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PhuHung\Price Manipulation\FA\"/>
    </mc:Choice>
  </mc:AlternateContent>
  <bookViews>
    <workbookView minimized="1" xWindow="0" yWindow="1350" windowWidth="21600" windowHeight="9345" activeTab="1"/>
  </bookViews>
  <sheets>
    <sheet name="SUMMARY" sheetId="10" r:id="rId1"/>
    <sheet name="JSC" sheetId="5" r:id="rId2"/>
    <sheet name="Banks" sheetId="9" r:id="rId3"/>
    <sheet name="Insurance" sheetId="6" r:id="rId4"/>
    <sheet name="Securities" sheetId="8" r:id="rId5"/>
    <sheet name="Sheet1" sheetId="11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3" hidden="1">Insurance!$A$2:$BO$26</definedName>
    <definedName name="_xlnm._FilterDatabase" localSheetId="1" hidden="1">JSC!$A$1:$AS$1542</definedName>
    <definedName name="_xlnm._FilterDatabase" localSheetId="4" hidden="1">Securities!$A$2:$BO$693</definedName>
    <definedName name="BankProfile" localSheetId="2">#REF!</definedName>
    <definedName name="BankProfile" localSheetId="3">#REF!</definedName>
    <definedName name="BankProfile" localSheetId="1">#REF!</definedName>
    <definedName name="BankProfile" localSheetId="4">#REF!</definedName>
    <definedName name="BankProfile">#REF!</definedName>
    <definedName name="FinancialData" localSheetId="2">#REF!</definedName>
    <definedName name="FinancialData" localSheetId="3">'[1]Financial Data'!$1:$1048576</definedName>
    <definedName name="FinancialData" localSheetId="1">'[2]Financial Data'!$1:$1048576</definedName>
    <definedName name="FinancialData" localSheetId="4">'[3]Financial Data'!$1:$1048576</definedName>
    <definedName name="FinancialData">'[4]Financial Data'!$1:$1048576</definedName>
    <definedName name="Price" localSheetId="2">#REF!</definedName>
    <definedName name="Price" localSheetId="3">#REF!</definedName>
    <definedName name="Price" localSheetId="1">#REF!</definedName>
    <definedName name="Price" localSheetId="4">#REF!</definedName>
    <definedName name="Price">#REF!</definedName>
    <definedName name="Profile" localSheetId="2">[5]Profile!$1:$1048576</definedName>
    <definedName name="Profile" localSheetId="3">[1]Profile!$1:$1048576</definedName>
    <definedName name="Profile" localSheetId="4">[3]Profile!$1:$1048576</definedName>
    <definedName name="Profile">[4]Profile!$1:$1048576</definedName>
    <definedName name="Rating" localSheetId="2">#REF!</definedName>
    <definedName name="Rating" localSheetId="3">Insurance!$1:$1048576</definedName>
    <definedName name="Rating" localSheetId="1">JSC!$1:$1048576</definedName>
    <definedName name="Rating" localSheetId="4">Securities!$1:$1048576</definedName>
    <definedName name="Rating">#REF!</definedName>
    <definedName name="Scale" localSheetId="2">[6]Scale!$1:$1048576</definedName>
    <definedName name="Scale" localSheetId="3">#REF!</definedName>
    <definedName name="Scale" localSheetId="1">#REF!</definedName>
    <definedName name="Scale" localSheetId="4">#REF!</definedName>
    <definedName name="Scale">#REF!</definedName>
    <definedName name="VCSC" localSheetId="2">#REF!</definedName>
    <definedName name="VCSC" localSheetId="3">#REF!</definedName>
    <definedName name="VCSC" localSheetId="1">#REF!</definedName>
    <definedName name="VCSC" localSheetId="4">#REF!</definedName>
    <definedName name="VCSC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571" i="10" l="1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561" i="10"/>
  <c r="E1562" i="10"/>
  <c r="E1563" i="10"/>
  <c r="E1564" i="10"/>
  <c r="E1565" i="10"/>
  <c r="E1566" i="10"/>
  <c r="E1567" i="10"/>
  <c r="E1568" i="10"/>
  <c r="E1569" i="10"/>
  <c r="E1570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G1556" i="10"/>
  <c r="G1557" i="10"/>
  <c r="G1558" i="10"/>
  <c r="G1559" i="10"/>
  <c r="G1560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2" i="10"/>
  <c r="AA2" i="9" l="1"/>
  <c r="AA3" i="9"/>
  <c r="AA4" i="9"/>
  <c r="AA5" i="9"/>
  <c r="AA20" i="9" s="1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Y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20" i="9"/>
  <c r="U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T2" i="9"/>
  <c r="T3" i="9"/>
  <c r="T4" i="9"/>
  <c r="T5" i="9"/>
  <c r="T6" i="9"/>
  <c r="T7" i="9"/>
  <c r="T20" i="9" s="1"/>
  <c r="T8" i="9"/>
  <c r="T9" i="9"/>
  <c r="T10" i="9"/>
  <c r="T11" i="9"/>
  <c r="T12" i="9"/>
  <c r="T13" i="9"/>
  <c r="T14" i="9"/>
  <c r="T15" i="9"/>
  <c r="T16" i="9"/>
  <c r="T17" i="9"/>
  <c r="T18" i="9"/>
  <c r="S2" i="9"/>
  <c r="S3" i="9"/>
  <c r="S4" i="9"/>
  <c r="S5" i="9"/>
  <c r="S20" i="9" s="1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20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K2" i="9"/>
  <c r="K3" i="9"/>
  <c r="K4" i="9"/>
  <c r="K5" i="9"/>
  <c r="K6" i="9"/>
  <c r="K7" i="9"/>
  <c r="K8" i="9"/>
  <c r="K9" i="9"/>
  <c r="K10" i="9"/>
  <c r="K11" i="9"/>
  <c r="K20" i="9" s="1"/>
  <c r="K12" i="9"/>
  <c r="K13" i="9"/>
  <c r="K14" i="9"/>
  <c r="K15" i="9"/>
  <c r="K16" i="9"/>
  <c r="K17" i="9"/>
  <c r="K18" i="9"/>
  <c r="J2" i="9"/>
  <c r="J3" i="9"/>
  <c r="J4" i="9"/>
  <c r="J5" i="9"/>
  <c r="J20" i="9" s="1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E19" i="9"/>
  <c r="F19" i="9"/>
  <c r="G19" i="9"/>
  <c r="E2" i="9"/>
  <c r="G2" i="9" s="1"/>
  <c r="F2" i="9"/>
  <c r="E3" i="9"/>
  <c r="G3" i="9" s="1"/>
  <c r="F3" i="9"/>
  <c r="E4" i="9"/>
  <c r="F4" i="9"/>
  <c r="G4" i="9" s="1"/>
  <c r="E5" i="9"/>
  <c r="F5" i="9"/>
  <c r="G5" i="9"/>
  <c r="E6" i="9"/>
  <c r="G6" i="9" s="1"/>
  <c r="F6" i="9"/>
  <c r="E7" i="9"/>
  <c r="G7" i="9" s="1"/>
  <c r="H7" i="9" s="1"/>
  <c r="F7" i="9"/>
  <c r="E8" i="9"/>
  <c r="F8" i="9"/>
  <c r="G8" i="9" s="1"/>
  <c r="E9" i="9"/>
  <c r="F9" i="9"/>
  <c r="G9" i="9"/>
  <c r="E10" i="9"/>
  <c r="G10" i="9" s="1"/>
  <c r="F10" i="9"/>
  <c r="E11" i="9"/>
  <c r="G11" i="9" s="1"/>
  <c r="F11" i="9"/>
  <c r="E12" i="9"/>
  <c r="F12" i="9"/>
  <c r="G12" i="9" s="1"/>
  <c r="H12" i="9" s="1"/>
  <c r="E13" i="9"/>
  <c r="F13" i="9"/>
  <c r="G13" i="9"/>
  <c r="E14" i="9"/>
  <c r="G14" i="9" s="1"/>
  <c r="H14" i="9" s="1"/>
  <c r="F14" i="9"/>
  <c r="E15" i="9"/>
  <c r="G15" i="9" s="1"/>
  <c r="F15" i="9"/>
  <c r="E16" i="9"/>
  <c r="F16" i="9"/>
  <c r="G16" i="9" s="1"/>
  <c r="E17" i="9"/>
  <c r="F17" i="9"/>
  <c r="G17" i="9"/>
  <c r="H17" i="9" s="1"/>
  <c r="E18" i="9"/>
  <c r="G18" i="9" s="1"/>
  <c r="F18" i="9"/>
  <c r="J19" i="9"/>
  <c r="K19" i="9"/>
  <c r="O19" i="9"/>
  <c r="P19" i="9"/>
  <c r="S19" i="9"/>
  <c r="T19" i="9"/>
  <c r="U19" i="9"/>
  <c r="Y19" i="9"/>
  <c r="AA19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" i="9"/>
  <c r="C2" i="9"/>
  <c r="AT26" i="6"/>
  <c r="AX26" i="6"/>
  <c r="AS26" i="6"/>
  <c r="AW26" i="6"/>
  <c r="AR26" i="6"/>
  <c r="AV26" i="6"/>
  <c r="AU26" i="6"/>
  <c r="AQ26" i="6"/>
  <c r="AF26" i="6"/>
  <c r="X26" i="6"/>
  <c r="AT25" i="6"/>
  <c r="AX25" i="6"/>
  <c r="AS25" i="6"/>
  <c r="AW25" i="6"/>
  <c r="AR25" i="6"/>
  <c r="AV25" i="6"/>
  <c r="AU25" i="6"/>
  <c r="AQ25" i="6"/>
  <c r="AF25" i="6"/>
  <c r="X25" i="6"/>
  <c r="AT24" i="6"/>
  <c r="AX24" i="6"/>
  <c r="AS24" i="6"/>
  <c r="AW24" i="6"/>
  <c r="AR24" i="6"/>
  <c r="AV24" i="6"/>
  <c r="AU24" i="6"/>
  <c r="AQ24" i="6"/>
  <c r="AF24" i="6"/>
  <c r="X24" i="6"/>
  <c r="AT23" i="6"/>
  <c r="AX23" i="6"/>
  <c r="AS23" i="6"/>
  <c r="AW23" i="6"/>
  <c r="AR23" i="6"/>
  <c r="AV23" i="6"/>
  <c r="AU23" i="6"/>
  <c r="AQ23" i="6"/>
  <c r="AF23" i="6"/>
  <c r="X23" i="6"/>
  <c r="AT22" i="6"/>
  <c r="AX22" i="6"/>
  <c r="AS22" i="6"/>
  <c r="AW22" i="6"/>
  <c r="AR22" i="6"/>
  <c r="AV22" i="6"/>
  <c r="AU22" i="6"/>
  <c r="AQ22" i="6"/>
  <c r="AF22" i="6"/>
  <c r="X22" i="6"/>
  <c r="AT21" i="6"/>
  <c r="AX21" i="6"/>
  <c r="AS21" i="6"/>
  <c r="AW21" i="6"/>
  <c r="AR21" i="6"/>
  <c r="AV21" i="6"/>
  <c r="AU21" i="6"/>
  <c r="AQ21" i="6"/>
  <c r="AF21" i="6"/>
  <c r="X21" i="6"/>
  <c r="AT20" i="6"/>
  <c r="AX20" i="6"/>
  <c r="AS20" i="6"/>
  <c r="AW20" i="6"/>
  <c r="AR20" i="6"/>
  <c r="AV20" i="6"/>
  <c r="AU20" i="6"/>
  <c r="AQ20" i="6"/>
  <c r="AF20" i="6"/>
  <c r="X20" i="6"/>
  <c r="AT19" i="6"/>
  <c r="AX19" i="6"/>
  <c r="AS19" i="6"/>
  <c r="AW19" i="6"/>
  <c r="AR19" i="6"/>
  <c r="AV19" i="6"/>
  <c r="AU19" i="6"/>
  <c r="AQ19" i="6"/>
  <c r="AF19" i="6"/>
  <c r="X19" i="6"/>
  <c r="AT18" i="6"/>
  <c r="AX18" i="6"/>
  <c r="AS18" i="6"/>
  <c r="AW18" i="6"/>
  <c r="AR18" i="6"/>
  <c r="AV18" i="6"/>
  <c r="AU18" i="6"/>
  <c r="AQ18" i="6"/>
  <c r="AF18" i="6"/>
  <c r="X18" i="6"/>
  <c r="AT17" i="6"/>
  <c r="AX17" i="6"/>
  <c r="AS17" i="6"/>
  <c r="AW17" i="6"/>
  <c r="AR17" i="6"/>
  <c r="AV17" i="6"/>
  <c r="AU17" i="6"/>
  <c r="AQ17" i="6"/>
  <c r="AF17" i="6"/>
  <c r="X17" i="6"/>
  <c r="AT16" i="6"/>
  <c r="AX16" i="6"/>
  <c r="AS16" i="6"/>
  <c r="AW16" i="6"/>
  <c r="AR16" i="6"/>
  <c r="AV16" i="6"/>
  <c r="AU16" i="6"/>
  <c r="AQ16" i="6"/>
  <c r="AF16" i="6"/>
  <c r="X16" i="6"/>
  <c r="AT15" i="6"/>
  <c r="AX15" i="6"/>
  <c r="AS15" i="6"/>
  <c r="AW15" i="6"/>
  <c r="AR15" i="6"/>
  <c r="AV15" i="6"/>
  <c r="AU15" i="6"/>
  <c r="AQ15" i="6"/>
  <c r="AF15" i="6"/>
  <c r="X15" i="6"/>
  <c r="AT14" i="6"/>
  <c r="AX14" i="6"/>
  <c r="AS14" i="6"/>
  <c r="AW14" i="6"/>
  <c r="AR14" i="6"/>
  <c r="AV14" i="6"/>
  <c r="AU14" i="6"/>
  <c r="AQ14" i="6"/>
  <c r="AF14" i="6"/>
  <c r="X14" i="6"/>
  <c r="AT13" i="6"/>
  <c r="AX13" i="6"/>
  <c r="AS13" i="6"/>
  <c r="AW13" i="6"/>
  <c r="AR13" i="6"/>
  <c r="AV13" i="6"/>
  <c r="AU13" i="6"/>
  <c r="AQ13" i="6"/>
  <c r="AF13" i="6"/>
  <c r="X13" i="6"/>
  <c r="L17" i="9" l="1"/>
  <c r="R17" i="9"/>
  <c r="Z17" i="9"/>
  <c r="N17" i="9"/>
  <c r="W17" i="9"/>
  <c r="Q12" i="9"/>
  <c r="X12" i="9"/>
  <c r="L12" i="9"/>
  <c r="R12" i="9"/>
  <c r="Z12" i="9"/>
  <c r="M12" i="9"/>
  <c r="V12" i="9"/>
  <c r="AB12" i="9"/>
  <c r="AB13" i="9"/>
  <c r="H13" i="9"/>
  <c r="H10" i="9"/>
  <c r="H8" i="9"/>
  <c r="H3" i="9"/>
  <c r="X17" i="9"/>
  <c r="X13" i="9"/>
  <c r="Z7" i="9"/>
  <c r="Z3" i="9"/>
  <c r="Q7" i="9"/>
  <c r="X7" i="9"/>
  <c r="M7" i="9"/>
  <c r="V7" i="9"/>
  <c r="AB7" i="9"/>
  <c r="Q5" i="9"/>
  <c r="R3" i="9"/>
  <c r="AB17" i="9"/>
  <c r="W7" i="9"/>
  <c r="N7" i="9"/>
  <c r="W12" i="9"/>
  <c r="H15" i="9"/>
  <c r="H9" i="9"/>
  <c r="Q9" i="9" s="1"/>
  <c r="H6" i="9"/>
  <c r="H4" i="9"/>
  <c r="M17" i="9"/>
  <c r="M13" i="9"/>
  <c r="Q14" i="9"/>
  <c r="X14" i="9"/>
  <c r="L14" i="9"/>
  <c r="R14" i="9"/>
  <c r="Z14" i="9"/>
  <c r="N14" i="9"/>
  <c r="W14" i="9"/>
  <c r="M14" i="9"/>
  <c r="V14" i="9"/>
  <c r="AB14" i="9"/>
  <c r="Q17" i="9"/>
  <c r="R7" i="9"/>
  <c r="M19" i="9"/>
  <c r="N12" i="9"/>
  <c r="H18" i="9"/>
  <c r="H16" i="9"/>
  <c r="H11" i="9"/>
  <c r="R11" i="9" s="1"/>
  <c r="H5" i="9"/>
  <c r="H2" i="9"/>
  <c r="H19" i="9"/>
  <c r="L19" i="9" s="1"/>
  <c r="L11" i="9"/>
  <c r="L7" i="9"/>
  <c r="AC7" i="9" s="1"/>
  <c r="L3" i="9"/>
  <c r="V17" i="9"/>
  <c r="V13" i="9"/>
  <c r="V9" i="9"/>
  <c r="AB5" i="9"/>
  <c r="M5" i="9"/>
  <c r="I20" i="9"/>
  <c r="O20" i="9"/>
  <c r="U20" i="9"/>
  <c r="Q2" i="9" l="1"/>
  <c r="X2" i="9"/>
  <c r="L2" i="9"/>
  <c r="R2" i="9"/>
  <c r="Z2" i="9"/>
  <c r="M2" i="9"/>
  <c r="V2" i="9"/>
  <c r="AB2" i="9"/>
  <c r="N2" i="9"/>
  <c r="W2" i="9"/>
  <c r="AB9" i="9"/>
  <c r="L5" i="9"/>
  <c r="R5" i="9"/>
  <c r="Z5" i="9"/>
  <c r="W5" i="9"/>
  <c r="N5" i="9"/>
  <c r="Q19" i="9"/>
  <c r="Q15" i="9"/>
  <c r="X15" i="9"/>
  <c r="M15" i="9"/>
  <c r="V15" i="9"/>
  <c r="AB15" i="9"/>
  <c r="N15" i="9"/>
  <c r="W15" i="9"/>
  <c r="Z11" i="9"/>
  <c r="Q10" i="9"/>
  <c r="X10" i="9"/>
  <c r="L10" i="9"/>
  <c r="R10" i="9"/>
  <c r="Z10" i="9"/>
  <c r="M10" i="9"/>
  <c r="V10" i="9"/>
  <c r="AB10" i="9"/>
  <c r="W10" i="9"/>
  <c r="N10" i="9"/>
  <c r="AE7" i="9"/>
  <c r="H1548" i="10" s="1"/>
  <c r="AD7" i="9"/>
  <c r="G1548" i="10" s="1"/>
  <c r="X9" i="9"/>
  <c r="Q8" i="9"/>
  <c r="AB8" i="9"/>
  <c r="V8" i="9"/>
  <c r="L8" i="9"/>
  <c r="AC8" i="9" s="1"/>
  <c r="Z8" i="9"/>
  <c r="R8" i="9"/>
  <c r="M8" i="9"/>
  <c r="X8" i="9"/>
  <c r="N8" i="9"/>
  <c r="W8" i="9"/>
  <c r="AC12" i="9"/>
  <c r="V5" i="9"/>
  <c r="L15" i="9"/>
  <c r="AC15" i="9" s="1"/>
  <c r="Q11" i="9"/>
  <c r="X11" i="9"/>
  <c r="M11" i="9"/>
  <c r="V11" i="9"/>
  <c r="AB11" i="9"/>
  <c r="N11" i="9"/>
  <c r="AC11" i="9" s="1"/>
  <c r="W11" i="9"/>
  <c r="X19" i="9"/>
  <c r="N19" i="9"/>
  <c r="Q4" i="9"/>
  <c r="X4" i="9"/>
  <c r="L4" i="9"/>
  <c r="R4" i="9"/>
  <c r="Z4" i="9"/>
  <c r="M4" i="9"/>
  <c r="V4" i="9"/>
  <c r="AB4" i="9"/>
  <c r="N4" i="9"/>
  <c r="W4" i="9"/>
  <c r="R19" i="9"/>
  <c r="AC19" i="9" s="1"/>
  <c r="AB19" i="9"/>
  <c r="W19" i="9"/>
  <c r="Z15" i="9"/>
  <c r="L13" i="9"/>
  <c r="AC13" i="9" s="1"/>
  <c r="R13" i="9"/>
  <c r="Z13" i="9"/>
  <c r="W13" i="9"/>
  <c r="N13" i="9"/>
  <c r="Q13" i="9"/>
  <c r="Q18" i="9"/>
  <c r="X18" i="9"/>
  <c r="L18" i="9"/>
  <c r="R18" i="9"/>
  <c r="Z18" i="9"/>
  <c r="M18" i="9"/>
  <c r="V18" i="9"/>
  <c r="AB18" i="9"/>
  <c r="N18" i="9"/>
  <c r="W18" i="9"/>
  <c r="L9" i="9"/>
  <c r="R9" i="9"/>
  <c r="Z9" i="9"/>
  <c r="W9" i="9"/>
  <c r="N9" i="9"/>
  <c r="Q16" i="9"/>
  <c r="AB16" i="9"/>
  <c r="V16" i="9"/>
  <c r="N16" i="9"/>
  <c r="W16" i="9"/>
  <c r="L16" i="9"/>
  <c r="AC16" i="9" s="1"/>
  <c r="Z16" i="9"/>
  <c r="R16" i="9"/>
  <c r="M16" i="9"/>
  <c r="X16" i="9"/>
  <c r="AC14" i="9"/>
  <c r="M9" i="9"/>
  <c r="Q6" i="9"/>
  <c r="X6" i="9"/>
  <c r="L6" i="9"/>
  <c r="R6" i="9"/>
  <c r="Z6" i="9"/>
  <c r="M6" i="9"/>
  <c r="V6" i="9"/>
  <c r="AB6" i="9"/>
  <c r="W6" i="9"/>
  <c r="N6" i="9"/>
  <c r="Z19" i="9"/>
  <c r="R15" i="9"/>
  <c r="X5" i="9"/>
  <c r="Q3" i="9"/>
  <c r="X3" i="9"/>
  <c r="M3" i="9"/>
  <c r="AC3" i="9" s="1"/>
  <c r="V3" i="9"/>
  <c r="AB3" i="9"/>
  <c r="W3" i="9"/>
  <c r="N3" i="9"/>
  <c r="V19" i="9"/>
  <c r="AC17" i="9"/>
  <c r="AE3" i="9" l="1"/>
  <c r="H1544" i="10" s="1"/>
  <c r="AD3" i="9"/>
  <c r="G1544" i="10" s="1"/>
  <c r="AE19" i="9"/>
  <c r="H1560" i="10" s="1"/>
  <c r="AD19" i="9"/>
  <c r="AE11" i="9"/>
  <c r="H1552" i="10" s="1"/>
  <c r="AD11" i="9"/>
  <c r="G1552" i="10" s="1"/>
  <c r="AC5" i="9"/>
  <c r="AC2" i="9"/>
  <c r="AE13" i="9"/>
  <c r="H1554" i="10" s="1"/>
  <c r="AD13" i="9"/>
  <c r="G1554" i="10" s="1"/>
  <c r="AE8" i="9"/>
  <c r="H1549" i="10" s="1"/>
  <c r="AD8" i="9"/>
  <c r="G1549" i="10" s="1"/>
  <c r="AE17" i="9"/>
  <c r="H1558" i="10" s="1"/>
  <c r="AD17" i="9"/>
  <c r="AD16" i="9"/>
  <c r="AE16" i="9"/>
  <c r="H1557" i="10" s="1"/>
  <c r="AC9" i="9"/>
  <c r="AC18" i="9"/>
  <c r="AC4" i="9"/>
  <c r="AE15" i="9"/>
  <c r="H1556" i="10" s="1"/>
  <c r="AD15" i="9"/>
  <c r="AC10" i="9"/>
  <c r="AC6" i="9"/>
  <c r="AE14" i="9"/>
  <c r="H1555" i="10" s="1"/>
  <c r="AD14" i="9"/>
  <c r="G1555" i="10" s="1"/>
  <c r="AE12" i="9"/>
  <c r="H1553" i="10" s="1"/>
  <c r="AD12" i="9"/>
  <c r="G1553" i="10" s="1"/>
  <c r="AE6" i="9" l="1"/>
  <c r="H1547" i="10" s="1"/>
  <c r="AD6" i="9"/>
  <c r="G1547" i="10" s="1"/>
  <c r="AE4" i="9"/>
  <c r="H1545" i="10" s="1"/>
  <c r="AD4" i="9"/>
  <c r="G1545" i="10" s="1"/>
  <c r="AE5" i="9"/>
  <c r="H1546" i="10" s="1"/>
  <c r="AD5" i="9"/>
  <c r="G1546" i="10" s="1"/>
  <c r="AE2" i="9"/>
  <c r="H1543" i="10" s="1"/>
  <c r="AD2" i="9"/>
  <c r="G1543" i="10" s="1"/>
  <c r="AE10" i="9"/>
  <c r="H1551" i="10" s="1"/>
  <c r="AD10" i="9"/>
  <c r="G1551" i="10" s="1"/>
  <c r="AE18" i="9"/>
  <c r="H1559" i="10" s="1"/>
  <c r="AD18" i="9"/>
  <c r="AE9" i="9"/>
  <c r="H1550" i="10" s="1"/>
  <c r="AD9" i="9"/>
  <c r="G1550" i="10" s="1"/>
</calcChain>
</file>

<file path=xl/sharedStrings.xml><?xml version="1.0" encoding="utf-8"?>
<sst xmlns="http://schemas.openxmlformats.org/spreadsheetml/2006/main" count="19366" uniqueCount="1855">
  <si>
    <t>Income Statement (Mil)</t>
  </si>
  <si>
    <t>Balance Sheet (Mil)</t>
  </si>
  <si>
    <t xml:space="preserve">Profitibility </t>
  </si>
  <si>
    <t>Profitibility Rating</t>
  </si>
  <si>
    <t>Liquidity</t>
  </si>
  <si>
    <t>Liquidity Rating</t>
  </si>
  <si>
    <t>Operation</t>
  </si>
  <si>
    <t>Operation Rating</t>
  </si>
  <si>
    <t>Debt</t>
  </si>
  <si>
    <t>Debt Rating</t>
  </si>
  <si>
    <t>Rating</t>
  </si>
  <si>
    <t>NO</t>
  </si>
  <si>
    <t>SYMBOL</t>
  </si>
  <si>
    <t>EXCHANGE</t>
  </si>
  <si>
    <t>CO. NAME</t>
  </si>
  <si>
    <t>SECTOR</t>
  </si>
  <si>
    <t>SUBSECTOR</t>
  </si>
  <si>
    <t>SECTOR (SACOMBANK)</t>
  </si>
  <si>
    <t>SCALE</t>
  </si>
  <si>
    <t>NET REVENUE</t>
  </si>
  <si>
    <t>COGS</t>
  </si>
  <si>
    <t>GROSS PROFIT</t>
  </si>
  <si>
    <t>OPERATING PROFIT</t>
  </si>
  <si>
    <t>INTEREST EXPENSE</t>
  </si>
  <si>
    <t>EBIT</t>
  </si>
  <si>
    <t>NET PROFIT</t>
  </si>
  <si>
    <t>EPS</t>
  </si>
  <si>
    <t>INVENTORIES</t>
  </si>
  <si>
    <t>AR</t>
  </si>
  <si>
    <t>CURRENT ASSETS</t>
  </si>
  <si>
    <t>PP&amp;E</t>
  </si>
  <si>
    <t>TOTAL ASSETS</t>
  </si>
  <si>
    <t>ST DEBT</t>
  </si>
  <si>
    <t>CURRENT LIABILITIES</t>
  </si>
  <si>
    <t>LT DEBT</t>
  </si>
  <si>
    <t>TOTAL LIABILITIES</t>
  </si>
  <si>
    <t>OWNER'S EQUITY</t>
  </si>
  <si>
    <t>BVPS</t>
  </si>
  <si>
    <t>GP margin</t>
  </si>
  <si>
    <t>NP margin</t>
  </si>
  <si>
    <t>ROA 
(4Q)</t>
  </si>
  <si>
    <t>ROE 
(4Q)</t>
  </si>
  <si>
    <t>EBIT/Interest expense</t>
  </si>
  <si>
    <t>ROA
(4Q)</t>
  </si>
  <si>
    <t>Instant ratio</t>
  </si>
  <si>
    <t>Current ratio</t>
  </si>
  <si>
    <t>Quick ratio</t>
  </si>
  <si>
    <t>WC tunrover</t>
  </si>
  <si>
    <t>Inventory turnover</t>
  </si>
  <si>
    <t>AR turnover</t>
  </si>
  <si>
    <t>PP&amp;E/ Sales</t>
  </si>
  <si>
    <t>Debt/ Total assets</t>
  </si>
  <si>
    <t>Debt/Equity</t>
  </si>
  <si>
    <t>Mark</t>
  </si>
  <si>
    <t>Type</t>
  </si>
  <si>
    <t>% Margin</t>
  </si>
  <si>
    <t>ABI</t>
  </si>
  <si>
    <t>BIC</t>
  </si>
  <si>
    <t>BLI</t>
  </si>
  <si>
    <t>Phân loại nợ</t>
  </si>
  <si>
    <t>BMI</t>
  </si>
  <si>
    <t>AAA</t>
  </si>
  <si>
    <t>Đủ tiêu chuẩn</t>
  </si>
  <si>
    <t>BVH</t>
  </si>
  <si>
    <t>AA</t>
  </si>
  <si>
    <t>MIG</t>
  </si>
  <si>
    <t>A</t>
  </si>
  <si>
    <t>PGI</t>
  </si>
  <si>
    <t>BBB</t>
  </si>
  <si>
    <t>Cần chú ý</t>
  </si>
  <si>
    <t>PTI</t>
  </si>
  <si>
    <t>BB</t>
  </si>
  <si>
    <t>PVI</t>
  </si>
  <si>
    <t>B</t>
  </si>
  <si>
    <t>VNR</t>
  </si>
  <si>
    <t>CCC</t>
  </si>
  <si>
    <t>Dưới tiêu chuẩn</t>
  </si>
  <si>
    <t>CC</t>
  </si>
  <si>
    <t>C</t>
  </si>
  <si>
    <t>Nghi ngờ</t>
  </si>
  <si>
    <t>D</t>
  </si>
  <si>
    <t>Có khả năng mất vốn</t>
  </si>
  <si>
    <t>Margin</t>
  </si>
  <si>
    <t>BMP</t>
  </si>
  <si>
    <t>BPC</t>
  </si>
  <si>
    <t>BRC</t>
  </si>
  <si>
    <t>BSC</t>
  </si>
  <si>
    <t>BSI</t>
  </si>
  <si>
    <t>BST</t>
  </si>
  <si>
    <t>BTP</t>
  </si>
  <si>
    <t>BTS</t>
  </si>
  <si>
    <t>BTT</t>
  </si>
  <si>
    <t>BVS</t>
  </si>
  <si>
    <t>BXH</t>
  </si>
  <si>
    <t>C32</t>
  </si>
  <si>
    <t>C47</t>
  </si>
  <si>
    <t>C92</t>
  </si>
  <si>
    <t>CAN</t>
  </si>
  <si>
    <t>CAP</t>
  </si>
  <si>
    <t>CAV</t>
  </si>
  <si>
    <t>CCI</t>
  </si>
  <si>
    <t>CCL</t>
  </si>
  <si>
    <t>CDC</t>
  </si>
  <si>
    <t>CEO</t>
  </si>
  <si>
    <t>CHP</t>
  </si>
  <si>
    <t>CIG</t>
  </si>
  <si>
    <t>CII</t>
  </si>
  <si>
    <t>CJC</t>
  </si>
  <si>
    <t>CKV</t>
  </si>
  <si>
    <t>CLC</t>
  </si>
  <si>
    <t>CLG</t>
  </si>
  <si>
    <t>CLL</t>
  </si>
  <si>
    <t>CLW</t>
  </si>
  <si>
    <t>CMC</t>
  </si>
  <si>
    <t>CMG</t>
  </si>
  <si>
    <t>CMS</t>
  </si>
  <si>
    <t>CMV</t>
  </si>
  <si>
    <t>CMX</t>
  </si>
  <si>
    <t>CNG</t>
  </si>
  <si>
    <t>COM</t>
  </si>
  <si>
    <t>CPC</t>
  </si>
  <si>
    <t>CSC</t>
  </si>
  <si>
    <t>CSM</t>
  </si>
  <si>
    <t>CSV</t>
  </si>
  <si>
    <t>CT6</t>
  </si>
  <si>
    <t>CTB</t>
  </si>
  <si>
    <t>CTC</t>
  </si>
  <si>
    <t>CTD</t>
  </si>
  <si>
    <t>CTG</t>
  </si>
  <si>
    <t>CTI</t>
  </si>
  <si>
    <t>CTS</t>
  </si>
  <si>
    <t>CTT</t>
  </si>
  <si>
    <t>CTX</t>
  </si>
  <si>
    <t>CVN</t>
  </si>
  <si>
    <t>CVT</t>
  </si>
  <si>
    <t>CX8</t>
  </si>
  <si>
    <t>D11</t>
  </si>
  <si>
    <t>D2D</t>
  </si>
  <si>
    <t>DAD</t>
  </si>
  <si>
    <t>DAE</t>
  </si>
  <si>
    <t>DAG</t>
  </si>
  <si>
    <t>DAT</t>
  </si>
  <si>
    <t>DBC</t>
  </si>
  <si>
    <t>DBT</t>
  </si>
  <si>
    <t>DC2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</si>
  <si>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</si>
  <si>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</si>
  <si>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</si>
  <si>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</si>
  <si>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</si>
  <si>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</si>
  <si>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</si>
  <si>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</si>
  <si>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</si>
  <si>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DHP</t>
  </si>
  <si>
    <t>DHT</t>
  </si>
  <si>
    <t>DIC</t>
  </si>
  <si>
    <t>DID</t>
  </si>
  <si>
    <t>DIG</t>
  </si>
  <si>
    <t>DIH</t>
  </si>
  <si>
    <t>DL1</t>
  </si>
  <si>
    <t>DLG</t>
  </si>
  <si>
    <t>DMC</t>
  </si>
  <si>
    <t>DNC</t>
  </si>
  <si>
    <t>DNM</t>
  </si>
  <si>
    <t>DNP</t>
  </si>
  <si>
    <t>DNY</t>
  </si>
  <si>
    <t>DP3</t>
  </si>
  <si>
    <t>DPC</t>
  </si>
  <si>
    <t>DPM</t>
  </si>
  <si>
    <t>DPR</t>
  </si>
  <si>
    <t>DPS</t>
  </si>
  <si>
    <t>DQC</t>
  </si>
  <si>
    <t>DRC</t>
  </si>
  <si>
    <t>DRH</t>
  </si>
  <si>
    <t>DRL</t>
  </si>
  <si>
    <t>DSN</t>
  </si>
  <si>
    <t>DST</t>
  </si>
  <si>
    <t>DTA</t>
  </si>
  <si>
    <t>DTL</t>
  </si>
  <si>
    <t>DTT</t>
  </si>
  <si>
    <t>DVP</t>
  </si>
  <si>
    <t>DXG</t>
  </si>
  <si>
    <t>DXP</t>
  </si>
  <si>
    <t>DXV</t>
  </si>
  <si>
    <t>DZM</t>
  </si>
  <si>
    <t>EBS</t>
  </si>
  <si>
    <t>ECI</t>
  </si>
  <si>
    <t>EIB</t>
  </si>
  <si>
    <t>EID</t>
  </si>
  <si>
    <t>ELC</t>
  </si>
  <si>
    <t>EMC</t>
  </si>
  <si>
    <t>EVE</t>
  </si>
  <si>
    <t>FCM</t>
  </si>
  <si>
    <t>FCN</t>
  </si>
  <si>
    <t>FDC</t>
  </si>
  <si>
    <t>FDT</t>
  </si>
  <si>
    <t>FID</t>
  </si>
  <si>
    <t>FIT</t>
  </si>
  <si>
    <t>FLC</t>
  </si>
  <si>
    <t>FMC</t>
  </si>
  <si>
    <t>FPT</t>
  </si>
  <si>
    <t>GAS</t>
  </si>
  <si>
    <t>GDT</t>
  </si>
  <si>
    <t>GIL</t>
  </si>
  <si>
    <t>GLT</t>
  </si>
  <si>
    <t>GMC</t>
  </si>
  <si>
    <t>GMD</t>
  </si>
  <si>
    <t>GMX</t>
  </si>
  <si>
    <t>GSP</t>
  </si>
  <si>
    <t>GTA</t>
  </si>
  <si>
    <t>GTN</t>
  </si>
  <si>
    <t>HAD</t>
  </si>
  <si>
    <t>HAG</t>
  </si>
  <si>
    <t>HAH</t>
  </si>
  <si>
    <t>HAI</t>
  </si>
  <si>
    <t>HAP</t>
  </si>
  <si>
    <t>HAR</t>
  </si>
  <si>
    <t>HAS</t>
  </si>
  <si>
    <t>HAT</t>
  </si>
  <si>
    <t>HAX</t>
  </si>
  <si>
    <t>HBC</t>
  </si>
  <si>
    <t>HBE</t>
  </si>
  <si>
    <t>HBS</t>
  </si>
  <si>
    <t>HCC</t>
  </si>
  <si>
    <t>HCM</t>
  </si>
  <si>
    <t>HCT</t>
  </si>
  <si>
    <t>HDA</t>
  </si>
  <si>
    <t>HDC</t>
  </si>
  <si>
    <t>HDG</t>
  </si>
  <si>
    <t>HEV</t>
  </si>
  <si>
    <t>HGM</t>
  </si>
  <si>
    <t>HHC</t>
  </si>
  <si>
    <t>HHG</t>
  </si>
  <si>
    <t>HHS</t>
  </si>
  <si>
    <t>HJS</t>
  </si>
  <si>
    <t>HKB</t>
  </si>
  <si>
    <t>HLC</t>
  </si>
  <si>
    <t>HLD</t>
  </si>
  <si>
    <t>HLG</t>
  </si>
  <si>
    <t>HLY</t>
  </si>
  <si>
    <t>HMC</t>
  </si>
  <si>
    <t>HMH</t>
  </si>
  <si>
    <t>HNG</t>
  </si>
  <si>
    <t>HNM</t>
  </si>
  <si>
    <t>HOM</t>
  </si>
  <si>
    <t>HOT</t>
  </si>
  <si>
    <t>HPG</t>
  </si>
  <si>
    <t>HPM</t>
  </si>
  <si>
    <t>HQC</t>
  </si>
  <si>
    <t>HRC</t>
  </si>
  <si>
    <t>HSG</t>
  </si>
  <si>
    <t>HST</t>
  </si>
  <si>
    <t>HT1</t>
  </si>
  <si>
    <t>HTC</t>
  </si>
  <si>
    <t>HTI</t>
  </si>
  <si>
    <t>HTL</t>
  </si>
  <si>
    <t>HTP</t>
  </si>
  <si>
    <t>HTV</t>
  </si>
  <si>
    <t>HU1</t>
  </si>
  <si>
    <t>HU3</t>
  </si>
  <si>
    <t>HUT</t>
  </si>
  <si>
    <t>HVG</t>
  </si>
  <si>
    <t>HVT</t>
  </si>
  <si>
    <t>HVX</t>
  </si>
  <si>
    <t>ICG</t>
  </si>
  <si>
    <t>IDI</t>
  </si>
  <si>
    <t>IDJ</t>
  </si>
  <si>
    <t>IDV</t>
  </si>
  <si>
    <t>IJC</t>
  </si>
  <si>
    <t>IMP</t>
  </si>
  <si>
    <t>INC</t>
  </si>
  <si>
    <t>INN</t>
  </si>
  <si>
    <t>ITA</t>
  </si>
  <si>
    <t>ITC</t>
  </si>
  <si>
    <t>ITD</t>
  </si>
  <si>
    <t>ITQ</t>
  </si>
  <si>
    <t>IVS</t>
  </si>
  <si>
    <t>JVC</t>
  </si>
  <si>
    <t>KAC</t>
  </si>
  <si>
    <t>KBC</t>
  </si>
  <si>
    <t>KDC</t>
  </si>
  <si>
    <t>KDH</t>
  </si>
  <si>
    <t>KHP</t>
  </si>
  <si>
    <t>KKC</t>
  </si>
  <si>
    <t>KLF</t>
  </si>
  <si>
    <t>KMR</t>
  </si>
  <si>
    <t>KMT</t>
  </si>
  <si>
    <t>KSB</t>
  </si>
  <si>
    <t>KSD</t>
  </si>
  <si>
    <t>KSK</t>
  </si>
  <si>
    <t>KSQ</t>
  </si>
  <si>
    <t>KST</t>
  </si>
  <si>
    <t>KTS</t>
  </si>
  <si>
    <t>KTT</t>
  </si>
  <si>
    <t>KVC</t>
  </si>
  <si>
    <t>L10</t>
  </si>
  <si>
    <t>L14</t>
  </si>
  <si>
    <t>L18</t>
  </si>
  <si>
    <t>L35</t>
  </si>
  <si>
    <t>L43</t>
  </si>
  <si>
    <t>L61</t>
  </si>
  <si>
    <t>L62</t>
  </si>
  <si>
    <t>LAF</t>
  </si>
  <si>
    <t>LAS</t>
  </si>
  <si>
    <t>LBE</t>
  </si>
  <si>
    <t>LBM</t>
  </si>
  <si>
    <t>LCD</t>
  </si>
  <si>
    <t>LCG</t>
  </si>
  <si>
    <t>LCM</t>
  </si>
  <si>
    <t>LCS</t>
  </si>
  <si>
    <t>LDG</t>
  </si>
  <si>
    <t>LDP</t>
  </si>
  <si>
    <t>LGC</t>
  </si>
  <si>
    <t>LGL</t>
  </si>
  <si>
    <t>LHC</t>
  </si>
  <si>
    <t>LHG</t>
  </si>
  <si>
    <t>LIG</t>
  </si>
  <si>
    <t>LIX</t>
  </si>
  <si>
    <t>LM7</t>
  </si>
  <si>
    <t>LM8</t>
  </si>
  <si>
    <t>LO5</t>
  </si>
  <si>
    <t>LSS</t>
  </si>
  <si>
    <t>LUT</t>
  </si>
  <si>
    <t>MAC</t>
  </si>
  <si>
    <t>MAS</t>
  </si>
  <si>
    <t>MBB</t>
  </si>
  <si>
    <t>MBG</t>
  </si>
  <si>
    <t>MCC</t>
  </si>
  <si>
    <t>MCF</t>
  </si>
  <si>
    <t>MCG</t>
  </si>
  <si>
    <t>MCO</t>
  </si>
  <si>
    <t>MCP</t>
  </si>
  <si>
    <t>MDC</t>
  </si>
  <si>
    <t>MDG</t>
  </si>
  <si>
    <t>MEC</t>
  </si>
  <si>
    <t>MHC</t>
  </si>
  <si>
    <t>MHL</t>
  </si>
  <si>
    <t>MIM</t>
  </si>
  <si>
    <t>MKV</t>
  </si>
  <si>
    <t>MPT</t>
  </si>
  <si>
    <t>MSN</t>
  </si>
  <si>
    <t>MWG</t>
  </si>
  <si>
    <t>NAF</t>
  </si>
  <si>
    <t>NAG</t>
  </si>
  <si>
    <t>NAV</t>
  </si>
  <si>
    <t>NBB</t>
  </si>
  <si>
    <t>NBC</t>
  </si>
  <si>
    <t>NBP</t>
  </si>
  <si>
    <t>NCT</t>
  </si>
  <si>
    <t>NDN</t>
  </si>
  <si>
    <t>NDX</t>
  </si>
  <si>
    <t>NET</t>
  </si>
  <si>
    <t>NFC</t>
  </si>
  <si>
    <t>NGC</t>
  </si>
  <si>
    <t>NHA</t>
  </si>
  <si>
    <t>NHC</t>
  </si>
  <si>
    <t>NHP</t>
  </si>
  <si>
    <t>NKG</t>
  </si>
  <si>
    <t>NLG</t>
  </si>
  <si>
    <t>NNC</t>
  </si>
  <si>
    <t>NSC</t>
  </si>
  <si>
    <t>NST</t>
  </si>
  <si>
    <t>NT2</t>
  </si>
  <si>
    <t>NTL</t>
  </si>
  <si>
    <t>NTP</t>
  </si>
  <si>
    <t>NVB</t>
  </si>
  <si>
    <t>NVT</t>
  </si>
  <si>
    <t>OCH</t>
  </si>
  <si>
    <t>OGC</t>
  </si>
  <si>
    <t>ONE</t>
  </si>
  <si>
    <t>OPC</t>
  </si>
  <si>
    <t>ORS</t>
  </si>
  <si>
    <t>PAC</t>
  </si>
  <si>
    <t>PAN</t>
  </si>
  <si>
    <t>PBP</t>
  </si>
  <si>
    <t>PCE</t>
  </si>
  <si>
    <t>PCG</t>
  </si>
  <si>
    <t>PCT</t>
  </si>
  <si>
    <t>PDB</t>
  </si>
  <si>
    <t>PDC</t>
  </si>
  <si>
    <t>PDN</t>
  </si>
  <si>
    <t>PDR</t>
  </si>
  <si>
    <t>PEN</t>
  </si>
  <si>
    <t>PET</t>
  </si>
  <si>
    <t>PGC</t>
  </si>
  <si>
    <t>PGD</t>
  </si>
  <si>
    <t>PGS</t>
  </si>
  <si>
    <t>PGT</t>
  </si>
  <si>
    <t>PHC</t>
  </si>
  <si>
    <t>PHP</t>
  </si>
  <si>
    <t>PHR</t>
  </si>
  <si>
    <t>PIT</t>
  </si>
  <si>
    <t>PJC</t>
  </si>
  <si>
    <t>PJT</t>
  </si>
  <si>
    <t>PLC</t>
  </si>
  <si>
    <t>PMB</t>
  </si>
  <si>
    <t>PMC</t>
  </si>
  <si>
    <t>PMP</t>
  </si>
  <si>
    <t>PMS</t>
  </si>
  <si>
    <t>PNC</t>
  </si>
  <si>
    <t>PNJ</t>
  </si>
  <si>
    <t>POM</t>
  </si>
  <si>
    <t>POT</t>
  </si>
  <si>
    <t>PPC</t>
  </si>
  <si>
    <t>PPE</t>
  </si>
  <si>
    <t>PPP</t>
  </si>
  <si>
    <t>PPS</t>
  </si>
  <si>
    <t>PRC</t>
  </si>
  <si>
    <t>PSC</t>
  </si>
  <si>
    <t>PSD</t>
  </si>
  <si>
    <t>PSE</t>
  </si>
  <si>
    <t>PSI</t>
  </si>
  <si>
    <t>PSW</t>
  </si>
  <si>
    <t>PTB</t>
  </si>
  <si>
    <t>PTC</t>
  </si>
  <si>
    <t>PTD</t>
  </si>
  <si>
    <t>PTL</t>
  </si>
  <si>
    <t>PTS</t>
  </si>
  <si>
    <t>PV2</t>
  </si>
  <si>
    <t>PVB</t>
  </si>
  <si>
    <t>PVC</t>
  </si>
  <si>
    <t>PVD</t>
  </si>
  <si>
    <t>PVG</t>
  </si>
  <si>
    <t>PVL</t>
  </si>
  <si>
    <t>PVS</t>
  </si>
  <si>
    <t>PVT</t>
  </si>
  <si>
    <t>PVX</t>
  </si>
  <si>
    <t>PXI</t>
  </si>
  <si>
    <t>PXS</t>
  </si>
  <si>
    <t>PXT</t>
  </si>
  <si>
    <t>QBS</t>
  </si>
  <si>
    <t>QCG</t>
  </si>
  <si>
    <t>QHD</t>
  </si>
  <si>
    <t>QNC</t>
  </si>
  <si>
    <t>QST</t>
  </si>
  <si>
    <t>QTC</t>
  </si>
  <si>
    <t>RAL</t>
  </si>
  <si>
    <t>RCL</t>
  </si>
  <si>
    <t>RDP</t>
  </si>
  <si>
    <t>REE</t>
  </si>
  <si>
    <t>RIC</t>
  </si>
  <si>
    <t>S55</t>
  </si>
  <si>
    <t>S74</t>
  </si>
  <si>
    <t>S99</t>
  </si>
  <si>
    <t>SAF</t>
  </si>
  <si>
    <t>SAM</t>
  </si>
  <si>
    <t>SAV</t>
  </si>
  <si>
    <t>SBA</t>
  </si>
  <si>
    <t>SBT</t>
  </si>
  <si>
    <t>SC5</t>
  </si>
  <si>
    <t>SCD</t>
  </si>
  <si>
    <t>SCI</t>
  </si>
  <si>
    <t>SCL</t>
  </si>
  <si>
    <t>SCR</t>
  </si>
  <si>
    <t>SD2</t>
  </si>
  <si>
    <t>SD4</t>
  </si>
  <si>
    <t>SD5</t>
  </si>
  <si>
    <t>SD6</t>
  </si>
  <si>
    <t>SD9</t>
  </si>
  <si>
    <t>SDA</t>
  </si>
  <si>
    <t>SDC</t>
  </si>
  <si>
    <t>SDG</t>
  </si>
  <si>
    <t>SDN</t>
  </si>
  <si>
    <t>SDT</t>
  </si>
  <si>
    <t>SDU</t>
  </si>
  <si>
    <t>SEB</t>
  </si>
  <si>
    <t>SED</t>
  </si>
  <si>
    <t>SFC</t>
  </si>
  <si>
    <t>SFG</t>
  </si>
  <si>
    <t>SFI</t>
  </si>
  <si>
    <t>SFN</t>
  </si>
  <si>
    <t>SGC</t>
  </si>
  <si>
    <t>SGD</t>
  </si>
  <si>
    <t>SGH</t>
  </si>
  <si>
    <t>SGT</t>
  </si>
  <si>
    <t>SHA</t>
  </si>
  <si>
    <t>SHB</t>
  </si>
  <si>
    <t>SHI</t>
  </si>
  <si>
    <t>SHN</t>
  </si>
  <si>
    <t>SHP</t>
  </si>
  <si>
    <t>SHS</t>
  </si>
  <si>
    <t>SIC</t>
  </si>
  <si>
    <t>SII</t>
  </si>
  <si>
    <t>SJ1</t>
  </si>
  <si>
    <t>SJC</t>
  </si>
  <si>
    <t>SJD</t>
  </si>
  <si>
    <t>SJE</t>
  </si>
  <si>
    <t>SJS</t>
  </si>
  <si>
    <t>SKG</t>
  </si>
  <si>
    <t>SLS</t>
  </si>
  <si>
    <t>SMA</t>
  </si>
  <si>
    <t>SMC</t>
  </si>
  <si>
    <t>SMN</t>
  </si>
  <si>
    <t>SMT</t>
  </si>
  <si>
    <t>SPI</t>
  </si>
  <si>
    <t>SPM</t>
  </si>
  <si>
    <t>SPP</t>
  </si>
  <si>
    <t>SRA</t>
  </si>
  <si>
    <t>SRC</t>
  </si>
  <si>
    <t>SRF</t>
  </si>
  <si>
    <t>SSC</t>
  </si>
  <si>
    <t>SSI</t>
  </si>
  <si>
    <t>SSM</t>
  </si>
  <si>
    <t>ST8</t>
  </si>
  <si>
    <t>STB</t>
  </si>
  <si>
    <t>STC</t>
  </si>
  <si>
    <t>STG</t>
  </si>
  <si>
    <t>STK</t>
  </si>
  <si>
    <t>STP</t>
  </si>
  <si>
    <t>SVC</t>
  </si>
  <si>
    <t>SVI</t>
  </si>
  <si>
    <t>SVN</t>
  </si>
  <si>
    <t>SVT</t>
  </si>
  <si>
    <t>SZL</t>
  </si>
  <si>
    <t>TA9</t>
  </si>
  <si>
    <t>TAC</t>
  </si>
  <si>
    <t>TBC</t>
  </si>
  <si>
    <t>TBX</t>
  </si>
  <si>
    <t>TC6</t>
  </si>
  <si>
    <t>TCL</t>
  </si>
  <si>
    <t>TCM</t>
  </si>
  <si>
    <t>TCO</t>
  </si>
  <si>
    <t>TCR</t>
  </si>
  <si>
    <t>TCS</t>
  </si>
  <si>
    <t>TCT</t>
  </si>
  <si>
    <t>TDC</t>
  </si>
  <si>
    <t>TDH</t>
  </si>
  <si>
    <t>TDN</t>
  </si>
  <si>
    <t>TDW</t>
  </si>
  <si>
    <t>TEG</t>
  </si>
  <si>
    <t>TET</t>
  </si>
  <si>
    <t>TFC</t>
  </si>
  <si>
    <t>THB</t>
  </si>
  <si>
    <t>THG</t>
  </si>
  <si>
    <t>THS</t>
  </si>
  <si>
    <t>THT</t>
  </si>
  <si>
    <t>TIG</t>
  </si>
  <si>
    <t>TIX</t>
  </si>
  <si>
    <t>TJC</t>
  </si>
  <si>
    <t>TKC</t>
  </si>
  <si>
    <t>TKU</t>
  </si>
  <si>
    <t>TLG</t>
  </si>
  <si>
    <t>TLH</t>
  </si>
  <si>
    <t>TMC</t>
  </si>
  <si>
    <t>TMP</t>
  </si>
  <si>
    <t>TMS</t>
  </si>
  <si>
    <t>TMT</t>
  </si>
  <si>
    <t>TMX</t>
  </si>
  <si>
    <t>TNA</t>
  </si>
  <si>
    <t>TNC</t>
  </si>
  <si>
    <t>TNG</t>
  </si>
  <si>
    <t>TNT</t>
  </si>
  <si>
    <t>TPC</t>
  </si>
  <si>
    <t>TPH</t>
  </si>
  <si>
    <t>TPP</t>
  </si>
  <si>
    <t>TRA</t>
  </si>
  <si>
    <t>TRC</t>
  </si>
  <si>
    <t>TS4</t>
  </si>
  <si>
    <t>TSB</t>
  </si>
  <si>
    <t>TSC</t>
  </si>
  <si>
    <t>TST</t>
  </si>
  <si>
    <t>TTB</t>
  </si>
  <si>
    <t>TTC</t>
  </si>
  <si>
    <t>TTF</t>
  </si>
  <si>
    <t>TTZ</t>
  </si>
  <si>
    <t>TV2</t>
  </si>
  <si>
    <t>TV3</t>
  </si>
  <si>
    <t>TV4</t>
  </si>
  <si>
    <t>TVC</t>
  </si>
  <si>
    <t>TVD</t>
  </si>
  <si>
    <t>TVS</t>
  </si>
  <si>
    <t>TXM</t>
  </si>
  <si>
    <t>TYA</t>
  </si>
  <si>
    <t>UDC</t>
  </si>
  <si>
    <t>UIC</t>
  </si>
  <si>
    <t>UNI</t>
  </si>
  <si>
    <t>V12</t>
  </si>
  <si>
    <t>V21</t>
  </si>
  <si>
    <t>VAF</t>
  </si>
  <si>
    <t>VBC</t>
  </si>
  <si>
    <t>VC1</t>
  </si>
  <si>
    <t>VC2</t>
  </si>
  <si>
    <t>VC3</t>
  </si>
  <si>
    <t>VC6</t>
  </si>
  <si>
    <t>VC7</t>
  </si>
  <si>
    <t>VC9</t>
  </si>
  <si>
    <t>VCB</t>
  </si>
  <si>
    <t>VCC</t>
  </si>
  <si>
    <t>VCF</t>
  </si>
  <si>
    <t>VCG</t>
  </si>
  <si>
    <t>VCM</t>
  </si>
  <si>
    <t>VCR</t>
  </si>
  <si>
    <t>VCS</t>
  </si>
  <si>
    <t>VDS</t>
  </si>
  <si>
    <t>VE1</t>
  </si>
  <si>
    <t>VE2</t>
  </si>
  <si>
    <t>VE3</t>
  </si>
  <si>
    <t>VE4</t>
  </si>
  <si>
    <t>VE8</t>
  </si>
  <si>
    <t>VE9</t>
  </si>
  <si>
    <t>VFG</t>
  </si>
  <si>
    <t>VGP</t>
  </si>
  <si>
    <t>VGS</t>
  </si>
  <si>
    <t>VHC</t>
  </si>
  <si>
    <t>VHL</t>
  </si>
  <si>
    <t>VIC</t>
  </si>
  <si>
    <t>VID</t>
  </si>
  <si>
    <t>VIE</t>
  </si>
  <si>
    <t>VIG</t>
  </si>
  <si>
    <t>VIP</t>
  </si>
  <si>
    <t>VIS</t>
  </si>
  <si>
    <t>VIT</t>
  </si>
  <si>
    <t>VIX</t>
  </si>
  <si>
    <t>VKC</t>
  </si>
  <si>
    <t>VLA</t>
  </si>
  <si>
    <t>VMC</t>
  </si>
  <si>
    <t>VMD</t>
  </si>
  <si>
    <t>VMS</t>
  </si>
  <si>
    <t>VNC</t>
  </si>
  <si>
    <t>VND</t>
  </si>
  <si>
    <t>VNE</t>
  </si>
  <si>
    <t>VNF</t>
  </si>
  <si>
    <t>VNG</t>
  </si>
  <si>
    <t>VNL</t>
  </si>
  <si>
    <t>VNM</t>
  </si>
  <si>
    <t>VNS</t>
  </si>
  <si>
    <t>VNT</t>
  </si>
  <si>
    <t>VOS</t>
  </si>
  <si>
    <t>VPH</t>
  </si>
  <si>
    <t>VPK</t>
  </si>
  <si>
    <t>VPS</t>
  </si>
  <si>
    <t>VRC</t>
  </si>
  <si>
    <t>VSA</t>
  </si>
  <si>
    <t>VSC</t>
  </si>
  <si>
    <t>VSH</t>
  </si>
  <si>
    <t>VSI</t>
  </si>
  <si>
    <t>VTB</t>
  </si>
  <si>
    <t>VTC</t>
  </si>
  <si>
    <t>VTH</t>
  </si>
  <si>
    <t>VTL</t>
  </si>
  <si>
    <t>VTO</t>
  </si>
  <si>
    <t>VTS</t>
  </si>
  <si>
    <t>VTV</t>
  </si>
  <si>
    <t>VXB</t>
  </si>
  <si>
    <t>WCS</t>
  </si>
  <si>
    <t>WSS</t>
  </si>
  <si>
    <t>ATS</t>
  </si>
  <si>
    <t>LT debt/ Equity</t>
  </si>
  <si>
    <t>AGR</t>
  </si>
  <si>
    <t>APG</t>
  </si>
  <si>
    <t>APS</t>
  </si>
  <si>
    <t>DSC</t>
  </si>
  <si>
    <t>ART</t>
  </si>
  <si>
    <t>FTS</t>
  </si>
  <si>
    <t>HAC</t>
  </si>
  <si>
    <t>HFT</t>
  </si>
  <si>
    <t>SBS</t>
  </si>
  <si>
    <t>MBS</t>
  </si>
  <si>
    <t>TVB</t>
  </si>
  <si>
    <t>VCI</t>
  </si>
  <si>
    <t>No</t>
  </si>
  <si>
    <t>Ticker</t>
  </si>
  <si>
    <t>Co. Name</t>
  </si>
  <si>
    <t>Exchange</t>
  </si>
  <si>
    <t>Closing Price</t>
  </si>
  <si>
    <t>No of o/s  share (mil)</t>
  </si>
  <si>
    <t>Market Cap
 (Bil)</t>
  </si>
  <si>
    <t>Scale</t>
  </si>
  <si>
    <t>NIM-Net Interest margin</t>
  </si>
  <si>
    <t>ROA</t>
  </si>
  <si>
    <t>ROE</t>
  </si>
  <si>
    <t>NPL-Non performing loans</t>
  </si>
  <si>
    <t>Bad debt provision/Total Loans</t>
  </si>
  <si>
    <t>NPL</t>
  </si>
  <si>
    <t>Liquidity ratio</t>
  </si>
  <si>
    <t xml:space="preserve">LTD-Loan-To-Deposit Ratio </t>
  </si>
  <si>
    <t>Equity multiplier</t>
  </si>
  <si>
    <t>CAR</t>
  </si>
  <si>
    <t>CIR-Cost Income Ratio</t>
  </si>
  <si>
    <t>ACB</t>
  </si>
  <si>
    <t>HNX</t>
  </si>
  <si>
    <t xml:space="preserve">Score </t>
  </si>
  <si>
    <t>Ranting</t>
  </si>
  <si>
    <t xml:space="preserve">Debt rank </t>
  </si>
  <si>
    <t>BID</t>
  </si>
  <si>
    <t>HOSE</t>
  </si>
  <si>
    <t>Đủ tiêu chuẩn/Standard</t>
  </si>
  <si>
    <t>HDB</t>
  </si>
  <si>
    <t>Cần chú ý/Noted</t>
  </si>
  <si>
    <t>KLB</t>
  </si>
  <si>
    <t>UPCOM</t>
  </si>
  <si>
    <t>LPB</t>
  </si>
  <si>
    <t>Dưới tiêu chuẩn/Substandard</t>
  </si>
  <si>
    <t>BAB</t>
  </si>
  <si>
    <t>Nghi ngờ/Doubt</t>
  </si>
  <si>
    <t>Có khả năng mất vốn/potiental capital loss</t>
  </si>
  <si>
    <t>TPB</t>
  </si>
  <si>
    <t>VIB</t>
  </si>
  <si>
    <t>VPB</t>
  </si>
  <si>
    <t>TCB</t>
  </si>
  <si>
    <t>Average</t>
  </si>
  <si>
    <t>2016Q4</t>
  </si>
  <si>
    <t>Asia Commercial Bank/Vietnam</t>
  </si>
  <si>
    <t>Small</t>
  </si>
  <si>
    <t>Joint Stock Commercial Bank for Investment and Development of Vietnam</t>
  </si>
  <si>
    <t>Large</t>
  </si>
  <si>
    <t>Vietnam Joint Stock Commercial Bank for Industry and Trade</t>
  </si>
  <si>
    <t>Viet Nam Export-Import Commercial JSB</t>
  </si>
  <si>
    <t>Medium</t>
  </si>
  <si>
    <t>Military Commercial Joint Stock Bank</t>
  </si>
  <si>
    <t>Nam Viet Commercial JSB</t>
  </si>
  <si>
    <t>Saigon - Hanoi Commercial Joint Stock Bank</t>
  </si>
  <si>
    <t>Saigon Thuong Tin Commercial JSB</t>
  </si>
  <si>
    <t>Bank for Foreign Trade of Vietnam JSC</t>
  </si>
  <si>
    <t>SJF</t>
  </si>
  <si>
    <t>CET</t>
  </si>
  <si>
    <t>AGM</t>
  </si>
  <si>
    <t>BBC</t>
  </si>
  <si>
    <t>BHN</t>
  </si>
  <si>
    <t>HKT</t>
  </si>
  <si>
    <t>SAB</t>
  </si>
  <si>
    <t>AAM</t>
  </si>
  <si>
    <t>ABT</t>
  </si>
  <si>
    <t>ACL</t>
  </si>
  <si>
    <t>AGF</t>
  </si>
  <si>
    <t>ANV</t>
  </si>
  <si>
    <t>BLF</t>
  </si>
  <si>
    <t>AME</t>
  </si>
  <si>
    <t>SBV</t>
  </si>
  <si>
    <t>CLM</t>
  </si>
  <si>
    <t>ACM</t>
  </si>
  <si>
    <t>AMC</t>
  </si>
  <si>
    <t>ATG</t>
  </si>
  <si>
    <t>BKC</t>
  </si>
  <si>
    <t>BMC</t>
  </si>
  <si>
    <t>TMB</t>
  </si>
  <si>
    <t>HII</t>
  </si>
  <si>
    <t>BII</t>
  </si>
  <si>
    <t>API</t>
  </si>
  <si>
    <t>ASM</t>
  </si>
  <si>
    <t>TIP</t>
  </si>
  <si>
    <t>NVL</t>
  </si>
  <si>
    <t>EVG</t>
  </si>
  <si>
    <t>DAH</t>
  </si>
  <si>
    <t>TTT</t>
  </si>
  <si>
    <t>ADC</t>
  </si>
  <si>
    <t>KPF</t>
  </si>
  <si>
    <t>BDB</t>
  </si>
  <si>
    <t>BED</t>
  </si>
  <si>
    <t>BCG</t>
  </si>
  <si>
    <t>DS3</t>
  </si>
  <si>
    <t>VSM</t>
  </si>
  <si>
    <t>CDN</t>
  </si>
  <si>
    <t>VJC</t>
  </si>
  <si>
    <t>TCD</t>
  </si>
  <si>
    <t>ADS</t>
  </si>
  <si>
    <t>FTM</t>
  </si>
  <si>
    <t>TVT</t>
  </si>
  <si>
    <t>AMV</t>
  </si>
  <si>
    <t>S4A</t>
  </si>
  <si>
    <t>PIC</t>
  </si>
  <si>
    <t>BWE</t>
  </si>
  <si>
    <t>THI</t>
  </si>
  <si>
    <t>APC</t>
  </si>
  <si>
    <t>BFC</t>
  </si>
  <si>
    <t>ALT</t>
  </si>
  <si>
    <t>BBS</t>
  </si>
  <si>
    <t>PLP</t>
  </si>
  <si>
    <t>VDP</t>
  </si>
  <si>
    <t>ACC</t>
  </si>
  <si>
    <t>BCC</t>
  </si>
  <si>
    <t>CLH</t>
  </si>
  <si>
    <t>VGC</t>
  </si>
  <si>
    <t>GKM</t>
  </si>
  <si>
    <t>NSH</t>
  </si>
  <si>
    <t>TCH</t>
  </si>
  <si>
    <t>AMD</t>
  </si>
  <si>
    <t>ARM</t>
  </si>
  <si>
    <t>HCD</t>
  </si>
  <si>
    <t>APP</t>
  </si>
  <si>
    <t>MSC</t>
  </si>
  <si>
    <t>CTF</t>
  </si>
  <si>
    <t>HTT</t>
  </si>
  <si>
    <t>TNI</t>
  </si>
  <si>
    <t>CTP</t>
  </si>
  <si>
    <t>TTH</t>
  </si>
  <si>
    <t>VTJ</t>
  </si>
  <si>
    <t>ASP</t>
  </si>
  <si>
    <t>PPY</t>
  </si>
  <si>
    <t>PLX</t>
  </si>
  <si>
    <t>TDG</t>
  </si>
  <si>
    <t>BCE</t>
  </si>
  <si>
    <t>HID</t>
  </si>
  <si>
    <t>KDM</t>
  </si>
  <si>
    <t>Financial</t>
  </si>
  <si>
    <t>Diversified Financials</t>
  </si>
  <si>
    <t>MST</t>
  </si>
  <si>
    <t>ROS</t>
  </si>
  <si>
    <t>BAX</t>
  </si>
  <si>
    <t>C69</t>
  </si>
  <si>
    <t>PC1</t>
  </si>
  <si>
    <t>CEE</t>
  </si>
  <si>
    <t>LEC</t>
  </si>
  <si>
    <t>MEL</t>
  </si>
  <si>
    <t>VRE</t>
  </si>
  <si>
    <t>PME</t>
  </si>
  <si>
    <t>DTD</t>
  </si>
  <si>
    <t>NBW</t>
  </si>
  <si>
    <t>BTW</t>
  </si>
  <si>
    <t>VPI</t>
  </si>
  <si>
    <t>CIA</t>
  </si>
  <si>
    <t>TLD</t>
  </si>
  <si>
    <t>CAG</t>
  </si>
  <si>
    <t>IBC</t>
  </si>
  <si>
    <t>KHS</t>
  </si>
  <si>
    <t>AST</t>
  </si>
  <si>
    <t>SGR</t>
  </si>
  <si>
    <t>GEX</t>
  </si>
  <si>
    <t>VPG</t>
  </si>
  <si>
    <t>TTL</t>
  </si>
  <si>
    <t>VPD</t>
  </si>
  <si>
    <t>PMG</t>
  </si>
  <si>
    <t>X20</t>
  </si>
  <si>
    <t>NAP</t>
  </si>
  <si>
    <t>NRC</t>
  </si>
  <si>
    <t>FRT</t>
  </si>
  <si>
    <t>HSL</t>
  </si>
  <si>
    <t>VHM</t>
  </si>
  <si>
    <t>Consumer Discretionary</t>
  </si>
  <si>
    <t>Consumer Retailing</t>
  </si>
  <si>
    <t>Chế biến gỗ, sản xuất sản phẩm từ gỗ và lâm sản khác</t>
  </si>
  <si>
    <t>Furniture</t>
  </si>
  <si>
    <t>Consumer Staples</t>
  </si>
  <si>
    <t>Agriculture</t>
  </si>
  <si>
    <t>Food &amp; Beverage</t>
  </si>
  <si>
    <t>Chế biến lương thực thực phẩm, đồ uống, thức ăn chăn nuôi</t>
  </si>
  <si>
    <t>Sugar</t>
  </si>
  <si>
    <t>Fisheries</t>
  </si>
  <si>
    <t>Chế biến thủy hải sản</t>
  </si>
  <si>
    <t>Rubber-Tires</t>
  </si>
  <si>
    <t>Cơ khí, chế tạo MMTB , sản xuất kim loại đúc sẵn</t>
  </si>
  <si>
    <t>Energy</t>
  </si>
  <si>
    <t>Oil&amp;Gas</t>
  </si>
  <si>
    <t>Industrials</t>
  </si>
  <si>
    <t>Engineering&amp;Construction</t>
  </si>
  <si>
    <t>Coal</t>
  </si>
  <si>
    <t>Khai khoáng</t>
  </si>
  <si>
    <t>Materials</t>
  </si>
  <si>
    <t>Mining</t>
  </si>
  <si>
    <t>Kinh doanh BDS và cơ sở hạ tầng</t>
  </si>
  <si>
    <t>Industrial Park</t>
  </si>
  <si>
    <t>Real Estate</t>
  </si>
  <si>
    <t>Travel Services</t>
  </si>
  <si>
    <t>Kinh doanh dịch vụ lưu trú, ăn uống, vui chơi giải trí</t>
  </si>
  <si>
    <t>Real Estate (Hotel)</t>
  </si>
  <si>
    <t>Transportation</t>
  </si>
  <si>
    <t>Consumer Services</t>
  </si>
  <si>
    <t>Kinh doanh dịch vụ quảng cáo, tư vấn giám sát, in ấn</t>
  </si>
  <si>
    <t>Printing</t>
  </si>
  <si>
    <t>Kinh doanh kho bãi và các dịch vụ hỗ trợ vận tải</t>
  </si>
  <si>
    <t>Sea port</t>
  </si>
  <si>
    <t>Kinh doanh vận tải đường bộ, đường sắt, đường thủy, hàng không</t>
  </si>
  <si>
    <t>Transportation (Oil&amp;Gas)</t>
  </si>
  <si>
    <t>Cement</t>
  </si>
  <si>
    <t>Kinh doanh vật liệu xây dựng</t>
  </si>
  <si>
    <t>Textiles</t>
  </si>
  <si>
    <t>May, sản xuất trang phục và da giày</t>
  </si>
  <si>
    <t>Sản xuất thiết bị văn phòng, đồ gia dụng, thiết bị giáo dục và trang thiết bị y tế</t>
  </si>
  <si>
    <t>Health Care</t>
  </si>
  <si>
    <t>Health Care Equipment &amp; Services</t>
  </si>
  <si>
    <t>Information Technology</t>
  </si>
  <si>
    <t>Telecom</t>
  </si>
  <si>
    <t xml:space="preserve">Sản xuất, phân phối điện, năng lượng, dịch vụ viễn thông </t>
  </si>
  <si>
    <t>Utilities</t>
  </si>
  <si>
    <t>Electricity transmission</t>
  </si>
  <si>
    <t>Hydroelectric Power</t>
  </si>
  <si>
    <t>Thermal Power</t>
  </si>
  <si>
    <t>Water</t>
  </si>
  <si>
    <t>Electrical Compo&amp;Equip</t>
  </si>
  <si>
    <t>SX điện tử, máy vi tính quang học, thiết bị viễn thông</t>
  </si>
  <si>
    <t>Software &amp; Services</t>
  </si>
  <si>
    <t>SX phân bón, hóa chất cơ bản, hạt nhựa cao su tổng hợp</t>
  </si>
  <si>
    <t>Household &amp; Personal Product</t>
  </si>
  <si>
    <t>Rubber</t>
  </si>
  <si>
    <t>Chemical</t>
  </si>
  <si>
    <t>Fertilizer</t>
  </si>
  <si>
    <t>Packaging&amp;Containers</t>
  </si>
  <si>
    <t>Plastic</t>
  </si>
  <si>
    <t xml:space="preserve">Steel </t>
  </si>
  <si>
    <t>SX thép</t>
  </si>
  <si>
    <t>Pharmaceuticals</t>
  </si>
  <si>
    <t>SX thuốc, hóa dược, dược liệu</t>
  </si>
  <si>
    <t>SX vật liệu xây dựng (trừ thép)</t>
  </si>
  <si>
    <t>Ceramic, Granic, Brick</t>
  </si>
  <si>
    <t>Aluminium</t>
  </si>
  <si>
    <t>Automobiles &amp; Components</t>
  </si>
  <si>
    <t xml:space="preserve">Thương mại hàng công nghiệp </t>
  </si>
  <si>
    <t>Wholesale</t>
  </si>
  <si>
    <t>Thương mại hàng nông lâm nghiệp</t>
  </si>
  <si>
    <t>Thương mại hàng tiêu dùng</t>
  </si>
  <si>
    <t>Thương mại xăng dầu, ga.</t>
  </si>
  <si>
    <t>Oil&amp;Gas distribution</t>
  </si>
  <si>
    <t>Infrastructure</t>
  </si>
  <si>
    <t>Xây dựng (thi công), xây lắp</t>
  </si>
  <si>
    <t>Securities</t>
  </si>
  <si>
    <t>Chứng khoán</t>
  </si>
  <si>
    <t>Insurance</t>
  </si>
  <si>
    <t>Bảo hiểm</t>
  </si>
  <si>
    <t>AAV</t>
  </si>
  <si>
    <t>BSR</t>
  </si>
  <si>
    <t>CRC</t>
  </si>
  <si>
    <t>DBD</t>
  </si>
  <si>
    <t>DPG</t>
  </si>
  <si>
    <t>HHP</t>
  </si>
  <si>
    <t>HVN</t>
  </si>
  <si>
    <t>MPC</t>
  </si>
  <si>
    <t>NTC</t>
  </si>
  <si>
    <t>POW</t>
  </si>
  <si>
    <t>SCS</t>
  </si>
  <si>
    <t>SGN</t>
  </si>
  <si>
    <t>SMB</t>
  </si>
  <si>
    <t>TDT</t>
  </si>
  <si>
    <t>TGG</t>
  </si>
  <si>
    <t>YBM</t>
  </si>
  <si>
    <t>YEG</t>
  </si>
  <si>
    <t>Media</t>
  </si>
  <si>
    <t>OIL</t>
  </si>
  <si>
    <t>HPX</t>
  </si>
  <si>
    <t>Chứng khoán Trí Việt</t>
  </si>
  <si>
    <t>BMS</t>
  </si>
  <si>
    <t>EVS</t>
  </si>
  <si>
    <t>CRE</t>
  </si>
  <si>
    <t>FIR</t>
  </si>
  <si>
    <t>LMH</t>
  </si>
  <si>
    <t>TDM</t>
  </si>
  <si>
    <t>TCI</t>
  </si>
  <si>
    <t>Thermal power</t>
  </si>
  <si>
    <t>VGT</t>
  </si>
  <si>
    <t>VGI</t>
  </si>
  <si>
    <t>FOX</t>
  </si>
  <si>
    <t>VGG</t>
  </si>
  <si>
    <t>QNS</t>
  </si>
  <si>
    <t>VEA</t>
  </si>
  <si>
    <t>MNB</t>
  </si>
  <si>
    <t>MSH</t>
  </si>
  <si>
    <t>HTN</t>
  </si>
  <si>
    <t>TAR</t>
  </si>
  <si>
    <t>KOS</t>
  </si>
  <si>
    <t>TN1</t>
  </si>
  <si>
    <t>GDW</t>
  </si>
  <si>
    <t>MFS</t>
  </si>
  <si>
    <t>HVH</t>
  </si>
  <si>
    <t>HUB</t>
  </si>
  <si>
    <t>ILB</t>
  </si>
  <si>
    <t>PHN</t>
  </si>
  <si>
    <t>VHE</t>
  </si>
  <si>
    <t>DDG</t>
  </si>
  <si>
    <t>SZC</t>
  </si>
  <si>
    <t>SHE</t>
  </si>
  <si>
    <t>TTE</t>
  </si>
  <si>
    <t>GAB</t>
  </si>
  <si>
    <t>NTH</t>
  </si>
  <si>
    <t>PGN</t>
  </si>
  <si>
    <t>VBB</t>
  </si>
  <si>
    <t>CSI</t>
  </si>
  <si>
    <t>PHS</t>
  </si>
  <si>
    <t>Agriseco</t>
  </si>
  <si>
    <t>Chứng khoán An Phát</t>
  </si>
  <si>
    <t>CK Châu Á - TBD</t>
  </si>
  <si>
    <t>Chứng khoán BOS</t>
  </si>
  <si>
    <t>Chứng khoán Bảo Minh</t>
  </si>
  <si>
    <t>Chứng khoán BIDV</t>
  </si>
  <si>
    <t>Chứng khoán Bảo Việt</t>
  </si>
  <si>
    <t>Chứng khoán Kiến thiết VN</t>
  </si>
  <si>
    <t>Vietinbank Securities</t>
  </si>
  <si>
    <t>Chứng khoán Đà Nẵng</t>
  </si>
  <si>
    <t>Chứng khoán Everest</t>
  </si>
  <si>
    <t>Chứng khoán FPT</t>
  </si>
  <si>
    <t>Chứng khoán Hải Phòng</t>
  </si>
  <si>
    <t>Chứng khoán Hòa Bình</t>
  </si>
  <si>
    <t>Chứng khoán TP.HCM</t>
  </si>
  <si>
    <t>Chứng khoán HFT</t>
  </si>
  <si>
    <t>Chứng khoán Đầu tư Việt Nam</t>
  </si>
  <si>
    <t>Chứng khoán MB</t>
  </si>
  <si>
    <t>Chứng khoán Tiên Phong</t>
  </si>
  <si>
    <t>Chứng khoán Phú Hưng</t>
  </si>
  <si>
    <t>Chứng khoán Dầu khí</t>
  </si>
  <si>
    <t>Chứng khoán Sacombank</t>
  </si>
  <si>
    <t>Chứng khoán SG - HN</t>
  </si>
  <si>
    <t>Chứng khoán SSI</t>
  </si>
  <si>
    <t>Chứng khoán Thành Công</t>
  </si>
  <si>
    <t>Chứng khoán Thiên Việt</t>
  </si>
  <si>
    <t>Chứng khoán Bản Việt</t>
  </si>
  <si>
    <t>Chứng khoán Rồng Việt</t>
  </si>
  <si>
    <t>CK TM và CN Việt Nam</t>
  </si>
  <si>
    <t>Chứng khoán IB</t>
  </si>
  <si>
    <t>Chứng khoán VNDIRECT</t>
  </si>
  <si>
    <t>Chứng khoán Phố Wall</t>
  </si>
  <si>
    <t>Bảo hiểm BIDV</t>
  </si>
  <si>
    <t>Bảo hiểm Bảo Minh</t>
  </si>
  <si>
    <t>Tập đoàn Bảo Việt</t>
  </si>
  <si>
    <t>Bảo hiểm PJICO</t>
  </si>
  <si>
    <t>Bảo hiểm Bưu điện</t>
  </si>
  <si>
    <t>Bảo hiểm PVI</t>
  </si>
  <si>
    <t>Tái bảo hiểm Quốc gia</t>
  </si>
  <si>
    <t>BH NH Nông Nghiệp</t>
  </si>
  <si>
    <t>Bảo hiểm Bảo Long</t>
  </si>
  <si>
    <t>Bảo hiểm Quân đội</t>
  </si>
  <si>
    <t>GEG</t>
  </si>
  <si>
    <t>CTA</t>
  </si>
  <si>
    <t>HVA</t>
  </si>
  <si>
    <t>PIA</t>
  </si>
  <si>
    <t>PVE</t>
  </si>
  <si>
    <t>SGO</t>
  </si>
  <si>
    <t>VAT</t>
  </si>
  <si>
    <t>VDL</t>
  </si>
  <si>
    <t>VMI</t>
  </si>
  <si>
    <t>A32</t>
  </si>
  <si>
    <t>ABC</t>
  </si>
  <si>
    <t>ABR</t>
  </si>
  <si>
    <t>AC4</t>
  </si>
  <si>
    <t>ACE</t>
  </si>
  <si>
    <t>ACS</t>
  </si>
  <si>
    <t>ACV</t>
  </si>
  <si>
    <t>ADP</t>
  </si>
  <si>
    <t>AFC</t>
  </si>
  <si>
    <t>AFX</t>
  </si>
  <si>
    <t>AG1</t>
  </si>
  <si>
    <t>AGP</t>
  </si>
  <si>
    <t>AGX</t>
  </si>
  <si>
    <t>ALV</t>
  </si>
  <si>
    <t>AMP</t>
  </si>
  <si>
    <t>AMS</t>
  </si>
  <si>
    <t>ANT</t>
  </si>
  <si>
    <t>APF</t>
  </si>
  <si>
    <t>APL</t>
  </si>
  <si>
    <t>APT</t>
  </si>
  <si>
    <t>AQN</t>
  </si>
  <si>
    <t>ASA</t>
  </si>
  <si>
    <t>ASD</t>
  </si>
  <si>
    <t>ATA</t>
  </si>
  <si>
    <t>ATB</t>
  </si>
  <si>
    <t>ATD</t>
  </si>
  <si>
    <t>AUM</t>
  </si>
  <si>
    <t>AVC</t>
  </si>
  <si>
    <t>AVF</t>
  </si>
  <si>
    <t>B82</t>
  </si>
  <si>
    <t>BAL</t>
  </si>
  <si>
    <t>BBM</t>
  </si>
  <si>
    <t>BBT</t>
  </si>
  <si>
    <t>BCB</t>
  </si>
  <si>
    <t>BCM</t>
  </si>
  <si>
    <t>BCP</t>
  </si>
  <si>
    <t>BDC</t>
  </si>
  <si>
    <t>BDF</t>
  </si>
  <si>
    <t>BDG</t>
  </si>
  <si>
    <t>BDP</t>
  </si>
  <si>
    <t>BDT</t>
  </si>
  <si>
    <t>BDW</t>
  </si>
  <si>
    <t>BEL</t>
  </si>
  <si>
    <t>BGW</t>
  </si>
  <si>
    <t>BHA</t>
  </si>
  <si>
    <t>BHC</t>
  </si>
  <si>
    <t>BHG</t>
  </si>
  <si>
    <t>BHK</t>
  </si>
  <si>
    <t>BHP</t>
  </si>
  <si>
    <t>BHT</t>
  </si>
  <si>
    <t>BHV</t>
  </si>
  <si>
    <t>BIO</t>
  </si>
  <si>
    <t>BKH</t>
  </si>
  <si>
    <t>BLN</t>
  </si>
  <si>
    <t>BLT</t>
  </si>
  <si>
    <t>BLU</t>
  </si>
  <si>
    <t>Waste &amp; Disposable services</t>
  </si>
  <si>
    <t>BLW</t>
  </si>
  <si>
    <t>BM9</t>
  </si>
  <si>
    <t>BMD</t>
  </si>
  <si>
    <t>BMF</t>
  </si>
  <si>
    <t>BMG</t>
  </si>
  <si>
    <t>BMJ</t>
  </si>
  <si>
    <t>BMN</t>
  </si>
  <si>
    <t>BMV</t>
  </si>
  <si>
    <t>BNW</t>
  </si>
  <si>
    <t>BOT</t>
  </si>
  <si>
    <t>BPW</t>
  </si>
  <si>
    <t>BQB</t>
  </si>
  <si>
    <t>BRR</t>
  </si>
  <si>
    <t>BRS</t>
  </si>
  <si>
    <t>BSA</t>
  </si>
  <si>
    <t>BSD</t>
  </si>
  <si>
    <t>BSG</t>
  </si>
  <si>
    <t>BSH</t>
  </si>
  <si>
    <t>BSL</t>
  </si>
  <si>
    <t>BSP</t>
  </si>
  <si>
    <t>BSQ</t>
  </si>
  <si>
    <t>BT1</t>
  </si>
  <si>
    <t>BT6</t>
  </si>
  <si>
    <t>BTB</t>
  </si>
  <si>
    <t>BTC</t>
  </si>
  <si>
    <t>BTD</t>
  </si>
  <si>
    <t>BTG</t>
  </si>
  <si>
    <t>BTH</t>
  </si>
  <si>
    <t>BTN</t>
  </si>
  <si>
    <t>BTR</t>
  </si>
  <si>
    <t>BTU</t>
  </si>
  <si>
    <t>BTV</t>
  </si>
  <si>
    <t>BUD</t>
  </si>
  <si>
    <t>BVG</t>
  </si>
  <si>
    <t>BVN</t>
  </si>
  <si>
    <t>BWA</t>
  </si>
  <si>
    <t>BWS</t>
  </si>
  <si>
    <t>BXT</t>
  </si>
  <si>
    <t>C12</t>
  </si>
  <si>
    <t>C21</t>
  </si>
  <si>
    <t>C22</t>
  </si>
  <si>
    <t>C36</t>
  </si>
  <si>
    <t>C4G</t>
  </si>
  <si>
    <t>C71</t>
  </si>
  <si>
    <t>CAB</t>
  </si>
  <si>
    <t>CAD</t>
  </si>
  <si>
    <t>CAM</t>
  </si>
  <si>
    <t>CAT</t>
  </si>
  <si>
    <t>CBI</t>
  </si>
  <si>
    <t>CBS</t>
  </si>
  <si>
    <t>CC1</t>
  </si>
  <si>
    <t>CC4</t>
  </si>
  <si>
    <t>CCH</t>
  </si>
  <si>
    <t>CCM</t>
  </si>
  <si>
    <t>CCP</t>
  </si>
  <si>
    <t>CCR</t>
  </si>
  <si>
    <t>CCT</t>
  </si>
  <si>
    <t>CCV</t>
  </si>
  <si>
    <t>CDG</t>
  </si>
  <si>
    <t>CDH</t>
  </si>
  <si>
    <t>CDO</t>
  </si>
  <si>
    <t>CDP</t>
  </si>
  <si>
    <t>CDR</t>
  </si>
  <si>
    <t>CE1</t>
  </si>
  <si>
    <t>CEC</t>
  </si>
  <si>
    <t>CEG</t>
  </si>
  <si>
    <t>CEN</t>
  </si>
  <si>
    <t>CFC</t>
  </si>
  <si>
    <t>CFV</t>
  </si>
  <si>
    <t>CGV</t>
  </si>
  <si>
    <t>CH5</t>
  </si>
  <si>
    <t>CHC</t>
  </si>
  <si>
    <t>CHS</t>
  </si>
  <si>
    <t>CI5</t>
  </si>
  <si>
    <t>CID</t>
  </si>
  <si>
    <t>CIP</t>
  </si>
  <si>
    <t>CKA</t>
  </si>
  <si>
    <t>CKD</t>
  </si>
  <si>
    <t>CKH</t>
  </si>
  <si>
    <t>CLX</t>
  </si>
  <si>
    <t>CMD</t>
  </si>
  <si>
    <t>CMF</t>
  </si>
  <si>
    <t>CMI</t>
  </si>
  <si>
    <t>CMK</t>
  </si>
  <si>
    <t>CMN</t>
  </si>
  <si>
    <t>CMP</t>
  </si>
  <si>
    <t>CMT</t>
  </si>
  <si>
    <t>CMW</t>
  </si>
  <si>
    <t>CNC</t>
  </si>
  <si>
    <t>CNH</t>
  </si>
  <si>
    <t>CNN</t>
  </si>
  <si>
    <t>CNT</t>
  </si>
  <si>
    <t>CPH</t>
  </si>
  <si>
    <t>CPI</t>
  </si>
  <si>
    <t>CPW</t>
  </si>
  <si>
    <t>CQT</t>
  </si>
  <si>
    <t>CT3</t>
  </si>
  <si>
    <t>CTN</t>
  </si>
  <si>
    <t>CTR</t>
  </si>
  <si>
    <t>CTW</t>
  </si>
  <si>
    <t>CVC</t>
  </si>
  <si>
    <t>CVH</t>
  </si>
  <si>
    <t>CXH</t>
  </si>
  <si>
    <t>CYC</t>
  </si>
  <si>
    <t>DAC</t>
  </si>
  <si>
    <t>DAP</t>
  </si>
  <si>
    <t>DAR</t>
  </si>
  <si>
    <t>DAS</t>
  </si>
  <si>
    <t>DBH</t>
  </si>
  <si>
    <t>DBM</t>
  </si>
  <si>
    <t>DBW</t>
  </si>
  <si>
    <t>DC1</t>
  </si>
  <si>
    <t>DCD</t>
  </si>
  <si>
    <t>DCF</t>
  </si>
  <si>
    <t>DCG</t>
  </si>
  <si>
    <t>DCH</t>
  </si>
  <si>
    <t>DCI</t>
  </si>
  <si>
    <t>DCR</t>
  </si>
  <si>
    <t>DCS</t>
  </si>
  <si>
    <t>DCT</t>
  </si>
  <si>
    <t>DDH</t>
  </si>
  <si>
    <t>DDM</t>
  </si>
  <si>
    <t>DDN</t>
  </si>
  <si>
    <t>DDV</t>
  </si>
  <si>
    <t>DFC</t>
  </si>
  <si>
    <t>DFS</t>
  </si>
  <si>
    <t>DGT</t>
  </si>
  <si>
    <t>DHB</t>
  </si>
  <si>
    <t>DHD</t>
  </si>
  <si>
    <t>DHN</t>
  </si>
  <si>
    <t>DKP</t>
  </si>
  <si>
    <t>DLD</t>
  </si>
  <si>
    <t>DLR</t>
  </si>
  <si>
    <t>DLT</t>
  </si>
  <si>
    <t>DM7</t>
  </si>
  <si>
    <t>DNA</t>
  </si>
  <si>
    <t>DNB</t>
  </si>
  <si>
    <t>DND</t>
  </si>
  <si>
    <t>DNE</t>
  </si>
  <si>
    <t>DNH</t>
  </si>
  <si>
    <t>DNL</t>
  </si>
  <si>
    <t>DNN</t>
  </si>
  <si>
    <t>DNR</t>
  </si>
  <si>
    <t>DNS</t>
  </si>
  <si>
    <t>DNW</t>
  </si>
  <si>
    <t>DOC</t>
  </si>
  <si>
    <t>DOP</t>
  </si>
  <si>
    <t>DP1</t>
  </si>
  <si>
    <t>DP2</t>
  </si>
  <si>
    <t>DPH</t>
  </si>
  <si>
    <t>DPP</t>
  </si>
  <si>
    <t>DRI</t>
  </si>
  <si>
    <t>DSG</t>
  </si>
  <si>
    <t>DSP</t>
  </si>
  <si>
    <t>DSS</t>
  </si>
  <si>
    <t>DSV</t>
  </si>
  <si>
    <t>DT4</t>
  </si>
  <si>
    <t>DTB</t>
  </si>
  <si>
    <t>DTC</t>
  </si>
  <si>
    <t>DTG</t>
  </si>
  <si>
    <t>DTI</t>
  </si>
  <si>
    <t>DTK</t>
  </si>
  <si>
    <t>DTN</t>
  </si>
  <si>
    <t>DTV</t>
  </si>
  <si>
    <t>DVC</t>
  </si>
  <si>
    <t>DVN</t>
  </si>
  <si>
    <t>DVW</t>
  </si>
  <si>
    <t>DWS</t>
  </si>
  <si>
    <t>DX2</t>
  </si>
  <si>
    <t>DXL</t>
  </si>
  <si>
    <t>E29</t>
  </si>
  <si>
    <t>EAD</t>
  </si>
  <si>
    <t>EFI</t>
  </si>
  <si>
    <t>EIC</t>
  </si>
  <si>
    <t>EIN</t>
  </si>
  <si>
    <t>EME</t>
  </si>
  <si>
    <t>EMG</t>
  </si>
  <si>
    <t>EMS</t>
  </si>
  <si>
    <t>EPC</t>
  </si>
  <si>
    <t>EPH</t>
  </si>
  <si>
    <t>EVF</t>
  </si>
  <si>
    <t>FBA</t>
  </si>
  <si>
    <t>FBC</t>
  </si>
  <si>
    <t>FCC</t>
  </si>
  <si>
    <t>FCS</t>
  </si>
  <si>
    <t>FDG</t>
  </si>
  <si>
    <t>FGL</t>
  </si>
  <si>
    <t>FHN</t>
  </si>
  <si>
    <t>FHS</t>
  </si>
  <si>
    <t>FIC</t>
  </si>
  <si>
    <t>FOC</t>
  </si>
  <si>
    <t>FRC</t>
  </si>
  <si>
    <t>FRM</t>
  </si>
  <si>
    <t>FSO</t>
  </si>
  <si>
    <t>FT1</t>
  </si>
  <si>
    <t>FTI</t>
  </si>
  <si>
    <t>G20</t>
  </si>
  <si>
    <t>G36</t>
  </si>
  <si>
    <t>GCB</t>
  </si>
  <si>
    <t>GER</t>
  </si>
  <si>
    <t>GGG</t>
  </si>
  <si>
    <t>GGS</t>
  </si>
  <si>
    <t>GHC</t>
  </si>
  <si>
    <t>GLC</t>
  </si>
  <si>
    <t>GLW</t>
  </si>
  <si>
    <t>GND</t>
  </si>
  <si>
    <t>GSM</t>
  </si>
  <si>
    <t>GTC</t>
  </si>
  <si>
    <t>GTD</t>
  </si>
  <si>
    <t>GTH</t>
  </si>
  <si>
    <t>GTS</t>
  </si>
  <si>
    <t>GTT</t>
  </si>
  <si>
    <t>GVR</t>
  </si>
  <si>
    <t>GVT</t>
  </si>
  <si>
    <t>H11</t>
  </si>
  <si>
    <t>HAB</t>
  </si>
  <si>
    <t>HAF</t>
  </si>
  <si>
    <t>HAM</t>
  </si>
  <si>
    <t>HAN</t>
  </si>
  <si>
    <t>HAV</t>
  </si>
  <si>
    <t>HBD</t>
  </si>
  <si>
    <t>HBH</t>
  </si>
  <si>
    <t>HBW</t>
  </si>
  <si>
    <t>HC3</t>
  </si>
  <si>
    <t>HCI</t>
  </si>
  <si>
    <t>HCS</t>
  </si>
  <si>
    <t>HD2</t>
  </si>
  <si>
    <t>HD8</t>
  </si>
  <si>
    <t>HDM</t>
  </si>
  <si>
    <t>HDO</t>
  </si>
  <si>
    <t>HDP</t>
  </si>
  <si>
    <t>HDW</t>
  </si>
  <si>
    <t>HEC</t>
  </si>
  <si>
    <t>HEJ</t>
  </si>
  <si>
    <t>HEM</t>
  </si>
  <si>
    <t>HEP</t>
  </si>
  <si>
    <t>HES</t>
  </si>
  <si>
    <t>HFB</t>
  </si>
  <si>
    <t>HFC</t>
  </si>
  <si>
    <t>HFS</t>
  </si>
  <si>
    <t>HFX</t>
  </si>
  <si>
    <t>HGW</t>
  </si>
  <si>
    <t>HHN</t>
  </si>
  <si>
    <t>HHR</t>
  </si>
  <si>
    <t>HHV</t>
  </si>
  <si>
    <t>HIG</t>
  </si>
  <si>
    <t>HIZ</t>
  </si>
  <si>
    <t>HJC</t>
  </si>
  <si>
    <t>HKP</t>
  </si>
  <si>
    <t>HLA</t>
  </si>
  <si>
    <t>HLB</t>
  </si>
  <si>
    <t>HLE</t>
  </si>
  <si>
    <t>HLR</t>
  </si>
  <si>
    <t>HLS</t>
  </si>
  <si>
    <t>HMG</t>
  </si>
  <si>
    <t>HMS</t>
  </si>
  <si>
    <t>HNA</t>
  </si>
  <si>
    <t>HNB</t>
  </si>
  <si>
    <t>HND</t>
  </si>
  <si>
    <t>HNF</t>
  </si>
  <si>
    <t>HNI</t>
  </si>
  <si>
    <t>HNP</t>
  </si>
  <si>
    <t>HNR</t>
  </si>
  <si>
    <t>HNT</t>
  </si>
  <si>
    <t>HPB</t>
  </si>
  <si>
    <t>HPD</t>
  </si>
  <si>
    <t>HPH</t>
  </si>
  <si>
    <t>HPI</t>
  </si>
  <si>
    <t>HPP</t>
  </si>
  <si>
    <t>HPT</t>
  </si>
  <si>
    <t>HPU</t>
  </si>
  <si>
    <t>HPW</t>
  </si>
  <si>
    <t>HRB</t>
  </si>
  <si>
    <t>HRT</t>
  </si>
  <si>
    <t>HSA</t>
  </si>
  <si>
    <t>HSI</t>
  </si>
  <si>
    <t>HSM</t>
  </si>
  <si>
    <t>HTE</t>
  </si>
  <si>
    <t>HTG</t>
  </si>
  <si>
    <t>HTK</t>
  </si>
  <si>
    <t>HTM</t>
  </si>
  <si>
    <t>HTR</t>
  </si>
  <si>
    <t>HTU</t>
  </si>
  <si>
    <t>HTW</t>
  </si>
  <si>
    <t>HU4</t>
  </si>
  <si>
    <t>HU6</t>
  </si>
  <si>
    <t>HUG</t>
  </si>
  <si>
    <t>HWS</t>
  </si>
  <si>
    <t>I10</t>
  </si>
  <si>
    <t>IBD</t>
  </si>
  <si>
    <t>ICC</t>
  </si>
  <si>
    <t>ICF</t>
  </si>
  <si>
    <t>ICI</t>
  </si>
  <si>
    <t>ICN</t>
  </si>
  <si>
    <t>IDC</t>
  </si>
  <si>
    <t>IFC</t>
  </si>
  <si>
    <t>IFS</t>
  </si>
  <si>
    <t>IHK</t>
  </si>
  <si>
    <t>IKH</t>
  </si>
  <si>
    <t>ILA</t>
  </si>
  <si>
    <t>ILC</t>
  </si>
  <si>
    <t>ILS</t>
  </si>
  <si>
    <t>IME</t>
  </si>
  <si>
    <t>IN4</t>
  </si>
  <si>
    <t>IPA</t>
  </si>
  <si>
    <t>IPH</t>
  </si>
  <si>
    <t>IRC</t>
  </si>
  <si>
    <t>ISG</t>
  </si>
  <si>
    <t>ISH</t>
  </si>
  <si>
    <t>IST</t>
  </si>
  <si>
    <t>ITS</t>
  </si>
  <si>
    <t>JOS</t>
  </si>
  <si>
    <t>KBE</t>
  </si>
  <si>
    <t>KCB</t>
  </si>
  <si>
    <t>KCE</t>
  </si>
  <si>
    <t>KDF</t>
  </si>
  <si>
    <t>KGM</t>
  </si>
  <si>
    <t>KHA</t>
  </si>
  <si>
    <t>KHB</t>
  </si>
  <si>
    <t>KHD</t>
  </si>
  <si>
    <t>KHL</t>
  </si>
  <si>
    <t>KHW</t>
  </si>
  <si>
    <t>KIP</t>
  </si>
  <si>
    <t>KSE</t>
  </si>
  <si>
    <t>KSV</t>
  </si>
  <si>
    <t>KTB</t>
  </si>
  <si>
    <t>KTC</t>
  </si>
  <si>
    <t>KTL</t>
  </si>
  <si>
    <t>KTU</t>
  </si>
  <si>
    <t>L12</t>
  </si>
  <si>
    <t>L44</t>
  </si>
  <si>
    <t>L45</t>
  </si>
  <si>
    <t>L63</t>
  </si>
  <si>
    <t>LAI</t>
  </si>
  <si>
    <t>LAW</t>
  </si>
  <si>
    <t>LBC</t>
  </si>
  <si>
    <t>LCC</t>
  </si>
  <si>
    <t>LCW</t>
  </si>
  <si>
    <t>LDW</t>
  </si>
  <si>
    <t>LG9</t>
  </si>
  <si>
    <t>LIC</t>
  </si>
  <si>
    <t>LKW</t>
  </si>
  <si>
    <t>LLM</t>
  </si>
  <si>
    <t>LM3</t>
  </si>
  <si>
    <t>LMC</t>
  </si>
  <si>
    <t>LMI</t>
  </si>
  <si>
    <t>LNC</t>
  </si>
  <si>
    <t>LQN</t>
  </si>
  <si>
    <t>LTC</t>
  </si>
  <si>
    <t>LTG</t>
  </si>
  <si>
    <t>LWS</t>
  </si>
  <si>
    <t>M10</t>
  </si>
  <si>
    <t>MBN</t>
  </si>
  <si>
    <t>MC3</t>
  </si>
  <si>
    <t>MCH</t>
  </si>
  <si>
    <t>MCI</t>
  </si>
  <si>
    <t>MCT</t>
  </si>
  <si>
    <t>MDA</t>
  </si>
  <si>
    <t>MDF</t>
  </si>
  <si>
    <t>MDN</t>
  </si>
  <si>
    <t>MEF</t>
  </si>
  <si>
    <t>MEG</t>
  </si>
  <si>
    <t>MES</t>
  </si>
  <si>
    <t>MGC</t>
  </si>
  <si>
    <t>MGG</t>
  </si>
  <si>
    <t>MH3</t>
  </si>
  <si>
    <t>MHY</t>
  </si>
  <si>
    <t>MIC</t>
  </si>
  <si>
    <t>MIE</t>
  </si>
  <si>
    <t>MKP</t>
  </si>
  <si>
    <t>MLC</t>
  </si>
  <si>
    <t>MLS</t>
  </si>
  <si>
    <t>MND</t>
  </si>
  <si>
    <t>MPY</t>
  </si>
  <si>
    <t>MQB</t>
  </si>
  <si>
    <t>MQN</t>
  </si>
  <si>
    <t>MRF</t>
  </si>
  <si>
    <t>MSR</t>
  </si>
  <si>
    <t>MTA</t>
  </si>
  <si>
    <t>MTC</t>
  </si>
  <si>
    <t>MTG</t>
  </si>
  <si>
    <t>MTH</t>
  </si>
  <si>
    <t>MTL</t>
  </si>
  <si>
    <t>MTM</t>
  </si>
  <si>
    <t>MTP</t>
  </si>
  <si>
    <t>MTS</t>
  </si>
  <si>
    <t>MTV</t>
  </si>
  <si>
    <t>MVB</t>
  </si>
  <si>
    <t>MVC</t>
  </si>
  <si>
    <t>MVN</t>
  </si>
  <si>
    <t>MVY</t>
  </si>
  <si>
    <t>NAC</t>
  </si>
  <si>
    <t>NAS</t>
  </si>
  <si>
    <t>NAU</t>
  </si>
  <si>
    <t>NAW</t>
  </si>
  <si>
    <t>NBE</t>
  </si>
  <si>
    <t>NBR</t>
  </si>
  <si>
    <t>NBT</t>
  </si>
  <si>
    <t>NCP</t>
  </si>
  <si>
    <t>NCS</t>
  </si>
  <si>
    <t>ND2</t>
  </si>
  <si>
    <t>NDC</t>
  </si>
  <si>
    <t>NDP</t>
  </si>
  <si>
    <t>NDT</t>
  </si>
  <si>
    <t>NDW</t>
  </si>
  <si>
    <t>NED</t>
  </si>
  <si>
    <t>NHH</t>
  </si>
  <si>
    <t>NHT</t>
  </si>
  <si>
    <t>NHV</t>
  </si>
  <si>
    <t>NLS</t>
  </si>
  <si>
    <t>NMK</t>
  </si>
  <si>
    <t>NNB</t>
  </si>
  <si>
    <t>NNG</t>
  </si>
  <si>
    <t>NNT</t>
  </si>
  <si>
    <t>NOS</t>
  </si>
  <si>
    <t>NPH</t>
  </si>
  <si>
    <t>NPS</t>
  </si>
  <si>
    <t>NQB</t>
  </si>
  <si>
    <t>NQN</t>
  </si>
  <si>
    <t>NQT</t>
  </si>
  <si>
    <t>NS2</t>
  </si>
  <si>
    <t>NS3</t>
  </si>
  <si>
    <t>NSG</t>
  </si>
  <si>
    <t>NSL</t>
  </si>
  <si>
    <t>NSS</t>
  </si>
  <si>
    <t>NTB</t>
  </si>
  <si>
    <t>NTF</t>
  </si>
  <si>
    <t>NTR</t>
  </si>
  <si>
    <t>NTT</t>
  </si>
  <si>
    <t>NTW</t>
  </si>
  <si>
    <t>NUE</t>
  </si>
  <si>
    <t>NVP</t>
  </si>
  <si>
    <t>NWT</t>
  </si>
  <si>
    <t>ONW</t>
  </si>
  <si>
    <t>PAI</t>
  </si>
  <si>
    <t>PBK</t>
  </si>
  <si>
    <t>PBT</t>
  </si>
  <si>
    <t>PCC</t>
  </si>
  <si>
    <t>PCF</t>
  </si>
  <si>
    <t>PCM</t>
  </si>
  <si>
    <t>PCN</t>
  </si>
  <si>
    <t>PDT</t>
  </si>
  <si>
    <t>PDV</t>
  </si>
  <si>
    <t>PEC</t>
  </si>
  <si>
    <t>PEG</t>
  </si>
  <si>
    <t>PEQ</t>
  </si>
  <si>
    <t>PFL</t>
  </si>
  <si>
    <t>PGV</t>
  </si>
  <si>
    <t>PHH</t>
  </si>
  <si>
    <t>PID</t>
  </si>
  <si>
    <t>PIS</t>
  </si>
  <si>
    <t>PIV</t>
  </si>
  <si>
    <t>PJS</t>
  </si>
  <si>
    <t>PKR</t>
  </si>
  <si>
    <t>PLA</t>
  </si>
  <si>
    <t>PMJ</t>
  </si>
  <si>
    <t>PMT</t>
  </si>
  <si>
    <t>PMW</t>
  </si>
  <si>
    <t>PND</t>
  </si>
  <si>
    <t>PNG</t>
  </si>
  <si>
    <t>PNP</t>
  </si>
  <si>
    <t>PNT</t>
  </si>
  <si>
    <t>POB</t>
  </si>
  <si>
    <t>POS</t>
  </si>
  <si>
    <t>POV</t>
  </si>
  <si>
    <t>PPH</t>
  </si>
  <si>
    <t>PPI</t>
  </si>
  <si>
    <t>PQN</t>
  </si>
  <si>
    <t>PRO</t>
  </si>
  <si>
    <t>PRT</t>
  </si>
  <si>
    <t>PSB</t>
  </si>
  <si>
    <t>PSG</t>
  </si>
  <si>
    <t>PSL</t>
  </si>
  <si>
    <t>PSN</t>
  </si>
  <si>
    <t>PSP</t>
  </si>
  <si>
    <t>PTE</t>
  </si>
  <si>
    <t>PTG</t>
  </si>
  <si>
    <t>PTH</t>
  </si>
  <si>
    <t>PTK</t>
  </si>
  <si>
    <t>PTO</t>
  </si>
  <si>
    <t>PTP</t>
  </si>
  <si>
    <t>PTT</t>
  </si>
  <si>
    <t>PTV</t>
  </si>
  <si>
    <t>PTX</t>
  </si>
  <si>
    <t>PVA</t>
  </si>
  <si>
    <t>PVH</t>
  </si>
  <si>
    <t>PVM</t>
  </si>
  <si>
    <t>PVO</t>
  </si>
  <si>
    <t>PVP</t>
  </si>
  <si>
    <t>PVR</t>
  </si>
  <si>
    <t>PVV</t>
  </si>
  <si>
    <t>PVY</t>
  </si>
  <si>
    <t>PWA</t>
  </si>
  <si>
    <t>PWS</t>
  </si>
  <si>
    <t>PX1</t>
  </si>
  <si>
    <t>PXA</t>
  </si>
  <si>
    <t>PXC</t>
  </si>
  <si>
    <t>PXL</t>
  </si>
  <si>
    <t>PXM</t>
  </si>
  <si>
    <t>PYU</t>
  </si>
  <si>
    <t>QBR</t>
  </si>
  <si>
    <t>QCC</t>
  </si>
  <si>
    <t>QHW</t>
  </si>
  <si>
    <t>QLD</t>
  </si>
  <si>
    <t>QLT</t>
  </si>
  <si>
    <t>QNU</t>
  </si>
  <si>
    <t>QNW</t>
  </si>
  <si>
    <t>QPH</t>
  </si>
  <si>
    <t>QSP</t>
  </si>
  <si>
    <t>QTP</t>
  </si>
  <si>
    <t>RAT</t>
  </si>
  <si>
    <t>RBC</t>
  </si>
  <si>
    <t>RCC</t>
  </si>
  <si>
    <t>RCD</t>
  </si>
  <si>
    <t>RGC</t>
  </si>
  <si>
    <t>RHN</t>
  </si>
  <si>
    <t>RLC</t>
  </si>
  <si>
    <t>RTB</t>
  </si>
  <si>
    <t>RTH</t>
  </si>
  <si>
    <t>RTS</t>
  </si>
  <si>
    <t>S12</t>
  </si>
  <si>
    <t>S27</t>
  </si>
  <si>
    <t>S72</t>
  </si>
  <si>
    <t>S96</t>
  </si>
  <si>
    <t>SAC</t>
  </si>
  <si>
    <t>SAL</t>
  </si>
  <si>
    <t>SAP</t>
  </si>
  <si>
    <t>SAS</t>
  </si>
  <si>
    <t>SB1</t>
  </si>
  <si>
    <t>SBD</t>
  </si>
  <si>
    <t>SBH</t>
  </si>
  <si>
    <t>SBL</t>
  </si>
  <si>
    <t>SBM</t>
  </si>
  <si>
    <t>SCC</t>
  </si>
  <si>
    <t>SCJ</t>
  </si>
  <si>
    <t>SCO</t>
  </si>
  <si>
    <t>SCY</t>
  </si>
  <si>
    <t>SD1</t>
  </si>
  <si>
    <t>SD3</t>
  </si>
  <si>
    <t>SD7</t>
  </si>
  <si>
    <t>SD8</t>
  </si>
  <si>
    <t>SDB</t>
  </si>
  <si>
    <t>SDD</t>
  </si>
  <si>
    <t>SDE</t>
  </si>
  <si>
    <t>SDH</t>
  </si>
  <si>
    <t>SDI</t>
  </si>
  <si>
    <t>SDJ</t>
  </si>
  <si>
    <t>SDK</t>
  </si>
  <si>
    <t>SDP</t>
  </si>
  <si>
    <t>SDV</t>
  </si>
  <si>
    <t>SDX</t>
  </si>
  <si>
    <t>SDY</t>
  </si>
  <si>
    <t>SEA</t>
  </si>
  <si>
    <t>SEP</t>
  </si>
  <si>
    <t>SGP</t>
  </si>
  <si>
    <t>SGS</t>
  </si>
  <si>
    <t>SHC</t>
  </si>
  <si>
    <t>SHG</t>
  </si>
  <si>
    <t>SHX</t>
  </si>
  <si>
    <t>SID</t>
  </si>
  <si>
    <t>SIG</t>
  </si>
  <si>
    <t>SIP</t>
  </si>
  <si>
    <t>SIV</t>
  </si>
  <si>
    <t>SJG</t>
  </si>
  <si>
    <t>SJM</t>
  </si>
  <si>
    <t>SKH</t>
  </si>
  <si>
    <t>SKN</t>
  </si>
  <si>
    <t>SKV</t>
  </si>
  <si>
    <t>SNC</t>
  </si>
  <si>
    <t>SNZ</t>
  </si>
  <si>
    <t>SON</t>
  </si>
  <si>
    <t>SOV</t>
  </si>
  <si>
    <t>SP2</t>
  </si>
  <si>
    <t>SPA</t>
  </si>
  <si>
    <t>SPB</t>
  </si>
  <si>
    <t>SPC</t>
  </si>
  <si>
    <t>SPD</t>
  </si>
  <si>
    <t>SPH</t>
  </si>
  <si>
    <t>SPV</t>
  </si>
  <si>
    <t>SQC</t>
  </si>
  <si>
    <t>SRB</t>
  </si>
  <si>
    <t>SRT</t>
  </si>
  <si>
    <t>SSF</t>
  </si>
  <si>
    <t>SSG</t>
  </si>
  <si>
    <t>SSN</t>
  </si>
  <si>
    <t>SSU</t>
  </si>
  <si>
    <t>STL</t>
  </si>
  <si>
    <t>STS</t>
  </si>
  <si>
    <t>STT</t>
  </si>
  <si>
    <t>STU</t>
  </si>
  <si>
    <t>STV</t>
  </si>
  <si>
    <t>STW</t>
  </si>
  <si>
    <t>SUM</t>
  </si>
  <si>
    <t>SVG</t>
  </si>
  <si>
    <t>SVH</t>
  </si>
  <si>
    <t>SVL</t>
  </si>
  <si>
    <t>SWC</t>
  </si>
  <si>
    <t>SZE</t>
  </si>
  <si>
    <t>T12</t>
  </si>
  <si>
    <t>TA3</t>
  </si>
  <si>
    <t>TA6</t>
  </si>
  <si>
    <t>TAG</t>
  </si>
  <si>
    <t>TAN</t>
  </si>
  <si>
    <t>TAP</t>
  </si>
  <si>
    <t>TAW</t>
  </si>
  <si>
    <t>TB8</t>
  </si>
  <si>
    <t>TBD</t>
  </si>
  <si>
    <t>TBT</t>
  </si>
  <si>
    <t>TCJ</t>
  </si>
  <si>
    <t>TCK</t>
  </si>
  <si>
    <t>TCW</t>
  </si>
  <si>
    <t>TDB</t>
  </si>
  <si>
    <t>TDP</t>
  </si>
  <si>
    <t>TDS</t>
  </si>
  <si>
    <t>TEC</t>
  </si>
  <si>
    <t>TEL</t>
  </si>
  <si>
    <t>TGP</t>
  </si>
  <si>
    <t>TH1</t>
  </si>
  <si>
    <t>THN</t>
  </si>
  <si>
    <t>THR</t>
  </si>
  <si>
    <t>THU</t>
  </si>
  <si>
    <t>THW</t>
  </si>
  <si>
    <t>TID</t>
  </si>
  <si>
    <t>TIE</t>
  </si>
  <si>
    <t>TIS</t>
  </si>
  <si>
    <t>TL4</t>
  </si>
  <si>
    <t>TLI</t>
  </si>
  <si>
    <t>TLP</t>
  </si>
  <si>
    <t>TLT</t>
  </si>
  <si>
    <t>TMG</t>
  </si>
  <si>
    <t>TMW</t>
  </si>
  <si>
    <t>TNB</t>
  </si>
  <si>
    <t>TND</t>
  </si>
  <si>
    <t>TNM</t>
  </si>
  <si>
    <t>TNP</t>
  </si>
  <si>
    <t>TNS</t>
  </si>
  <si>
    <t>TNW</t>
  </si>
  <si>
    <t>TOP</t>
  </si>
  <si>
    <t>TOT</t>
  </si>
  <si>
    <t>TOW</t>
  </si>
  <si>
    <t>TPS</t>
  </si>
  <si>
    <t>TQN</t>
  </si>
  <si>
    <t>TQW</t>
  </si>
  <si>
    <t>TRS</t>
  </si>
  <si>
    <t>TRT</t>
  </si>
  <si>
    <t>TS3</t>
  </si>
  <si>
    <t>TS5</t>
  </si>
  <si>
    <t>TSD</t>
  </si>
  <si>
    <t>TSG</t>
  </si>
  <si>
    <t>TSJ</t>
  </si>
  <si>
    <t>TTD</t>
  </si>
  <si>
    <t>TTG</t>
  </si>
  <si>
    <t>TTJ</t>
  </si>
  <si>
    <t>TTN</t>
  </si>
  <si>
    <t>TTP</t>
  </si>
  <si>
    <t>TTS</t>
  </si>
  <si>
    <t>TTV</t>
  </si>
  <si>
    <t>TUG</t>
  </si>
  <si>
    <t>TV1</t>
  </si>
  <si>
    <t>TVA</t>
  </si>
  <si>
    <t>TVG</t>
  </si>
  <si>
    <t>TVH</t>
  </si>
  <si>
    <t>TVM</t>
  </si>
  <si>
    <t>TVN</t>
  </si>
  <si>
    <t>TVP</t>
  </si>
  <si>
    <t>TVU</t>
  </si>
  <si>
    <t>TVW</t>
  </si>
  <si>
    <t>TW3</t>
  </si>
  <si>
    <t>UCT</t>
  </si>
  <si>
    <t>UDJ</t>
  </si>
  <si>
    <t>UEM</t>
  </si>
  <si>
    <t>UMC</t>
  </si>
  <si>
    <t>UPC</t>
  </si>
  <si>
    <t>UPH</t>
  </si>
  <si>
    <t>USC</t>
  </si>
  <si>
    <t>USD</t>
  </si>
  <si>
    <t>V11</t>
  </si>
  <si>
    <t>V15</t>
  </si>
  <si>
    <t>VAV</t>
  </si>
  <si>
    <t>VBG</t>
  </si>
  <si>
    <t>VBH</t>
  </si>
  <si>
    <t>VC5</t>
  </si>
  <si>
    <t>VCA</t>
  </si>
  <si>
    <t>VCE</t>
  </si>
  <si>
    <t>VCP</t>
  </si>
  <si>
    <t>VCT</t>
  </si>
  <si>
    <t>VCW</t>
  </si>
  <si>
    <t>VCX</t>
  </si>
  <si>
    <t>VDB</t>
  </si>
  <si>
    <t>VDM</t>
  </si>
  <si>
    <t>VDN</t>
  </si>
  <si>
    <t>VDT</t>
  </si>
  <si>
    <t>VEC</t>
  </si>
  <si>
    <t>VEE</t>
  </si>
  <si>
    <t>VEF</t>
  </si>
  <si>
    <t>VES</t>
  </si>
  <si>
    <t>VET</t>
  </si>
  <si>
    <t>VFC</t>
  </si>
  <si>
    <t>VFR</t>
  </si>
  <si>
    <t>VGL</t>
  </si>
  <si>
    <t>VGR</t>
  </si>
  <si>
    <t>VGV</t>
  </si>
  <si>
    <t>VHD</t>
  </si>
  <si>
    <t>VHF</t>
  </si>
  <si>
    <t>VHG</t>
  </si>
  <si>
    <t>VHH</t>
  </si>
  <si>
    <t>VIF</t>
  </si>
  <si>
    <t>VIH</t>
  </si>
  <si>
    <t>VIM</t>
  </si>
  <si>
    <t>VIN</t>
  </si>
  <si>
    <t>VIR</t>
  </si>
  <si>
    <t>VIW</t>
  </si>
  <si>
    <t>VKD</t>
  </si>
  <si>
    <t>VKP</t>
  </si>
  <si>
    <t>VLB</t>
  </si>
  <si>
    <t>VLC</t>
  </si>
  <si>
    <t>VLF</t>
  </si>
  <si>
    <t>VLG</t>
  </si>
  <si>
    <t>VLP</t>
  </si>
  <si>
    <t>VLW</t>
  </si>
  <si>
    <t>VMA</t>
  </si>
  <si>
    <t>VMG</t>
  </si>
  <si>
    <t>VNA</t>
  </si>
  <si>
    <t>VNB</t>
  </si>
  <si>
    <t>VNH</t>
  </si>
  <si>
    <t>VNI</t>
  </si>
  <si>
    <t>VNP</t>
  </si>
  <si>
    <t>VNX</t>
  </si>
  <si>
    <t>VNY</t>
  </si>
  <si>
    <t>VOC</t>
  </si>
  <si>
    <t>VPA</t>
  </si>
  <si>
    <t>VPC</t>
  </si>
  <si>
    <t>VPR</t>
  </si>
  <si>
    <t>VPW</t>
  </si>
  <si>
    <t>VQC</t>
  </si>
  <si>
    <t>VRG</t>
  </si>
  <si>
    <t>VSE</t>
  </si>
  <si>
    <t>VSF</t>
  </si>
  <si>
    <t>VSG</t>
  </si>
  <si>
    <t>VSN</t>
  </si>
  <si>
    <t>VSP</t>
  </si>
  <si>
    <t>VST</t>
  </si>
  <si>
    <t>VT1</t>
  </si>
  <si>
    <t>VT8</t>
  </si>
  <si>
    <t>VTA</t>
  </si>
  <si>
    <t>VTD</t>
  </si>
  <si>
    <t>VTE</t>
  </si>
  <si>
    <t>VTG</t>
  </si>
  <si>
    <t>VTI</t>
  </si>
  <si>
    <t>VTK</t>
  </si>
  <si>
    <t>VTM</t>
  </si>
  <si>
    <t>VTP</t>
  </si>
  <si>
    <t>VTR</t>
  </si>
  <si>
    <t>VTX</t>
  </si>
  <si>
    <t>VVN</t>
  </si>
  <si>
    <t>VWS</t>
  </si>
  <si>
    <t>VXP</t>
  </si>
  <si>
    <t>WSB</t>
  </si>
  <si>
    <t>WTC</t>
  </si>
  <si>
    <t>WTN</t>
  </si>
  <si>
    <t>X18</t>
  </si>
  <si>
    <t>X26</t>
  </si>
  <si>
    <t>X77</t>
  </si>
  <si>
    <t>XDH</t>
  </si>
  <si>
    <t>XHC</t>
  </si>
  <si>
    <t>XLV</t>
  </si>
  <si>
    <t>XMC</t>
  </si>
  <si>
    <t>XMD</t>
  </si>
  <si>
    <t>XPH</t>
  </si>
  <si>
    <t>YBC</t>
  </si>
  <si>
    <t>YRC</t>
  </si>
  <si>
    <t>YTC</t>
  </si>
  <si>
    <t>Name</t>
  </si>
  <si>
    <t>Ranking</t>
  </si>
  <si>
    <t>FinPro</t>
  </si>
  <si>
    <t>Bank</t>
  </si>
  <si>
    <t>NET PROFIT (mil)</t>
  </si>
  <si>
    <t>ROA (4Q)</t>
  </si>
  <si>
    <t>ROE (4Q)</t>
  </si>
  <si>
    <t>WC 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</si>
</sst>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#,##0.0"/>
    <numFmt numFmtId="165" formatCode="#,##0.0_);\(#,##0.0\)"/>
    <numFmt numFmtId="166" formatCode="0.0%"/>
    <numFmt numFmtId="167" formatCode="_(* #,##0_);_(* \(#,##0\);_(* &quot;-&quot;??_);_(@_)"/>
    <numFmt numFmtId="168" formatCode="_(* #,##0.0_);_(* \(#,##0.0\);_(* &quot;-&quot;??_);_(@_)"/>
    <numFmt numFmtId="169" formatCode="dd/mm/yy;@"/>
    <numFmt numFmtId="170" formatCode="0.0"/>
  </numFmts>
  <fonts count="20" x14ac:knownFonts="1">
    <font>
      <sz val="14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imes New Roman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color rgb="FFFFC000"/>
      <name val="Arial"/>
      <family val="2"/>
    </font>
    <font>
      <sz val="11"/>
      <color theme="1"/>
      <name val="Times New Roman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theme="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sz val="11"/>
      <name val="Times New Roman"/>
      <family val="1"/>
    </font>
    <font>
      <b/>
      <sz val="1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E38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9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6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0">
    <xf numFmtId="0" fontId="0" fillId="0" borderId="0" xfId="0"/>
    <xf numFmtId="0" fontId="5" fillId="2" borderId="0" xfId="0" applyFont="1" applyFill="1" applyAlignment="1">
      <alignment horizontal="center"/>
    </xf>
    <xf numFmtId="0" fontId="5" fillId="2" borderId="0" xfId="0" applyFont="1" applyFill="1"/>
    <xf numFmtId="0" fontId="6" fillId="2" borderId="0" xfId="0" applyFont="1" applyFill="1"/>
    <xf numFmtId="0" fontId="7" fillId="0" borderId="0" xfId="0" applyFont="1"/>
    <xf numFmtId="0" fontId="6" fillId="3" borderId="0" xfId="0" applyFont="1" applyFill="1" applyAlignment="1">
      <alignment horizontal="center" vertical="center" wrapText="1"/>
    </xf>
    <xf numFmtId="3" fontId="6" fillId="3" borderId="0" xfId="0" applyNumberFormat="1" applyFont="1" applyFill="1" applyAlignment="1">
      <alignment horizontal="center" vertical="center" wrapText="1"/>
    </xf>
    <xf numFmtId="3" fontId="6" fillId="3" borderId="1" xfId="0" applyNumberFormat="1" applyFont="1" applyFill="1" applyBorder="1" applyAlignment="1">
      <alignment horizontal="center" vertical="center" wrapText="1"/>
    </xf>
    <xf numFmtId="166" fontId="5" fillId="3" borderId="0" xfId="0" applyNumberFormat="1" applyFont="1" applyFill="1" applyAlignment="1">
      <alignment horizontal="center" vertical="center" wrapText="1"/>
    </xf>
    <xf numFmtId="166" fontId="5" fillId="3" borderId="0" xfId="2" applyNumberFormat="1" applyFont="1" applyFill="1" applyAlignment="1">
      <alignment horizontal="center" vertical="center" wrapText="1"/>
    </xf>
    <xf numFmtId="164" fontId="5" fillId="3" borderId="0" xfId="0" applyNumberFormat="1" applyFont="1" applyFill="1" applyAlignment="1">
      <alignment horizontal="center" vertical="center" wrapText="1"/>
    </xf>
    <xf numFmtId="164" fontId="5" fillId="3" borderId="0" xfId="0" applyNumberFormat="1" applyFont="1" applyFill="1" applyBorder="1" applyAlignment="1">
      <alignment horizontal="center" vertical="center" wrapText="1"/>
    </xf>
    <xf numFmtId="164" fontId="5" fillId="3" borderId="1" xfId="0" applyNumberFormat="1" applyFont="1" applyFill="1" applyBorder="1" applyAlignment="1">
      <alignment horizontal="center" vertical="center" wrapText="1"/>
    </xf>
    <xf numFmtId="165" fontId="5" fillId="3" borderId="0" xfId="1" applyNumberFormat="1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9" fontId="5" fillId="0" borderId="0" xfId="2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Fill="1"/>
    <xf numFmtId="0" fontId="8" fillId="0" borderId="0" xfId="0" applyFont="1" applyFill="1"/>
    <xf numFmtId="3" fontId="7" fillId="0" borderId="0" xfId="0" applyNumberFormat="1" applyFont="1"/>
    <xf numFmtId="3" fontId="8" fillId="0" borderId="1" xfId="0" applyNumberFormat="1" applyFont="1" applyBorder="1"/>
    <xf numFmtId="166" fontId="7" fillId="0" borderId="0" xfId="0" applyNumberFormat="1" applyFont="1"/>
    <xf numFmtId="166" fontId="7" fillId="0" borderId="0" xfId="2" applyNumberFormat="1" applyFont="1" applyFill="1"/>
    <xf numFmtId="164" fontId="7" fillId="0" borderId="0" xfId="0" applyNumberFormat="1" applyFont="1" applyFill="1"/>
    <xf numFmtId="164" fontId="9" fillId="0" borderId="0" xfId="0" applyNumberFormat="1" applyFont="1" applyFill="1" applyBorder="1" applyAlignment="1">
      <alignment vertical="center"/>
    </xf>
    <xf numFmtId="164" fontId="9" fillId="0" borderId="1" xfId="0" applyNumberFormat="1" applyFont="1" applyFill="1" applyBorder="1" applyAlignment="1">
      <alignment vertical="center"/>
    </xf>
    <xf numFmtId="165" fontId="7" fillId="0" borderId="0" xfId="1" applyNumberFormat="1" applyFont="1" applyFill="1"/>
    <xf numFmtId="164" fontId="9" fillId="0" borderId="0" xfId="0" applyNumberFormat="1" applyFont="1" applyFill="1"/>
    <xf numFmtId="164" fontId="9" fillId="0" borderId="1" xfId="0" applyNumberFormat="1" applyFont="1" applyFill="1" applyBorder="1"/>
    <xf numFmtId="0" fontId="6" fillId="0" borderId="0" xfId="0" applyFont="1" applyFill="1" applyAlignment="1">
      <alignment horizontal="center"/>
    </xf>
    <xf numFmtId="9" fontId="7" fillId="0" borderId="1" xfId="3" applyFont="1" applyFill="1" applyBorder="1" applyAlignment="1">
      <alignment horizontal="center"/>
    </xf>
    <xf numFmtId="9" fontId="7" fillId="0" borderId="0" xfId="2" applyFont="1"/>
    <xf numFmtId="43" fontId="5" fillId="0" borderId="5" xfId="4" applyFont="1" applyFill="1" applyBorder="1" applyAlignment="1">
      <alignment horizontal="center" vertical="center"/>
    </xf>
    <xf numFmtId="43" fontId="5" fillId="0" borderId="6" xfId="4" applyFont="1" applyFill="1" applyBorder="1" applyAlignment="1">
      <alignment horizontal="center" vertical="center"/>
    </xf>
    <xf numFmtId="0" fontId="7" fillId="0" borderId="0" xfId="0" applyFont="1" applyFill="1" applyAlignment="1"/>
    <xf numFmtId="0" fontId="7" fillId="0" borderId="0" xfId="0" applyFont="1" applyAlignment="1"/>
    <xf numFmtId="167" fontId="8" fillId="4" borderId="7" xfId="4" applyNumberFormat="1" applyFont="1" applyFill="1" applyBorder="1" applyAlignment="1"/>
    <xf numFmtId="167" fontId="8" fillId="4" borderId="8" xfId="4" applyNumberFormat="1" applyFont="1" applyFill="1" applyBorder="1" applyAlignment="1"/>
    <xf numFmtId="43" fontId="8" fillId="4" borderId="8" xfId="4" applyFont="1" applyFill="1" applyBorder="1" applyAlignment="1">
      <alignment horizontal="center"/>
    </xf>
    <xf numFmtId="9" fontId="7" fillId="0" borderId="0" xfId="0" applyNumberFormat="1" applyFont="1" applyAlignment="1"/>
    <xf numFmtId="167" fontId="8" fillId="0" borderId="7" xfId="4" applyNumberFormat="1" applyFont="1" applyBorder="1" applyAlignment="1"/>
    <xf numFmtId="167" fontId="8" fillId="0" borderId="8" xfId="4" applyNumberFormat="1" applyFont="1" applyBorder="1" applyAlignment="1"/>
    <xf numFmtId="43" fontId="8" fillId="0" borderId="8" xfId="4" applyFont="1" applyBorder="1" applyAlignment="1">
      <alignment horizontal="center"/>
    </xf>
    <xf numFmtId="43" fontId="8" fillId="0" borderId="8" xfId="4" applyFont="1" applyBorder="1" applyAlignment="1">
      <alignment horizontal="center" vertical="top"/>
    </xf>
    <xf numFmtId="43" fontId="8" fillId="4" borderId="8" xfId="4" applyFont="1" applyFill="1" applyBorder="1" applyAlignment="1">
      <alignment horizontal="center" vertical="top"/>
    </xf>
    <xf numFmtId="167" fontId="7" fillId="0" borderId="7" xfId="4" applyNumberFormat="1" applyFont="1" applyFill="1" applyBorder="1" applyAlignment="1"/>
    <xf numFmtId="167" fontId="7" fillId="0" borderId="8" xfId="4" applyNumberFormat="1" applyFont="1" applyFill="1" applyBorder="1" applyAlignment="1"/>
    <xf numFmtId="43" fontId="7" fillId="0" borderId="8" xfId="4" applyFont="1" applyFill="1" applyBorder="1" applyAlignment="1">
      <alignment horizontal="center"/>
    </xf>
    <xf numFmtId="9" fontId="7" fillId="0" borderId="0" xfId="0" applyNumberFormat="1" applyFont="1" applyFill="1" applyAlignment="1"/>
    <xf numFmtId="167" fontId="8" fillId="0" borderId="9" xfId="4" applyNumberFormat="1" applyFont="1" applyBorder="1" applyAlignment="1"/>
    <xf numFmtId="167" fontId="8" fillId="0" borderId="10" xfId="4" applyNumberFormat="1" applyFont="1" applyBorder="1" applyAlignment="1"/>
    <xf numFmtId="43" fontId="8" fillId="0" borderId="10" xfId="4" applyFont="1" applyBorder="1" applyAlignment="1">
      <alignment horizontal="center"/>
    </xf>
    <xf numFmtId="0" fontId="5" fillId="0" borderId="12" xfId="0" applyFont="1" applyBorder="1" applyAlignment="1">
      <alignment horizontal="center" vertical="center"/>
    </xf>
    <xf numFmtId="0" fontId="7" fillId="0" borderId="13" xfId="0" applyFont="1" applyBorder="1"/>
    <xf numFmtId="1" fontId="7" fillId="0" borderId="0" xfId="0" applyNumberFormat="1" applyFont="1" applyBorder="1"/>
    <xf numFmtId="9" fontId="7" fillId="0" borderId="14" xfId="0" applyNumberFormat="1" applyFont="1" applyBorder="1"/>
    <xf numFmtId="0" fontId="7" fillId="0" borderId="15" xfId="0" applyFont="1" applyBorder="1"/>
    <xf numFmtId="1" fontId="7" fillId="0" borderId="16" xfId="0" applyNumberFormat="1" applyFont="1" applyBorder="1"/>
    <xf numFmtId="9" fontId="7" fillId="0" borderId="9" xfId="0" applyNumberFormat="1" applyFont="1" applyBorder="1"/>
    <xf numFmtId="3" fontId="7" fillId="0" borderId="0" xfId="0" applyNumberFormat="1" applyFont="1" applyFill="1"/>
    <xf numFmtId="9" fontId="7" fillId="0" borderId="0" xfId="2" applyFont="1" applyFill="1"/>
    <xf numFmtId="3" fontId="11" fillId="0" borderId="1" xfId="0" applyNumberFormat="1" applyFont="1" applyBorder="1"/>
    <xf numFmtId="164" fontId="9" fillId="0" borderId="0" xfId="4" applyNumberFormat="1" applyFont="1" applyFill="1"/>
    <xf numFmtId="164" fontId="9" fillId="0" borderId="1" xfId="4" applyNumberFormat="1" applyFont="1" applyFill="1" applyBorder="1"/>
    <xf numFmtId="0" fontId="12" fillId="0" borderId="0" xfId="0" applyFont="1" applyFill="1" applyAlignment="1">
      <alignment horizontal="center"/>
    </xf>
    <xf numFmtId="0" fontId="8" fillId="0" borderId="1" xfId="0" applyFont="1" applyBorder="1"/>
    <xf numFmtId="0" fontId="11" fillId="0" borderId="1" xfId="0" applyFont="1" applyBorder="1"/>
    <xf numFmtId="164" fontId="9" fillId="0" borderId="0" xfId="0" applyNumberFormat="1" applyFont="1" applyFill="1" applyAlignment="1">
      <alignment vertical="center"/>
    </xf>
    <xf numFmtId="164" fontId="9" fillId="0" borderId="0" xfId="0" applyNumberFormat="1" applyFont="1" applyFill="1" applyBorder="1"/>
    <xf numFmtId="0" fontId="8" fillId="0" borderId="0" xfId="0" applyFont="1"/>
    <xf numFmtId="166" fontId="7" fillId="0" borderId="0" xfId="2" applyNumberFormat="1" applyFont="1"/>
    <xf numFmtId="165" fontId="7" fillId="0" borderId="0" xfId="1" applyNumberFormat="1" applyFont="1"/>
    <xf numFmtId="164" fontId="7" fillId="0" borderId="0" xfId="0" applyNumberFormat="1" applyFont="1"/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3" fontId="6" fillId="3" borderId="0" xfId="0" applyNumberFormat="1" applyFont="1" applyFill="1" applyBorder="1" applyAlignment="1">
      <alignment horizontal="center" vertical="center" wrapText="1"/>
    </xf>
    <xf numFmtId="3" fontId="7" fillId="0" borderId="0" xfId="0" applyNumberFormat="1" applyFont="1" applyBorder="1"/>
    <xf numFmtId="3" fontId="7" fillId="0" borderId="1" xfId="0" applyNumberFormat="1" applyFont="1" applyBorder="1"/>
    <xf numFmtId="0" fontId="13" fillId="5" borderId="17" xfId="5" applyFont="1" applyFill="1" applyBorder="1" applyAlignment="1">
      <alignment horizontal="center" vertical="center" wrapText="1"/>
    </xf>
    <xf numFmtId="0" fontId="13" fillId="5" borderId="18" xfId="5" applyFont="1" applyFill="1" applyBorder="1" applyAlignment="1">
      <alignment horizontal="center" vertical="center" wrapText="1"/>
    </xf>
    <xf numFmtId="9" fontId="12" fillId="6" borderId="18" xfId="3" applyFont="1" applyFill="1" applyBorder="1" applyAlignment="1">
      <alignment horizontal="center" vertical="center" wrapText="1"/>
    </xf>
    <xf numFmtId="168" fontId="6" fillId="6" borderId="18" xfId="4" applyNumberFormat="1" applyFont="1" applyFill="1" applyBorder="1" applyAlignment="1">
      <alignment horizontal="center" vertical="center" wrapText="1"/>
    </xf>
    <xf numFmtId="168" fontId="12" fillId="6" borderId="18" xfId="4" applyNumberFormat="1" applyFont="1" applyFill="1" applyBorder="1" applyAlignment="1">
      <alignment horizontal="center" vertical="center" wrapText="1"/>
    </xf>
    <xf numFmtId="9" fontId="6" fillId="6" borderId="18" xfId="3" applyFont="1" applyFill="1" applyBorder="1" applyAlignment="1">
      <alignment horizontal="center" vertical="center" wrapText="1"/>
    </xf>
    <xf numFmtId="43" fontId="6" fillId="6" borderId="18" xfId="4" applyFont="1" applyFill="1" applyBorder="1" applyAlignment="1">
      <alignment horizontal="center" vertical="center" wrapText="1"/>
    </xf>
    <xf numFmtId="0" fontId="7" fillId="0" borderId="0" xfId="5" applyFont="1" applyAlignment="1">
      <alignment wrapText="1"/>
    </xf>
    <xf numFmtId="0" fontId="7" fillId="0" borderId="0" xfId="5" applyFont="1" applyAlignment="1">
      <alignment horizontal="center" vertical="center"/>
    </xf>
    <xf numFmtId="0" fontId="7" fillId="0" borderId="0" xfId="5" applyFont="1" applyAlignment="1">
      <alignment vertical="center"/>
    </xf>
    <xf numFmtId="3" fontId="8" fillId="0" borderId="0" xfId="5" applyNumberFormat="1" applyFont="1" applyAlignment="1">
      <alignment vertical="center"/>
    </xf>
    <xf numFmtId="3" fontId="7" fillId="0" borderId="0" xfId="5" applyNumberFormat="1" applyFont="1" applyAlignment="1">
      <alignment vertical="center"/>
    </xf>
    <xf numFmtId="166" fontId="7" fillId="0" borderId="0" xfId="4" applyNumberFormat="1" applyFont="1" applyFill="1" applyAlignment="1">
      <alignment horizontal="center" vertical="center"/>
    </xf>
    <xf numFmtId="166" fontId="7" fillId="0" borderId="0" xfId="4" applyNumberFormat="1" applyFont="1" applyAlignment="1">
      <alignment horizontal="center" vertical="center"/>
    </xf>
    <xf numFmtId="0" fontId="5" fillId="0" borderId="0" xfId="5" applyFont="1" applyAlignment="1">
      <alignment horizontal="center" vertical="center"/>
    </xf>
    <xf numFmtId="43" fontId="5" fillId="0" borderId="5" xfId="4" applyFont="1" applyFill="1" applyBorder="1" applyAlignment="1">
      <alignment wrapText="1"/>
    </xf>
    <xf numFmtId="43" fontId="5" fillId="0" borderId="6" xfId="4" applyFont="1" applyFill="1" applyBorder="1" applyAlignment="1">
      <alignment horizontal="center" vertical="center" wrapText="1"/>
    </xf>
    <xf numFmtId="167" fontId="8" fillId="4" borderId="7" xfId="4" applyNumberFormat="1" applyFont="1" applyFill="1" applyBorder="1" applyAlignment="1">
      <alignment vertical="center"/>
    </xf>
    <xf numFmtId="167" fontId="8" fillId="4" borderId="8" xfId="4" applyNumberFormat="1" applyFont="1" applyFill="1" applyBorder="1" applyAlignment="1">
      <alignment vertical="center"/>
    </xf>
    <xf numFmtId="43" fontId="8" fillId="4" borderId="8" xfId="4" applyFont="1" applyFill="1" applyBorder="1" applyAlignment="1">
      <alignment horizontal="center" vertical="center"/>
    </xf>
    <xf numFmtId="167" fontId="8" fillId="0" borderId="7" xfId="4" applyNumberFormat="1" applyFont="1" applyBorder="1" applyAlignment="1">
      <alignment vertical="center"/>
    </xf>
    <xf numFmtId="167" fontId="8" fillId="0" borderId="8" xfId="4" applyNumberFormat="1" applyFont="1" applyBorder="1" applyAlignment="1">
      <alignment vertical="center"/>
    </xf>
    <xf numFmtId="43" fontId="8" fillId="0" borderId="8" xfId="4" applyFont="1" applyBorder="1" applyAlignment="1">
      <alignment horizontal="center" vertical="center"/>
    </xf>
    <xf numFmtId="167" fontId="7" fillId="0" borderId="7" xfId="4" applyNumberFormat="1" applyFont="1" applyFill="1" applyBorder="1" applyAlignment="1">
      <alignment vertical="center"/>
    </xf>
    <xf numFmtId="167" fontId="7" fillId="0" borderId="8" xfId="4" applyNumberFormat="1" applyFont="1" applyFill="1" applyBorder="1" applyAlignment="1">
      <alignment vertical="center"/>
    </xf>
    <xf numFmtId="43" fontId="7" fillId="0" borderId="8" xfId="4" applyFont="1" applyFill="1" applyBorder="1" applyAlignment="1">
      <alignment horizontal="center" vertical="center"/>
    </xf>
    <xf numFmtId="0" fontId="7" fillId="0" borderId="0" xfId="5" applyFont="1"/>
    <xf numFmtId="0" fontId="7" fillId="0" borderId="0" xfId="5" applyFont="1" applyAlignment="1">
      <alignment horizontal="center"/>
    </xf>
    <xf numFmtId="166" fontId="5" fillId="0" borderId="0" xfId="5" applyNumberFormat="1" applyFont="1" applyAlignment="1">
      <alignment horizontal="center"/>
    </xf>
    <xf numFmtId="0" fontId="7" fillId="0" borderId="0" xfId="5" applyFont="1" applyAlignment="1"/>
    <xf numFmtId="169" fontId="7" fillId="0" borderId="0" xfId="5" applyNumberFormat="1" applyFont="1" applyAlignment="1">
      <alignment horizontal="right"/>
    </xf>
    <xf numFmtId="167" fontId="7" fillId="0" borderId="0" xfId="4" applyNumberFormat="1" applyFont="1"/>
    <xf numFmtId="170" fontId="7" fillId="0" borderId="0" xfId="4" applyNumberFormat="1" applyFont="1"/>
    <xf numFmtId="167" fontId="5" fillId="0" borderId="0" xfId="4" applyNumberFormat="1" applyFont="1"/>
    <xf numFmtId="167" fontId="7" fillId="0" borderId="0" xfId="4" applyNumberFormat="1" applyFont="1" applyAlignment="1">
      <alignment horizontal="center" vertical="center"/>
    </xf>
    <xf numFmtId="168" fontId="7" fillId="0" borderId="0" xfId="4" applyNumberFormat="1" applyFont="1" applyAlignment="1">
      <alignment horizontal="center" vertical="center"/>
    </xf>
    <xf numFmtId="9" fontId="7" fillId="0" borderId="0" xfId="3" applyFont="1"/>
    <xf numFmtId="9" fontId="7" fillId="0" borderId="0" xfId="2" applyNumberFormat="1" applyFont="1" applyFill="1"/>
    <xf numFmtId="166" fontId="5" fillId="2" borderId="0" xfId="2" applyNumberFormat="1" applyFont="1" applyFill="1" applyAlignment="1">
      <alignment horizontal="center"/>
    </xf>
    <xf numFmtId="0" fontId="7" fillId="0" borderId="0" xfId="0" applyFont="1" applyFill="1" applyAlignment="1">
      <alignment horizontal="left"/>
    </xf>
    <xf numFmtId="0" fontId="13" fillId="5" borderId="18" xfId="13" applyFont="1" applyFill="1" applyBorder="1" applyAlignment="1">
      <alignment horizontal="center" vertical="center" wrapText="1"/>
    </xf>
    <xf numFmtId="4" fontId="13" fillId="5" borderId="18" xfId="13" applyNumberFormat="1" applyFont="1" applyFill="1" applyBorder="1" applyAlignment="1">
      <alignment horizontal="center" vertical="center" wrapText="1"/>
    </xf>
    <xf numFmtId="166" fontId="6" fillId="6" borderId="18" xfId="14" applyNumberFormat="1" applyFont="1" applyFill="1" applyBorder="1" applyAlignment="1">
      <alignment horizontal="center" vertical="center" wrapText="1"/>
    </xf>
    <xf numFmtId="168" fontId="6" fillId="6" borderId="18" xfId="15" applyNumberFormat="1" applyFont="1" applyFill="1" applyBorder="1" applyAlignment="1">
      <alignment horizontal="center" vertical="center" wrapText="1"/>
    </xf>
    <xf numFmtId="0" fontId="7" fillId="0" borderId="0" xfId="13" applyFont="1" applyFill="1"/>
    <xf numFmtId="167" fontId="15" fillId="0" borderId="0" xfId="15" applyNumberFormat="1" applyFont="1" applyFill="1" applyAlignment="1">
      <alignment horizontal="center" vertical="center"/>
    </xf>
    <xf numFmtId="166" fontId="7" fillId="0" borderId="0" xfId="14" applyNumberFormat="1" applyFont="1" applyAlignment="1">
      <alignment horizontal="center" vertical="center"/>
    </xf>
    <xf numFmtId="164" fontId="9" fillId="0" borderId="0" xfId="13" applyNumberFormat="1" applyFont="1" applyFill="1"/>
    <xf numFmtId="43" fontId="7" fillId="0" borderId="0" xfId="15" applyFont="1" applyFill="1" applyAlignment="1">
      <alignment horizontal="center" vertical="center"/>
    </xf>
    <xf numFmtId="9" fontId="7" fillId="0" borderId="0" xfId="14" applyFont="1" applyAlignment="1">
      <alignment horizontal="center" vertical="center"/>
    </xf>
    <xf numFmtId="168" fontId="7" fillId="0" borderId="0" xfId="15" applyNumberFormat="1" applyFont="1" applyAlignment="1">
      <alignment vertical="center"/>
    </xf>
    <xf numFmtId="9" fontId="7" fillId="0" borderId="0" xfId="14" applyFont="1" applyAlignment="1">
      <alignment vertical="center"/>
    </xf>
    <xf numFmtId="9" fontId="7" fillId="0" borderId="0" xfId="13" applyNumberFormat="1" applyFont="1" applyAlignment="1">
      <alignment vertical="center"/>
    </xf>
    <xf numFmtId="0" fontId="7" fillId="0" borderId="0" xfId="13" applyFont="1" applyAlignment="1">
      <alignment vertical="center"/>
    </xf>
    <xf numFmtId="0" fontId="5" fillId="0" borderId="12" xfId="13" applyFont="1" applyBorder="1" applyAlignment="1">
      <alignment horizontal="center" vertical="center"/>
    </xf>
    <xf numFmtId="0" fontId="7" fillId="0" borderId="13" xfId="13" applyFont="1" applyBorder="1"/>
    <xf numFmtId="1" fontId="7" fillId="0" borderId="0" xfId="13" applyNumberFormat="1" applyFont="1" applyBorder="1"/>
    <xf numFmtId="9" fontId="7" fillId="0" borderId="14" xfId="13" applyNumberFormat="1" applyFont="1" applyBorder="1"/>
    <xf numFmtId="0" fontId="7" fillId="0" borderId="15" xfId="13" applyFont="1" applyBorder="1"/>
    <xf numFmtId="1" fontId="7" fillId="0" borderId="16" xfId="13" applyNumberFormat="1" applyFont="1" applyBorder="1"/>
    <xf numFmtId="9" fontId="7" fillId="0" borderId="9" xfId="13" applyNumberFormat="1" applyFont="1" applyBorder="1"/>
    <xf numFmtId="0" fontId="7" fillId="0" borderId="0" xfId="13" applyFont="1" applyFill="1" applyAlignment="1">
      <alignment horizontal="center" vertical="center"/>
    </xf>
    <xf numFmtId="0" fontId="5" fillId="0" borderId="0" xfId="13" applyFont="1" applyFill="1" applyAlignment="1">
      <alignment horizontal="center" vertical="center"/>
    </xf>
    <xf numFmtId="43" fontId="5" fillId="0" borderId="0" xfId="15" applyFont="1" applyAlignment="1">
      <alignment horizontal="center"/>
    </xf>
    <xf numFmtId="9" fontId="7" fillId="0" borderId="0" xfId="13" applyNumberFormat="1" applyFont="1" applyAlignment="1"/>
    <xf numFmtId="166" fontId="7" fillId="0" borderId="0" xfId="14" applyNumberFormat="1" applyFont="1"/>
    <xf numFmtId="168" fontId="7" fillId="0" borderId="0" xfId="15" applyNumberFormat="1" applyFont="1" applyAlignment="1">
      <alignment horizontal="center" vertical="center"/>
    </xf>
    <xf numFmtId="168" fontId="7" fillId="0" borderId="0" xfId="15" applyNumberFormat="1" applyFont="1"/>
    <xf numFmtId="0" fontId="12" fillId="3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Fill="1"/>
    <xf numFmtId="0" fontId="11" fillId="0" borderId="0" xfId="0" applyFont="1"/>
    <xf numFmtId="3" fontId="12" fillId="3" borderId="0" xfId="0" applyNumberFormat="1" applyFont="1" applyFill="1" applyAlignment="1">
      <alignment horizontal="center" vertical="center" wrapText="1"/>
    </xf>
    <xf numFmtId="3" fontId="11" fillId="0" borderId="0" xfId="0" applyNumberFormat="1" applyFont="1"/>
    <xf numFmtId="3" fontId="11" fillId="0" borderId="0" xfId="0" applyNumberFormat="1" applyFont="1" applyFill="1"/>
    <xf numFmtId="164" fontId="12" fillId="3" borderId="0" xfId="0" applyNumberFormat="1" applyFont="1" applyFill="1" applyAlignment="1">
      <alignment horizontal="center" vertical="center" wrapText="1"/>
    </xf>
    <xf numFmtId="164" fontId="12" fillId="3" borderId="1" xfId="0" applyNumberFormat="1" applyFont="1" applyFill="1" applyBorder="1" applyAlignment="1">
      <alignment horizontal="center" vertical="center" wrapText="1"/>
    </xf>
    <xf numFmtId="9" fontId="11" fillId="0" borderId="1" xfId="3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6" fillId="3" borderId="0" xfId="0" applyFont="1" applyFill="1" applyAlignment="1">
      <alignment horizontal="center" vertical="center" wrapText="1"/>
    </xf>
    <xf numFmtId="0" fontId="17" fillId="7" borderId="0" xfId="0" applyFont="1" applyFill="1" applyAlignment="1">
      <alignment horizontal="center" vertical="center"/>
    </xf>
    <xf numFmtId="167" fontId="16" fillId="3" borderId="0" xfId="1" applyNumberFormat="1" applyFont="1" applyFill="1" applyAlignment="1">
      <alignment horizontal="center" vertical="center" wrapText="1"/>
    </xf>
    <xf numFmtId="167" fontId="18" fillId="9" borderId="0" xfId="15" applyNumberFormat="1" applyFont="1" applyFill="1" applyAlignment="1">
      <alignment horizontal="center" vertical="center"/>
    </xf>
    <xf numFmtId="0" fontId="18" fillId="8" borderId="0" xfId="0" applyFont="1" applyFill="1"/>
    <xf numFmtId="0" fontId="18" fillId="8" borderId="0" xfId="0" applyFont="1" applyFill="1" applyAlignment="1">
      <alignment horizontal="center"/>
    </xf>
    <xf numFmtId="3" fontId="18" fillId="8" borderId="0" xfId="0" applyNumberFormat="1" applyFont="1" applyFill="1"/>
    <xf numFmtId="0" fontId="19" fillId="8" borderId="0" xfId="0" applyFont="1" applyFill="1" applyAlignment="1">
      <alignment horizontal="center"/>
    </xf>
    <xf numFmtId="9" fontId="18" fillId="8" borderId="1" xfId="3" applyFont="1" applyFill="1" applyBorder="1" applyAlignment="1">
      <alignment horizontal="center"/>
    </xf>
    <xf numFmtId="0" fontId="18" fillId="9" borderId="0" xfId="5" applyFont="1" applyFill="1" applyAlignment="1">
      <alignment horizontal="center" vertical="center"/>
    </xf>
    <xf numFmtId="0" fontId="18" fillId="9" borderId="0" xfId="0" applyFont="1" applyFill="1"/>
    <xf numFmtId="9" fontId="18" fillId="9" borderId="1" xfId="3" applyFont="1" applyFill="1" applyBorder="1" applyAlignment="1">
      <alignment horizontal="center"/>
    </xf>
    <xf numFmtId="0" fontId="18" fillId="10" borderId="0" xfId="0" applyFont="1" applyFill="1"/>
    <xf numFmtId="0" fontId="18" fillId="10" borderId="0" xfId="0" applyFont="1" applyFill="1" applyAlignment="1">
      <alignment horizontal="left"/>
    </xf>
    <xf numFmtId="3" fontId="18" fillId="10" borderId="0" xfId="0" applyNumberFormat="1" applyFont="1" applyFill="1"/>
    <xf numFmtId="0" fontId="19" fillId="10" borderId="0" xfId="0" applyFont="1" applyFill="1" applyAlignment="1">
      <alignment horizontal="center"/>
    </xf>
    <xf numFmtId="9" fontId="18" fillId="10" borderId="1" xfId="3" applyFont="1" applyFill="1" applyBorder="1" applyAlignment="1">
      <alignment horizontal="center"/>
    </xf>
    <xf numFmtId="0" fontId="18" fillId="11" borderId="0" xfId="0" applyFont="1" applyFill="1"/>
    <xf numFmtId="0" fontId="18" fillId="11" borderId="0" xfId="0" applyFont="1" applyFill="1" applyAlignment="1">
      <alignment horizontal="center"/>
    </xf>
    <xf numFmtId="3" fontId="18" fillId="11" borderId="0" xfId="0" applyNumberFormat="1" applyFont="1" applyFill="1" applyBorder="1"/>
    <xf numFmtId="0" fontId="19" fillId="11" borderId="0" xfId="0" applyFont="1" applyFill="1" applyAlignment="1">
      <alignment horizontal="center"/>
    </xf>
    <xf numFmtId="9" fontId="18" fillId="11" borderId="1" xfId="3" applyFont="1" applyFill="1" applyBorder="1" applyAlignment="1">
      <alignment horizontal="center"/>
    </xf>
    <xf numFmtId="43" fontId="5" fillId="0" borderId="3" xfId="4" applyFont="1" applyFill="1" applyBorder="1" applyAlignment="1">
      <alignment horizontal="center" vertical="center" wrapText="1"/>
    </xf>
    <xf numFmtId="43" fontId="5" fillId="0" borderId="4" xfId="4" applyFont="1" applyFill="1" applyBorder="1" applyAlignment="1">
      <alignment horizontal="center" vertical="center" wrapText="1"/>
    </xf>
    <xf numFmtId="43" fontId="5" fillId="0" borderId="3" xfId="4" applyFont="1" applyFill="1" applyBorder="1" applyAlignment="1">
      <alignment horizontal="center" vertical="center"/>
    </xf>
    <xf numFmtId="43" fontId="5" fillId="0" borderId="19" xfId="4" applyFont="1" applyFill="1" applyBorder="1" applyAlignment="1">
      <alignment horizontal="center" vertical="center"/>
    </xf>
    <xf numFmtId="43" fontId="5" fillId="0" borderId="11" xfId="4" applyFont="1" applyFill="1" applyBorder="1" applyAlignment="1">
      <alignment horizontal="center" vertical="center"/>
    </xf>
    <xf numFmtId="165" fontId="5" fillId="2" borderId="0" xfId="1" applyNumberFormat="1" applyFont="1" applyFill="1" applyAlignment="1">
      <alignment horizontal="center"/>
    </xf>
    <xf numFmtId="165" fontId="5" fillId="2" borderId="0" xfId="1" applyNumberFormat="1" applyFont="1" applyFill="1" applyBorder="1" applyAlignment="1">
      <alignment horizontal="center"/>
    </xf>
    <xf numFmtId="165" fontId="5" fillId="2" borderId="1" xfId="1" applyNumberFormat="1" applyFont="1" applyFill="1" applyBorder="1" applyAlignment="1">
      <alignment horizontal="center"/>
    </xf>
    <xf numFmtId="166" fontId="5" fillId="2" borderId="0" xfId="2" applyNumberFormat="1" applyFont="1" applyFill="1" applyAlignment="1">
      <alignment horizontal="center"/>
    </xf>
    <xf numFmtId="166" fontId="5" fillId="2" borderId="0" xfId="2" applyNumberFormat="1" applyFont="1" applyFill="1" applyBorder="1" applyAlignment="1">
      <alignment horizontal="center"/>
    </xf>
    <xf numFmtId="166" fontId="5" fillId="2" borderId="1" xfId="2" applyNumberFormat="1" applyFont="1" applyFill="1" applyBorder="1" applyAlignment="1">
      <alignment horizontal="center"/>
    </xf>
    <xf numFmtId="164" fontId="5" fillId="2" borderId="2" xfId="0" applyNumberFormat="1" applyFont="1" applyFill="1" applyBorder="1" applyAlignment="1">
      <alignment horizontal="center"/>
    </xf>
    <xf numFmtId="164" fontId="5" fillId="2" borderId="0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43" fontId="5" fillId="0" borderId="4" xfId="4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9" fontId="5" fillId="2" borderId="0" xfId="2" applyFont="1" applyFill="1" applyAlignment="1">
      <alignment horizontal="center"/>
    </xf>
  </cellXfs>
  <cellStyles count="16">
    <cellStyle name="Comma" xfId="1" builtinId="3"/>
    <cellStyle name="Comma 2" xfId="8"/>
    <cellStyle name="Comma 2 2" xfId="4"/>
    <cellStyle name="Comma 3" xfId="12"/>
    <cellStyle name="Comma 4" xfId="15"/>
    <cellStyle name="Normal" xfId="0" builtinId="0"/>
    <cellStyle name="Normal 2" xfId="5"/>
    <cellStyle name="Normal 2 2" xfId="9"/>
    <cellStyle name="Normal 3" xfId="6"/>
    <cellStyle name="Normal 4" xfId="10"/>
    <cellStyle name="Normal 5" xfId="13"/>
    <cellStyle name="Percent" xfId="2" builtinId="5"/>
    <cellStyle name="Percent 2" xfId="3"/>
    <cellStyle name="Percent 3" xfId="7"/>
    <cellStyle name="Percent 4" xfId="11"/>
    <cellStyle name="Percent 5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nguyen/Dropbox/phs_research/4-Rating%20list/2019Q3/Rating%20List%20Insurance%202019Q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nguyen/Dropbox/phs_research/4-Rating%20list/2019Q3/Rating%20List%20JSC%202019Q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nguyen/Dropbox/phs_research/4-Rating%20list/2019Q3/Rating%20List%20Securities%202019Q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ybui/OneDrive/Ly's%20file/3-Rating%20list/2018Q1/Rating%20List%20Insurance%202018Q1%201805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%208.1%20Version%202/Dropbox/PHS/4%20NEW%20RATING%20LIST/00_Rating%20List_Bank%20final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%208.1%20Version%202/Dropbox/PHS/4%20Rating%20list/Rating%20List%2015Q2%2015073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unguyen/Dropbox/phs_research/4-Rating%20list/2019Q3/Rating%20List%20Banking%202019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ating List"/>
      <sheetName val="Profile"/>
      <sheetName val="Financial Data"/>
      <sheetName val="Standard"/>
      <sheetName val="Sheet1"/>
    </sheetNames>
    <sheetDataSet>
      <sheetData sheetId="0"/>
      <sheetData sheetId="1"/>
      <sheetData sheetId="2">
        <row r="1">
          <cell r="A1" t="str">
            <v>Symbol</v>
          </cell>
          <cell r="B1" t="str">
            <v>Company</v>
          </cell>
          <cell r="C1" t="str">
            <v>Exchange</v>
          </cell>
          <cell r="D1" t="str">
            <v>Market cap (VND)</v>
          </cell>
          <cell r="E1" t="str">
            <v>Sector</v>
          </cell>
          <cell r="F1" t="str">
            <v>Subsector</v>
          </cell>
          <cell r="G1" t="str">
            <v>Sacombank</v>
          </cell>
          <cell r="H1" t="str">
            <v>Scale</v>
          </cell>
        </row>
        <row r="2">
          <cell r="A2" t="str">
            <v>BIC</v>
          </cell>
          <cell r="B2" t="str">
            <v>Bảo hiểm BIDV</v>
          </cell>
          <cell r="C2" t="str">
            <v>HOSE</v>
          </cell>
          <cell r="D2">
            <v>3049.1992700000001</v>
          </cell>
          <cell r="E2" t="str">
            <v>Financial</v>
          </cell>
          <cell r="F2" t="str">
            <v>Insurance</v>
          </cell>
          <cell r="G2" t="str">
            <v>Bảo hiểm</v>
          </cell>
          <cell r="H2" t="str">
            <v>Small</v>
          </cell>
        </row>
        <row r="3">
          <cell r="A3" t="str">
            <v>BMI</v>
          </cell>
          <cell r="B3" t="str">
            <v>Bảo hiểm Bảo Minh</v>
          </cell>
          <cell r="C3" t="str">
            <v>HOSE</v>
          </cell>
          <cell r="D3">
            <v>2411.7465768000002</v>
          </cell>
          <cell r="E3" t="str">
            <v>Financial</v>
          </cell>
          <cell r="F3" t="str">
            <v>Insurance</v>
          </cell>
          <cell r="G3" t="str">
            <v>Bảo hiểm</v>
          </cell>
          <cell r="H3" t="str">
            <v>Small</v>
          </cell>
        </row>
        <row r="4">
          <cell r="A4" t="str">
            <v>BVH</v>
          </cell>
          <cell r="B4" t="str">
            <v>Tập đoàn Bảo Việt</v>
          </cell>
          <cell r="C4" t="str">
            <v>HOSE</v>
          </cell>
          <cell r="D4">
            <v>51164.709682000001</v>
          </cell>
          <cell r="E4" t="str">
            <v>Financial</v>
          </cell>
          <cell r="F4" t="str">
            <v>Insurance</v>
          </cell>
          <cell r="G4" t="str">
            <v>Bảo hiểm</v>
          </cell>
          <cell r="H4" t="str">
            <v>Large</v>
          </cell>
        </row>
        <row r="5">
          <cell r="A5" t="str">
            <v>PGI</v>
          </cell>
          <cell r="B5" t="str">
            <v>Bảo hiểm PJICO</v>
          </cell>
          <cell r="C5" t="str">
            <v>HOSE</v>
          </cell>
          <cell r="D5">
            <v>1525.9456955999999</v>
          </cell>
          <cell r="E5" t="str">
            <v>Financial</v>
          </cell>
          <cell r="F5" t="str">
            <v>Insurance</v>
          </cell>
          <cell r="G5" t="str">
            <v>Bảo hiểm</v>
          </cell>
          <cell r="H5" t="str">
            <v>Small</v>
          </cell>
        </row>
        <row r="6">
          <cell r="A6" t="str">
            <v>PTI</v>
          </cell>
          <cell r="B6" t="str">
            <v>Bảo hiểm Bưu điện</v>
          </cell>
          <cell r="C6" t="str">
            <v>HNX</v>
          </cell>
          <cell r="D6">
            <v>1270.2522022000001</v>
          </cell>
          <cell r="E6" t="str">
            <v>Financial</v>
          </cell>
          <cell r="F6" t="str">
            <v>Insurance</v>
          </cell>
          <cell r="G6" t="str">
            <v>Bảo hiểm</v>
          </cell>
          <cell r="H6" t="str">
            <v>Small</v>
          </cell>
        </row>
        <row r="7">
          <cell r="A7" t="str">
            <v>PVI</v>
          </cell>
          <cell r="B7" t="str">
            <v>Bảo hiểm PVI</v>
          </cell>
          <cell r="C7" t="str">
            <v>HNX</v>
          </cell>
          <cell r="D7">
            <v>7395.4869440000002</v>
          </cell>
          <cell r="E7" t="str">
            <v>Financial</v>
          </cell>
          <cell r="F7" t="str">
            <v>Insurance</v>
          </cell>
          <cell r="G7" t="str">
            <v>Bảo hiểm</v>
          </cell>
          <cell r="H7" t="str">
            <v>Small</v>
          </cell>
        </row>
        <row r="8">
          <cell r="A8" t="str">
            <v>VNR</v>
          </cell>
          <cell r="B8" t="str">
            <v>Tái bảo hiểm Quốc gia</v>
          </cell>
          <cell r="C8" t="str">
            <v>HNX</v>
          </cell>
          <cell r="D8">
            <v>2464.2276156000003</v>
          </cell>
          <cell r="E8" t="str">
            <v>Financial</v>
          </cell>
          <cell r="F8" t="str">
            <v>Insurance</v>
          </cell>
          <cell r="G8" t="str">
            <v>Bảo hiểm</v>
          </cell>
          <cell r="H8" t="str">
            <v>Small</v>
          </cell>
        </row>
        <row r="9">
          <cell r="A9" t="str">
            <v>ABI</v>
          </cell>
          <cell r="B9" t="str">
            <v>BH NH Nông Nghiệp</v>
          </cell>
          <cell r="C9" t="str">
            <v>UPCOM</v>
          </cell>
          <cell r="D9">
            <v>1142.0958000000001</v>
          </cell>
          <cell r="E9" t="str">
            <v>Financial</v>
          </cell>
          <cell r="F9" t="str">
            <v>Insurance</v>
          </cell>
          <cell r="G9" t="str">
            <v>Bảo hiểm</v>
          </cell>
          <cell r="H9" t="str">
            <v>Small</v>
          </cell>
        </row>
        <row r="10">
          <cell r="A10" t="str">
            <v>BLI</v>
          </cell>
          <cell r="B10" t="str">
            <v>Bảo hiểm Bảo Long</v>
          </cell>
          <cell r="C10" t="str">
            <v>UPCOM</v>
          </cell>
          <cell r="D10">
            <v>401.99647579999998</v>
          </cell>
          <cell r="E10" t="str">
            <v>Financial</v>
          </cell>
          <cell r="F10" t="str">
            <v>Insurance</v>
          </cell>
          <cell r="G10" t="str">
            <v>Bảo hiểm</v>
          </cell>
          <cell r="H10" t="str">
            <v>Small</v>
          </cell>
        </row>
        <row r="11">
          <cell r="A11" t="str">
            <v>MIG</v>
          </cell>
          <cell r="B11" t="str">
            <v>Bảo hiểm Quân đội</v>
          </cell>
          <cell r="C11" t="str">
            <v>UPCOM</v>
          </cell>
          <cell r="D11">
            <v>1586</v>
          </cell>
          <cell r="E11" t="str">
            <v>Financial</v>
          </cell>
          <cell r="F11" t="str">
            <v>Insurance</v>
          </cell>
          <cell r="G11" t="str">
            <v>Bảo hiểm</v>
          </cell>
          <cell r="H11" t="str">
            <v>Small</v>
          </cell>
        </row>
        <row r="18">
          <cell r="A18">
            <v>0</v>
          </cell>
          <cell r="B18">
            <v>0</v>
          </cell>
          <cell r="F18">
            <v>0</v>
          </cell>
          <cell r="G18">
            <v>0</v>
          </cell>
        </row>
        <row r="35">
          <cell r="A35">
            <v>0</v>
          </cell>
          <cell r="B35">
            <v>0</v>
          </cell>
          <cell r="F35">
            <v>0</v>
          </cell>
          <cell r="G35">
            <v>0</v>
          </cell>
        </row>
        <row r="37">
          <cell r="A37">
            <v>0</v>
          </cell>
          <cell r="B37">
            <v>0</v>
          </cell>
          <cell r="F37">
            <v>0</v>
          </cell>
          <cell r="G37">
            <v>0</v>
          </cell>
        </row>
        <row r="38">
          <cell r="A38">
            <v>0</v>
          </cell>
          <cell r="B38">
            <v>0</v>
          </cell>
          <cell r="F38">
            <v>0</v>
          </cell>
          <cell r="G38">
            <v>0</v>
          </cell>
        </row>
        <row r="47">
          <cell r="F47">
            <v>0</v>
          </cell>
          <cell r="G47">
            <v>0</v>
          </cell>
        </row>
        <row r="64">
          <cell r="F64">
            <v>0</v>
          </cell>
          <cell r="G64">
            <v>0</v>
          </cell>
        </row>
        <row r="66">
          <cell r="A66">
            <v>0</v>
          </cell>
          <cell r="B66">
            <v>0</v>
          </cell>
          <cell r="F66">
            <v>0</v>
          </cell>
          <cell r="G66">
            <v>0</v>
          </cell>
        </row>
        <row r="70">
          <cell r="A70">
            <v>0</v>
          </cell>
          <cell r="B70">
            <v>0</v>
          </cell>
          <cell r="F70">
            <v>0</v>
          </cell>
          <cell r="G70">
            <v>0</v>
          </cell>
        </row>
        <row r="71">
          <cell r="A71">
            <v>0</v>
          </cell>
          <cell r="B71">
            <v>0</v>
          </cell>
          <cell r="F71">
            <v>0</v>
          </cell>
          <cell r="G71">
            <v>0</v>
          </cell>
        </row>
        <row r="81">
          <cell r="A81">
            <v>0</v>
          </cell>
          <cell r="B81">
            <v>0</v>
          </cell>
          <cell r="F81">
            <v>0</v>
          </cell>
          <cell r="G81">
            <v>0</v>
          </cell>
        </row>
        <row r="85">
          <cell r="A85">
            <v>0</v>
          </cell>
          <cell r="B85">
            <v>0</v>
          </cell>
          <cell r="F85">
            <v>0</v>
          </cell>
          <cell r="G85">
            <v>0</v>
          </cell>
        </row>
        <row r="94">
          <cell r="F94">
            <v>0</v>
          </cell>
          <cell r="G94">
            <v>0</v>
          </cell>
        </row>
        <row r="98">
          <cell r="F98">
            <v>0</v>
          </cell>
          <cell r="G98">
            <v>0</v>
          </cell>
        </row>
        <row r="117">
          <cell r="A117">
            <v>0</v>
          </cell>
          <cell r="B117">
            <v>0</v>
          </cell>
          <cell r="F117">
            <v>0</v>
          </cell>
          <cell r="G117">
            <v>0</v>
          </cell>
        </row>
        <row r="138">
          <cell r="A138">
            <v>0</v>
          </cell>
          <cell r="B138">
            <v>0</v>
          </cell>
          <cell r="F138">
            <v>0</v>
          </cell>
          <cell r="G138">
            <v>0</v>
          </cell>
        </row>
        <row r="144">
          <cell r="A144">
            <v>0</v>
          </cell>
          <cell r="B144">
            <v>0</v>
          </cell>
          <cell r="F144">
            <v>0</v>
          </cell>
          <cell r="G144">
            <v>0</v>
          </cell>
        </row>
        <row r="154">
          <cell r="A154">
            <v>0</v>
          </cell>
          <cell r="B154">
            <v>0</v>
          </cell>
          <cell r="F154">
            <v>0</v>
          </cell>
          <cell r="G154">
            <v>0</v>
          </cell>
        </row>
        <row r="163">
          <cell r="A163">
            <v>0</v>
          </cell>
          <cell r="B163">
            <v>0</v>
          </cell>
          <cell r="F163">
            <v>0</v>
          </cell>
          <cell r="G163">
            <v>0</v>
          </cell>
        </row>
        <row r="177">
          <cell r="A177">
            <v>0</v>
          </cell>
          <cell r="B177">
            <v>0</v>
          </cell>
          <cell r="F177">
            <v>0</v>
          </cell>
          <cell r="G177">
            <v>0</v>
          </cell>
        </row>
        <row r="179">
          <cell r="A179">
            <v>0</v>
          </cell>
          <cell r="B179">
            <v>0</v>
          </cell>
          <cell r="F179">
            <v>0</v>
          </cell>
          <cell r="G179">
            <v>0</v>
          </cell>
        </row>
        <row r="182">
          <cell r="A182">
            <v>0</v>
          </cell>
          <cell r="B182">
            <v>0</v>
          </cell>
          <cell r="F182">
            <v>0</v>
          </cell>
          <cell r="G182">
            <v>0</v>
          </cell>
        </row>
        <row r="184">
          <cell r="A184">
            <v>0</v>
          </cell>
          <cell r="B184">
            <v>0</v>
          </cell>
          <cell r="F184">
            <v>0</v>
          </cell>
          <cell r="G184">
            <v>0</v>
          </cell>
        </row>
        <row r="194">
          <cell r="F194">
            <v>0</v>
          </cell>
          <cell r="G194">
            <v>0</v>
          </cell>
        </row>
        <row r="200">
          <cell r="A200">
            <v>0</v>
          </cell>
          <cell r="B200">
            <v>0</v>
          </cell>
          <cell r="F200">
            <v>0</v>
          </cell>
          <cell r="G200">
            <v>0</v>
          </cell>
        </row>
        <row r="218">
          <cell r="A218">
            <v>0</v>
          </cell>
          <cell r="B218">
            <v>0</v>
          </cell>
          <cell r="F218">
            <v>0</v>
          </cell>
          <cell r="G218">
            <v>0</v>
          </cell>
        </row>
        <row r="239">
          <cell r="A239">
            <v>0</v>
          </cell>
          <cell r="B239">
            <v>0</v>
          </cell>
          <cell r="F239">
            <v>0</v>
          </cell>
          <cell r="G239">
            <v>0</v>
          </cell>
        </row>
        <row r="240">
          <cell r="F240">
            <v>0</v>
          </cell>
          <cell r="G240">
            <v>0</v>
          </cell>
        </row>
        <row r="241">
          <cell r="F241">
            <v>0</v>
          </cell>
          <cell r="G241">
            <v>0</v>
          </cell>
        </row>
        <row r="256">
          <cell r="A256">
            <v>0</v>
          </cell>
          <cell r="B256">
            <v>0</v>
          </cell>
          <cell r="F256">
            <v>0</v>
          </cell>
          <cell r="G256">
            <v>0</v>
          </cell>
        </row>
        <row r="261">
          <cell r="A261">
            <v>0</v>
          </cell>
          <cell r="B261">
            <v>0</v>
          </cell>
          <cell r="F261">
            <v>0</v>
          </cell>
          <cell r="G261">
            <v>0</v>
          </cell>
        </row>
        <row r="274">
          <cell r="A274">
            <v>0</v>
          </cell>
          <cell r="B274">
            <v>0</v>
          </cell>
          <cell r="F274">
            <v>0</v>
          </cell>
          <cell r="G274">
            <v>0</v>
          </cell>
        </row>
        <row r="296">
          <cell r="A296">
            <v>0</v>
          </cell>
          <cell r="B296">
            <v>0</v>
          </cell>
          <cell r="F296">
            <v>0</v>
          </cell>
          <cell r="G296">
            <v>0</v>
          </cell>
        </row>
        <row r="300">
          <cell r="A300">
            <v>0</v>
          </cell>
          <cell r="B300">
            <v>0</v>
          </cell>
          <cell r="F300">
            <v>0</v>
          </cell>
          <cell r="G300">
            <v>0</v>
          </cell>
        </row>
        <row r="314">
          <cell r="A314">
            <v>0</v>
          </cell>
          <cell r="B314">
            <v>0</v>
          </cell>
          <cell r="F314">
            <v>0</v>
          </cell>
          <cell r="G314">
            <v>0</v>
          </cell>
        </row>
        <row r="319">
          <cell r="A319">
            <v>0</v>
          </cell>
          <cell r="B319">
            <v>0</v>
          </cell>
          <cell r="F319">
            <v>0</v>
          </cell>
          <cell r="G319">
            <v>0</v>
          </cell>
        </row>
        <row r="320">
          <cell r="A320">
            <v>0</v>
          </cell>
          <cell r="B320">
            <v>0</v>
          </cell>
          <cell r="F320">
            <v>0</v>
          </cell>
          <cell r="G320">
            <v>0</v>
          </cell>
        </row>
        <row r="323">
          <cell r="A323">
            <v>0</v>
          </cell>
          <cell r="B323">
            <v>0</v>
          </cell>
          <cell r="F323">
            <v>0</v>
          </cell>
          <cell r="G323">
            <v>0</v>
          </cell>
        </row>
        <row r="334">
          <cell r="A334">
            <v>0</v>
          </cell>
          <cell r="B334">
            <v>0</v>
          </cell>
          <cell r="F334">
            <v>0</v>
          </cell>
          <cell r="G334">
            <v>0</v>
          </cell>
        </row>
        <row r="344">
          <cell r="A344">
            <v>0</v>
          </cell>
          <cell r="B344">
            <v>0</v>
          </cell>
          <cell r="F344">
            <v>0</v>
          </cell>
          <cell r="G344">
            <v>0</v>
          </cell>
        </row>
        <row r="348">
          <cell r="A348">
            <v>0</v>
          </cell>
          <cell r="B348">
            <v>0</v>
          </cell>
          <cell r="F348">
            <v>0</v>
          </cell>
          <cell r="G348">
            <v>0</v>
          </cell>
        </row>
        <row r="351">
          <cell r="A351">
            <v>0</v>
          </cell>
          <cell r="B351">
            <v>0</v>
          </cell>
          <cell r="F351">
            <v>0</v>
          </cell>
          <cell r="G351">
            <v>0</v>
          </cell>
        </row>
        <row r="352">
          <cell r="F352">
            <v>0</v>
          </cell>
          <cell r="G352">
            <v>0</v>
          </cell>
        </row>
        <row r="357">
          <cell r="A357">
            <v>0</v>
          </cell>
          <cell r="B357">
            <v>0</v>
          </cell>
          <cell r="F357">
            <v>0</v>
          </cell>
          <cell r="G357">
            <v>0</v>
          </cell>
        </row>
        <row r="373">
          <cell r="A373">
            <v>0</v>
          </cell>
          <cell r="B373">
            <v>0</v>
          </cell>
          <cell r="F373">
            <v>0</v>
          </cell>
          <cell r="G373">
            <v>0</v>
          </cell>
        </row>
        <row r="375">
          <cell r="A375">
            <v>0</v>
          </cell>
          <cell r="B375">
            <v>0</v>
          </cell>
          <cell r="F375">
            <v>0</v>
          </cell>
          <cell r="G375">
            <v>0</v>
          </cell>
        </row>
        <row r="377">
          <cell r="A377">
            <v>0</v>
          </cell>
          <cell r="B377">
            <v>0</v>
          </cell>
          <cell r="F377">
            <v>0</v>
          </cell>
          <cell r="G377">
            <v>0</v>
          </cell>
        </row>
        <row r="378">
          <cell r="A378">
            <v>0</v>
          </cell>
          <cell r="B378">
            <v>0</v>
          </cell>
          <cell r="F378">
            <v>0</v>
          </cell>
          <cell r="G378">
            <v>0</v>
          </cell>
        </row>
        <row r="387">
          <cell r="A387">
            <v>0</v>
          </cell>
          <cell r="B387">
            <v>0</v>
          </cell>
          <cell r="F387">
            <v>0</v>
          </cell>
          <cell r="G387">
            <v>0</v>
          </cell>
        </row>
        <row r="412">
          <cell r="A412">
            <v>0</v>
          </cell>
          <cell r="B412">
            <v>0</v>
          </cell>
          <cell r="F412">
            <v>0</v>
          </cell>
          <cell r="G412">
            <v>0</v>
          </cell>
        </row>
        <row r="424">
          <cell r="A424">
            <v>0</v>
          </cell>
          <cell r="B424">
            <v>0</v>
          </cell>
          <cell r="F424">
            <v>0</v>
          </cell>
          <cell r="G424">
            <v>0</v>
          </cell>
        </row>
        <row r="427">
          <cell r="A427">
            <v>0</v>
          </cell>
          <cell r="B427">
            <v>0</v>
          </cell>
          <cell r="F427">
            <v>0</v>
          </cell>
          <cell r="G427">
            <v>0</v>
          </cell>
        </row>
        <row r="428">
          <cell r="A428">
            <v>0</v>
          </cell>
          <cell r="B428">
            <v>0</v>
          </cell>
          <cell r="F428">
            <v>0</v>
          </cell>
          <cell r="G428">
            <v>0</v>
          </cell>
        </row>
        <row r="441">
          <cell r="A441">
            <v>0</v>
          </cell>
          <cell r="B441">
            <v>0</v>
          </cell>
          <cell r="F441">
            <v>0</v>
          </cell>
          <cell r="G441">
            <v>0</v>
          </cell>
        </row>
        <row r="450">
          <cell r="A450">
            <v>0</v>
          </cell>
          <cell r="B450">
            <v>0</v>
          </cell>
          <cell r="F450">
            <v>0</v>
          </cell>
          <cell r="G450">
            <v>0</v>
          </cell>
        </row>
        <row r="456">
          <cell r="A456">
            <v>0</v>
          </cell>
          <cell r="B456">
            <v>0</v>
          </cell>
          <cell r="F456">
            <v>0</v>
          </cell>
          <cell r="G456">
            <v>0</v>
          </cell>
        </row>
        <row r="471">
          <cell r="A471">
            <v>0</v>
          </cell>
          <cell r="B471">
            <v>0</v>
          </cell>
          <cell r="F471">
            <v>0</v>
          </cell>
          <cell r="G471">
            <v>0</v>
          </cell>
        </row>
        <row r="484">
          <cell r="A484">
            <v>0</v>
          </cell>
          <cell r="B484">
            <v>0</v>
          </cell>
          <cell r="F484">
            <v>0</v>
          </cell>
          <cell r="G484">
            <v>0</v>
          </cell>
        </row>
        <row r="491">
          <cell r="A491">
            <v>0</v>
          </cell>
          <cell r="B491">
            <v>0</v>
          </cell>
          <cell r="F491">
            <v>0</v>
          </cell>
          <cell r="G491">
            <v>0</v>
          </cell>
        </row>
        <row r="492">
          <cell r="B492">
            <v>0</v>
          </cell>
          <cell r="F492">
            <v>0</v>
          </cell>
          <cell r="G492">
            <v>0</v>
          </cell>
        </row>
        <row r="498">
          <cell r="A498">
            <v>0</v>
          </cell>
          <cell r="B498">
            <v>0</v>
          </cell>
          <cell r="F498">
            <v>0</v>
          </cell>
          <cell r="G498">
            <v>0</v>
          </cell>
        </row>
        <row r="517">
          <cell r="A517">
            <v>0</v>
          </cell>
          <cell r="B517">
            <v>0</v>
          </cell>
          <cell r="F517">
            <v>0</v>
          </cell>
          <cell r="G517">
            <v>0</v>
          </cell>
        </row>
        <row r="523">
          <cell r="A523">
            <v>0</v>
          </cell>
          <cell r="B523">
            <v>0</v>
          </cell>
          <cell r="F523">
            <v>0</v>
          </cell>
          <cell r="G523">
            <v>0</v>
          </cell>
        </row>
        <row r="526">
          <cell r="F526">
            <v>0</v>
          </cell>
          <cell r="G526">
            <v>0</v>
          </cell>
        </row>
        <row r="529">
          <cell r="A529">
            <v>0</v>
          </cell>
          <cell r="B529">
            <v>0</v>
          </cell>
          <cell r="F529">
            <v>0</v>
          </cell>
          <cell r="G529">
            <v>0</v>
          </cell>
        </row>
        <row r="533">
          <cell r="A533">
            <v>0</v>
          </cell>
          <cell r="B533">
            <v>0</v>
          </cell>
          <cell r="F533">
            <v>0</v>
          </cell>
          <cell r="G533">
            <v>0</v>
          </cell>
        </row>
        <row r="534">
          <cell r="A534">
            <v>0</v>
          </cell>
          <cell r="B534">
            <v>0</v>
          </cell>
          <cell r="F534">
            <v>0</v>
          </cell>
          <cell r="G534">
            <v>0</v>
          </cell>
        </row>
        <row r="542">
          <cell r="A542">
            <v>0</v>
          </cell>
          <cell r="B542">
            <v>0</v>
          </cell>
          <cell r="F542">
            <v>0</v>
          </cell>
          <cell r="G542">
            <v>0</v>
          </cell>
        </row>
        <row r="545">
          <cell r="F545">
            <v>0</v>
          </cell>
          <cell r="G545">
            <v>0</v>
          </cell>
        </row>
        <row r="546">
          <cell r="A546">
            <v>0</v>
          </cell>
          <cell r="B546">
            <v>0</v>
          </cell>
          <cell r="F546">
            <v>0</v>
          </cell>
          <cell r="G546">
            <v>0</v>
          </cell>
        </row>
        <row r="557">
          <cell r="A557">
            <v>0</v>
          </cell>
          <cell r="B557">
            <v>0</v>
          </cell>
          <cell r="F557">
            <v>0</v>
          </cell>
          <cell r="G557">
            <v>0</v>
          </cell>
          <cell r="H557">
            <v>0</v>
          </cell>
        </row>
        <row r="561">
          <cell r="A561">
            <v>0</v>
          </cell>
          <cell r="B561">
            <v>0</v>
          </cell>
          <cell r="F561">
            <v>0</v>
          </cell>
          <cell r="G561">
            <v>0</v>
          </cell>
        </row>
        <row r="569">
          <cell r="A569">
            <v>0</v>
          </cell>
          <cell r="B569">
            <v>0</v>
          </cell>
          <cell r="F569">
            <v>0</v>
          </cell>
          <cell r="G569">
            <v>0</v>
          </cell>
        </row>
        <row r="570">
          <cell r="A570">
            <v>0</v>
          </cell>
          <cell r="B570">
            <v>0</v>
          </cell>
          <cell r="F570">
            <v>0</v>
          </cell>
          <cell r="G570">
            <v>0</v>
          </cell>
          <cell r="H570">
            <v>0</v>
          </cell>
        </row>
        <row r="587">
          <cell r="A587">
            <v>0</v>
          </cell>
          <cell r="B587">
            <v>0</v>
          </cell>
          <cell r="F587">
            <v>0</v>
          </cell>
          <cell r="G587">
            <v>0</v>
          </cell>
        </row>
        <row r="588">
          <cell r="A588">
            <v>0</v>
          </cell>
          <cell r="B588">
            <v>0</v>
          </cell>
          <cell r="F588">
            <v>0</v>
          </cell>
          <cell r="G588">
            <v>0</v>
          </cell>
          <cell r="H588">
            <v>0</v>
          </cell>
        </row>
        <row r="623">
          <cell r="F623">
            <v>0</v>
          </cell>
          <cell r="G623">
            <v>0</v>
          </cell>
        </row>
        <row r="625">
          <cell r="A625">
            <v>0</v>
          </cell>
          <cell r="B625">
            <v>0</v>
          </cell>
          <cell r="F625">
            <v>0</v>
          </cell>
          <cell r="G625">
            <v>0</v>
          </cell>
        </row>
        <row r="633">
          <cell r="A633">
            <v>0</v>
          </cell>
          <cell r="B633">
            <v>0</v>
          </cell>
          <cell r="F633">
            <v>0</v>
          </cell>
          <cell r="G633">
            <v>0</v>
          </cell>
          <cell r="H633">
            <v>0</v>
          </cell>
        </row>
        <row r="643">
          <cell r="B643">
            <v>0</v>
          </cell>
          <cell r="F643">
            <v>0</v>
          </cell>
          <cell r="G643">
            <v>0</v>
          </cell>
        </row>
        <row r="648">
          <cell r="A648">
            <v>0</v>
          </cell>
          <cell r="B648">
            <v>0</v>
          </cell>
          <cell r="F648">
            <v>0</v>
          </cell>
          <cell r="G648">
            <v>0</v>
          </cell>
        </row>
        <row r="656">
          <cell r="A656">
            <v>0</v>
          </cell>
          <cell r="B656">
            <v>0</v>
          </cell>
          <cell r="F656">
            <v>0</v>
          </cell>
          <cell r="G656">
            <v>0</v>
          </cell>
        </row>
        <row r="658">
          <cell r="A658">
            <v>0</v>
          </cell>
          <cell r="B658">
            <v>0</v>
          </cell>
          <cell r="F658">
            <v>0</v>
          </cell>
          <cell r="G658">
            <v>0</v>
          </cell>
        </row>
        <row r="668">
          <cell r="A668">
            <v>0</v>
          </cell>
          <cell r="B668">
            <v>0</v>
          </cell>
          <cell r="F668">
            <v>0</v>
          </cell>
          <cell r="G668">
            <v>0</v>
          </cell>
        </row>
        <row r="675">
          <cell r="A675">
            <v>0</v>
          </cell>
          <cell r="B675">
            <v>0</v>
          </cell>
          <cell r="F675">
            <v>0</v>
          </cell>
          <cell r="G675">
            <v>0</v>
          </cell>
        </row>
        <row r="696">
          <cell r="A696">
            <v>0</v>
          </cell>
          <cell r="B696">
            <v>0</v>
          </cell>
          <cell r="F696">
            <v>0</v>
          </cell>
        </row>
      </sheetData>
      <sheetData sheetId="3">
        <row r="1">
          <cell r="A1" t="str">
            <v>SYMBOL</v>
          </cell>
          <cell r="B1" t="str">
            <v>AUDIT</v>
          </cell>
          <cell r="C1" t="str">
            <v>REPORT</v>
          </cell>
          <cell r="D1" t="str">
            <v>CURRENT ASSETS</v>
          </cell>
          <cell r="E1" t="str">
            <v>AR</v>
          </cell>
          <cell r="F1" t="str">
            <v>INVENTORIES</v>
          </cell>
          <cell r="G1" t="str">
            <v>PP&amp;E</v>
          </cell>
          <cell r="H1" t="str">
            <v>TOTAL ASSETS</v>
          </cell>
          <cell r="I1" t="str">
            <v>TOTAL LIABILITIES</v>
          </cell>
          <cell r="J1" t="str">
            <v>CURRENT LIABILITIES</v>
          </cell>
          <cell r="K1" t="str">
            <v>ST DEBT</v>
          </cell>
          <cell r="L1" t="str">
            <v>LT DEBT</v>
          </cell>
          <cell r="M1" t="str">
            <v>OWNER'S EQUITY</v>
          </cell>
          <cell r="N1" t="str">
            <v>SHARE CAPITAL</v>
          </cell>
          <cell r="O1" t="str">
            <v>NET REVENUE</v>
          </cell>
          <cell r="P1" t="str">
            <v>COGS</v>
          </cell>
          <cell r="Q1" t="str">
            <v>GROSS PROFIT</v>
          </cell>
          <cell r="R1" t="str">
            <v>INTEREST EXPENSE</v>
          </cell>
          <cell r="S1" t="str">
            <v>OPERATING PROFIT</v>
          </cell>
          <cell r="T1" t="str">
            <v>EBT</v>
          </cell>
          <cell r="U1" t="str">
            <v>NET PROFIT</v>
          </cell>
          <cell r="V1" t="str">
            <v>EBIT</v>
          </cell>
          <cell r="W1" t="str">
            <v>ROA</v>
          </cell>
          <cell r="X1" t="str">
            <v>ROE</v>
          </cell>
          <cell r="Y1" t="str">
            <v>EPS</v>
          </cell>
          <cell r="Z1" t="str">
            <v>BV</v>
          </cell>
          <cell r="AA1" t="str">
            <v>SLCP</v>
          </cell>
        </row>
        <row r="2">
          <cell r="A2" t="str">
            <v>BVH</v>
          </cell>
          <cell r="B2">
            <v>0</v>
          </cell>
          <cell r="C2">
            <v>0</v>
          </cell>
          <cell r="D2">
            <v>77442817.725519001</v>
          </cell>
          <cell r="E2">
            <v>12258770.432093</v>
          </cell>
          <cell r="F2">
            <v>143210.71350899999</v>
          </cell>
          <cell r="G2">
            <v>1599735.9222939999</v>
          </cell>
          <cell r="H2">
            <v>121829354.39355101</v>
          </cell>
          <cell r="I2">
            <v>105436204.763539</v>
          </cell>
          <cell r="J2">
            <v>22188388.177878998</v>
          </cell>
          <cell r="K2">
            <v>16543881.556190001</v>
          </cell>
          <cell r="L2">
            <v>520503.042984</v>
          </cell>
          <cell r="M2">
            <v>16393149.630012</v>
          </cell>
          <cell r="N2">
            <v>7008864.3399999999</v>
          </cell>
          <cell r="O2">
            <v>38991682.179686002</v>
          </cell>
          <cell r="P2">
            <v>24328910.165933002</v>
          </cell>
          <cell r="Q2">
            <v>-344256.698041</v>
          </cell>
          <cell r="R2">
            <v>-1561614.31283</v>
          </cell>
          <cell r="S2">
            <v>2446469.0745370002</v>
          </cell>
          <cell r="T2">
            <v>1642384.0623329999</v>
          </cell>
          <cell r="U2">
            <v>1312506.05168</v>
          </cell>
          <cell r="V2">
            <v>-249108.26114999992</v>
          </cell>
          <cell r="W2">
            <v>1.0773315332856078E-2</v>
          </cell>
          <cell r="X2">
            <v>8.0064300107229563E-2</v>
          </cell>
          <cell r="Y2">
            <v>1872.6372604894789</v>
          </cell>
          <cell r="Z2">
            <v>16393149.630012</v>
          </cell>
          <cell r="AA2">
            <v>700886434</v>
          </cell>
        </row>
        <row r="3">
          <cell r="A3" t="str">
            <v>BIC</v>
          </cell>
          <cell r="B3">
            <v>0</v>
          </cell>
          <cell r="C3">
            <v>0</v>
          </cell>
          <cell r="D3">
            <v>3978544.6643369999</v>
          </cell>
          <cell r="E3">
            <v>1647396.0726890001</v>
          </cell>
          <cell r="F3">
            <v>350.68646999999999</v>
          </cell>
          <cell r="G3">
            <v>13203.098309000001</v>
          </cell>
          <cell r="H3">
            <v>5409021.140753</v>
          </cell>
          <cell r="I3">
            <v>3202445.5007159999</v>
          </cell>
          <cell r="J3">
            <v>3201409.1947189998</v>
          </cell>
          <cell r="K3">
            <v>0</v>
          </cell>
          <cell r="L3">
            <v>0</v>
          </cell>
          <cell r="M3">
            <v>2206575.6400370002</v>
          </cell>
          <cell r="N3">
            <v>1172768.95</v>
          </cell>
          <cell r="O3">
            <v>1891333.018373</v>
          </cell>
          <cell r="P3">
            <v>914714.76236199995</v>
          </cell>
          <cell r="Q3">
            <v>285333.444495</v>
          </cell>
          <cell r="R3">
            <v>-10754.484214</v>
          </cell>
          <cell r="S3">
            <v>242393.79508400001</v>
          </cell>
          <cell r="T3">
            <v>244191.842302</v>
          </cell>
          <cell r="U3">
            <v>181642.396125</v>
          </cell>
          <cell r="V3">
            <v>170887.911911</v>
          </cell>
          <cell r="W3">
            <v>3.3581380327109098E-2</v>
          </cell>
          <cell r="X3">
            <v>8.2318680959404672E-2</v>
          </cell>
          <cell r="Y3">
            <v>1548.8336055026014</v>
          </cell>
          <cell r="Z3">
            <v>2206575.6400370002</v>
          </cell>
          <cell r="AA3">
            <v>117276895</v>
          </cell>
        </row>
        <row r="4">
          <cell r="A4" t="str">
            <v>PGI</v>
          </cell>
          <cell r="B4">
            <v>0</v>
          </cell>
          <cell r="C4">
            <v>0</v>
          </cell>
          <cell r="D4">
            <v>4872981.1344769998</v>
          </cell>
          <cell r="E4">
            <v>1946315.4080759999</v>
          </cell>
          <cell r="F4">
            <v>5460.584906</v>
          </cell>
          <cell r="G4">
            <v>280683.74306299997</v>
          </cell>
          <cell r="H4">
            <v>5729512.9158929996</v>
          </cell>
          <cell r="I4">
            <v>4238493.9503939999</v>
          </cell>
          <cell r="J4">
            <v>4207608.7738199998</v>
          </cell>
          <cell r="K4">
            <v>0</v>
          </cell>
          <cell r="L4">
            <v>0</v>
          </cell>
          <cell r="M4">
            <v>1491018.9654989999</v>
          </cell>
          <cell r="N4">
            <v>887177.73</v>
          </cell>
          <cell r="O4">
            <v>2586529.6066700001</v>
          </cell>
          <cell r="P4">
            <v>1494881.288624</v>
          </cell>
          <cell r="Q4">
            <v>359701.24741700001</v>
          </cell>
          <cell r="R4">
            <v>-13078.044642999999</v>
          </cell>
          <cell r="S4">
            <v>183073.15916899999</v>
          </cell>
          <cell r="T4">
            <v>184009.178144</v>
          </cell>
          <cell r="U4">
            <v>151784.14402199999</v>
          </cell>
          <cell r="V4">
            <v>138706.09937899999</v>
          </cell>
          <cell r="W4">
            <v>2.6491631356824155E-2</v>
          </cell>
          <cell r="X4">
            <v>0.10179893585136413</v>
          </cell>
          <cell r="Y4">
            <v>1710.8651275770865</v>
          </cell>
          <cell r="Z4">
            <v>1491018.9654989999</v>
          </cell>
          <cell r="AA4">
            <v>88717773</v>
          </cell>
        </row>
        <row r="5">
          <cell r="A5" t="str">
            <v>BMI</v>
          </cell>
          <cell r="B5">
            <v>0</v>
          </cell>
          <cell r="C5">
            <v>0</v>
          </cell>
          <cell r="D5">
            <v>4551676.5005139997</v>
          </cell>
          <cell r="E5">
            <v>2104131.031707</v>
          </cell>
          <cell r="F5">
            <v>6123.1618330000001</v>
          </cell>
          <cell r="G5">
            <v>96713.249849999993</v>
          </cell>
          <cell r="H5">
            <v>5485947.6353559997</v>
          </cell>
          <cell r="I5">
            <v>3249163.8286759998</v>
          </cell>
          <cell r="J5">
            <v>3248943.9599469998</v>
          </cell>
          <cell r="K5">
            <v>0</v>
          </cell>
          <cell r="L5">
            <v>0</v>
          </cell>
          <cell r="M5">
            <v>2236783.8066799999</v>
          </cell>
          <cell r="N5">
            <v>913540.37</v>
          </cell>
          <cell r="O5">
            <v>3347202.109683</v>
          </cell>
          <cell r="P5">
            <v>2307383.8505719998</v>
          </cell>
          <cell r="Q5">
            <v>142061.58881799999</v>
          </cell>
          <cell r="R5">
            <v>-50200.424511999998</v>
          </cell>
          <cell r="S5">
            <v>192930.80140999999</v>
          </cell>
          <cell r="T5">
            <v>163321.59964299999</v>
          </cell>
          <cell r="U5">
            <v>136167.074769</v>
          </cell>
          <cell r="V5">
            <v>85966.650257000001</v>
          </cell>
          <cell r="W5">
            <v>2.4821067173778029E-2</v>
          </cell>
          <cell r="X5">
            <v>6.0876278861795433E-2</v>
          </cell>
          <cell r="Y5">
            <v>1490.5425008092418</v>
          </cell>
          <cell r="Z5">
            <v>2236783.8066799999</v>
          </cell>
          <cell r="AA5">
            <v>91354037</v>
          </cell>
        </row>
        <row r="6">
          <cell r="A6" t="str">
            <v>PVI</v>
          </cell>
          <cell r="B6">
            <v>0</v>
          </cell>
          <cell r="C6">
            <v>0</v>
          </cell>
          <cell r="D6">
            <v>20218592.441884998</v>
          </cell>
          <cell r="E6">
            <v>10228060.518443</v>
          </cell>
          <cell r="F6">
            <v>10334.325579</v>
          </cell>
          <cell r="G6">
            <v>170105.296198</v>
          </cell>
          <cell r="H6">
            <v>22716642.690161999</v>
          </cell>
          <cell r="I6">
            <v>15604452.184578</v>
          </cell>
          <cell r="J6">
            <v>15542306.651461</v>
          </cell>
          <cell r="K6">
            <v>0</v>
          </cell>
          <cell r="L6">
            <v>0</v>
          </cell>
          <cell r="M6">
            <v>7112190.5055839997</v>
          </cell>
          <cell r="N6">
            <v>2311089.67</v>
          </cell>
          <cell r="O6">
            <v>6560012.0713510001</v>
          </cell>
          <cell r="P6">
            <v>2740492.7632980002</v>
          </cell>
          <cell r="Q6">
            <v>489896.34067399998</v>
          </cell>
          <cell r="R6">
            <v>-90851.061356999999</v>
          </cell>
          <cell r="S6">
            <v>945958.989542</v>
          </cell>
          <cell r="T6">
            <v>945336.04117999994</v>
          </cell>
          <cell r="U6">
            <v>703665.504159</v>
          </cell>
          <cell r="V6">
            <v>612814.44280199998</v>
          </cell>
          <cell r="W6">
            <v>3.0975770220823151E-2</v>
          </cell>
          <cell r="X6">
            <v>9.8937943746941329E-2</v>
          </cell>
          <cell r="Y6">
            <v>3044.7347556142208</v>
          </cell>
          <cell r="Z6">
            <v>7112190.5055839997</v>
          </cell>
          <cell r="AA6">
            <v>231108967</v>
          </cell>
        </row>
        <row r="7">
          <cell r="A7" t="str">
            <v>VNR</v>
          </cell>
          <cell r="B7">
            <v>0</v>
          </cell>
          <cell r="C7">
            <v>0</v>
          </cell>
          <cell r="D7">
            <v>5742732.7697440004</v>
          </cell>
          <cell r="E7">
            <v>2720901.4698859998</v>
          </cell>
          <cell r="F7">
            <v>40508.616693000004</v>
          </cell>
          <cell r="G7">
            <v>6444.2731169999997</v>
          </cell>
          <cell r="H7">
            <v>7007053.0367839998</v>
          </cell>
          <cell r="I7">
            <v>4165098.4509820002</v>
          </cell>
          <cell r="J7">
            <v>4196487.1959060002</v>
          </cell>
          <cell r="K7">
            <v>0</v>
          </cell>
          <cell r="L7">
            <v>0</v>
          </cell>
          <cell r="M7">
            <v>2841954.585802</v>
          </cell>
          <cell r="N7">
            <v>1310759.3700000001</v>
          </cell>
          <cell r="O7">
            <v>1502547.95603</v>
          </cell>
          <cell r="P7">
            <v>963625.74352200003</v>
          </cell>
          <cell r="Q7">
            <v>48212.511680000003</v>
          </cell>
          <cell r="R7">
            <v>-31645.045523000001</v>
          </cell>
          <cell r="S7">
            <v>293073.86434700002</v>
          </cell>
          <cell r="T7">
            <v>340905.07935299998</v>
          </cell>
          <cell r="U7">
            <v>276578.85500799998</v>
          </cell>
          <cell r="V7">
            <v>244933.80948499998</v>
          </cell>
          <cell r="W7">
            <v>3.9471494443681324E-2</v>
          </cell>
          <cell r="X7">
            <v>9.7319941842050714E-2</v>
          </cell>
          <cell r="Y7">
            <v>2110.0658239658433</v>
          </cell>
          <cell r="Z7">
            <v>2841954.585802</v>
          </cell>
          <cell r="AA7">
            <v>131075937.00000001</v>
          </cell>
        </row>
        <row r="8">
          <cell r="A8" t="str">
            <v>PTI</v>
          </cell>
          <cell r="B8">
            <v>0</v>
          </cell>
          <cell r="C8">
            <v>0</v>
          </cell>
          <cell r="D8">
            <v>6233935.9505179999</v>
          </cell>
          <cell r="E8">
            <v>2671038.95456</v>
          </cell>
          <cell r="F8">
            <v>9265.8170100000007</v>
          </cell>
          <cell r="G8">
            <v>156000.9357</v>
          </cell>
          <cell r="H8">
            <v>7340466.6894380003</v>
          </cell>
          <cell r="I8">
            <v>5534239.9609979996</v>
          </cell>
          <cell r="J8">
            <v>5481757.2185079996</v>
          </cell>
          <cell r="K8">
            <v>169398.33040400001</v>
          </cell>
          <cell r="L8">
            <v>12188.426654000001</v>
          </cell>
          <cell r="M8">
            <v>1806226.72844</v>
          </cell>
          <cell r="N8">
            <v>803957.09</v>
          </cell>
          <cell r="O8">
            <v>4126199.7170890002</v>
          </cell>
          <cell r="P8">
            <v>2524227.4691189998</v>
          </cell>
          <cell r="Q8">
            <v>487812.38665200002</v>
          </cell>
          <cell r="R8">
            <v>-107248.153651</v>
          </cell>
          <cell r="S8">
            <v>28615.676455000001</v>
          </cell>
          <cell r="T8">
            <v>18490.249921999999</v>
          </cell>
          <cell r="U8">
            <v>14077.086525999999</v>
          </cell>
          <cell r="V8">
            <v>-93171.067125000001</v>
          </cell>
          <cell r="W8">
            <v>1.9177372667946494E-3</v>
          </cell>
          <cell r="X8">
            <v>7.7936431259424902E-3</v>
          </cell>
          <cell r="Y8">
            <v>175.09748593671833</v>
          </cell>
          <cell r="Z8">
            <v>1806226.72844</v>
          </cell>
          <cell r="AA8">
            <v>80395709</v>
          </cell>
        </row>
        <row r="9">
          <cell r="A9" t="str">
            <v>ABI</v>
          </cell>
          <cell r="B9">
            <v>0</v>
          </cell>
          <cell r="C9">
            <v>0</v>
          </cell>
          <cell r="D9">
            <v>2304874.2109150002</v>
          </cell>
          <cell r="E9">
            <v>161712.50543799999</v>
          </cell>
          <cell r="F9">
            <v>2709.1865210000001</v>
          </cell>
          <cell r="G9">
            <v>68652.860891000004</v>
          </cell>
          <cell r="H9">
            <v>2140107.2375909998</v>
          </cell>
          <cell r="I9">
            <v>1391427.506851</v>
          </cell>
          <cell r="J9">
            <v>1626582.0225150001</v>
          </cell>
          <cell r="K9">
            <v>0</v>
          </cell>
          <cell r="L9">
            <v>0</v>
          </cell>
          <cell r="M9">
            <v>748679.73074000003</v>
          </cell>
          <cell r="N9">
            <v>368418</v>
          </cell>
          <cell r="O9">
            <v>1327251.790755</v>
          </cell>
          <cell r="P9">
            <v>552016.74733699998</v>
          </cell>
          <cell r="Q9">
            <v>538024.98967699998</v>
          </cell>
          <cell r="R9">
            <v>-18.514823</v>
          </cell>
          <cell r="S9">
            <v>214413.542159</v>
          </cell>
          <cell r="T9">
            <v>214805.59890300001</v>
          </cell>
          <cell r="U9">
            <v>171798.34993200001</v>
          </cell>
          <cell r="V9">
            <v>171779.83510900001</v>
          </cell>
          <cell r="W9">
            <v>8.0275580080456113E-2</v>
          </cell>
          <cell r="X9">
            <v>0.2294684133657437</v>
          </cell>
          <cell r="Y9">
            <v>4663.1367070012866</v>
          </cell>
          <cell r="Z9">
            <v>748679.73074000003</v>
          </cell>
          <cell r="AA9">
            <v>36841800</v>
          </cell>
        </row>
        <row r="10">
          <cell r="A10" t="str">
            <v>MIG</v>
          </cell>
          <cell r="B10">
            <v>0</v>
          </cell>
          <cell r="C10">
            <v>0</v>
          </cell>
          <cell r="D10">
            <v>3882563.827546</v>
          </cell>
          <cell r="E10">
            <v>758945.34122199996</v>
          </cell>
          <cell r="F10">
            <v>2787.3553959999999</v>
          </cell>
          <cell r="G10">
            <v>402636.493517</v>
          </cell>
          <cell r="H10">
            <v>3677564.061187</v>
          </cell>
          <cell r="I10">
            <v>2689155.3423700002</v>
          </cell>
          <cell r="J10">
            <v>3135203.5840139999</v>
          </cell>
          <cell r="K10">
            <v>80618.971283000006</v>
          </cell>
          <cell r="L10">
            <v>0</v>
          </cell>
          <cell r="M10">
            <v>988408.71881700004</v>
          </cell>
          <cell r="N10" t="e">
            <v>#N/A</v>
          </cell>
          <cell r="O10">
            <v>1755761.435632</v>
          </cell>
          <cell r="P10">
            <v>929981.17517399997</v>
          </cell>
          <cell r="Q10">
            <v>275006.47103399999</v>
          </cell>
          <cell r="R10">
            <v>-12465.447679000001</v>
          </cell>
          <cell r="S10">
            <v>130542.16050500001</v>
          </cell>
          <cell r="T10">
            <v>135226.65325100001</v>
          </cell>
          <cell r="U10">
            <v>108105.435426</v>
          </cell>
          <cell r="V10">
            <v>95639.987746999992</v>
          </cell>
          <cell r="W10">
            <v>2.9395935360295809E-2</v>
          </cell>
          <cell r="X10">
            <v>0.10937321106939293</v>
          </cell>
          <cell r="Y10">
            <v>831.58027250769226</v>
          </cell>
          <cell r="Z10">
            <v>988408.71881700004</v>
          </cell>
          <cell r="AA10">
            <v>130000000</v>
          </cell>
        </row>
        <row r="11">
          <cell r="A11" t="str">
            <v>BLI</v>
          </cell>
          <cell r="B11">
            <v>0</v>
          </cell>
          <cell r="C11">
            <v>0</v>
          </cell>
          <cell r="D11">
            <v>1578859.0512349999</v>
          </cell>
          <cell r="E11">
            <v>529360.56224799983</v>
          </cell>
          <cell r="F11">
            <v>582.30624</v>
          </cell>
          <cell r="G11">
            <v>16656.822090000001</v>
          </cell>
          <cell r="H11">
            <v>1821631.9057100001</v>
          </cell>
          <cell r="I11">
            <v>1155094.049414</v>
          </cell>
          <cell r="J11">
            <v>1211108.27205</v>
          </cell>
          <cell r="K11">
            <v>0</v>
          </cell>
          <cell r="L11">
            <v>0</v>
          </cell>
          <cell r="M11">
            <v>666537.85629599995</v>
          </cell>
          <cell r="N11">
            <v>599994.74</v>
          </cell>
          <cell r="O11">
            <v>914266.47193200001</v>
          </cell>
          <cell r="P11">
            <v>453524.54555600003</v>
          </cell>
          <cell r="Q11">
            <v>197897.25084699999</v>
          </cell>
          <cell r="R11">
            <v>-5875.7106880000001</v>
          </cell>
          <cell r="S11">
            <v>41661.628966999997</v>
          </cell>
          <cell r="T11">
            <v>49299.977323999999</v>
          </cell>
          <cell r="U11">
            <v>38479.938274</v>
          </cell>
          <cell r="V11">
            <v>32604.227586000001</v>
          </cell>
          <cell r="W11">
            <v>2.1123882466804973E-2</v>
          </cell>
          <cell r="X11">
            <v>5.7731061950233191E-2</v>
          </cell>
          <cell r="Y11">
            <v>641.33792696249304</v>
          </cell>
          <cell r="Z11">
            <v>666537.85629599995</v>
          </cell>
          <cell r="AA11">
            <v>59999474</v>
          </cell>
        </row>
        <row r="12">
          <cell r="A12">
            <v>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</row>
      </sheetData>
      <sheetData sheetId="4">
        <row r="1">
          <cell r="A1" t="str">
            <v>CHỈ TIÊU</v>
          </cell>
          <cell r="B1" t="str">
            <v>TỶ TRỌNG</v>
          </cell>
          <cell r="C1" t="str">
            <v>Large</v>
          </cell>
          <cell r="D1" t="str">
            <v xml:space="preserve">  QUY MÔ LỚN</v>
          </cell>
          <cell r="E1" t="str">
            <v>Medium</v>
          </cell>
          <cell r="F1" t="str">
            <v>QUY MÔ TRUNG BÌNH</v>
          </cell>
          <cell r="G1" t="str">
            <v>Small</v>
          </cell>
          <cell r="H1" t="str">
            <v>QUY MÔ NHỎ</v>
          </cell>
        </row>
        <row r="2">
          <cell r="A2">
            <v>0</v>
          </cell>
          <cell r="B2">
            <v>0</v>
          </cell>
          <cell r="C2">
            <v>1</v>
          </cell>
          <cell r="D2">
            <v>0.2</v>
          </cell>
          <cell r="E2">
            <v>1</v>
          </cell>
          <cell r="F2">
            <v>0.2</v>
          </cell>
          <cell r="G2">
            <v>1</v>
          </cell>
          <cell r="H2">
            <v>0.2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A4" t="str">
            <v>Ngành 01: Chế biến gỗ và sản xuất sản phẩm từ gỗ và lâm sản khác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</row>
        <row r="5">
          <cell r="A5" t="str">
            <v>Chế biến gỗ, sản xuất sản phẩm từ gỗ và lâm sản khác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</row>
        <row r="6">
          <cell r="A6" t="str">
            <v>Chỉ tiêu thanh khoản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A7" t="str">
            <v>1.Khả năng thanh toán hiện hành</v>
          </cell>
          <cell r="B7">
            <v>13</v>
          </cell>
          <cell r="C7">
            <v>1.2</v>
          </cell>
          <cell r="D7">
            <v>0.5</v>
          </cell>
          <cell r="E7">
            <v>1.3</v>
          </cell>
          <cell r="F7">
            <v>0.6</v>
          </cell>
          <cell r="G7">
            <v>1.4</v>
          </cell>
          <cell r="H7">
            <v>0.7</v>
          </cell>
        </row>
        <row r="8">
          <cell r="A8" t="str">
            <v>2. Khả năng thanh toán nhanh</v>
          </cell>
          <cell r="B8">
            <v>8</v>
          </cell>
          <cell r="C8">
            <v>0.6</v>
          </cell>
          <cell r="D8">
            <v>0.2</v>
          </cell>
          <cell r="E8">
            <v>0.65</v>
          </cell>
          <cell r="F8">
            <v>0.3</v>
          </cell>
          <cell r="G8">
            <v>0.7</v>
          </cell>
          <cell r="H8">
            <v>0.35</v>
          </cell>
        </row>
        <row r="9">
          <cell r="A9" t="str">
            <v>3. Khả năng thanh toán tức thời</v>
          </cell>
          <cell r="B9">
            <v>4</v>
          </cell>
          <cell r="C9">
            <v>4.4999999999999998E-2</v>
          </cell>
          <cell r="D9">
            <v>8.0000000000000002E-3</v>
          </cell>
          <cell r="E9">
            <v>0.05</v>
          </cell>
          <cell r="F9">
            <v>0.01</v>
          </cell>
          <cell r="G9">
            <v>5.5E-2</v>
          </cell>
          <cell r="H9">
            <v>1.4999999999999999E-2</v>
          </cell>
        </row>
        <row r="10">
          <cell r="A10" t="str">
            <v>Chỉ tiêu hoạt động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4. Vòng quay vốn lưu động</v>
          </cell>
          <cell r="B11">
            <v>7</v>
          </cell>
          <cell r="C11">
            <v>2</v>
          </cell>
          <cell r="D11">
            <v>1</v>
          </cell>
          <cell r="E11">
            <v>2.2000000000000002</v>
          </cell>
          <cell r="F11">
            <v>1.1000000000000001</v>
          </cell>
          <cell r="G11">
            <v>2.5</v>
          </cell>
          <cell r="H11">
            <v>1.2</v>
          </cell>
        </row>
        <row r="12">
          <cell r="A12" t="str">
            <v>5. Vòng quay hàng tồn kho</v>
          </cell>
          <cell r="B12">
            <v>7</v>
          </cell>
          <cell r="C12">
            <v>3</v>
          </cell>
          <cell r="D12">
            <v>1.5</v>
          </cell>
          <cell r="E12">
            <v>3.5</v>
          </cell>
          <cell r="F12">
            <v>1.7</v>
          </cell>
          <cell r="G12">
            <v>4</v>
          </cell>
          <cell r="H12">
            <v>2</v>
          </cell>
        </row>
        <row r="13">
          <cell r="A13" t="str">
            <v>6. Vòng quay các khoản phải thu</v>
          </cell>
          <cell r="B13">
            <v>7</v>
          </cell>
          <cell r="C13">
            <v>3.5</v>
          </cell>
          <cell r="D13">
            <v>2</v>
          </cell>
          <cell r="E13">
            <v>4</v>
          </cell>
          <cell r="F13">
            <v>2.5</v>
          </cell>
          <cell r="G13">
            <v>5</v>
          </cell>
          <cell r="H13">
            <v>3</v>
          </cell>
        </row>
        <row r="14">
          <cell r="A14" t="str">
            <v>7. Hiệu suất sử dụng TSCĐ</v>
          </cell>
          <cell r="B14">
            <v>4</v>
          </cell>
          <cell r="C14">
            <v>3.5</v>
          </cell>
          <cell r="D14">
            <v>2</v>
          </cell>
          <cell r="E14">
            <v>5.5</v>
          </cell>
          <cell r="F14">
            <v>2.5</v>
          </cell>
          <cell r="G14">
            <v>6</v>
          </cell>
          <cell r="H14">
            <v>3</v>
          </cell>
        </row>
        <row r="15">
          <cell r="A15" t="str">
            <v>Chỉ tiêu cân nợ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A16" t="str">
            <v>8. Tổng nợ phải trả/ Tổng tài sản</v>
          </cell>
          <cell r="B16">
            <v>16</v>
          </cell>
          <cell r="C16">
            <v>0.6</v>
          </cell>
          <cell r="D16">
            <v>0.9</v>
          </cell>
          <cell r="E16">
            <v>0.55000000000000004</v>
          </cell>
          <cell r="F16">
            <v>0.85</v>
          </cell>
          <cell r="G16">
            <v>0.5</v>
          </cell>
          <cell r="H16">
            <v>0.8</v>
          </cell>
        </row>
        <row r="17">
          <cell r="A17" t="str">
            <v>9. Nợ dài dạn/Vốn CSH</v>
          </cell>
          <cell r="B17">
            <v>4</v>
          </cell>
          <cell r="C17">
            <v>0.4</v>
          </cell>
          <cell r="D17">
            <v>0.85</v>
          </cell>
          <cell r="E17">
            <v>0.35</v>
          </cell>
          <cell r="F17">
            <v>0.8</v>
          </cell>
          <cell r="G17">
            <v>0.3</v>
          </cell>
          <cell r="H17">
            <v>0.75</v>
          </cell>
        </row>
        <row r="18">
          <cell r="A18" t="str">
            <v>Chỉ tiêu thu nhập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A19" t="str">
            <v>10. Lợi nhuận gộp/Doanh thu thuần</v>
          </cell>
          <cell r="B19">
            <v>7</v>
          </cell>
          <cell r="C19">
            <v>0.1</v>
          </cell>
          <cell r="D19">
            <v>0.04</v>
          </cell>
          <cell r="E19">
            <v>0.11</v>
          </cell>
          <cell r="F19">
            <v>4.4999999999999998E-2</v>
          </cell>
          <cell r="G19">
            <v>0.12</v>
          </cell>
          <cell r="H19">
            <v>0.05</v>
          </cell>
        </row>
        <row r="20">
          <cell r="A20" t="str">
            <v>11. Lợi nhuận từ hoạt động kinh doanh/Doanh thu thuần</v>
          </cell>
          <cell r="B20">
            <v>7</v>
          </cell>
          <cell r="C20">
            <v>7.0000000000000007E-2</v>
          </cell>
          <cell r="D20">
            <v>0.02</v>
          </cell>
          <cell r="E20">
            <v>0.08</v>
          </cell>
          <cell r="F20">
            <v>2.5000000000000001E-2</v>
          </cell>
          <cell r="G20">
            <v>0.09</v>
          </cell>
          <cell r="H20">
            <v>0.03</v>
          </cell>
        </row>
        <row r="21">
          <cell r="A21" t="str">
            <v>12. Lợi nhuận sau thuế/Vốn CSH bình quân</v>
          </cell>
          <cell r="B21">
            <v>8</v>
          </cell>
          <cell r="C21">
            <v>0.12</v>
          </cell>
          <cell r="D21">
            <v>0.05</v>
          </cell>
          <cell r="E21">
            <v>0.13</v>
          </cell>
          <cell r="F21">
            <v>0.06</v>
          </cell>
          <cell r="G21">
            <v>0.15</v>
          </cell>
          <cell r="H21">
            <v>7.0000000000000007E-2</v>
          </cell>
        </row>
        <row r="22">
          <cell r="A22" t="str">
            <v>13. Lợi nhuận sau thuế/Tổng tài sản bình quân</v>
          </cell>
          <cell r="B22">
            <v>3</v>
          </cell>
          <cell r="C22">
            <v>0.05</v>
          </cell>
          <cell r="D22">
            <v>5.0000000000000001E-3</v>
          </cell>
          <cell r="E22">
            <v>0.06</v>
          </cell>
          <cell r="F22">
            <v>8.9999999999999993E-3</v>
          </cell>
          <cell r="G22">
            <v>7.0000000000000007E-2</v>
          </cell>
          <cell r="H22">
            <v>1.4E-2</v>
          </cell>
        </row>
        <row r="23">
          <cell r="A23" t="str">
            <v>14. EBIT/Chi phí lãi vay</v>
          </cell>
          <cell r="B23">
            <v>5</v>
          </cell>
          <cell r="C23">
            <v>4</v>
          </cell>
          <cell r="D23">
            <v>1.5</v>
          </cell>
          <cell r="E23">
            <v>4.4000000000000004</v>
          </cell>
          <cell r="F23">
            <v>1.6</v>
          </cell>
          <cell r="G23">
            <v>4.8</v>
          </cell>
          <cell r="H23">
            <v>1.9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A25" t="str">
            <v>Ngành 02: Chế biến thủy hải sản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A26" t="str">
            <v>Chế biến thủy hải sản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A27" t="str">
            <v>Chỉ tiêu thanh khoản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A28" t="str">
            <v>1.Khả năng thanh toán hiện hành</v>
          </cell>
          <cell r="B28">
            <v>11</v>
          </cell>
          <cell r="C28">
            <v>1.1000000000000001</v>
          </cell>
          <cell r="D28">
            <v>0.4</v>
          </cell>
          <cell r="E28">
            <v>1.2</v>
          </cell>
          <cell r="F28">
            <v>0.4</v>
          </cell>
          <cell r="G28">
            <v>1.4</v>
          </cell>
          <cell r="H28">
            <v>0.4</v>
          </cell>
        </row>
        <row r="29">
          <cell r="A29" t="str">
            <v>2. Khả năng thanh toán nhanh</v>
          </cell>
          <cell r="B29">
            <v>9</v>
          </cell>
          <cell r="C29">
            <v>0.5</v>
          </cell>
          <cell r="D29">
            <v>0.2</v>
          </cell>
          <cell r="E29">
            <v>0.6</v>
          </cell>
          <cell r="F29">
            <v>0.2</v>
          </cell>
          <cell r="G29">
            <v>0.7</v>
          </cell>
          <cell r="H29">
            <v>0.2</v>
          </cell>
        </row>
        <row r="30">
          <cell r="A30" t="str">
            <v>3. Khả năng thanh toán tức thời</v>
          </cell>
          <cell r="B30">
            <v>5</v>
          </cell>
          <cell r="C30">
            <v>0.1</v>
          </cell>
          <cell r="D30">
            <v>0.04</v>
          </cell>
          <cell r="E30">
            <v>0.15</v>
          </cell>
          <cell r="F30">
            <v>0.05</v>
          </cell>
          <cell r="G30">
            <v>0.2</v>
          </cell>
          <cell r="H30">
            <v>0.06</v>
          </cell>
        </row>
        <row r="31">
          <cell r="A31" t="str">
            <v>Chỉ tiêu hoạt động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A32" t="str">
            <v>4. Vòng quay vốn lưu động</v>
          </cell>
          <cell r="B32">
            <v>8</v>
          </cell>
          <cell r="C32">
            <v>3</v>
          </cell>
          <cell r="D32">
            <v>1</v>
          </cell>
          <cell r="E32">
            <v>3</v>
          </cell>
          <cell r="F32">
            <v>1</v>
          </cell>
          <cell r="G32">
            <v>3.5</v>
          </cell>
          <cell r="H32">
            <v>1</v>
          </cell>
        </row>
        <row r="33">
          <cell r="A33" t="str">
            <v>5. Vòng quay hàng tồn kho</v>
          </cell>
          <cell r="B33">
            <v>8</v>
          </cell>
          <cell r="C33">
            <v>5</v>
          </cell>
          <cell r="D33">
            <v>1.5</v>
          </cell>
          <cell r="E33">
            <v>5.5</v>
          </cell>
          <cell r="F33">
            <v>2</v>
          </cell>
          <cell r="G33">
            <v>6</v>
          </cell>
          <cell r="H33">
            <v>2.5</v>
          </cell>
        </row>
        <row r="34">
          <cell r="A34" t="str">
            <v>6. Vòng quay các khoản phải thu</v>
          </cell>
          <cell r="B34">
            <v>8</v>
          </cell>
          <cell r="C34">
            <v>9</v>
          </cell>
          <cell r="D34">
            <v>2</v>
          </cell>
          <cell r="E34">
            <v>10</v>
          </cell>
          <cell r="F34">
            <v>3</v>
          </cell>
          <cell r="G34">
            <v>11</v>
          </cell>
          <cell r="H34">
            <v>4</v>
          </cell>
        </row>
        <row r="35">
          <cell r="A35" t="str">
            <v>7. Hiệu suất sử dụng TSCĐ</v>
          </cell>
          <cell r="B35">
            <v>6</v>
          </cell>
          <cell r="C35">
            <v>2</v>
          </cell>
          <cell r="D35">
            <v>1</v>
          </cell>
          <cell r="E35">
            <v>2.2000000000000002</v>
          </cell>
          <cell r="F35">
            <v>1.1000000000000001</v>
          </cell>
          <cell r="G35">
            <v>2.2999999999999998</v>
          </cell>
          <cell r="H35">
            <v>1.2</v>
          </cell>
        </row>
        <row r="36">
          <cell r="A36" t="str">
            <v>Chỉ tiêu cân nợ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A37" t="str">
            <v>8. Tổng nợ phải trả/ Tổng tài sản</v>
          </cell>
          <cell r="B37">
            <v>16</v>
          </cell>
          <cell r="C37">
            <v>0.6</v>
          </cell>
          <cell r="D37">
            <v>0.9</v>
          </cell>
          <cell r="E37">
            <v>0.5</v>
          </cell>
          <cell r="F37">
            <v>0.9</v>
          </cell>
          <cell r="G37">
            <v>0.4</v>
          </cell>
          <cell r="H37">
            <v>0.9</v>
          </cell>
        </row>
        <row r="38">
          <cell r="A38" t="str">
            <v>9. Nợ dài dạn/Vốn CSH</v>
          </cell>
          <cell r="B38">
            <v>4</v>
          </cell>
          <cell r="C38">
            <v>0.75</v>
          </cell>
          <cell r="D38">
            <v>1.2</v>
          </cell>
          <cell r="E38">
            <v>0.7</v>
          </cell>
          <cell r="F38">
            <v>1.2</v>
          </cell>
          <cell r="G38">
            <v>0.6</v>
          </cell>
          <cell r="H38">
            <v>1.2</v>
          </cell>
        </row>
        <row r="39">
          <cell r="A39" t="str">
            <v>Chỉ tiêu thu nhập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A40" t="str">
            <v>10. Lợi nhuận gộp/Doanh thu thuần</v>
          </cell>
          <cell r="B40">
            <v>5</v>
          </cell>
          <cell r="C40">
            <v>0.16</v>
          </cell>
          <cell r="D40">
            <v>0.04</v>
          </cell>
          <cell r="E40">
            <v>0.18</v>
          </cell>
          <cell r="F40">
            <v>0.04</v>
          </cell>
          <cell r="G40">
            <v>0.2</v>
          </cell>
          <cell r="H40">
            <v>0.04</v>
          </cell>
        </row>
        <row r="41">
          <cell r="A41" t="str">
            <v>11. Lợi nhuận từ hoạt động kinh doanh/Doanh thu thuần</v>
          </cell>
          <cell r="B41">
            <v>5</v>
          </cell>
          <cell r="C41">
            <v>0.05</v>
          </cell>
          <cell r="D41">
            <v>0.02</v>
          </cell>
          <cell r="E41">
            <v>0.06</v>
          </cell>
          <cell r="F41">
            <v>0.02</v>
          </cell>
          <cell r="G41">
            <v>7.0000000000000007E-2</v>
          </cell>
          <cell r="H41">
            <v>0.02</v>
          </cell>
        </row>
        <row r="42">
          <cell r="A42" t="str">
            <v>12. Lợi nhuận sau thuế/Vốn CSH bình quân</v>
          </cell>
          <cell r="B42">
            <v>8</v>
          </cell>
          <cell r="C42">
            <v>0.16</v>
          </cell>
          <cell r="D42">
            <v>0.1</v>
          </cell>
          <cell r="E42">
            <v>0.18</v>
          </cell>
          <cell r="F42">
            <v>0.12</v>
          </cell>
          <cell r="G42">
            <v>0.2</v>
          </cell>
          <cell r="H42">
            <v>0.14000000000000001</v>
          </cell>
        </row>
        <row r="43">
          <cell r="A43" t="str">
            <v>13. Lợi nhuận sau thuế/Tổng tài sản bình quân</v>
          </cell>
          <cell r="B43">
            <v>4</v>
          </cell>
          <cell r="C43">
            <v>0.06</v>
          </cell>
          <cell r="D43">
            <v>0.01</v>
          </cell>
          <cell r="E43">
            <v>0.09</v>
          </cell>
          <cell r="F43">
            <v>0.02</v>
          </cell>
          <cell r="G43">
            <v>0.12</v>
          </cell>
          <cell r="H43">
            <v>0.03</v>
          </cell>
        </row>
        <row r="44">
          <cell r="A44" t="str">
            <v>14. EBIT/Chi phí lãi vay</v>
          </cell>
          <cell r="B44">
            <v>3</v>
          </cell>
          <cell r="C44">
            <v>2.5</v>
          </cell>
          <cell r="D44">
            <v>1.2</v>
          </cell>
          <cell r="E44">
            <v>3</v>
          </cell>
          <cell r="F44">
            <v>1.5</v>
          </cell>
          <cell r="G44">
            <v>3.5</v>
          </cell>
          <cell r="H44">
            <v>1.5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A46" t="str">
            <v>Ngành 03: Sản xuất, chế biến lương thực thực phẩm, đồ uống, thức ăn chăn nuôi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A47" t="str">
            <v>Chế biến lương thực thực phẩm, đồ uống, thức ăn chăn nuôi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</row>
        <row r="48">
          <cell r="A48" t="str">
            <v>Chỉ tiêu thanh khoản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</row>
        <row r="49">
          <cell r="A49" t="str">
            <v>1.Khả năng thanh toán hiện hành</v>
          </cell>
          <cell r="B49">
            <v>14</v>
          </cell>
          <cell r="C49">
            <v>1.1000000000000001</v>
          </cell>
          <cell r="D49">
            <v>0.5</v>
          </cell>
          <cell r="E49">
            <v>1.2</v>
          </cell>
          <cell r="F49">
            <v>0.6</v>
          </cell>
          <cell r="G49">
            <v>1.3</v>
          </cell>
          <cell r="H49">
            <v>0.7</v>
          </cell>
        </row>
        <row r="50">
          <cell r="A50" t="str">
            <v>2. Khả năng thanh toán nhanh</v>
          </cell>
          <cell r="B50">
            <v>8</v>
          </cell>
          <cell r="C50">
            <v>0.65</v>
          </cell>
          <cell r="D50">
            <v>0.1</v>
          </cell>
          <cell r="E50">
            <v>0.7</v>
          </cell>
          <cell r="F50">
            <v>0.15</v>
          </cell>
          <cell r="G50">
            <v>0.75</v>
          </cell>
          <cell r="H50">
            <v>0.2</v>
          </cell>
        </row>
        <row r="51">
          <cell r="A51" t="str">
            <v>3. Khả năng thanh toán tức thời</v>
          </cell>
          <cell r="B51">
            <v>3</v>
          </cell>
          <cell r="C51">
            <v>0.1</v>
          </cell>
          <cell r="D51">
            <v>0.03</v>
          </cell>
          <cell r="E51">
            <v>0.15</v>
          </cell>
          <cell r="F51">
            <v>0.04</v>
          </cell>
          <cell r="G51">
            <v>0.2</v>
          </cell>
          <cell r="H51">
            <v>0.05</v>
          </cell>
        </row>
        <row r="52">
          <cell r="A52" t="str">
            <v>Chỉ tiêu hoạt động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</row>
        <row r="53">
          <cell r="A53" t="str">
            <v>4. Vòng quay vốn lưu động</v>
          </cell>
          <cell r="B53">
            <v>7</v>
          </cell>
          <cell r="C53">
            <v>4</v>
          </cell>
          <cell r="D53">
            <v>2.5</v>
          </cell>
          <cell r="E53">
            <v>4.2</v>
          </cell>
          <cell r="F53">
            <v>2.7</v>
          </cell>
          <cell r="G53">
            <v>4.5</v>
          </cell>
          <cell r="H53">
            <v>3</v>
          </cell>
        </row>
        <row r="54">
          <cell r="A54" t="str">
            <v>5. Vòng quay hàng tồn kho</v>
          </cell>
          <cell r="B54">
            <v>10</v>
          </cell>
          <cell r="C54">
            <v>4</v>
          </cell>
          <cell r="D54">
            <v>2</v>
          </cell>
          <cell r="E54">
            <v>6</v>
          </cell>
          <cell r="F54">
            <v>2</v>
          </cell>
          <cell r="G54">
            <v>7</v>
          </cell>
          <cell r="H54">
            <v>2</v>
          </cell>
        </row>
        <row r="55">
          <cell r="A55" t="str">
            <v>6. Vòng quay các khoản phải thu</v>
          </cell>
          <cell r="B55">
            <v>7</v>
          </cell>
          <cell r="C55">
            <v>8</v>
          </cell>
          <cell r="D55">
            <v>6</v>
          </cell>
          <cell r="E55">
            <v>8.5</v>
          </cell>
          <cell r="F55">
            <v>6.5</v>
          </cell>
          <cell r="G55">
            <v>9</v>
          </cell>
          <cell r="H55">
            <v>7</v>
          </cell>
        </row>
        <row r="56">
          <cell r="A56" t="str">
            <v>7. Hiệu suất sử dụng TSCĐ</v>
          </cell>
          <cell r="B56">
            <v>6</v>
          </cell>
          <cell r="C56">
            <v>2</v>
          </cell>
          <cell r="D56">
            <v>1</v>
          </cell>
          <cell r="E56">
            <v>2</v>
          </cell>
          <cell r="F56">
            <v>1</v>
          </cell>
          <cell r="G56">
            <v>2</v>
          </cell>
          <cell r="H56">
            <v>1</v>
          </cell>
        </row>
        <row r="57">
          <cell r="A57" t="str">
            <v>Chỉ tiêu cân nợ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</row>
        <row r="58">
          <cell r="A58" t="str">
            <v>8. Tổng nợ phải trả/ Tổng tài sản</v>
          </cell>
          <cell r="B58">
            <v>13</v>
          </cell>
          <cell r="C58">
            <v>0.6</v>
          </cell>
          <cell r="D58">
            <v>0.85</v>
          </cell>
          <cell r="E58">
            <v>0.55000000000000004</v>
          </cell>
          <cell r="F58">
            <v>0.8</v>
          </cell>
          <cell r="G58">
            <v>0.5</v>
          </cell>
          <cell r="H58">
            <v>0.75</v>
          </cell>
        </row>
        <row r="59">
          <cell r="A59" t="str">
            <v>9. Nợ dài dạn/Vốn CSH</v>
          </cell>
          <cell r="B59">
            <v>7</v>
          </cell>
          <cell r="C59">
            <v>0.7</v>
          </cell>
          <cell r="D59">
            <v>1.05</v>
          </cell>
          <cell r="E59">
            <v>0.6</v>
          </cell>
          <cell r="F59">
            <v>1.03</v>
          </cell>
          <cell r="G59">
            <v>0.5</v>
          </cell>
          <cell r="H59">
            <v>1</v>
          </cell>
        </row>
        <row r="60">
          <cell r="A60" t="str">
            <v>Chỉ tiêu thu nhập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</row>
        <row r="61">
          <cell r="A61" t="str">
            <v>10. Lợi nhuận gộp/Doanh thu thuần</v>
          </cell>
          <cell r="B61">
            <v>7</v>
          </cell>
          <cell r="C61">
            <v>0.1</v>
          </cell>
          <cell r="D61">
            <v>0.04</v>
          </cell>
          <cell r="E61">
            <v>0.12</v>
          </cell>
          <cell r="F61">
            <v>0.06</v>
          </cell>
          <cell r="G61">
            <v>0.15</v>
          </cell>
          <cell r="H61">
            <v>0.08</v>
          </cell>
        </row>
        <row r="62">
          <cell r="A62" t="str">
            <v>11. Lợi nhuận từ hoạt động kinh doanh/Doanh thu thuần</v>
          </cell>
          <cell r="B62">
            <v>7</v>
          </cell>
          <cell r="C62">
            <v>0.02</v>
          </cell>
          <cell r="D62">
            <v>5.0000000000000001E-3</v>
          </cell>
          <cell r="E62">
            <v>2.1999999999999999E-2</v>
          </cell>
          <cell r="F62">
            <v>7.0000000000000001E-3</v>
          </cell>
          <cell r="G62">
            <v>2.4E-2</v>
          </cell>
          <cell r="H62">
            <v>8.9999999999999993E-3</v>
          </cell>
        </row>
        <row r="63">
          <cell r="A63" t="str">
            <v>12. Lợi nhuận sau thuế/Vốn CSH bình quân</v>
          </cell>
          <cell r="B63">
            <v>5</v>
          </cell>
          <cell r="C63">
            <v>0.18</v>
          </cell>
          <cell r="D63">
            <v>0.1</v>
          </cell>
          <cell r="E63">
            <v>0.19</v>
          </cell>
          <cell r="F63">
            <v>0.11</v>
          </cell>
          <cell r="G63">
            <v>0.2</v>
          </cell>
          <cell r="H63">
            <v>0.12</v>
          </cell>
        </row>
        <row r="64">
          <cell r="A64" t="str">
            <v>13. Lợi nhuận sau thuế/Tổng tài sản bình quân</v>
          </cell>
          <cell r="B64">
            <v>3</v>
          </cell>
          <cell r="C64">
            <v>0.1</v>
          </cell>
          <cell r="D64">
            <v>0.02</v>
          </cell>
          <cell r="E64">
            <v>0.1</v>
          </cell>
          <cell r="F64">
            <v>0.02</v>
          </cell>
          <cell r="G64">
            <v>0.1</v>
          </cell>
          <cell r="H64">
            <v>0.02</v>
          </cell>
        </row>
        <row r="65">
          <cell r="A65" t="str">
            <v>14. EBIT/Chi phí lãi vay</v>
          </cell>
          <cell r="B65">
            <v>3</v>
          </cell>
          <cell r="C65">
            <v>2.5</v>
          </cell>
          <cell r="D65">
            <v>1</v>
          </cell>
          <cell r="E65">
            <v>3</v>
          </cell>
          <cell r="F65">
            <v>1.2</v>
          </cell>
          <cell r="G65">
            <v>3.5</v>
          </cell>
          <cell r="H65">
            <v>1.2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A67" t="str">
            <v>Ngành 04: May, sản xuất trang phục và da giày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A68" t="str">
            <v>May, sản xuất trang phục và da giày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A69" t="str">
            <v>Chỉ tiêu thanh khoản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A70" t="str">
            <v>1.Khả năng thanh toán hiện hành</v>
          </cell>
          <cell r="B70">
            <v>12</v>
          </cell>
          <cell r="C70">
            <v>1.2</v>
          </cell>
          <cell r="D70">
            <v>0.5</v>
          </cell>
          <cell r="E70">
            <v>1.3</v>
          </cell>
          <cell r="F70">
            <v>0.55000000000000004</v>
          </cell>
          <cell r="G70">
            <v>1.4</v>
          </cell>
          <cell r="H70">
            <v>0.55000000000000004</v>
          </cell>
        </row>
        <row r="71">
          <cell r="A71" t="str">
            <v>2. Khả năng thanh toán nhanh</v>
          </cell>
          <cell r="B71">
            <v>9</v>
          </cell>
          <cell r="C71">
            <v>0.65</v>
          </cell>
          <cell r="D71">
            <v>0.2</v>
          </cell>
          <cell r="E71">
            <v>0.7</v>
          </cell>
          <cell r="F71">
            <v>0.25</v>
          </cell>
          <cell r="G71">
            <v>0.75</v>
          </cell>
          <cell r="H71">
            <v>0.3</v>
          </cell>
        </row>
        <row r="72">
          <cell r="A72" t="str">
            <v>3. Khả năng thanh toán tức thời</v>
          </cell>
          <cell r="B72">
            <v>4</v>
          </cell>
          <cell r="C72">
            <v>0.15</v>
          </cell>
          <cell r="D72">
            <v>0.04</v>
          </cell>
          <cell r="E72">
            <v>0.17</v>
          </cell>
          <cell r="F72">
            <v>0.05</v>
          </cell>
          <cell r="G72">
            <v>0.19</v>
          </cell>
          <cell r="H72">
            <v>0.06</v>
          </cell>
        </row>
        <row r="73">
          <cell r="A73" t="str">
            <v>Chỉ tiêu hoạt động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</row>
        <row r="74">
          <cell r="A74" t="str">
            <v>4. Vòng quay vốn lưu động</v>
          </cell>
          <cell r="B74">
            <v>8</v>
          </cell>
          <cell r="C74">
            <v>3</v>
          </cell>
          <cell r="D74">
            <v>1.6</v>
          </cell>
          <cell r="E74">
            <v>3.5</v>
          </cell>
          <cell r="F74">
            <v>1.65</v>
          </cell>
          <cell r="G74">
            <v>4</v>
          </cell>
          <cell r="H74">
            <v>1.7</v>
          </cell>
        </row>
        <row r="75">
          <cell r="A75" t="str">
            <v>5. Vòng quay hàng tồn kho</v>
          </cell>
          <cell r="B75">
            <v>8</v>
          </cell>
          <cell r="C75">
            <v>6</v>
          </cell>
          <cell r="D75">
            <v>2.5</v>
          </cell>
          <cell r="E75">
            <v>7</v>
          </cell>
          <cell r="F75">
            <v>2.7</v>
          </cell>
          <cell r="G75">
            <v>8</v>
          </cell>
          <cell r="H75">
            <v>3</v>
          </cell>
        </row>
        <row r="76">
          <cell r="A76" t="str">
            <v>6. Vòng quay các khoản phải thu</v>
          </cell>
          <cell r="B76">
            <v>8</v>
          </cell>
          <cell r="C76">
            <v>7</v>
          </cell>
          <cell r="D76">
            <v>4.5</v>
          </cell>
          <cell r="E76">
            <v>10</v>
          </cell>
          <cell r="F76">
            <v>6</v>
          </cell>
          <cell r="G76">
            <v>12</v>
          </cell>
          <cell r="H76">
            <v>7</v>
          </cell>
        </row>
        <row r="77">
          <cell r="A77" t="str">
            <v>7. Hiệu suất sử dụng TSCĐ</v>
          </cell>
          <cell r="B77">
            <v>6</v>
          </cell>
          <cell r="C77">
            <v>1.4</v>
          </cell>
          <cell r="D77">
            <v>0.3</v>
          </cell>
          <cell r="E77">
            <v>1.5</v>
          </cell>
          <cell r="F77">
            <v>0.4</v>
          </cell>
          <cell r="G77">
            <v>1.6</v>
          </cell>
          <cell r="H77">
            <v>0.5</v>
          </cell>
        </row>
        <row r="78">
          <cell r="A78" t="str">
            <v>Chỉ tiêu cân nợ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</row>
        <row r="79">
          <cell r="A79" t="str">
            <v>8. Tổng nợ phải trả/ Tổng tài sản</v>
          </cell>
          <cell r="B79">
            <v>15</v>
          </cell>
          <cell r="C79">
            <v>0.7</v>
          </cell>
          <cell r="D79">
            <v>0.85</v>
          </cell>
          <cell r="E79">
            <v>0.65</v>
          </cell>
          <cell r="F79">
            <v>0.82</v>
          </cell>
          <cell r="G79">
            <v>0.6</v>
          </cell>
          <cell r="H79">
            <v>0.8</v>
          </cell>
        </row>
        <row r="80">
          <cell r="A80" t="str">
            <v>9. Nợ dài dạn/Vốn CSH</v>
          </cell>
          <cell r="B80">
            <v>10</v>
          </cell>
          <cell r="C80">
            <v>0.7</v>
          </cell>
          <cell r="D80">
            <v>1</v>
          </cell>
          <cell r="E80">
            <v>0.65</v>
          </cell>
          <cell r="F80">
            <v>0.9</v>
          </cell>
          <cell r="G80">
            <v>0.6</v>
          </cell>
          <cell r="H80">
            <v>0.8</v>
          </cell>
        </row>
        <row r="81">
          <cell r="A81" t="str">
            <v>Chỉ tiêu thu nhập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</row>
        <row r="82">
          <cell r="A82" t="str">
            <v>10. Lợi nhuận gộp/Doanh thu thuần</v>
          </cell>
          <cell r="B82">
            <v>5</v>
          </cell>
          <cell r="C82">
            <v>0.08</v>
          </cell>
          <cell r="D82">
            <v>0.04</v>
          </cell>
          <cell r="E82">
            <v>0.09</v>
          </cell>
          <cell r="F82">
            <v>4.4999999999999998E-2</v>
          </cell>
          <cell r="G82">
            <v>0.1</v>
          </cell>
          <cell r="H82">
            <v>0.05</v>
          </cell>
        </row>
        <row r="83">
          <cell r="A83" t="str">
            <v>11. Lợi nhuận từ hoạt động kinh doanh/Doanh thu thuần</v>
          </cell>
          <cell r="B83">
            <v>5</v>
          </cell>
          <cell r="C83">
            <v>0.03</v>
          </cell>
          <cell r="D83">
            <v>0.01</v>
          </cell>
          <cell r="E83">
            <v>3.2000000000000001E-2</v>
          </cell>
          <cell r="F83">
            <v>1.2E-2</v>
          </cell>
          <cell r="G83">
            <v>3.5000000000000003E-2</v>
          </cell>
          <cell r="H83">
            <v>1.4999999999999999E-2</v>
          </cell>
        </row>
        <row r="84">
          <cell r="A84" t="str">
            <v>12. Lợi nhuận sau thuế/Vốn CSH bình quân</v>
          </cell>
          <cell r="B84">
            <v>4</v>
          </cell>
          <cell r="C84">
            <v>0.11</v>
          </cell>
          <cell r="D84">
            <v>0.05</v>
          </cell>
          <cell r="E84">
            <v>0.12</v>
          </cell>
          <cell r="F84">
            <v>0.06</v>
          </cell>
          <cell r="G84">
            <v>0.13</v>
          </cell>
          <cell r="H84">
            <v>7.0000000000000007E-2</v>
          </cell>
        </row>
        <row r="85">
          <cell r="A85" t="str">
            <v>13. Lợi nhuận sau thuế/Tổng tài sản bình quân</v>
          </cell>
          <cell r="B85">
            <v>3</v>
          </cell>
          <cell r="C85">
            <v>0.05</v>
          </cell>
          <cell r="D85">
            <v>1.7000000000000001E-2</v>
          </cell>
          <cell r="E85">
            <v>0.06</v>
          </cell>
          <cell r="F85">
            <v>1.0999999999999999E-2</v>
          </cell>
          <cell r="G85">
            <v>7.1999999999999995E-2</v>
          </cell>
          <cell r="H85">
            <v>1.4E-2</v>
          </cell>
        </row>
        <row r="86">
          <cell r="A86" t="str">
            <v>14. EBIT/Chi phí lãi vay</v>
          </cell>
          <cell r="B86">
            <v>3</v>
          </cell>
          <cell r="C86">
            <v>2</v>
          </cell>
          <cell r="D86">
            <v>1.5</v>
          </cell>
          <cell r="E86">
            <v>3</v>
          </cell>
          <cell r="F86">
            <v>1.7</v>
          </cell>
          <cell r="G86">
            <v>4</v>
          </cell>
          <cell r="H86">
            <v>2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A88" t="str">
            <v>Ngành 05: Sản xuất phân bón, hóa chất cơ bản, hạt nhựa cao su tổng hợp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A89" t="str">
            <v>SX phân bón, hóa chất cơ bản, hạt nhựa cao su tổng hợp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</row>
        <row r="90">
          <cell r="A90" t="str">
            <v>Chỉ tiêu thanh khoản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</row>
        <row r="91">
          <cell r="A91" t="str">
            <v>1.Khả năng thanh toán hiện hành</v>
          </cell>
          <cell r="B91">
            <v>13</v>
          </cell>
          <cell r="C91">
            <v>1.3</v>
          </cell>
          <cell r="D91">
            <v>0.8</v>
          </cell>
          <cell r="E91">
            <v>1.4</v>
          </cell>
          <cell r="F91">
            <v>0.8</v>
          </cell>
          <cell r="G91">
            <v>1.5</v>
          </cell>
          <cell r="H91">
            <v>0.9</v>
          </cell>
        </row>
        <row r="92">
          <cell r="A92" t="str">
            <v>2. Khả năng thanh toán nhanh</v>
          </cell>
          <cell r="B92">
            <v>8</v>
          </cell>
          <cell r="C92">
            <v>0.7</v>
          </cell>
          <cell r="D92">
            <v>0.3</v>
          </cell>
          <cell r="E92">
            <v>0.8</v>
          </cell>
          <cell r="F92">
            <v>0.4</v>
          </cell>
          <cell r="G92">
            <v>0.9</v>
          </cell>
          <cell r="H92">
            <v>0.4</v>
          </cell>
        </row>
        <row r="93">
          <cell r="A93" t="str">
            <v>3. Khả năng thanh toán tức thời</v>
          </cell>
          <cell r="B93">
            <v>4</v>
          </cell>
          <cell r="C93">
            <v>0.1</v>
          </cell>
          <cell r="D93">
            <v>0.03</v>
          </cell>
          <cell r="E93">
            <v>0.2</v>
          </cell>
          <cell r="F93">
            <v>0.05</v>
          </cell>
          <cell r="G93">
            <v>0.3</v>
          </cell>
          <cell r="H93">
            <v>0.1</v>
          </cell>
        </row>
        <row r="94">
          <cell r="A94" t="str">
            <v>Chỉ tiêu hoạt động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</row>
        <row r="95">
          <cell r="A95" t="str">
            <v>4. Vòng quay vốn lưu động</v>
          </cell>
          <cell r="B95">
            <v>6</v>
          </cell>
          <cell r="C95">
            <v>2.2000000000000002</v>
          </cell>
          <cell r="D95">
            <v>0.7</v>
          </cell>
          <cell r="E95">
            <v>2.6</v>
          </cell>
          <cell r="F95">
            <v>0.8</v>
          </cell>
          <cell r="G95">
            <v>3</v>
          </cell>
          <cell r="H95">
            <v>2</v>
          </cell>
        </row>
        <row r="96">
          <cell r="A96" t="str">
            <v>5. Vòng quay hàng tồn kho</v>
          </cell>
          <cell r="B96">
            <v>7</v>
          </cell>
          <cell r="C96">
            <v>4</v>
          </cell>
          <cell r="D96">
            <v>1</v>
          </cell>
          <cell r="E96">
            <v>5</v>
          </cell>
          <cell r="F96">
            <v>1.5</v>
          </cell>
          <cell r="G96">
            <v>6</v>
          </cell>
          <cell r="H96">
            <v>2</v>
          </cell>
        </row>
        <row r="97">
          <cell r="A97" t="str">
            <v>6. Vòng quay các khoản phải thu</v>
          </cell>
          <cell r="B97">
            <v>6</v>
          </cell>
          <cell r="C97">
            <v>4.7</v>
          </cell>
          <cell r="D97">
            <v>2</v>
          </cell>
          <cell r="E97">
            <v>6</v>
          </cell>
          <cell r="F97">
            <v>1.9</v>
          </cell>
          <cell r="G97">
            <v>8</v>
          </cell>
          <cell r="H97">
            <v>5</v>
          </cell>
        </row>
        <row r="98">
          <cell r="A98" t="str">
            <v>7. Hiệu suất sử dụng TSCĐ</v>
          </cell>
          <cell r="B98">
            <v>6</v>
          </cell>
          <cell r="C98">
            <v>5</v>
          </cell>
          <cell r="D98">
            <v>1</v>
          </cell>
          <cell r="E98">
            <v>5.5</v>
          </cell>
          <cell r="F98">
            <v>1.5</v>
          </cell>
          <cell r="G98">
            <v>6</v>
          </cell>
          <cell r="H98">
            <v>2</v>
          </cell>
        </row>
        <row r="99">
          <cell r="A99" t="str">
            <v>Chỉ tiêu cân nợ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</row>
        <row r="100">
          <cell r="A100" t="str">
            <v>8. Tổng nợ phải trả/ Tổng tài sản</v>
          </cell>
          <cell r="B100">
            <v>17</v>
          </cell>
          <cell r="C100">
            <v>0.5</v>
          </cell>
          <cell r="D100">
            <v>0.85</v>
          </cell>
          <cell r="E100">
            <v>0.45</v>
          </cell>
          <cell r="F100">
            <v>0.8</v>
          </cell>
          <cell r="G100">
            <v>0.4</v>
          </cell>
          <cell r="H100">
            <v>0.7</v>
          </cell>
        </row>
        <row r="101">
          <cell r="A101" t="str">
            <v>9. Nợ dài dạn/Vốn CSH</v>
          </cell>
          <cell r="B101">
            <v>8</v>
          </cell>
          <cell r="C101">
            <v>0.6</v>
          </cell>
          <cell r="D101">
            <v>1.5</v>
          </cell>
          <cell r="E101">
            <v>0.55000000000000004</v>
          </cell>
          <cell r="F101">
            <v>1.4</v>
          </cell>
          <cell r="G101">
            <v>0.5</v>
          </cell>
          <cell r="H101">
            <v>1.3</v>
          </cell>
        </row>
        <row r="102">
          <cell r="A102" t="str">
            <v>Chỉ tiêu thu nhập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</row>
        <row r="103">
          <cell r="A103" t="str">
            <v>10. Lợi nhuận gộp/Doanh thu thuần</v>
          </cell>
          <cell r="B103">
            <v>5</v>
          </cell>
          <cell r="C103">
            <v>0.15</v>
          </cell>
          <cell r="D103">
            <v>0.08</v>
          </cell>
          <cell r="E103">
            <v>0.16</v>
          </cell>
          <cell r="F103">
            <v>0.09</v>
          </cell>
          <cell r="G103">
            <v>0.17</v>
          </cell>
          <cell r="H103">
            <v>0.1</v>
          </cell>
        </row>
        <row r="104">
          <cell r="A104" t="str">
            <v>11. Lợi nhuận từ hoạt động kinh doanh/Doanh thu thuần</v>
          </cell>
          <cell r="B104">
            <v>5</v>
          </cell>
          <cell r="C104">
            <v>0.03</v>
          </cell>
          <cell r="D104">
            <v>5.0000000000000001E-3</v>
          </cell>
          <cell r="E104">
            <v>0.04</v>
          </cell>
          <cell r="F104">
            <v>0.01</v>
          </cell>
          <cell r="G104">
            <v>0.05</v>
          </cell>
          <cell r="H104">
            <v>0.01</v>
          </cell>
        </row>
        <row r="105">
          <cell r="A105" t="str">
            <v>12. Lợi nhuận sau thuế/Vốn CSH bình quân</v>
          </cell>
          <cell r="B105">
            <v>7</v>
          </cell>
          <cell r="C105">
            <v>0.12</v>
          </cell>
          <cell r="D105">
            <v>0.05</v>
          </cell>
          <cell r="E105">
            <v>0.13</v>
          </cell>
          <cell r="F105">
            <v>0.06</v>
          </cell>
          <cell r="G105">
            <v>0.14000000000000001</v>
          </cell>
          <cell r="H105">
            <v>0.06</v>
          </cell>
        </row>
        <row r="106">
          <cell r="A106" t="str">
            <v>13. Lợi nhuận sau thuế/Tổng tài sản bình quân</v>
          </cell>
          <cell r="B106">
            <v>5</v>
          </cell>
          <cell r="C106">
            <v>0.06</v>
          </cell>
          <cell r="D106">
            <v>8.0000000000000002E-3</v>
          </cell>
          <cell r="E106">
            <v>7.1999999999999995E-2</v>
          </cell>
          <cell r="F106">
            <v>1.2E-2</v>
          </cell>
          <cell r="G106">
            <v>0.06</v>
          </cell>
          <cell r="H106">
            <v>0.01</v>
          </cell>
        </row>
        <row r="107">
          <cell r="A107" t="str">
            <v>14. EBIT/Chi phí lãi vay</v>
          </cell>
          <cell r="B107">
            <v>3</v>
          </cell>
          <cell r="C107">
            <v>2</v>
          </cell>
          <cell r="D107">
            <v>1</v>
          </cell>
          <cell r="E107">
            <v>2.5</v>
          </cell>
          <cell r="F107">
            <v>1.2</v>
          </cell>
          <cell r="G107">
            <v>3</v>
          </cell>
          <cell r="H107">
            <v>1.5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A109" t="str">
            <v>Ngành 06: Sản xuất thuốc, hóa dược, dược liệu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</row>
        <row r="110">
          <cell r="A110" t="str">
            <v>SX thuốc, hóa dược, dược liệu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A111" t="str">
            <v>Chỉ tiêu thanh khoản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A112" t="str">
            <v>1.Khả năng thanh toán hiện hành</v>
          </cell>
          <cell r="B112">
            <v>12</v>
          </cell>
          <cell r="C112">
            <v>1.2</v>
          </cell>
          <cell r="D112">
            <v>0.6</v>
          </cell>
          <cell r="E112">
            <v>1.3</v>
          </cell>
          <cell r="F112">
            <v>0.7</v>
          </cell>
          <cell r="G112">
            <v>1.4</v>
          </cell>
          <cell r="H112">
            <v>0.8</v>
          </cell>
        </row>
        <row r="113">
          <cell r="A113" t="str">
            <v>2. Khả năng thanh toán nhanh</v>
          </cell>
          <cell r="B113">
            <v>10</v>
          </cell>
          <cell r="C113">
            <v>0.5</v>
          </cell>
          <cell r="D113">
            <v>0.2</v>
          </cell>
          <cell r="E113">
            <v>0.6</v>
          </cell>
          <cell r="F113">
            <v>0.3</v>
          </cell>
          <cell r="G113">
            <v>0.7</v>
          </cell>
          <cell r="H113">
            <v>0.4</v>
          </cell>
        </row>
        <row r="114">
          <cell r="A114" t="str">
            <v>3. Khả năng thanh toán tức thời</v>
          </cell>
          <cell r="B114">
            <v>3</v>
          </cell>
          <cell r="C114">
            <v>0.12</v>
          </cell>
          <cell r="D114">
            <v>1.4999999999999999E-2</v>
          </cell>
          <cell r="E114">
            <v>0.12</v>
          </cell>
          <cell r="F114">
            <v>0.02</v>
          </cell>
          <cell r="G114">
            <v>0.125</v>
          </cell>
          <cell r="H114">
            <v>0.03</v>
          </cell>
        </row>
        <row r="115">
          <cell r="A115" t="str">
            <v>Chỉ tiêu hoạt động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A116" t="str">
            <v>4. Vòng quay vốn lưu động</v>
          </cell>
          <cell r="B116">
            <v>7</v>
          </cell>
          <cell r="C116">
            <v>3</v>
          </cell>
          <cell r="D116">
            <v>1.5</v>
          </cell>
          <cell r="E116">
            <v>3.3</v>
          </cell>
          <cell r="F116">
            <v>1.8</v>
          </cell>
          <cell r="G116">
            <v>3.5</v>
          </cell>
          <cell r="H116">
            <v>2</v>
          </cell>
        </row>
        <row r="117">
          <cell r="A117" t="str">
            <v>5. Vòng quay hàng tồn kho</v>
          </cell>
          <cell r="B117">
            <v>7</v>
          </cell>
          <cell r="C117">
            <v>4</v>
          </cell>
          <cell r="D117">
            <v>2</v>
          </cell>
          <cell r="E117">
            <v>4.5</v>
          </cell>
          <cell r="F117">
            <v>2.5</v>
          </cell>
          <cell r="G117">
            <v>5</v>
          </cell>
          <cell r="H117">
            <v>3</v>
          </cell>
        </row>
        <row r="118">
          <cell r="A118" t="str">
            <v>6. Vòng quay các khoản phải thu</v>
          </cell>
          <cell r="B118">
            <v>6</v>
          </cell>
          <cell r="C118">
            <v>10</v>
          </cell>
          <cell r="D118">
            <v>5</v>
          </cell>
          <cell r="E118">
            <v>10.5</v>
          </cell>
          <cell r="F118">
            <v>5.5</v>
          </cell>
          <cell r="G118">
            <v>11</v>
          </cell>
          <cell r="H118">
            <v>6</v>
          </cell>
        </row>
        <row r="119">
          <cell r="A119" t="str">
            <v>7. Hiệu suất sử dụng TSCĐ</v>
          </cell>
          <cell r="B119">
            <v>5</v>
          </cell>
          <cell r="C119">
            <v>3</v>
          </cell>
          <cell r="D119">
            <v>1</v>
          </cell>
          <cell r="E119">
            <v>3.3</v>
          </cell>
          <cell r="F119">
            <v>1.3</v>
          </cell>
          <cell r="G119">
            <v>3.5</v>
          </cell>
          <cell r="H119">
            <v>1.5</v>
          </cell>
        </row>
        <row r="120">
          <cell r="A120" t="str">
            <v>Chỉ tiêu cân nợ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</row>
        <row r="121">
          <cell r="A121" t="str">
            <v>8. Tổng nợ phải trả/ Tổng tài sản</v>
          </cell>
          <cell r="B121">
            <v>15</v>
          </cell>
          <cell r="C121">
            <v>0.65</v>
          </cell>
          <cell r="D121">
            <v>0.85</v>
          </cell>
          <cell r="E121">
            <v>0.6</v>
          </cell>
          <cell r="F121">
            <v>0.85</v>
          </cell>
          <cell r="G121">
            <v>0.55000000000000004</v>
          </cell>
          <cell r="H121">
            <v>0.85</v>
          </cell>
        </row>
        <row r="122">
          <cell r="A122" t="str">
            <v>9. Nợ dài dạn/Vốn CSH</v>
          </cell>
          <cell r="B122">
            <v>5</v>
          </cell>
          <cell r="C122">
            <v>0.65</v>
          </cell>
          <cell r="D122">
            <v>2</v>
          </cell>
          <cell r="E122">
            <v>0.53</v>
          </cell>
          <cell r="F122">
            <v>2</v>
          </cell>
          <cell r="G122">
            <v>0.43</v>
          </cell>
          <cell r="H122">
            <v>2</v>
          </cell>
        </row>
        <row r="123">
          <cell r="A123" t="str">
            <v>Chỉ tiêu thu nhập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</row>
        <row r="124">
          <cell r="A124" t="str">
            <v>10. Lợi nhuận gộp/Doanh thu thuần</v>
          </cell>
          <cell r="B124">
            <v>6</v>
          </cell>
          <cell r="C124">
            <v>0.15</v>
          </cell>
          <cell r="D124">
            <v>0.08</v>
          </cell>
          <cell r="E124">
            <v>0.16</v>
          </cell>
          <cell r="F124">
            <v>0.09</v>
          </cell>
          <cell r="G124">
            <v>0.17</v>
          </cell>
          <cell r="H124">
            <v>0.1</v>
          </cell>
        </row>
        <row r="125">
          <cell r="A125" t="str">
            <v>11. Lợi nhuận từ hoạt động kinh doanh/Doanh thu thuần</v>
          </cell>
          <cell r="B125">
            <v>7</v>
          </cell>
          <cell r="C125">
            <v>0.03</v>
          </cell>
          <cell r="D125">
            <v>5.0000000000000001E-3</v>
          </cell>
          <cell r="E125">
            <v>0.04</v>
          </cell>
          <cell r="F125">
            <v>0.01</v>
          </cell>
          <cell r="G125">
            <v>0.05</v>
          </cell>
          <cell r="H125">
            <v>0.01</v>
          </cell>
        </row>
        <row r="126">
          <cell r="A126" t="str">
            <v>12. Lợi nhuận sau thuế/Vốn CSH bình quân</v>
          </cell>
          <cell r="B126">
            <v>8</v>
          </cell>
          <cell r="C126">
            <v>0.19</v>
          </cell>
          <cell r="D126">
            <v>0.1</v>
          </cell>
          <cell r="E126">
            <v>0.2</v>
          </cell>
          <cell r="F126">
            <v>0.1</v>
          </cell>
          <cell r="G126">
            <v>0.21</v>
          </cell>
          <cell r="H126">
            <v>0.1</v>
          </cell>
        </row>
        <row r="127">
          <cell r="A127" t="str">
            <v>13. Lợi nhuận sau thuế/Tổng tài sản bình quân</v>
          </cell>
          <cell r="B127">
            <v>5</v>
          </cell>
          <cell r="C127">
            <v>7.0000000000000007E-2</v>
          </cell>
          <cell r="D127">
            <v>0.02</v>
          </cell>
          <cell r="E127">
            <v>0.08</v>
          </cell>
          <cell r="F127">
            <v>0.02</v>
          </cell>
          <cell r="G127">
            <v>0.09</v>
          </cell>
          <cell r="H127">
            <v>0.02</v>
          </cell>
        </row>
        <row r="128">
          <cell r="A128" t="str">
            <v>14. EBIT/Chi phí lãi vay</v>
          </cell>
          <cell r="B128">
            <v>4</v>
          </cell>
          <cell r="C128">
            <v>4</v>
          </cell>
          <cell r="D128">
            <v>1.6</v>
          </cell>
          <cell r="E128">
            <v>4.5</v>
          </cell>
          <cell r="F128">
            <v>2.2000000000000002</v>
          </cell>
          <cell r="G128">
            <v>5</v>
          </cell>
          <cell r="H128">
            <v>2.5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A130" t="str">
            <v>Ngành 07: Sản xuất thép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A131" t="str">
            <v>SX thép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A132" t="str">
            <v>Chỉ tiêu thanh khoản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A133" t="str">
            <v>1.Khả năng thanh toán hiện hành</v>
          </cell>
          <cell r="B133">
            <v>6</v>
          </cell>
          <cell r="C133">
            <v>1.1000000000000001</v>
          </cell>
          <cell r="D133">
            <v>0.7</v>
          </cell>
          <cell r="E133">
            <v>1.1499999999999999</v>
          </cell>
          <cell r="F133">
            <v>0.75</v>
          </cell>
          <cell r="G133">
            <v>1.2</v>
          </cell>
          <cell r="H133">
            <v>0.8</v>
          </cell>
        </row>
        <row r="134">
          <cell r="A134" t="str">
            <v>2. Khả năng thanh toán nhanh</v>
          </cell>
          <cell r="B134">
            <v>10</v>
          </cell>
          <cell r="C134">
            <v>0.6</v>
          </cell>
          <cell r="D134">
            <v>0.3</v>
          </cell>
          <cell r="E134">
            <v>0.65</v>
          </cell>
          <cell r="F134">
            <v>0.4</v>
          </cell>
          <cell r="G134">
            <v>0.7</v>
          </cell>
          <cell r="H134">
            <v>0.5</v>
          </cell>
        </row>
        <row r="135">
          <cell r="A135" t="str">
            <v>3. Khả năng thanh toán tức thời</v>
          </cell>
          <cell r="B135">
            <v>4</v>
          </cell>
          <cell r="C135">
            <v>0.08</v>
          </cell>
          <cell r="D135">
            <v>5.0000000000000001E-3</v>
          </cell>
          <cell r="E135">
            <v>0.1</v>
          </cell>
          <cell r="F135">
            <v>0.01</v>
          </cell>
          <cell r="G135">
            <v>0.15</v>
          </cell>
          <cell r="H135">
            <v>0.02</v>
          </cell>
        </row>
        <row r="136">
          <cell r="A136" t="str">
            <v>Chỉ tiêu hoạt động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</row>
        <row r="137">
          <cell r="A137" t="str">
            <v>4. Vòng quay vốn lưu động</v>
          </cell>
          <cell r="B137">
            <v>6</v>
          </cell>
          <cell r="C137">
            <v>3.5</v>
          </cell>
          <cell r="D137">
            <v>1.5</v>
          </cell>
          <cell r="E137">
            <v>4</v>
          </cell>
          <cell r="F137">
            <v>2</v>
          </cell>
          <cell r="G137">
            <v>4.5</v>
          </cell>
          <cell r="H137">
            <v>2.5</v>
          </cell>
        </row>
        <row r="138">
          <cell r="A138" t="str">
            <v>5. Vòng quay hàng tồn kho</v>
          </cell>
          <cell r="B138">
            <v>7</v>
          </cell>
          <cell r="C138">
            <v>4.5</v>
          </cell>
          <cell r="D138">
            <v>1.5</v>
          </cell>
          <cell r="E138">
            <v>5</v>
          </cell>
          <cell r="F138">
            <v>2</v>
          </cell>
          <cell r="G138">
            <v>5.5</v>
          </cell>
          <cell r="H138">
            <v>2.5</v>
          </cell>
        </row>
        <row r="139">
          <cell r="A139" t="str">
            <v>6. Vòng quay các khoản phải thu</v>
          </cell>
          <cell r="B139">
            <v>7</v>
          </cell>
          <cell r="C139">
            <v>6</v>
          </cell>
          <cell r="D139">
            <v>1</v>
          </cell>
          <cell r="E139">
            <v>6.5</v>
          </cell>
          <cell r="F139">
            <v>1.5</v>
          </cell>
          <cell r="G139">
            <v>7</v>
          </cell>
          <cell r="H139">
            <v>2</v>
          </cell>
        </row>
        <row r="140">
          <cell r="A140" t="str">
            <v>7. Hiệu suất sử dụng TSCĐ</v>
          </cell>
          <cell r="B140">
            <v>5</v>
          </cell>
          <cell r="C140">
            <v>5</v>
          </cell>
          <cell r="D140">
            <v>2</v>
          </cell>
          <cell r="E140">
            <v>6</v>
          </cell>
          <cell r="F140">
            <v>3</v>
          </cell>
          <cell r="G140">
            <v>7</v>
          </cell>
          <cell r="H140">
            <v>4</v>
          </cell>
        </row>
        <row r="141">
          <cell r="A141" t="str">
            <v>Chỉ tiêu cân nợ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</row>
        <row r="142">
          <cell r="A142" t="str">
            <v>8. Tổng nợ phải trả/ Tổng tài sản</v>
          </cell>
          <cell r="B142">
            <v>20</v>
          </cell>
          <cell r="C142">
            <v>0.55000000000000004</v>
          </cell>
          <cell r="D142">
            <v>0.85</v>
          </cell>
          <cell r="E142">
            <v>0.5</v>
          </cell>
          <cell r="F142">
            <v>0.8</v>
          </cell>
          <cell r="G142">
            <v>0.45</v>
          </cell>
          <cell r="H142">
            <v>0.8</v>
          </cell>
        </row>
        <row r="143">
          <cell r="A143" t="str">
            <v>9. Nợ dài dạn/Vốn CSH</v>
          </cell>
          <cell r="B143">
            <v>10</v>
          </cell>
          <cell r="C143">
            <v>0.6</v>
          </cell>
          <cell r="D143">
            <v>0.75</v>
          </cell>
          <cell r="E143">
            <v>0.55000000000000004</v>
          </cell>
          <cell r="F143">
            <v>0.7</v>
          </cell>
          <cell r="G143">
            <v>0.5</v>
          </cell>
          <cell r="H143">
            <v>0.65</v>
          </cell>
        </row>
        <row r="144">
          <cell r="A144" t="str">
            <v>Chỉ tiêu thu nhập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</row>
        <row r="145">
          <cell r="A145" t="str">
            <v>10. Lợi nhuận gộp/Doanh thu thuần</v>
          </cell>
          <cell r="B145">
            <v>6</v>
          </cell>
          <cell r="C145">
            <v>0.1</v>
          </cell>
          <cell r="D145">
            <v>0.06</v>
          </cell>
          <cell r="E145">
            <v>0.11</v>
          </cell>
          <cell r="F145">
            <v>7.0000000000000007E-2</v>
          </cell>
          <cell r="G145">
            <v>0.12</v>
          </cell>
          <cell r="H145">
            <v>0.08</v>
          </cell>
        </row>
        <row r="146">
          <cell r="A146" t="str">
            <v>11. Lợi nhuận từ hoạt động kinh doanh/Doanh thu thuần</v>
          </cell>
          <cell r="B146">
            <v>5</v>
          </cell>
          <cell r="C146">
            <v>0.05</v>
          </cell>
          <cell r="D146">
            <v>1.4999999999999999E-2</v>
          </cell>
          <cell r="E146">
            <v>5.5E-2</v>
          </cell>
          <cell r="F146">
            <v>0.02</v>
          </cell>
          <cell r="G146">
            <v>0.06</v>
          </cell>
          <cell r="H146">
            <v>2.5000000000000001E-2</v>
          </cell>
        </row>
        <row r="147">
          <cell r="A147" t="str">
            <v>12. Lợi nhuận sau thuế/Vốn CSH bình quân</v>
          </cell>
          <cell r="B147">
            <v>7</v>
          </cell>
          <cell r="C147">
            <v>0.15</v>
          </cell>
          <cell r="D147">
            <v>0.08</v>
          </cell>
          <cell r="E147">
            <v>0.17</v>
          </cell>
          <cell r="F147">
            <v>0.09</v>
          </cell>
          <cell r="G147">
            <v>0.18</v>
          </cell>
          <cell r="H147">
            <v>0.1</v>
          </cell>
        </row>
        <row r="148">
          <cell r="A148" t="str">
            <v>13. Lợi nhuận sau thuế/Tổng tài sản bình quân</v>
          </cell>
          <cell r="B148">
            <v>4</v>
          </cell>
          <cell r="C148">
            <v>7.4999999999999997E-2</v>
          </cell>
          <cell r="D148">
            <v>1.4999999999999999E-2</v>
          </cell>
          <cell r="E148">
            <v>7.4999999999999997E-2</v>
          </cell>
          <cell r="F148">
            <v>8.0000000000000002E-3</v>
          </cell>
          <cell r="G148">
            <v>0.08</v>
          </cell>
          <cell r="H148">
            <v>0.02</v>
          </cell>
        </row>
        <row r="149">
          <cell r="A149" t="str">
            <v>14. EBIT/Chi phí lãi vay</v>
          </cell>
          <cell r="B149">
            <v>3</v>
          </cell>
          <cell r="C149">
            <v>3</v>
          </cell>
          <cell r="D149">
            <v>1</v>
          </cell>
          <cell r="E149">
            <v>3.5</v>
          </cell>
          <cell r="F149">
            <v>1.2</v>
          </cell>
          <cell r="G149">
            <v>4</v>
          </cell>
          <cell r="H149">
            <v>1.5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</row>
        <row r="151">
          <cell r="A151" t="str">
            <v>Ngành 10: Xây dựng (thi công)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</row>
        <row r="152">
          <cell r="A152" t="str">
            <v>Xây dựng (thi công), xây lắp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</row>
        <row r="153">
          <cell r="A153" t="str">
            <v>Chỉ tiêu thanh khoản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A154" t="str">
            <v>1.Khả năng thanh toán hiện hành</v>
          </cell>
          <cell r="B154">
            <v>15</v>
          </cell>
          <cell r="C154">
            <v>1.2</v>
          </cell>
          <cell r="D154">
            <v>0.7</v>
          </cell>
          <cell r="E154">
            <v>1.3</v>
          </cell>
          <cell r="F154">
            <v>0.7</v>
          </cell>
          <cell r="G154">
            <v>1.4</v>
          </cell>
          <cell r="H154">
            <v>0.8</v>
          </cell>
        </row>
        <row r="155">
          <cell r="A155" t="str">
            <v>2. Khả năng thanh toán nhanh</v>
          </cell>
          <cell r="B155">
            <v>8</v>
          </cell>
          <cell r="C155">
            <v>0.6</v>
          </cell>
          <cell r="D155">
            <v>0.4</v>
          </cell>
          <cell r="E155">
            <v>0.7</v>
          </cell>
          <cell r="F155">
            <v>0.4</v>
          </cell>
          <cell r="G155">
            <v>0.7</v>
          </cell>
          <cell r="H155">
            <v>0.4</v>
          </cell>
        </row>
        <row r="156">
          <cell r="A156" t="str">
            <v>3. Khả năng thanh toán tức thời</v>
          </cell>
          <cell r="B156">
            <v>2</v>
          </cell>
          <cell r="C156">
            <v>0.08</v>
          </cell>
          <cell r="D156">
            <v>0.02</v>
          </cell>
          <cell r="E156">
            <v>0.1</v>
          </cell>
          <cell r="F156">
            <v>0.03</v>
          </cell>
          <cell r="G156">
            <v>0.12</v>
          </cell>
          <cell r="H156">
            <v>0.04</v>
          </cell>
        </row>
        <row r="157">
          <cell r="A157" t="str">
            <v>Chỉ tiêu hoạt động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A158" t="str">
            <v>4. Vòng quay vốn lưu động</v>
          </cell>
          <cell r="B158">
            <v>6</v>
          </cell>
          <cell r="C158">
            <v>1.5</v>
          </cell>
          <cell r="D158">
            <v>0.7</v>
          </cell>
          <cell r="E158">
            <v>1.7</v>
          </cell>
          <cell r="F158">
            <v>0.8</v>
          </cell>
          <cell r="G158">
            <v>1.9</v>
          </cell>
          <cell r="H158">
            <v>0.9</v>
          </cell>
        </row>
        <row r="159">
          <cell r="A159" t="str">
            <v>5. Vòng quay hàng tồn kho</v>
          </cell>
          <cell r="B159">
            <v>6</v>
          </cell>
          <cell r="C159">
            <v>3</v>
          </cell>
          <cell r="D159">
            <v>1.5</v>
          </cell>
          <cell r="E159">
            <v>3.5</v>
          </cell>
          <cell r="F159">
            <v>2</v>
          </cell>
          <cell r="G159">
            <v>4</v>
          </cell>
          <cell r="H159">
            <v>2.5</v>
          </cell>
        </row>
        <row r="160">
          <cell r="A160" t="str">
            <v>6. Vòng quay các khoản phải thu</v>
          </cell>
          <cell r="B160">
            <v>8</v>
          </cell>
          <cell r="C160">
            <v>3.8</v>
          </cell>
          <cell r="D160">
            <v>1.8</v>
          </cell>
          <cell r="E160">
            <v>4.3</v>
          </cell>
          <cell r="F160">
            <v>2</v>
          </cell>
          <cell r="G160">
            <v>4.8</v>
          </cell>
          <cell r="H160">
            <v>2.2999999999999998</v>
          </cell>
        </row>
        <row r="161">
          <cell r="A161" t="str">
            <v>7. Hiệu suất sử dụng TSCĐ</v>
          </cell>
          <cell r="B161">
            <v>5</v>
          </cell>
          <cell r="C161">
            <v>1.5</v>
          </cell>
          <cell r="D161">
            <v>0.7</v>
          </cell>
          <cell r="E161">
            <v>2.6</v>
          </cell>
          <cell r="F161">
            <v>1.2</v>
          </cell>
          <cell r="G161">
            <v>4.5</v>
          </cell>
          <cell r="H161">
            <v>2.1</v>
          </cell>
        </row>
        <row r="162">
          <cell r="A162" t="str">
            <v>Chỉ tiêu cân nợ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A163" t="str">
            <v>8. Tổng nợ phải trả/ Tổng tài sản</v>
          </cell>
          <cell r="B163">
            <v>17</v>
          </cell>
          <cell r="C163">
            <v>0.75</v>
          </cell>
          <cell r="D163">
            <v>0.92</v>
          </cell>
          <cell r="E163">
            <v>0.7</v>
          </cell>
          <cell r="F163">
            <v>0.9</v>
          </cell>
          <cell r="G163">
            <v>0.65</v>
          </cell>
          <cell r="H163">
            <v>0.9</v>
          </cell>
        </row>
        <row r="164">
          <cell r="A164" t="str">
            <v>9. Nợ dài dạn/Vốn CSH</v>
          </cell>
          <cell r="B164">
            <v>8</v>
          </cell>
          <cell r="C164">
            <v>1.5</v>
          </cell>
          <cell r="D164">
            <v>5.7</v>
          </cell>
          <cell r="E164">
            <v>0.9</v>
          </cell>
          <cell r="F164">
            <v>3.6</v>
          </cell>
          <cell r="G164">
            <v>0.6</v>
          </cell>
          <cell r="H164">
            <v>2.7</v>
          </cell>
        </row>
        <row r="165">
          <cell r="A165" t="str">
            <v>Chỉ tiêu thu nhập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</row>
        <row r="166">
          <cell r="A166" t="str">
            <v>10. Lợi nhuận gộp/Doanh thu thuần</v>
          </cell>
          <cell r="B166">
            <v>6</v>
          </cell>
          <cell r="C166">
            <v>0.06</v>
          </cell>
          <cell r="D166">
            <v>0.02</v>
          </cell>
          <cell r="E166">
            <v>0.08</v>
          </cell>
          <cell r="F166">
            <v>0.03</v>
          </cell>
          <cell r="G166">
            <v>0.09</v>
          </cell>
          <cell r="H166">
            <v>0.04</v>
          </cell>
        </row>
        <row r="167">
          <cell r="A167" t="str">
            <v>11. Lợi nhuận từ hoạt động kinh doanh/Doanh thu thuần</v>
          </cell>
          <cell r="B167">
            <v>4</v>
          </cell>
          <cell r="C167">
            <v>0.05</v>
          </cell>
          <cell r="D167">
            <v>0.01</v>
          </cell>
          <cell r="E167">
            <v>0.06</v>
          </cell>
          <cell r="F167">
            <v>0.01</v>
          </cell>
          <cell r="G167">
            <v>7.0000000000000007E-2</v>
          </cell>
          <cell r="H167">
            <v>0.02</v>
          </cell>
        </row>
        <row r="168">
          <cell r="A168" t="str">
            <v>12. Lợi nhuận sau thuế/Vốn CSH bình quân</v>
          </cell>
          <cell r="B168">
            <v>7</v>
          </cell>
          <cell r="C168">
            <v>0.25</v>
          </cell>
          <cell r="D168">
            <v>0.1</v>
          </cell>
          <cell r="E168">
            <v>0.3</v>
          </cell>
          <cell r="F168">
            <v>0.1</v>
          </cell>
          <cell r="G168">
            <v>0.35</v>
          </cell>
          <cell r="H168">
            <v>0.1</v>
          </cell>
        </row>
        <row r="169">
          <cell r="A169" t="str">
            <v>13. Lợi nhuận sau thuế/Tổng tài sản bình quân</v>
          </cell>
          <cell r="B169">
            <v>4</v>
          </cell>
          <cell r="C169">
            <v>0.06</v>
          </cell>
          <cell r="D169">
            <v>0.01</v>
          </cell>
          <cell r="E169">
            <v>0.09</v>
          </cell>
          <cell r="F169">
            <v>0.01</v>
          </cell>
          <cell r="G169">
            <v>0.12</v>
          </cell>
          <cell r="H169">
            <v>0.01</v>
          </cell>
        </row>
        <row r="170">
          <cell r="A170" t="str">
            <v>14. EBIT/Chi phí lãi vay</v>
          </cell>
          <cell r="B170">
            <v>4</v>
          </cell>
          <cell r="C170">
            <v>2.5</v>
          </cell>
          <cell r="D170">
            <v>1.2</v>
          </cell>
          <cell r="E170">
            <v>2.7</v>
          </cell>
          <cell r="F170">
            <v>1.4</v>
          </cell>
          <cell r="G170">
            <v>2.9</v>
          </cell>
          <cell r="H170">
            <v>1.6</v>
          </cell>
        </row>
        <row r="171">
          <cell r="A171" t="str">
            <v xml:space="preserve"> 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</row>
        <row r="172">
          <cell r="A172" t="str">
            <v>Ngành 11: Kinh doanh bất động sản và cơ sở hạ tầng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</row>
        <row r="173">
          <cell r="A173" t="str">
            <v>Kinh doanh BDS và cơ sở hạ tầng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</row>
        <row r="174">
          <cell r="A174" t="str">
            <v>Chỉ tiêu thanh khoản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</row>
        <row r="175">
          <cell r="A175" t="str">
            <v>1.Khả năng thanh toán hiện hành</v>
          </cell>
          <cell r="B175">
            <v>10</v>
          </cell>
          <cell r="C175">
            <v>1.3</v>
          </cell>
          <cell r="D175">
            <v>0.6</v>
          </cell>
          <cell r="E175">
            <v>1.4</v>
          </cell>
          <cell r="F175">
            <v>0.7</v>
          </cell>
          <cell r="G175">
            <v>1.5</v>
          </cell>
          <cell r="H175">
            <v>0.8</v>
          </cell>
        </row>
        <row r="176">
          <cell r="A176" t="str">
            <v>2. Khả năng thanh toán nhanh</v>
          </cell>
          <cell r="B176">
            <v>8</v>
          </cell>
          <cell r="C176">
            <v>0.75</v>
          </cell>
          <cell r="D176">
            <v>0.25</v>
          </cell>
          <cell r="E176">
            <v>0.85</v>
          </cell>
          <cell r="F176">
            <v>0.35</v>
          </cell>
          <cell r="G176">
            <v>0.95</v>
          </cell>
          <cell r="H176">
            <v>0.45</v>
          </cell>
        </row>
        <row r="177">
          <cell r="A177" t="str">
            <v>3. Khả năng thanh toán tức thời</v>
          </cell>
          <cell r="B177">
            <v>2</v>
          </cell>
          <cell r="C177">
            <v>0.1</v>
          </cell>
          <cell r="D177">
            <v>0.06</v>
          </cell>
          <cell r="E177">
            <v>0.2</v>
          </cell>
          <cell r="F177">
            <v>7.0000000000000007E-2</v>
          </cell>
          <cell r="G177">
            <v>0.3</v>
          </cell>
          <cell r="H177">
            <v>0.08</v>
          </cell>
        </row>
        <row r="178">
          <cell r="A178" t="str">
            <v>Chỉ tiêu hoạt động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A179" t="str">
            <v>4. Vòng quay vốn lưu động</v>
          </cell>
          <cell r="B179">
            <v>4</v>
          </cell>
          <cell r="C179">
            <v>1.3</v>
          </cell>
          <cell r="D179">
            <v>0.7</v>
          </cell>
          <cell r="E179">
            <v>1.4</v>
          </cell>
          <cell r="F179">
            <v>0.8</v>
          </cell>
          <cell r="G179">
            <v>1.5</v>
          </cell>
          <cell r="H179">
            <v>0.9</v>
          </cell>
        </row>
        <row r="180">
          <cell r="A180" t="str">
            <v>5. Vòng quay hàng tồn kho</v>
          </cell>
          <cell r="B180">
            <v>6</v>
          </cell>
          <cell r="C180">
            <v>2</v>
          </cell>
          <cell r="D180">
            <v>1</v>
          </cell>
          <cell r="E180">
            <v>2.2999999999999998</v>
          </cell>
          <cell r="F180">
            <v>1.3</v>
          </cell>
          <cell r="G180">
            <v>2.5</v>
          </cell>
          <cell r="H180">
            <v>1.5</v>
          </cell>
        </row>
        <row r="181">
          <cell r="A181" t="str">
            <v>6. Vòng quay các khoản phải thu</v>
          </cell>
          <cell r="B181">
            <v>8</v>
          </cell>
          <cell r="C181">
            <v>2.5</v>
          </cell>
          <cell r="D181">
            <v>1</v>
          </cell>
          <cell r="E181">
            <v>2.7</v>
          </cell>
          <cell r="F181">
            <v>1.5</v>
          </cell>
          <cell r="G181">
            <v>3</v>
          </cell>
          <cell r="H181">
            <v>1</v>
          </cell>
        </row>
        <row r="182">
          <cell r="A182" t="str">
            <v>7. Hiệu suất sử dụng TSCĐ</v>
          </cell>
          <cell r="B182">
            <v>2</v>
          </cell>
          <cell r="C182">
            <v>5</v>
          </cell>
          <cell r="D182">
            <v>3</v>
          </cell>
          <cell r="E182">
            <v>5.5</v>
          </cell>
          <cell r="F182">
            <v>3</v>
          </cell>
          <cell r="G182">
            <v>6</v>
          </cell>
          <cell r="H182">
            <v>3</v>
          </cell>
        </row>
        <row r="183">
          <cell r="A183" t="str">
            <v>Chỉ tiêu cân nợ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</row>
        <row r="184">
          <cell r="A184" t="str">
            <v>8. Tổng nợ phải trả/ Tổng tài sản</v>
          </cell>
          <cell r="B184">
            <v>15</v>
          </cell>
          <cell r="C184">
            <v>0.6</v>
          </cell>
          <cell r="D184">
            <v>0.85</v>
          </cell>
          <cell r="E184">
            <v>0.6</v>
          </cell>
          <cell r="F184">
            <v>0.85</v>
          </cell>
          <cell r="G184">
            <v>0.6</v>
          </cell>
          <cell r="H184">
            <v>0.85</v>
          </cell>
        </row>
        <row r="185">
          <cell r="A185" t="str">
            <v>9. Nợ dài dạn/Vốn CSH</v>
          </cell>
          <cell r="B185">
            <v>15</v>
          </cell>
          <cell r="C185">
            <v>1.35</v>
          </cell>
          <cell r="D185">
            <v>5</v>
          </cell>
          <cell r="E185">
            <v>1.35</v>
          </cell>
          <cell r="F185">
            <v>5</v>
          </cell>
          <cell r="G185">
            <v>1.35</v>
          </cell>
          <cell r="H185">
            <v>5</v>
          </cell>
        </row>
        <row r="186">
          <cell r="A186" t="str">
            <v>Chỉ tiêu thu nhập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</row>
        <row r="187">
          <cell r="A187" t="str">
            <v>10. Lợi nhuận gộp/Doanh thu thuần</v>
          </cell>
          <cell r="B187">
            <v>5</v>
          </cell>
          <cell r="C187">
            <v>0.25</v>
          </cell>
          <cell r="D187">
            <v>0.08</v>
          </cell>
          <cell r="E187">
            <v>0.25</v>
          </cell>
          <cell r="F187">
            <v>0.08</v>
          </cell>
          <cell r="G187">
            <v>0.25</v>
          </cell>
          <cell r="H187">
            <v>0.08</v>
          </cell>
        </row>
        <row r="188">
          <cell r="A188" t="str">
            <v>11. Lợi nhuận từ hoạt động kinh doanh/Doanh thu thuần</v>
          </cell>
          <cell r="B188">
            <v>7</v>
          </cell>
          <cell r="C188">
            <v>0.1</v>
          </cell>
          <cell r="D188">
            <v>0.04</v>
          </cell>
          <cell r="E188">
            <v>0.1</v>
          </cell>
          <cell r="F188">
            <v>0.04</v>
          </cell>
          <cell r="G188">
            <v>0.1</v>
          </cell>
          <cell r="H188">
            <v>0.04</v>
          </cell>
        </row>
        <row r="189">
          <cell r="A189" t="str">
            <v>12. Lợi nhuận sau thuế/Vốn CSH bình quân</v>
          </cell>
          <cell r="B189">
            <v>8</v>
          </cell>
          <cell r="C189">
            <v>0.15</v>
          </cell>
          <cell r="D189">
            <v>0.1</v>
          </cell>
          <cell r="E189">
            <v>0.15</v>
          </cell>
          <cell r="F189">
            <v>0.1</v>
          </cell>
          <cell r="G189">
            <v>0.15</v>
          </cell>
          <cell r="H189">
            <v>0.1</v>
          </cell>
        </row>
        <row r="190">
          <cell r="A190" t="str">
            <v>13. Lợi nhuận sau thuế/Tổng tài sản bình quân</v>
          </cell>
          <cell r="B190">
            <v>4</v>
          </cell>
          <cell r="C190">
            <v>0.04</v>
          </cell>
          <cell r="D190">
            <v>1.4999999999999999E-2</v>
          </cell>
          <cell r="E190">
            <v>0.04</v>
          </cell>
          <cell r="F190">
            <v>1.4999999999999999E-2</v>
          </cell>
          <cell r="G190">
            <v>0.04</v>
          </cell>
          <cell r="H190">
            <v>1.4999999999999999E-2</v>
          </cell>
        </row>
        <row r="191">
          <cell r="A191" t="str">
            <v>14. EBIT/Chi phí lãi vay</v>
          </cell>
          <cell r="B191">
            <v>6</v>
          </cell>
          <cell r="C191">
            <v>2</v>
          </cell>
          <cell r="D191">
            <v>1</v>
          </cell>
          <cell r="E191">
            <v>2</v>
          </cell>
          <cell r="F191">
            <v>1</v>
          </cell>
          <cell r="G191">
            <v>2</v>
          </cell>
          <cell r="H191">
            <v>1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</row>
        <row r="193">
          <cell r="A193" t="str">
            <v>Ngành 12: Thương mại hàng tiêu dùng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</row>
        <row r="194">
          <cell r="A194" t="str">
            <v>Thương mại hàng tiêu dùng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</row>
        <row r="195">
          <cell r="A195" t="str">
            <v>Chỉ tiêu thanh khoản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</row>
        <row r="196">
          <cell r="A196" t="str">
            <v>1.Khả năng thanh toán hiện hành</v>
          </cell>
          <cell r="B196">
            <v>15</v>
          </cell>
          <cell r="C196">
            <v>1.3</v>
          </cell>
          <cell r="D196">
            <v>0.8</v>
          </cell>
          <cell r="E196">
            <v>1.4</v>
          </cell>
          <cell r="F196">
            <v>0.9</v>
          </cell>
          <cell r="G196">
            <v>1.6</v>
          </cell>
          <cell r="H196">
            <v>1</v>
          </cell>
        </row>
        <row r="197">
          <cell r="A197" t="str">
            <v>2. Khả năng thanh toán nhanh</v>
          </cell>
          <cell r="B197">
            <v>12</v>
          </cell>
          <cell r="C197">
            <v>0.9</v>
          </cell>
          <cell r="D197">
            <v>0.3</v>
          </cell>
          <cell r="E197">
            <v>0.8</v>
          </cell>
          <cell r="F197">
            <v>0.4</v>
          </cell>
          <cell r="G197">
            <v>0.7</v>
          </cell>
          <cell r="H197">
            <v>0.5</v>
          </cell>
        </row>
        <row r="198">
          <cell r="A198" t="str">
            <v>3. Khả năng thanh toán tức thời</v>
          </cell>
          <cell r="B198">
            <v>3</v>
          </cell>
          <cell r="C198">
            <v>0.2</v>
          </cell>
          <cell r="D198">
            <v>0.08</v>
          </cell>
          <cell r="E198">
            <v>0.22</v>
          </cell>
          <cell r="F198">
            <v>4.4999999999999998E-2</v>
          </cell>
          <cell r="G198">
            <v>0.25</v>
          </cell>
          <cell r="H198">
            <v>0.05</v>
          </cell>
        </row>
        <row r="199">
          <cell r="A199" t="str">
            <v>Chỉ tiêu hoạt động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</row>
        <row r="200">
          <cell r="A200" t="str">
            <v>4. Vòng quay vốn lưu động</v>
          </cell>
          <cell r="B200">
            <v>8</v>
          </cell>
          <cell r="C200">
            <v>3.5</v>
          </cell>
          <cell r="D200">
            <v>1.8</v>
          </cell>
          <cell r="E200">
            <v>4</v>
          </cell>
          <cell r="F200">
            <v>2</v>
          </cell>
          <cell r="G200">
            <v>4.5</v>
          </cell>
          <cell r="H200">
            <v>2.5</v>
          </cell>
        </row>
        <row r="201">
          <cell r="A201" t="str">
            <v>5. Vòng quay hàng tồn kho</v>
          </cell>
          <cell r="B201">
            <v>10</v>
          </cell>
          <cell r="C201">
            <v>6</v>
          </cell>
          <cell r="D201">
            <v>3</v>
          </cell>
          <cell r="E201">
            <v>7</v>
          </cell>
          <cell r="F201">
            <v>3</v>
          </cell>
          <cell r="G201">
            <v>7</v>
          </cell>
          <cell r="H201">
            <v>4</v>
          </cell>
        </row>
        <row r="202">
          <cell r="A202" t="str">
            <v>6. Vòng quay các khoản phải thu</v>
          </cell>
          <cell r="B202">
            <v>10</v>
          </cell>
          <cell r="C202">
            <v>9</v>
          </cell>
          <cell r="D202">
            <v>5</v>
          </cell>
          <cell r="E202">
            <v>10</v>
          </cell>
          <cell r="F202">
            <v>6</v>
          </cell>
          <cell r="G202">
            <v>14</v>
          </cell>
          <cell r="H202">
            <v>6</v>
          </cell>
        </row>
        <row r="203">
          <cell r="A203" t="str">
            <v>7. Hiệu suất sử dụng TSCĐ</v>
          </cell>
          <cell r="B203">
            <v>2</v>
          </cell>
          <cell r="C203">
            <v>7</v>
          </cell>
          <cell r="D203">
            <v>3</v>
          </cell>
          <cell r="E203">
            <v>8</v>
          </cell>
          <cell r="F203">
            <v>3</v>
          </cell>
          <cell r="G203">
            <v>9</v>
          </cell>
          <cell r="H203">
            <v>4</v>
          </cell>
        </row>
        <row r="204">
          <cell r="A204" t="str">
            <v>Chỉ tiêu cân nợ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</row>
        <row r="205">
          <cell r="A205" t="str">
            <v>8. Tổng nợ phải trả/ Tổng tài sản</v>
          </cell>
          <cell r="B205">
            <v>14</v>
          </cell>
          <cell r="C205">
            <v>0.5</v>
          </cell>
          <cell r="D205">
            <v>0.7</v>
          </cell>
          <cell r="E205">
            <v>0.52</v>
          </cell>
          <cell r="F205">
            <v>0.73</v>
          </cell>
          <cell r="G205">
            <v>0.55000000000000004</v>
          </cell>
          <cell r="H205">
            <v>0.85</v>
          </cell>
        </row>
        <row r="206">
          <cell r="A206" t="str">
            <v>9. Nợ dài dạn/Vốn CSH</v>
          </cell>
          <cell r="B206">
            <v>1</v>
          </cell>
          <cell r="C206">
            <v>0.2</v>
          </cell>
          <cell r="D206">
            <v>0.4</v>
          </cell>
          <cell r="E206">
            <v>0.15</v>
          </cell>
          <cell r="F206">
            <v>0.3</v>
          </cell>
          <cell r="G206">
            <v>0.05</v>
          </cell>
          <cell r="H206">
            <v>0.15</v>
          </cell>
        </row>
        <row r="207">
          <cell r="A207" t="str">
            <v>Chỉ tiêu thu nhập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</row>
        <row r="208">
          <cell r="A208" t="str">
            <v>10. Lợi nhuận gộp/Doanh thu thuần</v>
          </cell>
          <cell r="B208">
            <v>8</v>
          </cell>
          <cell r="C208">
            <v>0.16</v>
          </cell>
          <cell r="D208">
            <v>0.05</v>
          </cell>
          <cell r="E208">
            <v>0.14000000000000001</v>
          </cell>
          <cell r="F208">
            <v>4.4999999999999998E-2</v>
          </cell>
          <cell r="G208">
            <v>0.12</v>
          </cell>
          <cell r="H208">
            <v>0.04</v>
          </cell>
        </row>
        <row r="209">
          <cell r="A209" t="str">
            <v>11. Lợi nhuận từ hoạt động kinh doanh/Doanh thu thuần</v>
          </cell>
          <cell r="B209">
            <v>6</v>
          </cell>
          <cell r="C209">
            <v>0.12</v>
          </cell>
          <cell r="D209">
            <v>0.03</v>
          </cell>
          <cell r="E209">
            <v>0.1</v>
          </cell>
          <cell r="F209">
            <v>2.5000000000000001E-2</v>
          </cell>
          <cell r="G209">
            <v>0.08</v>
          </cell>
          <cell r="H209">
            <v>0.02</v>
          </cell>
        </row>
        <row r="210">
          <cell r="A210" t="str">
            <v>12. Lợi nhuận sau thuế/Vốn CSH bình quân</v>
          </cell>
          <cell r="B210">
            <v>4</v>
          </cell>
          <cell r="C210">
            <v>0.25</v>
          </cell>
          <cell r="D210">
            <v>0.1</v>
          </cell>
          <cell r="E210">
            <v>0.23</v>
          </cell>
          <cell r="F210">
            <v>0.09</v>
          </cell>
          <cell r="G210">
            <v>0.21</v>
          </cell>
          <cell r="H210">
            <v>0.08</v>
          </cell>
        </row>
        <row r="211">
          <cell r="A211" t="str">
            <v>13. Lợi nhuận sau thuế/Tổng tài sản bình quân</v>
          </cell>
          <cell r="B211">
            <v>3</v>
          </cell>
          <cell r="C211">
            <v>0.05</v>
          </cell>
          <cell r="D211">
            <v>0.01</v>
          </cell>
          <cell r="E211">
            <v>0.06</v>
          </cell>
          <cell r="F211">
            <v>0.02</v>
          </cell>
          <cell r="G211">
            <v>0.08</v>
          </cell>
          <cell r="H211">
            <v>0.03</v>
          </cell>
        </row>
        <row r="212">
          <cell r="A212" t="str">
            <v>14. EBIT/Chi phí lãi vay</v>
          </cell>
          <cell r="B212">
            <v>4</v>
          </cell>
          <cell r="C212">
            <v>4</v>
          </cell>
          <cell r="D212">
            <v>1</v>
          </cell>
          <cell r="E212">
            <v>4.5</v>
          </cell>
          <cell r="F212">
            <v>1.5</v>
          </cell>
          <cell r="G212">
            <v>5</v>
          </cell>
          <cell r="H212">
            <v>2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</row>
        <row r="214">
          <cell r="A214" t="str">
            <v xml:space="preserve">Ngành 13: Thương mại hàng công nghiệp 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</row>
        <row r="215">
          <cell r="A215" t="str">
            <v>Thương mại hàng công nghiệp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</row>
        <row r="216">
          <cell r="A216" t="str">
            <v>Chỉ tiêu thanh khoản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</row>
        <row r="217">
          <cell r="A217" t="str">
            <v>1.Khả năng thanh toán hiện hành</v>
          </cell>
          <cell r="B217">
            <v>14</v>
          </cell>
          <cell r="C217">
            <v>1.3</v>
          </cell>
          <cell r="D217">
            <v>0.8</v>
          </cell>
          <cell r="E217">
            <v>1.4</v>
          </cell>
          <cell r="F217">
            <v>0.9</v>
          </cell>
          <cell r="G217">
            <v>1.6</v>
          </cell>
          <cell r="H217">
            <v>1</v>
          </cell>
        </row>
        <row r="218">
          <cell r="A218" t="str">
            <v>2. Khả năng thanh toán nhanh</v>
          </cell>
          <cell r="B218">
            <v>12</v>
          </cell>
          <cell r="C218">
            <v>0.9</v>
          </cell>
          <cell r="D218">
            <v>0.3</v>
          </cell>
          <cell r="E218">
            <v>0.8</v>
          </cell>
          <cell r="F218">
            <v>0.4</v>
          </cell>
          <cell r="G218">
            <v>0.7</v>
          </cell>
          <cell r="H218">
            <v>0.5</v>
          </cell>
        </row>
        <row r="219">
          <cell r="A219" t="str">
            <v>3. Khả năng thanh toán tức thời</v>
          </cell>
          <cell r="B219">
            <v>4</v>
          </cell>
          <cell r="C219">
            <v>0.1</v>
          </cell>
          <cell r="D219">
            <v>7.0000000000000007E-2</v>
          </cell>
          <cell r="E219">
            <v>0.15</v>
          </cell>
          <cell r="F219">
            <v>0.08</v>
          </cell>
          <cell r="G219">
            <v>0.2</v>
          </cell>
          <cell r="H219">
            <v>0.05</v>
          </cell>
        </row>
        <row r="220">
          <cell r="A220" t="str">
            <v>Chỉ tiêu hoạt động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</row>
        <row r="221">
          <cell r="A221" t="str">
            <v>4. Vòng quay vốn lưu động</v>
          </cell>
          <cell r="B221">
            <v>8</v>
          </cell>
          <cell r="C221">
            <v>3.2</v>
          </cell>
          <cell r="D221">
            <v>1.5</v>
          </cell>
          <cell r="E221">
            <v>3.5</v>
          </cell>
          <cell r="F221">
            <v>2</v>
          </cell>
          <cell r="G221">
            <v>4</v>
          </cell>
          <cell r="H221">
            <v>2.5</v>
          </cell>
        </row>
        <row r="222">
          <cell r="A222" t="str">
            <v>5. Vòng quay hàng tồn kho</v>
          </cell>
          <cell r="B222">
            <v>8</v>
          </cell>
          <cell r="C222">
            <v>9</v>
          </cell>
          <cell r="D222">
            <v>5</v>
          </cell>
          <cell r="E222">
            <v>7</v>
          </cell>
          <cell r="F222">
            <v>4</v>
          </cell>
          <cell r="G222">
            <v>7</v>
          </cell>
          <cell r="H222">
            <v>4</v>
          </cell>
        </row>
        <row r="223">
          <cell r="A223" t="str">
            <v>6. Vòng quay các khoản phải thu</v>
          </cell>
          <cell r="B223">
            <v>8</v>
          </cell>
          <cell r="C223">
            <v>5</v>
          </cell>
          <cell r="D223">
            <v>3</v>
          </cell>
          <cell r="E223">
            <v>8</v>
          </cell>
          <cell r="F223">
            <v>3</v>
          </cell>
          <cell r="G223">
            <v>10</v>
          </cell>
          <cell r="H223">
            <v>3</v>
          </cell>
        </row>
        <row r="224">
          <cell r="A224" t="str">
            <v>7. Hiệu suất sử dụng TSCĐ</v>
          </cell>
          <cell r="B224">
            <v>1</v>
          </cell>
          <cell r="C224">
            <v>8</v>
          </cell>
          <cell r="D224">
            <v>6</v>
          </cell>
          <cell r="E224">
            <v>9</v>
          </cell>
          <cell r="F224">
            <v>7</v>
          </cell>
          <cell r="G224">
            <v>10</v>
          </cell>
          <cell r="H224">
            <v>8</v>
          </cell>
        </row>
        <row r="225">
          <cell r="A225" t="str">
            <v>Chỉ tiêu cân nợ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</row>
        <row r="226">
          <cell r="A226" t="str">
            <v>8. Tổng nợ phải trả/ Tổng tài sản</v>
          </cell>
          <cell r="B226">
            <v>14</v>
          </cell>
          <cell r="C226">
            <v>0.7</v>
          </cell>
          <cell r="D226">
            <v>0.85</v>
          </cell>
          <cell r="E226">
            <v>0.65</v>
          </cell>
          <cell r="F226">
            <v>0.85</v>
          </cell>
          <cell r="G226">
            <v>0.6</v>
          </cell>
          <cell r="H226">
            <v>0.8</v>
          </cell>
        </row>
        <row r="227">
          <cell r="A227" t="str">
            <v>9. Nợ dài dạn/Vốn CSH</v>
          </cell>
          <cell r="B227">
            <v>1</v>
          </cell>
          <cell r="C227">
            <v>0.3</v>
          </cell>
          <cell r="D227">
            <v>0.6</v>
          </cell>
          <cell r="E227">
            <v>0.25</v>
          </cell>
          <cell r="F227">
            <v>0.55000000000000004</v>
          </cell>
          <cell r="G227">
            <v>0.2</v>
          </cell>
          <cell r="H227">
            <v>0.5</v>
          </cell>
        </row>
        <row r="228">
          <cell r="A228" t="str">
            <v>Chỉ tiêu thu nhập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</row>
        <row r="229">
          <cell r="A229" t="str">
            <v>10. Lợi nhuận gộp/Doanh thu thuần</v>
          </cell>
          <cell r="B229">
            <v>8</v>
          </cell>
          <cell r="C229">
            <v>0.15</v>
          </cell>
          <cell r="D229">
            <v>0.05</v>
          </cell>
          <cell r="E229">
            <v>0.13</v>
          </cell>
          <cell r="F229">
            <v>4.4999999999999998E-2</v>
          </cell>
          <cell r="G229">
            <v>0.1</v>
          </cell>
          <cell r="H229">
            <v>0.04</v>
          </cell>
        </row>
        <row r="230">
          <cell r="A230" t="str">
            <v>11. Lợi nhuận từ hoạt động kinh doanh/Doanh thu thuần</v>
          </cell>
          <cell r="B230">
            <v>8</v>
          </cell>
          <cell r="C230">
            <v>0.08</v>
          </cell>
          <cell r="D230">
            <v>0.03</v>
          </cell>
          <cell r="E230">
            <v>7.0000000000000007E-2</v>
          </cell>
          <cell r="F230">
            <v>2.5000000000000001E-2</v>
          </cell>
          <cell r="G230">
            <v>0.06</v>
          </cell>
          <cell r="H230">
            <v>0.02</v>
          </cell>
        </row>
        <row r="231">
          <cell r="A231" t="str">
            <v>12. Lợi nhuận sau thuế/Vốn CSH bình quân</v>
          </cell>
          <cell r="B231">
            <v>5</v>
          </cell>
          <cell r="C231">
            <v>0.2</v>
          </cell>
          <cell r="D231">
            <v>0.1</v>
          </cell>
          <cell r="E231">
            <v>0.19</v>
          </cell>
          <cell r="F231">
            <v>0.09</v>
          </cell>
          <cell r="G231">
            <v>0.18</v>
          </cell>
          <cell r="H231">
            <v>0.08</v>
          </cell>
        </row>
        <row r="232">
          <cell r="A232" t="str">
            <v>13. Lợi nhuận sau thuế/Tổng tài sản bình quân</v>
          </cell>
          <cell r="B232">
            <v>3</v>
          </cell>
          <cell r="C232">
            <v>0.06</v>
          </cell>
          <cell r="D232">
            <v>0.03</v>
          </cell>
          <cell r="E232">
            <v>0.05</v>
          </cell>
          <cell r="F232">
            <v>0.03</v>
          </cell>
          <cell r="G232">
            <v>0.04</v>
          </cell>
          <cell r="H232">
            <v>0.02</v>
          </cell>
        </row>
        <row r="233">
          <cell r="A233" t="str">
            <v>14. EBIT/Chi phí lãi vay</v>
          </cell>
          <cell r="B233">
            <v>6</v>
          </cell>
          <cell r="C233">
            <v>2.5</v>
          </cell>
          <cell r="D233">
            <v>1.2</v>
          </cell>
          <cell r="E233">
            <v>3</v>
          </cell>
          <cell r="F233">
            <v>1.5</v>
          </cell>
          <cell r="G233">
            <v>3.3</v>
          </cell>
          <cell r="H233">
            <v>1.5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</row>
        <row r="235">
          <cell r="A235" t="str">
            <v>Ngành 14. Kinh doanh vận tải bộ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</row>
        <row r="236">
          <cell r="A236" t="str">
            <v>Kinh doanh vận tải đường bộ, đường sắt, đường thủy, hàng không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</row>
        <row r="237">
          <cell r="A237" t="str">
            <v>Chỉ tiêu thanh khoản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</row>
        <row r="238">
          <cell r="A238" t="str">
            <v>1.Khả năng thanh toán hiện hành</v>
          </cell>
          <cell r="B238">
            <v>10</v>
          </cell>
          <cell r="C238">
            <v>1.2</v>
          </cell>
          <cell r="D238">
            <v>0.5</v>
          </cell>
          <cell r="E238">
            <v>1.3</v>
          </cell>
          <cell r="F238">
            <v>0.6</v>
          </cell>
          <cell r="G238">
            <v>1.35</v>
          </cell>
          <cell r="H238">
            <v>0.65</v>
          </cell>
        </row>
        <row r="239">
          <cell r="A239" t="str">
            <v>2. Khả năng thanh toán nhanh</v>
          </cell>
          <cell r="B239">
            <v>7</v>
          </cell>
          <cell r="C239">
            <v>0.9</v>
          </cell>
          <cell r="D239">
            <v>0.25</v>
          </cell>
          <cell r="E239">
            <v>0.95</v>
          </cell>
          <cell r="F239">
            <v>0.3</v>
          </cell>
          <cell r="G239">
            <v>1</v>
          </cell>
          <cell r="H239">
            <v>0.4</v>
          </cell>
        </row>
        <row r="240">
          <cell r="A240" t="str">
            <v>3. Khả năng thanh toán tức thời</v>
          </cell>
          <cell r="B240">
            <v>3</v>
          </cell>
          <cell r="C240">
            <v>0.4</v>
          </cell>
          <cell r="D240">
            <v>0.1</v>
          </cell>
          <cell r="E240">
            <v>0.45</v>
          </cell>
          <cell r="F240">
            <v>0.2</v>
          </cell>
          <cell r="G240">
            <v>0.5</v>
          </cell>
          <cell r="H240">
            <v>0.3</v>
          </cell>
        </row>
        <row r="241">
          <cell r="A241" t="str">
            <v>Chỉ tiêu hoạt động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</row>
        <row r="242">
          <cell r="A242" t="str">
            <v>4. Vòng quay vốn lưu động</v>
          </cell>
          <cell r="B242">
            <v>4</v>
          </cell>
          <cell r="C242">
            <v>6</v>
          </cell>
          <cell r="D242">
            <v>3.3</v>
          </cell>
          <cell r="E242">
            <v>6.5</v>
          </cell>
          <cell r="F242">
            <v>3.5</v>
          </cell>
          <cell r="G242">
            <v>7</v>
          </cell>
          <cell r="H242">
            <v>3.7</v>
          </cell>
        </row>
        <row r="243">
          <cell r="A243" t="str">
            <v>5. Vòng quay hàng tồn kho</v>
          </cell>
          <cell r="B243">
            <v>3</v>
          </cell>
          <cell r="C243">
            <v>18</v>
          </cell>
          <cell r="D243">
            <v>6</v>
          </cell>
          <cell r="E243">
            <v>19</v>
          </cell>
          <cell r="F243">
            <v>7</v>
          </cell>
          <cell r="G243">
            <v>20</v>
          </cell>
          <cell r="H243">
            <v>8</v>
          </cell>
        </row>
        <row r="244">
          <cell r="A244" t="str">
            <v>6. Vòng quay các khoản phải thu</v>
          </cell>
          <cell r="B244">
            <v>6</v>
          </cell>
          <cell r="C244">
            <v>13.5</v>
          </cell>
          <cell r="D244">
            <v>10</v>
          </cell>
          <cell r="E244">
            <v>16</v>
          </cell>
          <cell r="F244">
            <v>11</v>
          </cell>
          <cell r="G244">
            <v>18</v>
          </cell>
          <cell r="H244">
            <v>12</v>
          </cell>
        </row>
        <row r="245">
          <cell r="A245" t="str">
            <v>7. Hiệu suất sử dụng TSCĐ</v>
          </cell>
          <cell r="B245">
            <v>12</v>
          </cell>
          <cell r="C245">
            <v>2</v>
          </cell>
          <cell r="D245">
            <v>1</v>
          </cell>
          <cell r="E245">
            <v>2.2000000000000002</v>
          </cell>
          <cell r="F245">
            <v>1.5</v>
          </cell>
          <cell r="G245">
            <v>2.5</v>
          </cell>
          <cell r="H245">
            <v>1.7</v>
          </cell>
        </row>
        <row r="246">
          <cell r="A246" t="str">
            <v>Chỉ tiêu cân nợ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</row>
        <row r="247">
          <cell r="A247" t="str">
            <v>8. Tổng nợ phải trả/ Tổng tài sản</v>
          </cell>
          <cell r="B247">
            <v>15</v>
          </cell>
          <cell r="C247">
            <v>0.55000000000000004</v>
          </cell>
          <cell r="D247">
            <v>0.8</v>
          </cell>
          <cell r="E247">
            <v>0.5</v>
          </cell>
          <cell r="F247">
            <v>0.75</v>
          </cell>
          <cell r="G247">
            <v>0.45</v>
          </cell>
          <cell r="H247">
            <v>0.7</v>
          </cell>
        </row>
        <row r="248">
          <cell r="A248" t="str">
            <v>9. Nợ dài dạn/Vốn CSH</v>
          </cell>
          <cell r="B248">
            <v>15</v>
          </cell>
          <cell r="C248">
            <v>0.4</v>
          </cell>
          <cell r="D248">
            <v>0.8</v>
          </cell>
          <cell r="E248">
            <v>0.35</v>
          </cell>
          <cell r="F248">
            <v>0.8</v>
          </cell>
          <cell r="G248">
            <v>0.3</v>
          </cell>
          <cell r="H248">
            <v>0.75</v>
          </cell>
        </row>
        <row r="249">
          <cell r="A249" t="str">
            <v>Chỉ tiêu thu nhập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</row>
        <row r="250">
          <cell r="A250" t="str">
            <v>10. Lợi nhuận gộp/Doanh thu thuần</v>
          </cell>
          <cell r="B250">
            <v>6</v>
          </cell>
          <cell r="C250">
            <v>0.2</v>
          </cell>
          <cell r="D250">
            <v>0.1</v>
          </cell>
          <cell r="E250">
            <v>0.22</v>
          </cell>
          <cell r="F250">
            <v>0.12</v>
          </cell>
          <cell r="G250">
            <v>0.25</v>
          </cell>
          <cell r="H250">
            <v>0.14000000000000001</v>
          </cell>
        </row>
        <row r="251">
          <cell r="A251" t="str">
            <v>11. Lợi nhuận từ hoạt động kinh doanh/Doanh thu thuần</v>
          </cell>
          <cell r="B251">
            <v>5</v>
          </cell>
          <cell r="C251">
            <v>0.12</v>
          </cell>
          <cell r="D251">
            <v>0.05</v>
          </cell>
          <cell r="E251">
            <v>0.13</v>
          </cell>
          <cell r="F251">
            <v>0.05</v>
          </cell>
          <cell r="G251">
            <v>0.14000000000000001</v>
          </cell>
          <cell r="H251">
            <v>5.5E-2</v>
          </cell>
        </row>
        <row r="252">
          <cell r="A252" t="str">
            <v>12. Lợi nhuận sau thuế/Vốn CSH bình quân</v>
          </cell>
          <cell r="B252">
            <v>5</v>
          </cell>
          <cell r="C252">
            <v>0.15</v>
          </cell>
          <cell r="D252">
            <v>0.09</v>
          </cell>
          <cell r="E252">
            <v>0.16</v>
          </cell>
          <cell r="F252">
            <v>0.1</v>
          </cell>
          <cell r="G252">
            <v>0.16</v>
          </cell>
          <cell r="H252">
            <v>0.1</v>
          </cell>
        </row>
        <row r="253">
          <cell r="A253" t="str">
            <v>13. Lợi nhuận sau thuế/Tổng tài sản bình quân</v>
          </cell>
          <cell r="B253">
            <v>3</v>
          </cell>
          <cell r="C253">
            <v>7.0000000000000007E-2</v>
          </cell>
          <cell r="D253">
            <v>1.7999999999999999E-2</v>
          </cell>
          <cell r="E253">
            <v>0.08</v>
          </cell>
          <cell r="F253">
            <v>2.5000000000000001E-2</v>
          </cell>
          <cell r="G253">
            <v>0.09</v>
          </cell>
          <cell r="H253">
            <v>0.02</v>
          </cell>
        </row>
        <row r="254">
          <cell r="A254" t="str">
            <v>14. EBIT/Chi phí lãi vay</v>
          </cell>
          <cell r="B254">
            <v>6</v>
          </cell>
          <cell r="C254">
            <v>2.5</v>
          </cell>
          <cell r="D254">
            <v>1.2</v>
          </cell>
          <cell r="E254">
            <v>3</v>
          </cell>
          <cell r="F254">
            <v>1.5</v>
          </cell>
          <cell r="G254">
            <v>3.2</v>
          </cell>
          <cell r="H254">
            <v>1.5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</row>
        <row r="256">
          <cell r="A256" t="str">
            <v>Ngành 15: Kinh doanh dịch vụ lưu trú, ăn uống, vui chơi giải trí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</row>
        <row r="257">
          <cell r="A257" t="str">
            <v>Kinh doanh dịch vụ lưu trú, ăn uống, vui chơi giải trí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</row>
        <row r="258">
          <cell r="A258" t="str">
            <v>Chỉ tiêu thanh khoản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</row>
        <row r="259">
          <cell r="A259" t="str">
            <v>1.Khả năng thanh toán hiện hành</v>
          </cell>
          <cell r="B259">
            <v>11</v>
          </cell>
          <cell r="C259">
            <v>1.2</v>
          </cell>
          <cell r="D259">
            <v>0.6</v>
          </cell>
          <cell r="E259">
            <v>1.1000000000000001</v>
          </cell>
          <cell r="F259">
            <v>0.5</v>
          </cell>
          <cell r="G259">
            <v>1</v>
          </cell>
          <cell r="H259">
            <v>0.5</v>
          </cell>
        </row>
        <row r="260">
          <cell r="A260" t="str">
            <v>2. Khả năng thanh toán nhanh</v>
          </cell>
          <cell r="B260">
            <v>10</v>
          </cell>
          <cell r="C260">
            <v>0.9</v>
          </cell>
          <cell r="D260">
            <v>0.5</v>
          </cell>
          <cell r="E260">
            <v>0.8</v>
          </cell>
          <cell r="F260">
            <v>0.4</v>
          </cell>
          <cell r="G260">
            <v>0.8</v>
          </cell>
          <cell r="H260">
            <v>0.4</v>
          </cell>
        </row>
        <row r="261">
          <cell r="A261" t="str">
            <v>3. Khả năng thanh toán tức thời</v>
          </cell>
          <cell r="B261">
            <v>4</v>
          </cell>
          <cell r="C261">
            <v>0.6</v>
          </cell>
          <cell r="D261">
            <v>0.2</v>
          </cell>
          <cell r="E261">
            <v>0.5</v>
          </cell>
          <cell r="F261">
            <v>0.2</v>
          </cell>
          <cell r="G261">
            <v>0.5</v>
          </cell>
          <cell r="H261">
            <v>0.2</v>
          </cell>
        </row>
        <row r="262">
          <cell r="A262" t="str">
            <v>Chỉ tiêu hoạt động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</row>
        <row r="263">
          <cell r="A263" t="str">
            <v>4. Vòng quay vốn lưu động</v>
          </cell>
          <cell r="B263">
            <v>5</v>
          </cell>
          <cell r="C263">
            <v>6</v>
          </cell>
          <cell r="D263">
            <v>3</v>
          </cell>
          <cell r="E263">
            <v>5</v>
          </cell>
          <cell r="F263">
            <v>3</v>
          </cell>
          <cell r="G263">
            <v>4</v>
          </cell>
          <cell r="H263">
            <v>3</v>
          </cell>
        </row>
        <row r="264">
          <cell r="A264" t="str">
            <v>5. Vòng quay hàng tồn kho</v>
          </cell>
          <cell r="B264">
            <v>4</v>
          </cell>
          <cell r="C264">
            <v>20</v>
          </cell>
          <cell r="D264">
            <v>5</v>
          </cell>
          <cell r="E264">
            <v>19</v>
          </cell>
          <cell r="F264">
            <v>5</v>
          </cell>
          <cell r="G264">
            <v>18</v>
          </cell>
          <cell r="H264">
            <v>5</v>
          </cell>
        </row>
        <row r="265">
          <cell r="A265" t="str">
            <v>6. Vòng quay các khoản phải thu</v>
          </cell>
          <cell r="B265">
            <v>5</v>
          </cell>
          <cell r="C265">
            <v>25</v>
          </cell>
          <cell r="D265">
            <v>12</v>
          </cell>
          <cell r="E265">
            <v>24.5</v>
          </cell>
          <cell r="F265">
            <v>10</v>
          </cell>
          <cell r="G265">
            <v>24</v>
          </cell>
          <cell r="H265">
            <v>8</v>
          </cell>
        </row>
        <row r="266">
          <cell r="A266" t="str">
            <v>7. Hiệu suất sử dụng TSCĐ</v>
          </cell>
          <cell r="B266">
            <v>6</v>
          </cell>
          <cell r="C266">
            <v>0.5</v>
          </cell>
          <cell r="D266">
            <v>0.2</v>
          </cell>
          <cell r="E266">
            <v>0.45</v>
          </cell>
          <cell r="F266">
            <v>0.15</v>
          </cell>
          <cell r="G266">
            <v>0.4</v>
          </cell>
          <cell r="H266">
            <v>0.1</v>
          </cell>
        </row>
        <row r="267">
          <cell r="A267" t="str">
            <v>Chỉ tiêu cân nợ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</row>
        <row r="268">
          <cell r="A268" t="str">
            <v>8. Tổng nợ phải trả/ Tổng tài sản</v>
          </cell>
          <cell r="B268">
            <v>15</v>
          </cell>
          <cell r="C268">
            <v>0.5</v>
          </cell>
          <cell r="D268">
            <v>0.85</v>
          </cell>
          <cell r="E268">
            <v>0.45</v>
          </cell>
          <cell r="F268">
            <v>0.8</v>
          </cell>
          <cell r="G268">
            <v>0.4</v>
          </cell>
          <cell r="H268">
            <v>0.75</v>
          </cell>
        </row>
        <row r="269">
          <cell r="A269" t="str">
            <v>9. Nợ dài dạn/Vốn CSH</v>
          </cell>
          <cell r="B269">
            <v>15</v>
          </cell>
          <cell r="C269">
            <v>0.8</v>
          </cell>
          <cell r="D269">
            <v>3.5</v>
          </cell>
          <cell r="E269">
            <v>0.75</v>
          </cell>
          <cell r="F269">
            <v>1.5</v>
          </cell>
          <cell r="G269">
            <v>0.7</v>
          </cell>
          <cell r="H269">
            <v>1.2</v>
          </cell>
        </row>
        <row r="270">
          <cell r="A270" t="str">
            <v>Chỉ tiêu thu nhập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</row>
        <row r="271">
          <cell r="A271" t="str">
            <v>10. Lợi nhuận gộp/Doanh thu thuần</v>
          </cell>
          <cell r="B271">
            <v>6</v>
          </cell>
          <cell r="C271">
            <v>0.6</v>
          </cell>
          <cell r="D271">
            <v>0.3</v>
          </cell>
          <cell r="E271">
            <v>0.5</v>
          </cell>
          <cell r="F271">
            <v>0.2</v>
          </cell>
          <cell r="G271">
            <v>0.4</v>
          </cell>
          <cell r="H271">
            <v>0.1</v>
          </cell>
        </row>
        <row r="272">
          <cell r="A272" t="str">
            <v>11. Lợi nhuận từ hoạt động kinh doanh/Doanh thu thuần</v>
          </cell>
          <cell r="B272">
            <v>5</v>
          </cell>
          <cell r="C272">
            <v>0.2</v>
          </cell>
          <cell r="D272">
            <v>0.05</v>
          </cell>
          <cell r="E272">
            <v>0.18</v>
          </cell>
          <cell r="F272">
            <v>0.05</v>
          </cell>
          <cell r="G272">
            <v>0.16</v>
          </cell>
          <cell r="H272">
            <v>0.04</v>
          </cell>
        </row>
        <row r="273">
          <cell r="A273" t="str">
            <v>12. Lợi nhuận sau thuế/Vốn CSH bình quân</v>
          </cell>
          <cell r="B273">
            <v>5</v>
          </cell>
          <cell r="C273">
            <v>0.3</v>
          </cell>
          <cell r="D273">
            <v>0.08</v>
          </cell>
          <cell r="E273">
            <v>0.27</v>
          </cell>
          <cell r="F273">
            <v>7.0000000000000007E-2</v>
          </cell>
          <cell r="G273">
            <v>0.25</v>
          </cell>
          <cell r="H273">
            <v>7.0000000000000007E-2</v>
          </cell>
        </row>
        <row r="274">
          <cell r="A274" t="str">
            <v>13. Lợi nhuận sau thuế/Tổng tài sản bình quân</v>
          </cell>
          <cell r="B274">
            <v>5</v>
          </cell>
          <cell r="C274">
            <v>0.15</v>
          </cell>
          <cell r="D274">
            <v>0.04</v>
          </cell>
          <cell r="E274">
            <v>0.13</v>
          </cell>
          <cell r="F274">
            <v>0.03</v>
          </cell>
          <cell r="G274">
            <v>0.12</v>
          </cell>
          <cell r="H274">
            <v>0.03</v>
          </cell>
        </row>
        <row r="275">
          <cell r="A275" t="str">
            <v>14. EBIT/Chi phí lãi vay</v>
          </cell>
          <cell r="B275">
            <v>4</v>
          </cell>
          <cell r="C275">
            <v>5</v>
          </cell>
          <cell r="D275">
            <v>2</v>
          </cell>
          <cell r="E275">
            <v>4.5</v>
          </cell>
          <cell r="F275">
            <v>1.5</v>
          </cell>
          <cell r="G275">
            <v>4</v>
          </cell>
          <cell r="H275">
            <v>1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</row>
        <row r="277">
          <cell r="A277" t="str">
            <v>Ngành 16: Kinh doanh dịch vụ giáo dục y tế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</row>
        <row r="278">
          <cell r="A278" t="str">
            <v xml:space="preserve"> SX đồ gia dụng, thiết bị văn phòng, thiết bị giáo dục, trang TBYT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</row>
        <row r="279">
          <cell r="A279" t="str">
            <v>Chỉ tiêu thanh khoản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</row>
        <row r="280">
          <cell r="A280" t="str">
            <v>1.Khả năng thanh toán hiện hành</v>
          </cell>
          <cell r="B280">
            <v>8</v>
          </cell>
          <cell r="C280">
            <v>1.3</v>
          </cell>
          <cell r="D280">
            <v>0.6</v>
          </cell>
          <cell r="E280">
            <v>1.4</v>
          </cell>
          <cell r="F280">
            <v>0.7</v>
          </cell>
          <cell r="G280">
            <v>1.5</v>
          </cell>
          <cell r="H280">
            <v>0.8</v>
          </cell>
        </row>
        <row r="281">
          <cell r="A281" t="str">
            <v>2. Khả năng thanh toán nhanh</v>
          </cell>
          <cell r="B281">
            <v>8</v>
          </cell>
          <cell r="C281">
            <v>0.8</v>
          </cell>
          <cell r="D281">
            <v>0.5</v>
          </cell>
          <cell r="E281">
            <v>0.9</v>
          </cell>
          <cell r="F281">
            <v>0.6</v>
          </cell>
          <cell r="G281">
            <v>1</v>
          </cell>
          <cell r="H281">
            <v>0.7</v>
          </cell>
        </row>
        <row r="282">
          <cell r="A282" t="str">
            <v>3. Khả năng thanh toán tức thời</v>
          </cell>
          <cell r="B282">
            <v>4</v>
          </cell>
          <cell r="C282">
            <v>0.6</v>
          </cell>
          <cell r="D282">
            <v>0.3</v>
          </cell>
          <cell r="E282">
            <v>0.65</v>
          </cell>
          <cell r="F282">
            <v>0.35</v>
          </cell>
          <cell r="G282">
            <v>0.7</v>
          </cell>
          <cell r="H282">
            <v>0.4</v>
          </cell>
        </row>
        <row r="283">
          <cell r="A283" t="str">
            <v>Chỉ tiêu hoạt động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</row>
        <row r="284">
          <cell r="A284" t="str">
            <v>4. Vòng quay vốn lưu động</v>
          </cell>
          <cell r="B284">
            <v>3</v>
          </cell>
          <cell r="C284">
            <v>5.5</v>
          </cell>
          <cell r="D284">
            <v>2.5</v>
          </cell>
          <cell r="E284">
            <v>5.7</v>
          </cell>
          <cell r="F284">
            <v>2.7</v>
          </cell>
          <cell r="G284">
            <v>6</v>
          </cell>
          <cell r="H284">
            <v>3</v>
          </cell>
        </row>
        <row r="285">
          <cell r="A285" t="str">
            <v>5. Vòng quay hàng tồn kho</v>
          </cell>
          <cell r="B285">
            <v>3</v>
          </cell>
          <cell r="C285">
            <v>10</v>
          </cell>
          <cell r="D285">
            <v>5</v>
          </cell>
          <cell r="E285">
            <v>11</v>
          </cell>
          <cell r="F285">
            <v>6</v>
          </cell>
          <cell r="G285">
            <v>12</v>
          </cell>
          <cell r="H285">
            <v>7</v>
          </cell>
        </row>
        <row r="286">
          <cell r="A286" t="str">
            <v>6. Vòng quay các khoản phải thu</v>
          </cell>
          <cell r="B286">
            <v>5</v>
          </cell>
          <cell r="C286">
            <v>25</v>
          </cell>
          <cell r="D286">
            <v>15</v>
          </cell>
          <cell r="E286">
            <v>26</v>
          </cell>
          <cell r="F286">
            <v>16</v>
          </cell>
          <cell r="G286">
            <v>27</v>
          </cell>
          <cell r="H286">
            <v>17</v>
          </cell>
        </row>
        <row r="287">
          <cell r="A287" t="str">
            <v>7. Hiệu suất sử dụng TSCĐ</v>
          </cell>
          <cell r="B287">
            <v>9</v>
          </cell>
          <cell r="C287">
            <v>4.5</v>
          </cell>
          <cell r="D287">
            <v>1.5</v>
          </cell>
          <cell r="E287">
            <v>4.8</v>
          </cell>
          <cell r="F287">
            <v>1.8</v>
          </cell>
          <cell r="G287">
            <v>5</v>
          </cell>
          <cell r="H287">
            <v>2</v>
          </cell>
        </row>
        <row r="288">
          <cell r="A288" t="str">
            <v>Chỉ tiêu cân nợ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</row>
        <row r="289">
          <cell r="A289" t="str">
            <v>8. Tổng nợ phải trả/ Tổng tài sản</v>
          </cell>
          <cell r="B289">
            <v>16</v>
          </cell>
          <cell r="C289">
            <v>0.5</v>
          </cell>
          <cell r="D289">
            <v>0.85</v>
          </cell>
          <cell r="E289">
            <v>0.45</v>
          </cell>
          <cell r="F289">
            <v>0.8</v>
          </cell>
          <cell r="G289">
            <v>0.4</v>
          </cell>
          <cell r="H289">
            <v>0.75</v>
          </cell>
        </row>
        <row r="290">
          <cell r="A290" t="str">
            <v>9. Nợ dài dạn/Vốn CSH</v>
          </cell>
          <cell r="B290">
            <v>9</v>
          </cell>
          <cell r="C290">
            <v>0.7</v>
          </cell>
          <cell r="D290">
            <v>1.5</v>
          </cell>
          <cell r="E290">
            <v>0.65</v>
          </cell>
          <cell r="F290">
            <v>1.4</v>
          </cell>
          <cell r="G290">
            <v>0.6</v>
          </cell>
          <cell r="H290">
            <v>1.3</v>
          </cell>
        </row>
        <row r="291">
          <cell r="A291" t="str">
            <v>Chỉ tiêu thu nhập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</row>
        <row r="292">
          <cell r="A292" t="str">
            <v>10. Lợi nhuận gộp/Doanh thu thuần</v>
          </cell>
          <cell r="B292">
            <v>7</v>
          </cell>
          <cell r="C292">
            <v>0.3</v>
          </cell>
          <cell r="D292">
            <v>0.2</v>
          </cell>
          <cell r="E292">
            <v>0.35</v>
          </cell>
          <cell r="F292">
            <v>0.25</v>
          </cell>
          <cell r="G292">
            <v>0.37</v>
          </cell>
          <cell r="H292">
            <v>0.26</v>
          </cell>
        </row>
        <row r="293">
          <cell r="A293" t="str">
            <v>11. Lợi nhuận từ hoạt động kinh doanh/Doanh thu thuần</v>
          </cell>
          <cell r="B293">
            <v>9</v>
          </cell>
          <cell r="C293">
            <v>0.18</v>
          </cell>
          <cell r="D293">
            <v>0.12</v>
          </cell>
          <cell r="E293">
            <v>0.2</v>
          </cell>
          <cell r="F293">
            <v>0.14000000000000001</v>
          </cell>
          <cell r="G293">
            <v>0.22</v>
          </cell>
          <cell r="H293">
            <v>0.16</v>
          </cell>
        </row>
        <row r="294">
          <cell r="A294" t="str">
            <v>12. Lợi nhuận sau thuế/Vốn CSH bình quân</v>
          </cell>
          <cell r="B294">
            <v>9</v>
          </cell>
          <cell r="C294">
            <v>0.25</v>
          </cell>
          <cell r="D294">
            <v>0.1</v>
          </cell>
          <cell r="E294">
            <v>0.28000000000000003</v>
          </cell>
          <cell r="F294">
            <v>0.13</v>
          </cell>
          <cell r="G294">
            <v>0.3</v>
          </cell>
          <cell r="H294">
            <v>0.15</v>
          </cell>
        </row>
        <row r="295">
          <cell r="A295" t="str">
            <v>13. Lợi nhuận sau thuế/Tổng tài sản bình quân</v>
          </cell>
          <cell r="B295">
            <v>5</v>
          </cell>
          <cell r="C295">
            <v>0.12</v>
          </cell>
          <cell r="D295">
            <v>0.05</v>
          </cell>
          <cell r="E295">
            <v>0.14000000000000001</v>
          </cell>
          <cell r="F295">
            <v>0.06</v>
          </cell>
          <cell r="G295">
            <v>0.15</v>
          </cell>
          <cell r="H295">
            <v>7.0000000000000007E-2</v>
          </cell>
        </row>
        <row r="296">
          <cell r="A296" t="str">
            <v>14. EBIT/Chi phí lãi vay</v>
          </cell>
          <cell r="B296">
            <v>5</v>
          </cell>
          <cell r="C296">
            <v>4</v>
          </cell>
          <cell r="D296">
            <v>1</v>
          </cell>
          <cell r="E296">
            <v>4.5</v>
          </cell>
          <cell r="F296">
            <v>1.5</v>
          </cell>
          <cell r="G296">
            <v>4.5</v>
          </cell>
          <cell r="H296">
            <v>1.5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</row>
        <row r="298">
          <cell r="A298" t="str">
            <v>Ngành 20: Dệt - Nhuộm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</row>
        <row r="300">
          <cell r="A300" t="str">
            <v>Chỉ tiêu thanh khoản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</row>
        <row r="301">
          <cell r="A301" t="str">
            <v>1.Khả năng thanh toán hiện hành</v>
          </cell>
          <cell r="B301">
            <v>12</v>
          </cell>
          <cell r="C301">
            <v>1.1499999999999999</v>
          </cell>
          <cell r="D301">
            <v>0.5</v>
          </cell>
          <cell r="E301">
            <v>1.25</v>
          </cell>
          <cell r="F301">
            <v>0.55000000000000004</v>
          </cell>
          <cell r="G301">
            <v>1.3</v>
          </cell>
          <cell r="H301">
            <v>0.55000000000000004</v>
          </cell>
        </row>
        <row r="302">
          <cell r="A302" t="str">
            <v>2. Khả năng thanh toán nhanh</v>
          </cell>
          <cell r="B302">
            <v>8</v>
          </cell>
          <cell r="C302">
            <v>0.65</v>
          </cell>
          <cell r="D302">
            <v>0.2</v>
          </cell>
          <cell r="E302">
            <v>0.7</v>
          </cell>
          <cell r="F302">
            <v>0.25</v>
          </cell>
          <cell r="G302">
            <v>0.75</v>
          </cell>
          <cell r="H302">
            <v>0.3</v>
          </cell>
        </row>
        <row r="303">
          <cell r="A303" t="str">
            <v>3. Khả năng thanh toán tức thời</v>
          </cell>
          <cell r="B303">
            <v>5</v>
          </cell>
          <cell r="C303">
            <v>0.15</v>
          </cell>
          <cell r="D303">
            <v>0.04</v>
          </cell>
          <cell r="E303">
            <v>0.17</v>
          </cell>
          <cell r="F303">
            <v>0.05</v>
          </cell>
          <cell r="G303">
            <v>0.19</v>
          </cell>
          <cell r="H303">
            <v>0.06</v>
          </cell>
        </row>
        <row r="304">
          <cell r="A304" t="str">
            <v>Chỉ tiêu hoạt động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4. Vòng quay vốn lưu động</v>
          </cell>
          <cell r="B305">
            <v>5</v>
          </cell>
          <cell r="C305">
            <v>2.5</v>
          </cell>
          <cell r="D305">
            <v>1.6</v>
          </cell>
          <cell r="E305">
            <v>2.7</v>
          </cell>
          <cell r="F305">
            <v>1.63</v>
          </cell>
          <cell r="G305">
            <v>3</v>
          </cell>
          <cell r="H305">
            <v>1.66</v>
          </cell>
        </row>
        <row r="306">
          <cell r="A306" t="str">
            <v>5. Vòng quay hàng tồn kho</v>
          </cell>
          <cell r="B306">
            <v>6</v>
          </cell>
          <cell r="C306">
            <v>4</v>
          </cell>
          <cell r="D306">
            <v>2</v>
          </cell>
          <cell r="E306">
            <v>5</v>
          </cell>
          <cell r="F306">
            <v>2.2000000000000002</v>
          </cell>
          <cell r="G306">
            <v>6</v>
          </cell>
          <cell r="H306">
            <v>2.5</v>
          </cell>
        </row>
        <row r="307">
          <cell r="A307" t="str">
            <v>6. Vòng quay các khoản phải thu</v>
          </cell>
          <cell r="B307">
            <v>6</v>
          </cell>
          <cell r="C307">
            <v>6</v>
          </cell>
          <cell r="D307">
            <v>3</v>
          </cell>
          <cell r="E307">
            <v>7</v>
          </cell>
          <cell r="F307">
            <v>4</v>
          </cell>
          <cell r="G307">
            <v>8</v>
          </cell>
          <cell r="H307">
            <v>5</v>
          </cell>
        </row>
        <row r="308">
          <cell r="A308" t="str">
            <v>7. Hiệu suất sử dụng TSCĐ</v>
          </cell>
          <cell r="B308">
            <v>8</v>
          </cell>
          <cell r="C308">
            <v>1.2</v>
          </cell>
          <cell r="D308">
            <v>0.3</v>
          </cell>
          <cell r="E308">
            <v>1.3</v>
          </cell>
          <cell r="F308">
            <v>0.4</v>
          </cell>
          <cell r="G308">
            <v>1.4</v>
          </cell>
          <cell r="H308">
            <v>0.5</v>
          </cell>
        </row>
        <row r="309">
          <cell r="A309" t="str">
            <v>Chỉ tiêu cân nợ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8. Tổng nợ phải trả/ Tổng tài sản</v>
          </cell>
          <cell r="B310">
            <v>15</v>
          </cell>
          <cell r="C310">
            <v>0.7</v>
          </cell>
          <cell r="D310">
            <v>0.85</v>
          </cell>
          <cell r="E310">
            <v>0.65</v>
          </cell>
          <cell r="F310">
            <v>0.82</v>
          </cell>
          <cell r="G310">
            <v>0.6</v>
          </cell>
          <cell r="H310">
            <v>0.8</v>
          </cell>
        </row>
        <row r="311">
          <cell r="A311" t="str">
            <v>10. Nợ dài dạn/Vốn CSH</v>
          </cell>
          <cell r="B311">
            <v>15</v>
          </cell>
          <cell r="C311">
            <v>0.75</v>
          </cell>
          <cell r="D311">
            <v>1</v>
          </cell>
          <cell r="E311">
            <v>0.7</v>
          </cell>
          <cell r="F311">
            <v>0.9</v>
          </cell>
          <cell r="G311">
            <v>0.65</v>
          </cell>
          <cell r="H311">
            <v>0.8</v>
          </cell>
        </row>
        <row r="312">
          <cell r="A312" t="str">
            <v>Chỉ tiêu thu nhập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</row>
        <row r="313">
          <cell r="A313" t="str">
            <v>11. Lợi nhuận gộp/Doanh thu thuần</v>
          </cell>
          <cell r="B313">
            <v>6</v>
          </cell>
          <cell r="C313">
            <v>7.0000000000000007E-2</v>
          </cell>
          <cell r="D313">
            <v>0.03</v>
          </cell>
          <cell r="E313">
            <v>7.4999999999999997E-2</v>
          </cell>
          <cell r="F313">
            <v>3.5000000000000003E-2</v>
          </cell>
          <cell r="G313">
            <v>0.08</v>
          </cell>
          <cell r="H313">
            <v>0.04</v>
          </cell>
        </row>
        <row r="314">
          <cell r="A314" t="str">
            <v>12. Lợi nhuận từ hoạt động kinh doanh/Doanh thu thuần</v>
          </cell>
          <cell r="B314">
            <v>5</v>
          </cell>
          <cell r="C314">
            <v>0.03</v>
          </cell>
          <cell r="D314">
            <v>0.01</v>
          </cell>
          <cell r="E314">
            <v>3.2000000000000001E-2</v>
          </cell>
          <cell r="F314">
            <v>1.2E-2</v>
          </cell>
          <cell r="G314">
            <v>3.5000000000000003E-2</v>
          </cell>
          <cell r="H314">
            <v>1.4999999999999999E-2</v>
          </cell>
        </row>
        <row r="315">
          <cell r="A315" t="str">
            <v>13. Lợi nhuận sau thuế/Vốn CSH bình quân</v>
          </cell>
          <cell r="B315">
            <v>4</v>
          </cell>
          <cell r="C315">
            <v>0.09</v>
          </cell>
          <cell r="D315">
            <v>0.05</v>
          </cell>
          <cell r="E315">
            <v>0.1</v>
          </cell>
          <cell r="F315">
            <v>0.05</v>
          </cell>
          <cell r="G315">
            <v>0.11</v>
          </cell>
          <cell r="H315">
            <v>0.05</v>
          </cell>
        </row>
        <row r="316">
          <cell r="A316" t="str">
            <v>14. Lợi nhuận sau thuế/Tổng tài sản bình quân</v>
          </cell>
          <cell r="B316">
            <v>3</v>
          </cell>
          <cell r="C316">
            <v>0.03</v>
          </cell>
          <cell r="D316">
            <v>0.01</v>
          </cell>
          <cell r="E316">
            <v>0.04</v>
          </cell>
          <cell r="F316">
            <v>1.7000000000000001E-2</v>
          </cell>
          <cell r="G316">
            <v>0.05</v>
          </cell>
          <cell r="H316">
            <v>0.02</v>
          </cell>
        </row>
        <row r="317">
          <cell r="A317" t="str">
            <v>15. EBIT/Chi phí lãi vay</v>
          </cell>
          <cell r="B317">
            <v>2</v>
          </cell>
          <cell r="C317">
            <v>2</v>
          </cell>
          <cell r="D317">
            <v>1</v>
          </cell>
          <cell r="E317">
            <v>2.5</v>
          </cell>
          <cell r="F317">
            <v>1.3</v>
          </cell>
          <cell r="G317">
            <v>3</v>
          </cell>
          <cell r="H317">
            <v>1.5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</row>
        <row r="319">
          <cell r="A319" t="str">
            <v xml:space="preserve">Ngành 21: Sản xuất,  phân phối điện, năng lượng, dịch vụ viễn thông 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</row>
        <row r="320">
          <cell r="A320" t="str">
            <v xml:space="preserve">Sản xuất, phân phối điện, năng lượng, dịch vụ viễn thông 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</row>
        <row r="321">
          <cell r="A321" t="str">
            <v>Chỉ tiêu thanh khoản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</row>
        <row r="322">
          <cell r="A322" t="str">
            <v>1.Khả năng thanh toán hiện hành</v>
          </cell>
          <cell r="B322">
            <v>10</v>
          </cell>
          <cell r="C322">
            <v>1.6</v>
          </cell>
          <cell r="D322">
            <v>0.9</v>
          </cell>
          <cell r="E322">
            <v>1.8</v>
          </cell>
          <cell r="F322">
            <v>1.1000000000000001</v>
          </cell>
          <cell r="G322">
            <v>2</v>
          </cell>
          <cell r="H322">
            <v>1.2</v>
          </cell>
        </row>
        <row r="323">
          <cell r="A323" t="str">
            <v>2. Khả năng thanh toán nhanh</v>
          </cell>
          <cell r="B323">
            <v>8</v>
          </cell>
          <cell r="C323">
            <v>1.5</v>
          </cell>
          <cell r="D323">
            <v>0.8</v>
          </cell>
          <cell r="E323">
            <v>1.7</v>
          </cell>
          <cell r="F323">
            <v>1</v>
          </cell>
          <cell r="G323">
            <v>1.9</v>
          </cell>
          <cell r="H323">
            <v>1.1000000000000001</v>
          </cell>
        </row>
        <row r="324">
          <cell r="A324" t="str">
            <v>3. Khả năng thanh toán tức thời</v>
          </cell>
          <cell r="B324">
            <v>2</v>
          </cell>
          <cell r="C324">
            <v>1</v>
          </cell>
          <cell r="D324">
            <v>0.4</v>
          </cell>
          <cell r="E324">
            <v>1.1000000000000001</v>
          </cell>
          <cell r="F324">
            <v>0.5</v>
          </cell>
          <cell r="G324">
            <v>1.2</v>
          </cell>
          <cell r="H324">
            <v>0.6</v>
          </cell>
        </row>
        <row r="325">
          <cell r="A325" t="str">
            <v>Chỉ tiêu hoạt động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</row>
        <row r="326">
          <cell r="A326" t="str">
            <v>4. Vòng quay vốn lưu động</v>
          </cell>
          <cell r="B326">
            <v>4</v>
          </cell>
          <cell r="C326">
            <v>2.2000000000000002</v>
          </cell>
          <cell r="D326">
            <v>0.6</v>
          </cell>
          <cell r="E326">
            <v>2.2999999999999998</v>
          </cell>
          <cell r="F326">
            <v>0.7</v>
          </cell>
          <cell r="G326">
            <v>2.5</v>
          </cell>
          <cell r="H326">
            <v>0.8</v>
          </cell>
        </row>
        <row r="327">
          <cell r="A327" t="str">
            <v>5. Vòng quay hàng tồn kho</v>
          </cell>
          <cell r="B327">
            <v>3</v>
          </cell>
          <cell r="C327">
            <v>7</v>
          </cell>
          <cell r="D327">
            <v>3</v>
          </cell>
          <cell r="E327">
            <v>8</v>
          </cell>
          <cell r="F327">
            <v>3.5</v>
          </cell>
          <cell r="G327">
            <v>9</v>
          </cell>
          <cell r="H327">
            <v>4</v>
          </cell>
        </row>
        <row r="328">
          <cell r="A328" t="str">
            <v>6. Vòng quay các khoản phải thu</v>
          </cell>
          <cell r="B328">
            <v>4</v>
          </cell>
          <cell r="C328">
            <v>4</v>
          </cell>
          <cell r="D328">
            <v>2</v>
          </cell>
          <cell r="E328">
            <v>4.5</v>
          </cell>
          <cell r="F328">
            <v>2.5</v>
          </cell>
          <cell r="G328">
            <v>5</v>
          </cell>
          <cell r="H328">
            <v>3</v>
          </cell>
        </row>
        <row r="329">
          <cell r="A329" t="str">
            <v>7. Hiệu suất sử dụng TSCĐ</v>
          </cell>
          <cell r="B329">
            <v>9</v>
          </cell>
          <cell r="C329">
            <v>0.4</v>
          </cell>
          <cell r="D329">
            <v>0.1</v>
          </cell>
          <cell r="E329">
            <v>0.45</v>
          </cell>
          <cell r="F329">
            <v>0.15</v>
          </cell>
          <cell r="G329">
            <v>0.5</v>
          </cell>
          <cell r="H329">
            <v>0.2</v>
          </cell>
        </row>
        <row r="330">
          <cell r="A330" t="str">
            <v>Chỉ tiêu cân nợ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</row>
        <row r="331">
          <cell r="A331" t="str">
            <v>8. Tổng nợ phải trả/ Tổng tài sản</v>
          </cell>
          <cell r="B331">
            <v>15</v>
          </cell>
          <cell r="C331">
            <v>0.7</v>
          </cell>
          <cell r="D331">
            <v>0.85</v>
          </cell>
          <cell r="E331">
            <v>0.65</v>
          </cell>
          <cell r="F331">
            <v>0.8</v>
          </cell>
          <cell r="G331">
            <v>0.65</v>
          </cell>
          <cell r="H331">
            <v>0.8</v>
          </cell>
        </row>
        <row r="332">
          <cell r="A332" t="str">
            <v>9. Nợ dài dạn/Vốn CSH</v>
          </cell>
          <cell r="B332">
            <v>20</v>
          </cell>
          <cell r="C332">
            <v>1</v>
          </cell>
          <cell r="D332">
            <v>3</v>
          </cell>
          <cell r="E332">
            <v>1</v>
          </cell>
          <cell r="F332">
            <v>3</v>
          </cell>
          <cell r="G332">
            <v>1</v>
          </cell>
          <cell r="H332">
            <v>3</v>
          </cell>
        </row>
        <row r="333">
          <cell r="A333" t="str">
            <v>Chỉ tiêu thu nhập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</row>
        <row r="334">
          <cell r="A334" t="str">
            <v>10. Lợi nhuận gộp/Doanh thu thuần</v>
          </cell>
          <cell r="B334">
            <v>5</v>
          </cell>
          <cell r="C334">
            <v>0.25</v>
          </cell>
          <cell r="D334">
            <v>0.1</v>
          </cell>
          <cell r="E334">
            <v>0.27</v>
          </cell>
          <cell r="F334">
            <v>0.12</v>
          </cell>
          <cell r="G334">
            <v>0.3</v>
          </cell>
          <cell r="H334">
            <v>0.15</v>
          </cell>
        </row>
        <row r="335">
          <cell r="A335" t="str">
            <v>11. Lợi nhuận từ hoạt động kinh doanh/Doanh thu thuần</v>
          </cell>
          <cell r="B335">
            <v>5</v>
          </cell>
          <cell r="C335">
            <v>0.05</v>
          </cell>
          <cell r="D335">
            <v>0.02</v>
          </cell>
          <cell r="E335">
            <v>7.0000000000000007E-2</v>
          </cell>
          <cell r="F335">
            <v>0.04</v>
          </cell>
          <cell r="G335">
            <v>0.09</v>
          </cell>
          <cell r="H335">
            <v>0.06</v>
          </cell>
        </row>
        <row r="336">
          <cell r="A336" t="str">
            <v>12. Lợi nhuận sau thuế/Vốn CSH bình quân</v>
          </cell>
          <cell r="B336">
            <v>5</v>
          </cell>
          <cell r="C336">
            <v>0.2</v>
          </cell>
          <cell r="D336">
            <v>0.08</v>
          </cell>
          <cell r="E336">
            <v>0.22</v>
          </cell>
          <cell r="F336">
            <v>0.1</v>
          </cell>
          <cell r="G336">
            <v>0.24</v>
          </cell>
          <cell r="H336">
            <v>0.12</v>
          </cell>
        </row>
        <row r="337">
          <cell r="A337" t="str">
            <v>13. Lợi nhuận sau thuế/Tổng tài sản bình quân</v>
          </cell>
          <cell r="B337">
            <v>5</v>
          </cell>
          <cell r="C337">
            <v>0.05</v>
          </cell>
          <cell r="D337">
            <v>0.02</v>
          </cell>
          <cell r="E337">
            <v>7.0000000000000007E-2</v>
          </cell>
          <cell r="F337">
            <v>0.03</v>
          </cell>
          <cell r="G337">
            <v>0.09</v>
          </cell>
          <cell r="H337">
            <v>0.05</v>
          </cell>
        </row>
        <row r="338">
          <cell r="A338" t="str">
            <v>14. EBIT/Chi phí lãi vay</v>
          </cell>
          <cell r="B338">
            <v>5</v>
          </cell>
          <cell r="C338">
            <v>4</v>
          </cell>
          <cell r="D338">
            <v>2.5</v>
          </cell>
          <cell r="E338">
            <v>5</v>
          </cell>
          <cell r="F338">
            <v>3</v>
          </cell>
          <cell r="G338">
            <v>6</v>
          </cell>
          <cell r="H338">
            <v>3.5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</row>
        <row r="340">
          <cell r="A340" t="str">
            <v>Ngành 22: Khai khoáng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</row>
        <row r="341">
          <cell r="A341" t="str">
            <v>Khai khoáng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</row>
        <row r="342">
          <cell r="A342" t="str">
            <v>Chỉ tiêu thanh khoản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</row>
        <row r="343">
          <cell r="A343" t="str">
            <v>1.Khả năng thanh toán hiện hành</v>
          </cell>
          <cell r="B343">
            <v>10</v>
          </cell>
          <cell r="C343">
            <v>1.2</v>
          </cell>
          <cell r="D343">
            <v>0.5</v>
          </cell>
          <cell r="E343">
            <v>1.3</v>
          </cell>
          <cell r="F343">
            <v>0.6</v>
          </cell>
          <cell r="G343">
            <v>1.4</v>
          </cell>
          <cell r="H343">
            <v>0.7</v>
          </cell>
        </row>
        <row r="344">
          <cell r="A344" t="str">
            <v>2. Khả năng thanh toán nhanh</v>
          </cell>
          <cell r="B344">
            <v>6</v>
          </cell>
          <cell r="C344">
            <v>0.7</v>
          </cell>
          <cell r="D344">
            <v>0.2</v>
          </cell>
          <cell r="E344">
            <v>0.8</v>
          </cell>
          <cell r="F344">
            <v>0.2</v>
          </cell>
          <cell r="G344">
            <v>0.9</v>
          </cell>
          <cell r="H344">
            <v>0.3</v>
          </cell>
        </row>
        <row r="345">
          <cell r="A345" t="str">
            <v>3. Khả năng thanh toán tức thời</v>
          </cell>
          <cell r="B345">
            <v>4</v>
          </cell>
          <cell r="C345">
            <v>0.2</v>
          </cell>
          <cell r="D345">
            <v>0.01</v>
          </cell>
          <cell r="E345">
            <v>0.22</v>
          </cell>
          <cell r="F345">
            <v>1.2E-2</v>
          </cell>
          <cell r="G345">
            <v>0.25</v>
          </cell>
          <cell r="H345">
            <v>1.4999999999999999E-2</v>
          </cell>
        </row>
        <row r="346">
          <cell r="A346" t="str">
            <v>Chỉ tiêu hoạt động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</row>
        <row r="347">
          <cell r="A347" t="str">
            <v>4. Vòng quay vốn lưu động</v>
          </cell>
          <cell r="B347">
            <v>5</v>
          </cell>
          <cell r="C347">
            <v>4.5</v>
          </cell>
          <cell r="D347">
            <v>2</v>
          </cell>
          <cell r="E347">
            <v>5</v>
          </cell>
          <cell r="F347">
            <v>2.2000000000000002</v>
          </cell>
          <cell r="G347">
            <v>5.5</v>
          </cell>
          <cell r="H347">
            <v>2.5</v>
          </cell>
        </row>
        <row r="348">
          <cell r="A348" t="str">
            <v>5. Vòng quay hàng tồn kho</v>
          </cell>
          <cell r="B348">
            <v>3</v>
          </cell>
          <cell r="C348">
            <v>7</v>
          </cell>
          <cell r="D348">
            <v>3</v>
          </cell>
          <cell r="E348">
            <v>7.3</v>
          </cell>
          <cell r="F348">
            <v>3.2</v>
          </cell>
          <cell r="G348">
            <v>7.5</v>
          </cell>
          <cell r="H348">
            <v>3.5</v>
          </cell>
        </row>
        <row r="349">
          <cell r="A349" t="str">
            <v>6. Vòng quay các khoản phải thu</v>
          </cell>
          <cell r="B349">
            <v>7</v>
          </cell>
          <cell r="C349">
            <v>12</v>
          </cell>
          <cell r="D349">
            <v>6</v>
          </cell>
          <cell r="E349">
            <v>14</v>
          </cell>
          <cell r="F349">
            <v>8</v>
          </cell>
          <cell r="G349">
            <v>16</v>
          </cell>
          <cell r="H349">
            <v>8</v>
          </cell>
        </row>
        <row r="350">
          <cell r="A350" t="str">
            <v>7. Hiệu suất sử dụng TSCĐ</v>
          </cell>
          <cell r="B350">
            <v>5</v>
          </cell>
          <cell r="C350">
            <v>1</v>
          </cell>
          <cell r="D350">
            <v>0.5</v>
          </cell>
          <cell r="E350">
            <v>1.1000000000000001</v>
          </cell>
          <cell r="F350">
            <v>0.6</v>
          </cell>
          <cell r="G350">
            <v>1.2</v>
          </cell>
          <cell r="H350">
            <v>0.7</v>
          </cell>
        </row>
        <row r="351">
          <cell r="A351" t="str">
            <v>Chỉ tiêu cân nợ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</row>
        <row r="352">
          <cell r="A352" t="str">
            <v>8. Tổng nợ phải trả/ Tổng tài sản</v>
          </cell>
          <cell r="B352">
            <v>21</v>
          </cell>
          <cell r="C352">
            <v>0.6</v>
          </cell>
          <cell r="D352">
            <v>0.9</v>
          </cell>
          <cell r="E352">
            <v>0.55000000000000004</v>
          </cell>
          <cell r="F352">
            <v>0.9</v>
          </cell>
          <cell r="G352">
            <v>0.5</v>
          </cell>
          <cell r="H352">
            <v>0.9</v>
          </cell>
        </row>
        <row r="353">
          <cell r="A353" t="str">
            <v>9. Nợ dài dạn/Vốn CSH</v>
          </cell>
          <cell r="B353">
            <v>14</v>
          </cell>
          <cell r="C353">
            <v>1.2</v>
          </cell>
          <cell r="D353">
            <v>4</v>
          </cell>
          <cell r="E353">
            <v>1</v>
          </cell>
          <cell r="F353">
            <v>3.5</v>
          </cell>
          <cell r="G353">
            <v>0.9</v>
          </cell>
          <cell r="H353">
            <v>2.5</v>
          </cell>
        </row>
        <row r="354">
          <cell r="A354" t="str">
            <v>Chỉ tiêu thu nhập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</row>
        <row r="355">
          <cell r="A355" t="str">
            <v>10. Lợi nhuận gộp/Doanh thu thuần</v>
          </cell>
          <cell r="B355">
            <v>6</v>
          </cell>
          <cell r="C355">
            <v>0.15</v>
          </cell>
          <cell r="D355">
            <v>0.1</v>
          </cell>
          <cell r="E355">
            <v>0.16</v>
          </cell>
          <cell r="F355">
            <v>0.1</v>
          </cell>
          <cell r="G355">
            <v>0.17</v>
          </cell>
          <cell r="H355">
            <v>0.11</v>
          </cell>
        </row>
        <row r="356">
          <cell r="A356" t="str">
            <v>11. Lợi nhuận từ hoạt động kinh doanh/Doanh thu thuần</v>
          </cell>
          <cell r="B356">
            <v>5</v>
          </cell>
          <cell r="C356">
            <v>0.1</v>
          </cell>
          <cell r="D356">
            <v>0.05</v>
          </cell>
          <cell r="E356">
            <v>0.11</v>
          </cell>
          <cell r="F356">
            <v>0.06</v>
          </cell>
          <cell r="G356">
            <v>0.12</v>
          </cell>
          <cell r="H356">
            <v>0.06</v>
          </cell>
        </row>
        <row r="357">
          <cell r="A357" t="str">
            <v>12. Lợi nhuận sau thuế/Vốn CSH bình quân</v>
          </cell>
          <cell r="B357">
            <v>7</v>
          </cell>
          <cell r="C357">
            <v>0.18</v>
          </cell>
          <cell r="D357">
            <v>7.0000000000000007E-2</v>
          </cell>
          <cell r="E357">
            <v>0.2</v>
          </cell>
          <cell r="F357">
            <v>0.08</v>
          </cell>
          <cell r="G357">
            <v>0.22</v>
          </cell>
          <cell r="H357">
            <v>0.1</v>
          </cell>
        </row>
        <row r="358">
          <cell r="A358" t="str">
            <v>13. Lợi nhuận sau thuế/Tổng tài sản bình quân</v>
          </cell>
          <cell r="B358">
            <v>4</v>
          </cell>
          <cell r="C358">
            <v>7.0000000000000007E-2</v>
          </cell>
          <cell r="D358">
            <v>0.02</v>
          </cell>
          <cell r="E358">
            <v>0.09</v>
          </cell>
          <cell r="F358">
            <v>0.04</v>
          </cell>
          <cell r="G358">
            <v>0.1</v>
          </cell>
          <cell r="H358">
            <v>0.05</v>
          </cell>
        </row>
        <row r="359">
          <cell r="A359" t="str">
            <v>14. EBIT/Chi phí lãi vay</v>
          </cell>
          <cell r="B359">
            <v>3</v>
          </cell>
          <cell r="C359">
            <v>2</v>
          </cell>
          <cell r="D359">
            <v>1</v>
          </cell>
          <cell r="E359">
            <v>2.2999999999999998</v>
          </cell>
          <cell r="F359">
            <v>1.4</v>
          </cell>
          <cell r="G359">
            <v>2.5</v>
          </cell>
          <cell r="H359">
            <v>1.6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</row>
        <row r="361">
          <cell r="A361" t="str">
            <v>Ngành 24. Kinh doanh kho bãi và các dịch vụ hỗ trợ vận tải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</row>
        <row r="362">
          <cell r="A362" t="str">
            <v>Kinh doanh kho bãi và các dịch vụ hỗ trợ vận tải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</row>
        <row r="363">
          <cell r="A363" t="str">
            <v>Chỉ tiêu thanh khoản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</row>
        <row r="364">
          <cell r="A364" t="str">
            <v>1.Khả năng thanh toán hiện hành</v>
          </cell>
          <cell r="B364">
            <v>9</v>
          </cell>
          <cell r="C364">
            <v>1.2</v>
          </cell>
          <cell r="D364">
            <v>0.5</v>
          </cell>
          <cell r="E364">
            <v>1.3</v>
          </cell>
          <cell r="F364">
            <v>0.6</v>
          </cell>
          <cell r="G364">
            <v>1.35</v>
          </cell>
          <cell r="H364">
            <v>0.65</v>
          </cell>
        </row>
        <row r="365">
          <cell r="A365" t="str">
            <v>2. Khả năng thanh toán nhanh</v>
          </cell>
          <cell r="B365">
            <v>9</v>
          </cell>
          <cell r="C365">
            <v>0.9</v>
          </cell>
          <cell r="D365">
            <v>0.25</v>
          </cell>
          <cell r="E365">
            <v>0.95</v>
          </cell>
          <cell r="F365">
            <v>0.3</v>
          </cell>
          <cell r="G365">
            <v>1.1000000000000001</v>
          </cell>
          <cell r="H365">
            <v>0.4</v>
          </cell>
        </row>
        <row r="366">
          <cell r="A366" t="str">
            <v>3. Khả năng thanh toán tức thời</v>
          </cell>
          <cell r="B366">
            <v>2</v>
          </cell>
          <cell r="C366">
            <v>0.4</v>
          </cell>
          <cell r="D366">
            <v>0.1</v>
          </cell>
          <cell r="E366">
            <v>0.45</v>
          </cell>
          <cell r="F366">
            <v>0.2</v>
          </cell>
          <cell r="G366">
            <v>0.5</v>
          </cell>
          <cell r="H366">
            <v>0.3</v>
          </cell>
        </row>
        <row r="367">
          <cell r="A367" t="str">
            <v>Chỉ tiêu hoạt động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</row>
        <row r="368">
          <cell r="A368" t="str">
            <v>4. Vòng quay vốn lưu động</v>
          </cell>
          <cell r="B368">
            <v>5</v>
          </cell>
          <cell r="C368">
            <v>6</v>
          </cell>
          <cell r="D368">
            <v>3.3</v>
          </cell>
          <cell r="E368">
            <v>6.5</v>
          </cell>
          <cell r="F368">
            <v>3.5</v>
          </cell>
          <cell r="G368">
            <v>7</v>
          </cell>
          <cell r="H368">
            <v>3.7</v>
          </cell>
        </row>
        <row r="369">
          <cell r="A369" t="str">
            <v>5. Vòng quay hàng tồn kho</v>
          </cell>
          <cell r="B369">
            <v>3</v>
          </cell>
          <cell r="C369">
            <v>18</v>
          </cell>
          <cell r="D369">
            <v>6</v>
          </cell>
          <cell r="E369">
            <v>19</v>
          </cell>
          <cell r="F369">
            <v>7</v>
          </cell>
          <cell r="G369">
            <v>20</v>
          </cell>
          <cell r="H369">
            <v>8</v>
          </cell>
        </row>
        <row r="370">
          <cell r="A370" t="str">
            <v>6. Vòng quay các khoản phải thu</v>
          </cell>
          <cell r="B370">
            <v>5</v>
          </cell>
          <cell r="C370">
            <v>13.5</v>
          </cell>
          <cell r="D370">
            <v>10</v>
          </cell>
          <cell r="E370">
            <v>16</v>
          </cell>
          <cell r="F370">
            <v>11</v>
          </cell>
          <cell r="G370">
            <v>18</v>
          </cell>
          <cell r="H370">
            <v>12</v>
          </cell>
        </row>
        <row r="371">
          <cell r="A371" t="str">
            <v>7. Hiệu suất sử dụng TSCĐ</v>
          </cell>
          <cell r="B371">
            <v>12</v>
          </cell>
          <cell r="C371">
            <v>2</v>
          </cell>
          <cell r="D371">
            <v>1</v>
          </cell>
          <cell r="E371">
            <v>2.2000000000000002</v>
          </cell>
          <cell r="F371">
            <v>1.5</v>
          </cell>
          <cell r="G371">
            <v>2.5</v>
          </cell>
          <cell r="H371">
            <v>1.7</v>
          </cell>
        </row>
        <row r="372">
          <cell r="A372" t="str">
            <v>Chỉ tiêu cân nợ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</row>
        <row r="373">
          <cell r="A373" t="str">
            <v>8. Tổng nợ phải trả/ Tổng tài sản</v>
          </cell>
          <cell r="B373">
            <v>15</v>
          </cell>
          <cell r="C373">
            <v>0.55000000000000004</v>
          </cell>
          <cell r="D373">
            <v>0.8</v>
          </cell>
          <cell r="E373">
            <v>0.5</v>
          </cell>
          <cell r="F373">
            <v>0.75</v>
          </cell>
          <cell r="G373">
            <v>0.45</v>
          </cell>
          <cell r="H373">
            <v>0.7</v>
          </cell>
        </row>
        <row r="374">
          <cell r="A374" t="str">
            <v>9. Nợ dài hạn/Vốn CSH</v>
          </cell>
          <cell r="B374">
            <v>10</v>
          </cell>
          <cell r="C374">
            <v>0.4</v>
          </cell>
          <cell r="D374">
            <v>0.8</v>
          </cell>
          <cell r="E374">
            <v>0.35</v>
          </cell>
          <cell r="F374">
            <v>0.8</v>
          </cell>
          <cell r="G374">
            <v>0.3</v>
          </cell>
          <cell r="H374">
            <v>0.75</v>
          </cell>
        </row>
        <row r="375">
          <cell r="A375" t="str">
            <v>Chỉ tiêu thu nhập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</row>
        <row r="376">
          <cell r="A376" t="str">
            <v>10. Lợi nhuận gộp/Doanh thu thuần</v>
          </cell>
          <cell r="B376">
            <v>6</v>
          </cell>
          <cell r="C376">
            <v>0.2</v>
          </cell>
          <cell r="D376">
            <v>0.1</v>
          </cell>
          <cell r="E376">
            <v>0.22</v>
          </cell>
          <cell r="F376">
            <v>0.12</v>
          </cell>
          <cell r="G376">
            <v>0.25</v>
          </cell>
          <cell r="H376">
            <v>0.14000000000000001</v>
          </cell>
        </row>
        <row r="377">
          <cell r="A377" t="str">
            <v>11. Lợi nhuận từ hoạt động kinh doanh/Doanh thu thuần</v>
          </cell>
          <cell r="B377">
            <v>6</v>
          </cell>
          <cell r="C377">
            <v>0.12</v>
          </cell>
          <cell r="D377">
            <v>0.05</v>
          </cell>
          <cell r="E377">
            <v>0.13</v>
          </cell>
          <cell r="F377">
            <v>0.05</v>
          </cell>
          <cell r="G377">
            <v>0.14000000000000001</v>
          </cell>
          <cell r="H377">
            <v>5.5E-2</v>
          </cell>
        </row>
        <row r="378">
          <cell r="A378" t="str">
            <v>12. Suất sinh lời của Vốn chủ sở hữu</v>
          </cell>
          <cell r="B378">
            <v>7</v>
          </cell>
          <cell r="C378">
            <v>0.15</v>
          </cell>
          <cell r="D378">
            <v>0.09</v>
          </cell>
          <cell r="E378">
            <v>0.16</v>
          </cell>
          <cell r="F378">
            <v>0.1</v>
          </cell>
          <cell r="G378">
            <v>0.16</v>
          </cell>
          <cell r="H378">
            <v>0.1</v>
          </cell>
        </row>
        <row r="379">
          <cell r="A379" t="str">
            <v>13. Suất sinh lời của Tài sản</v>
          </cell>
          <cell r="B379">
            <v>6</v>
          </cell>
          <cell r="C379">
            <v>7.0000000000000007E-2</v>
          </cell>
          <cell r="D379">
            <v>1.7999999999999999E-2</v>
          </cell>
          <cell r="E379">
            <v>0.08</v>
          </cell>
          <cell r="F379">
            <v>2.5000000000000001E-2</v>
          </cell>
          <cell r="G379">
            <v>0.09</v>
          </cell>
          <cell r="H379">
            <v>0.02</v>
          </cell>
        </row>
        <row r="380">
          <cell r="A380" t="str">
            <v>14. Khả năng thanh toán lãi vay</v>
          </cell>
          <cell r="B380">
            <v>5</v>
          </cell>
          <cell r="C380">
            <v>2.5</v>
          </cell>
          <cell r="D380">
            <v>1.2</v>
          </cell>
          <cell r="E380">
            <v>3</v>
          </cell>
          <cell r="F380">
            <v>1.5</v>
          </cell>
          <cell r="G380">
            <v>3.2</v>
          </cell>
          <cell r="H380">
            <v>1.5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</row>
        <row r="382">
          <cell r="A382" t="str">
            <v>Ngành 27:Thương mại xăng dầu gas.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</row>
        <row r="383">
          <cell r="A383" t="str">
            <v>Thương mại xăng dầu, ga.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</row>
        <row r="384">
          <cell r="A384" t="str">
            <v>Chỉ tiêu thanh khoản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</row>
        <row r="385">
          <cell r="A385" t="str">
            <v>1.Khả năng thanh toán hiện hành</v>
          </cell>
          <cell r="B385">
            <v>12</v>
          </cell>
          <cell r="C385">
            <v>1.3</v>
          </cell>
          <cell r="D385">
            <v>0.88</v>
          </cell>
          <cell r="E385">
            <v>1.4</v>
          </cell>
          <cell r="F385">
            <v>0.86</v>
          </cell>
          <cell r="G385">
            <v>1.4</v>
          </cell>
          <cell r="H385">
            <v>0.98</v>
          </cell>
        </row>
        <row r="386">
          <cell r="A386" t="str">
            <v>2. Khả năng thanh toán nhanh</v>
          </cell>
          <cell r="B386">
            <v>9</v>
          </cell>
          <cell r="C386">
            <v>0.8</v>
          </cell>
          <cell r="D386">
            <v>0.5</v>
          </cell>
          <cell r="E386">
            <v>0.7</v>
          </cell>
          <cell r="F386">
            <v>0.4</v>
          </cell>
          <cell r="G386">
            <v>0.6</v>
          </cell>
          <cell r="H386">
            <v>0.3</v>
          </cell>
        </row>
        <row r="387">
          <cell r="A387" t="str">
            <v>3. Khả năng thanh toán tức thời</v>
          </cell>
          <cell r="B387">
            <v>4</v>
          </cell>
          <cell r="C387">
            <v>0.1</v>
          </cell>
          <cell r="D387">
            <v>6.4000000000000001E-2</v>
          </cell>
          <cell r="E387">
            <v>0.15</v>
          </cell>
          <cell r="F387">
            <v>0.09</v>
          </cell>
          <cell r="G387">
            <v>0.2</v>
          </cell>
          <cell r="H387">
            <v>0.1</v>
          </cell>
        </row>
        <row r="388">
          <cell r="A388" t="str">
            <v>Chỉ tiêu hoạt động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</row>
        <row r="389">
          <cell r="A389" t="str">
            <v>4. Vòng quay vốn lưu động</v>
          </cell>
          <cell r="B389">
            <v>8</v>
          </cell>
          <cell r="C389">
            <v>4</v>
          </cell>
          <cell r="D389">
            <v>2.5</v>
          </cell>
          <cell r="E389">
            <v>8</v>
          </cell>
          <cell r="F389">
            <v>5</v>
          </cell>
          <cell r="G389">
            <v>12</v>
          </cell>
          <cell r="H389">
            <v>6.78</v>
          </cell>
        </row>
        <row r="390">
          <cell r="A390" t="str">
            <v>5. Vòng quay hàng tồn kho</v>
          </cell>
          <cell r="B390">
            <v>8</v>
          </cell>
          <cell r="C390">
            <v>8</v>
          </cell>
          <cell r="D390">
            <v>3.5</v>
          </cell>
          <cell r="E390">
            <v>9</v>
          </cell>
          <cell r="F390">
            <v>4.1399999999999997</v>
          </cell>
          <cell r="G390">
            <v>10</v>
          </cell>
          <cell r="H390">
            <v>4.78</v>
          </cell>
        </row>
        <row r="391">
          <cell r="A391" t="str">
            <v>6. Vòng quay các khoản phải thu</v>
          </cell>
          <cell r="B391">
            <v>6</v>
          </cell>
          <cell r="C391">
            <v>7</v>
          </cell>
          <cell r="D391">
            <v>4.78</v>
          </cell>
          <cell r="E391">
            <v>7.5</v>
          </cell>
          <cell r="F391">
            <v>5.28</v>
          </cell>
          <cell r="G391">
            <v>8</v>
          </cell>
          <cell r="H391">
            <v>5.78</v>
          </cell>
        </row>
        <row r="392">
          <cell r="A392" t="str">
            <v>7. Hiệu suất sử dụng TSCĐ</v>
          </cell>
          <cell r="B392">
            <v>3</v>
          </cell>
          <cell r="C392">
            <v>5</v>
          </cell>
          <cell r="D392">
            <v>2.78</v>
          </cell>
          <cell r="E392">
            <v>5.5</v>
          </cell>
          <cell r="F392">
            <v>3.64</v>
          </cell>
          <cell r="G392">
            <v>6</v>
          </cell>
          <cell r="H392">
            <v>4.5</v>
          </cell>
        </row>
        <row r="393">
          <cell r="A393" t="str">
            <v>Chỉ tiêu cân nợ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</row>
        <row r="394">
          <cell r="A394" t="str">
            <v>8. Tổng nợ phải trả/ Tổng tài sản</v>
          </cell>
          <cell r="B394">
            <v>15</v>
          </cell>
          <cell r="C394">
            <v>0.7</v>
          </cell>
          <cell r="D394">
            <v>0.92500000000000004</v>
          </cell>
          <cell r="E394">
            <v>0.65</v>
          </cell>
          <cell r="F394">
            <v>0.875</v>
          </cell>
          <cell r="G394">
            <v>0.6</v>
          </cell>
          <cell r="H394">
            <v>0.82499999999999996</v>
          </cell>
        </row>
        <row r="395">
          <cell r="A395" t="str">
            <v>9. Nợ dài dạn/Vốn CSH</v>
          </cell>
          <cell r="B395">
            <v>5</v>
          </cell>
          <cell r="C395">
            <v>0.3</v>
          </cell>
          <cell r="D395">
            <v>0.45</v>
          </cell>
          <cell r="E395">
            <v>0.25</v>
          </cell>
          <cell r="F395">
            <v>0.4</v>
          </cell>
          <cell r="G395">
            <v>0.2</v>
          </cell>
          <cell r="H395">
            <v>0.35</v>
          </cell>
        </row>
        <row r="396">
          <cell r="A396" t="str">
            <v>Chỉ tiêu thu nhập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</row>
        <row r="397">
          <cell r="A397" t="str">
            <v>10. Lợi nhuận gộp/Doanh thu thuần</v>
          </cell>
          <cell r="B397">
            <v>5</v>
          </cell>
          <cell r="C397">
            <v>0.13</v>
          </cell>
          <cell r="D397">
            <v>7.0000000000000007E-2</v>
          </cell>
          <cell r="E397">
            <v>0.12</v>
          </cell>
          <cell r="F397">
            <v>0.06</v>
          </cell>
          <cell r="G397">
            <v>0.11</v>
          </cell>
          <cell r="H397">
            <v>0.05</v>
          </cell>
        </row>
        <row r="398">
          <cell r="A398" t="str">
            <v>11. Lợi nhuận từ hoạt động kinh doanh/Doanh thu thuần</v>
          </cell>
          <cell r="B398">
            <v>9</v>
          </cell>
          <cell r="C398">
            <v>7.0000000000000007E-2</v>
          </cell>
          <cell r="D398">
            <v>4.7500000000000001E-2</v>
          </cell>
          <cell r="E398">
            <v>0.06</v>
          </cell>
          <cell r="F398">
            <v>3.7499999999999999E-2</v>
          </cell>
          <cell r="G398">
            <v>0.05</v>
          </cell>
          <cell r="H398">
            <v>2.75E-2</v>
          </cell>
        </row>
        <row r="399">
          <cell r="A399" t="str">
            <v>12. Lợi nhuận sau thuế/Vốn CSH bình quân</v>
          </cell>
          <cell r="B399">
            <v>4</v>
          </cell>
          <cell r="C399">
            <v>0.2</v>
          </cell>
          <cell r="D399">
            <v>0.125</v>
          </cell>
          <cell r="E399">
            <v>0.18</v>
          </cell>
          <cell r="F399">
            <v>0.105</v>
          </cell>
          <cell r="G399">
            <v>0.16</v>
          </cell>
          <cell r="H399">
            <v>7.7499999999999999E-2</v>
          </cell>
        </row>
        <row r="400">
          <cell r="A400" t="str">
            <v>13. Lợi nhuận sau thuế/Tổng tài sản bình quân</v>
          </cell>
          <cell r="B400">
            <v>8</v>
          </cell>
          <cell r="C400">
            <v>0.12</v>
          </cell>
          <cell r="D400">
            <v>6.7500000000000004E-2</v>
          </cell>
          <cell r="E400">
            <v>0.11</v>
          </cell>
          <cell r="F400">
            <v>6.13E-2</v>
          </cell>
          <cell r="G400">
            <v>0.08</v>
          </cell>
          <cell r="H400">
            <v>4.2500000000000003E-2</v>
          </cell>
        </row>
        <row r="401">
          <cell r="A401" t="str">
            <v>14. EBIT/Chi phí lãi vay</v>
          </cell>
          <cell r="B401">
            <v>4</v>
          </cell>
          <cell r="C401">
            <v>4</v>
          </cell>
          <cell r="D401">
            <v>2.5</v>
          </cell>
          <cell r="E401">
            <v>3.5</v>
          </cell>
          <cell r="F401">
            <v>2</v>
          </cell>
          <cell r="G401">
            <v>3</v>
          </cell>
          <cell r="H401">
            <v>1.5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</row>
        <row r="403">
          <cell r="A403" t="str">
            <v>Ngành 28: Công Nghiệp đóng tàu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</row>
        <row r="405">
          <cell r="A405" t="str">
            <v>Chỉ tiêu thanh khoản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</row>
        <row r="406">
          <cell r="A406" t="str">
            <v>1.Khả năng thanh toán hiện hành</v>
          </cell>
          <cell r="B406">
            <v>14</v>
          </cell>
          <cell r="C406">
            <v>1.2</v>
          </cell>
          <cell r="D406">
            <v>0.6</v>
          </cell>
          <cell r="E406">
            <v>1.3</v>
          </cell>
          <cell r="F406">
            <v>0.7</v>
          </cell>
          <cell r="G406">
            <v>1.4</v>
          </cell>
          <cell r="H406">
            <v>0.8</v>
          </cell>
        </row>
        <row r="407">
          <cell r="A407" t="str">
            <v>2. Khả năng thanh toán nhanh</v>
          </cell>
          <cell r="B407">
            <v>8</v>
          </cell>
          <cell r="C407">
            <v>0.5</v>
          </cell>
          <cell r="D407">
            <v>0.35</v>
          </cell>
          <cell r="E407">
            <v>0.6</v>
          </cell>
          <cell r="F407">
            <v>0.45</v>
          </cell>
          <cell r="G407">
            <v>0.7</v>
          </cell>
          <cell r="H407">
            <v>0.55000000000000004</v>
          </cell>
        </row>
        <row r="408">
          <cell r="A408" t="str">
            <v>3. Khả năng thanh toán tức thời</v>
          </cell>
          <cell r="B408">
            <v>3</v>
          </cell>
          <cell r="C408">
            <v>0.08</v>
          </cell>
          <cell r="D408">
            <v>0.01</v>
          </cell>
          <cell r="E408">
            <v>0.11</v>
          </cell>
          <cell r="F408">
            <v>0.03</v>
          </cell>
          <cell r="G408">
            <v>0.15</v>
          </cell>
          <cell r="H408">
            <v>0.05</v>
          </cell>
        </row>
        <row r="409">
          <cell r="A409" t="str">
            <v>Chỉ tiêu hoạt động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</row>
        <row r="410">
          <cell r="A410" t="str">
            <v>4. Vòng quay vốn lưu động</v>
          </cell>
          <cell r="B410">
            <v>7</v>
          </cell>
          <cell r="C410">
            <v>1</v>
          </cell>
          <cell r="D410">
            <v>0.3</v>
          </cell>
          <cell r="E410">
            <v>1.2</v>
          </cell>
          <cell r="F410">
            <v>0.4</v>
          </cell>
          <cell r="G410">
            <v>1.5</v>
          </cell>
          <cell r="H410">
            <v>0.5</v>
          </cell>
        </row>
        <row r="411">
          <cell r="A411" t="str">
            <v>5. Vòng quay hàng tồn kho</v>
          </cell>
          <cell r="B411">
            <v>7</v>
          </cell>
          <cell r="C411">
            <v>1.5</v>
          </cell>
          <cell r="D411">
            <v>0.7</v>
          </cell>
          <cell r="E411">
            <v>1.7</v>
          </cell>
          <cell r="F411">
            <v>0.8</v>
          </cell>
          <cell r="G411">
            <v>2</v>
          </cell>
          <cell r="H411">
            <v>1</v>
          </cell>
        </row>
        <row r="412">
          <cell r="A412" t="str">
            <v>6. Vòng quay các khoản phải thu</v>
          </cell>
          <cell r="B412">
            <v>6</v>
          </cell>
          <cell r="C412">
            <v>2</v>
          </cell>
          <cell r="D412">
            <v>0.5</v>
          </cell>
          <cell r="E412">
            <v>2.2000000000000002</v>
          </cell>
          <cell r="F412">
            <v>0.7</v>
          </cell>
          <cell r="G412">
            <v>2.5</v>
          </cell>
          <cell r="H412">
            <v>1</v>
          </cell>
        </row>
        <row r="413">
          <cell r="A413" t="str">
            <v>7. Hiệu suất sử dụng TSCĐ</v>
          </cell>
          <cell r="B413">
            <v>5</v>
          </cell>
          <cell r="C413">
            <v>2</v>
          </cell>
          <cell r="D413">
            <v>1</v>
          </cell>
          <cell r="E413">
            <v>2.2999999999999998</v>
          </cell>
          <cell r="F413">
            <v>1.3</v>
          </cell>
          <cell r="G413">
            <v>2.5</v>
          </cell>
          <cell r="H413">
            <v>1.5</v>
          </cell>
        </row>
        <row r="414">
          <cell r="A414" t="str">
            <v>Chỉ tiêu cân nợ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</row>
        <row r="415">
          <cell r="A415" t="str">
            <v>8. Tổng nợ phải trả/ Tổng tài sản</v>
          </cell>
          <cell r="B415">
            <v>15</v>
          </cell>
          <cell r="C415">
            <v>0.7</v>
          </cell>
          <cell r="D415">
            <v>0.9</v>
          </cell>
          <cell r="E415">
            <v>0.65</v>
          </cell>
          <cell r="F415">
            <v>0.85</v>
          </cell>
          <cell r="G415">
            <v>0.6</v>
          </cell>
          <cell r="H415">
            <v>0.8</v>
          </cell>
        </row>
        <row r="416">
          <cell r="A416" t="str">
            <v>9. Nợ dài dạn/Vốn CSH</v>
          </cell>
          <cell r="B416">
            <v>15</v>
          </cell>
          <cell r="C416">
            <v>1.5</v>
          </cell>
          <cell r="D416">
            <v>3</v>
          </cell>
          <cell r="E416">
            <v>1</v>
          </cell>
          <cell r="F416">
            <v>2.5</v>
          </cell>
          <cell r="G416">
            <v>0.8</v>
          </cell>
          <cell r="H416">
            <v>2</v>
          </cell>
        </row>
        <row r="417">
          <cell r="A417" t="str">
            <v>Chỉ tiêu thu nhập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</row>
        <row r="418">
          <cell r="A418" t="str">
            <v>10. Lợi nhuận gộp/Doanh thu thuần</v>
          </cell>
          <cell r="B418">
            <v>6</v>
          </cell>
          <cell r="C418">
            <v>0.08</v>
          </cell>
          <cell r="D418">
            <v>0.04</v>
          </cell>
          <cell r="E418">
            <v>0.1</v>
          </cell>
          <cell r="F418">
            <v>0.05</v>
          </cell>
          <cell r="G418">
            <v>0.12</v>
          </cell>
          <cell r="H418">
            <v>0.06</v>
          </cell>
        </row>
        <row r="419">
          <cell r="A419" t="str">
            <v>11. Lợi nhuận từ hoạt động kinh doanh/Doanh thu thuần</v>
          </cell>
          <cell r="B419">
            <v>5</v>
          </cell>
          <cell r="C419">
            <v>2.5000000000000001E-2</v>
          </cell>
          <cell r="D419">
            <v>4.0000000000000001E-3</v>
          </cell>
          <cell r="E419">
            <v>0.03</v>
          </cell>
          <cell r="F419">
            <v>6.0000000000000001E-3</v>
          </cell>
          <cell r="G419">
            <v>0.04</v>
          </cell>
          <cell r="H419">
            <v>0.01</v>
          </cell>
        </row>
        <row r="420">
          <cell r="A420" t="str">
            <v>12. Lợi nhuận sau thuế/Vốn CSH bình quân</v>
          </cell>
          <cell r="B420">
            <v>3</v>
          </cell>
          <cell r="C420">
            <v>0.12</v>
          </cell>
          <cell r="D420">
            <v>0.06</v>
          </cell>
          <cell r="E420">
            <v>0.13</v>
          </cell>
          <cell r="F420">
            <v>7.0000000000000007E-2</v>
          </cell>
          <cell r="G420">
            <v>0.14000000000000001</v>
          </cell>
          <cell r="H420">
            <v>0.08</v>
          </cell>
        </row>
        <row r="421">
          <cell r="A421" t="str">
            <v>13. Lợi nhuận sau thuế/Tổng tài sản bình quân</v>
          </cell>
          <cell r="B421">
            <v>4</v>
          </cell>
          <cell r="C421">
            <v>0.02</v>
          </cell>
          <cell r="D421">
            <v>5.0000000000000001E-3</v>
          </cell>
          <cell r="E421">
            <v>2.1999999999999999E-2</v>
          </cell>
          <cell r="F421">
            <v>7.0000000000000001E-3</v>
          </cell>
          <cell r="G421">
            <v>2.5000000000000001E-2</v>
          </cell>
          <cell r="H421">
            <v>0.01</v>
          </cell>
        </row>
        <row r="422">
          <cell r="A422" t="str">
            <v>14. EBIT/Chi phí lãi vay</v>
          </cell>
          <cell r="B422">
            <v>2</v>
          </cell>
          <cell r="C422">
            <v>2</v>
          </cell>
          <cell r="D422">
            <v>1</v>
          </cell>
          <cell r="E422">
            <v>2.5</v>
          </cell>
          <cell r="F422">
            <v>1.25</v>
          </cell>
          <cell r="G422">
            <v>3</v>
          </cell>
          <cell r="H422">
            <v>1.5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</row>
        <row r="424">
          <cell r="A424" t="str">
            <v>Ngành 29: Kinh doanh vật liệu xây dựng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</row>
        <row r="425">
          <cell r="A425" t="str">
            <v>Kinh doanh vật liệu xây dựng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</row>
        <row r="426">
          <cell r="A426" t="str">
            <v>Chỉ tiêu thanh khoản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</row>
        <row r="427">
          <cell r="A427" t="str">
            <v>1.Khả năng thanh toán hiện hành</v>
          </cell>
          <cell r="B427">
            <v>13</v>
          </cell>
          <cell r="C427">
            <v>1.3</v>
          </cell>
          <cell r="D427">
            <v>0.7</v>
          </cell>
          <cell r="E427">
            <v>1.4</v>
          </cell>
          <cell r="F427">
            <v>0.8</v>
          </cell>
          <cell r="G427">
            <v>1.5</v>
          </cell>
          <cell r="H427">
            <v>0.9</v>
          </cell>
        </row>
        <row r="428">
          <cell r="A428" t="str">
            <v>2. Khả năng thanh toán nhanh</v>
          </cell>
          <cell r="B428">
            <v>8</v>
          </cell>
          <cell r="C428">
            <v>0.8</v>
          </cell>
          <cell r="D428">
            <v>0.3</v>
          </cell>
          <cell r="E428">
            <v>0.85</v>
          </cell>
          <cell r="F428">
            <v>0.4</v>
          </cell>
          <cell r="G428">
            <v>0.9</v>
          </cell>
          <cell r="H428">
            <v>0.5</v>
          </cell>
        </row>
        <row r="429">
          <cell r="A429" t="str">
            <v>3. Khả năng thanh toán tức thời</v>
          </cell>
          <cell r="B429">
            <v>4</v>
          </cell>
          <cell r="C429">
            <v>0.1</v>
          </cell>
          <cell r="D429">
            <v>7.0000000000000007E-2</v>
          </cell>
          <cell r="E429">
            <v>0.15</v>
          </cell>
          <cell r="F429">
            <v>0.08</v>
          </cell>
          <cell r="G429">
            <v>0.2</v>
          </cell>
          <cell r="H429">
            <v>0.09</v>
          </cell>
        </row>
        <row r="430">
          <cell r="A430" t="str">
            <v>Chỉ tiêu hoạt động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</row>
        <row r="431">
          <cell r="A431" t="str">
            <v>4. Vòng quay vốn lưu động</v>
          </cell>
          <cell r="B431">
            <v>7</v>
          </cell>
          <cell r="C431">
            <v>4</v>
          </cell>
          <cell r="D431">
            <v>1.5</v>
          </cell>
          <cell r="E431">
            <v>4.5</v>
          </cell>
          <cell r="F431">
            <v>2</v>
          </cell>
          <cell r="G431">
            <v>5</v>
          </cell>
          <cell r="H431">
            <v>2.5</v>
          </cell>
        </row>
        <row r="432">
          <cell r="A432" t="str">
            <v>5. Vòng quay hàng tồn kho</v>
          </cell>
          <cell r="B432">
            <v>7</v>
          </cell>
          <cell r="C432">
            <v>7</v>
          </cell>
          <cell r="D432">
            <v>2</v>
          </cell>
          <cell r="E432">
            <v>8</v>
          </cell>
          <cell r="F432">
            <v>4</v>
          </cell>
          <cell r="G432">
            <v>9</v>
          </cell>
          <cell r="H432">
            <v>5</v>
          </cell>
        </row>
        <row r="433">
          <cell r="A433" t="str">
            <v>6. Vòng quay các khoản phải thu</v>
          </cell>
          <cell r="B433">
            <v>8</v>
          </cell>
          <cell r="C433">
            <v>5</v>
          </cell>
          <cell r="D433">
            <v>2</v>
          </cell>
          <cell r="E433">
            <v>5.5</v>
          </cell>
          <cell r="F433">
            <v>3</v>
          </cell>
          <cell r="G433">
            <v>6</v>
          </cell>
          <cell r="H433">
            <v>4</v>
          </cell>
        </row>
        <row r="434">
          <cell r="A434" t="str">
            <v>7. Hiệu suất sử dụng TSCĐ</v>
          </cell>
          <cell r="B434">
            <v>8</v>
          </cell>
          <cell r="C434">
            <v>22</v>
          </cell>
          <cell r="D434">
            <v>10</v>
          </cell>
          <cell r="E434">
            <v>46</v>
          </cell>
          <cell r="F434">
            <v>25</v>
          </cell>
          <cell r="G434">
            <v>80</v>
          </cell>
          <cell r="H434">
            <v>40</v>
          </cell>
        </row>
        <row r="435">
          <cell r="A435" t="str">
            <v>Chỉ tiêu cân nợ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</row>
        <row r="436">
          <cell r="A436" t="str">
            <v>8. Tổng nợ phải trả/ Tổng tài sản</v>
          </cell>
          <cell r="B436">
            <v>15</v>
          </cell>
          <cell r="C436">
            <v>0.7</v>
          </cell>
          <cell r="D436">
            <v>0.85</v>
          </cell>
          <cell r="E436">
            <v>0.65</v>
          </cell>
          <cell r="F436">
            <v>0.85</v>
          </cell>
          <cell r="G436">
            <v>0.6</v>
          </cell>
          <cell r="H436">
            <v>0.8</v>
          </cell>
        </row>
        <row r="437">
          <cell r="A437" t="str">
            <v>9. Nợ dài dạn/Vốn CSH</v>
          </cell>
          <cell r="B437">
            <v>5</v>
          </cell>
          <cell r="C437">
            <v>0.3</v>
          </cell>
          <cell r="D437">
            <v>0.6</v>
          </cell>
          <cell r="E437">
            <v>0.25</v>
          </cell>
          <cell r="F437">
            <v>0.55000000000000004</v>
          </cell>
          <cell r="G437">
            <v>0.2</v>
          </cell>
          <cell r="H437">
            <v>0.5</v>
          </cell>
        </row>
        <row r="438">
          <cell r="A438" t="str">
            <v>Chỉ tiêu thu nhập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</row>
        <row r="439">
          <cell r="A439" t="str">
            <v>10. Lợi nhuận gộp/Doanh thu thuần</v>
          </cell>
          <cell r="B439">
            <v>5</v>
          </cell>
          <cell r="C439">
            <v>0.06</v>
          </cell>
          <cell r="D439">
            <v>0.04</v>
          </cell>
          <cell r="E439">
            <v>5.5E-2</v>
          </cell>
          <cell r="F439">
            <v>3.5000000000000003E-2</v>
          </cell>
          <cell r="G439">
            <v>0.05</v>
          </cell>
          <cell r="H439">
            <v>0.03</v>
          </cell>
        </row>
        <row r="440">
          <cell r="A440" t="str">
            <v>11. Lợi nhuận từ hoạt động kinh doanh/Doanh thu thuần</v>
          </cell>
          <cell r="B440">
            <v>7</v>
          </cell>
          <cell r="C440">
            <v>2.5000000000000001E-2</v>
          </cell>
          <cell r="D440">
            <v>0.01</v>
          </cell>
          <cell r="E440">
            <v>0.03</v>
          </cell>
          <cell r="F440">
            <v>1.4999999999999999E-2</v>
          </cell>
          <cell r="G440">
            <v>3.5000000000000003E-2</v>
          </cell>
          <cell r="H440">
            <v>0.02</v>
          </cell>
        </row>
        <row r="441">
          <cell r="A441" t="str">
            <v>12. Lợi nhuận sau thuế/Vốn CSH bình quân</v>
          </cell>
          <cell r="B441">
            <v>4</v>
          </cell>
          <cell r="C441">
            <v>0.18</v>
          </cell>
          <cell r="D441">
            <v>0.08</v>
          </cell>
          <cell r="E441">
            <v>0.19</v>
          </cell>
          <cell r="F441">
            <v>0.09</v>
          </cell>
          <cell r="G441">
            <v>0.2</v>
          </cell>
          <cell r="H441">
            <v>0.1</v>
          </cell>
        </row>
        <row r="442">
          <cell r="A442" t="str">
            <v>13. Lợi nhuận sau thuế/Tổng tài sản bình quân</v>
          </cell>
          <cell r="B442">
            <v>6</v>
          </cell>
          <cell r="C442">
            <v>3.5000000000000003E-2</v>
          </cell>
          <cell r="D442">
            <v>0.01</v>
          </cell>
          <cell r="E442">
            <v>3.6999999999999998E-2</v>
          </cell>
          <cell r="F442">
            <v>1.2E-2</v>
          </cell>
          <cell r="G442">
            <v>0.04</v>
          </cell>
          <cell r="H442">
            <v>1.4999999999999999E-2</v>
          </cell>
        </row>
        <row r="443">
          <cell r="A443" t="str">
            <v>14. EBIT/Chi phí lãi vay</v>
          </cell>
          <cell r="B443">
            <v>3</v>
          </cell>
          <cell r="C443">
            <v>2</v>
          </cell>
          <cell r="D443">
            <v>1</v>
          </cell>
          <cell r="E443">
            <v>3</v>
          </cell>
          <cell r="F443">
            <v>1.5</v>
          </cell>
          <cell r="G443">
            <v>3.3</v>
          </cell>
          <cell r="H443">
            <v>1.5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</row>
        <row r="445">
          <cell r="A445" t="str">
            <v xml:space="preserve">Ngành 08: Sản xuất điện tử, máy vi tính quang học, thiết bị viễn thông 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</row>
        <row r="446">
          <cell r="A446" t="str">
            <v>SX điện tử, máy vi tính quang học, thiết bị viễn thông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</row>
        <row r="447">
          <cell r="A447" t="str">
            <v>Chỉ tiêu thanh khoản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</row>
        <row r="448">
          <cell r="A448" t="str">
            <v>1.Khả năng thanh toán hiện hành</v>
          </cell>
          <cell r="B448">
            <v>13</v>
          </cell>
          <cell r="C448">
            <v>1.3</v>
          </cell>
          <cell r="D448">
            <v>0.8</v>
          </cell>
          <cell r="E448">
            <v>1.4</v>
          </cell>
          <cell r="F448">
            <v>0.9</v>
          </cell>
          <cell r="G448">
            <v>1.5</v>
          </cell>
          <cell r="H448">
            <v>1</v>
          </cell>
        </row>
        <row r="449">
          <cell r="A449" t="str">
            <v>2. Khả năng thanh toán nhanh</v>
          </cell>
          <cell r="B449">
            <v>8</v>
          </cell>
          <cell r="C449">
            <v>0.8</v>
          </cell>
          <cell r="D449">
            <v>0.5</v>
          </cell>
          <cell r="E449">
            <v>0.7</v>
          </cell>
          <cell r="F449">
            <v>0.4</v>
          </cell>
          <cell r="G449">
            <v>0.8</v>
          </cell>
          <cell r="H449">
            <v>0.5</v>
          </cell>
        </row>
        <row r="450">
          <cell r="A450" t="str">
            <v>3. Khả năng thanh toán tức thời</v>
          </cell>
          <cell r="B450">
            <v>4</v>
          </cell>
          <cell r="C450">
            <v>0.11</v>
          </cell>
          <cell r="D450">
            <v>0.01</v>
          </cell>
          <cell r="E450">
            <v>0.14000000000000001</v>
          </cell>
          <cell r="F450">
            <v>0.05</v>
          </cell>
          <cell r="G450">
            <v>0.16</v>
          </cell>
          <cell r="H450">
            <v>0.1</v>
          </cell>
        </row>
        <row r="451">
          <cell r="A451" t="str">
            <v>Chỉ tiêu hoạt động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</row>
        <row r="452">
          <cell r="A452" t="str">
            <v>4. Vòng quay vốn lưu động</v>
          </cell>
          <cell r="B452">
            <v>6</v>
          </cell>
          <cell r="C452">
            <v>3</v>
          </cell>
          <cell r="D452">
            <v>1</v>
          </cell>
          <cell r="E452">
            <v>3.3</v>
          </cell>
          <cell r="F452">
            <v>1.5</v>
          </cell>
          <cell r="G452">
            <v>3.5</v>
          </cell>
          <cell r="H452">
            <v>1.7</v>
          </cell>
        </row>
        <row r="453">
          <cell r="A453" t="str">
            <v>5. Vòng quay hàng tồn kho</v>
          </cell>
          <cell r="B453">
            <v>6</v>
          </cell>
          <cell r="C453">
            <v>6</v>
          </cell>
          <cell r="D453">
            <v>2.5</v>
          </cell>
          <cell r="E453">
            <v>6.5</v>
          </cell>
          <cell r="F453">
            <v>3</v>
          </cell>
          <cell r="G453">
            <v>7</v>
          </cell>
          <cell r="H453">
            <v>3.5</v>
          </cell>
        </row>
        <row r="454">
          <cell r="A454" t="str">
            <v>6. Vòng quay các khoản phải thu</v>
          </cell>
          <cell r="B454">
            <v>7</v>
          </cell>
          <cell r="C454">
            <v>6</v>
          </cell>
          <cell r="D454">
            <v>2</v>
          </cell>
          <cell r="E454">
            <v>6.3</v>
          </cell>
          <cell r="F454">
            <v>2.2999999999999998</v>
          </cell>
          <cell r="G454">
            <v>6.5</v>
          </cell>
          <cell r="H454">
            <v>2.5</v>
          </cell>
        </row>
        <row r="455">
          <cell r="A455" t="str">
            <v>7. Hiệu suất sử dụng TSCĐ</v>
          </cell>
          <cell r="B455">
            <v>6</v>
          </cell>
          <cell r="C455">
            <v>2.5</v>
          </cell>
          <cell r="D455">
            <v>1.5</v>
          </cell>
          <cell r="E455">
            <v>2.6</v>
          </cell>
          <cell r="F455">
            <v>1.6</v>
          </cell>
          <cell r="G455">
            <v>2.8</v>
          </cell>
          <cell r="H455">
            <v>1.8</v>
          </cell>
        </row>
        <row r="456">
          <cell r="A456" t="str">
            <v>Chỉ tiêu cân nợ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</row>
        <row r="457">
          <cell r="A457" t="str">
            <v>8. Tổng nợ phải trả/ Tổng tài sản</v>
          </cell>
          <cell r="B457">
            <v>15</v>
          </cell>
          <cell r="C457">
            <v>0.4</v>
          </cell>
          <cell r="D457">
            <v>0.85</v>
          </cell>
          <cell r="E457">
            <v>0.35</v>
          </cell>
          <cell r="F457">
            <v>0.8</v>
          </cell>
          <cell r="G457">
            <v>0.3</v>
          </cell>
          <cell r="H457">
            <v>0.7</v>
          </cell>
        </row>
        <row r="458">
          <cell r="A458" t="str">
            <v>9. Nợ dài dạn/Vốn CSH</v>
          </cell>
          <cell r="B458">
            <v>10</v>
          </cell>
          <cell r="C458">
            <v>0.25</v>
          </cell>
          <cell r="D458">
            <v>0.85</v>
          </cell>
          <cell r="E458">
            <v>0.2</v>
          </cell>
          <cell r="F458">
            <v>0.7</v>
          </cell>
          <cell r="G458">
            <v>0.15</v>
          </cell>
          <cell r="H458">
            <v>0.6</v>
          </cell>
        </row>
        <row r="459">
          <cell r="A459" t="str">
            <v>Chỉ tiêu thu nhập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</row>
        <row r="460">
          <cell r="A460" t="str">
            <v>10. Lợi nhuận gộp/Doanh thu thuần</v>
          </cell>
          <cell r="B460">
            <v>7</v>
          </cell>
          <cell r="C460">
            <v>0.2</v>
          </cell>
          <cell r="D460">
            <v>0.1</v>
          </cell>
          <cell r="E460">
            <v>0.25</v>
          </cell>
          <cell r="F460">
            <v>0.1</v>
          </cell>
          <cell r="G460">
            <v>0.3</v>
          </cell>
          <cell r="H460">
            <v>0.15</v>
          </cell>
        </row>
        <row r="461">
          <cell r="A461" t="str">
            <v>11. Lợi nhuận từ hoạt động kinh doanh/Doanh thu thuần</v>
          </cell>
          <cell r="B461">
            <v>7</v>
          </cell>
          <cell r="C461">
            <v>0.08</v>
          </cell>
          <cell r="D461">
            <v>0.02</v>
          </cell>
          <cell r="E461">
            <v>0.1</v>
          </cell>
          <cell r="F461">
            <v>0.04</v>
          </cell>
          <cell r="G461">
            <v>0.12</v>
          </cell>
          <cell r="H461">
            <v>0.06</v>
          </cell>
        </row>
        <row r="462">
          <cell r="A462" t="str">
            <v>12. Lợi nhuận sau thuế/Vốn CSH bình quân</v>
          </cell>
          <cell r="B462">
            <v>5</v>
          </cell>
          <cell r="C462">
            <v>0.2</v>
          </cell>
          <cell r="D462">
            <v>0.1</v>
          </cell>
          <cell r="E462">
            <v>0.22</v>
          </cell>
          <cell r="F462">
            <v>0.12</v>
          </cell>
          <cell r="G462">
            <v>0.25</v>
          </cell>
          <cell r="H462">
            <v>0.15</v>
          </cell>
        </row>
        <row r="463">
          <cell r="A463" t="str">
            <v>13. Lợi nhuận sau thuế/Tổng tài sản bình quân</v>
          </cell>
          <cell r="B463">
            <v>3</v>
          </cell>
          <cell r="C463">
            <v>0.09</v>
          </cell>
          <cell r="D463">
            <v>0.01</v>
          </cell>
          <cell r="E463">
            <v>0.11700000000000001</v>
          </cell>
          <cell r="F463">
            <v>1.7999999999999999E-2</v>
          </cell>
          <cell r="G463">
            <v>0.14000000000000001</v>
          </cell>
          <cell r="H463">
            <v>0.03</v>
          </cell>
        </row>
        <row r="464">
          <cell r="A464" t="str">
            <v>14. EBIT/Chi phí lãi vay</v>
          </cell>
          <cell r="B464">
            <v>3</v>
          </cell>
          <cell r="C464">
            <v>4</v>
          </cell>
          <cell r="D464">
            <v>2</v>
          </cell>
          <cell r="E464">
            <v>4.2</v>
          </cell>
          <cell r="F464">
            <v>2.2999999999999998</v>
          </cell>
          <cell r="G464">
            <v>4.5</v>
          </cell>
          <cell r="H464">
            <v>2.5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</row>
        <row r="466">
          <cell r="A466" t="str">
            <v>Ngành 09: Sản xuất vật liệu xây dựng (trừ thép)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</row>
        <row r="467">
          <cell r="A467" t="str">
            <v>SX vật liệu xây dựng (trừ thép)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</row>
        <row r="468">
          <cell r="A468" t="str">
            <v>Chỉ tiêu thanh khoản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</row>
        <row r="469">
          <cell r="A469" t="str">
            <v>1.Khả năng thanh toán hiện hành</v>
          </cell>
          <cell r="B469">
            <v>13</v>
          </cell>
          <cell r="C469">
            <v>1.1000000000000001</v>
          </cell>
          <cell r="D469">
            <v>0.8</v>
          </cell>
          <cell r="E469">
            <v>1.2</v>
          </cell>
          <cell r="F469">
            <v>0.9</v>
          </cell>
          <cell r="G469">
            <v>1.3</v>
          </cell>
          <cell r="H469">
            <v>1</v>
          </cell>
        </row>
        <row r="470">
          <cell r="A470" t="str">
            <v>2. Khả năng thanh toán nhanh</v>
          </cell>
          <cell r="B470">
            <v>8</v>
          </cell>
          <cell r="C470">
            <v>0.4</v>
          </cell>
          <cell r="D470">
            <v>0.2</v>
          </cell>
          <cell r="E470">
            <v>0.5</v>
          </cell>
          <cell r="F470">
            <v>0.3</v>
          </cell>
          <cell r="G470">
            <v>0.6</v>
          </cell>
          <cell r="H470">
            <v>0.4</v>
          </cell>
        </row>
        <row r="471">
          <cell r="A471" t="str">
            <v>3. Khả năng thanh toán tức thời</v>
          </cell>
          <cell r="B471">
            <v>4</v>
          </cell>
          <cell r="C471">
            <v>0.15</v>
          </cell>
          <cell r="D471">
            <v>0.05</v>
          </cell>
          <cell r="E471">
            <v>0.2</v>
          </cell>
          <cell r="F471">
            <v>5.5E-2</v>
          </cell>
          <cell r="G471">
            <v>0.25</v>
          </cell>
          <cell r="H471">
            <v>0.06</v>
          </cell>
        </row>
        <row r="472">
          <cell r="A472" t="str">
            <v>Chỉ tiêu hoạt động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</row>
        <row r="473">
          <cell r="A473" t="str">
            <v>4. Vòng quay vốn lưu động</v>
          </cell>
          <cell r="B473">
            <v>7</v>
          </cell>
          <cell r="C473">
            <v>3</v>
          </cell>
          <cell r="D473">
            <v>1.5</v>
          </cell>
          <cell r="E473">
            <v>3.5</v>
          </cell>
          <cell r="F473">
            <v>2</v>
          </cell>
          <cell r="G473">
            <v>4</v>
          </cell>
          <cell r="H473">
            <v>2.5</v>
          </cell>
        </row>
        <row r="474">
          <cell r="A474" t="str">
            <v>5. Vòng quay hàng tồn kho</v>
          </cell>
          <cell r="B474">
            <v>7</v>
          </cell>
          <cell r="C474">
            <v>3</v>
          </cell>
          <cell r="D474">
            <v>1.5</v>
          </cell>
          <cell r="E474">
            <v>3.5</v>
          </cell>
          <cell r="F474">
            <v>2</v>
          </cell>
          <cell r="G474">
            <v>4</v>
          </cell>
          <cell r="H474">
            <v>2.5</v>
          </cell>
        </row>
        <row r="475">
          <cell r="A475" t="str">
            <v>6. Vòng quay các khoản phải thu</v>
          </cell>
          <cell r="B475">
            <v>6</v>
          </cell>
          <cell r="C475">
            <v>8</v>
          </cell>
          <cell r="D475">
            <v>4</v>
          </cell>
          <cell r="E475">
            <v>10</v>
          </cell>
          <cell r="F475">
            <v>5</v>
          </cell>
          <cell r="G475">
            <v>12</v>
          </cell>
          <cell r="H475">
            <v>6</v>
          </cell>
        </row>
        <row r="476">
          <cell r="A476" t="str">
            <v>7. Hiệu suất sử dụng TSCĐ</v>
          </cell>
          <cell r="B476">
            <v>5</v>
          </cell>
          <cell r="C476">
            <v>1.5</v>
          </cell>
          <cell r="D476">
            <v>0.5</v>
          </cell>
          <cell r="E476">
            <v>2.5</v>
          </cell>
          <cell r="F476">
            <v>1</v>
          </cell>
          <cell r="G476">
            <v>3</v>
          </cell>
          <cell r="H476">
            <v>1.5</v>
          </cell>
        </row>
        <row r="477">
          <cell r="A477" t="str">
            <v>Chỉ tiêu cân nợ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</row>
        <row r="478">
          <cell r="A478" t="str">
            <v>8. Tổng nợ phải trả/ Tổng tài sản</v>
          </cell>
          <cell r="B478">
            <v>15</v>
          </cell>
          <cell r="C478">
            <v>0.55000000000000004</v>
          </cell>
          <cell r="D478">
            <v>0.7</v>
          </cell>
          <cell r="E478">
            <v>0.6</v>
          </cell>
          <cell r="F478">
            <v>0.8</v>
          </cell>
          <cell r="G478">
            <v>0.65</v>
          </cell>
          <cell r="H478">
            <v>0.85</v>
          </cell>
        </row>
        <row r="479">
          <cell r="A479" t="str">
            <v>9. Nợ dài dạn/Vốn CSH</v>
          </cell>
          <cell r="B479">
            <v>10</v>
          </cell>
          <cell r="C479">
            <v>0.6</v>
          </cell>
          <cell r="D479">
            <v>1</v>
          </cell>
          <cell r="E479">
            <v>0.5</v>
          </cell>
          <cell r="F479">
            <v>0.9</v>
          </cell>
          <cell r="G479">
            <v>0.4</v>
          </cell>
          <cell r="H479">
            <v>0.8</v>
          </cell>
        </row>
        <row r="480">
          <cell r="A480" t="str">
            <v>Chỉ tiêu thu nhập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</row>
        <row r="481">
          <cell r="A481" t="str">
            <v>10. Lợi nhuận gộp/Doanh thu thuần</v>
          </cell>
          <cell r="B481">
            <v>5</v>
          </cell>
          <cell r="C481">
            <v>0.15</v>
          </cell>
          <cell r="D481">
            <v>0.08</v>
          </cell>
          <cell r="E481">
            <v>0.18</v>
          </cell>
          <cell r="F481">
            <v>0.09</v>
          </cell>
          <cell r="G481">
            <v>0.22</v>
          </cell>
          <cell r="H481">
            <v>0.1</v>
          </cell>
        </row>
        <row r="482">
          <cell r="A482" t="str">
            <v>11. Lợi nhuận từ hoạt động kinh doanh/Doanh thu thuần</v>
          </cell>
          <cell r="B482">
            <v>5</v>
          </cell>
          <cell r="C482">
            <v>0.1</v>
          </cell>
          <cell r="D482">
            <v>0.05</v>
          </cell>
          <cell r="E482">
            <v>0.12</v>
          </cell>
          <cell r="F482">
            <v>0.06</v>
          </cell>
          <cell r="G482">
            <v>0.15</v>
          </cell>
          <cell r="H482">
            <v>7.0000000000000007E-2</v>
          </cell>
        </row>
        <row r="483">
          <cell r="A483" t="str">
            <v>12. Lợi nhuận sau thuế/Vốn CSH bình quân</v>
          </cell>
          <cell r="B483">
            <v>8</v>
          </cell>
          <cell r="C483">
            <v>0.15</v>
          </cell>
          <cell r="D483">
            <v>0.08</v>
          </cell>
          <cell r="E483">
            <v>0.15</v>
          </cell>
          <cell r="F483">
            <v>0.09</v>
          </cell>
          <cell r="G483">
            <v>0.16</v>
          </cell>
          <cell r="H483">
            <v>0.1</v>
          </cell>
        </row>
        <row r="484">
          <cell r="A484" t="str">
            <v>13. Lợi nhuận sau thuế/Tổng tài sản bình quân</v>
          </cell>
          <cell r="B484">
            <v>4</v>
          </cell>
          <cell r="C484">
            <v>7.0000000000000007E-2</v>
          </cell>
          <cell r="D484">
            <v>2.5000000000000001E-2</v>
          </cell>
          <cell r="E484">
            <v>7.0000000000000007E-2</v>
          </cell>
          <cell r="F484">
            <v>2.5000000000000001E-2</v>
          </cell>
          <cell r="G484">
            <v>6.5000000000000002E-2</v>
          </cell>
          <cell r="H484">
            <v>2.5000000000000001E-2</v>
          </cell>
        </row>
        <row r="485">
          <cell r="A485" t="str">
            <v>14. EBIT/Chi phí lãi vay</v>
          </cell>
          <cell r="B485">
            <v>3</v>
          </cell>
          <cell r="C485">
            <v>3</v>
          </cell>
          <cell r="D485">
            <v>1.5</v>
          </cell>
          <cell r="E485">
            <v>3.5</v>
          </cell>
          <cell r="F485">
            <v>2</v>
          </cell>
          <cell r="G485">
            <v>4</v>
          </cell>
          <cell r="H485">
            <v>2.5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</row>
        <row r="487">
          <cell r="A487" t="str">
            <v>Ngành 17: Kinh doanh dịch vụ quảng cáo, tư vấn giám sát, in ấn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</row>
        <row r="488">
          <cell r="A488" t="str">
            <v>Kinh doanh dịch vụ quảng cáo, tư vấn giám sát, in ấn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</row>
        <row r="489">
          <cell r="A489" t="str">
            <v>Chỉ tiêu thanh khoản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</row>
        <row r="490">
          <cell r="A490" t="str">
            <v>1.Khả năng thanh toán hiện hành</v>
          </cell>
          <cell r="B490">
            <v>10</v>
          </cell>
          <cell r="C490">
            <v>1.1000000000000001</v>
          </cell>
          <cell r="D490">
            <v>0.65</v>
          </cell>
          <cell r="E490">
            <v>1.1499999999999999</v>
          </cell>
          <cell r="F490">
            <v>0.7</v>
          </cell>
          <cell r="G490">
            <v>1.2</v>
          </cell>
          <cell r="H490">
            <v>0.75</v>
          </cell>
        </row>
        <row r="491">
          <cell r="A491" t="str">
            <v>2. Khả năng thanh toán nhanh</v>
          </cell>
          <cell r="B491">
            <v>10</v>
          </cell>
          <cell r="C491">
            <v>1.1000000000000001</v>
          </cell>
          <cell r="D491">
            <v>0.65</v>
          </cell>
          <cell r="E491">
            <v>1.1499999999999999</v>
          </cell>
          <cell r="F491">
            <v>0.7</v>
          </cell>
          <cell r="G491">
            <v>1.2</v>
          </cell>
          <cell r="H491">
            <v>0.75</v>
          </cell>
        </row>
        <row r="492">
          <cell r="A492" t="str">
            <v>3. Khả năng thanh toán tức thời</v>
          </cell>
          <cell r="B492">
            <v>5</v>
          </cell>
          <cell r="C492">
            <v>0.25</v>
          </cell>
          <cell r="D492">
            <v>0.05</v>
          </cell>
          <cell r="E492">
            <v>0.3</v>
          </cell>
          <cell r="F492">
            <v>0.1</v>
          </cell>
          <cell r="G492">
            <v>0.35</v>
          </cell>
          <cell r="H492">
            <v>0.15</v>
          </cell>
        </row>
        <row r="493">
          <cell r="A493" t="str">
            <v>Chỉ tiêu hoạt động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</row>
        <row r="494">
          <cell r="A494" t="str">
            <v>4. Vòng quay vốn lưu động</v>
          </cell>
          <cell r="B494">
            <v>4</v>
          </cell>
          <cell r="C494">
            <v>4</v>
          </cell>
          <cell r="D494">
            <v>2</v>
          </cell>
          <cell r="E494">
            <v>4.5</v>
          </cell>
          <cell r="F494">
            <v>2.5</v>
          </cell>
          <cell r="G494">
            <v>5</v>
          </cell>
          <cell r="H494">
            <v>3.5</v>
          </cell>
        </row>
        <row r="495">
          <cell r="A495" t="str">
            <v>5. Vòng quay hàng tồn kho</v>
          </cell>
          <cell r="B495">
            <v>5</v>
          </cell>
          <cell r="C495">
            <v>50</v>
          </cell>
          <cell r="D495">
            <v>36</v>
          </cell>
          <cell r="E495">
            <v>50</v>
          </cell>
          <cell r="F495">
            <v>36</v>
          </cell>
          <cell r="G495">
            <v>50</v>
          </cell>
          <cell r="H495">
            <v>36</v>
          </cell>
        </row>
        <row r="496">
          <cell r="A496" t="str">
            <v>6. Vòng quay các khoản phải thu</v>
          </cell>
          <cell r="B496">
            <v>8</v>
          </cell>
          <cell r="C496">
            <v>5</v>
          </cell>
          <cell r="D496">
            <v>2.5</v>
          </cell>
          <cell r="E496">
            <v>5.5</v>
          </cell>
          <cell r="F496">
            <v>3</v>
          </cell>
          <cell r="G496">
            <v>6</v>
          </cell>
          <cell r="H496">
            <v>4</v>
          </cell>
        </row>
        <row r="497">
          <cell r="A497" t="str">
            <v>7. Hiệu suất sử dụng TSCĐ</v>
          </cell>
          <cell r="B497">
            <v>3</v>
          </cell>
          <cell r="C497">
            <v>4</v>
          </cell>
          <cell r="D497">
            <v>2.5</v>
          </cell>
          <cell r="E497">
            <v>4.5</v>
          </cell>
          <cell r="F497">
            <v>3</v>
          </cell>
          <cell r="G497">
            <v>5</v>
          </cell>
          <cell r="H497">
            <v>3.5</v>
          </cell>
        </row>
        <row r="498">
          <cell r="A498" t="str">
            <v>Chỉ tiêu cân nợ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</row>
        <row r="499">
          <cell r="A499" t="str">
            <v>8. Tổng nợ phải trả/ Tổng tài sản</v>
          </cell>
          <cell r="B499">
            <v>15</v>
          </cell>
          <cell r="C499">
            <v>0.6</v>
          </cell>
          <cell r="D499">
            <v>0.9</v>
          </cell>
          <cell r="E499">
            <v>0.5</v>
          </cell>
          <cell r="F499">
            <v>0.8</v>
          </cell>
          <cell r="G499">
            <v>0.4</v>
          </cell>
          <cell r="H499">
            <v>0.7</v>
          </cell>
        </row>
        <row r="500">
          <cell r="A500" t="str">
            <v>9. Nợ dài dạn/Vốn CSH</v>
          </cell>
          <cell r="B500">
            <v>5</v>
          </cell>
          <cell r="C500">
            <v>0.2</v>
          </cell>
          <cell r="D500">
            <v>0.35</v>
          </cell>
          <cell r="E500">
            <v>0.15</v>
          </cell>
          <cell r="F500">
            <v>0.3</v>
          </cell>
          <cell r="G500">
            <v>0.1</v>
          </cell>
          <cell r="H500">
            <v>0.25</v>
          </cell>
        </row>
        <row r="501">
          <cell r="A501" t="str">
            <v>Chỉ tiêu thu nhập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</row>
        <row r="502">
          <cell r="A502" t="str">
            <v>10. Lợi nhuận gộp/Doanh thu thuần</v>
          </cell>
          <cell r="B502">
            <v>8</v>
          </cell>
          <cell r="C502">
            <v>0.1</v>
          </cell>
          <cell r="D502">
            <v>3.5000000000000003E-2</v>
          </cell>
          <cell r="E502">
            <v>0.11</v>
          </cell>
          <cell r="F502">
            <v>0.04</v>
          </cell>
          <cell r="G502">
            <v>0.12</v>
          </cell>
          <cell r="H502">
            <v>0.05</v>
          </cell>
        </row>
        <row r="503">
          <cell r="A503" t="str">
            <v>11. Lợi nhuận từ hoạt động kinh doanh/Doanh thu thuần</v>
          </cell>
          <cell r="B503">
            <v>9</v>
          </cell>
          <cell r="C503">
            <v>0.04</v>
          </cell>
          <cell r="D503">
            <v>0.01</v>
          </cell>
          <cell r="E503">
            <v>0.05</v>
          </cell>
          <cell r="F503">
            <v>1.4999999999999999E-2</v>
          </cell>
          <cell r="G503">
            <v>0.06</v>
          </cell>
          <cell r="H503">
            <v>0.02</v>
          </cell>
        </row>
        <row r="504">
          <cell r="A504" t="str">
            <v>12. Lợi nhuận sau thuế/Vốn CSH bình quân</v>
          </cell>
          <cell r="B504">
            <v>8</v>
          </cell>
          <cell r="C504">
            <v>0.17</v>
          </cell>
          <cell r="D504">
            <v>0.11</v>
          </cell>
          <cell r="E504">
            <v>0.19</v>
          </cell>
          <cell r="F504">
            <v>0.12</v>
          </cell>
          <cell r="G504">
            <v>0.2</v>
          </cell>
          <cell r="H504">
            <v>0.12</v>
          </cell>
        </row>
        <row r="505">
          <cell r="A505" t="str">
            <v>13. Lợi nhuận sau thuế/Tổng tài sản bình quân</v>
          </cell>
          <cell r="B505">
            <v>6</v>
          </cell>
          <cell r="C505">
            <v>6.5000000000000002E-2</v>
          </cell>
          <cell r="D505">
            <v>0.01</v>
          </cell>
          <cell r="E505">
            <v>0.09</v>
          </cell>
          <cell r="F505">
            <v>0.02</v>
          </cell>
          <cell r="G505">
            <v>0.12</v>
          </cell>
          <cell r="H505">
            <v>0.04</v>
          </cell>
        </row>
        <row r="506">
          <cell r="A506" t="str">
            <v>14. EBIT/Chi phí lãi vay</v>
          </cell>
          <cell r="B506">
            <v>4</v>
          </cell>
          <cell r="C506">
            <v>3</v>
          </cell>
          <cell r="D506">
            <v>1.5</v>
          </cell>
          <cell r="E506">
            <v>3.5</v>
          </cell>
          <cell r="F506">
            <v>1.5</v>
          </cell>
          <cell r="G506">
            <v>4</v>
          </cell>
          <cell r="H506">
            <v>2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</row>
        <row r="508">
          <cell r="A508" t="str">
            <v>Ngành 18: Sản xuất thiết bị văn phòng, đồ gia dụng, thiết bị giáo dục và trang thiết bị y tế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</row>
        <row r="510">
          <cell r="A510" t="str">
            <v>Chỉ tiêu thanh khoản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</row>
        <row r="511">
          <cell r="A511" t="str">
            <v>1.Khả năng thanh toán hiện hành</v>
          </cell>
          <cell r="B511">
            <v>12</v>
          </cell>
          <cell r="C511">
            <v>1.1000000000000001</v>
          </cell>
          <cell r="D511">
            <v>0.5</v>
          </cell>
          <cell r="E511">
            <v>1.2</v>
          </cell>
          <cell r="F511">
            <v>0.6</v>
          </cell>
          <cell r="G511">
            <v>1.3</v>
          </cell>
          <cell r="H511">
            <v>0.7</v>
          </cell>
        </row>
        <row r="512">
          <cell r="A512" t="str">
            <v>2. Khả năng thanh toán nhanh</v>
          </cell>
          <cell r="B512">
            <v>10</v>
          </cell>
          <cell r="C512">
            <v>0.6</v>
          </cell>
          <cell r="D512">
            <v>0.3</v>
          </cell>
          <cell r="E512">
            <v>0.85</v>
          </cell>
          <cell r="F512">
            <v>0.35</v>
          </cell>
          <cell r="G512">
            <v>0.95</v>
          </cell>
          <cell r="H512">
            <v>0.4</v>
          </cell>
        </row>
        <row r="513">
          <cell r="A513" t="str">
            <v>3. Khả năng thanh toán tức thời</v>
          </cell>
          <cell r="B513">
            <v>3</v>
          </cell>
          <cell r="C513">
            <v>0.2</v>
          </cell>
          <cell r="D513">
            <v>0.08</v>
          </cell>
          <cell r="E513">
            <v>0.22</v>
          </cell>
          <cell r="F513">
            <v>0.1</v>
          </cell>
          <cell r="G513">
            <v>0.25</v>
          </cell>
          <cell r="H513">
            <v>0.13</v>
          </cell>
        </row>
        <row r="514">
          <cell r="A514" t="str">
            <v>Chỉ tiêu hoạt động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</row>
        <row r="515">
          <cell r="A515" t="str">
            <v>4. Vòng quay vốn lưu động</v>
          </cell>
          <cell r="B515">
            <v>6</v>
          </cell>
          <cell r="C515">
            <v>3</v>
          </cell>
          <cell r="D515">
            <v>1.5</v>
          </cell>
          <cell r="E515">
            <v>3.2</v>
          </cell>
          <cell r="F515">
            <v>1.7</v>
          </cell>
          <cell r="G515">
            <v>3.5</v>
          </cell>
          <cell r="H515">
            <v>2</v>
          </cell>
        </row>
        <row r="516">
          <cell r="A516" t="str">
            <v>5. Vòng quay hàng tồn kho</v>
          </cell>
          <cell r="B516">
            <v>7</v>
          </cell>
          <cell r="C516">
            <v>3</v>
          </cell>
          <cell r="D516">
            <v>1.5</v>
          </cell>
          <cell r="E516">
            <v>3.2</v>
          </cell>
          <cell r="F516">
            <v>1.7</v>
          </cell>
          <cell r="G516">
            <v>3.5</v>
          </cell>
          <cell r="H516">
            <v>2</v>
          </cell>
        </row>
        <row r="517">
          <cell r="A517" t="str">
            <v>6. Vòng quay các khoản phải thu</v>
          </cell>
          <cell r="B517">
            <v>6</v>
          </cell>
          <cell r="C517">
            <v>6</v>
          </cell>
          <cell r="D517">
            <v>1.5</v>
          </cell>
          <cell r="E517">
            <v>6.5</v>
          </cell>
          <cell r="F517">
            <v>2</v>
          </cell>
          <cell r="G517">
            <v>7</v>
          </cell>
          <cell r="H517">
            <v>2.5</v>
          </cell>
        </row>
        <row r="518">
          <cell r="A518" t="str">
            <v>7. Hiệu suất sử dụng TSCĐ</v>
          </cell>
          <cell r="B518">
            <v>6</v>
          </cell>
          <cell r="C518">
            <v>6</v>
          </cell>
          <cell r="D518">
            <v>1.8</v>
          </cell>
          <cell r="E518">
            <v>6.2</v>
          </cell>
          <cell r="F518">
            <v>2</v>
          </cell>
          <cell r="G518">
            <v>6.4</v>
          </cell>
          <cell r="H518">
            <v>2.2000000000000002</v>
          </cell>
        </row>
        <row r="519">
          <cell r="A519" t="str">
            <v>Chỉ tiêu cân nợ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</row>
        <row r="520">
          <cell r="A520" t="str">
            <v>8. Tổng nợ phải trả/ Tổng tài sản</v>
          </cell>
          <cell r="B520">
            <v>16</v>
          </cell>
          <cell r="C520">
            <v>0.6</v>
          </cell>
          <cell r="D520">
            <v>0.85</v>
          </cell>
          <cell r="E520">
            <v>0.55000000000000004</v>
          </cell>
          <cell r="F520">
            <v>0.8</v>
          </cell>
          <cell r="G520">
            <v>0.5</v>
          </cell>
          <cell r="H520">
            <v>0.75</v>
          </cell>
        </row>
        <row r="521">
          <cell r="A521" t="str">
            <v>9. Nợ dài dạn/Vốn CSH</v>
          </cell>
          <cell r="B521">
            <v>9</v>
          </cell>
          <cell r="C521">
            <v>0.5</v>
          </cell>
          <cell r="D521">
            <v>0.8</v>
          </cell>
          <cell r="E521">
            <v>0.45</v>
          </cell>
          <cell r="F521">
            <v>0.75</v>
          </cell>
          <cell r="G521">
            <v>0.4</v>
          </cell>
          <cell r="H521">
            <v>0.7</v>
          </cell>
        </row>
        <row r="522">
          <cell r="A522" t="str">
            <v>Chỉ tiêu thu nhập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</row>
        <row r="523">
          <cell r="A523" t="str">
            <v>10. Lợi nhuận gộp/Doanh thu thuần</v>
          </cell>
          <cell r="B523">
            <v>5</v>
          </cell>
          <cell r="C523">
            <v>0.25</v>
          </cell>
          <cell r="D523">
            <v>0.1</v>
          </cell>
          <cell r="E523">
            <v>0.27</v>
          </cell>
          <cell r="F523">
            <v>0.12</v>
          </cell>
          <cell r="G523">
            <v>0.3</v>
          </cell>
          <cell r="H523">
            <v>0.15</v>
          </cell>
        </row>
        <row r="524">
          <cell r="A524" t="str">
            <v>11. Lợi nhuận từ hoạt động kinh doanh/Doanh thu thuần</v>
          </cell>
          <cell r="B524">
            <v>5</v>
          </cell>
          <cell r="C524">
            <v>0.05</v>
          </cell>
          <cell r="D524">
            <v>0.02</v>
          </cell>
          <cell r="E524">
            <v>7.0000000000000007E-2</v>
          </cell>
          <cell r="F524">
            <v>0.04</v>
          </cell>
          <cell r="G524">
            <v>0.09</v>
          </cell>
          <cell r="H524">
            <v>0.06</v>
          </cell>
        </row>
        <row r="525">
          <cell r="A525" t="str">
            <v>12. Lợi nhuận sau thuế/Vốn CSH bình quân</v>
          </cell>
          <cell r="B525">
            <v>8</v>
          </cell>
          <cell r="C525">
            <v>0.2</v>
          </cell>
          <cell r="D525">
            <v>0.08</v>
          </cell>
          <cell r="E525">
            <v>0.22</v>
          </cell>
          <cell r="F525">
            <v>0.1</v>
          </cell>
          <cell r="G525">
            <v>0.24</v>
          </cell>
          <cell r="H525">
            <v>0.12</v>
          </cell>
        </row>
        <row r="526">
          <cell r="A526" t="str">
            <v>13. Lợi nhuận sau thuế/Tổng tài sản bình quân</v>
          </cell>
          <cell r="B526">
            <v>4</v>
          </cell>
          <cell r="C526">
            <v>0.05</v>
          </cell>
          <cell r="D526">
            <v>0.02</v>
          </cell>
          <cell r="E526">
            <v>7.0000000000000007E-2</v>
          </cell>
          <cell r="F526">
            <v>0.03</v>
          </cell>
          <cell r="G526">
            <v>0.09</v>
          </cell>
          <cell r="H526">
            <v>0.05</v>
          </cell>
        </row>
        <row r="527">
          <cell r="A527" t="str">
            <v>14. EBIT/Chi phí lãi vay</v>
          </cell>
          <cell r="B527">
            <v>3</v>
          </cell>
          <cell r="C527">
            <v>2</v>
          </cell>
          <cell r="D527">
            <v>1</v>
          </cell>
          <cell r="E527">
            <v>2.5</v>
          </cell>
          <cell r="F527">
            <v>1.5</v>
          </cell>
          <cell r="G527">
            <v>3</v>
          </cell>
          <cell r="H527">
            <v>2</v>
          </cell>
        </row>
        <row r="528">
          <cell r="A528">
            <v>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</row>
        <row r="529">
          <cell r="A529" t="str">
            <v>Ngành 19: Cơ khí, chế tạo máy móc, thiết bị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</row>
        <row r="530">
          <cell r="A530" t="str">
            <v>Cơ khí, chế tạo MMTB , sản xuất kim loại đúc sẵn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</row>
        <row r="531">
          <cell r="A531" t="str">
            <v>Chỉ tiêu thanh khoản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</row>
        <row r="532">
          <cell r="A532" t="str">
            <v>1.Khả năng thanh toán hiện hành</v>
          </cell>
          <cell r="B532">
            <v>10</v>
          </cell>
          <cell r="C532">
            <v>1.2</v>
          </cell>
          <cell r="D532">
            <v>0.6</v>
          </cell>
          <cell r="E532">
            <v>1.25</v>
          </cell>
          <cell r="F532">
            <v>0.65</v>
          </cell>
          <cell r="G532">
            <v>1.3</v>
          </cell>
          <cell r="H532">
            <v>0.7</v>
          </cell>
        </row>
        <row r="533">
          <cell r="A533" t="str">
            <v>2. Khả năng thanh toán nhanh</v>
          </cell>
          <cell r="B533">
            <v>4</v>
          </cell>
          <cell r="C533">
            <v>0.7</v>
          </cell>
          <cell r="D533">
            <v>0.3</v>
          </cell>
          <cell r="E533">
            <v>0.75</v>
          </cell>
          <cell r="F533">
            <v>0.35</v>
          </cell>
          <cell r="G533">
            <v>0.8</v>
          </cell>
          <cell r="H533">
            <v>0.4</v>
          </cell>
        </row>
        <row r="534">
          <cell r="A534" t="str">
            <v>3. Khả năng thanh toán tức thời</v>
          </cell>
          <cell r="B534">
            <v>6</v>
          </cell>
          <cell r="C534">
            <v>0.08</v>
          </cell>
          <cell r="D534">
            <v>8.0000000000000002E-3</v>
          </cell>
          <cell r="E534">
            <v>0.08</v>
          </cell>
          <cell r="F534">
            <v>8.0000000000000002E-3</v>
          </cell>
          <cell r="G534">
            <v>0.08</v>
          </cell>
          <cell r="H534">
            <v>8.0000000000000002E-3</v>
          </cell>
        </row>
        <row r="535">
          <cell r="A535" t="str">
            <v>Chỉ tiêu hoạt động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</row>
        <row r="536">
          <cell r="A536" t="str">
            <v>4. Vòng quay vốn lưu động</v>
          </cell>
          <cell r="B536">
            <v>6</v>
          </cell>
          <cell r="C536">
            <v>3</v>
          </cell>
          <cell r="D536">
            <v>1.5</v>
          </cell>
          <cell r="E536">
            <v>3.5</v>
          </cell>
          <cell r="F536">
            <v>2</v>
          </cell>
          <cell r="G536">
            <v>4</v>
          </cell>
          <cell r="H536">
            <v>2</v>
          </cell>
        </row>
        <row r="537">
          <cell r="A537" t="str">
            <v>5. Vòng quay hàng tồn kho</v>
          </cell>
          <cell r="B537">
            <v>5</v>
          </cell>
          <cell r="C537">
            <v>7</v>
          </cell>
          <cell r="D537">
            <v>2.5</v>
          </cell>
          <cell r="E537">
            <v>7.3</v>
          </cell>
          <cell r="F537">
            <v>2.8</v>
          </cell>
          <cell r="G537">
            <v>7.6</v>
          </cell>
          <cell r="H537">
            <v>3.1</v>
          </cell>
        </row>
        <row r="538">
          <cell r="A538" t="str">
            <v>6. Vòng quay các khoản phải thu</v>
          </cell>
          <cell r="B538">
            <v>9</v>
          </cell>
          <cell r="C538">
            <v>3</v>
          </cell>
          <cell r="D538">
            <v>1</v>
          </cell>
          <cell r="E538">
            <v>3.5</v>
          </cell>
          <cell r="F538">
            <v>1.5</v>
          </cell>
          <cell r="G538">
            <v>4</v>
          </cell>
          <cell r="H538">
            <v>2</v>
          </cell>
        </row>
        <row r="539">
          <cell r="A539" t="str">
            <v>7. Hiệu suất sử dụng TSCĐ</v>
          </cell>
          <cell r="B539">
            <v>10</v>
          </cell>
          <cell r="C539">
            <v>2</v>
          </cell>
          <cell r="D539">
            <v>1</v>
          </cell>
          <cell r="E539">
            <v>2.25</v>
          </cell>
          <cell r="F539">
            <v>1.25</v>
          </cell>
          <cell r="G539">
            <v>2.5</v>
          </cell>
          <cell r="H539">
            <v>1.5</v>
          </cell>
        </row>
        <row r="540">
          <cell r="A540" t="str">
            <v>Chỉ tiêu cân nợ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</row>
        <row r="541">
          <cell r="A541" t="str">
            <v>8. Tổng nợ phải trả/ Tổng tài sản</v>
          </cell>
          <cell r="B541">
            <v>15</v>
          </cell>
          <cell r="C541">
            <v>0.65</v>
          </cell>
          <cell r="D541">
            <v>0.85</v>
          </cell>
          <cell r="E541">
            <v>0.6</v>
          </cell>
          <cell r="F541">
            <v>0.8</v>
          </cell>
          <cell r="G541">
            <v>0.55000000000000004</v>
          </cell>
          <cell r="H541">
            <v>0.75</v>
          </cell>
        </row>
        <row r="542">
          <cell r="A542" t="str">
            <v>9. Nợ dài dạn/Vốn CSH</v>
          </cell>
          <cell r="B542">
            <v>10</v>
          </cell>
          <cell r="C542">
            <v>1</v>
          </cell>
          <cell r="D542">
            <v>2</v>
          </cell>
          <cell r="E542">
            <v>0.8</v>
          </cell>
          <cell r="F542">
            <v>1.5</v>
          </cell>
          <cell r="G542">
            <v>0.6</v>
          </cell>
          <cell r="H542">
            <v>1.2</v>
          </cell>
        </row>
        <row r="543">
          <cell r="A543" t="str">
            <v>Chỉ tiêu thu nhập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</row>
        <row r="544">
          <cell r="A544" t="str">
            <v>10. Lợi nhuận gộp/Doanh thu thuần</v>
          </cell>
          <cell r="B544">
            <v>5</v>
          </cell>
          <cell r="C544">
            <v>0.08</v>
          </cell>
          <cell r="D544">
            <v>0.04</v>
          </cell>
          <cell r="E544">
            <v>0.09</v>
          </cell>
          <cell r="F544">
            <v>0.04</v>
          </cell>
          <cell r="G544">
            <v>0.1</v>
          </cell>
          <cell r="H544">
            <v>0.04</v>
          </cell>
        </row>
        <row r="545">
          <cell r="A545" t="str">
            <v>11. Lợi nhuận từ hoạt động kinh doanh/Doanh thu thuần</v>
          </cell>
          <cell r="B545">
            <v>7</v>
          </cell>
          <cell r="C545">
            <v>3.2000000000000001E-2</v>
          </cell>
          <cell r="D545">
            <v>0.01</v>
          </cell>
          <cell r="E545">
            <v>3.6999999999999998E-2</v>
          </cell>
          <cell r="F545">
            <v>1.2E-2</v>
          </cell>
          <cell r="G545">
            <v>4.2000000000000003E-2</v>
          </cell>
          <cell r="H545">
            <v>1.4E-2</v>
          </cell>
        </row>
        <row r="546">
          <cell r="A546" t="str">
            <v>12. Lợi nhuận sau thuế/Vốn CSH bình quân</v>
          </cell>
          <cell r="B546">
            <v>5</v>
          </cell>
          <cell r="C546">
            <v>0.12</v>
          </cell>
          <cell r="D546">
            <v>0.06</v>
          </cell>
          <cell r="E546">
            <v>0.13</v>
          </cell>
          <cell r="F546">
            <v>7.0000000000000007E-2</v>
          </cell>
          <cell r="G546">
            <v>0.14000000000000001</v>
          </cell>
          <cell r="H546">
            <v>0.08</v>
          </cell>
        </row>
        <row r="547">
          <cell r="A547" t="str">
            <v>13. Lợi nhuận sau thuế/Tổng tài sản bình quân</v>
          </cell>
          <cell r="B547">
            <v>3</v>
          </cell>
          <cell r="C547">
            <v>0.03</v>
          </cell>
          <cell r="D547">
            <v>7.0000000000000001E-3</v>
          </cell>
          <cell r="E547">
            <v>3.2000000000000001E-2</v>
          </cell>
          <cell r="F547">
            <v>8.9999999999999993E-3</v>
          </cell>
          <cell r="G547">
            <v>3.5000000000000003E-2</v>
          </cell>
          <cell r="H547">
            <v>1.2E-2</v>
          </cell>
        </row>
        <row r="548">
          <cell r="A548" t="str">
            <v>14. EBIT/Chi phí lãi vay</v>
          </cell>
          <cell r="B548">
            <v>5</v>
          </cell>
          <cell r="C548">
            <v>2</v>
          </cell>
          <cell r="D548">
            <v>1</v>
          </cell>
          <cell r="E548">
            <v>2.5</v>
          </cell>
          <cell r="F548">
            <v>1.25</v>
          </cell>
          <cell r="G548">
            <v>3</v>
          </cell>
          <cell r="H548">
            <v>1.5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</row>
        <row r="550">
          <cell r="A550" t="str">
            <v>Ngành 25: Sản xuất kim loại và các sản phẩm từ kim loại đúc sẵn (trừ máy móc, thiết bị)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</row>
        <row r="552">
          <cell r="A552" t="str">
            <v>Chỉ tiêu thanh khoản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</row>
        <row r="553">
          <cell r="A553" t="str">
            <v>1.Khả năng thanh toán hiện hành</v>
          </cell>
          <cell r="B553">
            <v>10</v>
          </cell>
          <cell r="C553">
            <v>1.1000000000000001</v>
          </cell>
          <cell r="D553">
            <v>0.7</v>
          </cell>
          <cell r="E553">
            <v>1.1499999999999999</v>
          </cell>
          <cell r="F553">
            <v>0.75</v>
          </cell>
          <cell r="G553">
            <v>1.2</v>
          </cell>
          <cell r="H553">
            <v>0.8</v>
          </cell>
        </row>
        <row r="554">
          <cell r="A554" t="str">
            <v>2. Khả năng thanh toán nhanh</v>
          </cell>
          <cell r="B554">
            <v>12</v>
          </cell>
          <cell r="C554">
            <v>0.6</v>
          </cell>
          <cell r="D554">
            <v>0.3</v>
          </cell>
          <cell r="E554">
            <v>0.65</v>
          </cell>
          <cell r="F554">
            <v>0.4</v>
          </cell>
          <cell r="G554">
            <v>0.7</v>
          </cell>
          <cell r="H554">
            <v>0.5</v>
          </cell>
        </row>
        <row r="555">
          <cell r="A555" t="str">
            <v>3. Khả năng thanh toán tức thời</v>
          </cell>
          <cell r="B555">
            <v>3</v>
          </cell>
          <cell r="C555">
            <v>0.08</v>
          </cell>
          <cell r="D555">
            <v>5.0000000000000001E-3</v>
          </cell>
          <cell r="E555">
            <v>0.1</v>
          </cell>
          <cell r="F555">
            <v>0.01</v>
          </cell>
          <cell r="G555">
            <v>0.15</v>
          </cell>
          <cell r="H555">
            <v>0.02</v>
          </cell>
        </row>
        <row r="556">
          <cell r="A556" t="str">
            <v>Chỉ tiêu hoạt động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</row>
        <row r="557">
          <cell r="A557" t="str">
            <v>4. Vòng quay vốn lưu động</v>
          </cell>
          <cell r="B557">
            <v>7</v>
          </cell>
          <cell r="C557">
            <v>3.5</v>
          </cell>
          <cell r="D557">
            <v>1.5</v>
          </cell>
          <cell r="E557">
            <v>4</v>
          </cell>
          <cell r="F557">
            <v>2</v>
          </cell>
          <cell r="G557">
            <v>4.5</v>
          </cell>
          <cell r="H557">
            <v>2.5</v>
          </cell>
        </row>
        <row r="558">
          <cell r="A558" t="str">
            <v>5. Vòng quay hàng tồn kho</v>
          </cell>
          <cell r="B558">
            <v>7</v>
          </cell>
          <cell r="C558">
            <v>4.5</v>
          </cell>
          <cell r="D558">
            <v>2</v>
          </cell>
          <cell r="E558">
            <v>5</v>
          </cell>
          <cell r="F558">
            <v>2.5</v>
          </cell>
          <cell r="G558">
            <v>5.5</v>
          </cell>
          <cell r="H558">
            <v>3</v>
          </cell>
        </row>
        <row r="559">
          <cell r="A559" t="str">
            <v>6. Vòng quay các khoản phải thu</v>
          </cell>
          <cell r="B559">
            <v>6</v>
          </cell>
          <cell r="C559">
            <v>7</v>
          </cell>
          <cell r="D559">
            <v>4</v>
          </cell>
          <cell r="E559">
            <v>6.5</v>
          </cell>
          <cell r="F559">
            <v>3.5</v>
          </cell>
          <cell r="G559">
            <v>6</v>
          </cell>
          <cell r="H559">
            <v>3</v>
          </cell>
        </row>
        <row r="560">
          <cell r="A560" t="str">
            <v>7. Hiệu suất sử dụng TSCĐ</v>
          </cell>
          <cell r="B560">
            <v>5</v>
          </cell>
          <cell r="C560">
            <v>3.5</v>
          </cell>
          <cell r="D560">
            <v>1.5</v>
          </cell>
          <cell r="E560">
            <v>4</v>
          </cell>
          <cell r="F560">
            <v>2</v>
          </cell>
          <cell r="G560">
            <v>4.5</v>
          </cell>
          <cell r="H560">
            <v>2.5</v>
          </cell>
        </row>
        <row r="561">
          <cell r="A561" t="str">
            <v>Chỉ tiêu cân nợ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</row>
        <row r="562">
          <cell r="A562" t="str">
            <v>8. Tổng nợ phải trả/ Tổng tài sản</v>
          </cell>
          <cell r="B562">
            <v>15</v>
          </cell>
          <cell r="C562">
            <v>0.55000000000000004</v>
          </cell>
          <cell r="D562">
            <v>0.85</v>
          </cell>
          <cell r="E562">
            <v>0.5</v>
          </cell>
          <cell r="F562">
            <v>0.8</v>
          </cell>
          <cell r="G562">
            <v>0.45</v>
          </cell>
          <cell r="H562">
            <v>0.75</v>
          </cell>
        </row>
        <row r="563">
          <cell r="A563" t="str">
            <v>9. Nợ dài dạn/Vốn CSH</v>
          </cell>
          <cell r="B563">
            <v>10</v>
          </cell>
          <cell r="C563">
            <v>0.6</v>
          </cell>
          <cell r="D563">
            <v>0.75</v>
          </cell>
          <cell r="E563">
            <v>0.55000000000000004</v>
          </cell>
          <cell r="F563">
            <v>0.7</v>
          </cell>
          <cell r="G563">
            <v>0.5</v>
          </cell>
          <cell r="H563">
            <v>0.65</v>
          </cell>
        </row>
        <row r="564">
          <cell r="A564" t="str">
            <v>Chỉ tiêu thu nhập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</row>
        <row r="565">
          <cell r="A565" t="str">
            <v>10. Lợi nhuận gộp/Doanh thu thuần</v>
          </cell>
          <cell r="B565">
            <v>8</v>
          </cell>
          <cell r="C565">
            <v>0.1</v>
          </cell>
          <cell r="D565">
            <v>0.06</v>
          </cell>
          <cell r="E565">
            <v>0.105</v>
          </cell>
          <cell r="F565">
            <v>6.5000000000000002E-2</v>
          </cell>
          <cell r="G565">
            <v>0.11</v>
          </cell>
          <cell r="H565">
            <v>7.0000000000000007E-2</v>
          </cell>
        </row>
        <row r="566">
          <cell r="A566" t="str">
            <v>11. Lợi nhuận từ hoạt động kinh doanh/Doanh thu thuần</v>
          </cell>
          <cell r="B566">
            <v>6</v>
          </cell>
          <cell r="C566">
            <v>0.06</v>
          </cell>
          <cell r="D566">
            <v>0.02</v>
          </cell>
          <cell r="E566">
            <v>6.5000000000000002E-2</v>
          </cell>
          <cell r="F566">
            <v>2.5000000000000001E-2</v>
          </cell>
          <cell r="G566">
            <v>7.0000000000000007E-2</v>
          </cell>
          <cell r="H566">
            <v>0.03</v>
          </cell>
        </row>
        <row r="567">
          <cell r="A567" t="str">
            <v>12. Lợi nhuận sau thuế/Vốn CSH bình quân</v>
          </cell>
          <cell r="B567">
            <v>6</v>
          </cell>
          <cell r="C567">
            <v>0.15</v>
          </cell>
          <cell r="D567">
            <v>0.08</v>
          </cell>
          <cell r="E567">
            <v>0.17</v>
          </cell>
          <cell r="F567">
            <v>0.09</v>
          </cell>
          <cell r="G567">
            <v>0.18</v>
          </cell>
          <cell r="H567">
            <v>0.1</v>
          </cell>
        </row>
        <row r="568">
          <cell r="A568" t="str">
            <v>13. Lợi nhuận sau thuế/Tổng tài sản bình quân</v>
          </cell>
          <cell r="B568">
            <v>3</v>
          </cell>
          <cell r="C568">
            <v>7.4999999999999997E-2</v>
          </cell>
          <cell r="D568">
            <v>1.4999999999999999E-2</v>
          </cell>
          <cell r="E568">
            <v>7.4999999999999997E-2</v>
          </cell>
          <cell r="F568">
            <v>0.02</v>
          </cell>
          <cell r="G568">
            <v>0.08</v>
          </cell>
          <cell r="H568">
            <v>0.02</v>
          </cell>
        </row>
        <row r="569">
          <cell r="A569" t="str">
            <v>14. Khả năng thanh toán lãi vay</v>
          </cell>
          <cell r="B569">
            <v>2</v>
          </cell>
          <cell r="C569">
            <v>3</v>
          </cell>
          <cell r="D569">
            <v>1</v>
          </cell>
          <cell r="E569">
            <v>3.5</v>
          </cell>
          <cell r="F569">
            <v>1.5</v>
          </cell>
          <cell r="G569">
            <v>4</v>
          </cell>
          <cell r="H569">
            <v>2</v>
          </cell>
        </row>
        <row r="570">
          <cell r="A570">
            <v>0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</row>
        <row r="571">
          <cell r="A571" t="str">
            <v>Ngành 26: Kinh doanh vàng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</row>
        <row r="572">
          <cell r="A572" t="str">
            <v>Kinh doanh vàng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</row>
        <row r="573">
          <cell r="A573" t="str">
            <v>Chỉ tiêu thanh khoản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</row>
        <row r="574">
          <cell r="A574" t="str">
            <v>1.Khả năng thanh toán hiện hành</v>
          </cell>
          <cell r="B574">
            <v>15</v>
          </cell>
          <cell r="C574">
            <v>1.3</v>
          </cell>
          <cell r="D574">
            <v>0.6</v>
          </cell>
          <cell r="E574">
            <v>1.4</v>
          </cell>
          <cell r="F574">
            <v>0.7</v>
          </cell>
          <cell r="G574">
            <v>1.5</v>
          </cell>
          <cell r="H574">
            <v>0.8</v>
          </cell>
        </row>
        <row r="575">
          <cell r="A575" t="str">
            <v>2. Khả năng thanh toán nhanh</v>
          </cell>
          <cell r="B575">
            <v>12</v>
          </cell>
          <cell r="C575">
            <v>0.9</v>
          </cell>
          <cell r="D575">
            <v>0.6</v>
          </cell>
          <cell r="E575">
            <v>0.8</v>
          </cell>
          <cell r="F575">
            <v>0.5</v>
          </cell>
          <cell r="G575">
            <v>0.7</v>
          </cell>
          <cell r="H575">
            <v>0.4</v>
          </cell>
        </row>
        <row r="576">
          <cell r="A576" t="str">
            <v>3. Khả năng thanh toán tức thời</v>
          </cell>
          <cell r="B576">
            <v>3</v>
          </cell>
          <cell r="C576">
            <v>0.2</v>
          </cell>
          <cell r="D576">
            <v>0.1</v>
          </cell>
          <cell r="E576">
            <v>0.25</v>
          </cell>
          <cell r="F576">
            <v>0.15</v>
          </cell>
          <cell r="G576">
            <v>0.3</v>
          </cell>
          <cell r="H576">
            <v>0.2</v>
          </cell>
        </row>
        <row r="577">
          <cell r="A577" t="str">
            <v>Chỉ tiêu hoạt động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</row>
        <row r="578">
          <cell r="A578" t="str">
            <v>4. Vòng quay vốn lưu động</v>
          </cell>
          <cell r="B578">
            <v>6</v>
          </cell>
          <cell r="C578">
            <v>10</v>
          </cell>
          <cell r="D578">
            <v>6</v>
          </cell>
          <cell r="E578">
            <v>12</v>
          </cell>
          <cell r="F578">
            <v>8</v>
          </cell>
          <cell r="G578">
            <v>12</v>
          </cell>
          <cell r="H578">
            <v>8</v>
          </cell>
        </row>
        <row r="579">
          <cell r="A579" t="str">
            <v>5. Vòng quay hàng tồn kho</v>
          </cell>
          <cell r="B579">
            <v>8</v>
          </cell>
          <cell r="C579">
            <v>12</v>
          </cell>
          <cell r="D579">
            <v>6</v>
          </cell>
          <cell r="E579">
            <v>15</v>
          </cell>
          <cell r="F579">
            <v>9</v>
          </cell>
          <cell r="G579">
            <v>15</v>
          </cell>
          <cell r="H579">
            <v>9</v>
          </cell>
        </row>
        <row r="580">
          <cell r="A580" t="str">
            <v>6. Vòng quay các khoản phải thu</v>
          </cell>
          <cell r="B580">
            <v>6</v>
          </cell>
          <cell r="C580">
            <v>100</v>
          </cell>
          <cell r="D580">
            <v>45</v>
          </cell>
          <cell r="E580">
            <v>110</v>
          </cell>
          <cell r="F580">
            <v>50</v>
          </cell>
          <cell r="G580">
            <v>120</v>
          </cell>
          <cell r="H580">
            <v>55</v>
          </cell>
        </row>
        <row r="581">
          <cell r="A581" t="str">
            <v>Chỉ tiêu cân nợ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</row>
        <row r="582">
          <cell r="A582" t="str">
            <v>7. Tổng nợ phải trả/ Tổng tài sản</v>
          </cell>
          <cell r="B582">
            <v>18</v>
          </cell>
          <cell r="C582">
            <v>0.4</v>
          </cell>
          <cell r="D582">
            <v>0.7</v>
          </cell>
          <cell r="E582">
            <v>0.5</v>
          </cell>
          <cell r="F582">
            <v>0.8</v>
          </cell>
          <cell r="G582">
            <v>0.5</v>
          </cell>
          <cell r="H582">
            <v>0.8</v>
          </cell>
        </row>
        <row r="583">
          <cell r="A583" t="str">
            <v>8. Nợ dài dạn/Vốn CSH</v>
          </cell>
          <cell r="B583">
            <v>7</v>
          </cell>
          <cell r="C583">
            <v>0.15</v>
          </cell>
          <cell r="D583">
            <v>0.25</v>
          </cell>
          <cell r="E583">
            <v>0.15</v>
          </cell>
          <cell r="F583">
            <v>0.25</v>
          </cell>
          <cell r="G583">
            <v>0.15</v>
          </cell>
          <cell r="H583">
            <v>0.25</v>
          </cell>
        </row>
        <row r="584">
          <cell r="A584" t="str">
            <v>Chỉ tiêu thu nhập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</row>
        <row r="585">
          <cell r="A585" t="str">
            <v>9. Lợi nhuận gộp/Doanh thu thuần</v>
          </cell>
          <cell r="B585">
            <v>6</v>
          </cell>
          <cell r="C585">
            <v>0.1</v>
          </cell>
          <cell r="D585">
            <v>0.06</v>
          </cell>
          <cell r="E585">
            <v>0.11</v>
          </cell>
          <cell r="F585">
            <v>0.06</v>
          </cell>
          <cell r="G585">
            <v>0.12</v>
          </cell>
          <cell r="H585">
            <v>0.06</v>
          </cell>
        </row>
        <row r="586">
          <cell r="A586" t="str">
            <v>10. Lợi nhuận từ hoạt động kinh doanh/Doanh thu thuần</v>
          </cell>
          <cell r="B586">
            <v>5</v>
          </cell>
          <cell r="C586">
            <v>7.4999999999999997E-2</v>
          </cell>
          <cell r="D586">
            <v>0.04</v>
          </cell>
          <cell r="E586">
            <v>0.08</v>
          </cell>
          <cell r="F586">
            <v>0.04</v>
          </cell>
          <cell r="G586">
            <v>8.5000000000000006E-2</v>
          </cell>
          <cell r="H586">
            <v>0.04</v>
          </cell>
        </row>
        <row r="587">
          <cell r="A587" t="str">
            <v>11. Lợi nhuận sau thuế/Vốn CSH bình quân</v>
          </cell>
          <cell r="B587">
            <v>5</v>
          </cell>
          <cell r="C587">
            <v>0.25</v>
          </cell>
          <cell r="D587">
            <v>0.12</v>
          </cell>
          <cell r="E587">
            <v>0.23</v>
          </cell>
          <cell r="F587">
            <v>0.09</v>
          </cell>
          <cell r="G587">
            <v>0.21</v>
          </cell>
          <cell r="H587">
            <v>0.08</v>
          </cell>
        </row>
        <row r="588">
          <cell r="A588" t="str">
            <v>12. Lợi nhuận sau thuế/Tổng tài sản bình quân</v>
          </cell>
          <cell r="B588">
            <v>4</v>
          </cell>
          <cell r="C588">
            <v>0.11</v>
          </cell>
          <cell r="D588">
            <v>0.06</v>
          </cell>
          <cell r="E588">
            <v>0.1</v>
          </cell>
          <cell r="F588">
            <v>0.05</v>
          </cell>
          <cell r="G588">
            <v>0.09</v>
          </cell>
          <cell r="H588">
            <v>0.04</v>
          </cell>
        </row>
        <row r="589">
          <cell r="A589" t="str">
            <v>13. EBIT/Chi phí lãi vay</v>
          </cell>
          <cell r="B589">
            <v>5</v>
          </cell>
          <cell r="C589">
            <v>7</v>
          </cell>
          <cell r="D589">
            <v>4</v>
          </cell>
          <cell r="E589">
            <v>6</v>
          </cell>
          <cell r="F589">
            <v>3</v>
          </cell>
          <cell r="G589">
            <v>6</v>
          </cell>
          <cell r="H589">
            <v>3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</row>
        <row r="591">
          <cell r="A591" t="str">
            <v>Ngành 30: Thương mại hàng nông, lâm nghiệp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</row>
        <row r="592">
          <cell r="A592" t="str">
            <v>Thương mại hàng nông lâm nghiệp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</row>
        <row r="593">
          <cell r="A593" t="str">
            <v>Chỉ tiêu thanh khoản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</row>
        <row r="594">
          <cell r="A594" t="str">
            <v>1.Khả năng thanh toán hiện hành</v>
          </cell>
          <cell r="B594">
            <v>15</v>
          </cell>
          <cell r="C594">
            <v>1.3</v>
          </cell>
          <cell r="D594">
            <v>0.94</v>
          </cell>
          <cell r="E594">
            <v>1.4</v>
          </cell>
          <cell r="F594">
            <v>1.04</v>
          </cell>
          <cell r="G594">
            <v>1.6</v>
          </cell>
          <cell r="H594">
            <v>1.18</v>
          </cell>
        </row>
        <row r="595">
          <cell r="A595" t="str">
            <v>2. Khả năng thanh toán nhanh</v>
          </cell>
          <cell r="B595">
            <v>11</v>
          </cell>
          <cell r="C595">
            <v>0.9</v>
          </cell>
          <cell r="D595">
            <v>0.48</v>
          </cell>
          <cell r="E595">
            <v>0.8</v>
          </cell>
          <cell r="F595">
            <v>0.5</v>
          </cell>
          <cell r="G595">
            <v>0.7</v>
          </cell>
          <cell r="H595">
            <v>0.57999999999999996</v>
          </cell>
        </row>
        <row r="596">
          <cell r="A596" t="str">
            <v>3. Khả năng thanh toán tức thời</v>
          </cell>
          <cell r="B596">
            <v>4</v>
          </cell>
          <cell r="C596">
            <v>0.2</v>
          </cell>
          <cell r="D596">
            <v>0.14000000000000001</v>
          </cell>
          <cell r="E596">
            <v>0.22</v>
          </cell>
          <cell r="F596">
            <v>0.1</v>
          </cell>
          <cell r="G596">
            <v>0.25</v>
          </cell>
          <cell r="H596">
            <v>0.13</v>
          </cell>
        </row>
        <row r="597">
          <cell r="A597" t="str">
            <v>Chỉ tiêu hoạt động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</row>
        <row r="598">
          <cell r="A598" t="str">
            <v>4. Vòng quay vốn lưu động</v>
          </cell>
          <cell r="B598">
            <v>7</v>
          </cell>
          <cell r="C598">
            <v>3.2</v>
          </cell>
          <cell r="D598">
            <v>1.94</v>
          </cell>
          <cell r="E598">
            <v>3.5</v>
          </cell>
          <cell r="F598">
            <v>2.36</v>
          </cell>
          <cell r="G598">
            <v>4</v>
          </cell>
          <cell r="H598">
            <v>2.86</v>
          </cell>
        </row>
        <row r="599">
          <cell r="A599" t="str">
            <v>5. Vòng quay hàng tồn kho</v>
          </cell>
          <cell r="B599">
            <v>10</v>
          </cell>
          <cell r="C599">
            <v>9</v>
          </cell>
          <cell r="D599">
            <v>6</v>
          </cell>
          <cell r="E599">
            <v>7</v>
          </cell>
          <cell r="F599">
            <v>4.78</v>
          </cell>
          <cell r="G599">
            <v>7</v>
          </cell>
          <cell r="H599">
            <v>4.78</v>
          </cell>
        </row>
        <row r="600">
          <cell r="A600" t="str">
            <v>6. Vòng quay các khoản phải thu</v>
          </cell>
          <cell r="B600">
            <v>10</v>
          </cell>
          <cell r="C600">
            <v>7</v>
          </cell>
          <cell r="D600">
            <v>4</v>
          </cell>
          <cell r="E600">
            <v>8</v>
          </cell>
          <cell r="F600">
            <v>4.28</v>
          </cell>
          <cell r="G600">
            <v>10</v>
          </cell>
          <cell r="H600">
            <v>4.78</v>
          </cell>
        </row>
        <row r="601">
          <cell r="A601" t="str">
            <v>7. Hiệu suất sử dụng TSCĐ</v>
          </cell>
          <cell r="B601">
            <v>3</v>
          </cell>
          <cell r="C601">
            <v>8</v>
          </cell>
          <cell r="D601">
            <v>6.5</v>
          </cell>
          <cell r="E601">
            <v>9</v>
          </cell>
          <cell r="F601">
            <v>7.5</v>
          </cell>
          <cell r="G601">
            <v>10</v>
          </cell>
          <cell r="H601">
            <v>8.5</v>
          </cell>
        </row>
        <row r="602">
          <cell r="A602" t="str">
            <v>Chỉ tiêu cân nợ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</row>
        <row r="603">
          <cell r="A603" t="str">
            <v>8. Tổng nợ phải trả/ Tổng tài sản</v>
          </cell>
          <cell r="B603">
            <v>12</v>
          </cell>
          <cell r="C603">
            <v>0.5</v>
          </cell>
          <cell r="D603">
            <v>0.8</v>
          </cell>
          <cell r="E603">
            <v>0.4</v>
          </cell>
          <cell r="F603">
            <v>0.77500000000000002</v>
          </cell>
          <cell r="G603">
            <v>0.35</v>
          </cell>
          <cell r="H603">
            <v>0.8</v>
          </cell>
        </row>
        <row r="604">
          <cell r="A604" t="str">
            <v>9. Nợ dài dạn/Vốn CSH</v>
          </cell>
          <cell r="B604">
            <v>3</v>
          </cell>
          <cell r="C604">
            <v>0.3</v>
          </cell>
          <cell r="D604">
            <v>0.52500000000000002</v>
          </cell>
          <cell r="E604">
            <v>0.25</v>
          </cell>
          <cell r="F604">
            <v>0.47499999999999998</v>
          </cell>
          <cell r="G604">
            <v>0.2</v>
          </cell>
          <cell r="H604">
            <v>0.42499999999999999</v>
          </cell>
        </row>
        <row r="605">
          <cell r="A605" t="str">
            <v>Chỉ tiêu thu nhập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</row>
        <row r="606">
          <cell r="A606" t="str">
            <v>10. Lợi nhuận gộp/Doanh thu thuần</v>
          </cell>
          <cell r="B606">
            <v>6</v>
          </cell>
          <cell r="C606">
            <v>0.1</v>
          </cell>
          <cell r="D606">
            <v>6.25E-2</v>
          </cell>
          <cell r="E606">
            <v>0.08</v>
          </cell>
          <cell r="F606">
            <v>4.2500000000000003E-2</v>
          </cell>
          <cell r="G606">
            <v>0.08</v>
          </cell>
          <cell r="H606">
            <v>4.2500000000000003E-2</v>
          </cell>
        </row>
        <row r="607">
          <cell r="A607" t="str">
            <v>11. Lợi nhuận từ hoạt động kinh doanh/Doanh thu thuần</v>
          </cell>
          <cell r="B607">
            <v>8</v>
          </cell>
          <cell r="C607">
            <v>0.05</v>
          </cell>
          <cell r="D607">
            <v>3.1300000000000001E-2</v>
          </cell>
          <cell r="E607">
            <v>0.05</v>
          </cell>
          <cell r="F607">
            <v>2.75E-2</v>
          </cell>
          <cell r="G607">
            <v>0.05</v>
          </cell>
          <cell r="H607">
            <v>2.75E-2</v>
          </cell>
        </row>
        <row r="608">
          <cell r="A608" t="str">
            <v>12. Lợi nhuận sau thuế/Vốn CSH bình quân</v>
          </cell>
          <cell r="B608">
            <v>3</v>
          </cell>
          <cell r="C608">
            <v>0.2</v>
          </cell>
          <cell r="D608">
            <v>0.125</v>
          </cell>
          <cell r="E608">
            <v>0.18</v>
          </cell>
          <cell r="F608">
            <v>0.12</v>
          </cell>
          <cell r="G608">
            <v>0.18</v>
          </cell>
          <cell r="H608">
            <v>0.12</v>
          </cell>
        </row>
        <row r="609">
          <cell r="A609" t="str">
            <v>13. Lợi nhuận sau thuế/Tổng tài sản bình quân</v>
          </cell>
          <cell r="B609">
            <v>5</v>
          </cell>
          <cell r="C609">
            <v>7.0000000000000007E-2</v>
          </cell>
          <cell r="D609">
            <v>0.04</v>
          </cell>
          <cell r="E609">
            <v>0.08</v>
          </cell>
          <cell r="F609">
            <v>3.8800000000000001E-2</v>
          </cell>
          <cell r="G609">
            <v>0.08</v>
          </cell>
          <cell r="H609">
            <v>3.8800000000000001E-2</v>
          </cell>
        </row>
        <row r="610">
          <cell r="A610" t="str">
            <v>14. EBIT/Chi phí lãi vay</v>
          </cell>
          <cell r="B610">
            <v>3</v>
          </cell>
          <cell r="C610">
            <v>2</v>
          </cell>
          <cell r="D610">
            <v>1.4</v>
          </cell>
          <cell r="E610">
            <v>2</v>
          </cell>
          <cell r="F610">
            <v>1.4</v>
          </cell>
          <cell r="G610">
            <v>2.5</v>
          </cell>
          <cell r="H610">
            <v>1.54</v>
          </cell>
        </row>
        <row r="611">
          <cell r="A611">
            <v>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</row>
        <row r="612">
          <cell r="A612" t="str">
            <v>Ngành 31: Dịch vụ về môi trường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</row>
        <row r="613">
          <cell r="A613" t="str">
            <v>Dịch vụ về môi trường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</row>
        <row r="614">
          <cell r="A614" t="str">
            <v>Chỉ tiêu thanh khoản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</row>
        <row r="615">
          <cell r="A615" t="str">
            <v>1.Khả năng thanh toán hiện hành</v>
          </cell>
          <cell r="B615">
            <v>10</v>
          </cell>
          <cell r="C615">
            <v>1.1000000000000001</v>
          </cell>
          <cell r="D615">
            <v>0.65</v>
          </cell>
          <cell r="E615">
            <v>1.1499999999999999</v>
          </cell>
          <cell r="F615">
            <v>0.7</v>
          </cell>
          <cell r="G615">
            <v>1.2</v>
          </cell>
          <cell r="H615">
            <v>0.75</v>
          </cell>
        </row>
        <row r="616">
          <cell r="A616" t="str">
            <v>2. Khả năng thanh toán nhanh</v>
          </cell>
          <cell r="B616">
            <v>10</v>
          </cell>
          <cell r="C616">
            <v>0.9</v>
          </cell>
          <cell r="D616">
            <v>0.5</v>
          </cell>
          <cell r="E616">
            <v>1</v>
          </cell>
          <cell r="F616">
            <v>0.55000000000000004</v>
          </cell>
          <cell r="G616">
            <v>1.1000000000000001</v>
          </cell>
          <cell r="H616">
            <v>0.6</v>
          </cell>
        </row>
        <row r="617">
          <cell r="A617" t="str">
            <v>3. Khả năng thanh toán tức thời</v>
          </cell>
          <cell r="B617">
            <v>5</v>
          </cell>
          <cell r="C617">
            <v>0.25</v>
          </cell>
          <cell r="D617">
            <v>0.05</v>
          </cell>
          <cell r="E617">
            <v>0.3</v>
          </cell>
          <cell r="F617">
            <v>0.1</v>
          </cell>
          <cell r="G617">
            <v>0.35</v>
          </cell>
          <cell r="H617">
            <v>0.15</v>
          </cell>
        </row>
        <row r="618">
          <cell r="A618" t="str">
            <v>Chỉ tiêu hoạt động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</row>
        <row r="619">
          <cell r="A619" t="str">
            <v>4. Vòng quay vốn lưu động</v>
          </cell>
          <cell r="B619">
            <v>4</v>
          </cell>
          <cell r="C619">
            <v>5.5</v>
          </cell>
          <cell r="D619">
            <v>2.5</v>
          </cell>
          <cell r="E619">
            <v>5.7</v>
          </cell>
          <cell r="F619">
            <v>2.7</v>
          </cell>
          <cell r="G619">
            <v>6</v>
          </cell>
          <cell r="H619">
            <v>3</v>
          </cell>
        </row>
        <row r="620">
          <cell r="A620" t="str">
            <v>5. Vòng quay hàng tồn kho</v>
          </cell>
          <cell r="B620">
            <v>5</v>
          </cell>
          <cell r="C620">
            <v>10</v>
          </cell>
          <cell r="D620">
            <v>5</v>
          </cell>
          <cell r="E620">
            <v>11</v>
          </cell>
          <cell r="F620">
            <v>6</v>
          </cell>
          <cell r="G620">
            <v>12</v>
          </cell>
          <cell r="H620">
            <v>7</v>
          </cell>
        </row>
        <row r="621">
          <cell r="A621" t="str">
            <v>6. Vòng quay các khoản phải thu</v>
          </cell>
          <cell r="B621">
            <v>8</v>
          </cell>
          <cell r="C621">
            <v>16</v>
          </cell>
          <cell r="D621">
            <v>9</v>
          </cell>
          <cell r="E621">
            <v>17</v>
          </cell>
          <cell r="F621">
            <v>10</v>
          </cell>
          <cell r="G621">
            <v>18</v>
          </cell>
          <cell r="H621">
            <v>11</v>
          </cell>
        </row>
        <row r="622">
          <cell r="A622" t="str">
            <v>7. Hiệu suất sử dụng TSCĐ</v>
          </cell>
          <cell r="B622">
            <v>3</v>
          </cell>
          <cell r="C622">
            <v>4.5</v>
          </cell>
          <cell r="D622">
            <v>1.5</v>
          </cell>
          <cell r="E622">
            <v>4.8</v>
          </cell>
          <cell r="F622">
            <v>1.8</v>
          </cell>
          <cell r="G622">
            <v>5</v>
          </cell>
          <cell r="H622">
            <v>2</v>
          </cell>
        </row>
        <row r="623">
          <cell r="A623" t="str">
            <v>Chỉ tiêu cân nợ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</row>
        <row r="624">
          <cell r="A624" t="str">
            <v>8. Tổng nợ phải trả/ Tổng tài sản</v>
          </cell>
          <cell r="B624">
            <v>15</v>
          </cell>
          <cell r="C624">
            <v>0.55000000000000004</v>
          </cell>
          <cell r="D624">
            <v>0.85</v>
          </cell>
          <cell r="E624">
            <v>0.5</v>
          </cell>
          <cell r="F624">
            <v>0.8</v>
          </cell>
          <cell r="G624">
            <v>0.45</v>
          </cell>
          <cell r="H624">
            <v>0.75</v>
          </cell>
        </row>
        <row r="625">
          <cell r="A625" t="str">
            <v>9. Nợ dài dạn/Vốn CSH</v>
          </cell>
          <cell r="B625">
            <v>10</v>
          </cell>
          <cell r="C625">
            <v>0.6</v>
          </cell>
          <cell r="D625">
            <v>0.75</v>
          </cell>
          <cell r="E625">
            <v>0.55000000000000004</v>
          </cell>
          <cell r="F625">
            <v>0.7</v>
          </cell>
          <cell r="G625">
            <v>0.5</v>
          </cell>
          <cell r="H625">
            <v>0.65</v>
          </cell>
        </row>
        <row r="626">
          <cell r="A626" t="str">
            <v>Chỉ tiêu thu nhập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</row>
        <row r="627">
          <cell r="A627" t="str">
            <v>10. Lợi nhuận gộp/Doanh thu thuần</v>
          </cell>
          <cell r="B627">
            <v>7</v>
          </cell>
          <cell r="C627">
            <v>0.15</v>
          </cell>
          <cell r="D627">
            <v>5.2499999999999998E-2</v>
          </cell>
          <cell r="E627">
            <v>0.155</v>
          </cell>
          <cell r="F627">
            <v>5.7500000000000002E-2</v>
          </cell>
          <cell r="G627">
            <v>0.16</v>
          </cell>
          <cell r="H627">
            <v>6.25E-2</v>
          </cell>
        </row>
        <row r="628">
          <cell r="A628" t="str">
            <v>11. Lợi nhuận từ hoạt động kinh doanh/Doanh thu thuần</v>
          </cell>
          <cell r="B628">
            <v>8</v>
          </cell>
          <cell r="C628">
            <v>0.12</v>
          </cell>
          <cell r="D628">
            <v>0.06</v>
          </cell>
          <cell r="E628">
            <v>0.125</v>
          </cell>
          <cell r="F628">
            <v>6.5000000000000002E-2</v>
          </cell>
          <cell r="G628">
            <v>0.13</v>
          </cell>
          <cell r="H628">
            <v>6.6299999999999998E-2</v>
          </cell>
        </row>
        <row r="629">
          <cell r="A629" t="str">
            <v>12. Lợi nhuận sau thuế/Vốn CSH bình quân</v>
          </cell>
          <cell r="B629">
            <v>7</v>
          </cell>
          <cell r="C629">
            <v>0.18</v>
          </cell>
          <cell r="D629">
            <v>0.12</v>
          </cell>
          <cell r="E629">
            <v>0.19500000000000001</v>
          </cell>
          <cell r="F629">
            <v>0.13500000000000001</v>
          </cell>
          <cell r="G629">
            <v>0.2</v>
          </cell>
          <cell r="H629">
            <v>0.14000000000000001</v>
          </cell>
        </row>
        <row r="630">
          <cell r="A630" t="str">
            <v>13. Lợi nhuận sau thuế/Tổng tài sản bình quân</v>
          </cell>
          <cell r="B630">
            <v>5</v>
          </cell>
          <cell r="C630">
            <v>0.04</v>
          </cell>
          <cell r="D630">
            <v>1.7999999999999999E-2</v>
          </cell>
          <cell r="E630">
            <v>0.05</v>
          </cell>
          <cell r="F630">
            <v>2.4E-2</v>
          </cell>
          <cell r="G630">
            <v>0.06</v>
          </cell>
          <cell r="H630">
            <v>2.9000000000000001E-2</v>
          </cell>
        </row>
        <row r="631">
          <cell r="A631" t="str">
            <v>14. EBIT/Chi phí lãi vay</v>
          </cell>
          <cell r="B631">
            <v>3</v>
          </cell>
          <cell r="C631">
            <v>2.5</v>
          </cell>
          <cell r="D631">
            <v>1.78</v>
          </cell>
          <cell r="E631">
            <v>2.7</v>
          </cell>
          <cell r="F631">
            <v>1.8</v>
          </cell>
          <cell r="G631">
            <v>3</v>
          </cell>
          <cell r="H631">
            <v>2.1</v>
          </cell>
        </row>
        <row r="632">
          <cell r="A632">
            <v>0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</row>
        <row r="633">
          <cell r="A633" t="str">
            <v>Ngành 32: Dịch vụ cho thuê văn phòng, trung tâm thương mại, căn hộ, máy móc thiết bị…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</row>
        <row r="634">
          <cell r="A634" t="str">
            <v>Dịch vụ cho thuê văn phòng, trung tâm thương mại, căn hộ, máy móc thiết bị…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</row>
        <row r="635">
          <cell r="A635" t="str">
            <v>Chỉ tiêu thanh khoản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</row>
        <row r="636">
          <cell r="A636" t="str">
            <v>1.Khả năng thanh toán hiện hành</v>
          </cell>
          <cell r="B636">
            <v>15</v>
          </cell>
          <cell r="C636">
            <v>1.4</v>
          </cell>
          <cell r="D636">
            <v>0.8</v>
          </cell>
          <cell r="E636">
            <v>1.5</v>
          </cell>
          <cell r="F636">
            <v>0.9</v>
          </cell>
          <cell r="G636">
            <v>1.6</v>
          </cell>
          <cell r="H636">
            <v>0.9</v>
          </cell>
        </row>
        <row r="637">
          <cell r="A637" t="str">
            <v>2. Khả năng thanh toán nhanh</v>
          </cell>
          <cell r="B637">
            <v>10</v>
          </cell>
          <cell r="C637">
            <v>0.9</v>
          </cell>
          <cell r="D637">
            <v>0.5</v>
          </cell>
          <cell r="E637">
            <v>1</v>
          </cell>
          <cell r="F637">
            <v>0.6</v>
          </cell>
          <cell r="G637">
            <v>1.1000000000000001</v>
          </cell>
          <cell r="H637">
            <v>0.7</v>
          </cell>
        </row>
        <row r="638">
          <cell r="A638" t="str">
            <v>3. Khả năng thanh toán tức thời</v>
          </cell>
          <cell r="B638">
            <v>5</v>
          </cell>
          <cell r="C638">
            <v>0.5</v>
          </cell>
          <cell r="D638">
            <v>0.1</v>
          </cell>
          <cell r="E638">
            <v>0.6</v>
          </cell>
          <cell r="F638">
            <v>0.2</v>
          </cell>
          <cell r="G638">
            <v>0.7</v>
          </cell>
          <cell r="H638">
            <v>0.3</v>
          </cell>
        </row>
        <row r="639">
          <cell r="A639" t="str">
            <v>Chỉ tiêu hoạt động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</row>
        <row r="640">
          <cell r="A640" t="str">
            <v>4. Vòng quay vốn lưu động</v>
          </cell>
          <cell r="B640">
            <v>6</v>
          </cell>
          <cell r="C640">
            <v>1.6</v>
          </cell>
          <cell r="D640">
            <v>0.7</v>
          </cell>
          <cell r="E640">
            <v>1.5</v>
          </cell>
          <cell r="F640">
            <v>0.8</v>
          </cell>
          <cell r="G640">
            <v>1.4</v>
          </cell>
          <cell r="H640">
            <v>0.9</v>
          </cell>
        </row>
        <row r="641">
          <cell r="A641" t="str">
            <v>5. Vòng quay hàng tồn kho</v>
          </cell>
          <cell r="B641">
            <v>6</v>
          </cell>
          <cell r="C641">
            <v>2</v>
          </cell>
          <cell r="D641">
            <v>1</v>
          </cell>
          <cell r="E641">
            <v>2.2999999999999998</v>
          </cell>
          <cell r="F641">
            <v>1.3</v>
          </cell>
          <cell r="G641">
            <v>2.5</v>
          </cell>
          <cell r="H641">
            <v>1.5</v>
          </cell>
        </row>
        <row r="642">
          <cell r="A642" t="str">
            <v>6. Vòng quay các khoản phải thu</v>
          </cell>
          <cell r="B642">
            <v>5</v>
          </cell>
          <cell r="C642">
            <v>7</v>
          </cell>
          <cell r="D642">
            <v>3</v>
          </cell>
          <cell r="E642">
            <v>8</v>
          </cell>
          <cell r="F642">
            <v>4</v>
          </cell>
          <cell r="G642">
            <v>9</v>
          </cell>
          <cell r="H642">
            <v>5</v>
          </cell>
        </row>
        <row r="643">
          <cell r="A643" t="str">
            <v>7. Hiệu suất sử dụng TSCĐ</v>
          </cell>
          <cell r="B643">
            <v>3</v>
          </cell>
          <cell r="C643">
            <v>1.5</v>
          </cell>
          <cell r="D643">
            <v>0.7</v>
          </cell>
          <cell r="E643">
            <v>2</v>
          </cell>
          <cell r="F643">
            <v>0.8</v>
          </cell>
          <cell r="G643">
            <v>2.5</v>
          </cell>
          <cell r="H643">
            <v>0.9</v>
          </cell>
        </row>
        <row r="644">
          <cell r="A644" t="str">
            <v>Chỉ tiêu cân nợ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</row>
        <row r="645">
          <cell r="A645" t="str">
            <v>8. Tổng nợ phải trả/ Tổng tài sản</v>
          </cell>
          <cell r="B645">
            <v>10</v>
          </cell>
          <cell r="C645">
            <v>0.65</v>
          </cell>
          <cell r="D645">
            <v>0.85</v>
          </cell>
          <cell r="E645">
            <v>0.6</v>
          </cell>
          <cell r="F645">
            <v>0.8</v>
          </cell>
          <cell r="G645">
            <v>0.55000000000000004</v>
          </cell>
          <cell r="H645">
            <v>0.8</v>
          </cell>
        </row>
        <row r="646">
          <cell r="A646" t="str">
            <v>9. Nợ dài dạn/Vốn CSH</v>
          </cell>
          <cell r="B646">
            <v>15</v>
          </cell>
          <cell r="C646">
            <v>1.5</v>
          </cell>
          <cell r="D646">
            <v>3.5</v>
          </cell>
          <cell r="E646">
            <v>1.45</v>
          </cell>
          <cell r="F646">
            <v>3.25</v>
          </cell>
          <cell r="G646">
            <v>1.4</v>
          </cell>
          <cell r="H646">
            <v>3</v>
          </cell>
        </row>
        <row r="647">
          <cell r="A647" t="str">
            <v>Chỉ tiêu thu nhập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</row>
        <row r="648">
          <cell r="A648" t="str">
            <v>10. Lợi nhuận gộp/Doanh thu thuần</v>
          </cell>
          <cell r="B648">
            <v>7</v>
          </cell>
          <cell r="C648">
            <v>0.3</v>
          </cell>
          <cell r="D648">
            <v>0.15</v>
          </cell>
          <cell r="E648">
            <v>0.28000000000000003</v>
          </cell>
          <cell r="F648">
            <v>0.14000000000000001</v>
          </cell>
          <cell r="G648">
            <v>0.26</v>
          </cell>
          <cell r="H648">
            <v>0.13</v>
          </cell>
        </row>
        <row r="649">
          <cell r="A649" t="str">
            <v>11. Lợi nhuận từ hoạt động kinh doanh/Doanh thu thuần</v>
          </cell>
          <cell r="B649">
            <v>7</v>
          </cell>
          <cell r="C649">
            <v>0.2</v>
          </cell>
          <cell r="D649">
            <v>0.12</v>
          </cell>
          <cell r="E649">
            <v>0.18</v>
          </cell>
          <cell r="F649">
            <v>0.11</v>
          </cell>
          <cell r="G649">
            <v>0.16</v>
          </cell>
          <cell r="H649">
            <v>0.1</v>
          </cell>
        </row>
        <row r="650">
          <cell r="A650" t="str">
            <v>12. Lợi nhuận sau thuế/Vốn CSH bình quân</v>
          </cell>
          <cell r="B650">
            <v>3</v>
          </cell>
          <cell r="C650">
            <v>0.17</v>
          </cell>
          <cell r="D650">
            <v>0.12</v>
          </cell>
          <cell r="E650">
            <v>0.16</v>
          </cell>
          <cell r="F650">
            <v>0.11</v>
          </cell>
          <cell r="G650">
            <v>0.15</v>
          </cell>
          <cell r="H650">
            <v>0.1</v>
          </cell>
        </row>
        <row r="651">
          <cell r="A651" t="str">
            <v>13. Lợi nhuận sau thuế/Tổng tài sản bình quân</v>
          </cell>
          <cell r="B651">
            <v>5</v>
          </cell>
          <cell r="C651">
            <v>0.05</v>
          </cell>
          <cell r="D651">
            <v>1.4999999999999999E-2</v>
          </cell>
          <cell r="E651">
            <v>4.4999999999999998E-2</v>
          </cell>
          <cell r="F651">
            <v>1.2500000000000001E-2</v>
          </cell>
          <cell r="G651">
            <v>0.04</v>
          </cell>
          <cell r="H651">
            <v>0.01</v>
          </cell>
        </row>
        <row r="652">
          <cell r="A652" t="str">
            <v>14. EBIT/Chi phí lãi vay</v>
          </cell>
          <cell r="B652">
            <v>3</v>
          </cell>
          <cell r="C652">
            <v>7</v>
          </cell>
          <cell r="D652">
            <v>4</v>
          </cell>
          <cell r="E652">
            <v>6.5</v>
          </cell>
          <cell r="F652">
            <v>3.5</v>
          </cell>
          <cell r="G652">
            <v>6</v>
          </cell>
          <cell r="H652">
            <v>3</v>
          </cell>
        </row>
        <row r="654">
          <cell r="A654" t="str">
            <v xml:space="preserve">Ngành 33: Chứng khoán 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</row>
        <row r="655">
          <cell r="A655" t="str">
            <v>Chứng khoán</v>
          </cell>
        </row>
        <row r="656">
          <cell r="A656" t="str">
            <v>Chỉ tiêu thanh khoản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</row>
        <row r="657">
          <cell r="A657" t="str">
            <v>1.Khả năng thanh toán hiện hành</v>
          </cell>
          <cell r="B657">
            <v>20</v>
          </cell>
          <cell r="C657">
            <v>2</v>
          </cell>
          <cell r="D657">
            <v>1.3</v>
          </cell>
          <cell r="E657">
            <v>2.1</v>
          </cell>
          <cell r="F657">
            <v>1.4</v>
          </cell>
          <cell r="G657">
            <v>2.2000000000000002</v>
          </cell>
          <cell r="H657">
            <v>1.5</v>
          </cell>
        </row>
        <row r="658">
          <cell r="A658">
            <v>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</row>
        <row r="659">
          <cell r="A659" t="str">
            <v>3. Khả năng thanh toán tức thời</v>
          </cell>
          <cell r="B659">
            <v>15</v>
          </cell>
          <cell r="C659">
            <v>1</v>
          </cell>
          <cell r="D659">
            <v>0.3</v>
          </cell>
          <cell r="E659">
            <v>1.1000000000000001</v>
          </cell>
          <cell r="F659">
            <v>0.4</v>
          </cell>
          <cell r="G659">
            <v>1.2</v>
          </cell>
          <cell r="H659">
            <v>0.5</v>
          </cell>
        </row>
        <row r="660">
          <cell r="A660" t="str">
            <v>Chỉ tiêu hoạt động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</row>
        <row r="661">
          <cell r="A661" t="str">
            <v>4. Vòng quay vốn lưu động</v>
          </cell>
          <cell r="B661">
            <v>8</v>
          </cell>
          <cell r="C661">
            <v>0.7</v>
          </cell>
          <cell r="D661">
            <v>0.2</v>
          </cell>
          <cell r="E661">
            <v>0.8</v>
          </cell>
          <cell r="F661">
            <v>0.25</v>
          </cell>
          <cell r="G661">
            <v>0.85</v>
          </cell>
          <cell r="H661">
            <v>0.3</v>
          </cell>
        </row>
        <row r="662">
          <cell r="A662" t="str">
            <v>5. Vòng quay hàng tồn kho</v>
          </cell>
          <cell r="B662">
            <v>2</v>
          </cell>
          <cell r="C662">
            <v>2</v>
          </cell>
          <cell r="D662">
            <v>0.5</v>
          </cell>
          <cell r="E662">
            <v>2.0499999999999998</v>
          </cell>
          <cell r="F662">
            <v>0.5</v>
          </cell>
          <cell r="G662">
            <v>2.1</v>
          </cell>
          <cell r="H662">
            <v>0.6</v>
          </cell>
        </row>
        <row r="663">
          <cell r="A663" t="str">
            <v>6. Vòng quay các khoản phải thu</v>
          </cell>
          <cell r="B663">
            <v>6</v>
          </cell>
          <cell r="C663">
            <v>6</v>
          </cell>
          <cell r="D663">
            <v>0.3</v>
          </cell>
          <cell r="E663">
            <v>7</v>
          </cell>
          <cell r="F663">
            <v>0.4</v>
          </cell>
          <cell r="G663">
            <v>8</v>
          </cell>
          <cell r="H663">
            <v>0.5</v>
          </cell>
        </row>
        <row r="664">
          <cell r="A664" t="str">
            <v>7. Hiệu suất sử dụng TSCĐ</v>
          </cell>
          <cell r="B664">
            <v>2</v>
          </cell>
          <cell r="C664">
            <v>0.3</v>
          </cell>
          <cell r="D664">
            <v>0.05</v>
          </cell>
          <cell r="E664">
            <v>0.3</v>
          </cell>
          <cell r="F664">
            <v>0.05</v>
          </cell>
          <cell r="G664">
            <v>0.3</v>
          </cell>
          <cell r="H664">
            <v>0.05</v>
          </cell>
        </row>
        <row r="665">
          <cell r="A665" t="str">
            <v>Chỉ tiêu cân nợ</v>
          </cell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</row>
        <row r="666">
          <cell r="A666" t="str">
            <v>8. Tổng nợ phải trả/ Tổng tài sản</v>
          </cell>
          <cell r="B666">
            <v>25</v>
          </cell>
          <cell r="C666">
            <v>0.1</v>
          </cell>
          <cell r="D666">
            <v>1</v>
          </cell>
          <cell r="E666">
            <v>0.09</v>
          </cell>
          <cell r="F666">
            <v>0.9</v>
          </cell>
          <cell r="G666">
            <v>0.08</v>
          </cell>
          <cell r="H666">
            <v>0.85</v>
          </cell>
        </row>
        <row r="667">
          <cell r="A667" t="str">
            <v>9. Nợ dài dạn/Vốn CSH</v>
          </cell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</row>
        <row r="668">
          <cell r="A668" t="str">
            <v>Chỉ tiêu thu nhập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</row>
        <row r="669">
          <cell r="A669" t="str">
            <v>10. Lợi nhuận gộp/Doanh thu thuần</v>
          </cell>
          <cell r="B669">
            <v>7</v>
          </cell>
          <cell r="C669">
            <v>0.5</v>
          </cell>
          <cell r="D669">
            <v>0.1</v>
          </cell>
          <cell r="E669">
            <v>0.45</v>
          </cell>
          <cell r="F669">
            <v>0.1</v>
          </cell>
          <cell r="G669">
            <v>0.45</v>
          </cell>
          <cell r="H669">
            <v>0.1</v>
          </cell>
        </row>
        <row r="670">
          <cell r="A670" t="str">
            <v>11. Lợi nhuận từ hoạt động kinh doanh/Doanh thu thuần</v>
          </cell>
          <cell r="B670">
            <v>7</v>
          </cell>
          <cell r="C670">
            <v>0.15</v>
          </cell>
          <cell r="D670">
            <v>0.02</v>
          </cell>
          <cell r="E670">
            <v>0.14000000000000001</v>
          </cell>
          <cell r="F670">
            <v>1.4999999999999999E-2</v>
          </cell>
          <cell r="G670">
            <v>0.13</v>
          </cell>
          <cell r="H670">
            <v>0.01</v>
          </cell>
        </row>
        <row r="671">
          <cell r="A671" t="str">
            <v>12. Lợi nhuận sau thuế/Vốn CSH bình quân</v>
          </cell>
          <cell r="B671">
            <v>5</v>
          </cell>
          <cell r="C671">
            <v>0.05</v>
          </cell>
          <cell r="D671">
            <v>0.01</v>
          </cell>
          <cell r="E671">
            <v>0.04</v>
          </cell>
          <cell r="F671">
            <v>0.01</v>
          </cell>
          <cell r="G671">
            <v>0.03</v>
          </cell>
          <cell r="H671">
            <v>0.01</v>
          </cell>
        </row>
        <row r="672">
          <cell r="A672" t="str">
            <v>13. Lợi nhuận sau thuế/Tổng tài sản bình quân</v>
          </cell>
          <cell r="B672">
            <v>3</v>
          </cell>
          <cell r="C672">
            <v>0.04</v>
          </cell>
          <cell r="D672">
            <v>0.01</v>
          </cell>
          <cell r="E672">
            <v>3.5000000000000003E-2</v>
          </cell>
          <cell r="F672">
            <v>0.01</v>
          </cell>
          <cell r="G672">
            <v>0.03</v>
          </cell>
          <cell r="H672">
            <v>0.01</v>
          </cell>
        </row>
        <row r="673">
          <cell r="A673" t="str">
            <v>14. EBIT/Chi phí lãi vay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</row>
        <row r="675">
          <cell r="A675" t="str">
            <v xml:space="preserve">Ngành 34: bảo hiểm </v>
          </cell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</row>
        <row r="676">
          <cell r="A676" t="str">
            <v>Bảo hiểm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</row>
        <row r="677">
          <cell r="A677" t="str">
            <v>Chỉ tiêu thanh khoản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</row>
        <row r="678">
          <cell r="A678" t="str">
            <v>1.Khả năng thanh toán hiện hành</v>
          </cell>
          <cell r="B678">
            <v>15</v>
          </cell>
          <cell r="C678">
            <v>1.6</v>
          </cell>
          <cell r="D678">
            <v>1</v>
          </cell>
          <cell r="E678">
            <v>1.5</v>
          </cell>
          <cell r="F678">
            <v>1</v>
          </cell>
          <cell r="G678">
            <v>1.4</v>
          </cell>
          <cell r="H678">
            <v>1</v>
          </cell>
        </row>
        <row r="679">
          <cell r="A679" t="str">
            <v>2. Khả năng thanh toán nhanh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</row>
        <row r="680">
          <cell r="A680" t="str">
            <v>3. Khả năng thanh toán tức thời</v>
          </cell>
          <cell r="B680">
            <v>15</v>
          </cell>
          <cell r="C680">
            <v>0.9</v>
          </cell>
          <cell r="D680">
            <v>0.4</v>
          </cell>
          <cell r="E680">
            <v>0.7</v>
          </cell>
          <cell r="F680">
            <v>0.3</v>
          </cell>
          <cell r="G680">
            <v>0.6</v>
          </cell>
          <cell r="H680">
            <v>0.2</v>
          </cell>
        </row>
        <row r="681">
          <cell r="A681" t="str">
            <v>Chỉ tiêu hoạt động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</row>
        <row r="682">
          <cell r="A682" t="str">
            <v xml:space="preserve">4. Vòng quay vốn lưu động 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</row>
        <row r="683">
          <cell r="A683" t="str">
            <v xml:space="preserve">5. Vòng quay các  khoản phải thu 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</row>
        <row r="684">
          <cell r="A684" t="str">
            <v xml:space="preserve">6. vòng quay hàng tồn kho </v>
          </cell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</row>
        <row r="685">
          <cell r="A685" t="str">
            <v xml:space="preserve">7.Hiệu suất sử dụng TSCD 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</row>
        <row r="686">
          <cell r="A686" t="str">
            <v>Chỉ tiêu cân nợ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</row>
        <row r="687">
          <cell r="A687" t="str">
            <v>8. Tổng nợ phải trả/ Tổng tài sản</v>
          </cell>
          <cell r="B687">
            <v>15</v>
          </cell>
          <cell r="C687">
            <v>0.8</v>
          </cell>
          <cell r="D687">
            <v>1</v>
          </cell>
          <cell r="E687">
            <v>0.7</v>
          </cell>
          <cell r="F687">
            <v>0.9</v>
          </cell>
          <cell r="G687">
            <v>0.6</v>
          </cell>
          <cell r="H687">
            <v>0.8</v>
          </cell>
        </row>
        <row r="688">
          <cell r="A688" t="str">
            <v>9. Nợ dài dạn/Vốn CSH</v>
          </cell>
          <cell r="B688">
            <v>15</v>
          </cell>
          <cell r="C688">
            <v>3</v>
          </cell>
          <cell r="D688">
            <v>4</v>
          </cell>
          <cell r="E688">
            <v>2.5</v>
          </cell>
          <cell r="F688">
            <v>3</v>
          </cell>
          <cell r="G688">
            <v>2</v>
          </cell>
          <cell r="H688">
            <v>2.5</v>
          </cell>
        </row>
        <row r="689">
          <cell r="A689" t="str">
            <v>Chỉ tiêu thu nhập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</row>
        <row r="690">
          <cell r="A690" t="str">
            <v>10. Lợi nhuận gộp/Doanh thu thuần</v>
          </cell>
          <cell r="B690">
            <v>10</v>
          </cell>
          <cell r="C690">
            <v>0.1</v>
          </cell>
          <cell r="D690">
            <v>0.04</v>
          </cell>
          <cell r="E690">
            <v>0.15</v>
          </cell>
          <cell r="F690">
            <v>0.09</v>
          </cell>
          <cell r="G690">
            <v>0.2</v>
          </cell>
          <cell r="H690">
            <v>0.13</v>
          </cell>
        </row>
        <row r="691">
          <cell r="A691" t="str">
            <v>11. Lợi nhuận từ hoạt động kinh doanh/Doanh thu thuần</v>
          </cell>
          <cell r="B691">
            <v>10</v>
          </cell>
          <cell r="C691">
            <v>0.14000000000000001</v>
          </cell>
          <cell r="D691">
            <v>0.06</v>
          </cell>
          <cell r="E691">
            <v>0.16</v>
          </cell>
          <cell r="F691">
            <v>0.08</v>
          </cell>
          <cell r="G691">
            <v>0.18</v>
          </cell>
          <cell r="H691">
            <v>0.1</v>
          </cell>
        </row>
        <row r="692">
          <cell r="A692" t="str">
            <v xml:space="preserve">12. Lợi nhuận sau thuế/Tổng tài sản bình quân </v>
          </cell>
          <cell r="B692">
            <v>10</v>
          </cell>
          <cell r="C692">
            <v>0.03</v>
          </cell>
          <cell r="D692">
            <v>0.01</v>
          </cell>
          <cell r="E692">
            <v>3.5000000000000003E-2</v>
          </cell>
          <cell r="F692">
            <v>1.4999999999999999E-2</v>
          </cell>
          <cell r="G692">
            <v>0.04</v>
          </cell>
          <cell r="H692">
            <v>0.02</v>
          </cell>
        </row>
        <row r="693">
          <cell r="A693" t="str">
            <v>13. Lợi nhuận sau thuế/Vốn CSH bình quân</v>
          </cell>
          <cell r="B693">
            <v>10</v>
          </cell>
          <cell r="C693">
            <v>0.09</v>
          </cell>
          <cell r="D693">
            <v>7.0000000000000007E-2</v>
          </cell>
          <cell r="E693">
            <v>0.1</v>
          </cell>
          <cell r="F693">
            <v>0.08</v>
          </cell>
          <cell r="G693">
            <v>0.1</v>
          </cell>
          <cell r="H693">
            <v>0.08</v>
          </cell>
        </row>
        <row r="694">
          <cell r="A694" t="str">
            <v>14. EBIT/Chi phí lãi vay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ating List"/>
      <sheetName val="Profile"/>
      <sheetName val="Financial Data"/>
      <sheetName val="Standard"/>
      <sheetName val="Sheet1"/>
    </sheetNames>
    <sheetDataSet>
      <sheetData sheetId="0"/>
      <sheetData sheetId="1"/>
      <sheetData sheetId="2"/>
      <sheetData sheetId="3">
        <row r="1">
          <cell r="A1" t="str">
            <v>SYMBOL</v>
          </cell>
          <cell r="B1" t="str">
            <v>AUDIT</v>
          </cell>
          <cell r="C1" t="str">
            <v>REPORT</v>
          </cell>
          <cell r="D1" t="str">
            <v>CURRENT ASSETS</v>
          </cell>
          <cell r="E1" t="str">
            <v>AR</v>
          </cell>
          <cell r="F1" t="str">
            <v>INVENTORIES</v>
          </cell>
          <cell r="G1" t="str">
            <v>PP&amp;E</v>
          </cell>
          <cell r="H1" t="str">
            <v>TOTAL ASSETS</v>
          </cell>
          <cell r="I1" t="str">
            <v>TOTAL LIABILITIES</v>
          </cell>
          <cell r="J1" t="str">
            <v>CURRENT LIABILITIES</v>
          </cell>
          <cell r="K1" t="str">
            <v>ST DEBT</v>
          </cell>
          <cell r="L1" t="str">
            <v>LT DEBT</v>
          </cell>
          <cell r="M1" t="str">
            <v>OWNER'S EQUITY</v>
          </cell>
          <cell r="N1" t="str">
            <v>SHARE CAPITAL</v>
          </cell>
          <cell r="O1" t="str">
            <v>NET REVENUE</v>
          </cell>
          <cell r="P1" t="str">
            <v>COGS</v>
          </cell>
          <cell r="Q1" t="str">
            <v>GROSS PROFIT</v>
          </cell>
          <cell r="R1" t="str">
            <v>INTEREST EXPENSE</v>
          </cell>
          <cell r="S1" t="str">
            <v>OPERATING PROFIT</v>
          </cell>
          <cell r="T1" t="str">
            <v>EBT</v>
          </cell>
          <cell r="U1" t="str">
            <v>NET PROFIT (mil VND)</v>
          </cell>
          <cell r="V1" t="str">
            <v>EBIT</v>
          </cell>
          <cell r="W1" t="str">
            <v>ROA</v>
          </cell>
          <cell r="X1" t="str">
            <v>ROE</v>
          </cell>
          <cell r="Y1" t="str">
            <v>EPS (VND)</v>
          </cell>
          <cell r="Z1" t="str">
            <v>BV</v>
          </cell>
          <cell r="AA1" t="str">
            <v>OUTSTANDING SHARE (share)</v>
          </cell>
        </row>
        <row r="2">
          <cell r="A2" t="str">
            <v>BMP</v>
          </cell>
          <cell r="B2">
            <v>0</v>
          </cell>
          <cell r="C2">
            <v>0</v>
          </cell>
          <cell r="D2">
            <v>1628687.219488</v>
          </cell>
          <cell r="E2">
            <v>320378.23892199999</v>
          </cell>
          <cell r="F2">
            <v>538433.53819300001</v>
          </cell>
          <cell r="G2">
            <v>662170.55996900005</v>
          </cell>
          <cell r="H2">
            <v>2839261.6008529998</v>
          </cell>
          <cell r="I2">
            <v>300817.14659100003</v>
          </cell>
          <cell r="J2">
            <v>300817.14659100003</v>
          </cell>
          <cell r="K2">
            <v>56405.186999999998</v>
          </cell>
          <cell r="L2">
            <v>0</v>
          </cell>
          <cell r="M2">
            <v>2538444.454262</v>
          </cell>
          <cell r="N2">
            <v>818609.38</v>
          </cell>
          <cell r="O2">
            <v>4348214.8197929999</v>
          </cell>
          <cell r="P2">
            <v>3385351.279294</v>
          </cell>
          <cell r="Q2">
            <v>962863.54049899965</v>
          </cell>
          <cell r="R2">
            <v>173.087423</v>
          </cell>
          <cell r="S2">
            <v>594494.92087599996</v>
          </cell>
          <cell r="T2">
            <v>519786.00067099999</v>
          </cell>
          <cell r="U2">
            <v>415265.98788999999</v>
          </cell>
          <cell r="V2">
            <v>519959.08809400001</v>
          </cell>
          <cell r="W2">
            <v>0.14625844542300773</v>
          </cell>
          <cell r="X2">
            <v>0.16359073258143439</v>
          </cell>
          <cell r="Y2">
            <v>5072.8222524154316</v>
          </cell>
          <cell r="Z2">
            <v>2538444.454262</v>
          </cell>
          <cell r="AA2">
            <v>81860938</v>
          </cell>
        </row>
        <row r="3">
          <cell r="A3" t="str">
            <v>MWG</v>
          </cell>
          <cell r="B3">
            <v>0</v>
          </cell>
          <cell r="C3">
            <v>0</v>
          </cell>
          <cell r="D3">
            <v>26686795.166646</v>
          </cell>
          <cell r="E3">
            <v>213184.365169</v>
          </cell>
          <cell r="F3">
            <v>16989973.677730002</v>
          </cell>
          <cell r="G3">
            <v>4507684.1409099996</v>
          </cell>
          <cell r="H3">
            <v>32353399.506604999</v>
          </cell>
          <cell r="I3">
            <v>21063673.273217</v>
          </cell>
          <cell r="J3">
            <v>19942671.606559001</v>
          </cell>
          <cell r="K3">
            <v>8912537.0665240008</v>
          </cell>
          <cell r="L3">
            <v>1121001.6666580001</v>
          </cell>
          <cell r="M3">
            <v>11289726.233387999</v>
          </cell>
          <cell r="N3">
            <v>4427360.3600000003</v>
          </cell>
          <cell r="O3">
            <v>97801505.319362</v>
          </cell>
          <cell r="P3">
            <v>79925581.632838994</v>
          </cell>
          <cell r="Q3">
            <v>17875923.686523002</v>
          </cell>
          <cell r="R3">
            <v>522581.72561000002</v>
          </cell>
          <cell r="S3">
            <v>4744254.7931239996</v>
          </cell>
          <cell r="T3">
            <v>4792815.8359589996</v>
          </cell>
          <cell r="U3">
            <v>3666726.3504610001</v>
          </cell>
          <cell r="V3">
            <v>5315397.5615689997</v>
          </cell>
          <cell r="W3">
            <v>0.11333357255741956</v>
          </cell>
          <cell r="X3">
            <v>0.3247843459318881</v>
          </cell>
          <cell r="Y3">
            <v>8281.9695084883497</v>
          </cell>
          <cell r="Z3">
            <v>11289726.233387999</v>
          </cell>
          <cell r="AA3">
            <v>442736036</v>
          </cell>
        </row>
        <row r="4">
          <cell r="A4" t="str">
            <v>TMT</v>
          </cell>
          <cell r="B4">
            <v>0</v>
          </cell>
          <cell r="C4">
            <v>0</v>
          </cell>
          <cell r="D4">
            <v>1621432.5253679999</v>
          </cell>
          <cell r="E4">
            <v>240164.88592100001</v>
          </cell>
          <cell r="F4">
            <v>1187944.566013</v>
          </cell>
          <cell r="G4">
            <v>292754.31519300002</v>
          </cell>
          <cell r="H4">
            <v>1996507.1844490001</v>
          </cell>
          <cell r="I4">
            <v>1600344.9531469999</v>
          </cell>
          <cell r="J4">
            <v>1508897.3506469999</v>
          </cell>
          <cell r="K4">
            <v>808204.16915800003</v>
          </cell>
          <cell r="L4">
            <v>75437.202499999999</v>
          </cell>
          <cell r="M4">
            <v>396162.231302</v>
          </cell>
          <cell r="N4">
            <v>368779.8</v>
          </cell>
          <cell r="O4">
            <v>1433361.9146209999</v>
          </cell>
          <cell r="P4">
            <v>1278888.6170049999</v>
          </cell>
          <cell r="Q4">
            <v>154473.29761600003</v>
          </cell>
          <cell r="R4">
            <v>66985.805353000003</v>
          </cell>
          <cell r="S4">
            <v>51563.792912999997</v>
          </cell>
          <cell r="T4">
            <v>-13645.540584</v>
          </cell>
          <cell r="U4">
            <v>-12661.822488</v>
          </cell>
          <cell r="V4">
            <v>53340.264769000001</v>
          </cell>
          <cell r="W4">
            <v>-6.3419869393029175E-3</v>
          </cell>
          <cell r="X4">
            <v>-3.1961205505094493E-2</v>
          </cell>
          <cell r="Y4">
            <v>-343.34371047438066</v>
          </cell>
          <cell r="Z4">
            <v>396162.231302</v>
          </cell>
          <cell r="AA4">
            <v>36877980</v>
          </cell>
        </row>
        <row r="5">
          <cell r="A5" t="str">
            <v>STG</v>
          </cell>
          <cell r="B5">
            <v>0</v>
          </cell>
          <cell r="C5">
            <v>0</v>
          </cell>
          <cell r="D5">
            <v>1022719.486384</v>
          </cell>
          <cell r="E5">
            <v>287926.96423400001</v>
          </cell>
          <cell r="F5">
            <v>40543.314170999998</v>
          </cell>
          <cell r="G5">
            <v>703180.29566599999</v>
          </cell>
          <cell r="H5">
            <v>2220387.3770269998</v>
          </cell>
          <cell r="I5">
            <v>535434.76536700001</v>
          </cell>
          <cell r="J5">
            <v>413744.64492300001</v>
          </cell>
          <cell r="K5">
            <v>6097.5638250000002</v>
          </cell>
          <cell r="L5">
            <v>86412.267735999994</v>
          </cell>
          <cell r="M5">
            <v>1684952.6116599999</v>
          </cell>
          <cell r="N5">
            <v>982533.57</v>
          </cell>
          <cell r="O5">
            <v>1803316.9780079999</v>
          </cell>
          <cell r="P5">
            <v>1429581.88072</v>
          </cell>
          <cell r="Q5">
            <v>373735.09728800005</v>
          </cell>
          <cell r="R5">
            <v>12931.193090000001</v>
          </cell>
          <cell r="S5">
            <v>140222.421925</v>
          </cell>
          <cell r="T5">
            <v>178727.850794</v>
          </cell>
          <cell r="U5">
            <v>129252.573085</v>
          </cell>
          <cell r="V5">
            <v>191659.04388399998</v>
          </cell>
          <cell r="W5">
            <v>5.8211722162672105E-2</v>
          </cell>
          <cell r="X5">
            <v>7.6709915869777212E-2</v>
          </cell>
          <cell r="Y5">
            <v>1315.5028696373195</v>
          </cell>
          <cell r="Z5">
            <v>1684952.6116599999</v>
          </cell>
          <cell r="AA5">
            <v>98253357</v>
          </cell>
        </row>
        <row r="6">
          <cell r="A6" t="str">
            <v>TTE</v>
          </cell>
          <cell r="B6">
            <v>0</v>
          </cell>
          <cell r="C6">
            <v>0</v>
          </cell>
          <cell r="D6">
            <v>54216.728826999999</v>
          </cell>
          <cell r="E6">
            <v>20135.073207000001</v>
          </cell>
          <cell r="F6">
            <v>0</v>
          </cell>
          <cell r="G6">
            <v>970343.74278500001</v>
          </cell>
          <cell r="H6">
            <v>1027539.331528</v>
          </cell>
          <cell r="I6">
            <v>717338.68482800003</v>
          </cell>
          <cell r="J6">
            <v>75944.684827999998</v>
          </cell>
          <cell r="K6">
            <v>51400</v>
          </cell>
          <cell r="L6">
            <v>641394</v>
          </cell>
          <cell r="M6">
            <v>310200.64669999998</v>
          </cell>
          <cell r="N6">
            <v>284904</v>
          </cell>
          <cell r="O6">
            <v>147208.16538300001</v>
          </cell>
          <cell r="P6">
            <v>65119.521759000003</v>
          </cell>
          <cell r="Q6">
            <v>82088.643624000004</v>
          </cell>
          <cell r="R6">
            <v>61119.586998999999</v>
          </cell>
          <cell r="S6">
            <v>75600.436444999999</v>
          </cell>
          <cell r="T6">
            <v>14130.638338000001</v>
          </cell>
          <cell r="U6">
            <v>12564.501469000001</v>
          </cell>
          <cell r="V6">
            <v>75250.225336999996</v>
          </cell>
          <cell r="W6">
            <v>1.2227757209367342E-2</v>
          </cell>
          <cell r="X6">
            <v>4.0504433509938265E-2</v>
          </cell>
          <cell r="Y6">
            <v>441.00825081430941</v>
          </cell>
          <cell r="Z6">
            <v>310200.64669999998</v>
          </cell>
          <cell r="AA6">
            <v>28490400</v>
          </cell>
        </row>
        <row r="7">
          <cell r="A7" t="str">
            <v>CTI</v>
          </cell>
          <cell r="B7">
            <v>0</v>
          </cell>
          <cell r="C7">
            <v>0</v>
          </cell>
          <cell r="D7">
            <v>572970.49068299995</v>
          </cell>
          <cell r="E7">
            <v>72243.639089999997</v>
          </cell>
          <cell r="F7">
            <v>187277.804687</v>
          </cell>
          <cell r="G7">
            <v>1272999.1373719999</v>
          </cell>
          <cell r="H7">
            <v>4505609.9271740001</v>
          </cell>
          <cell r="I7">
            <v>3062651.8367849998</v>
          </cell>
          <cell r="J7">
            <v>762446.88664200006</v>
          </cell>
          <cell r="K7">
            <v>318626.95394699997</v>
          </cell>
          <cell r="L7">
            <v>2265687.2352550002</v>
          </cell>
          <cell r="M7">
            <v>1442958.090389</v>
          </cell>
          <cell r="N7">
            <v>629999.97</v>
          </cell>
          <cell r="O7">
            <v>800662.58455100004</v>
          </cell>
          <cell r="P7">
            <v>419878.433494</v>
          </cell>
          <cell r="Q7">
            <v>380784.15105699998</v>
          </cell>
          <cell r="R7">
            <v>203457.772084</v>
          </cell>
          <cell r="S7">
            <v>297108.18654000002</v>
          </cell>
          <cell r="T7">
            <v>94112.313003000003</v>
          </cell>
          <cell r="U7">
            <v>71766.236382999996</v>
          </cell>
          <cell r="V7">
            <v>297570.08508699998</v>
          </cell>
          <cell r="W7">
            <v>1.5928195636769886E-2</v>
          </cell>
          <cell r="X7">
            <v>4.9735496034852188E-2</v>
          </cell>
          <cell r="Y7">
            <v>1139.1466634990475</v>
          </cell>
          <cell r="Z7">
            <v>1442958.090389</v>
          </cell>
          <cell r="AA7">
            <v>62999997</v>
          </cell>
        </row>
        <row r="8">
          <cell r="A8" t="str">
            <v>CMG</v>
          </cell>
          <cell r="B8">
            <v>0</v>
          </cell>
          <cell r="C8">
            <v>0</v>
          </cell>
          <cell r="D8">
            <v>3065532.5257270001</v>
          </cell>
          <cell r="E8">
            <v>1197377.3771639999</v>
          </cell>
          <cell r="F8">
            <v>165725.11621099999</v>
          </cell>
          <cell r="G8">
            <v>1199185.343196</v>
          </cell>
          <cell r="H8">
            <v>4675083.0736609995</v>
          </cell>
          <cell r="I8">
            <v>2439995.250643</v>
          </cell>
          <cell r="J8">
            <v>1709516.0993230001</v>
          </cell>
          <cell r="K8">
            <v>453279.70288300002</v>
          </cell>
          <cell r="L8">
            <v>673670.91435199999</v>
          </cell>
          <cell r="M8">
            <v>2235087.823018</v>
          </cell>
          <cell r="N8">
            <v>999998.66</v>
          </cell>
          <cell r="O8">
            <v>5002761.3346689995</v>
          </cell>
          <cell r="P8">
            <v>4114170.7416079999</v>
          </cell>
          <cell r="Q8">
            <v>888590.59306100034</v>
          </cell>
          <cell r="R8">
            <v>59594.206512999997</v>
          </cell>
          <cell r="S8">
            <v>245856.48538299999</v>
          </cell>
          <cell r="T8">
            <v>249959.04076999999</v>
          </cell>
          <cell r="U8">
            <v>138708.92286699999</v>
          </cell>
          <cell r="V8">
            <v>309553.24728299998</v>
          </cell>
          <cell r="W8">
            <v>2.9669830606534817E-2</v>
          </cell>
          <cell r="X8">
            <v>6.2059719281949179E-2</v>
          </cell>
          <cell r="Y8">
            <v>1387.091087372057</v>
          </cell>
          <cell r="Z8">
            <v>2235087.823018</v>
          </cell>
          <cell r="AA8">
            <v>99999866</v>
          </cell>
        </row>
        <row r="9">
          <cell r="A9" t="str">
            <v>IMP</v>
          </cell>
          <cell r="B9">
            <v>0</v>
          </cell>
          <cell r="C9">
            <v>0</v>
          </cell>
          <cell r="D9">
            <v>762634.84805300005</v>
          </cell>
          <cell r="E9">
            <v>181520.94983900001</v>
          </cell>
          <cell r="F9">
            <v>375266.95460599998</v>
          </cell>
          <cell r="G9">
            <v>961367.51493299997</v>
          </cell>
          <cell r="H9">
            <v>1811443.7604720001</v>
          </cell>
          <cell r="I9">
            <v>304490.75754199998</v>
          </cell>
          <cell r="J9">
            <v>296629.96125400002</v>
          </cell>
          <cell r="K9">
            <v>103554.75983700001</v>
          </cell>
          <cell r="L9">
            <v>0</v>
          </cell>
          <cell r="M9">
            <v>1506953.00293</v>
          </cell>
          <cell r="N9">
            <v>493873.59</v>
          </cell>
          <cell r="O9">
            <v>1261050.6315899999</v>
          </cell>
          <cell r="P9">
            <v>781263.79166500003</v>
          </cell>
          <cell r="Q9">
            <v>479786.83992499998</v>
          </cell>
          <cell r="R9">
            <v>2128.327135</v>
          </cell>
          <cell r="S9">
            <v>174280.83999899999</v>
          </cell>
          <cell r="T9">
            <v>186873.98277900001</v>
          </cell>
          <cell r="U9">
            <v>149846.93666100001</v>
          </cell>
          <cell r="V9">
            <v>189002.30991400001</v>
          </cell>
          <cell r="W9">
            <v>8.2722378652238721E-2</v>
          </cell>
          <cell r="X9">
            <v>9.9437033782506498E-2</v>
          </cell>
          <cell r="Y9">
            <v>3034.1152006326151</v>
          </cell>
          <cell r="Z9">
            <v>1506953.00293</v>
          </cell>
          <cell r="AA9">
            <v>49387359</v>
          </cell>
        </row>
        <row r="10">
          <cell r="A10" t="str">
            <v>VPK</v>
          </cell>
          <cell r="B10">
            <v>0</v>
          </cell>
          <cell r="C10">
            <v>0</v>
          </cell>
          <cell r="D10">
            <v>81637.761901000005</v>
          </cell>
          <cell r="E10">
            <v>369.77058</v>
          </cell>
          <cell r="F10">
            <v>1018.41821</v>
          </cell>
          <cell r="G10">
            <v>248373.76236399999</v>
          </cell>
          <cell r="H10">
            <v>330011.52426500001</v>
          </cell>
          <cell r="I10">
            <v>266165.65469200001</v>
          </cell>
          <cell r="J10">
            <v>266165.65469200001</v>
          </cell>
          <cell r="K10">
            <v>172443.35874</v>
          </cell>
          <cell r="L10">
            <v>0</v>
          </cell>
          <cell r="M10">
            <v>63845.869573000004</v>
          </cell>
          <cell r="N10">
            <v>149981.85</v>
          </cell>
          <cell r="O10">
            <v>235.649</v>
          </cell>
          <cell r="P10">
            <v>499.27936799999998</v>
          </cell>
          <cell r="Q10">
            <v>-263.63036799999998</v>
          </cell>
          <cell r="R10">
            <v>19387.850858000002</v>
          </cell>
          <cell r="S10">
            <v>-7930.1406649999999</v>
          </cell>
          <cell r="T10">
            <v>-31565.021024000001</v>
          </cell>
          <cell r="U10">
            <v>-31565.021024000001</v>
          </cell>
          <cell r="V10">
            <v>-12177.170166</v>
          </cell>
          <cell r="W10">
            <v>-9.5648238631367358E-2</v>
          </cell>
          <cell r="X10">
            <v>-0.49439409683204694</v>
          </cell>
          <cell r="Y10">
            <v>-2104.5893902495536</v>
          </cell>
          <cell r="Z10">
            <v>63845.869573000004</v>
          </cell>
          <cell r="AA10">
            <v>14998185</v>
          </cell>
        </row>
        <row r="11">
          <cell r="A11" t="str">
            <v>LCM</v>
          </cell>
          <cell r="B11">
            <v>0</v>
          </cell>
          <cell r="C11">
            <v>0</v>
          </cell>
          <cell r="D11">
            <v>58440.872176999997</v>
          </cell>
          <cell r="E11">
            <v>9612.4100010000002</v>
          </cell>
          <cell r="F11">
            <v>28551.221003999999</v>
          </cell>
          <cell r="G11">
            <v>91766.102757000001</v>
          </cell>
          <cell r="H11">
            <v>243206.974934</v>
          </cell>
          <cell r="I11">
            <v>16282.444626</v>
          </cell>
          <cell r="J11">
            <v>16282.444626</v>
          </cell>
          <cell r="K11">
            <v>0</v>
          </cell>
          <cell r="L11">
            <v>0</v>
          </cell>
          <cell r="M11">
            <v>226924.53030799999</v>
          </cell>
          <cell r="N11">
            <v>246328.09</v>
          </cell>
          <cell r="O11">
            <v>28570.673999999999</v>
          </cell>
          <cell r="P11">
            <v>26869.747076</v>
          </cell>
          <cell r="Q11">
            <v>1700.9269240000019</v>
          </cell>
          <cell r="R11">
            <v>0</v>
          </cell>
          <cell r="S11">
            <v>-815.05947200000003</v>
          </cell>
          <cell r="T11">
            <v>2893.2445029999999</v>
          </cell>
          <cell r="U11">
            <v>2861.4481930000002</v>
          </cell>
          <cell r="V11">
            <v>2893.2445029999999</v>
          </cell>
          <cell r="W11">
            <v>1.1765485729907715E-2</v>
          </cell>
          <cell r="X11">
            <v>1.2609690936084413E-2</v>
          </cell>
          <cell r="Y11">
            <v>116.16410426435735</v>
          </cell>
          <cell r="Z11">
            <v>226924.53030799999</v>
          </cell>
          <cell r="AA11">
            <v>24632809</v>
          </cell>
        </row>
        <row r="12">
          <cell r="A12" t="str">
            <v>SGT</v>
          </cell>
          <cell r="B12">
            <v>0</v>
          </cell>
          <cell r="C12">
            <v>0</v>
          </cell>
          <cell r="D12">
            <v>1013657.962013</v>
          </cell>
          <cell r="E12">
            <v>161892.69373</v>
          </cell>
          <cell r="F12">
            <v>291626.98152700003</v>
          </cell>
          <cell r="G12">
            <v>130843.512676</v>
          </cell>
          <cell r="H12">
            <v>2083624.065223</v>
          </cell>
          <cell r="I12">
            <v>1302556.752971</v>
          </cell>
          <cell r="J12">
            <v>933574.21017900005</v>
          </cell>
          <cell r="K12">
            <v>364773.880925</v>
          </cell>
          <cell r="L12">
            <v>95245.776859000005</v>
          </cell>
          <cell r="M12">
            <v>781067.31225199997</v>
          </cell>
          <cell r="N12">
            <v>740016.04</v>
          </cell>
          <cell r="O12">
            <v>646137.78689700004</v>
          </cell>
          <cell r="P12">
            <v>426789.55091599998</v>
          </cell>
          <cell r="Q12">
            <v>219348.23598100001</v>
          </cell>
          <cell r="R12">
            <v>20609.021821999999</v>
          </cell>
          <cell r="S12">
            <v>131424.57446199999</v>
          </cell>
          <cell r="T12">
            <v>116444.55443</v>
          </cell>
          <cell r="U12">
            <v>93047.04277</v>
          </cell>
          <cell r="V12">
            <v>137053.576252</v>
          </cell>
          <cell r="W12">
            <v>4.4656348677774384E-2</v>
          </cell>
          <cell r="X12">
            <v>0.11912807169170041</v>
          </cell>
          <cell r="Y12">
            <v>1257.3652156242451</v>
          </cell>
          <cell r="Z12">
            <v>781067.31225199997</v>
          </cell>
          <cell r="AA12">
            <v>74001604</v>
          </cell>
        </row>
        <row r="13">
          <cell r="A13" t="str">
            <v>HNG</v>
          </cell>
          <cell r="B13">
            <v>0</v>
          </cell>
          <cell r="C13">
            <v>0</v>
          </cell>
          <cell r="D13">
            <v>5765013.1940000001</v>
          </cell>
          <cell r="E13">
            <v>3330627.2340000002</v>
          </cell>
          <cell r="F13">
            <v>1910342.5889999999</v>
          </cell>
          <cell r="G13">
            <v>18150041.467</v>
          </cell>
          <cell r="H13">
            <v>24832857.809999999</v>
          </cell>
          <cell r="I13">
            <v>14316014.249</v>
          </cell>
          <cell r="J13">
            <v>8544345.6140000001</v>
          </cell>
          <cell r="K13">
            <v>5130998.4649999999</v>
          </cell>
          <cell r="L13">
            <v>4134477.9410000001</v>
          </cell>
          <cell r="M13">
            <v>10516843.561000001</v>
          </cell>
          <cell r="N13">
            <v>11085538.949999999</v>
          </cell>
          <cell r="O13">
            <v>2043892.699</v>
          </cell>
          <cell r="P13">
            <v>1759889.939</v>
          </cell>
          <cell r="Q13">
            <v>284002.75999999995</v>
          </cell>
          <cell r="R13">
            <v>601534.98199999996</v>
          </cell>
          <cell r="S13">
            <v>-614047.52099999995</v>
          </cell>
          <cell r="T13">
            <v>-2186088.318</v>
          </cell>
          <cell r="U13">
            <v>-2206881.8139999998</v>
          </cell>
          <cell r="V13">
            <v>-1584553.3360000001</v>
          </cell>
          <cell r="W13">
            <v>-8.8869425777942712E-2</v>
          </cell>
          <cell r="X13">
            <v>-0.20984260165130356</v>
          </cell>
          <cell r="Y13">
            <v>-1990.7753912136134</v>
          </cell>
          <cell r="Z13">
            <v>10516843.561000001</v>
          </cell>
          <cell r="AA13">
            <v>1108553895</v>
          </cell>
        </row>
        <row r="14">
          <cell r="A14" t="str">
            <v>HAR</v>
          </cell>
          <cell r="B14">
            <v>0</v>
          </cell>
          <cell r="C14">
            <v>0</v>
          </cell>
          <cell r="D14">
            <v>127502.22285400001</v>
          </cell>
          <cell r="E14">
            <v>24844.102954000002</v>
          </cell>
          <cell r="F14">
            <v>0</v>
          </cell>
          <cell r="G14">
            <v>716380.728917</v>
          </cell>
          <cell r="H14">
            <v>1174811.904724</v>
          </cell>
          <cell r="I14">
            <v>123900.85636000001</v>
          </cell>
          <cell r="J14">
            <v>11784.869456</v>
          </cell>
          <cell r="K14">
            <v>216.900025</v>
          </cell>
          <cell r="L14">
            <v>111064.733349</v>
          </cell>
          <cell r="M14">
            <v>1050911.0483639999</v>
          </cell>
          <cell r="N14">
            <v>1013501</v>
          </cell>
          <cell r="O14">
            <v>57123.988877000003</v>
          </cell>
          <cell r="P14">
            <v>37012.279132000003</v>
          </cell>
          <cell r="Q14">
            <v>20111.709745</v>
          </cell>
          <cell r="R14">
            <v>10747.217065000001</v>
          </cell>
          <cell r="S14">
            <v>6323.738644</v>
          </cell>
          <cell r="T14">
            <v>-7648.4111499999999</v>
          </cell>
          <cell r="U14">
            <v>-6910.2393030000003</v>
          </cell>
          <cell r="V14">
            <v>3098.8059150000008</v>
          </cell>
          <cell r="W14">
            <v>-5.8819963223163208E-3</v>
          </cell>
          <cell r="X14">
            <v>-6.5754749783604217E-3</v>
          </cell>
          <cell r="Y14">
            <v>-68.181869608416761</v>
          </cell>
          <cell r="Z14">
            <v>1050911.0483639999</v>
          </cell>
          <cell r="AA14">
            <v>101350100</v>
          </cell>
        </row>
        <row r="15">
          <cell r="A15" t="str">
            <v>PTL</v>
          </cell>
          <cell r="B15">
            <v>0</v>
          </cell>
          <cell r="C15">
            <v>0</v>
          </cell>
          <cell r="D15">
            <v>873774.52114299999</v>
          </cell>
          <cell r="E15">
            <v>138951.95741999999</v>
          </cell>
          <cell r="F15">
            <v>204827.51537000001</v>
          </cell>
          <cell r="G15">
            <v>187986.64204000001</v>
          </cell>
          <cell r="H15">
            <v>1192864.950648</v>
          </cell>
          <cell r="I15">
            <v>396133.88201399997</v>
          </cell>
          <cell r="J15">
            <v>366595.96561900002</v>
          </cell>
          <cell r="K15">
            <v>0</v>
          </cell>
          <cell r="L15">
            <v>0</v>
          </cell>
          <cell r="M15">
            <v>796731.06863400002</v>
          </cell>
          <cell r="N15">
            <v>988650.8</v>
          </cell>
          <cell r="O15">
            <v>42750.809610999997</v>
          </cell>
          <cell r="P15">
            <v>38817.614576</v>
          </cell>
          <cell r="Q15">
            <v>3933.1950349999997</v>
          </cell>
          <cell r="R15">
            <v>0</v>
          </cell>
          <cell r="S15">
            <v>-26949.719015999999</v>
          </cell>
          <cell r="T15">
            <v>-14092.879638</v>
          </cell>
          <cell r="U15">
            <v>-13469.306672999999</v>
          </cell>
          <cell r="V15">
            <v>-14092.879638</v>
          </cell>
          <cell r="W15">
            <v>-1.129156042826396E-2</v>
          </cell>
          <cell r="X15">
            <v>-1.6905712860040969E-2</v>
          </cell>
          <cell r="Y15">
            <v>-136.23927349272361</v>
          </cell>
          <cell r="Z15">
            <v>796731.06863400002</v>
          </cell>
          <cell r="AA15">
            <v>98865080</v>
          </cell>
        </row>
        <row r="16">
          <cell r="A16" t="str">
            <v>MHC</v>
          </cell>
          <cell r="B16">
            <v>0</v>
          </cell>
          <cell r="C16">
            <v>0</v>
          </cell>
          <cell r="D16">
            <v>653314.72726499999</v>
          </cell>
          <cell r="E16">
            <v>6123.467079</v>
          </cell>
          <cell r="F16">
            <v>0.42099999999999999</v>
          </cell>
          <cell r="G16">
            <v>3231.9551000000001</v>
          </cell>
          <cell r="H16">
            <v>691995.50769999996</v>
          </cell>
          <cell r="I16">
            <v>181169.562213</v>
          </cell>
          <cell r="J16">
            <v>180058.13920599999</v>
          </cell>
          <cell r="K16">
            <v>160159.01055800001</v>
          </cell>
          <cell r="L16">
            <v>0</v>
          </cell>
          <cell r="M16">
            <v>510825.94548699999</v>
          </cell>
          <cell r="N16">
            <v>414068.44</v>
          </cell>
          <cell r="O16">
            <v>38481.403445000004</v>
          </cell>
          <cell r="P16">
            <v>37023.911812999999</v>
          </cell>
          <cell r="Q16">
            <v>1457.4916320000009</v>
          </cell>
          <cell r="R16">
            <v>19508.065297000001</v>
          </cell>
          <cell r="S16">
            <v>-5110.6548069999999</v>
          </cell>
          <cell r="T16">
            <v>-7398.3018099999999</v>
          </cell>
          <cell r="U16">
            <v>-6767.0434869999999</v>
          </cell>
          <cell r="V16">
            <v>12109.763487</v>
          </cell>
          <cell r="W16">
            <v>-9.7790280597221859E-3</v>
          </cell>
          <cell r="X16">
            <v>-1.3247258771377763E-2</v>
          </cell>
          <cell r="Y16">
            <v>-163.42813972975097</v>
          </cell>
          <cell r="Z16">
            <v>510825.94548699999</v>
          </cell>
          <cell r="AA16">
            <v>41406844</v>
          </cell>
        </row>
        <row r="17">
          <cell r="A17" t="str">
            <v>LHG</v>
          </cell>
          <cell r="B17">
            <v>0</v>
          </cell>
          <cell r="C17">
            <v>0</v>
          </cell>
          <cell r="D17">
            <v>1261875.729884</v>
          </cell>
          <cell r="E17">
            <v>10976.292577</v>
          </cell>
          <cell r="F17">
            <v>357878.28171000001</v>
          </cell>
          <cell r="G17">
            <v>501542.58009499998</v>
          </cell>
          <cell r="H17">
            <v>1994262.8737649999</v>
          </cell>
          <cell r="I17">
            <v>848138.47016699996</v>
          </cell>
          <cell r="J17">
            <v>442923.30080000003</v>
          </cell>
          <cell r="K17">
            <v>12657.5</v>
          </cell>
          <cell r="L17">
            <v>46172.5</v>
          </cell>
          <cell r="M17">
            <v>1146124.4035980001</v>
          </cell>
          <cell r="N17">
            <v>500120.1</v>
          </cell>
          <cell r="O17">
            <v>464651.13971100003</v>
          </cell>
          <cell r="P17">
            <v>242211.40939700001</v>
          </cell>
          <cell r="Q17">
            <v>222439.73031399999</v>
          </cell>
          <cell r="R17">
            <v>4482.1799719999999</v>
          </cell>
          <cell r="S17">
            <v>147726.65842299999</v>
          </cell>
          <cell r="T17">
            <v>177886.057298</v>
          </cell>
          <cell r="U17">
            <v>138343.19308500001</v>
          </cell>
          <cell r="V17">
            <v>182368.23727000001</v>
          </cell>
          <cell r="W17">
            <v>6.9370590459731984E-2</v>
          </cell>
          <cell r="X17">
            <v>0.12070521546413517</v>
          </cell>
          <cell r="Y17">
            <v>2766.1994205991723</v>
          </cell>
          <cell r="Z17">
            <v>1146124.4035980001</v>
          </cell>
          <cell r="AA17">
            <v>50012010</v>
          </cell>
        </row>
        <row r="18">
          <cell r="A18" t="str">
            <v>HII</v>
          </cell>
          <cell r="B18">
            <v>0</v>
          </cell>
          <cell r="C18">
            <v>0</v>
          </cell>
          <cell r="D18">
            <v>1501311.931441</v>
          </cell>
          <cell r="E18">
            <v>656137.58592099999</v>
          </cell>
          <cell r="F18">
            <v>280843.364458</v>
          </cell>
          <cell r="G18">
            <v>702089.08362100006</v>
          </cell>
          <cell r="H18">
            <v>2281235.7153770002</v>
          </cell>
          <cell r="I18">
            <v>1676724.0355469999</v>
          </cell>
          <cell r="J18">
            <v>1457906.9967189999</v>
          </cell>
          <cell r="K18">
            <v>722118.63465499994</v>
          </cell>
          <cell r="L18">
            <v>218817.03882799999</v>
          </cell>
          <cell r="M18">
            <v>604511.67983000004</v>
          </cell>
          <cell r="N18">
            <v>278500</v>
          </cell>
          <cell r="O18">
            <v>4874135.8501180001</v>
          </cell>
          <cell r="P18">
            <v>4662168.4453790002</v>
          </cell>
          <cell r="Q18">
            <v>211967.40473900008</v>
          </cell>
          <cell r="R18">
            <v>36347.220273999999</v>
          </cell>
          <cell r="S18">
            <v>90628.918552000003</v>
          </cell>
          <cell r="T18">
            <v>55741.920553000004</v>
          </cell>
          <cell r="U18">
            <v>37572.828517000002</v>
          </cell>
          <cell r="V18">
            <v>92089.140826999996</v>
          </cell>
          <cell r="W18">
            <v>1.6470384127223198E-2</v>
          </cell>
          <cell r="X18">
            <v>6.2154015829050946E-2</v>
          </cell>
          <cell r="Y18">
            <v>1349.1141298743269</v>
          </cell>
          <cell r="Z18">
            <v>604511.67983000004</v>
          </cell>
          <cell r="AA18">
            <v>27850000</v>
          </cell>
        </row>
        <row r="19">
          <cell r="A19" t="str">
            <v>PHR</v>
          </cell>
          <cell r="B19">
            <v>0</v>
          </cell>
          <cell r="C19">
            <v>0</v>
          </cell>
          <cell r="D19">
            <v>2095656.67616</v>
          </cell>
          <cell r="E19">
            <v>41647.167648000002</v>
          </cell>
          <cell r="F19">
            <v>383548.39901499997</v>
          </cell>
          <cell r="G19">
            <v>2302506.7719149999</v>
          </cell>
          <cell r="H19">
            <v>5769414.2538719997</v>
          </cell>
          <cell r="I19">
            <v>2579677.9529070002</v>
          </cell>
          <cell r="J19">
            <v>679337.04179399996</v>
          </cell>
          <cell r="K19">
            <v>135538.34337300001</v>
          </cell>
          <cell r="L19">
            <v>454905.53509999998</v>
          </cell>
          <cell r="M19">
            <v>3189736.3009649999</v>
          </cell>
          <cell r="N19">
            <v>1354991.98</v>
          </cell>
          <cell r="O19">
            <v>1832945.6190220001</v>
          </cell>
          <cell r="P19">
            <v>1448078.7911640001</v>
          </cell>
          <cell r="Q19">
            <v>384866.82785799995</v>
          </cell>
          <cell r="R19">
            <v>24078.330603999999</v>
          </cell>
          <cell r="S19">
            <v>281828.18788600003</v>
          </cell>
          <cell r="T19">
            <v>1079130.360115</v>
          </cell>
          <cell r="U19">
            <v>848207.92296400003</v>
          </cell>
          <cell r="V19">
            <v>1103208.6907190001</v>
          </cell>
          <cell r="W19">
            <v>0.14701803088498044</v>
          </cell>
          <cell r="X19">
            <v>0.26591788252445486</v>
          </cell>
          <cell r="Y19">
            <v>6259.8741209080808</v>
          </cell>
          <cell r="Z19">
            <v>3189736.3009649999</v>
          </cell>
          <cell r="AA19">
            <v>135499198</v>
          </cell>
        </row>
        <row r="20">
          <cell r="A20" t="str">
            <v>PNJ</v>
          </cell>
          <cell r="B20">
            <v>0</v>
          </cell>
          <cell r="C20">
            <v>0</v>
          </cell>
          <cell r="D20">
            <v>6396512.7836239999</v>
          </cell>
          <cell r="E20">
            <v>200155.13992799999</v>
          </cell>
          <cell r="F20">
            <v>5892523.5090049999</v>
          </cell>
          <cell r="G20">
            <v>830958.40142699995</v>
          </cell>
          <cell r="H20">
            <v>7625551.8270950001</v>
          </cell>
          <cell r="I20">
            <v>3505252.23526</v>
          </cell>
          <cell r="J20">
            <v>3493714.4492600001</v>
          </cell>
          <cell r="K20">
            <v>2266464.0588520002</v>
          </cell>
          <cell r="L20">
            <v>7400</v>
          </cell>
          <cell r="M20">
            <v>4120299.5918350001</v>
          </cell>
          <cell r="N20">
            <v>2225625.5099999998</v>
          </cell>
          <cell r="O20">
            <v>15742732.477306001</v>
          </cell>
          <cell r="P20">
            <v>12478450.927889001</v>
          </cell>
          <cell r="Q20">
            <v>3264281.5494170003</v>
          </cell>
          <cell r="R20">
            <v>95380.365105999997</v>
          </cell>
          <cell r="S20">
            <v>1453800.198992</v>
          </cell>
          <cell r="T20">
            <v>1357454.8502110001</v>
          </cell>
          <cell r="U20">
            <v>1071430.1763899999</v>
          </cell>
          <cell r="V20">
            <v>1452835.2153170002</v>
          </cell>
          <cell r="W20">
            <v>0.14050526449548342</v>
          </cell>
          <cell r="X20">
            <v>0.26003695908744151</v>
          </cell>
          <cell r="Y20">
            <v>4814.0631547218372</v>
          </cell>
          <cell r="Z20">
            <v>4120299.5918350001</v>
          </cell>
          <cell r="AA20">
            <v>222562551</v>
          </cell>
        </row>
        <row r="21">
          <cell r="A21" t="str">
            <v>DLG</v>
          </cell>
          <cell r="B21">
            <v>0</v>
          </cell>
          <cell r="C21">
            <v>0</v>
          </cell>
          <cell r="D21">
            <v>4191797.0599199999</v>
          </cell>
          <cell r="E21">
            <v>2169976.5869499999</v>
          </cell>
          <cell r="F21">
            <v>667513.16503100004</v>
          </cell>
          <cell r="G21">
            <v>3336360.7610450001</v>
          </cell>
          <cell r="H21">
            <v>8915603.0279060006</v>
          </cell>
          <cell r="I21">
            <v>5339410.3465740001</v>
          </cell>
          <cell r="J21">
            <v>2682237.7526250002</v>
          </cell>
          <cell r="K21">
            <v>1152253.8224220001</v>
          </cell>
          <cell r="L21">
            <v>2634681.2210519998</v>
          </cell>
          <cell r="M21">
            <v>3576192.6813320001</v>
          </cell>
          <cell r="N21">
            <v>2993097.2</v>
          </cell>
          <cell r="O21">
            <v>2919016.7337039998</v>
          </cell>
          <cell r="P21">
            <v>2453897.8398199999</v>
          </cell>
          <cell r="Q21">
            <v>465118.89388400008</v>
          </cell>
          <cell r="R21">
            <v>342595.35432599997</v>
          </cell>
          <cell r="S21">
            <v>235313.21094300001</v>
          </cell>
          <cell r="T21">
            <v>114473.295857</v>
          </cell>
          <cell r="U21">
            <v>75511.502030999996</v>
          </cell>
          <cell r="V21">
            <v>457068.65018299996</v>
          </cell>
          <cell r="W21">
            <v>8.4695899755347585E-3</v>
          </cell>
          <cell r="X21">
            <v>2.1115054125907654E-2</v>
          </cell>
          <cell r="Y21">
            <v>252.28549888389858</v>
          </cell>
          <cell r="Z21">
            <v>3576192.6813320001</v>
          </cell>
          <cell r="AA21">
            <v>299309720</v>
          </cell>
        </row>
        <row r="22">
          <cell r="A22" t="str">
            <v>IBC</v>
          </cell>
          <cell r="B22">
            <v>0</v>
          </cell>
          <cell r="C22">
            <v>0</v>
          </cell>
          <cell r="D22">
            <v>788532.95448399999</v>
          </cell>
          <cell r="E22">
            <v>91543.045177000007</v>
          </cell>
          <cell r="F22">
            <v>4401.4829239999999</v>
          </cell>
          <cell r="G22">
            <v>419465.942262</v>
          </cell>
          <cell r="H22">
            <v>2259327.7280020001</v>
          </cell>
          <cell r="I22">
            <v>1023733.666692</v>
          </cell>
          <cell r="J22">
            <v>748960.04379599995</v>
          </cell>
          <cell r="K22">
            <v>193825.04769800001</v>
          </cell>
          <cell r="L22">
            <v>249199.31454299999</v>
          </cell>
          <cell r="M22">
            <v>1235594.06131</v>
          </cell>
          <cell r="N22">
            <v>688800</v>
          </cell>
          <cell r="O22">
            <v>1045126.974485</v>
          </cell>
          <cell r="P22">
            <v>551234.16812699998</v>
          </cell>
          <cell r="Q22">
            <v>493892.80635799997</v>
          </cell>
          <cell r="R22">
            <v>26891.076804</v>
          </cell>
          <cell r="S22">
            <v>132088.31378</v>
          </cell>
          <cell r="T22">
            <v>125995.09337800001</v>
          </cell>
          <cell r="U22">
            <v>58489.469598999996</v>
          </cell>
          <cell r="V22">
            <v>152886.170182</v>
          </cell>
          <cell r="W22">
            <v>2.5887997068368744E-2</v>
          </cell>
          <cell r="X22">
            <v>4.7337124246929742E-2</v>
          </cell>
          <cell r="Y22">
            <v>716.87289582445635</v>
          </cell>
          <cell r="Z22">
            <v>1235594.06131</v>
          </cell>
          <cell r="AA22">
            <v>81589735</v>
          </cell>
        </row>
        <row r="23">
          <cell r="A23" t="str">
            <v>NNC</v>
          </cell>
          <cell r="B23">
            <v>0</v>
          </cell>
          <cell r="C23">
            <v>0</v>
          </cell>
          <cell r="D23">
            <v>309607.78906500002</v>
          </cell>
          <cell r="E23">
            <v>122984.02409399999</v>
          </cell>
          <cell r="F23">
            <v>65972.553494000007</v>
          </cell>
          <cell r="G23">
            <v>16855.891134000001</v>
          </cell>
          <cell r="H23">
            <v>470253.44857100002</v>
          </cell>
          <cell r="I23">
            <v>104179.526486</v>
          </cell>
          <cell r="J23">
            <v>97922.683065999998</v>
          </cell>
          <cell r="K23">
            <v>0</v>
          </cell>
          <cell r="L23">
            <v>0</v>
          </cell>
          <cell r="M23">
            <v>366073.92208500003</v>
          </cell>
          <cell r="N23">
            <v>219200</v>
          </cell>
          <cell r="O23">
            <v>521851.19722099998</v>
          </cell>
          <cell r="P23">
            <v>365974.35499899997</v>
          </cell>
          <cell r="Q23">
            <v>155876.84222200004</v>
          </cell>
          <cell r="R23">
            <v>15.595890000000001</v>
          </cell>
          <cell r="S23">
            <v>140992.99450199999</v>
          </cell>
          <cell r="T23">
            <v>146478.96275899999</v>
          </cell>
          <cell r="U23">
            <v>117797.44867500001</v>
          </cell>
          <cell r="V23">
            <v>146494.55864899998</v>
          </cell>
          <cell r="W23">
            <v>0.25049778801827255</v>
          </cell>
          <cell r="X23">
            <v>0.32178596061712417</v>
          </cell>
          <cell r="Y23">
            <v>5373.9711986770071</v>
          </cell>
          <cell r="Z23">
            <v>366073.92208500003</v>
          </cell>
          <cell r="AA23">
            <v>21920000</v>
          </cell>
        </row>
        <row r="24">
          <cell r="A24" t="str">
            <v>APC</v>
          </cell>
          <cell r="B24">
            <v>0</v>
          </cell>
          <cell r="C24">
            <v>0</v>
          </cell>
          <cell r="D24">
            <v>130855.82068800001</v>
          </cell>
          <cell r="E24">
            <v>25397.702988000001</v>
          </cell>
          <cell r="F24">
            <v>222.38420300000001</v>
          </cell>
          <cell r="G24">
            <v>605583.722052</v>
          </cell>
          <cell r="H24">
            <v>827658.05727300001</v>
          </cell>
          <cell r="I24">
            <v>446424.89661599998</v>
          </cell>
          <cell r="J24">
            <v>138874.93946600001</v>
          </cell>
          <cell r="K24">
            <v>83713.372015000001</v>
          </cell>
          <cell r="L24">
            <v>307549.95714999997</v>
          </cell>
          <cell r="M24">
            <v>381233.16065699997</v>
          </cell>
          <cell r="N24">
            <v>118040.3</v>
          </cell>
          <cell r="O24">
            <v>142917.41410699999</v>
          </cell>
          <cell r="P24">
            <v>44912.272354000001</v>
          </cell>
          <cell r="Q24">
            <v>98005.141753000018</v>
          </cell>
          <cell r="R24">
            <v>0</v>
          </cell>
          <cell r="S24">
            <v>71903.390054000003</v>
          </cell>
          <cell r="T24">
            <v>71770.403812999997</v>
          </cell>
          <cell r="U24">
            <v>56961.238657000002</v>
          </cell>
          <cell r="V24">
            <v>71770.403812999997</v>
          </cell>
          <cell r="W24">
            <v>6.8822188289543285E-2</v>
          </cell>
          <cell r="X24">
            <v>0.14941312701873988</v>
          </cell>
          <cell r="Y24">
            <v>4825.5755582627289</v>
          </cell>
          <cell r="Z24">
            <v>381233.16065699997</v>
          </cell>
          <cell r="AA24">
            <v>11804030</v>
          </cell>
        </row>
        <row r="25">
          <cell r="A25" t="str">
            <v>L10</v>
          </cell>
          <cell r="B25">
            <v>0</v>
          </cell>
          <cell r="C25">
            <v>0</v>
          </cell>
          <cell r="D25">
            <v>934292.85597499995</v>
          </cell>
          <cell r="E25">
            <v>377200.93069499999</v>
          </cell>
          <cell r="F25">
            <v>300111.84812600003</v>
          </cell>
          <cell r="G25">
            <v>103096.193367</v>
          </cell>
          <cell r="H25">
            <v>1138370.190716</v>
          </cell>
          <cell r="I25">
            <v>900913.15067200002</v>
          </cell>
          <cell r="J25">
            <v>752829.93467600003</v>
          </cell>
          <cell r="K25">
            <v>158211.134651</v>
          </cell>
          <cell r="L25">
            <v>0</v>
          </cell>
          <cell r="M25">
            <v>237457.04004399999</v>
          </cell>
          <cell r="N25">
            <v>97900</v>
          </cell>
          <cell r="O25">
            <v>1353360.889468</v>
          </cell>
          <cell r="P25">
            <v>1292169.9614530001</v>
          </cell>
          <cell r="Q25">
            <v>61190.928014999925</v>
          </cell>
          <cell r="R25">
            <v>16649.402979999999</v>
          </cell>
          <cell r="S25">
            <v>37077.882761000001</v>
          </cell>
          <cell r="T25">
            <v>19950.056311</v>
          </cell>
          <cell r="U25">
            <v>15957.676119</v>
          </cell>
          <cell r="V25">
            <v>36599.459290999999</v>
          </cell>
          <cell r="W25">
            <v>1.4018002446957179E-2</v>
          </cell>
          <cell r="X25">
            <v>6.7202371073281697E-2</v>
          </cell>
          <cell r="Y25">
            <v>1629.9975606741573</v>
          </cell>
          <cell r="Z25">
            <v>237457.04004399999</v>
          </cell>
          <cell r="AA25">
            <v>9790000</v>
          </cell>
        </row>
        <row r="26">
          <cell r="A26" t="str">
            <v>ST8</v>
          </cell>
          <cell r="B26">
            <v>0</v>
          </cell>
          <cell r="C26">
            <v>0</v>
          </cell>
          <cell r="D26">
            <v>329253.353603</v>
          </cell>
          <cell r="E26">
            <v>73007.682700999998</v>
          </cell>
          <cell r="F26">
            <v>144318.497343</v>
          </cell>
          <cell r="G26">
            <v>31138.989291000002</v>
          </cell>
          <cell r="H26">
            <v>439384.83983299998</v>
          </cell>
          <cell r="I26">
            <v>86273.751120999994</v>
          </cell>
          <cell r="J26">
            <v>85030.889393999998</v>
          </cell>
          <cell r="K26">
            <v>31149.134965000001</v>
          </cell>
          <cell r="L26">
            <v>0</v>
          </cell>
          <cell r="M26">
            <v>353111.088712</v>
          </cell>
          <cell r="N26">
            <v>257209.02</v>
          </cell>
          <cell r="O26">
            <v>1778708.8966079999</v>
          </cell>
          <cell r="P26">
            <v>1552585.8855930001</v>
          </cell>
          <cell r="Q26">
            <v>226123.01101499988</v>
          </cell>
          <cell r="R26">
            <v>2252.0165689999999</v>
          </cell>
          <cell r="S26">
            <v>26756.09721</v>
          </cell>
          <cell r="T26">
            <v>42246.489185999999</v>
          </cell>
          <cell r="U26">
            <v>27610.716982000002</v>
          </cell>
          <cell r="V26">
            <v>44498.505754999998</v>
          </cell>
          <cell r="W26">
            <v>6.2839484840883905E-2</v>
          </cell>
          <cell r="X26">
            <v>7.8192721397428291E-2</v>
          </cell>
          <cell r="Y26">
            <v>1073.4739000210802</v>
          </cell>
          <cell r="Z26">
            <v>353111.088712</v>
          </cell>
          <cell r="AA26">
            <v>25720902</v>
          </cell>
        </row>
        <row r="27">
          <cell r="A27" t="str">
            <v>NSC</v>
          </cell>
          <cell r="B27">
            <v>0</v>
          </cell>
          <cell r="C27">
            <v>0</v>
          </cell>
          <cell r="D27">
            <v>802551.60326300003</v>
          </cell>
          <cell r="E27">
            <v>138713.67559699999</v>
          </cell>
          <cell r="F27">
            <v>448438.61328799999</v>
          </cell>
          <cell r="G27">
            <v>647615.89830600005</v>
          </cell>
          <cell r="H27">
            <v>1630775.7411710001</v>
          </cell>
          <cell r="I27">
            <v>565271.69937699998</v>
          </cell>
          <cell r="J27">
            <v>493919.03307100001</v>
          </cell>
          <cell r="K27">
            <v>161461.755209</v>
          </cell>
          <cell r="L27">
            <v>38322.416493999997</v>
          </cell>
          <cell r="M27">
            <v>1065504.041794</v>
          </cell>
          <cell r="N27">
            <v>175620.44</v>
          </cell>
          <cell r="O27">
            <v>1521295.7866720001</v>
          </cell>
          <cell r="P27">
            <v>971761.13936499995</v>
          </cell>
          <cell r="Q27">
            <v>549534.64730700001</v>
          </cell>
          <cell r="R27">
            <v>12347.02584</v>
          </cell>
          <cell r="S27">
            <v>272796.05982299999</v>
          </cell>
          <cell r="T27">
            <v>260444.78185199999</v>
          </cell>
          <cell r="U27">
            <v>222333.79241600001</v>
          </cell>
          <cell r="V27">
            <v>272791.807692</v>
          </cell>
          <cell r="W27">
            <v>0.13633621521518974</v>
          </cell>
          <cell r="X27">
            <v>0.20866536746463613</v>
          </cell>
          <cell r="Y27">
            <v>12650.919798644811</v>
          </cell>
          <cell r="Z27">
            <v>1065504.041794</v>
          </cell>
          <cell r="AA27">
            <v>17574516</v>
          </cell>
        </row>
        <row r="28">
          <cell r="A28" t="str">
            <v>CTD</v>
          </cell>
          <cell r="B28">
            <v>0</v>
          </cell>
          <cell r="C28">
            <v>0</v>
          </cell>
          <cell r="D28">
            <v>13393155.679969</v>
          </cell>
          <cell r="E28">
            <v>6645255.5161499996</v>
          </cell>
          <cell r="F28">
            <v>1515655.627199</v>
          </cell>
          <cell r="G28">
            <v>890575.31463699997</v>
          </cell>
          <cell r="H28">
            <v>14987457.605629999</v>
          </cell>
          <cell r="I28">
            <v>6761426.9148340002</v>
          </cell>
          <cell r="J28">
            <v>6752408.4383319998</v>
          </cell>
          <cell r="K28">
            <v>0</v>
          </cell>
          <cell r="L28">
            <v>0</v>
          </cell>
          <cell r="M28">
            <v>8226030.690796</v>
          </cell>
          <cell r="N28">
            <v>762925.73</v>
          </cell>
          <cell r="O28">
            <v>24086328.474018</v>
          </cell>
          <cell r="P28">
            <v>22966628.433339</v>
          </cell>
          <cell r="Q28">
            <v>1119700.0406789989</v>
          </cell>
          <cell r="R28">
            <v>0</v>
          </cell>
          <cell r="S28">
            <v>674572.13663900003</v>
          </cell>
          <cell r="T28">
            <v>1002141.583444</v>
          </cell>
          <cell r="U28">
            <v>796439.96866200003</v>
          </cell>
          <cell r="V28">
            <v>1002141.583444</v>
          </cell>
          <cell r="W28">
            <v>5.3140431794303757E-2</v>
          </cell>
          <cell r="X28">
            <v>9.6819474494925784E-2</v>
          </cell>
          <cell r="Y28">
            <v>10439.285730499612</v>
          </cell>
          <cell r="Z28">
            <v>8226030.690796</v>
          </cell>
          <cell r="AA28">
            <v>76292573</v>
          </cell>
        </row>
        <row r="29">
          <cell r="A29" t="str">
            <v>SVT</v>
          </cell>
          <cell r="B29">
            <v>0</v>
          </cell>
          <cell r="C29">
            <v>0</v>
          </cell>
          <cell r="D29">
            <v>28375.051542000001</v>
          </cell>
          <cell r="E29">
            <v>11583.348781999999</v>
          </cell>
          <cell r="F29">
            <v>441.63690400000002</v>
          </cell>
          <cell r="G29">
            <v>1346.700689</v>
          </cell>
          <cell r="H29">
            <v>148072.29728500001</v>
          </cell>
          <cell r="I29">
            <v>10865.67304</v>
          </cell>
          <cell r="J29">
            <v>10865.67304</v>
          </cell>
          <cell r="K29">
            <v>0</v>
          </cell>
          <cell r="L29">
            <v>0</v>
          </cell>
          <cell r="M29">
            <v>137206.62424500001</v>
          </cell>
          <cell r="N29">
            <v>105269.37</v>
          </cell>
          <cell r="O29">
            <v>32147.023477999999</v>
          </cell>
          <cell r="P29">
            <v>29715.237805000001</v>
          </cell>
          <cell r="Q29">
            <v>2431.785672999998</v>
          </cell>
          <cell r="R29">
            <v>0</v>
          </cell>
          <cell r="S29">
            <v>-691.49349900000004</v>
          </cell>
          <cell r="T29">
            <v>7793.8462069999996</v>
          </cell>
          <cell r="U29">
            <v>7349.9124160000001</v>
          </cell>
          <cell r="V29">
            <v>7793.8462069999996</v>
          </cell>
          <cell r="W29">
            <v>4.9637322785999347E-2</v>
          </cell>
          <cell r="X29">
            <v>5.3568203841789661E-2</v>
          </cell>
          <cell r="Y29">
            <v>698.20047521895492</v>
          </cell>
          <cell r="Z29">
            <v>137206.62424500001</v>
          </cell>
          <cell r="AA29">
            <v>10526937</v>
          </cell>
        </row>
        <row r="30">
          <cell r="A30" t="str">
            <v>TNT</v>
          </cell>
          <cell r="B30">
            <v>0</v>
          </cell>
          <cell r="C30">
            <v>0</v>
          </cell>
          <cell r="D30">
            <v>149758.553079</v>
          </cell>
          <cell r="E30">
            <v>65026.864261000002</v>
          </cell>
          <cell r="F30">
            <v>26693.685185999999</v>
          </cell>
          <cell r="G30">
            <v>1854.9105199999999</v>
          </cell>
          <cell r="H30">
            <v>386823.46359900001</v>
          </cell>
          <cell r="I30">
            <v>102651.31138299999</v>
          </cell>
          <cell r="J30">
            <v>101633.511383</v>
          </cell>
          <cell r="K30">
            <v>46615.563786999999</v>
          </cell>
          <cell r="L30">
            <v>1017.8</v>
          </cell>
          <cell r="M30">
            <v>284172.15221600002</v>
          </cell>
          <cell r="N30">
            <v>255000</v>
          </cell>
          <cell r="O30">
            <v>176004.642643</v>
          </cell>
          <cell r="P30">
            <v>165271.13772299999</v>
          </cell>
          <cell r="Q30">
            <v>10733.504920000008</v>
          </cell>
          <cell r="R30">
            <v>4044.503639</v>
          </cell>
          <cell r="S30">
            <v>-7459.5768269999999</v>
          </cell>
          <cell r="T30">
            <v>-1256.2801440000001</v>
          </cell>
          <cell r="U30">
            <v>-1621.7086389999999</v>
          </cell>
          <cell r="V30">
            <v>2788.2234950000002</v>
          </cell>
          <cell r="W30">
            <v>-4.1923740196927193E-3</v>
          </cell>
          <cell r="X30">
            <v>-5.7067824076137297E-3</v>
          </cell>
          <cell r="Y30">
            <v>-63.596417215686273</v>
          </cell>
          <cell r="Z30">
            <v>284172.15221600002</v>
          </cell>
          <cell r="AA30">
            <v>25500000</v>
          </cell>
        </row>
        <row r="31">
          <cell r="A31" t="str">
            <v>BTT</v>
          </cell>
          <cell r="B31">
            <v>0</v>
          </cell>
          <cell r="C31">
            <v>0</v>
          </cell>
          <cell r="D31">
            <v>150271.706328</v>
          </cell>
          <cell r="E31">
            <v>658.83571800000004</v>
          </cell>
          <cell r="F31">
            <v>24603.911709</v>
          </cell>
          <cell r="G31">
            <v>254704.537335</v>
          </cell>
          <cell r="H31">
            <v>541443.25349200016</v>
          </cell>
          <cell r="I31">
            <v>178041.10722599999</v>
          </cell>
          <cell r="J31">
            <v>73573.446475000004</v>
          </cell>
          <cell r="K31">
            <v>0</v>
          </cell>
          <cell r="L31">
            <v>0</v>
          </cell>
          <cell r="M31">
            <v>363402.146266</v>
          </cell>
          <cell r="N31">
            <v>135000</v>
          </cell>
          <cell r="O31">
            <v>316138.44443500001</v>
          </cell>
          <cell r="P31">
            <v>183704.13633000001</v>
          </cell>
          <cell r="Q31">
            <v>132434.308105</v>
          </cell>
          <cell r="R31">
            <v>0</v>
          </cell>
          <cell r="S31">
            <v>65317.964479000002</v>
          </cell>
          <cell r="T31">
            <v>71464.139590999999</v>
          </cell>
          <cell r="U31">
            <v>56999.821101000001</v>
          </cell>
          <cell r="V31">
            <v>71464.139590999999</v>
          </cell>
          <cell r="W31">
            <v>0.10527385969514565</v>
          </cell>
          <cell r="X31">
            <v>0.15685053510740071</v>
          </cell>
          <cell r="Y31">
            <v>4222.2089704444443</v>
          </cell>
          <cell r="Z31">
            <v>363402.146266</v>
          </cell>
          <cell r="AA31">
            <v>13500000</v>
          </cell>
        </row>
        <row r="32">
          <cell r="A32" t="str">
            <v>QBS</v>
          </cell>
          <cell r="B32">
            <v>0</v>
          </cell>
          <cell r="C32">
            <v>0</v>
          </cell>
          <cell r="D32" t="e">
            <v>#N/A</v>
          </cell>
          <cell r="E32" t="e">
            <v>#N/A</v>
          </cell>
          <cell r="F32" t="e">
            <v>#N/A</v>
          </cell>
          <cell r="G32" t="e">
            <v>#N/A</v>
          </cell>
          <cell r="H32" t="e">
            <v>#N/A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  <cell r="N32" t="e">
            <v>#N/A</v>
          </cell>
          <cell r="O32">
            <v>1754138.784948</v>
          </cell>
          <cell r="P32" t="e">
            <v>#N/A</v>
          </cell>
          <cell r="Q32" t="e">
            <v>#N/A</v>
          </cell>
          <cell r="R32" t="e">
            <v>#N/A</v>
          </cell>
          <cell r="S32" t="e">
            <v>#N/A</v>
          </cell>
          <cell r="T32">
            <v>-93627.346372999993</v>
          </cell>
          <cell r="U32">
            <v>-99698.430569999997</v>
          </cell>
          <cell r="V32" t="e">
            <v>#N/A</v>
          </cell>
          <cell r="W32" t="e">
            <v>#N/A</v>
          </cell>
          <cell r="X32" t="e">
            <v>#N/A</v>
          </cell>
          <cell r="Y32">
            <v>-1438.0287625569149</v>
          </cell>
          <cell r="Z32" t="e">
            <v>#N/A</v>
          </cell>
          <cell r="AA32">
            <v>69329928</v>
          </cell>
        </row>
        <row r="33">
          <cell r="A33" t="str">
            <v>VJC</v>
          </cell>
          <cell r="B33">
            <v>0</v>
          </cell>
          <cell r="C33">
            <v>0</v>
          </cell>
          <cell r="D33">
            <v>19079292.916554999</v>
          </cell>
          <cell r="E33">
            <v>3410181.4372990001</v>
          </cell>
          <cell r="F33">
            <v>468729.30558500002</v>
          </cell>
          <cell r="G33">
            <v>2876197.2933740001</v>
          </cell>
          <cell r="H33">
            <v>39086179.100668997</v>
          </cell>
          <cell r="I33">
            <v>25047675.864087</v>
          </cell>
          <cell r="J33">
            <v>14940720.495495999</v>
          </cell>
          <cell r="K33">
            <v>4957780.0329529997</v>
          </cell>
          <cell r="L33">
            <v>572231.67457699997</v>
          </cell>
          <cell r="M33">
            <v>14038503.236582</v>
          </cell>
          <cell r="N33">
            <v>5416113.3399999999</v>
          </cell>
          <cell r="O33">
            <v>53577241.462140001</v>
          </cell>
          <cell r="P33">
            <v>46085422.009498999</v>
          </cell>
          <cell r="Q33">
            <v>7491819.4526410028</v>
          </cell>
          <cell r="R33">
            <v>257505.44665599999</v>
          </cell>
          <cell r="S33">
            <v>6484112.2092650002</v>
          </cell>
          <cell r="T33">
            <v>5815929.1097550001</v>
          </cell>
          <cell r="U33">
            <v>5335036.3572500004</v>
          </cell>
          <cell r="V33">
            <v>6073434.556411</v>
          </cell>
          <cell r="W33">
            <v>0.13649419001814597</v>
          </cell>
          <cell r="X33">
            <v>0.3800288583007756</v>
          </cell>
          <cell r="Y33">
            <v>10184.504193385188</v>
          </cell>
          <cell r="Z33">
            <v>14038503.236582</v>
          </cell>
          <cell r="AA33">
            <v>523838593.99999994</v>
          </cell>
        </row>
        <row r="34">
          <cell r="A34" t="str">
            <v>SFC</v>
          </cell>
          <cell r="B34">
            <v>0</v>
          </cell>
          <cell r="C34">
            <v>0</v>
          </cell>
          <cell r="D34">
            <v>202423.59640400001</v>
          </cell>
          <cell r="E34">
            <v>8015.2046549999995</v>
          </cell>
          <cell r="F34">
            <v>31485.443197000001</v>
          </cell>
          <cell r="G34">
            <v>105568.271263</v>
          </cell>
          <cell r="H34">
            <v>351882.49612099997</v>
          </cell>
          <cell r="I34">
            <v>153737.30634000001</v>
          </cell>
          <cell r="J34">
            <v>140023.263591</v>
          </cell>
          <cell r="K34">
            <v>83474.080121000006</v>
          </cell>
          <cell r="L34">
            <v>0</v>
          </cell>
          <cell r="M34">
            <v>198145.18978099999</v>
          </cell>
          <cell r="N34">
            <v>112348.19</v>
          </cell>
          <cell r="O34">
            <v>1261681.3289689999</v>
          </cell>
          <cell r="P34">
            <v>1151693.456367</v>
          </cell>
          <cell r="Q34">
            <v>109987.87260200008</v>
          </cell>
          <cell r="R34">
            <v>2687.9576539999998</v>
          </cell>
          <cell r="S34">
            <v>32967.487447</v>
          </cell>
          <cell r="T34">
            <v>37114.418329</v>
          </cell>
          <cell r="U34">
            <v>29431.773261999999</v>
          </cell>
          <cell r="V34">
            <v>39802.375982999998</v>
          </cell>
          <cell r="W34">
            <v>8.3640913050359436E-2</v>
          </cell>
          <cell r="X34">
            <v>0.14853640047749567</v>
          </cell>
          <cell r="Y34">
            <v>2619.6926948266814</v>
          </cell>
          <cell r="Z34">
            <v>198145.18978099999</v>
          </cell>
          <cell r="AA34">
            <v>11234819</v>
          </cell>
        </row>
        <row r="35">
          <cell r="A35" t="str">
            <v>SRC</v>
          </cell>
          <cell r="B35">
            <v>0</v>
          </cell>
          <cell r="C35">
            <v>0</v>
          </cell>
          <cell r="D35">
            <v>434659.96445999999</v>
          </cell>
          <cell r="E35">
            <v>123521.052585</v>
          </cell>
          <cell r="F35">
            <v>208737.39586600001</v>
          </cell>
          <cell r="G35">
            <v>91474.258520000003</v>
          </cell>
          <cell r="H35">
            <v>827206.99835300003</v>
          </cell>
          <cell r="I35">
            <v>466883.44187600003</v>
          </cell>
          <cell r="J35">
            <v>182471.847542</v>
          </cell>
          <cell r="K35">
            <v>81511.150636999999</v>
          </cell>
          <cell r="L35">
            <v>134911.59433399999</v>
          </cell>
          <cell r="M35">
            <v>360323.55647700001</v>
          </cell>
          <cell r="N35">
            <v>280633.68</v>
          </cell>
          <cell r="O35">
            <v>930160.77225200005</v>
          </cell>
          <cell r="P35">
            <v>775216.92362999998</v>
          </cell>
          <cell r="Q35">
            <v>154943.84862199993</v>
          </cell>
          <cell r="R35">
            <v>7690.7161990000004</v>
          </cell>
          <cell r="S35">
            <v>28581.317623999999</v>
          </cell>
          <cell r="T35">
            <v>18764.664574999999</v>
          </cell>
          <cell r="U35">
            <v>15011.731659999999</v>
          </cell>
          <cell r="V35">
            <v>26455.380773999997</v>
          </cell>
          <cell r="W35">
            <v>1.814749112361104E-2</v>
          </cell>
          <cell r="X35">
            <v>4.1661810309530013E-2</v>
          </cell>
          <cell r="Y35">
            <v>534.92266715812582</v>
          </cell>
          <cell r="Z35">
            <v>360323.55647700001</v>
          </cell>
          <cell r="AA35">
            <v>28063368</v>
          </cell>
        </row>
        <row r="36">
          <cell r="A36" t="str">
            <v>VNL</v>
          </cell>
          <cell r="B36">
            <v>0</v>
          </cell>
          <cell r="C36">
            <v>0</v>
          </cell>
          <cell r="D36">
            <v>235955.80600000001</v>
          </cell>
          <cell r="E36">
            <v>137137.55488499999</v>
          </cell>
          <cell r="F36">
            <v>0</v>
          </cell>
          <cell r="G36">
            <v>48183.242109999999</v>
          </cell>
          <cell r="H36">
            <v>340936.18521800003</v>
          </cell>
          <cell r="I36">
            <v>127026.69631699999</v>
          </cell>
          <cell r="J36">
            <v>77221.696316999994</v>
          </cell>
          <cell r="K36">
            <v>0</v>
          </cell>
          <cell r="L36">
            <v>0</v>
          </cell>
          <cell r="M36">
            <v>213909.488901</v>
          </cell>
          <cell r="N36">
            <v>90000</v>
          </cell>
          <cell r="O36">
            <v>930232.60453400004</v>
          </cell>
          <cell r="P36">
            <v>900522.849483</v>
          </cell>
          <cell r="Q36">
            <v>29709.755051000066</v>
          </cell>
          <cell r="R36">
            <v>0</v>
          </cell>
          <cell r="S36">
            <v>16174.511089</v>
          </cell>
          <cell r="T36">
            <v>23249.877783</v>
          </cell>
          <cell r="U36">
            <v>18593.08365</v>
          </cell>
          <cell r="V36">
            <v>23249.877783</v>
          </cell>
          <cell r="W36">
            <v>5.4535377751444264E-2</v>
          </cell>
          <cell r="X36">
            <v>8.6920331330440012E-2</v>
          </cell>
          <cell r="Y36">
            <v>2065.8981833333332</v>
          </cell>
          <cell r="Z36">
            <v>213909.488901</v>
          </cell>
          <cell r="AA36">
            <v>9000000</v>
          </cell>
        </row>
        <row r="37">
          <cell r="A37" t="str">
            <v>TCH</v>
          </cell>
          <cell r="B37">
            <v>0</v>
          </cell>
          <cell r="C37">
            <v>0</v>
          </cell>
          <cell r="D37">
            <v>3727716.4635120002</v>
          </cell>
          <cell r="E37">
            <v>50608.781712999997</v>
          </cell>
          <cell r="F37">
            <v>2131721.4534780001</v>
          </cell>
          <cell r="G37">
            <v>1085792.298252</v>
          </cell>
          <cell r="H37">
            <v>7522941.1942149997</v>
          </cell>
          <cell r="I37">
            <v>3066609.8213169998</v>
          </cell>
          <cell r="J37">
            <v>1763255.862489</v>
          </cell>
          <cell r="K37">
            <v>165200</v>
          </cell>
          <cell r="L37">
            <v>797793.87454200001</v>
          </cell>
          <cell r="M37">
            <v>4456331.3728980003</v>
          </cell>
          <cell r="N37">
            <v>3532715.64</v>
          </cell>
          <cell r="O37">
            <v>1140796.7393980001</v>
          </cell>
          <cell r="P37">
            <v>730063.74035700003</v>
          </cell>
          <cell r="Q37">
            <v>410732.99904099997</v>
          </cell>
          <cell r="R37">
            <v>12252.273596999999</v>
          </cell>
          <cell r="S37">
            <v>355515.32912399998</v>
          </cell>
          <cell r="T37">
            <v>459643.603565</v>
          </cell>
          <cell r="U37">
            <v>378757.43772500003</v>
          </cell>
          <cell r="V37">
            <v>471895.87716199999</v>
          </cell>
          <cell r="W37">
            <v>5.0346989022891392E-2</v>
          </cell>
          <cell r="X37">
            <v>8.499310442407472E-2</v>
          </cell>
          <cell r="Y37">
            <v>1072.1424431574119</v>
          </cell>
          <cell r="Z37">
            <v>4456331.3728980003</v>
          </cell>
          <cell r="AA37">
            <v>353271564</v>
          </cell>
        </row>
        <row r="38">
          <cell r="A38" t="str">
            <v>PAC</v>
          </cell>
          <cell r="B38">
            <v>0</v>
          </cell>
          <cell r="C38">
            <v>0</v>
          </cell>
          <cell r="D38">
            <v>1494824.3501220001</v>
          </cell>
          <cell r="E38">
            <v>192270.46556899999</v>
          </cell>
          <cell r="F38">
            <v>491537.33173999999</v>
          </cell>
          <cell r="G38">
            <v>614034.95914599998</v>
          </cell>
          <cell r="H38">
            <v>2205692.9124739999</v>
          </cell>
          <cell r="I38">
            <v>1529562.865943</v>
          </cell>
          <cell r="J38">
            <v>1435252.490127</v>
          </cell>
          <cell r="K38">
            <v>1023910.6705229999</v>
          </cell>
          <cell r="L38">
            <v>76505</v>
          </cell>
          <cell r="M38">
            <v>676130.04653100006</v>
          </cell>
          <cell r="N38">
            <v>464717.07</v>
          </cell>
          <cell r="O38">
            <v>2932213.5594489998</v>
          </cell>
          <cell r="P38">
            <v>2517864.6818289999</v>
          </cell>
          <cell r="Q38">
            <v>414348.87761999981</v>
          </cell>
          <cell r="R38">
            <v>60984.013370000001</v>
          </cell>
          <cell r="S38">
            <v>212624.71247</v>
          </cell>
          <cell r="T38">
            <v>208960.80790399999</v>
          </cell>
          <cell r="U38">
            <v>165011.661013</v>
          </cell>
          <cell r="V38">
            <v>269944.82127399999</v>
          </cell>
          <cell r="W38">
            <v>7.4811711131589867E-2</v>
          </cell>
          <cell r="X38">
            <v>0.24405314016086155</v>
          </cell>
          <cell r="Y38">
            <v>3550.7983602366921</v>
          </cell>
          <cell r="Z38">
            <v>676130.04653100006</v>
          </cell>
          <cell r="AA38">
            <v>46471707</v>
          </cell>
        </row>
        <row r="39">
          <cell r="A39" t="str">
            <v>DAH</v>
          </cell>
          <cell r="B39">
            <v>0</v>
          </cell>
          <cell r="C39">
            <v>0</v>
          </cell>
          <cell r="D39">
            <v>158250.99393</v>
          </cell>
          <cell r="E39">
            <v>62000.600933000002</v>
          </cell>
          <cell r="F39">
            <v>63187.285725000002</v>
          </cell>
          <cell r="G39">
            <v>546740.08735299984</v>
          </cell>
          <cell r="H39">
            <v>762043.00111399998</v>
          </cell>
          <cell r="I39">
            <v>392146.68931599997</v>
          </cell>
          <cell r="J39">
            <v>150303.073527</v>
          </cell>
          <cell r="K39">
            <v>85059.587115999995</v>
          </cell>
          <cell r="L39">
            <v>240567.81578899999</v>
          </cell>
          <cell r="M39">
            <v>369896.31179800001</v>
          </cell>
          <cell r="N39">
            <v>342000</v>
          </cell>
          <cell r="O39">
            <v>172175.73705200001</v>
          </cell>
          <cell r="P39">
            <v>151364.89317699999</v>
          </cell>
          <cell r="Q39">
            <v>20810.843875000006</v>
          </cell>
          <cell r="R39">
            <v>25106.732233999999</v>
          </cell>
          <cell r="S39">
            <v>17002.824701000001</v>
          </cell>
          <cell r="T39">
            <v>17389.983270000001</v>
          </cell>
          <cell r="U39">
            <v>12147.119262</v>
          </cell>
          <cell r="V39">
            <v>42496.715504</v>
          </cell>
          <cell r="W39">
            <v>1.5940201857693879E-2</v>
          </cell>
          <cell r="X39">
            <v>3.2839254879171463E-2</v>
          </cell>
          <cell r="Y39">
            <v>355.17892578947368</v>
          </cell>
          <cell r="Z39">
            <v>369896.31179800001</v>
          </cell>
          <cell r="AA39">
            <v>34200000</v>
          </cell>
        </row>
        <row r="40">
          <cell r="A40" t="str">
            <v>PAN</v>
          </cell>
          <cell r="B40">
            <v>0</v>
          </cell>
          <cell r="C40">
            <v>0</v>
          </cell>
          <cell r="D40">
            <v>5332806.4589160001</v>
          </cell>
          <cell r="E40">
            <v>620054.02504900005</v>
          </cell>
          <cell r="F40">
            <v>1621417.988313</v>
          </cell>
          <cell r="G40">
            <v>2260255.7773079998</v>
          </cell>
          <cell r="H40">
            <v>10116896.672431</v>
          </cell>
          <cell r="I40">
            <v>4175756.164107</v>
          </cell>
          <cell r="J40">
            <v>2642412.2112679998</v>
          </cell>
          <cell r="K40">
            <v>1738931.0512620001</v>
          </cell>
          <cell r="L40">
            <v>1247937.2723340001</v>
          </cell>
          <cell r="M40">
            <v>5941140.5083240001</v>
          </cell>
          <cell r="N40">
            <v>1700421.41</v>
          </cell>
          <cell r="O40">
            <v>7709223.7646270003</v>
          </cell>
          <cell r="P40">
            <v>6143550.5892810002</v>
          </cell>
          <cell r="Q40">
            <v>1565673.1753459997</v>
          </cell>
          <cell r="R40">
            <v>165413.56376200001</v>
          </cell>
          <cell r="S40">
            <v>477017.154102</v>
          </cell>
          <cell r="T40">
            <v>654816.11986099998</v>
          </cell>
          <cell r="U40">
            <v>341553.032526</v>
          </cell>
          <cell r="V40">
            <v>820229.68362300005</v>
          </cell>
          <cell r="W40">
            <v>3.3760652459439211E-2</v>
          </cell>
          <cell r="X40">
            <v>5.7489472273456188E-2</v>
          </cell>
          <cell r="Y40">
            <v>2008.6375678250251</v>
          </cell>
          <cell r="Z40">
            <v>5941140.5083240001</v>
          </cell>
          <cell r="AA40">
            <v>170042141</v>
          </cell>
        </row>
        <row r="41">
          <cell r="A41" t="str">
            <v>DRC</v>
          </cell>
          <cell r="B41">
            <v>0</v>
          </cell>
          <cell r="C41">
            <v>0</v>
          </cell>
          <cell r="D41">
            <v>1227839.605181</v>
          </cell>
          <cell r="E41">
            <v>218433.171065</v>
          </cell>
          <cell r="F41">
            <v>934189.99453000003</v>
          </cell>
          <cell r="G41">
            <v>1311016.7715680001</v>
          </cell>
          <cell r="H41">
            <v>2608127.5895739999</v>
          </cell>
          <cell r="I41">
            <v>997399.154262</v>
          </cell>
          <cell r="J41">
            <v>840119.69338299998</v>
          </cell>
          <cell r="K41">
            <v>510683.13592199999</v>
          </cell>
          <cell r="L41">
            <v>156859.46087899999</v>
          </cell>
          <cell r="M41">
            <v>1610728.4353120001</v>
          </cell>
          <cell r="N41">
            <v>1187926.05</v>
          </cell>
          <cell r="O41">
            <v>3890043.0447820001</v>
          </cell>
          <cell r="P41">
            <v>3375917.655247</v>
          </cell>
          <cell r="Q41">
            <v>514125.38953499997</v>
          </cell>
          <cell r="R41">
            <v>45034.487825999997</v>
          </cell>
          <cell r="S41">
            <v>331315.37315300002</v>
          </cell>
          <cell r="T41">
            <v>256554.24632899999</v>
          </cell>
          <cell r="U41">
            <v>204656.96131000001</v>
          </cell>
          <cell r="V41">
            <v>301588.73415499995</v>
          </cell>
          <cell r="W41">
            <v>7.8468922351850046E-2</v>
          </cell>
          <cell r="X41">
            <v>0.12705863808156942</v>
          </cell>
          <cell r="Y41">
            <v>1722.8089350342977</v>
          </cell>
          <cell r="Z41">
            <v>1610728.4353120001</v>
          </cell>
          <cell r="AA41">
            <v>118792605</v>
          </cell>
        </row>
        <row r="42">
          <cell r="A42" t="str">
            <v>TDH</v>
          </cell>
          <cell r="B42">
            <v>0</v>
          </cell>
          <cell r="C42">
            <v>0</v>
          </cell>
          <cell r="D42">
            <v>2751173.8907539998</v>
          </cell>
          <cell r="E42">
            <v>385337.21454000002</v>
          </cell>
          <cell r="F42">
            <v>1167878.317147</v>
          </cell>
          <cell r="G42">
            <v>576461.83719800005</v>
          </cell>
          <cell r="H42">
            <v>5019131.2654560003</v>
          </cell>
          <cell r="I42">
            <v>2546696.803696</v>
          </cell>
          <cell r="J42">
            <v>2149422.9481990002</v>
          </cell>
          <cell r="K42">
            <v>807607.12871900003</v>
          </cell>
          <cell r="L42">
            <v>201245.687014</v>
          </cell>
          <cell r="M42">
            <v>2472434.4617610001</v>
          </cell>
          <cell r="N42">
            <v>938783.84</v>
          </cell>
          <cell r="O42">
            <v>4188048.403738</v>
          </cell>
          <cell r="P42">
            <v>4001997.172053</v>
          </cell>
          <cell r="Q42">
            <v>186051.23168500001</v>
          </cell>
          <cell r="R42">
            <v>55775.545254999997</v>
          </cell>
          <cell r="S42">
            <v>89011.373770000006</v>
          </cell>
          <cell r="T42">
            <v>128788.48066299999</v>
          </cell>
          <cell r="U42">
            <v>98398.344735999999</v>
          </cell>
          <cell r="V42">
            <v>184564.025918</v>
          </cell>
          <cell r="W42">
            <v>1.9604656569399418E-2</v>
          </cell>
          <cell r="X42">
            <v>3.9798160985798359E-2</v>
          </cell>
          <cell r="Y42">
            <v>1048.1469806297475</v>
          </cell>
          <cell r="Z42">
            <v>2472434.4617610001</v>
          </cell>
          <cell r="AA42">
            <v>93878384</v>
          </cell>
        </row>
        <row r="43">
          <cell r="A43" t="str">
            <v>SSC</v>
          </cell>
          <cell r="B43">
            <v>0</v>
          </cell>
          <cell r="C43">
            <v>0</v>
          </cell>
          <cell r="D43">
            <v>428132.69327400002</v>
          </cell>
          <cell r="E43">
            <v>55323.280875999997</v>
          </cell>
          <cell r="F43">
            <v>193479.16241399999</v>
          </cell>
          <cell r="G43">
            <v>93273.222643000001</v>
          </cell>
          <cell r="H43">
            <v>535225.73476799985</v>
          </cell>
          <cell r="I43">
            <v>213921.76128400001</v>
          </cell>
          <cell r="J43">
            <v>213921.76128400001</v>
          </cell>
          <cell r="K43">
            <v>16141.755209000001</v>
          </cell>
          <cell r="L43">
            <v>0</v>
          </cell>
          <cell r="M43">
            <v>321303.97348400002</v>
          </cell>
          <cell r="N43">
            <v>132717.85</v>
          </cell>
          <cell r="O43">
            <v>612442.953018</v>
          </cell>
          <cell r="P43">
            <v>424945.57763100002</v>
          </cell>
          <cell r="Q43">
            <v>187497.37538700004</v>
          </cell>
          <cell r="R43">
            <v>1855.627927</v>
          </cell>
          <cell r="S43">
            <v>105460.46890199999</v>
          </cell>
          <cell r="T43">
            <v>105805.682449</v>
          </cell>
          <cell r="U43">
            <v>89089.815478999997</v>
          </cell>
          <cell r="V43">
            <v>107661.31037599999</v>
          </cell>
          <cell r="W43">
            <v>0.16645278747221876</v>
          </cell>
          <cell r="X43">
            <v>0.27727579747293851</v>
          </cell>
          <cell r="Y43">
            <v>6712.722929055888</v>
          </cell>
          <cell r="Z43">
            <v>321303.97348400002</v>
          </cell>
          <cell r="AA43">
            <v>13271785</v>
          </cell>
        </row>
        <row r="44">
          <cell r="A44" t="str">
            <v>AMD</v>
          </cell>
          <cell r="B44">
            <v>0</v>
          </cell>
          <cell r="C44">
            <v>0</v>
          </cell>
          <cell r="D44">
            <v>2096820.5621780001</v>
          </cell>
          <cell r="E44">
            <v>1375052.9831610001</v>
          </cell>
          <cell r="F44">
            <v>75592.954777000006</v>
          </cell>
          <cell r="G44">
            <v>272783.307218</v>
          </cell>
          <cell r="H44">
            <v>2685225.919799</v>
          </cell>
          <cell r="I44">
            <v>749556.22748899995</v>
          </cell>
          <cell r="J44">
            <v>681954.14117299998</v>
          </cell>
          <cell r="K44">
            <v>278474.36293200002</v>
          </cell>
          <cell r="L44">
            <v>67602.086316000001</v>
          </cell>
          <cell r="M44">
            <v>1935669.6923100001</v>
          </cell>
          <cell r="N44">
            <v>1635048.74</v>
          </cell>
          <cell r="O44">
            <v>2289769.4977310002</v>
          </cell>
          <cell r="P44">
            <v>2198493.0676790001</v>
          </cell>
          <cell r="Q44">
            <v>91276.430052000127</v>
          </cell>
          <cell r="R44">
            <v>26554.433797999998</v>
          </cell>
          <cell r="S44">
            <v>48513.871359999997</v>
          </cell>
          <cell r="T44">
            <v>48019.718902000001</v>
          </cell>
          <cell r="U44">
            <v>33758.655628</v>
          </cell>
          <cell r="V44">
            <v>74574.152700000006</v>
          </cell>
          <cell r="W44">
            <v>1.2571998273622717E-2</v>
          </cell>
          <cell r="X44">
            <v>1.7440297671713251E-2</v>
          </cell>
          <cell r="Y44">
            <v>206.46880305231758</v>
          </cell>
          <cell r="Z44">
            <v>1935669.6923100001</v>
          </cell>
          <cell r="AA44">
            <v>163504874</v>
          </cell>
        </row>
        <row r="45">
          <cell r="A45" t="str">
            <v>SFI</v>
          </cell>
          <cell r="B45">
            <v>0</v>
          </cell>
          <cell r="C45">
            <v>0</v>
          </cell>
          <cell r="D45" t="e">
            <v>#N/A</v>
          </cell>
          <cell r="E45" t="e">
            <v>#N/A</v>
          </cell>
          <cell r="F45" t="e">
            <v>#N/A</v>
          </cell>
          <cell r="G45" t="e">
            <v>#N/A</v>
          </cell>
          <cell r="H45" t="e">
            <v>#N/A</v>
          </cell>
          <cell r="I45" t="e">
            <v>#N/A</v>
          </cell>
          <cell r="J45" t="e">
            <v>#N/A</v>
          </cell>
          <cell r="K45" t="e">
            <v>#N/A</v>
          </cell>
          <cell r="L45" t="e">
            <v>#N/A</v>
          </cell>
          <cell r="M45" t="e">
            <v>#N/A</v>
          </cell>
          <cell r="N45" t="e">
            <v>#N/A</v>
          </cell>
          <cell r="O45">
            <v>823888.92501200002</v>
          </cell>
          <cell r="P45" t="e">
            <v>#N/A</v>
          </cell>
          <cell r="Q45" t="e">
            <v>#N/A</v>
          </cell>
          <cell r="R45" t="e">
            <v>#N/A</v>
          </cell>
          <cell r="S45" t="e">
            <v>#N/A</v>
          </cell>
          <cell r="T45">
            <v>58956.606154000001</v>
          </cell>
          <cell r="U45">
            <v>47289.039317000002</v>
          </cell>
          <cell r="V45" t="e">
            <v>#N/A</v>
          </cell>
          <cell r="W45" t="e">
            <v>#N/A</v>
          </cell>
          <cell r="X45" t="e">
            <v>#N/A</v>
          </cell>
          <cell r="Y45">
            <v>3326.8017218254658</v>
          </cell>
          <cell r="Z45" t="e">
            <v>#N/A</v>
          </cell>
          <cell r="AA45">
            <v>14214565</v>
          </cell>
        </row>
        <row r="46">
          <cell r="A46" t="str">
            <v>LIX</v>
          </cell>
          <cell r="B46">
            <v>0</v>
          </cell>
          <cell r="C46">
            <v>0</v>
          </cell>
          <cell r="D46">
            <v>546005.43545800017</v>
          </cell>
          <cell r="E46">
            <v>135898.15173499999</v>
          </cell>
          <cell r="F46">
            <v>144678.22304099999</v>
          </cell>
          <cell r="G46">
            <v>296205.37111100001</v>
          </cell>
          <cell r="H46">
            <v>918819.49715800001</v>
          </cell>
          <cell r="I46">
            <v>329722.33373399999</v>
          </cell>
          <cell r="J46">
            <v>268852.90289500001</v>
          </cell>
          <cell r="K46">
            <v>0</v>
          </cell>
          <cell r="L46">
            <v>55000</v>
          </cell>
          <cell r="M46">
            <v>589097.16342400003</v>
          </cell>
          <cell r="N46">
            <v>324000</v>
          </cell>
          <cell r="O46">
            <v>2430904.6305800001</v>
          </cell>
          <cell r="P46">
            <v>1901644.0780710001</v>
          </cell>
          <cell r="Q46">
            <v>529260.55250900006</v>
          </cell>
          <cell r="R46">
            <v>3878.76712</v>
          </cell>
          <cell r="S46">
            <v>208740.41185199999</v>
          </cell>
          <cell r="T46">
            <v>211268.95188499999</v>
          </cell>
          <cell r="U46">
            <v>166981.16783399999</v>
          </cell>
          <cell r="V46">
            <v>215147.71900499999</v>
          </cell>
          <cell r="W46">
            <v>0.18173446291735137</v>
          </cell>
          <cell r="X46">
            <v>0.28345267674259034</v>
          </cell>
          <cell r="Y46">
            <v>5153.7397479629626</v>
          </cell>
          <cell r="Z46">
            <v>589097.16342400003</v>
          </cell>
          <cell r="AA46">
            <v>32400000</v>
          </cell>
        </row>
        <row r="47">
          <cell r="A47" t="str">
            <v>LM8</v>
          </cell>
          <cell r="B47">
            <v>0</v>
          </cell>
          <cell r="C47">
            <v>0</v>
          </cell>
          <cell r="D47">
            <v>1663748.9515209999</v>
          </cell>
          <cell r="E47">
            <v>390039.88162900001</v>
          </cell>
          <cell r="F47">
            <v>970416.458613</v>
          </cell>
          <cell r="G47">
            <v>158930.59661000001</v>
          </cell>
          <cell r="H47">
            <v>1884455.5458760001</v>
          </cell>
          <cell r="I47">
            <v>1603048.4015909999</v>
          </cell>
          <cell r="J47">
            <v>1571594.3354799999</v>
          </cell>
          <cell r="K47">
            <v>967409.21292399999</v>
          </cell>
          <cell r="L47">
            <v>24445.441511000001</v>
          </cell>
          <cell r="M47">
            <v>281407.14428499999</v>
          </cell>
          <cell r="N47">
            <v>93886.82</v>
          </cell>
          <cell r="O47">
            <v>1902521.3694470001</v>
          </cell>
          <cell r="P47">
            <v>1758918.6437299999</v>
          </cell>
          <cell r="Q47">
            <v>143602.72571699988</v>
          </cell>
          <cell r="R47">
            <v>66248.924692999994</v>
          </cell>
          <cell r="S47">
            <v>77647.683739999993</v>
          </cell>
          <cell r="T47">
            <v>38526.007240999999</v>
          </cell>
          <cell r="U47">
            <v>17800.498441</v>
          </cell>
          <cell r="V47">
            <v>104774.93193399999</v>
          </cell>
          <cell r="W47">
            <v>9.4459635728500746E-3</v>
          </cell>
          <cell r="X47">
            <v>6.3255318148469727E-2</v>
          </cell>
          <cell r="Y47">
            <v>1895.9528548309549</v>
          </cell>
          <cell r="Z47">
            <v>281407.14428499999</v>
          </cell>
          <cell r="AA47">
            <v>9388682</v>
          </cell>
        </row>
        <row r="48">
          <cell r="A48" t="str">
            <v>TCR</v>
          </cell>
          <cell r="B48">
            <v>0</v>
          </cell>
          <cell r="C48">
            <v>0</v>
          </cell>
          <cell r="D48">
            <v>730937.391818</v>
          </cell>
          <cell r="E48">
            <v>113084.42747</v>
          </cell>
          <cell r="F48">
            <v>453401.33217800001</v>
          </cell>
          <cell r="G48">
            <v>313793.25840799999</v>
          </cell>
          <cell r="H48">
            <v>1062322.538806</v>
          </cell>
          <cell r="I48">
            <v>630468.747692</v>
          </cell>
          <cell r="J48">
            <v>589032.51198700001</v>
          </cell>
          <cell r="K48">
            <v>353645.46650099999</v>
          </cell>
          <cell r="L48">
            <v>41268.235704999999</v>
          </cell>
          <cell r="M48">
            <v>431853.79111399991</v>
          </cell>
          <cell r="N48">
            <v>454251.42</v>
          </cell>
          <cell r="O48">
            <v>1216975.7293980001</v>
          </cell>
          <cell r="P48">
            <v>1058954.0963979999</v>
          </cell>
          <cell r="Q48">
            <v>158021.63300000006</v>
          </cell>
          <cell r="R48">
            <v>30076.723817999999</v>
          </cell>
          <cell r="S48">
            <v>-51191.694011</v>
          </cell>
          <cell r="T48">
            <v>-80686.718859999994</v>
          </cell>
          <cell r="U48">
            <v>-77582.695563999994</v>
          </cell>
          <cell r="V48">
            <v>-50609.995041999995</v>
          </cell>
          <cell r="W48">
            <v>-7.3031205429566856E-2</v>
          </cell>
          <cell r="X48">
            <v>-0.17965037510466098</v>
          </cell>
          <cell r="Y48">
            <v>-1707.924117529451</v>
          </cell>
          <cell r="Z48">
            <v>431853.79111399991</v>
          </cell>
          <cell r="AA48">
            <v>45425142</v>
          </cell>
        </row>
        <row r="49">
          <cell r="A49" t="str">
            <v>SRF</v>
          </cell>
          <cell r="B49">
            <v>0</v>
          </cell>
          <cell r="C49">
            <v>0</v>
          </cell>
          <cell r="D49">
            <v>1443583.318429</v>
          </cell>
          <cell r="E49">
            <v>674908.23385600001</v>
          </cell>
          <cell r="F49">
            <v>433303.02182899998</v>
          </cell>
          <cell r="G49">
            <v>195636.86944000001</v>
          </cell>
          <cell r="H49">
            <v>1821080.0652399999</v>
          </cell>
          <cell r="I49">
            <v>1306582.1506409999</v>
          </cell>
          <cell r="J49">
            <v>1233662.8027550001</v>
          </cell>
          <cell r="K49">
            <v>590605.41732600005</v>
          </cell>
          <cell r="L49">
            <v>67872.288836000007</v>
          </cell>
          <cell r="M49">
            <v>514497.91459900001</v>
          </cell>
          <cell r="N49">
            <v>307153.96999999997</v>
          </cell>
          <cell r="O49">
            <v>1709435.4213729999</v>
          </cell>
          <cell r="P49">
            <v>1518081.8405269999</v>
          </cell>
          <cell r="Q49">
            <v>191353.58084599991</v>
          </cell>
          <cell r="R49">
            <v>37379.281251</v>
          </cell>
          <cell r="S49">
            <v>113175.149519</v>
          </cell>
          <cell r="T49">
            <v>124312.941364</v>
          </cell>
          <cell r="U49">
            <v>100343.01677</v>
          </cell>
          <cell r="V49">
            <v>161692.22261500001</v>
          </cell>
          <cell r="W49">
            <v>5.5100826528885101E-2</v>
          </cell>
          <cell r="X49">
            <v>0.19503094944166569</v>
          </cell>
          <cell r="Y49">
            <v>3266.8637416602496</v>
          </cell>
          <cell r="Z49">
            <v>514497.91459900001</v>
          </cell>
          <cell r="AA49">
            <v>30715397</v>
          </cell>
        </row>
        <row r="50">
          <cell r="A50" t="str">
            <v>DXG</v>
          </cell>
          <cell r="B50">
            <v>0</v>
          </cell>
          <cell r="C50">
            <v>0</v>
          </cell>
          <cell r="D50">
            <v>15526669.765171001</v>
          </cell>
          <cell r="E50">
            <v>1384384.4909699999</v>
          </cell>
          <cell r="F50">
            <v>5310358.9865070004</v>
          </cell>
          <cell r="G50">
            <v>200781.09415300001</v>
          </cell>
          <cell r="H50">
            <v>17999817.286745999</v>
          </cell>
          <cell r="I50">
            <v>10183548.717898</v>
          </cell>
          <cell r="J50">
            <v>7726807.7750730002</v>
          </cell>
          <cell r="K50">
            <v>1160729.1700939999</v>
          </cell>
          <cell r="L50">
            <v>2241425.9542510002</v>
          </cell>
          <cell r="M50">
            <v>7816268.5688469997</v>
          </cell>
          <cell r="N50">
            <v>3498213.56</v>
          </cell>
          <cell r="O50">
            <v>5206523.3362889998</v>
          </cell>
          <cell r="P50">
            <v>2054807.2840720001</v>
          </cell>
          <cell r="Q50">
            <v>3151716.0522170002</v>
          </cell>
          <cell r="R50">
            <v>199657.068249</v>
          </cell>
          <cell r="S50">
            <v>2206079.8368319999</v>
          </cell>
          <cell r="T50">
            <v>2553701.9019340002</v>
          </cell>
          <cell r="U50">
            <v>1335181.781009</v>
          </cell>
          <cell r="V50">
            <v>2753358.970183</v>
          </cell>
          <cell r="W50">
            <v>7.4177518568043957E-2</v>
          </cell>
          <cell r="X50">
            <v>0.17082086794337936</v>
          </cell>
          <cell r="Y50">
            <v>2568.7212602163781</v>
          </cell>
          <cell r="Z50">
            <v>7816268.5688469997</v>
          </cell>
          <cell r="AA50">
            <v>519784611.00000006</v>
          </cell>
        </row>
        <row r="51">
          <cell r="A51" t="str">
            <v>LGL</v>
          </cell>
          <cell r="B51">
            <v>0</v>
          </cell>
          <cell r="C51">
            <v>0</v>
          </cell>
          <cell r="D51">
            <v>1125038.780848</v>
          </cell>
          <cell r="E51">
            <v>184865.51143499999</v>
          </cell>
          <cell r="F51">
            <v>673792.76405300002</v>
          </cell>
          <cell r="G51">
            <v>63712.571215999997</v>
          </cell>
          <cell r="H51">
            <v>1751874.894323</v>
          </cell>
          <cell r="I51">
            <v>919089.02636000002</v>
          </cell>
          <cell r="J51">
            <v>792643.18327899999</v>
          </cell>
          <cell r="K51">
            <v>276369.43769599998</v>
          </cell>
          <cell r="L51">
            <v>112589.21540099999</v>
          </cell>
          <cell r="M51">
            <v>832785.86796299997</v>
          </cell>
          <cell r="N51">
            <v>499971</v>
          </cell>
          <cell r="O51">
            <v>1411122.1351369999</v>
          </cell>
          <cell r="P51">
            <v>1025311.948113</v>
          </cell>
          <cell r="Q51">
            <v>385810.18702399993</v>
          </cell>
          <cell r="R51">
            <v>33709.477537999999</v>
          </cell>
          <cell r="S51">
            <v>191822.47344900001</v>
          </cell>
          <cell r="T51">
            <v>149793.45921199999</v>
          </cell>
          <cell r="U51">
            <v>115300.85842400001</v>
          </cell>
          <cell r="V51">
            <v>183502.93674999999</v>
          </cell>
          <cell r="W51">
            <v>6.5815691975286417E-2</v>
          </cell>
          <cell r="X51">
            <v>0.13845198731100794</v>
          </cell>
          <cell r="Y51">
            <v>2306.1509252336637</v>
          </cell>
          <cell r="Z51">
            <v>832785.86796299997</v>
          </cell>
          <cell r="AA51">
            <v>49997100</v>
          </cell>
        </row>
        <row r="52">
          <cell r="A52" t="str">
            <v>VNM</v>
          </cell>
          <cell r="B52">
            <v>0</v>
          </cell>
          <cell r="C52">
            <v>0</v>
          </cell>
          <cell r="D52">
            <v>22146344.620561</v>
          </cell>
          <cell r="E52">
            <v>4285850.1801890004</v>
          </cell>
          <cell r="F52">
            <v>4990634.9776659999</v>
          </cell>
          <cell r="G52">
            <v>14428068.310323</v>
          </cell>
          <cell r="H52">
            <v>40101852.847755998</v>
          </cell>
          <cell r="I52">
            <v>12261224.601873999</v>
          </cell>
          <cell r="J52">
            <v>11924062.277981</v>
          </cell>
          <cell r="K52">
            <v>4188147.8421959998</v>
          </cell>
          <cell r="L52">
            <v>93806.389962000001</v>
          </cell>
          <cell r="M52">
            <v>27840628.245882001</v>
          </cell>
          <cell r="N52">
            <v>17413916.850000001</v>
          </cell>
          <cell r="O52">
            <v>55082868.337151997</v>
          </cell>
          <cell r="P52">
            <v>29028368.895833999</v>
          </cell>
          <cell r="Q52">
            <v>26054499.441318002</v>
          </cell>
          <cell r="R52">
            <v>86544.537471999996</v>
          </cell>
          <cell r="S52">
            <v>12156499.923539</v>
          </cell>
          <cell r="T52">
            <v>12826870.405084999</v>
          </cell>
          <cell r="U52">
            <v>10679144.526998</v>
          </cell>
          <cell r="V52">
            <v>12913414.942557</v>
          </cell>
          <cell r="W52">
            <v>0.26630052650037539</v>
          </cell>
          <cell r="X52">
            <v>0.38358130544620839</v>
          </cell>
          <cell r="Y52">
            <v>6132.5837374588536</v>
          </cell>
          <cell r="Z52">
            <v>27840628.245882001</v>
          </cell>
          <cell r="AA52">
            <v>1741377694</v>
          </cell>
        </row>
        <row r="53">
          <cell r="A53" t="str">
            <v>TDW</v>
          </cell>
          <cell r="B53">
            <v>0</v>
          </cell>
          <cell r="C53">
            <v>0</v>
          </cell>
          <cell r="D53">
            <v>139343.470011</v>
          </cell>
          <cell r="E53">
            <v>13693.968901</v>
          </cell>
          <cell r="F53">
            <v>16666.742290999999</v>
          </cell>
          <cell r="G53">
            <v>248079.19349599999</v>
          </cell>
          <cell r="H53">
            <v>390995.06826899998</v>
          </cell>
          <cell r="I53">
            <v>249724.78878599999</v>
          </cell>
          <cell r="J53">
            <v>167430.93195900001</v>
          </cell>
          <cell r="K53">
            <v>9580.5470000000005</v>
          </cell>
          <cell r="L53">
            <v>75329.269438999996</v>
          </cell>
          <cell r="M53">
            <v>141270.27948299999</v>
          </cell>
          <cell r="N53">
            <v>85000</v>
          </cell>
          <cell r="O53">
            <v>825362.989008</v>
          </cell>
          <cell r="P53">
            <v>570364.66692400002</v>
          </cell>
          <cell r="Q53">
            <v>254998.32208399996</v>
          </cell>
          <cell r="R53">
            <v>7589.9467459999996</v>
          </cell>
          <cell r="S53">
            <v>26500.237967000001</v>
          </cell>
          <cell r="T53">
            <v>21314.025590000001</v>
          </cell>
          <cell r="U53">
            <v>17208.090111000001</v>
          </cell>
          <cell r="V53">
            <v>28903.972335999999</v>
          </cell>
          <cell r="W53">
            <v>4.4011015758288384E-2</v>
          </cell>
          <cell r="X53">
            <v>0.12180969821802304</v>
          </cell>
          <cell r="Y53">
            <v>2024.4811895294117</v>
          </cell>
          <cell r="Z53">
            <v>141270.27948299999</v>
          </cell>
          <cell r="AA53">
            <v>8500000</v>
          </cell>
        </row>
        <row r="54">
          <cell r="A54" t="str">
            <v>SAM</v>
          </cell>
          <cell r="B54">
            <v>0</v>
          </cell>
          <cell r="C54">
            <v>0</v>
          </cell>
          <cell r="D54">
            <v>2870230.1056420002</v>
          </cell>
          <cell r="E54">
            <v>529294.59725500003</v>
          </cell>
          <cell r="F54">
            <v>1107259.5862799999</v>
          </cell>
          <cell r="G54">
            <v>930752.44598099997</v>
          </cell>
          <cell r="H54">
            <v>5196711.3883769996</v>
          </cell>
          <cell r="I54">
            <v>2379672.1029770002</v>
          </cell>
          <cell r="J54">
            <v>2341205.2454090002</v>
          </cell>
          <cell r="K54">
            <v>603197.309671</v>
          </cell>
          <cell r="L54">
            <v>0</v>
          </cell>
          <cell r="M54">
            <v>2817039.2853999999</v>
          </cell>
          <cell r="N54">
            <v>2565046.5246105599</v>
          </cell>
          <cell r="O54">
            <v>2718965.5999719999</v>
          </cell>
          <cell r="P54">
            <v>2357195.8415020001</v>
          </cell>
          <cell r="Q54">
            <v>361769.75847000018</v>
          </cell>
          <cell r="R54">
            <v>118206.05873800001</v>
          </cell>
          <cell r="S54">
            <v>175078.301079</v>
          </cell>
          <cell r="T54">
            <v>125388.11481100001</v>
          </cell>
          <cell r="U54">
            <v>72754.295912999994</v>
          </cell>
          <cell r="V54">
            <v>243594.173549</v>
          </cell>
          <cell r="W54">
            <v>1.4000064747817774E-2</v>
          </cell>
          <cell r="X54">
            <v>2.5826510936523696E-2</v>
          </cell>
          <cell r="Y54">
            <v>283.63745886525044</v>
          </cell>
          <cell r="Z54">
            <v>2817039.2853999999</v>
          </cell>
          <cell r="AA54">
            <v>256504540.00000003</v>
          </cell>
        </row>
        <row r="55">
          <cell r="A55" t="str">
            <v>CLC</v>
          </cell>
          <cell r="B55">
            <v>0</v>
          </cell>
          <cell r="C55">
            <v>0</v>
          </cell>
          <cell r="D55">
            <v>948875.68981500005</v>
          </cell>
          <cell r="E55">
            <v>292303.91765700001</v>
          </cell>
          <cell r="F55">
            <v>630196.80433099996</v>
          </cell>
          <cell r="G55">
            <v>109542.532769</v>
          </cell>
          <cell r="H55">
            <v>1079209.7945920001</v>
          </cell>
          <cell r="I55">
            <v>401673.02581199998</v>
          </cell>
          <cell r="J55">
            <v>401673.02581199998</v>
          </cell>
          <cell r="K55">
            <v>171091.06376399999</v>
          </cell>
          <cell r="L55">
            <v>0</v>
          </cell>
          <cell r="M55">
            <v>677536.76878000004</v>
          </cell>
          <cell r="N55">
            <v>262075.83</v>
          </cell>
          <cell r="O55">
            <v>2034963.661259</v>
          </cell>
          <cell r="P55">
            <v>1724224.3588380001</v>
          </cell>
          <cell r="Q55">
            <v>310739.30242100009</v>
          </cell>
          <cell r="R55">
            <v>17341.341742000001</v>
          </cell>
          <cell r="S55">
            <v>199719.58332100001</v>
          </cell>
          <cell r="T55">
            <v>178525.24702499999</v>
          </cell>
          <cell r="U55">
            <v>141662.13606300001</v>
          </cell>
          <cell r="V55">
            <v>195866.58876699998</v>
          </cell>
          <cell r="W55">
            <v>0.13126468715617615</v>
          </cell>
          <cell r="X55">
            <v>0.20908405652741555</v>
          </cell>
          <cell r="Y55">
            <v>5405.3872905029048</v>
          </cell>
          <cell r="Z55">
            <v>677536.76878000004</v>
          </cell>
          <cell r="AA55">
            <v>26207583</v>
          </cell>
        </row>
        <row r="56">
          <cell r="A56" t="str">
            <v>CLW</v>
          </cell>
          <cell r="B56">
            <v>0</v>
          </cell>
          <cell r="C56">
            <v>0</v>
          </cell>
          <cell r="D56">
            <v>180899.02605399999</v>
          </cell>
          <cell r="E56">
            <v>26689.347400999999</v>
          </cell>
          <cell r="F56">
            <v>16230.318006</v>
          </cell>
          <cell r="G56">
            <v>218602.74864999999</v>
          </cell>
          <cell r="H56">
            <v>464240.431407</v>
          </cell>
          <cell r="I56">
            <v>238470.15101</v>
          </cell>
          <cell r="J56">
            <v>188030.567644</v>
          </cell>
          <cell r="K56">
            <v>5538.88</v>
          </cell>
          <cell r="L56">
            <v>30557.838366</v>
          </cell>
          <cell r="M56">
            <v>225770.28039699999</v>
          </cell>
          <cell r="N56">
            <v>130000</v>
          </cell>
          <cell r="O56">
            <v>1056722.25559</v>
          </cell>
          <cell r="P56">
            <v>946550.57120999997</v>
          </cell>
          <cell r="Q56">
            <v>110171.68437999999</v>
          </cell>
          <cell r="R56">
            <v>2292.460133</v>
          </cell>
          <cell r="S56">
            <v>48215.303920999999</v>
          </cell>
          <cell r="T56">
            <v>51043.056660000002</v>
          </cell>
          <cell r="U56">
            <v>41553.863548000001</v>
          </cell>
          <cell r="V56">
            <v>53335.516793000003</v>
          </cell>
          <cell r="W56">
            <v>8.9509359238833061E-2</v>
          </cell>
          <cell r="X56">
            <v>0.18405373583684562</v>
          </cell>
          <cell r="Y56">
            <v>3196.4510421538462</v>
          </cell>
          <cell r="Z56">
            <v>225770.28039699999</v>
          </cell>
          <cell r="AA56">
            <v>13000000</v>
          </cell>
        </row>
        <row r="57">
          <cell r="A57" t="str">
            <v>HU1</v>
          </cell>
          <cell r="B57">
            <v>0</v>
          </cell>
          <cell r="C57">
            <v>0</v>
          </cell>
          <cell r="D57">
            <v>1365762.230589</v>
          </cell>
          <cell r="E57">
            <v>366991.56502899999</v>
          </cell>
          <cell r="F57">
            <v>570810.618533</v>
          </cell>
          <cell r="G57">
            <v>1448.738034</v>
          </cell>
          <cell r="H57">
            <v>1403136.190196</v>
          </cell>
          <cell r="I57">
            <v>1242606.284008</v>
          </cell>
          <cell r="J57">
            <v>1144068.1312200001</v>
          </cell>
          <cell r="K57">
            <v>245399.21723000001</v>
          </cell>
          <cell r="L57">
            <v>98538.152788000007</v>
          </cell>
          <cell r="M57">
            <v>160529.90618799999</v>
          </cell>
          <cell r="N57">
            <v>100000</v>
          </cell>
          <cell r="O57">
            <v>540163.918328</v>
          </cell>
          <cell r="P57">
            <v>487981.98203999997</v>
          </cell>
          <cell r="Q57">
            <v>52181.936288000034</v>
          </cell>
          <cell r="R57">
            <v>14951.621832999999</v>
          </cell>
          <cell r="S57">
            <v>24946.362534</v>
          </cell>
          <cell r="T57">
            <v>12398.882138000001</v>
          </cell>
          <cell r="U57">
            <v>9752.8475550000003</v>
          </cell>
          <cell r="V57">
            <v>27350.503970999998</v>
          </cell>
          <cell r="W57">
            <v>6.9507490599594992E-3</v>
          </cell>
          <cell r="X57">
            <v>6.0754084934044827E-2</v>
          </cell>
          <cell r="Y57">
            <v>975.28475549999996</v>
          </cell>
          <cell r="Z57">
            <v>160529.90618799999</v>
          </cell>
          <cell r="AA57">
            <v>10000000</v>
          </cell>
        </row>
        <row r="58">
          <cell r="A58" t="str">
            <v>PTC</v>
          </cell>
          <cell r="B58">
            <v>0</v>
          </cell>
          <cell r="C58">
            <v>0</v>
          </cell>
          <cell r="D58">
            <v>158068.11971500001</v>
          </cell>
          <cell r="E58">
            <v>74230.766892</v>
          </cell>
          <cell r="F58">
            <v>5731.0700539999998</v>
          </cell>
          <cell r="G58">
            <v>14541.609059</v>
          </cell>
          <cell r="H58">
            <v>288471.49884199997</v>
          </cell>
          <cell r="I58">
            <v>45198.480211000002</v>
          </cell>
          <cell r="J58">
            <v>45078.196120000001</v>
          </cell>
          <cell r="K58">
            <v>11401.155771</v>
          </cell>
          <cell r="L58">
            <v>0</v>
          </cell>
          <cell r="M58">
            <v>243273.01863000001</v>
          </cell>
          <cell r="N58">
            <v>162099.99</v>
          </cell>
          <cell r="O58">
            <v>19339.819585000001</v>
          </cell>
          <cell r="P58">
            <v>19412.750175000001</v>
          </cell>
          <cell r="Q58">
            <v>-72.930590000000151</v>
          </cell>
          <cell r="R58">
            <v>22348.424023</v>
          </cell>
          <cell r="S58">
            <v>-16375.258139</v>
          </cell>
          <cell r="T58">
            <v>19104.434065000001</v>
          </cell>
          <cell r="U58">
            <v>22294.440990999999</v>
          </cell>
          <cell r="V58">
            <v>41452.858088000001</v>
          </cell>
          <cell r="W58">
            <v>7.7284726846484714E-2</v>
          </cell>
          <cell r="X58">
            <v>9.164370597508871E-2</v>
          </cell>
          <cell r="Y58">
            <v>1375.3511638711391</v>
          </cell>
          <cell r="Z58">
            <v>243273.01863000001</v>
          </cell>
          <cell r="AA58">
            <v>16209999</v>
          </cell>
        </row>
        <row r="59">
          <cell r="A59" t="str">
            <v>TS4</v>
          </cell>
          <cell r="B59">
            <v>0</v>
          </cell>
          <cell r="C59">
            <v>0</v>
          </cell>
          <cell r="D59">
            <v>970893.86020200001</v>
          </cell>
          <cell r="E59">
            <v>107516.715279</v>
          </cell>
          <cell r="F59">
            <v>784233.623135</v>
          </cell>
          <cell r="G59">
            <v>212927.31705000001</v>
          </cell>
          <cell r="H59">
            <v>1189404.8267920001</v>
          </cell>
          <cell r="I59">
            <v>907365.71422299999</v>
          </cell>
          <cell r="J59">
            <v>835289.37293399998</v>
          </cell>
          <cell r="K59">
            <v>642470.70112700004</v>
          </cell>
          <cell r="L59">
            <v>66376.341289000004</v>
          </cell>
          <cell r="M59">
            <v>282039.11256899999</v>
          </cell>
          <cell r="N59">
            <v>160515.94</v>
          </cell>
          <cell r="O59" t="e">
            <v>#N/A</v>
          </cell>
          <cell r="P59" t="e">
            <v>#N/A</v>
          </cell>
          <cell r="Q59" t="e">
            <v>#N/A</v>
          </cell>
          <cell r="R59">
            <v>39889.238471999997</v>
          </cell>
          <cell r="S59">
            <v>33965.382378000002</v>
          </cell>
          <cell r="T59">
            <v>15050.681413</v>
          </cell>
          <cell r="U59">
            <v>12322.105729000001</v>
          </cell>
          <cell r="V59">
            <v>54939.919884999996</v>
          </cell>
          <cell r="W59">
            <v>1.0359892150626741E-2</v>
          </cell>
          <cell r="X59">
            <v>4.3689350802312697E-2</v>
          </cell>
          <cell r="Y59">
            <v>767.65620467350459</v>
          </cell>
          <cell r="Z59">
            <v>282039.11256899999</v>
          </cell>
          <cell r="AA59">
            <v>16051594.000000002</v>
          </cell>
        </row>
        <row r="60">
          <cell r="A60" t="str">
            <v>SMB</v>
          </cell>
          <cell r="B60">
            <v>0</v>
          </cell>
          <cell r="C60">
            <v>0</v>
          </cell>
          <cell r="D60">
            <v>303198.54833700001</v>
          </cell>
          <cell r="E60">
            <v>73222.107218999998</v>
          </cell>
          <cell r="F60">
            <v>179166.247623</v>
          </cell>
          <cell r="G60">
            <v>446501.10126899998</v>
          </cell>
          <cell r="H60">
            <v>838815.03459099995</v>
          </cell>
          <cell r="I60">
            <v>395496.137323</v>
          </cell>
          <cell r="J60">
            <v>349027.267513</v>
          </cell>
          <cell r="K60">
            <v>84043.875251999998</v>
          </cell>
          <cell r="L60">
            <v>24609.306458999999</v>
          </cell>
          <cell r="M60">
            <v>443318.897268</v>
          </cell>
          <cell r="N60">
            <v>298466.48</v>
          </cell>
          <cell r="O60">
            <v>1537710.6667599999</v>
          </cell>
          <cell r="P60">
            <v>1267051.3213180001</v>
          </cell>
          <cell r="Q60">
            <v>270659.3454419999</v>
          </cell>
          <cell r="R60">
            <v>7751.6721719999996</v>
          </cell>
          <cell r="S60">
            <v>151592.83212499999</v>
          </cell>
          <cell r="T60">
            <v>175205.59810599999</v>
          </cell>
          <cell r="U60">
            <v>140005.54245499999</v>
          </cell>
          <cell r="V60">
            <v>182957.27027799998</v>
          </cell>
          <cell r="W60">
            <v>0.16690871846767227</v>
          </cell>
          <cell r="X60">
            <v>0.31581225911595262</v>
          </cell>
          <cell r="Y60">
            <v>4690.8296856317002</v>
          </cell>
          <cell r="Z60">
            <v>443318.897268</v>
          </cell>
          <cell r="AA60">
            <v>29846648</v>
          </cell>
        </row>
        <row r="61">
          <cell r="A61" t="str">
            <v>SCS</v>
          </cell>
          <cell r="B61">
            <v>0</v>
          </cell>
          <cell r="C61">
            <v>0</v>
          </cell>
          <cell r="D61">
            <v>267613.68056100002</v>
          </cell>
          <cell r="E61">
            <v>125951.996139</v>
          </cell>
          <cell r="F61">
            <v>2.4326850000000002</v>
          </cell>
          <cell r="G61">
            <v>530790.40990500001</v>
          </cell>
          <cell r="H61">
            <v>970800.63072899997</v>
          </cell>
          <cell r="I61">
            <v>85830.854151000007</v>
          </cell>
          <cell r="J61">
            <v>73785.695886999994</v>
          </cell>
          <cell r="K61">
            <v>0</v>
          </cell>
          <cell r="L61">
            <v>0</v>
          </cell>
          <cell r="M61">
            <v>884969.77657800005</v>
          </cell>
          <cell r="N61">
            <v>499857</v>
          </cell>
          <cell r="O61">
            <v>675369.02379300003</v>
          </cell>
          <cell r="P61">
            <v>146988.87200500001</v>
          </cell>
          <cell r="Q61">
            <v>528380.15178800002</v>
          </cell>
          <cell r="R61">
            <v>145.63352599999999</v>
          </cell>
          <cell r="S61">
            <v>461203.66216200002</v>
          </cell>
          <cell r="T61">
            <v>466710.274424</v>
          </cell>
          <cell r="U61">
            <v>415712.17184999998</v>
          </cell>
          <cell r="V61">
            <v>466855.90795000002</v>
          </cell>
          <cell r="W61">
            <v>0.42821580321577529</v>
          </cell>
          <cell r="X61">
            <v>0.46974730985443963</v>
          </cell>
          <cell r="Y61">
            <v>8253.874598188846</v>
          </cell>
          <cell r="Z61">
            <v>884969.77657800005</v>
          </cell>
          <cell r="AA61">
            <v>50365700</v>
          </cell>
        </row>
        <row r="62">
          <cell r="A62" t="str">
            <v>SGN</v>
          </cell>
          <cell r="B62">
            <v>0</v>
          </cell>
          <cell r="C62">
            <v>0</v>
          </cell>
          <cell r="D62">
            <v>644681.70023700001</v>
          </cell>
          <cell r="E62">
            <v>195360.408643</v>
          </cell>
          <cell r="F62">
            <v>9291.4965300000003</v>
          </cell>
          <cell r="G62">
            <v>312282.543038</v>
          </cell>
          <cell r="H62">
            <v>963678.05331999995</v>
          </cell>
          <cell r="I62">
            <v>268380.51286399999</v>
          </cell>
          <cell r="J62">
            <v>254037.72354400001</v>
          </cell>
          <cell r="K62">
            <v>0</v>
          </cell>
          <cell r="L62">
            <v>0</v>
          </cell>
          <cell r="M62">
            <v>695297.54045600002</v>
          </cell>
          <cell r="N62">
            <v>239646.52</v>
          </cell>
          <cell r="O62">
            <v>1276565.6541019999</v>
          </cell>
          <cell r="P62">
            <v>816407.382384</v>
          </cell>
          <cell r="Q62">
            <v>460158.271718</v>
          </cell>
          <cell r="R62">
            <v>0</v>
          </cell>
          <cell r="S62">
            <v>358503.51827399997</v>
          </cell>
          <cell r="T62">
            <v>367315.03804299998</v>
          </cell>
          <cell r="U62">
            <v>263169.13397600001</v>
          </cell>
          <cell r="V62">
            <v>367315.03804299998</v>
          </cell>
          <cell r="W62">
            <v>0.273088230108953</v>
          </cell>
          <cell r="X62">
            <v>0.37849858321576207</v>
          </cell>
          <cell r="Y62">
            <v>7846.2879194943225</v>
          </cell>
          <cell r="Z62">
            <v>695297.54045600002</v>
          </cell>
          <cell r="AA62">
            <v>33540591</v>
          </cell>
        </row>
        <row r="63">
          <cell r="A63" t="str">
            <v>PDN</v>
          </cell>
          <cell r="B63">
            <v>0</v>
          </cell>
          <cell r="C63">
            <v>0</v>
          </cell>
          <cell r="D63">
            <v>280018.39228999999</v>
          </cell>
          <cell r="E63">
            <v>87182.240380000003</v>
          </cell>
          <cell r="F63">
            <v>588.90960399999994</v>
          </cell>
          <cell r="G63">
            <v>546091.92193299998</v>
          </cell>
          <cell r="H63">
            <v>901993.54273099999</v>
          </cell>
          <cell r="I63">
            <v>372797.65027400001</v>
          </cell>
          <cell r="J63">
            <v>204211.79644100001</v>
          </cell>
          <cell r="K63">
            <v>90213.457152999996</v>
          </cell>
          <cell r="L63">
            <v>145384.263611</v>
          </cell>
          <cell r="M63">
            <v>529195.89245699998</v>
          </cell>
          <cell r="N63">
            <v>185219.54</v>
          </cell>
          <cell r="O63">
            <v>711198.68029499997</v>
          </cell>
          <cell r="P63">
            <v>489314.67212499998</v>
          </cell>
          <cell r="Q63">
            <v>221884.00816999999</v>
          </cell>
          <cell r="R63">
            <v>20557.757659999999</v>
          </cell>
          <cell r="S63">
            <v>157558.57186600001</v>
          </cell>
          <cell r="T63">
            <v>142232.59307199999</v>
          </cell>
          <cell r="U63">
            <v>128184.40268299999</v>
          </cell>
          <cell r="V63">
            <v>162790.35073199999</v>
          </cell>
          <cell r="W63">
            <v>0.14211232853717692</v>
          </cell>
          <cell r="X63">
            <v>0.24222486325026732</v>
          </cell>
          <cell r="Y63">
            <v>6920.673849152201</v>
          </cell>
          <cell r="Z63">
            <v>529195.89245699998</v>
          </cell>
          <cell r="AA63">
            <v>18521954</v>
          </cell>
        </row>
        <row r="64">
          <cell r="A64" t="str">
            <v>GIL</v>
          </cell>
          <cell r="B64">
            <v>0</v>
          </cell>
          <cell r="C64">
            <v>0</v>
          </cell>
          <cell r="D64">
            <v>1244685.6396619999</v>
          </cell>
          <cell r="E64">
            <v>202911.66688899999</v>
          </cell>
          <cell r="F64">
            <v>674860.38294299995</v>
          </cell>
          <cell r="G64">
            <v>161048.767207</v>
          </cell>
          <cell r="H64">
            <v>1590985.343779</v>
          </cell>
          <cell r="I64">
            <v>823827.68006399996</v>
          </cell>
          <cell r="J64">
            <v>821227.68006399996</v>
          </cell>
          <cell r="K64">
            <v>450074.77403600002</v>
          </cell>
          <cell r="L64">
            <v>0</v>
          </cell>
          <cell r="M64">
            <v>767157.66371500003</v>
          </cell>
          <cell r="N64">
            <v>231430.1</v>
          </cell>
          <cell r="O64">
            <v>2400957.2275660001</v>
          </cell>
          <cell r="P64">
            <v>2027328.9437849999</v>
          </cell>
          <cell r="Q64">
            <v>373628.28378099983</v>
          </cell>
          <cell r="R64">
            <v>20303.899068999999</v>
          </cell>
          <cell r="S64">
            <v>219395.36712000001</v>
          </cell>
          <cell r="T64">
            <v>219509.13969499999</v>
          </cell>
          <cell r="U64">
            <v>165114.44003699999</v>
          </cell>
          <cell r="V64">
            <v>239813.038764</v>
          </cell>
          <cell r="W64">
            <v>0.10378124517779068</v>
          </cell>
          <cell r="X64">
            <v>0.21522882172280586</v>
          </cell>
          <cell r="Y64">
            <v>6879.7683348749997</v>
          </cell>
          <cell r="Z64">
            <v>767157.66371500003</v>
          </cell>
          <cell r="AA64">
            <v>24000000</v>
          </cell>
        </row>
        <row r="65">
          <cell r="A65" t="str">
            <v>PET</v>
          </cell>
          <cell r="B65">
            <v>0</v>
          </cell>
          <cell r="C65">
            <v>0</v>
          </cell>
          <cell r="D65">
            <v>3822368.1315660002</v>
          </cell>
          <cell r="E65">
            <v>1390425.0788360001</v>
          </cell>
          <cell r="F65">
            <v>916696.28969600005</v>
          </cell>
          <cell r="G65">
            <v>231116.24696700001</v>
          </cell>
          <cell r="H65">
            <v>5065648.5337479999</v>
          </cell>
          <cell r="I65">
            <v>3436327.1360869999</v>
          </cell>
          <cell r="J65">
            <v>3097249.1090770001</v>
          </cell>
          <cell r="K65">
            <v>1190679.5166180001</v>
          </cell>
          <cell r="L65">
            <v>257949.81026699999</v>
          </cell>
          <cell r="M65">
            <v>1629321.397661</v>
          </cell>
          <cell r="N65">
            <v>850098.14</v>
          </cell>
          <cell r="O65">
            <v>10421828.552497</v>
          </cell>
          <cell r="P65">
            <v>9792528.6935150009</v>
          </cell>
          <cell r="Q65">
            <v>629299.85898199934</v>
          </cell>
          <cell r="R65">
            <v>77267.983277000007</v>
          </cell>
          <cell r="S65">
            <v>205983.327189</v>
          </cell>
          <cell r="T65">
            <v>183867.57272500001</v>
          </cell>
          <cell r="U65">
            <v>112408.17324600001</v>
          </cell>
          <cell r="V65">
            <v>261135.556002</v>
          </cell>
          <cell r="W65">
            <v>2.2190282744079529E-2</v>
          </cell>
          <cell r="X65">
            <v>6.8990791753775205E-2</v>
          </cell>
          <cell r="Y65">
            <v>1322.296426222036</v>
          </cell>
          <cell r="Z65">
            <v>1629321.397661</v>
          </cell>
          <cell r="AA65">
            <v>85009814</v>
          </cell>
        </row>
        <row r="66">
          <cell r="A66" t="str">
            <v>GAS</v>
          </cell>
          <cell r="B66">
            <v>0</v>
          </cell>
          <cell r="C66">
            <v>0</v>
          </cell>
          <cell r="D66">
            <v>42492240.531925999</v>
          </cell>
          <cell r="E66">
            <v>4828179.7654330004</v>
          </cell>
          <cell r="F66">
            <v>1760397.7833189999</v>
          </cell>
          <cell r="G66">
            <v>18257591.723618001</v>
          </cell>
          <cell r="H66">
            <v>62557544.509153001</v>
          </cell>
          <cell r="I66">
            <v>15298611.655688999</v>
          </cell>
          <cell r="J66">
            <v>12346610.702703999</v>
          </cell>
          <cell r="K66">
            <v>1500061.9241309999</v>
          </cell>
          <cell r="L66">
            <v>2007696.755744</v>
          </cell>
          <cell r="M66">
            <v>47258932.853464</v>
          </cell>
          <cell r="N66">
            <v>19139500</v>
          </cell>
          <cell r="O66">
            <v>77028088.399249002</v>
          </cell>
          <cell r="P66">
            <v>59958413.251249999</v>
          </cell>
          <cell r="Q66">
            <v>17069675.147999004</v>
          </cell>
          <cell r="R66">
            <v>256489.64155100001</v>
          </cell>
          <cell r="S66">
            <v>13303237.914280999</v>
          </cell>
          <cell r="T66">
            <v>14576460.180152999</v>
          </cell>
          <cell r="U66">
            <v>11507587.427519999</v>
          </cell>
          <cell r="V66">
            <v>14832949.821703998</v>
          </cell>
          <cell r="W66">
            <v>0.1839520319701213</v>
          </cell>
          <cell r="X66">
            <v>0.24350078879693773</v>
          </cell>
          <cell r="Y66">
            <v>6012.4806956921548</v>
          </cell>
          <cell r="Z66">
            <v>47258932.853464</v>
          </cell>
          <cell r="AA66">
            <v>1913950000</v>
          </cell>
        </row>
        <row r="67">
          <cell r="A67" t="str">
            <v>DVP</v>
          </cell>
          <cell r="B67">
            <v>0</v>
          </cell>
          <cell r="C67">
            <v>0</v>
          </cell>
          <cell r="D67">
            <v>833572.82689400006</v>
          </cell>
          <cell r="E67">
            <v>80343.350900999998</v>
          </cell>
          <cell r="F67">
            <v>11630.523020000001</v>
          </cell>
          <cell r="G67">
            <v>266405.37100099999</v>
          </cell>
          <cell r="H67">
            <v>1272035.115036</v>
          </cell>
          <cell r="I67">
            <v>91559.081804999994</v>
          </cell>
          <cell r="J67">
            <v>91559.081804999994</v>
          </cell>
          <cell r="K67">
            <v>0</v>
          </cell>
          <cell r="L67">
            <v>0</v>
          </cell>
          <cell r="M67">
            <v>1180476.033231</v>
          </cell>
          <cell r="N67">
            <v>400000</v>
          </cell>
          <cell r="O67">
            <v>596128.37386599998</v>
          </cell>
          <cell r="P67">
            <v>294906.14708099997</v>
          </cell>
          <cell r="Q67">
            <v>301222.22678500006</v>
          </cell>
          <cell r="R67">
            <v>32.407698000000003</v>
          </cell>
          <cell r="S67">
            <v>232959.70294399999</v>
          </cell>
          <cell r="T67">
            <v>307601.91805099999</v>
          </cell>
          <cell r="U67">
            <v>258708.12669899999</v>
          </cell>
          <cell r="V67">
            <v>307634.32574900001</v>
          </cell>
          <cell r="W67">
            <v>0.2033812774827983</v>
          </cell>
          <cell r="X67">
            <v>0.21915576379039881</v>
          </cell>
          <cell r="Y67">
            <v>6467.7031674749996</v>
          </cell>
          <cell r="Z67">
            <v>1180476.033231</v>
          </cell>
          <cell r="AA67">
            <v>40000000</v>
          </cell>
        </row>
        <row r="68">
          <cell r="A68" t="str">
            <v>SVC</v>
          </cell>
          <cell r="B68">
            <v>0</v>
          </cell>
          <cell r="C68">
            <v>0</v>
          </cell>
          <cell r="D68">
            <v>2554214.606869</v>
          </cell>
          <cell r="E68">
            <v>442553.46639700001</v>
          </cell>
          <cell r="F68">
            <v>1571743.5728770001</v>
          </cell>
          <cell r="G68">
            <v>857173.60884</v>
          </cell>
          <cell r="H68">
            <v>4746363.1948279999</v>
          </cell>
          <cell r="I68">
            <v>3165196.4623540002</v>
          </cell>
          <cell r="J68">
            <v>2633993.884075</v>
          </cell>
          <cell r="K68">
            <v>1613774.6354749999</v>
          </cell>
          <cell r="L68">
            <v>350117.260274</v>
          </cell>
          <cell r="M68">
            <v>1581166.732474</v>
          </cell>
          <cell r="N68">
            <v>249755.07</v>
          </cell>
          <cell r="O68">
            <v>18313097.983615</v>
          </cell>
          <cell r="P68">
            <v>17214531.575580999</v>
          </cell>
          <cell r="Q68">
            <v>1098566.4080339989</v>
          </cell>
          <cell r="R68">
            <v>117547.761621</v>
          </cell>
          <cell r="S68">
            <v>230238.495047</v>
          </cell>
          <cell r="T68">
            <v>326433.127492</v>
          </cell>
          <cell r="U68">
            <v>164640.08564999999</v>
          </cell>
          <cell r="V68">
            <v>443980.88911300001</v>
          </cell>
          <cell r="W68">
            <v>3.4687629010229225E-2</v>
          </cell>
          <cell r="X68">
            <v>0.10412569545552798</v>
          </cell>
          <cell r="Y68">
            <v>6592.0618007874673</v>
          </cell>
          <cell r="Z68">
            <v>1581166.732474</v>
          </cell>
          <cell r="AA68">
            <v>24975507</v>
          </cell>
        </row>
        <row r="69">
          <cell r="A69" t="str">
            <v>LEC</v>
          </cell>
          <cell r="B69">
            <v>0</v>
          </cell>
          <cell r="C69">
            <v>0</v>
          </cell>
          <cell r="D69">
            <v>873841.06848500005</v>
          </cell>
          <cell r="E69">
            <v>92065.249131999997</v>
          </cell>
          <cell r="F69">
            <v>241727.711354</v>
          </cell>
          <cell r="G69">
            <v>41756.643186000001</v>
          </cell>
          <cell r="H69">
            <v>1068400.6561209999</v>
          </cell>
          <cell r="I69">
            <v>724435.32766199997</v>
          </cell>
          <cell r="J69">
            <v>724435.32766199997</v>
          </cell>
          <cell r="K69">
            <v>192606.31238799999</v>
          </cell>
          <cell r="L69">
            <v>0</v>
          </cell>
          <cell r="M69">
            <v>343965.32845899998</v>
          </cell>
          <cell r="N69">
            <v>261000</v>
          </cell>
          <cell r="O69">
            <v>527434.10334799998</v>
          </cell>
          <cell r="P69">
            <v>479964.093895</v>
          </cell>
          <cell r="Q69">
            <v>47470.00945299997</v>
          </cell>
          <cell r="R69">
            <v>12424.047790000001</v>
          </cell>
          <cell r="S69">
            <v>14555.265127999999</v>
          </cell>
          <cell r="T69">
            <v>5849.6248089999999</v>
          </cell>
          <cell r="U69">
            <v>675.18665499999997</v>
          </cell>
          <cell r="V69">
            <v>18273.672599000001</v>
          </cell>
          <cell r="W69">
            <v>6.3196016506707653E-4</v>
          </cell>
          <cell r="X69">
            <v>1.9629497485252529E-3</v>
          </cell>
          <cell r="Y69">
            <v>25.869220498084292</v>
          </cell>
          <cell r="Z69">
            <v>343965.32845899998</v>
          </cell>
          <cell r="AA69">
            <v>26100000</v>
          </cell>
        </row>
        <row r="70">
          <cell r="A70" t="str">
            <v>CTF</v>
          </cell>
          <cell r="B70">
            <v>0</v>
          </cell>
          <cell r="C70">
            <v>0</v>
          </cell>
          <cell r="D70">
            <v>775784.29981400003</v>
          </cell>
          <cell r="E70">
            <v>287994.00432800001</v>
          </cell>
          <cell r="F70">
            <v>207386.07974799999</v>
          </cell>
          <cell r="G70">
            <v>120360.151854</v>
          </cell>
          <cell r="H70">
            <v>965902.81477199995</v>
          </cell>
          <cell r="I70">
            <v>698698.188417</v>
          </cell>
          <cell r="J70">
            <v>696433.96587099996</v>
          </cell>
          <cell r="K70">
            <v>574285.98221299995</v>
          </cell>
          <cell r="L70">
            <v>1229.96</v>
          </cell>
          <cell r="M70">
            <v>267204.62635500001</v>
          </cell>
          <cell r="N70">
            <v>262999.99861194001</v>
          </cell>
          <cell r="O70">
            <v>3401708.1071429998</v>
          </cell>
          <cell r="P70">
            <v>3159418.1134799998</v>
          </cell>
          <cell r="Q70">
            <v>242289.99366299986</v>
          </cell>
          <cell r="R70">
            <v>23143.427222999999</v>
          </cell>
          <cell r="S70">
            <v>56678.613146000003</v>
          </cell>
          <cell r="T70">
            <v>68325.516558999996</v>
          </cell>
          <cell r="U70">
            <v>54313.104700000004</v>
          </cell>
          <cell r="V70">
            <v>91468.943781999988</v>
          </cell>
          <cell r="W70">
            <v>5.6230403172414956E-2</v>
          </cell>
          <cell r="X70">
            <v>0.20326408805452811</v>
          </cell>
          <cell r="Y70">
            <v>1192.6469667260196</v>
          </cell>
          <cell r="Z70">
            <v>267204.62635500001</v>
          </cell>
          <cell r="AA70">
            <v>45539968</v>
          </cell>
        </row>
        <row r="71">
          <cell r="A71" t="str">
            <v>PLP</v>
          </cell>
          <cell r="B71">
            <v>0</v>
          </cell>
          <cell r="C71">
            <v>0</v>
          </cell>
          <cell r="D71">
            <v>406197.991813</v>
          </cell>
          <cell r="E71">
            <v>111001.055586</v>
          </cell>
          <cell r="F71">
            <v>183693.40942499999</v>
          </cell>
          <cell r="G71">
            <v>190628.09400300001</v>
          </cell>
          <cell r="H71">
            <v>611640.97304700001</v>
          </cell>
          <cell r="I71">
            <v>351192.42660000001</v>
          </cell>
          <cell r="J71">
            <v>299413.85720299999</v>
          </cell>
          <cell r="K71">
            <v>261193.762667</v>
          </cell>
          <cell r="L71">
            <v>51778.569396999999</v>
          </cell>
          <cell r="M71">
            <v>260448.546447</v>
          </cell>
          <cell r="N71">
            <v>150000</v>
          </cell>
          <cell r="O71">
            <v>519264.29211600003</v>
          </cell>
          <cell r="P71">
            <v>408180.50977300003</v>
          </cell>
          <cell r="Q71">
            <v>111083.78234299996</v>
          </cell>
          <cell r="R71">
            <v>22064.586569999999</v>
          </cell>
          <cell r="S71">
            <v>72624.356484999997</v>
          </cell>
          <cell r="T71">
            <v>60592.745415999998</v>
          </cell>
          <cell r="U71">
            <v>59410.854725999998</v>
          </cell>
          <cell r="V71">
            <v>82657.331986000005</v>
          </cell>
          <cell r="W71">
            <v>9.7133542950914642E-2</v>
          </cell>
          <cell r="X71">
            <v>0.22810975732625105</v>
          </cell>
          <cell r="Y71">
            <v>2376.4341890400001</v>
          </cell>
          <cell r="Z71">
            <v>260448.546447</v>
          </cell>
          <cell r="AA71">
            <v>25000000</v>
          </cell>
        </row>
        <row r="72">
          <cell r="A72" t="str">
            <v>HPX</v>
          </cell>
          <cell r="B72">
            <v>0</v>
          </cell>
          <cell r="C72">
            <v>0</v>
          </cell>
          <cell r="D72">
            <v>5628959.0872529997</v>
          </cell>
          <cell r="E72">
            <v>437138.646175</v>
          </cell>
          <cell r="F72">
            <v>3694694.2932790001</v>
          </cell>
          <cell r="G72">
            <v>973834.67186500004</v>
          </cell>
          <cell r="H72">
            <v>7554115.8816170003</v>
          </cell>
          <cell r="I72">
            <v>4976540.0960929999</v>
          </cell>
          <cell r="J72">
            <v>3177161.5716659999</v>
          </cell>
          <cell r="K72">
            <v>671739.53971699998</v>
          </cell>
          <cell r="L72">
            <v>1567570.396655</v>
          </cell>
          <cell r="M72">
            <v>2577575.7855239999</v>
          </cell>
          <cell r="N72">
            <v>1999963.05</v>
          </cell>
          <cell r="O72">
            <v>2019623.9908729999</v>
          </cell>
          <cell r="P72">
            <v>1525775.265443</v>
          </cell>
          <cell r="Q72">
            <v>493848.72542999993</v>
          </cell>
          <cell r="R72">
            <v>11798.180202</v>
          </cell>
          <cell r="S72">
            <v>345588.85281999997</v>
          </cell>
          <cell r="T72">
            <v>598590.35672699998</v>
          </cell>
          <cell r="U72">
            <v>452274.02536099998</v>
          </cell>
          <cell r="V72">
            <v>610388.53692899994</v>
          </cell>
          <cell r="W72">
            <v>5.9871205637924134E-2</v>
          </cell>
          <cell r="X72">
            <v>0.17546487979171344</v>
          </cell>
          <cell r="Y72">
            <v>2261.4119063899707</v>
          </cell>
          <cell r="Z72">
            <v>2577575.7855239999</v>
          </cell>
          <cell r="AA72">
            <v>199996305</v>
          </cell>
        </row>
        <row r="73">
          <cell r="A73" t="str">
            <v>AST</v>
          </cell>
          <cell r="B73">
            <v>0</v>
          </cell>
          <cell r="C73">
            <v>0</v>
          </cell>
          <cell r="D73">
            <v>428120.51267999999</v>
          </cell>
          <cell r="E73">
            <v>14510.585123999999</v>
          </cell>
          <cell r="F73">
            <v>99202.452136000007</v>
          </cell>
          <cell r="G73">
            <v>159354.17139900001</v>
          </cell>
          <cell r="H73">
            <v>831103.57176299999</v>
          </cell>
          <cell r="I73">
            <v>136266.36768299999</v>
          </cell>
          <cell r="J73">
            <v>136266.36768299999</v>
          </cell>
          <cell r="K73">
            <v>0</v>
          </cell>
          <cell r="L73">
            <v>0</v>
          </cell>
          <cell r="M73">
            <v>694837.20408000005</v>
          </cell>
          <cell r="N73">
            <v>450000</v>
          </cell>
          <cell r="O73">
            <v>1067458.7380240001</v>
          </cell>
          <cell r="P73">
            <v>486523.54625499999</v>
          </cell>
          <cell r="Q73">
            <v>580935.19176900003</v>
          </cell>
          <cell r="R73">
            <v>564.04867999999999</v>
          </cell>
          <cell r="S73">
            <v>230249.757151</v>
          </cell>
          <cell r="T73">
            <v>261997.54763799999</v>
          </cell>
          <cell r="U73">
            <v>195955.13632399999</v>
          </cell>
          <cell r="V73">
            <v>262561.596318</v>
          </cell>
          <cell r="W73">
            <v>0.23577703547624645</v>
          </cell>
          <cell r="X73">
            <v>0.28201589548368328</v>
          </cell>
          <cell r="Y73">
            <v>4354.5585849777781</v>
          </cell>
          <cell r="Z73">
            <v>694837.20408000005</v>
          </cell>
          <cell r="AA73">
            <v>45000000</v>
          </cell>
        </row>
        <row r="74">
          <cell r="A74" t="str">
            <v>PMG</v>
          </cell>
          <cell r="B74">
            <v>0</v>
          </cell>
          <cell r="C74">
            <v>0</v>
          </cell>
          <cell r="D74">
            <v>307458.395731</v>
          </cell>
          <cell r="E74">
            <v>163162.05560399999</v>
          </cell>
          <cell r="F74">
            <v>13547.914165</v>
          </cell>
          <cell r="G74">
            <v>581970.482388</v>
          </cell>
          <cell r="H74">
            <v>1318770.800846</v>
          </cell>
          <cell r="I74">
            <v>843657.99149599997</v>
          </cell>
          <cell r="J74">
            <v>632721.83331000002</v>
          </cell>
          <cell r="K74">
            <v>472149.32299999997</v>
          </cell>
          <cell r="L74">
            <v>108091.3428</v>
          </cell>
          <cell r="M74">
            <v>475112.80935</v>
          </cell>
          <cell r="N74">
            <v>379498.47</v>
          </cell>
          <cell r="O74">
            <v>1211335.8882550001</v>
          </cell>
          <cell r="P74">
            <v>1006484.568533</v>
          </cell>
          <cell r="Q74">
            <v>204851.3197220001</v>
          </cell>
          <cell r="R74">
            <v>33453.161846000003</v>
          </cell>
          <cell r="S74">
            <v>91207.182289999997</v>
          </cell>
          <cell r="T74">
            <v>103836.19968600001</v>
          </cell>
          <cell r="U74">
            <v>77985.421776000003</v>
          </cell>
          <cell r="V74">
            <v>137289.36153200001</v>
          </cell>
          <cell r="W74">
            <v>5.9134932109485477E-2</v>
          </cell>
          <cell r="X74">
            <v>0.16414085295383124</v>
          </cell>
          <cell r="Y74">
            <v>1851.3257941167826</v>
          </cell>
          <cell r="Z74">
            <v>475112.80935</v>
          </cell>
          <cell r="AA74">
            <v>42124094</v>
          </cell>
        </row>
        <row r="75">
          <cell r="A75" t="str">
            <v>TBC</v>
          </cell>
          <cell r="B75">
            <v>0</v>
          </cell>
          <cell r="C75">
            <v>0</v>
          </cell>
          <cell r="D75">
            <v>626928.34096499998</v>
          </cell>
          <cell r="E75">
            <v>63509.882754999999</v>
          </cell>
          <cell r="F75">
            <v>4321.1858700000003</v>
          </cell>
          <cell r="G75">
            <v>313112.38641899999</v>
          </cell>
          <cell r="H75">
            <v>1021839.5323580001</v>
          </cell>
          <cell r="I75">
            <v>46853.786145999999</v>
          </cell>
          <cell r="J75">
            <v>46853.786145999999</v>
          </cell>
          <cell r="K75">
            <v>0</v>
          </cell>
          <cell r="L75">
            <v>0</v>
          </cell>
          <cell r="M75">
            <v>974985.74621200003</v>
          </cell>
          <cell r="N75">
            <v>635000</v>
          </cell>
          <cell r="O75">
            <v>349050.84016899997</v>
          </cell>
          <cell r="P75">
            <v>128127.469986</v>
          </cell>
          <cell r="Q75">
            <v>220923.37018299999</v>
          </cell>
          <cell r="R75">
            <v>0</v>
          </cell>
          <cell r="S75">
            <v>185496.27147599999</v>
          </cell>
          <cell r="T75">
            <v>221101.07111300001</v>
          </cell>
          <cell r="U75">
            <v>177946.21466600001</v>
          </cell>
          <cell r="V75">
            <v>221101.07111300001</v>
          </cell>
          <cell r="W75">
            <v>0.17414301270510721</v>
          </cell>
          <cell r="X75">
            <v>0.18251160630537827</v>
          </cell>
          <cell r="Y75">
            <v>2802.3025931653542</v>
          </cell>
          <cell r="Z75">
            <v>974985.74621200003</v>
          </cell>
          <cell r="AA75">
            <v>63500000</v>
          </cell>
        </row>
        <row r="76">
          <cell r="A76" t="str">
            <v>CLL</v>
          </cell>
          <cell r="B76">
            <v>0</v>
          </cell>
          <cell r="C76">
            <v>0</v>
          </cell>
          <cell r="D76">
            <v>338624.63397299999</v>
          </cell>
          <cell r="E76">
            <v>89211.525500000003</v>
          </cell>
          <cell r="F76">
            <v>0</v>
          </cell>
          <cell r="G76">
            <v>354096.54375399998</v>
          </cell>
          <cell r="H76">
            <v>701113.01640700002</v>
          </cell>
          <cell r="I76">
            <v>78715.602356000003</v>
          </cell>
          <cell r="J76">
            <v>72758.772259000005</v>
          </cell>
          <cell r="K76">
            <v>17873.148800999999</v>
          </cell>
          <cell r="L76">
            <v>3390.2</v>
          </cell>
          <cell r="M76">
            <v>622397.41405100003</v>
          </cell>
          <cell r="N76">
            <v>340000</v>
          </cell>
          <cell r="O76" t="e">
            <v>#N/A</v>
          </cell>
          <cell r="P76" t="e">
            <v>#N/A</v>
          </cell>
          <cell r="Q76" t="e">
            <v>#N/A</v>
          </cell>
          <cell r="R76">
            <v>2202.1429910000002</v>
          </cell>
          <cell r="S76">
            <v>118632.227902</v>
          </cell>
          <cell r="T76">
            <v>119052.65944600001</v>
          </cell>
          <cell r="U76">
            <v>92280.533968999996</v>
          </cell>
          <cell r="V76">
            <v>121254.80243700001</v>
          </cell>
          <cell r="W76">
            <v>0.13162005526856549</v>
          </cell>
          <cell r="X76">
            <v>0.14826625542733765</v>
          </cell>
          <cell r="Y76">
            <v>2714.133352029412</v>
          </cell>
          <cell r="Z76">
            <v>622397.41405100003</v>
          </cell>
          <cell r="AA76">
            <v>34000000</v>
          </cell>
        </row>
        <row r="77">
          <cell r="A77" t="str">
            <v>SKG</v>
          </cell>
          <cell r="B77">
            <v>0</v>
          </cell>
          <cell r="C77">
            <v>0</v>
          </cell>
          <cell r="D77">
            <v>330227.60444199998</v>
          </cell>
          <cell r="E77">
            <v>425.572001</v>
          </cell>
          <cell r="F77">
            <v>24855.269792999999</v>
          </cell>
          <cell r="G77">
            <v>573701.67674100003</v>
          </cell>
          <cell r="H77">
            <v>921520.08862299996</v>
          </cell>
          <cell r="I77">
            <v>11464.481583000001</v>
          </cell>
          <cell r="J77">
            <v>11464.481583000001</v>
          </cell>
          <cell r="K77">
            <v>0</v>
          </cell>
          <cell r="L77">
            <v>0</v>
          </cell>
          <cell r="M77">
            <v>910055.60704000003</v>
          </cell>
          <cell r="N77">
            <v>633317.35</v>
          </cell>
          <cell r="O77">
            <v>451013.00594100001</v>
          </cell>
          <cell r="P77">
            <v>299619.74505999999</v>
          </cell>
          <cell r="Q77">
            <v>151393.26088099997</v>
          </cell>
          <cell r="R77">
            <v>152.643036</v>
          </cell>
          <cell r="S77">
            <v>90827.370530999993</v>
          </cell>
          <cell r="T77">
            <v>105413.88745900001</v>
          </cell>
          <cell r="U77">
            <v>110035.00713300001</v>
          </cell>
          <cell r="V77">
            <v>105566.530495</v>
          </cell>
          <cell r="W77">
            <v>0.11940597767914321</v>
          </cell>
          <cell r="X77">
            <v>0.12091020184018667</v>
          </cell>
          <cell r="Y77">
            <v>1737.4386969344832</v>
          </cell>
          <cell r="Z77">
            <v>910055.60704000003</v>
          </cell>
          <cell r="AA77">
            <v>63331735</v>
          </cell>
        </row>
        <row r="78">
          <cell r="A78" t="str">
            <v>TV2</v>
          </cell>
          <cell r="B78">
            <v>0</v>
          </cell>
          <cell r="C78">
            <v>0</v>
          </cell>
          <cell r="D78">
            <v>1670420.5916220001</v>
          </cell>
          <cell r="E78">
            <v>303202.66744200001</v>
          </cell>
          <cell r="F78">
            <v>432405.71809099999</v>
          </cell>
          <cell r="G78">
            <v>287826.63109899999</v>
          </cell>
          <cell r="H78">
            <v>2125726.4389539999</v>
          </cell>
          <cell r="I78">
            <v>1268300.2736249999</v>
          </cell>
          <cell r="J78">
            <v>910693.60317500005</v>
          </cell>
          <cell r="K78">
            <v>30518.206948999999</v>
          </cell>
          <cell r="L78">
            <v>17329.235568</v>
          </cell>
          <cell r="M78">
            <v>857426.16532899998</v>
          </cell>
          <cell r="N78">
            <v>240101.18</v>
          </cell>
          <cell r="O78">
            <v>3395285.5703059998</v>
          </cell>
          <cell r="P78">
            <v>3021516.203094</v>
          </cell>
          <cell r="Q78">
            <v>373769.36721200001</v>
          </cell>
          <cell r="R78">
            <v>2651.5961900000002</v>
          </cell>
          <cell r="S78">
            <v>243346.905153</v>
          </cell>
          <cell r="T78">
            <v>308298.02844199998</v>
          </cell>
          <cell r="U78">
            <v>246656.65077599999</v>
          </cell>
          <cell r="V78">
            <v>310949.62463199999</v>
          </cell>
          <cell r="W78">
            <v>0.11603405135110971</v>
          </cell>
          <cell r="X78">
            <v>0.28767100976135507</v>
          </cell>
          <cell r="Y78">
            <v>10273.029510975332</v>
          </cell>
          <cell r="Z78">
            <v>857426.16532899998</v>
          </cell>
          <cell r="AA78">
            <v>24010118</v>
          </cell>
        </row>
        <row r="79">
          <cell r="A79" t="str">
            <v>LMH</v>
          </cell>
          <cell r="B79">
            <v>0</v>
          </cell>
          <cell r="C79">
            <v>0</v>
          </cell>
          <cell r="D79">
            <v>828919.84746800002</v>
          </cell>
          <cell r="E79">
            <v>241849.597866</v>
          </cell>
          <cell r="F79">
            <v>80920.203706</v>
          </cell>
          <cell r="G79">
            <v>73809.364463000005</v>
          </cell>
          <cell r="H79">
            <v>923843.57954599999</v>
          </cell>
          <cell r="I79">
            <v>647792.63879600004</v>
          </cell>
          <cell r="J79">
            <v>646847.63879600004</v>
          </cell>
          <cell r="K79">
            <v>277794.49562200002</v>
          </cell>
          <cell r="L79">
            <v>945</v>
          </cell>
          <cell r="M79">
            <v>276050.94075000001</v>
          </cell>
          <cell r="N79">
            <v>233000</v>
          </cell>
          <cell r="O79">
            <v>3009179.019909</v>
          </cell>
          <cell r="P79">
            <v>2958160.5265199998</v>
          </cell>
          <cell r="Q79">
            <v>51018.49338900009</v>
          </cell>
          <cell r="R79">
            <v>26078.055464000001</v>
          </cell>
          <cell r="S79">
            <v>20633.111467999999</v>
          </cell>
          <cell r="T79">
            <v>24146.684764000001</v>
          </cell>
          <cell r="U79">
            <v>19833.080456</v>
          </cell>
          <cell r="V79">
            <v>50224.740228000002</v>
          </cell>
          <cell r="W79">
            <v>2.1468007025330495E-2</v>
          </cell>
          <cell r="X79">
            <v>7.1845726742012561E-2</v>
          </cell>
          <cell r="Y79">
            <v>773.82303258350225</v>
          </cell>
          <cell r="Z79">
            <v>276050.94075000001</v>
          </cell>
          <cell r="AA79">
            <v>25629995</v>
          </cell>
        </row>
        <row r="80">
          <cell r="A80" t="str">
            <v>VCF</v>
          </cell>
          <cell r="B80">
            <v>0</v>
          </cell>
          <cell r="C80">
            <v>0</v>
          </cell>
          <cell r="D80">
            <v>1294946.622304</v>
          </cell>
          <cell r="E80">
            <v>836457.72018800001</v>
          </cell>
          <cell r="F80">
            <v>245767.97874799999</v>
          </cell>
          <cell r="G80">
            <v>542912.85782200017</v>
          </cell>
          <cell r="H80">
            <v>1882646.4320769999</v>
          </cell>
          <cell r="I80">
            <v>703787.08437000006</v>
          </cell>
          <cell r="J80">
            <v>698758.14336999995</v>
          </cell>
          <cell r="K80">
            <v>343765.16370199999</v>
          </cell>
          <cell r="L80">
            <v>0</v>
          </cell>
          <cell r="M80">
            <v>1178859.3477070001</v>
          </cell>
          <cell r="N80">
            <v>265791.34999999998</v>
          </cell>
          <cell r="O80">
            <v>3177378.7430850002</v>
          </cell>
          <cell r="P80">
            <v>2355841.0190340001</v>
          </cell>
          <cell r="Q80">
            <v>821537.72405099985</v>
          </cell>
          <cell r="R80">
            <v>20340.512391</v>
          </cell>
          <cell r="S80">
            <v>765669.39938800002</v>
          </cell>
          <cell r="T80">
            <v>759099.12311399996</v>
          </cell>
          <cell r="U80">
            <v>625472.05777299998</v>
          </cell>
          <cell r="V80">
            <v>779439.63550500001</v>
          </cell>
          <cell r="W80">
            <v>0.33223023033749244</v>
          </cell>
          <cell r="X80">
            <v>0.53057394759570431</v>
          </cell>
          <cell r="Y80">
            <v>23532.44515732913</v>
          </cell>
          <cell r="Z80">
            <v>1178859.3477070001</v>
          </cell>
          <cell r="AA80">
            <v>26579135.894775391</v>
          </cell>
        </row>
        <row r="81">
          <cell r="A81" t="str">
            <v>SHP</v>
          </cell>
          <cell r="B81">
            <v>0</v>
          </cell>
          <cell r="C81">
            <v>0</v>
          </cell>
          <cell r="D81">
            <v>288174.35062799999</v>
          </cell>
          <cell r="E81">
            <v>194912.47886500001</v>
          </cell>
          <cell r="F81">
            <v>3333.4357719999998</v>
          </cell>
          <cell r="G81">
            <v>1912213.762206</v>
          </cell>
          <cell r="H81">
            <v>2203624.2620760002</v>
          </cell>
          <cell r="I81">
            <v>1032833.539867</v>
          </cell>
          <cell r="J81">
            <v>409091.53986700001</v>
          </cell>
          <cell r="K81">
            <v>226156</v>
          </cell>
          <cell r="L81">
            <v>623742</v>
          </cell>
          <cell r="M81">
            <v>1170790.722209</v>
          </cell>
          <cell r="N81">
            <v>937102</v>
          </cell>
          <cell r="O81">
            <v>619515.68687600002</v>
          </cell>
          <cell r="P81">
            <v>314442.83207599999</v>
          </cell>
          <cell r="Q81">
            <v>305072.85479999997</v>
          </cell>
          <cell r="R81">
            <v>81838.455170999994</v>
          </cell>
          <cell r="S81">
            <v>282366.774079</v>
          </cell>
          <cell r="T81">
            <v>204205.93866700001</v>
          </cell>
          <cell r="U81">
            <v>193940.13801299999</v>
          </cell>
          <cell r="V81">
            <v>286044.39383800002</v>
          </cell>
          <cell r="W81">
            <v>8.8009621853723824E-2</v>
          </cell>
          <cell r="X81">
            <v>0.16564885110046113</v>
          </cell>
          <cell r="Y81">
            <v>2069.5734083696334</v>
          </cell>
          <cell r="Z81">
            <v>1170790.722209</v>
          </cell>
          <cell r="AA81">
            <v>93710200</v>
          </cell>
        </row>
        <row r="82">
          <cell r="A82" t="str">
            <v>THG</v>
          </cell>
          <cell r="B82">
            <v>0</v>
          </cell>
          <cell r="C82">
            <v>0</v>
          </cell>
          <cell r="D82">
            <v>647776.21995900001</v>
          </cell>
          <cell r="E82">
            <v>170328.50621399999</v>
          </cell>
          <cell r="F82">
            <v>304695.53476900002</v>
          </cell>
          <cell r="G82">
            <v>429728.86109999998</v>
          </cell>
          <cell r="H82">
            <v>1117594.080139</v>
          </cell>
          <cell r="I82">
            <v>752095.42279600003</v>
          </cell>
          <cell r="J82">
            <v>615483.38656500005</v>
          </cell>
          <cell r="K82">
            <v>159816.36388600001</v>
          </cell>
          <cell r="L82">
            <v>135953.996231</v>
          </cell>
          <cell r="M82">
            <v>365498.657343</v>
          </cell>
          <cell r="N82">
            <v>131997.69</v>
          </cell>
          <cell r="O82">
            <v>1178247.1493929999</v>
          </cell>
          <cell r="P82">
            <v>899422.98285699997</v>
          </cell>
          <cell r="Q82">
            <v>278824.16653599992</v>
          </cell>
          <cell r="R82">
            <v>14700.077781</v>
          </cell>
          <cell r="S82">
            <v>127411.489602</v>
          </cell>
          <cell r="T82">
            <v>117472.977787</v>
          </cell>
          <cell r="U82">
            <v>90516.589500000002</v>
          </cell>
          <cell r="V82">
            <v>132173.05556800001</v>
          </cell>
          <cell r="W82">
            <v>8.0992366645984804E-2</v>
          </cell>
          <cell r="X82">
            <v>0.24765231740661431</v>
          </cell>
          <cell r="Y82">
            <v>6857.4373915179876</v>
          </cell>
          <cell r="Z82">
            <v>365498.657343</v>
          </cell>
          <cell r="AA82">
            <v>13199769</v>
          </cell>
        </row>
        <row r="83">
          <cell r="A83" t="str">
            <v>ACL</v>
          </cell>
          <cell r="B83">
            <v>0</v>
          </cell>
          <cell r="C83">
            <v>0</v>
          </cell>
          <cell r="D83">
            <v>1052997.6383080001</v>
          </cell>
          <cell r="E83">
            <v>223079.88037500001</v>
          </cell>
          <cell r="F83">
            <v>700720.970096</v>
          </cell>
          <cell r="G83">
            <v>335250.11228</v>
          </cell>
          <cell r="H83">
            <v>1398058.1010410001</v>
          </cell>
          <cell r="I83">
            <v>707383.45500199997</v>
          </cell>
          <cell r="J83">
            <v>707383.45500199997</v>
          </cell>
          <cell r="K83">
            <v>572608.97808999999</v>
          </cell>
          <cell r="L83">
            <v>0</v>
          </cell>
          <cell r="M83">
            <v>690674.64603900001</v>
          </cell>
          <cell r="N83">
            <v>227996.75</v>
          </cell>
          <cell r="O83">
            <v>1578079.808103</v>
          </cell>
          <cell r="P83">
            <v>1179980.551914</v>
          </cell>
          <cell r="Q83">
            <v>398099.25618899998</v>
          </cell>
          <cell r="R83">
            <v>42205.222641</v>
          </cell>
          <cell r="S83">
            <v>279862.44721499999</v>
          </cell>
          <cell r="T83">
            <v>240184.41481399999</v>
          </cell>
          <cell r="U83">
            <v>214992.170213</v>
          </cell>
          <cell r="V83">
            <v>282389.63745499996</v>
          </cell>
          <cell r="W83">
            <v>0.15377913840126953</v>
          </cell>
          <cell r="X83">
            <v>0.31127850348347685</v>
          </cell>
          <cell r="Y83">
            <v>9429.6155630727189</v>
          </cell>
          <cell r="Z83">
            <v>690674.64603900001</v>
          </cell>
          <cell r="AA83">
            <v>22799675</v>
          </cell>
        </row>
        <row r="84">
          <cell r="A84" t="str">
            <v>FIT</v>
          </cell>
          <cell r="B84">
            <v>0</v>
          </cell>
          <cell r="C84">
            <v>0</v>
          </cell>
          <cell r="D84">
            <v>2510739.9933879999</v>
          </cell>
          <cell r="E84">
            <v>213800.56724500001</v>
          </cell>
          <cell r="F84">
            <v>285909.76823400002</v>
          </cell>
          <cell r="G84">
            <v>696137.51037300006</v>
          </cell>
          <cell r="H84">
            <v>5135274.76272</v>
          </cell>
          <cell r="I84">
            <v>1145828.0397979999</v>
          </cell>
          <cell r="J84">
            <v>618415.58081700001</v>
          </cell>
          <cell r="K84">
            <v>316402.00906999997</v>
          </cell>
          <cell r="L84">
            <v>81485.527161999998</v>
          </cell>
          <cell r="M84">
            <v>3989446.7229220001</v>
          </cell>
          <cell r="N84">
            <v>2547302.4700000002</v>
          </cell>
          <cell r="O84">
            <v>1288788.7357890001</v>
          </cell>
          <cell r="P84">
            <v>1029574.141883</v>
          </cell>
          <cell r="Q84">
            <v>259214.59390600008</v>
          </cell>
          <cell r="R84">
            <v>45578.442488000001</v>
          </cell>
          <cell r="S84">
            <v>-29971.240530999999</v>
          </cell>
          <cell r="T84">
            <v>39262.753651999999</v>
          </cell>
          <cell r="U84">
            <v>15654.650263</v>
          </cell>
          <cell r="V84">
            <v>84841.19614</v>
          </cell>
          <cell r="W84">
            <v>3.0484542670718177E-3</v>
          </cell>
          <cell r="X84">
            <v>3.9240153711174331E-3</v>
          </cell>
          <cell r="Y84">
            <v>61.455796660849622</v>
          </cell>
          <cell r="Z84">
            <v>3989446.7229220001</v>
          </cell>
          <cell r="AA84">
            <v>254730247</v>
          </cell>
        </row>
        <row r="85">
          <cell r="A85" t="str">
            <v>PDR</v>
          </cell>
          <cell r="B85">
            <v>0</v>
          </cell>
          <cell r="C85">
            <v>0</v>
          </cell>
          <cell r="D85">
            <v>9306557.8554280009</v>
          </cell>
          <cell r="E85">
            <v>799083.69389600004</v>
          </cell>
          <cell r="F85">
            <v>7016892.4324939996</v>
          </cell>
          <cell r="G85">
            <v>881820.109253</v>
          </cell>
          <cell r="H85">
            <v>12309575.273327</v>
          </cell>
          <cell r="I85">
            <v>8417081.0810800008</v>
          </cell>
          <cell r="J85">
            <v>1587890.321464</v>
          </cell>
          <cell r="K85">
            <v>588827.58373800002</v>
          </cell>
          <cell r="L85">
            <v>1281757.1029999999</v>
          </cell>
          <cell r="M85">
            <v>3892494.1922470001</v>
          </cell>
          <cell r="N85">
            <v>3276579.72</v>
          </cell>
          <cell r="O85">
            <v>4063459.3229060001</v>
          </cell>
          <cell r="P85">
            <v>3023360.2376580001</v>
          </cell>
          <cell r="Q85">
            <v>1040099.0852480003</v>
          </cell>
          <cell r="R85">
            <v>0</v>
          </cell>
          <cell r="S85">
            <v>870033.94430700003</v>
          </cell>
          <cell r="T85">
            <v>878727.09648900002</v>
          </cell>
          <cell r="U85">
            <v>699638.189839</v>
          </cell>
          <cell r="V85">
            <v>878727.09648900002</v>
          </cell>
          <cell r="W85">
            <v>5.6836907391517463E-2</v>
          </cell>
          <cell r="X85">
            <v>0.17974032979484639</v>
          </cell>
          <cell r="Y85">
            <v>2135.2698534037195</v>
          </cell>
          <cell r="Z85">
            <v>3892494.1922470001</v>
          </cell>
          <cell r="AA85">
            <v>327657972</v>
          </cell>
        </row>
        <row r="86">
          <cell r="A86" t="str">
            <v>D2D</v>
          </cell>
          <cell r="B86">
            <v>0</v>
          </cell>
          <cell r="C86">
            <v>0</v>
          </cell>
          <cell r="D86">
            <v>1516592.981377</v>
          </cell>
          <cell r="E86">
            <v>36990.750281000001</v>
          </cell>
          <cell r="F86">
            <v>405521.897474</v>
          </cell>
          <cell r="G86">
            <v>202013.69022300001</v>
          </cell>
          <cell r="H86">
            <v>2405835.3144189999</v>
          </cell>
          <cell r="I86">
            <v>1693683.640537</v>
          </cell>
          <cell r="J86">
            <v>1043458.5904249999</v>
          </cell>
          <cell r="K86">
            <v>0</v>
          </cell>
          <cell r="L86">
            <v>0</v>
          </cell>
          <cell r="M86">
            <v>712151.67388200003</v>
          </cell>
          <cell r="N86">
            <v>213549.84</v>
          </cell>
          <cell r="O86">
            <v>512367.43487900001</v>
          </cell>
          <cell r="P86">
            <v>192855.96351</v>
          </cell>
          <cell r="Q86">
            <v>319511.47136899998</v>
          </cell>
          <cell r="R86">
            <v>0</v>
          </cell>
          <cell r="S86">
            <v>271222.77882499999</v>
          </cell>
          <cell r="T86">
            <v>357663.76155300002</v>
          </cell>
          <cell r="U86">
            <v>286123.04427999997</v>
          </cell>
          <cell r="V86">
            <v>357663.76155300002</v>
          </cell>
          <cell r="W86">
            <v>0.11892877395437916</v>
          </cell>
          <cell r="X86">
            <v>0.40177262059965213</v>
          </cell>
          <cell r="Y86">
            <v>13426.723319340508</v>
          </cell>
          <cell r="Z86">
            <v>712151.67388200003</v>
          </cell>
          <cell r="AA86">
            <v>21309968</v>
          </cell>
        </row>
        <row r="87">
          <cell r="A87" t="str">
            <v>UDC</v>
          </cell>
          <cell r="B87">
            <v>0</v>
          </cell>
          <cell r="C87">
            <v>0</v>
          </cell>
          <cell r="D87">
            <v>530403.07369600015</v>
          </cell>
          <cell r="E87">
            <v>106766.163193</v>
          </cell>
          <cell r="F87">
            <v>272018.64153299999</v>
          </cell>
          <cell r="G87">
            <v>460620.07489400002</v>
          </cell>
          <cell r="H87">
            <v>1092042.6885019999</v>
          </cell>
          <cell r="I87">
            <v>688279.50557299994</v>
          </cell>
          <cell r="J87">
            <v>496451.72591600002</v>
          </cell>
          <cell r="K87">
            <v>153108.791975</v>
          </cell>
          <cell r="L87">
            <v>120071.718462</v>
          </cell>
          <cell r="M87">
            <v>403763.182929</v>
          </cell>
          <cell r="N87">
            <v>347060</v>
          </cell>
          <cell r="O87">
            <v>497523.82227200002</v>
          </cell>
          <cell r="P87">
            <v>429343.71587000001</v>
          </cell>
          <cell r="Q87">
            <v>68180.106401999976</v>
          </cell>
          <cell r="R87">
            <v>28667.105486</v>
          </cell>
          <cell r="S87">
            <v>29746.723782000001</v>
          </cell>
          <cell r="T87">
            <v>4446.7206040000001</v>
          </cell>
          <cell r="U87">
            <v>-4010.6028529999999</v>
          </cell>
          <cell r="V87">
            <v>33113.826090000002</v>
          </cell>
          <cell r="W87">
            <v>-3.672569667126758E-3</v>
          </cell>
          <cell r="X87">
            <v>-9.9330573528425125E-3</v>
          </cell>
          <cell r="Y87">
            <v>-115.55935149541865</v>
          </cell>
          <cell r="Z87">
            <v>403763.182929</v>
          </cell>
          <cell r="AA87">
            <v>34706000</v>
          </cell>
        </row>
        <row r="88">
          <cell r="A88" t="str">
            <v>DRL</v>
          </cell>
          <cell r="B88">
            <v>0</v>
          </cell>
          <cell r="C88">
            <v>0</v>
          </cell>
          <cell r="D88">
            <v>95928.604407000006</v>
          </cell>
          <cell r="E88">
            <v>7312.5131250000004</v>
          </cell>
          <cell r="F88">
            <v>1164.3834019999999</v>
          </cell>
          <cell r="G88">
            <v>40546.891147000002</v>
          </cell>
          <cell r="H88">
            <v>140921.42703399999</v>
          </cell>
          <cell r="I88">
            <v>8081.3548309999996</v>
          </cell>
          <cell r="J88">
            <v>8081.3548309999996</v>
          </cell>
          <cell r="K88">
            <v>0</v>
          </cell>
          <cell r="L88">
            <v>0</v>
          </cell>
          <cell r="M88">
            <v>132840.07220299999</v>
          </cell>
          <cell r="N88">
            <v>95000</v>
          </cell>
          <cell r="O88">
            <v>87657.890461999996</v>
          </cell>
          <cell r="P88">
            <v>26789.125016999998</v>
          </cell>
          <cell r="Q88">
            <v>60868.765444999997</v>
          </cell>
          <cell r="R88">
            <v>0</v>
          </cell>
          <cell r="S88">
            <v>55102.291804</v>
          </cell>
          <cell r="T88">
            <v>58289.594602999998</v>
          </cell>
          <cell r="U88">
            <v>54871.047906</v>
          </cell>
          <cell r="V88">
            <v>58289.594602999998</v>
          </cell>
          <cell r="W88">
            <v>0.38937334840330073</v>
          </cell>
          <cell r="X88">
            <v>0.4130609611695229</v>
          </cell>
          <cell r="Y88">
            <v>5775.8997795789473</v>
          </cell>
          <cell r="Z88">
            <v>132840.07220299999</v>
          </cell>
          <cell r="AA88">
            <v>9500000</v>
          </cell>
        </row>
        <row r="89">
          <cell r="A89" t="str">
            <v>KOS</v>
          </cell>
          <cell r="B89">
            <v>0</v>
          </cell>
          <cell r="C89">
            <v>0</v>
          </cell>
          <cell r="D89">
            <v>1483634.8331240001</v>
          </cell>
          <cell r="E89">
            <v>270574.292778</v>
          </cell>
          <cell r="F89">
            <v>474901.55398600001</v>
          </cell>
          <cell r="G89">
            <v>14265.873278999999</v>
          </cell>
          <cell r="H89">
            <v>1711131.5739490001</v>
          </cell>
          <cell r="I89">
            <v>594427.64525299997</v>
          </cell>
          <cell r="J89">
            <v>353963.89523700002</v>
          </cell>
          <cell r="K89">
            <v>63367.991705</v>
          </cell>
          <cell r="L89">
            <v>240463.75001600001</v>
          </cell>
          <cell r="M89">
            <v>1116703.928696</v>
          </cell>
          <cell r="N89">
            <v>1037500</v>
          </cell>
          <cell r="O89">
            <v>900017.949547</v>
          </cell>
          <cell r="P89">
            <v>814160.85287299997</v>
          </cell>
          <cell r="Q89">
            <v>85857.096674000029</v>
          </cell>
          <cell r="R89">
            <v>6397.1936029999997</v>
          </cell>
          <cell r="S89">
            <v>66452.979376999996</v>
          </cell>
          <cell r="T89">
            <v>58025.464538</v>
          </cell>
          <cell r="U89">
            <v>45063.917886000003</v>
          </cell>
          <cell r="V89">
            <v>64422.658141</v>
          </cell>
          <cell r="W89">
            <v>2.6335740963507652E-2</v>
          </cell>
          <cell r="X89">
            <v>4.0354400775344405E-2</v>
          </cell>
          <cell r="Y89">
            <v>434.3510157686747</v>
          </cell>
          <cell r="Z89">
            <v>1116703.928696</v>
          </cell>
          <cell r="AA89">
            <v>103750000</v>
          </cell>
        </row>
        <row r="90">
          <cell r="A90" t="str">
            <v>MDG</v>
          </cell>
          <cell r="B90">
            <v>0</v>
          </cell>
          <cell r="C90">
            <v>0</v>
          </cell>
          <cell r="D90">
            <v>208224.95091300001</v>
          </cell>
          <cell r="E90">
            <v>89826.135563999997</v>
          </cell>
          <cell r="F90">
            <v>43908.718008999997</v>
          </cell>
          <cell r="G90">
            <v>29946.171423</v>
          </cell>
          <cell r="H90">
            <v>316109.34391599998</v>
          </cell>
          <cell r="I90">
            <v>169168.867734</v>
          </cell>
          <cell r="J90">
            <v>169168.867734</v>
          </cell>
          <cell r="K90">
            <v>62676.395526</v>
          </cell>
          <cell r="L90">
            <v>0</v>
          </cell>
          <cell r="M90">
            <v>146940.47618200001</v>
          </cell>
          <cell r="N90">
            <v>103247.81</v>
          </cell>
          <cell r="O90">
            <v>324895.45250900002</v>
          </cell>
          <cell r="P90">
            <v>286632.56701</v>
          </cell>
          <cell r="Q90">
            <v>38262.885499000011</v>
          </cell>
          <cell r="R90">
            <v>2936.6346629999998</v>
          </cell>
          <cell r="S90">
            <v>14032.258887</v>
          </cell>
          <cell r="T90">
            <v>5531.0330970000005</v>
          </cell>
          <cell r="U90">
            <v>4679.4749940000002</v>
          </cell>
          <cell r="V90">
            <v>8467.6677600000003</v>
          </cell>
          <cell r="W90">
            <v>1.4803342843429143E-2</v>
          </cell>
          <cell r="X90">
            <v>3.1846058455697511E-2</v>
          </cell>
          <cell r="Y90">
            <v>453.22753034664851</v>
          </cell>
          <cell r="Z90">
            <v>146940.47618200001</v>
          </cell>
          <cell r="AA90">
            <v>10324781</v>
          </cell>
        </row>
        <row r="91">
          <cell r="A91" t="str">
            <v>BWE</v>
          </cell>
          <cell r="B91">
            <v>0</v>
          </cell>
          <cell r="C91">
            <v>0</v>
          </cell>
          <cell r="D91">
            <v>1481965.311491</v>
          </cell>
          <cell r="E91">
            <v>345502.08546999999</v>
          </cell>
          <cell r="F91">
            <v>379813.77815700002</v>
          </cell>
          <cell r="G91">
            <v>11577835.627506999</v>
          </cell>
          <cell r="H91">
            <v>13777983.140868001</v>
          </cell>
          <cell r="I91">
            <v>9651608.1503999997</v>
          </cell>
          <cell r="J91">
            <v>2440791.3234890001</v>
          </cell>
          <cell r="K91">
            <v>762588.81039400003</v>
          </cell>
          <cell r="L91">
            <v>1647165.7730020001</v>
          </cell>
          <cell r="M91">
            <v>4126374.9904680001</v>
          </cell>
          <cell r="N91">
            <v>1500000</v>
          </cell>
          <cell r="O91">
            <v>2197515.7455489999</v>
          </cell>
          <cell r="P91">
            <v>1326235.069961</v>
          </cell>
          <cell r="Q91">
            <v>871280.67558799998</v>
          </cell>
          <cell r="R91">
            <v>131581.09693599999</v>
          </cell>
          <cell r="S91">
            <v>486121.06813099998</v>
          </cell>
          <cell r="T91">
            <v>362392.81532499997</v>
          </cell>
          <cell r="U91">
            <v>324912.84343299997</v>
          </cell>
          <cell r="V91">
            <v>493973.91226099996</v>
          </cell>
          <cell r="W91">
            <v>2.3582032298272267E-2</v>
          </cell>
          <cell r="X91">
            <v>7.8740503270680551E-2</v>
          </cell>
          <cell r="Y91">
            <v>2166.0856228866664</v>
          </cell>
          <cell r="Z91">
            <v>4126374.9904680001</v>
          </cell>
          <cell r="AA91">
            <v>150000000</v>
          </cell>
        </row>
        <row r="92">
          <cell r="A92" t="str">
            <v>HAH</v>
          </cell>
          <cell r="B92">
            <v>0</v>
          </cell>
          <cell r="C92">
            <v>0</v>
          </cell>
          <cell r="D92">
            <v>568552.29778100003</v>
          </cell>
          <cell r="E92">
            <v>94874.827388000005</v>
          </cell>
          <cell r="F92">
            <v>42963.444168000002</v>
          </cell>
          <cell r="G92">
            <v>886219.953859</v>
          </cell>
          <cell r="H92">
            <v>1747677.6923740001</v>
          </cell>
          <cell r="I92">
            <v>524502.41561999999</v>
          </cell>
          <cell r="J92">
            <v>241029.67840100001</v>
          </cell>
          <cell r="K92">
            <v>85628.061772000001</v>
          </cell>
          <cell r="L92">
            <v>233472.737219</v>
          </cell>
          <cell r="M92">
            <v>1223175.276754</v>
          </cell>
          <cell r="N92">
            <v>482096.98</v>
          </cell>
          <cell r="O92">
            <v>1100808.733642</v>
          </cell>
          <cell r="P92">
            <v>868815.86137099995</v>
          </cell>
          <cell r="Q92">
            <v>231992.87227099997</v>
          </cell>
          <cell r="R92">
            <v>14452.947114000001</v>
          </cell>
          <cell r="S92">
            <v>165506.03642399999</v>
          </cell>
          <cell r="T92">
            <v>173024.698416</v>
          </cell>
          <cell r="U92">
            <v>127476.71685300001</v>
          </cell>
          <cell r="V92">
            <v>187477.64553000001</v>
          </cell>
          <cell r="W92">
            <v>7.2940632823343385E-2</v>
          </cell>
          <cell r="X92">
            <v>0.10421786580848102</v>
          </cell>
          <cell r="Y92">
            <v>2644.2131384643812</v>
          </cell>
          <cell r="Z92">
            <v>1223175.276754</v>
          </cell>
          <cell r="AA92">
            <v>48209698</v>
          </cell>
        </row>
        <row r="93">
          <cell r="A93" t="str">
            <v>VPI</v>
          </cell>
          <cell r="B93">
            <v>0</v>
          </cell>
          <cell r="C93">
            <v>0</v>
          </cell>
          <cell r="D93">
            <v>4015211.3536419999</v>
          </cell>
          <cell r="E93">
            <v>1035133.346349</v>
          </cell>
          <cell r="F93">
            <v>2135542.8437549998</v>
          </cell>
          <cell r="G93">
            <v>722033.85751</v>
          </cell>
          <cell r="H93">
            <v>6722363.8805910004</v>
          </cell>
          <cell r="I93">
            <v>4264795.0513019999</v>
          </cell>
          <cell r="J93">
            <v>2692437.9207390002</v>
          </cell>
          <cell r="K93">
            <v>785155.06193299999</v>
          </cell>
          <cell r="L93">
            <v>1438093.9883940001</v>
          </cell>
          <cell r="M93">
            <v>2457568.829289</v>
          </cell>
          <cell r="N93">
            <v>1600000</v>
          </cell>
          <cell r="O93">
            <v>258265.174287</v>
          </cell>
          <cell r="P93">
            <v>-182395.69257300001</v>
          </cell>
          <cell r="Q93">
            <v>440660.86686000001</v>
          </cell>
          <cell r="R93">
            <v>35655.683032000001</v>
          </cell>
          <cell r="S93">
            <v>340931.05116899998</v>
          </cell>
          <cell r="T93">
            <v>550627.75385500002</v>
          </cell>
          <cell r="U93">
            <v>421646.12541199999</v>
          </cell>
          <cell r="V93">
            <v>586283.43688699999</v>
          </cell>
          <cell r="W93">
            <v>6.27228952347237E-2</v>
          </cell>
          <cell r="X93">
            <v>0.17157042374027284</v>
          </cell>
          <cell r="Y93">
            <v>2635.2882838249998</v>
          </cell>
          <cell r="Z93">
            <v>2457568.829289</v>
          </cell>
          <cell r="AA93">
            <v>160000000</v>
          </cell>
        </row>
        <row r="94">
          <cell r="A94" t="str">
            <v>DHG</v>
          </cell>
          <cell r="B94">
            <v>0</v>
          </cell>
          <cell r="C94">
            <v>0</v>
          </cell>
          <cell r="D94">
            <v>2804232.0971229998</v>
          </cell>
          <cell r="E94">
            <v>405570.92970199999</v>
          </cell>
          <cell r="F94">
            <v>871226.85548599996</v>
          </cell>
          <cell r="G94">
            <v>934700.95135500003</v>
          </cell>
          <cell r="H94">
            <v>3927166.6712600002</v>
          </cell>
          <cell r="I94">
            <v>753460.53260899999</v>
          </cell>
          <cell r="J94">
            <v>689397.89095899998</v>
          </cell>
          <cell r="K94">
            <v>231195.09070900001</v>
          </cell>
          <cell r="L94">
            <v>0</v>
          </cell>
          <cell r="M94">
            <v>3173706.1386509999</v>
          </cell>
          <cell r="N94">
            <v>1307460.71</v>
          </cell>
          <cell r="O94">
            <v>3829822.8860030002</v>
          </cell>
          <cell r="P94">
            <v>2158945.9953859998</v>
          </cell>
          <cell r="Q94">
            <v>1670876.8906169999</v>
          </cell>
          <cell r="R94">
            <v>26374.160508000001</v>
          </cell>
          <cell r="S94">
            <v>667484.47004299995</v>
          </cell>
          <cell r="T94">
            <v>700878.857173</v>
          </cell>
          <cell r="U94">
            <v>632644.17958</v>
          </cell>
          <cell r="V94">
            <v>727253.01768100006</v>
          </cell>
          <cell r="W94">
            <v>0.161094303485984</v>
          </cell>
          <cell r="X94">
            <v>0.19933924312504517</v>
          </cell>
          <cell r="Y94">
            <v>4838.7242135941506</v>
          </cell>
          <cell r="Z94">
            <v>3173706.1386509999</v>
          </cell>
          <cell r="AA94">
            <v>130746071</v>
          </cell>
        </row>
        <row r="95">
          <cell r="A95" t="str">
            <v>SZL</v>
          </cell>
          <cell r="B95">
            <v>0</v>
          </cell>
          <cell r="C95">
            <v>0</v>
          </cell>
          <cell r="D95">
            <v>655417.10551899998</v>
          </cell>
          <cell r="E95">
            <v>15290.453713999999</v>
          </cell>
          <cell r="F95">
            <v>72225.795085999998</v>
          </cell>
          <cell r="G95">
            <v>545872.23523300001</v>
          </cell>
          <cell r="H95">
            <v>1614045.4917240001</v>
          </cell>
          <cell r="I95">
            <v>1008401.4106300001</v>
          </cell>
          <cell r="J95">
            <v>97874.153141999996</v>
          </cell>
          <cell r="K95">
            <v>0</v>
          </cell>
          <cell r="L95">
            <v>0</v>
          </cell>
          <cell r="M95">
            <v>605644.08109400002</v>
          </cell>
          <cell r="N95">
            <v>181909</v>
          </cell>
          <cell r="O95">
            <v>365900.57984800002</v>
          </cell>
          <cell r="P95">
            <v>246217.76112000001</v>
          </cell>
          <cell r="Q95">
            <v>119682.81872800001</v>
          </cell>
          <cell r="R95">
            <v>3.7277999999999999E-2</v>
          </cell>
          <cell r="S95">
            <v>73813.867723000003</v>
          </cell>
          <cell r="T95">
            <v>122743.576919</v>
          </cell>
          <cell r="U95">
            <v>99987.727815999999</v>
          </cell>
          <cell r="V95">
            <v>122743.614197</v>
          </cell>
          <cell r="W95">
            <v>6.1948519003142063E-2</v>
          </cell>
          <cell r="X95">
            <v>0.16509321388130802</v>
          </cell>
          <cell r="Y95">
            <v>5496.5794884255311</v>
          </cell>
          <cell r="Z95">
            <v>605644.08109400002</v>
          </cell>
          <cell r="AA95">
            <v>18190900</v>
          </cell>
        </row>
        <row r="96">
          <cell r="A96" t="str">
            <v>NTL</v>
          </cell>
          <cell r="B96">
            <v>0</v>
          </cell>
          <cell r="C96">
            <v>0</v>
          </cell>
          <cell r="D96">
            <v>1411436.7207460001</v>
          </cell>
          <cell r="E96">
            <v>48416.005332000001</v>
          </cell>
          <cell r="F96">
            <v>974512.51606599998</v>
          </cell>
          <cell r="G96">
            <v>36879.895156999999</v>
          </cell>
          <cell r="H96">
            <v>1521687.7724039999</v>
          </cell>
          <cell r="I96">
            <v>482786.604024</v>
          </cell>
          <cell r="J96">
            <v>471926.37102399999</v>
          </cell>
          <cell r="K96">
            <v>62317</v>
          </cell>
          <cell r="L96">
            <v>0</v>
          </cell>
          <cell r="M96">
            <v>1038901.16838</v>
          </cell>
          <cell r="N96">
            <v>609899.5</v>
          </cell>
          <cell r="O96">
            <v>1006233.199292</v>
          </cell>
          <cell r="P96">
            <v>675218.05342999997</v>
          </cell>
          <cell r="Q96">
            <v>331015.14586200006</v>
          </cell>
          <cell r="R96">
            <v>23282.433430000001</v>
          </cell>
          <cell r="S96">
            <v>291353.58210499998</v>
          </cell>
          <cell r="T96">
            <v>259026.83676599999</v>
          </cell>
          <cell r="U96">
            <v>205188.83634000001</v>
          </cell>
          <cell r="V96">
            <v>282309.270196</v>
          </cell>
          <cell r="W96">
            <v>0.13484292905622658</v>
          </cell>
          <cell r="X96">
            <v>0.19750563632531007</v>
          </cell>
          <cell r="Y96">
            <v>3364.3056985618123</v>
          </cell>
          <cell r="Z96">
            <v>1038901.16838</v>
          </cell>
          <cell r="AA96">
            <v>60989950</v>
          </cell>
        </row>
        <row r="97">
          <cell r="A97" t="str">
            <v>GDT</v>
          </cell>
          <cell r="B97">
            <v>0</v>
          </cell>
          <cell r="C97">
            <v>0</v>
          </cell>
          <cell r="D97">
            <v>324908.01721999998</v>
          </cell>
          <cell r="E97">
            <v>24808.851362000001</v>
          </cell>
          <cell r="F97">
            <v>89934.798683000001</v>
          </cell>
          <cell r="G97">
            <v>42252.350728999998</v>
          </cell>
          <cell r="H97">
            <v>370827.58833699999</v>
          </cell>
          <cell r="I97">
            <v>78881.342220999999</v>
          </cell>
          <cell r="J97">
            <v>75424.417929999996</v>
          </cell>
          <cell r="K97">
            <v>48431.762999999999</v>
          </cell>
          <cell r="L97">
            <v>0</v>
          </cell>
          <cell r="M97">
            <v>291946.24611599999</v>
          </cell>
          <cell r="N97">
            <v>174492.11</v>
          </cell>
          <cell r="O97">
            <v>342691.12471100001</v>
          </cell>
          <cell r="P97">
            <v>225817.859196</v>
          </cell>
          <cell r="Q97">
            <v>116873.26551500002</v>
          </cell>
          <cell r="R97">
            <v>496.37420100000003</v>
          </cell>
          <cell r="S97">
            <v>83144.020157000006</v>
          </cell>
          <cell r="T97">
            <v>92921.190061000001</v>
          </cell>
          <cell r="U97">
            <v>74090.912039999996</v>
          </cell>
          <cell r="V97">
            <v>93417.564262</v>
          </cell>
          <cell r="W97">
            <v>0.1997988131688514</v>
          </cell>
          <cell r="X97">
            <v>0.25378271865349211</v>
          </cell>
          <cell r="Y97">
            <v>4367.7675128873789</v>
          </cell>
          <cell r="Z97">
            <v>291946.24611599999</v>
          </cell>
          <cell r="AA97">
            <v>16963108</v>
          </cell>
        </row>
        <row r="98">
          <cell r="A98" t="str">
            <v>HVX</v>
          </cell>
          <cell r="B98">
            <v>0</v>
          </cell>
          <cell r="C98">
            <v>0</v>
          </cell>
          <cell r="D98">
            <v>193152.95030200001</v>
          </cell>
          <cell r="E98">
            <v>53056.750777000001</v>
          </cell>
          <cell r="F98">
            <v>118549.330287</v>
          </cell>
          <cell r="G98">
            <v>657592.07863899996</v>
          </cell>
          <cell r="H98">
            <v>896243.25167799997</v>
          </cell>
          <cell r="I98">
            <v>460781.78977999999</v>
          </cell>
          <cell r="J98">
            <v>301822.78039700002</v>
          </cell>
          <cell r="K98">
            <v>134151.91178699999</v>
          </cell>
          <cell r="L98">
            <v>158650</v>
          </cell>
          <cell r="M98">
            <v>435461.46189799998</v>
          </cell>
          <cell r="N98">
            <v>415252.5</v>
          </cell>
          <cell r="O98">
            <v>963645.774248</v>
          </cell>
          <cell r="P98">
            <v>878341.782488</v>
          </cell>
          <cell r="Q98">
            <v>85303.991760000063</v>
          </cell>
          <cell r="R98">
            <v>33444.221818999999</v>
          </cell>
          <cell r="S98">
            <v>37054.989921</v>
          </cell>
          <cell r="T98">
            <v>15120.299532000001</v>
          </cell>
          <cell r="U98">
            <v>12038.059825</v>
          </cell>
          <cell r="V98">
            <v>48564.521351000003</v>
          </cell>
          <cell r="W98">
            <v>1.3431688107510576E-2</v>
          </cell>
          <cell r="X98">
            <v>2.7644374711210902E-2</v>
          </cell>
          <cell r="Y98">
            <v>289.89734739706563</v>
          </cell>
          <cell r="Z98">
            <v>435461.46189799998</v>
          </cell>
          <cell r="AA98">
            <v>41525250</v>
          </cell>
        </row>
        <row r="99">
          <cell r="A99" t="str">
            <v>HSL</v>
          </cell>
          <cell r="B99">
            <v>0</v>
          </cell>
          <cell r="C99">
            <v>0</v>
          </cell>
          <cell r="D99">
            <v>148863.02212400001</v>
          </cell>
          <cell r="E99">
            <v>92731.626829000001</v>
          </cell>
          <cell r="F99">
            <v>25583.556963999999</v>
          </cell>
          <cell r="G99">
            <v>12516.407695</v>
          </cell>
          <cell r="H99">
            <v>204007.42015200001</v>
          </cell>
          <cell r="I99">
            <v>12759.210971</v>
          </cell>
          <cell r="J99">
            <v>12759.210971</v>
          </cell>
          <cell r="K99">
            <v>0</v>
          </cell>
          <cell r="L99">
            <v>0</v>
          </cell>
          <cell r="M99">
            <v>191248.20918100001</v>
          </cell>
          <cell r="N99">
            <v>157499.56</v>
          </cell>
          <cell r="O99">
            <v>313155.12157299998</v>
          </cell>
          <cell r="P99">
            <v>276958.567461</v>
          </cell>
          <cell r="Q99">
            <v>36196.55411200002</v>
          </cell>
          <cell r="R99">
            <v>0</v>
          </cell>
          <cell r="S99">
            <v>34212.395443000001</v>
          </cell>
          <cell r="T99">
            <v>35222.745068999997</v>
          </cell>
          <cell r="U99">
            <v>35127.330944000001</v>
          </cell>
          <cell r="V99">
            <v>35222.745068999997</v>
          </cell>
          <cell r="W99">
            <v>0.17218653575358997</v>
          </cell>
          <cell r="X99">
            <v>0.18367403854095699</v>
          </cell>
          <cell r="Y99">
            <v>2230.312957318738</v>
          </cell>
          <cell r="Z99">
            <v>191248.20918100001</v>
          </cell>
          <cell r="AA99">
            <v>15749956</v>
          </cell>
        </row>
        <row r="100">
          <cell r="A100" t="str">
            <v>ASM</v>
          </cell>
          <cell r="B100">
            <v>0</v>
          </cell>
          <cell r="C100">
            <v>0</v>
          </cell>
          <cell r="D100">
            <v>7879947.9851740003</v>
          </cell>
          <cell r="E100">
            <v>1480097.091152</v>
          </cell>
          <cell r="F100">
            <v>2766276.162972</v>
          </cell>
          <cell r="G100">
            <v>5714870.8168660002</v>
          </cell>
          <cell r="H100">
            <v>15681677.113326</v>
          </cell>
          <cell r="I100">
            <v>9342381.348034</v>
          </cell>
          <cell r="J100">
            <v>7789923.2333279997</v>
          </cell>
          <cell r="K100">
            <v>4110565.1032830002</v>
          </cell>
          <cell r="L100">
            <v>1548757.938048</v>
          </cell>
          <cell r="M100">
            <v>6339295.765292</v>
          </cell>
          <cell r="N100">
            <v>2588728.4900000002</v>
          </cell>
          <cell r="O100">
            <v>14191309.495929001</v>
          </cell>
          <cell r="P100">
            <v>12834846.457862999</v>
          </cell>
          <cell r="Q100">
            <v>1356463.0380660007</v>
          </cell>
          <cell r="R100">
            <v>282957.31269200001</v>
          </cell>
          <cell r="S100">
            <v>859946.44704500004</v>
          </cell>
          <cell r="T100">
            <v>777160.216701</v>
          </cell>
          <cell r="U100">
            <v>524174.61958100001</v>
          </cell>
          <cell r="V100">
            <v>1060117.5293930001</v>
          </cell>
          <cell r="W100">
            <v>3.3425928603998997E-2</v>
          </cell>
          <cell r="X100">
            <v>8.2686569453169462E-2</v>
          </cell>
          <cell r="Y100">
            <v>2024.8733923732648</v>
          </cell>
          <cell r="Z100">
            <v>6339295.765292</v>
          </cell>
          <cell r="AA100">
            <v>258867848.99999997</v>
          </cell>
        </row>
        <row r="101">
          <cell r="A101" t="str">
            <v>ACC</v>
          </cell>
          <cell r="B101">
            <v>0</v>
          </cell>
          <cell r="C101">
            <v>0</v>
          </cell>
          <cell r="D101">
            <v>289223.10041499999</v>
          </cell>
          <cell r="E101">
            <v>107245.233138</v>
          </cell>
          <cell r="F101">
            <v>87464.812604000006</v>
          </cell>
          <cell r="G101">
            <v>30296.146513</v>
          </cell>
          <cell r="H101">
            <v>404026.60808799998</v>
          </cell>
          <cell r="I101">
            <v>169614.965715</v>
          </cell>
          <cell r="J101">
            <v>158155.70114200001</v>
          </cell>
          <cell r="K101">
            <v>42433.069826999999</v>
          </cell>
          <cell r="L101">
            <v>0</v>
          </cell>
          <cell r="M101">
            <v>234411.64237300001</v>
          </cell>
          <cell r="N101">
            <v>100000</v>
          </cell>
          <cell r="O101">
            <v>396171.15041599999</v>
          </cell>
          <cell r="P101">
            <v>319896.04289699998</v>
          </cell>
          <cell r="Q101">
            <v>76275.107519000012</v>
          </cell>
          <cell r="R101">
            <v>1413.3984889999999</v>
          </cell>
          <cell r="S101">
            <v>38600.164214999997</v>
          </cell>
          <cell r="T101">
            <v>42870.875505999997</v>
          </cell>
          <cell r="U101">
            <v>30683.614076000002</v>
          </cell>
          <cell r="V101">
            <v>44284.273994999996</v>
          </cell>
          <cell r="W101">
            <v>7.5944537962996939E-2</v>
          </cell>
          <cell r="X101">
            <v>0.13089628896151703</v>
          </cell>
          <cell r="Y101">
            <v>3068.3614075999999</v>
          </cell>
          <cell r="Z101">
            <v>234411.64237300001</v>
          </cell>
          <cell r="AA101">
            <v>10000000</v>
          </cell>
        </row>
        <row r="102">
          <cell r="A102" t="str">
            <v>PLX</v>
          </cell>
          <cell r="B102">
            <v>0</v>
          </cell>
          <cell r="C102">
            <v>0</v>
          </cell>
          <cell r="D102">
            <v>36323785.659281</v>
          </cell>
          <cell r="E102">
            <v>7499742.9681310002</v>
          </cell>
          <cell r="F102">
            <v>9866378.8844549991</v>
          </cell>
          <cell r="G102">
            <v>15933053.582088999</v>
          </cell>
          <cell r="H102">
            <v>58041109.815563999</v>
          </cell>
          <cell r="I102">
            <v>33134574.800682001</v>
          </cell>
          <cell r="J102">
            <v>31339903.516433999</v>
          </cell>
          <cell r="K102">
            <v>9013788.0354389995</v>
          </cell>
          <cell r="L102">
            <v>1563888.2807380001</v>
          </cell>
          <cell r="M102">
            <v>24906535.014881998</v>
          </cell>
          <cell r="N102">
            <v>11908132.35</v>
          </cell>
          <cell r="O102">
            <v>189428533.62055299</v>
          </cell>
          <cell r="P102">
            <v>175409232.26756799</v>
          </cell>
          <cell r="Q102">
            <v>14019301.352985002</v>
          </cell>
          <cell r="R102">
            <v>822434.97517600004</v>
          </cell>
          <cell r="S102">
            <v>4673255.4394650003</v>
          </cell>
          <cell r="T102">
            <v>5444582.6398099996</v>
          </cell>
          <cell r="U102">
            <v>4045244.2181509999</v>
          </cell>
          <cell r="V102">
            <v>6267017.6149859997</v>
          </cell>
          <cell r="W102">
            <v>6.9696190010933398E-2</v>
          </cell>
          <cell r="X102">
            <v>0.16241698075360184</v>
          </cell>
          <cell r="Y102">
            <v>3397.0433811570797</v>
          </cell>
          <cell r="Z102">
            <v>24906535.014881998</v>
          </cell>
          <cell r="AA102">
            <v>1190813235</v>
          </cell>
        </row>
        <row r="103">
          <cell r="A103" t="str">
            <v>ROS</v>
          </cell>
          <cell r="B103">
            <v>0</v>
          </cell>
          <cell r="C103">
            <v>0</v>
          </cell>
          <cell r="D103">
            <v>7795654.4982470004</v>
          </cell>
          <cell r="E103">
            <v>3796504.9340969999</v>
          </cell>
          <cell r="F103">
            <v>2338026.9316699998</v>
          </cell>
          <cell r="G103">
            <v>1474556.8687080001</v>
          </cell>
          <cell r="H103">
            <v>10945165.144743999</v>
          </cell>
          <cell r="I103">
            <v>4981693.2593069999</v>
          </cell>
          <cell r="J103">
            <v>4777015.8238150002</v>
          </cell>
          <cell r="K103">
            <v>1434289.5611419999</v>
          </cell>
          <cell r="L103">
            <v>204287.743984</v>
          </cell>
          <cell r="M103">
            <v>5963471.8854369996</v>
          </cell>
          <cell r="N103">
            <v>5675981.21</v>
          </cell>
          <cell r="O103">
            <v>4940172.284705</v>
          </cell>
          <cell r="P103">
            <v>4692568.8563430002</v>
          </cell>
          <cell r="Q103">
            <v>247603.42836199992</v>
          </cell>
          <cell r="R103">
            <v>101716.778938</v>
          </cell>
          <cell r="S103">
            <v>150572.37991300001</v>
          </cell>
          <cell r="T103">
            <v>223433.38595</v>
          </cell>
          <cell r="U103">
            <v>196653.61432399999</v>
          </cell>
          <cell r="V103">
            <v>325150.164888</v>
          </cell>
          <cell r="W103">
            <v>1.7967167395225227E-2</v>
          </cell>
          <cell r="X103">
            <v>3.2976363115626448E-2</v>
          </cell>
          <cell r="Y103">
            <v>346.46628846750536</v>
          </cell>
          <cell r="Z103">
            <v>5963471.8854369996</v>
          </cell>
          <cell r="AA103">
            <v>567598121</v>
          </cell>
        </row>
        <row r="104">
          <cell r="A104" t="str">
            <v>TN1</v>
          </cell>
          <cell r="B104">
            <v>0</v>
          </cell>
          <cell r="C104">
            <v>0</v>
          </cell>
          <cell r="D104">
            <v>331146.90272399999</v>
          </cell>
          <cell r="E104">
            <v>204893.93223000001</v>
          </cell>
          <cell r="F104">
            <v>11508.077173</v>
          </cell>
          <cell r="G104">
            <v>25937.660423000001</v>
          </cell>
          <cell r="H104">
            <v>492080.12267100002</v>
          </cell>
          <cell r="I104">
            <v>249697.46025199999</v>
          </cell>
          <cell r="J104">
            <v>137590.39023300001</v>
          </cell>
          <cell r="K104">
            <v>0</v>
          </cell>
          <cell r="L104">
            <v>43020</v>
          </cell>
          <cell r="M104">
            <v>242382.662419</v>
          </cell>
          <cell r="N104">
            <v>133000</v>
          </cell>
          <cell r="O104">
            <v>517443.884509</v>
          </cell>
          <cell r="P104">
            <v>379475.43461</v>
          </cell>
          <cell r="Q104">
            <v>137968.44989900003</v>
          </cell>
          <cell r="R104">
            <v>2795.4500010000002</v>
          </cell>
          <cell r="S104">
            <v>98872.726744</v>
          </cell>
          <cell r="T104">
            <v>96536.375184000004</v>
          </cell>
          <cell r="U104">
            <v>75286.454698999994</v>
          </cell>
          <cell r="V104">
            <v>99331.825185000009</v>
          </cell>
          <cell r="W104">
            <v>0.15299633378878785</v>
          </cell>
          <cell r="X104">
            <v>0.31060990067373073</v>
          </cell>
          <cell r="Y104">
            <v>5660.6356916541354</v>
          </cell>
          <cell r="Z104">
            <v>242382.662419</v>
          </cell>
          <cell r="AA104">
            <v>13300000</v>
          </cell>
        </row>
        <row r="105">
          <cell r="A105" t="str">
            <v>SBV</v>
          </cell>
          <cell r="B105">
            <v>0</v>
          </cell>
          <cell r="C105">
            <v>0</v>
          </cell>
          <cell r="D105">
            <v>428713.84128300002</v>
          </cell>
          <cell r="E105">
            <v>149848.08444599999</v>
          </cell>
          <cell r="F105">
            <v>115566.958476</v>
          </cell>
          <cell r="G105">
            <v>187281.45007600001</v>
          </cell>
          <cell r="H105">
            <v>692493.94218999997</v>
          </cell>
          <cell r="I105">
            <v>225333.955418</v>
          </cell>
          <cell r="J105">
            <v>222372.327853</v>
          </cell>
          <cell r="K105">
            <v>115430.35613099999</v>
          </cell>
          <cell r="L105">
            <v>2485.244064</v>
          </cell>
          <cell r="M105">
            <v>467159.98677199997</v>
          </cell>
          <cell r="N105">
            <v>273064.76</v>
          </cell>
          <cell r="O105">
            <v>469961.506758</v>
          </cell>
          <cell r="P105">
            <v>296444.036471</v>
          </cell>
          <cell r="Q105">
            <v>173517.47028700003</v>
          </cell>
          <cell r="R105">
            <v>4415.5313980000001</v>
          </cell>
          <cell r="S105">
            <v>66526.042914999998</v>
          </cell>
          <cell r="T105">
            <v>62873.183481</v>
          </cell>
          <cell r="U105">
            <v>52271.868118999999</v>
          </cell>
          <cell r="V105">
            <v>67288.714879000006</v>
          </cell>
          <cell r="W105">
            <v>7.5483502359155852E-2</v>
          </cell>
          <cell r="X105">
            <v>0.11189286240071664</v>
          </cell>
          <cell r="Y105">
            <v>1914.2663490887655</v>
          </cell>
          <cell r="Z105">
            <v>467159.98677199997</v>
          </cell>
          <cell r="AA105">
            <v>27306476</v>
          </cell>
        </row>
        <row r="106">
          <cell r="A106" t="str">
            <v>TLD</v>
          </cell>
          <cell r="B106">
            <v>0</v>
          </cell>
          <cell r="C106">
            <v>0</v>
          </cell>
          <cell r="D106">
            <v>171705.64782499999</v>
          </cell>
          <cell r="E106">
            <v>45449.304941000002</v>
          </cell>
          <cell r="F106">
            <v>82996.308189000003</v>
          </cell>
          <cell r="G106">
            <v>99097.163887999995</v>
          </cell>
          <cell r="H106">
            <v>348658.36353600002</v>
          </cell>
          <cell r="I106">
            <v>134816.58656</v>
          </cell>
          <cell r="J106">
            <v>107963.993479</v>
          </cell>
          <cell r="K106">
            <v>33186.615092</v>
          </cell>
          <cell r="L106">
            <v>26852.593080999999</v>
          </cell>
          <cell r="M106">
            <v>213841.77697599999</v>
          </cell>
          <cell r="N106">
            <v>187197.88</v>
          </cell>
          <cell r="O106">
            <v>308320.06847400003</v>
          </cell>
          <cell r="P106">
            <v>277259.04934299999</v>
          </cell>
          <cell r="Q106">
            <v>31061.019131000015</v>
          </cell>
          <cell r="R106">
            <v>5048.3302489999996</v>
          </cell>
          <cell r="S106">
            <v>25950.516448999999</v>
          </cell>
          <cell r="T106">
            <v>21902.248522999998</v>
          </cell>
          <cell r="U106">
            <v>20181.66373</v>
          </cell>
          <cell r="V106">
            <v>26950.578771999997</v>
          </cell>
          <cell r="W106">
            <v>5.7883779196698328E-2</v>
          </cell>
          <cell r="X106">
            <v>9.4376618149151645E-2</v>
          </cell>
          <cell r="Y106">
            <v>1078.0925366248805</v>
          </cell>
          <cell r="Z106">
            <v>213841.77697599999</v>
          </cell>
          <cell r="AA106">
            <v>18719788</v>
          </cell>
        </row>
        <row r="107">
          <cell r="A107" t="str">
            <v>BCE</v>
          </cell>
          <cell r="B107">
            <v>0</v>
          </cell>
          <cell r="C107">
            <v>0</v>
          </cell>
          <cell r="D107">
            <v>884109.94308700005</v>
          </cell>
          <cell r="E107">
            <v>455888.70711199997</v>
          </cell>
          <cell r="F107">
            <v>321581.70722899999</v>
          </cell>
          <cell r="G107">
            <v>37050.908707000002</v>
          </cell>
          <cell r="H107">
            <v>1051173.6651079999</v>
          </cell>
          <cell r="I107">
            <v>703532.71931399999</v>
          </cell>
          <cell r="J107">
            <v>703532.71931399999</v>
          </cell>
          <cell r="K107">
            <v>52891.669255000001</v>
          </cell>
          <cell r="L107">
            <v>0</v>
          </cell>
          <cell r="M107">
            <v>347640.945794</v>
          </cell>
          <cell r="N107">
            <v>300000</v>
          </cell>
          <cell r="O107">
            <v>516321.68008100003</v>
          </cell>
          <cell r="P107">
            <v>454635.19542100001</v>
          </cell>
          <cell r="Q107">
            <v>61686.484660000009</v>
          </cell>
          <cell r="R107">
            <v>5588.1371339999996</v>
          </cell>
          <cell r="S107">
            <v>50619.338020000003</v>
          </cell>
          <cell r="T107">
            <v>47564.830133000003</v>
          </cell>
          <cell r="U107">
            <v>37975.012346000003</v>
          </cell>
          <cell r="V107">
            <v>53152.967267</v>
          </cell>
          <cell r="W107">
            <v>3.6126297306067277E-2</v>
          </cell>
          <cell r="X107">
            <v>0.10923630488711961</v>
          </cell>
          <cell r="Y107">
            <v>1265.8337448666666</v>
          </cell>
          <cell r="Z107">
            <v>347640.945794</v>
          </cell>
          <cell r="AA107">
            <v>30000000</v>
          </cell>
        </row>
        <row r="108">
          <cell r="A108" t="str">
            <v>VIP</v>
          </cell>
          <cell r="B108">
            <v>0</v>
          </cell>
          <cell r="C108">
            <v>0</v>
          </cell>
          <cell r="D108">
            <v>457631.11987499997</v>
          </cell>
          <cell r="E108">
            <v>42016.839263000002</v>
          </cell>
          <cell r="F108">
            <v>80349.608741999997</v>
          </cell>
          <cell r="G108">
            <v>817168.79475</v>
          </cell>
          <cell r="H108">
            <v>1394637.0009280001</v>
          </cell>
          <cell r="I108">
            <v>356644.84576400003</v>
          </cell>
          <cell r="J108">
            <v>115767.83242200001</v>
          </cell>
          <cell r="K108">
            <v>21918</v>
          </cell>
          <cell r="L108">
            <v>175344</v>
          </cell>
          <cell r="M108">
            <v>1037992.155164</v>
          </cell>
          <cell r="N108">
            <v>654709.41</v>
          </cell>
          <cell r="O108">
            <v>629398.54326299997</v>
          </cell>
          <cell r="P108">
            <v>528429.29855399998</v>
          </cell>
          <cell r="Q108">
            <v>100969.24470900001</v>
          </cell>
          <cell r="R108">
            <v>19844.606468000002</v>
          </cell>
          <cell r="S108">
            <v>38628.226245999998</v>
          </cell>
          <cell r="T108">
            <v>24629.574261999998</v>
          </cell>
          <cell r="U108">
            <v>17910.913851000001</v>
          </cell>
          <cell r="V108">
            <v>44474.18073</v>
          </cell>
          <cell r="W108">
            <v>1.2842706624793383E-2</v>
          </cell>
          <cell r="X108">
            <v>1.7255346065857428E-2</v>
          </cell>
          <cell r="Y108">
            <v>273.57043563800312</v>
          </cell>
          <cell r="Z108">
            <v>1037992.155164</v>
          </cell>
          <cell r="AA108">
            <v>65470941</v>
          </cell>
        </row>
        <row r="109">
          <cell r="A109" t="str">
            <v>PHC</v>
          </cell>
          <cell r="B109">
            <v>0</v>
          </cell>
          <cell r="C109">
            <v>0</v>
          </cell>
          <cell r="D109">
            <v>2759550.0948879998</v>
          </cell>
          <cell r="E109">
            <v>938409.05068300001</v>
          </cell>
          <cell r="F109">
            <v>1314093.240301</v>
          </cell>
          <cell r="G109">
            <v>60358.179574000002</v>
          </cell>
          <cell r="H109">
            <v>2957430.2514709998</v>
          </cell>
          <cell r="I109">
            <v>2499359.5835699998</v>
          </cell>
          <cell r="J109">
            <v>2366943.9643560001</v>
          </cell>
          <cell r="K109">
            <v>1138646.569958</v>
          </cell>
          <cell r="L109">
            <v>132415.61921400001</v>
          </cell>
          <cell r="M109">
            <v>458070.66790100001</v>
          </cell>
          <cell r="N109">
            <v>234077.55</v>
          </cell>
          <cell r="O109">
            <v>3407861.6843249998</v>
          </cell>
          <cell r="P109">
            <v>3150967.4849769999</v>
          </cell>
          <cell r="Q109">
            <v>256894.19934800011</v>
          </cell>
          <cell r="R109">
            <v>78450.710647999993</v>
          </cell>
          <cell r="S109">
            <v>160122.72862899999</v>
          </cell>
          <cell r="T109">
            <v>101475.205818</v>
          </cell>
          <cell r="U109">
            <v>71587.306664999996</v>
          </cell>
          <cell r="V109">
            <v>179925.916466</v>
          </cell>
          <cell r="W109">
            <v>2.4205915466440197E-2</v>
          </cell>
          <cell r="X109">
            <v>0.15628004952386892</v>
          </cell>
          <cell r="Y109">
            <v>2780.2774503985902</v>
          </cell>
          <cell r="Z109">
            <v>458070.66790100001</v>
          </cell>
          <cell r="AA109">
            <v>25748260</v>
          </cell>
        </row>
        <row r="110">
          <cell r="A110" t="str">
            <v>CMV</v>
          </cell>
          <cell r="B110">
            <v>0</v>
          </cell>
          <cell r="C110">
            <v>0</v>
          </cell>
          <cell r="D110">
            <v>525659.34379900002</v>
          </cell>
          <cell r="E110">
            <v>96454.687535999998</v>
          </cell>
          <cell r="F110">
            <v>343501.21839400003</v>
          </cell>
          <cell r="G110">
            <v>101721.83328200001</v>
          </cell>
          <cell r="H110">
            <v>646679.40100399998</v>
          </cell>
          <cell r="I110">
            <v>457499.27978699998</v>
          </cell>
          <cell r="J110">
            <v>457049.27978699998</v>
          </cell>
          <cell r="K110">
            <v>266096.34397599997</v>
          </cell>
          <cell r="L110">
            <v>0</v>
          </cell>
          <cell r="M110">
            <v>189180.12121700001</v>
          </cell>
          <cell r="N110">
            <v>121039.12</v>
          </cell>
          <cell r="O110">
            <v>4711307.8770930003</v>
          </cell>
          <cell r="P110">
            <v>4526518.395366</v>
          </cell>
          <cell r="Q110">
            <v>184789.4817270003</v>
          </cell>
          <cell r="R110">
            <v>15599.802229000001</v>
          </cell>
          <cell r="S110">
            <v>5463.0762409999998</v>
          </cell>
          <cell r="T110">
            <v>25344.906426000001</v>
          </cell>
          <cell r="U110">
            <v>15922.592369</v>
          </cell>
          <cell r="V110">
            <v>40944.708655000002</v>
          </cell>
          <cell r="W110">
            <v>2.4622080654307887E-2</v>
          </cell>
          <cell r="X110">
            <v>8.4166308101345969E-2</v>
          </cell>
          <cell r="Y110">
            <v>1315.4914187247891</v>
          </cell>
          <cell r="Z110">
            <v>189180.12121700001</v>
          </cell>
          <cell r="AA110">
            <v>12103912</v>
          </cell>
        </row>
        <row r="111">
          <cell r="A111" t="str">
            <v>RDP</v>
          </cell>
          <cell r="B111">
            <v>0</v>
          </cell>
          <cell r="C111">
            <v>0</v>
          </cell>
          <cell r="D111">
            <v>1034219.488355</v>
          </cell>
          <cell r="E111">
            <v>414110.10856899997</v>
          </cell>
          <cell r="F111">
            <v>342401.09125</v>
          </cell>
          <cell r="G111">
            <v>905513.14458700002</v>
          </cell>
          <cell r="H111">
            <v>2021357.685997</v>
          </cell>
          <cell r="I111">
            <v>1416698.328028</v>
          </cell>
          <cell r="J111">
            <v>948584.61072400003</v>
          </cell>
          <cell r="K111">
            <v>624742.41175800003</v>
          </cell>
          <cell r="L111">
            <v>468113.71730399999</v>
          </cell>
          <cell r="M111">
            <v>604659.357969</v>
          </cell>
          <cell r="N111">
            <v>339428.62</v>
          </cell>
          <cell r="O111">
            <v>1820984.688014</v>
          </cell>
          <cell r="P111">
            <v>1626141.1241639999</v>
          </cell>
          <cell r="Q111">
            <v>194843.56384999992</v>
          </cell>
          <cell r="R111">
            <v>77806.196767999994</v>
          </cell>
          <cell r="S111">
            <v>89357.617257999998</v>
          </cell>
          <cell r="T111">
            <v>26067.927049999998</v>
          </cell>
          <cell r="U111">
            <v>16844.184932</v>
          </cell>
          <cell r="V111">
            <v>103874.12381799999</v>
          </cell>
          <cell r="W111">
            <v>8.3331045508117946E-3</v>
          </cell>
          <cell r="X111">
            <v>2.7857312898585083E-2</v>
          </cell>
          <cell r="Y111">
            <v>451.14264821790971</v>
          </cell>
          <cell r="Z111">
            <v>604659.357969</v>
          </cell>
          <cell r="AA111">
            <v>37336716</v>
          </cell>
        </row>
        <row r="112">
          <cell r="A112" t="str">
            <v>HMC</v>
          </cell>
          <cell r="B112">
            <v>0</v>
          </cell>
          <cell r="C112">
            <v>0</v>
          </cell>
          <cell r="D112">
            <v>966353.650655</v>
          </cell>
          <cell r="E112">
            <v>292494.727067</v>
          </cell>
          <cell r="F112">
            <v>641279.64147000003</v>
          </cell>
          <cell r="G112">
            <v>31844.089143000001</v>
          </cell>
          <cell r="H112">
            <v>1095219.094638</v>
          </cell>
          <cell r="I112">
            <v>723881.14843199996</v>
          </cell>
          <cell r="J112">
            <v>704065.32555299997</v>
          </cell>
          <cell r="K112">
            <v>290909.363312</v>
          </cell>
          <cell r="L112">
            <v>0</v>
          </cell>
          <cell r="M112">
            <v>371337.94620599999</v>
          </cell>
          <cell r="N112">
            <v>210000</v>
          </cell>
          <cell r="O112">
            <v>4277951.3558710003</v>
          </cell>
          <cell r="P112">
            <v>4088241.364788</v>
          </cell>
          <cell r="Q112">
            <v>189709.99108299997</v>
          </cell>
          <cell r="R112">
            <v>31586.664454999998</v>
          </cell>
          <cell r="S112">
            <v>81724.600722000003</v>
          </cell>
          <cell r="T112">
            <v>69980.515459999995</v>
          </cell>
          <cell r="U112">
            <v>55353.856334999997</v>
          </cell>
          <cell r="V112">
            <v>101567.17991499999</v>
          </cell>
          <cell r="W112">
            <v>5.0541354333578314E-2</v>
          </cell>
          <cell r="X112">
            <v>0.14906598396570117</v>
          </cell>
          <cell r="Y112">
            <v>2635.8979207142856</v>
          </cell>
          <cell r="Z112">
            <v>371337.94620599999</v>
          </cell>
          <cell r="AA112">
            <v>21000000</v>
          </cell>
        </row>
        <row r="113">
          <cell r="A113" t="str">
            <v>SZC</v>
          </cell>
          <cell r="B113">
            <v>0</v>
          </cell>
          <cell r="C113">
            <v>0</v>
          </cell>
          <cell r="D113">
            <v>398404.932156</v>
          </cell>
          <cell r="E113">
            <v>54027.339622</v>
          </cell>
          <cell r="F113">
            <v>1137.552891</v>
          </cell>
          <cell r="G113">
            <v>2052203.7875359999</v>
          </cell>
          <cell r="H113">
            <v>2581010.2899349998</v>
          </cell>
          <cell r="I113">
            <v>1424604.0433809999</v>
          </cell>
          <cell r="J113">
            <v>218780.65414500001</v>
          </cell>
          <cell r="K113">
            <v>79900</v>
          </cell>
          <cell r="L113">
            <v>842684.09477099997</v>
          </cell>
          <cell r="M113">
            <v>1156406.2465540001</v>
          </cell>
          <cell r="N113">
            <v>1000000</v>
          </cell>
          <cell r="O113">
            <v>290229.952812</v>
          </cell>
          <cell r="P113">
            <v>148700.49527399999</v>
          </cell>
          <cell r="Q113">
            <v>141529.45753799999</v>
          </cell>
          <cell r="R113">
            <v>10828.666239</v>
          </cell>
          <cell r="S113">
            <v>110766.00562</v>
          </cell>
          <cell r="T113">
            <v>112592.00592</v>
          </cell>
          <cell r="U113">
            <v>97352.074825000003</v>
          </cell>
          <cell r="V113">
            <v>123420.67215899999</v>
          </cell>
          <cell r="W113">
            <v>3.7718592291025588E-2</v>
          </cell>
          <cell r="X113">
            <v>8.4185012935637071E-2</v>
          </cell>
          <cell r="Y113">
            <v>973.52074825</v>
          </cell>
          <cell r="Z113">
            <v>1156406.2465540001</v>
          </cell>
          <cell r="AA113">
            <v>100000000</v>
          </cell>
        </row>
        <row r="114">
          <cell r="A114" t="str">
            <v>SJS</v>
          </cell>
          <cell r="B114">
            <v>0</v>
          </cell>
          <cell r="C114">
            <v>0</v>
          </cell>
          <cell r="D114">
            <v>4033021.5253499998</v>
          </cell>
          <cell r="E114">
            <v>124330.179644</v>
          </cell>
          <cell r="F114">
            <v>3607135.574122</v>
          </cell>
          <cell r="G114">
            <v>266406.138668</v>
          </cell>
          <cell r="H114">
            <v>6540747.9586829999</v>
          </cell>
          <cell r="I114">
            <v>4389417.9337069998</v>
          </cell>
          <cell r="J114">
            <v>3650835.530055</v>
          </cell>
          <cell r="K114">
            <v>431906.729452</v>
          </cell>
          <cell r="L114">
            <v>75000</v>
          </cell>
          <cell r="M114">
            <v>2151330.0249760002</v>
          </cell>
          <cell r="N114">
            <v>1138974.8</v>
          </cell>
          <cell r="O114">
            <v>589702.12704100006</v>
          </cell>
          <cell r="P114">
            <v>449518.38761799998</v>
          </cell>
          <cell r="Q114">
            <v>140183.73942300002</v>
          </cell>
          <cell r="R114" t="e">
            <v>#N/A</v>
          </cell>
          <cell r="S114">
            <v>92960.290926999995</v>
          </cell>
          <cell r="T114">
            <v>91781.416561000005</v>
          </cell>
          <cell r="U114">
            <v>65990.033454000004</v>
          </cell>
          <cell r="V114" t="e">
            <v>#N/A</v>
          </cell>
          <cell r="W114">
            <v>1.0089065328743733E-2</v>
          </cell>
          <cell r="X114">
            <v>3.0674063341228259E-2</v>
          </cell>
          <cell r="Y114">
            <v>579.38097887679351</v>
          </cell>
          <cell r="Z114">
            <v>2151330.0249760002</v>
          </cell>
          <cell r="AA114">
            <v>113897480</v>
          </cell>
        </row>
        <row r="115">
          <cell r="A115" t="str">
            <v>ADS</v>
          </cell>
          <cell r="B115">
            <v>0</v>
          </cell>
          <cell r="C115">
            <v>0</v>
          </cell>
          <cell r="D115">
            <v>1246471.026908</v>
          </cell>
          <cell r="E115">
            <v>224921.21522700001</v>
          </cell>
          <cell r="F115">
            <v>291233.49071500002</v>
          </cell>
          <cell r="G115">
            <v>346155.28690299997</v>
          </cell>
          <cell r="H115">
            <v>1633018.6150690001</v>
          </cell>
          <cell r="I115">
            <v>1234298.326999</v>
          </cell>
          <cell r="J115">
            <v>1111812.9348629999</v>
          </cell>
          <cell r="K115">
            <v>688606.26539800002</v>
          </cell>
          <cell r="L115">
            <v>122485.39213599999</v>
          </cell>
          <cell r="M115">
            <v>398720.28807000001</v>
          </cell>
          <cell r="N115">
            <v>255178.01</v>
          </cell>
          <cell r="O115">
            <v>1787886.399585</v>
          </cell>
          <cell r="P115">
            <v>1723521.4096919999</v>
          </cell>
          <cell r="Q115">
            <v>64364.989893000107</v>
          </cell>
          <cell r="R115">
            <v>42561.682005000002</v>
          </cell>
          <cell r="S115">
            <v>26812.198355</v>
          </cell>
          <cell r="T115">
            <v>7044.4146870000004</v>
          </cell>
          <cell r="U115">
            <v>4004.8113880000001</v>
          </cell>
          <cell r="V115">
            <v>49606.096692000006</v>
          </cell>
          <cell r="W115">
            <v>2.4523978790228209E-3</v>
          </cell>
          <cell r="X115">
            <v>1.0044162556626435E-2</v>
          </cell>
          <cell r="Y115">
            <v>156.94186924649188</v>
          </cell>
          <cell r="Z115">
            <v>398720.28807000001</v>
          </cell>
          <cell r="AA115">
            <v>25517801</v>
          </cell>
        </row>
        <row r="116">
          <cell r="A116" t="str">
            <v>HTT</v>
          </cell>
          <cell r="B116">
            <v>0</v>
          </cell>
          <cell r="C116">
            <v>0</v>
          </cell>
          <cell r="D116">
            <v>26826.437367999999</v>
          </cell>
          <cell r="E116">
            <v>4497.2296960000003</v>
          </cell>
          <cell r="F116">
            <v>6762.1155630000003</v>
          </cell>
          <cell r="G116">
            <v>99264.723498000007</v>
          </cell>
          <cell r="H116">
            <v>293151.71836200001</v>
          </cell>
          <cell r="I116">
            <v>93260.878712000005</v>
          </cell>
          <cell r="J116">
            <v>92204.707802999998</v>
          </cell>
          <cell r="K116">
            <v>46495.576929000003</v>
          </cell>
          <cell r="L116">
            <v>1030</v>
          </cell>
          <cell r="M116">
            <v>199890.83965000001</v>
          </cell>
          <cell r="N116">
            <v>200000</v>
          </cell>
          <cell r="O116">
            <v>51255.321281999997</v>
          </cell>
          <cell r="P116">
            <v>45947.010839000002</v>
          </cell>
          <cell r="Q116">
            <v>5308.3104430000021</v>
          </cell>
          <cell r="R116">
            <v>6338.6185880000003</v>
          </cell>
          <cell r="S116">
            <v>-3399.7784510000001</v>
          </cell>
          <cell r="T116">
            <v>-23754.902671</v>
          </cell>
          <cell r="U116">
            <v>-23754.902671</v>
          </cell>
          <cell r="V116">
            <v>-17416.284082999999</v>
          </cell>
          <cell r="W116">
            <v>-8.1032793543669865E-2</v>
          </cell>
          <cell r="X116">
            <v>-0.11883937609444124</v>
          </cell>
          <cell r="Y116">
            <v>-1187.74513355</v>
          </cell>
          <cell r="Z116">
            <v>199890.83965000001</v>
          </cell>
          <cell r="AA116">
            <v>20000000</v>
          </cell>
        </row>
        <row r="117">
          <cell r="A117" t="str">
            <v>SJF</v>
          </cell>
          <cell r="B117">
            <v>0</v>
          </cell>
          <cell r="C117">
            <v>0</v>
          </cell>
          <cell r="D117">
            <v>507279.80390499998</v>
          </cell>
          <cell r="E117">
            <v>322639.55843799998</v>
          </cell>
          <cell r="F117">
            <v>59047.420510999997</v>
          </cell>
          <cell r="G117">
            <v>529457.36203600001</v>
          </cell>
          <cell r="H117">
            <v>1297734.7183340001</v>
          </cell>
          <cell r="I117">
            <v>428764.160967</v>
          </cell>
          <cell r="J117">
            <v>359460.64856900001</v>
          </cell>
          <cell r="K117">
            <v>161289.09738399999</v>
          </cell>
          <cell r="L117">
            <v>67985.267946000007</v>
          </cell>
          <cell r="M117">
            <v>868970.55736700003</v>
          </cell>
          <cell r="N117">
            <v>792000</v>
          </cell>
          <cell r="O117">
            <v>543894.80359899998</v>
          </cell>
          <cell r="P117">
            <v>485571.59130099998</v>
          </cell>
          <cell r="Q117">
            <v>58323.212298000006</v>
          </cell>
          <cell r="R117">
            <v>22480.082544000001</v>
          </cell>
          <cell r="S117">
            <v>50800.710138000002</v>
          </cell>
          <cell r="T117">
            <v>49765.627029000003</v>
          </cell>
          <cell r="U117">
            <v>46922.868815000002</v>
          </cell>
          <cell r="V117">
            <v>72245.709573</v>
          </cell>
          <cell r="W117">
            <v>3.6157519832125957E-2</v>
          </cell>
          <cell r="X117">
            <v>5.3998226311806619E-2</v>
          </cell>
          <cell r="Y117">
            <v>592.4604648358586</v>
          </cell>
          <cell r="Z117">
            <v>868970.55736700003</v>
          </cell>
          <cell r="AA117">
            <v>79200000</v>
          </cell>
        </row>
        <row r="118">
          <cell r="A118" t="str">
            <v>PME</v>
          </cell>
          <cell r="B118">
            <v>0</v>
          </cell>
          <cell r="C118">
            <v>0</v>
          </cell>
          <cell r="D118">
            <v>1711319.846321</v>
          </cell>
          <cell r="E118">
            <v>475986.42427100003</v>
          </cell>
          <cell r="F118">
            <v>450110.824303</v>
          </cell>
          <cell r="G118">
            <v>381451.27768</v>
          </cell>
          <cell r="H118">
            <v>2133342.9649780001</v>
          </cell>
          <cell r="I118">
            <v>347812.611982</v>
          </cell>
          <cell r="J118">
            <v>315978.853649</v>
          </cell>
          <cell r="K118">
            <v>0</v>
          </cell>
          <cell r="L118">
            <v>0</v>
          </cell>
          <cell r="M118">
            <v>1785530.3529960001</v>
          </cell>
          <cell r="N118">
            <v>750116.25</v>
          </cell>
          <cell r="O118">
            <v>1674848.9407589999</v>
          </cell>
          <cell r="P118">
            <v>868268.76381799998</v>
          </cell>
          <cell r="Q118">
            <v>806580.17694100004</v>
          </cell>
          <cell r="R118">
            <v>2087.4</v>
          </cell>
          <cell r="S118">
            <v>359924.05766599998</v>
          </cell>
          <cell r="T118">
            <v>386480.42868100002</v>
          </cell>
          <cell r="U118">
            <v>309377.69701800001</v>
          </cell>
          <cell r="V118">
            <v>388567.82868100004</v>
          </cell>
          <cell r="W118">
            <v>0.14502014073540698</v>
          </cell>
          <cell r="X118">
            <v>0.17326935747627309</v>
          </cell>
          <cell r="Y118">
            <v>4124.3966787547934</v>
          </cell>
          <cell r="Z118">
            <v>1785530.3529960001</v>
          </cell>
          <cell r="AA118">
            <v>75011625</v>
          </cell>
        </row>
        <row r="119">
          <cell r="A119" t="str">
            <v>TTF</v>
          </cell>
          <cell r="B119">
            <v>0</v>
          </cell>
          <cell r="C119">
            <v>0</v>
          </cell>
          <cell r="D119">
            <v>1429467.0539559999</v>
          </cell>
          <cell r="E119">
            <v>114264.496126</v>
          </cell>
          <cell r="F119">
            <v>847238.46045000001</v>
          </cell>
          <cell r="G119">
            <v>323503.78663799999</v>
          </cell>
          <cell r="H119">
            <v>2532615.5955889998</v>
          </cell>
          <cell r="I119">
            <v>2659463.747682</v>
          </cell>
          <cell r="J119">
            <v>1927396.002231</v>
          </cell>
          <cell r="K119">
            <v>134360.18718800001</v>
          </cell>
          <cell r="L119">
            <v>363633.767131</v>
          </cell>
          <cell r="M119">
            <v>-126848.152092</v>
          </cell>
          <cell r="N119">
            <v>3111824.87</v>
          </cell>
          <cell r="O119">
            <v>819430.93931399996</v>
          </cell>
          <cell r="P119">
            <v>1158666.154384</v>
          </cell>
          <cell r="Q119">
            <v>-339235.21507000003</v>
          </cell>
          <cell r="R119" t="e">
            <v>#N/A</v>
          </cell>
          <cell r="S119">
            <v>-519358.16545700002</v>
          </cell>
          <cell r="T119">
            <v>-537055.60516399995</v>
          </cell>
          <cell r="U119">
            <v>-514903.90365200001</v>
          </cell>
          <cell r="V119" t="e">
            <v>#N/A</v>
          </cell>
          <cell r="W119">
            <v>-0.20330914195932326</v>
          </cell>
          <cell r="X119">
            <v>4.059214857765939</v>
          </cell>
          <cell r="Y119">
            <v>-1654.5870207877215</v>
          </cell>
          <cell r="Z119">
            <v>-126848.152092</v>
          </cell>
          <cell r="AA119">
            <v>311197838</v>
          </cell>
        </row>
        <row r="120">
          <cell r="A120" t="str">
            <v>DRH</v>
          </cell>
          <cell r="B120">
            <v>0</v>
          </cell>
          <cell r="C120">
            <v>0</v>
          </cell>
          <cell r="D120">
            <v>1920865.5650909999</v>
          </cell>
          <cell r="E120">
            <v>69668.704679000002</v>
          </cell>
          <cell r="F120">
            <v>1137329.2848960001</v>
          </cell>
          <cell r="G120">
            <v>312.252993</v>
          </cell>
          <cell r="H120">
            <v>2561397.1100340001</v>
          </cell>
          <cell r="I120">
            <v>1773897.5064590001</v>
          </cell>
          <cell r="J120">
            <v>1751322.37772</v>
          </cell>
          <cell r="K120">
            <v>385484.84704700002</v>
          </cell>
          <cell r="L120">
            <v>22456.328739</v>
          </cell>
          <cell r="M120">
            <v>787499.60357499996</v>
          </cell>
          <cell r="N120">
            <v>609899.32999999996</v>
          </cell>
          <cell r="O120">
            <v>180324.13886199999</v>
          </cell>
          <cell r="P120">
            <v>91111.467866000006</v>
          </cell>
          <cell r="Q120">
            <v>89212.670996000001</v>
          </cell>
          <cell r="R120">
            <v>29141.917042000001</v>
          </cell>
          <cell r="S120">
            <v>39222.185730999998</v>
          </cell>
          <cell r="T120">
            <v>76508.928163000004</v>
          </cell>
          <cell r="U120">
            <v>66828.166370000006</v>
          </cell>
          <cell r="V120">
            <v>105650.84520500001</v>
          </cell>
          <cell r="W120">
            <v>2.6090513692003395E-2</v>
          </cell>
          <cell r="X120">
            <v>8.4861206363306338E-2</v>
          </cell>
          <cell r="Y120">
            <v>1105.9700532890952</v>
          </cell>
          <cell r="Z120">
            <v>787499.60357499996</v>
          </cell>
          <cell r="AA120">
            <v>60424933</v>
          </cell>
        </row>
        <row r="121">
          <cell r="A121" t="str">
            <v>SAB</v>
          </cell>
          <cell r="B121">
            <v>0</v>
          </cell>
          <cell r="C121">
            <v>0</v>
          </cell>
          <cell r="D121">
            <v>17575957.284442998</v>
          </cell>
          <cell r="E121">
            <v>27229.985382999999</v>
          </cell>
          <cell r="F121">
            <v>1788457.8375860001</v>
          </cell>
          <cell r="G121">
            <v>4380062.8044739999</v>
          </cell>
          <cell r="H121">
            <v>24777609.598273002</v>
          </cell>
          <cell r="I121">
            <v>5796889.1829890003</v>
          </cell>
          <cell r="J121">
            <v>5492196.9407630004</v>
          </cell>
          <cell r="K121">
            <v>508683.23802500003</v>
          </cell>
          <cell r="L121">
            <v>0</v>
          </cell>
          <cell r="M121">
            <v>18980720.415284</v>
          </cell>
          <cell r="N121">
            <v>6412811.8600000003</v>
          </cell>
          <cell r="O121">
            <v>38576003.662675999</v>
          </cell>
          <cell r="P121">
            <v>29388476.517304</v>
          </cell>
          <cell r="Q121">
            <v>9187527.1453719977</v>
          </cell>
          <cell r="R121">
            <v>27535.209086999999</v>
          </cell>
          <cell r="S121">
            <v>5311490.9366560001</v>
          </cell>
          <cell r="T121">
            <v>6392815.6620190004</v>
          </cell>
          <cell r="U121">
            <v>4910503.8123709997</v>
          </cell>
          <cell r="V121">
            <v>6420350.8711060006</v>
          </cell>
          <cell r="W121">
            <v>0.19818311338286893</v>
          </cell>
          <cell r="X121">
            <v>0.25871008607328067</v>
          </cell>
          <cell r="Y121">
            <v>7657.3333501335555</v>
          </cell>
          <cell r="Z121">
            <v>18980720.415284</v>
          </cell>
          <cell r="AA121">
            <v>641281186</v>
          </cell>
        </row>
        <row r="122">
          <cell r="A122" t="str">
            <v>JVC</v>
          </cell>
          <cell r="B122">
            <v>0</v>
          </cell>
          <cell r="C122">
            <v>0</v>
          </cell>
          <cell r="D122">
            <v>332652.445396</v>
          </cell>
          <cell r="E122">
            <v>113675.31422099999</v>
          </cell>
          <cell r="F122">
            <v>114473.467005</v>
          </cell>
          <cell r="G122">
            <v>324552.26772100001</v>
          </cell>
          <cell r="H122">
            <v>673836.89500899997</v>
          </cell>
          <cell r="I122">
            <v>141459.17038600001</v>
          </cell>
          <cell r="J122">
            <v>118090.744064</v>
          </cell>
          <cell r="K122">
            <v>0</v>
          </cell>
          <cell r="L122">
            <v>0</v>
          </cell>
          <cell r="M122">
            <v>532377.72462300002</v>
          </cell>
          <cell r="N122">
            <v>1125001.71</v>
          </cell>
          <cell r="O122">
            <v>653168.95341900003</v>
          </cell>
          <cell r="P122">
            <v>537323.96031700005</v>
          </cell>
          <cell r="Q122">
            <v>115844.99310199999</v>
          </cell>
          <cell r="R122">
            <v>254.514161</v>
          </cell>
          <cell r="S122">
            <v>-4853.8816919999999</v>
          </cell>
          <cell r="T122">
            <v>13191.148284000001</v>
          </cell>
          <cell r="U122">
            <v>13279.573753999999</v>
          </cell>
          <cell r="V122">
            <v>13445.662445</v>
          </cell>
          <cell r="W122">
            <v>1.9707400785501115E-2</v>
          </cell>
          <cell r="X122">
            <v>2.4943894418955725E-2</v>
          </cell>
          <cell r="Y122">
            <v>118.04047616958734</v>
          </cell>
          <cell r="Z122">
            <v>532377.72462300002</v>
          </cell>
          <cell r="AA122">
            <v>112500171</v>
          </cell>
        </row>
        <row r="123">
          <cell r="A123" t="str">
            <v>NT2</v>
          </cell>
          <cell r="B123">
            <v>0</v>
          </cell>
          <cell r="C123">
            <v>0</v>
          </cell>
          <cell r="D123">
            <v>3000645.2762600002</v>
          </cell>
          <cell r="E123">
            <v>2133486.2647540001</v>
          </cell>
          <cell r="F123">
            <v>264304.17905999999</v>
          </cell>
          <cell r="G123">
            <v>5050379.1075820001</v>
          </cell>
          <cell r="H123">
            <v>8360329.8559910003</v>
          </cell>
          <cell r="I123">
            <v>4151221.1920170002</v>
          </cell>
          <cell r="J123">
            <v>3143533.3271090002</v>
          </cell>
          <cell r="K123">
            <v>1368540.4452549999</v>
          </cell>
          <cell r="L123">
            <v>1006582.794689</v>
          </cell>
          <cell r="M123">
            <v>4209108.6639740001</v>
          </cell>
          <cell r="N123">
            <v>2878760.29</v>
          </cell>
          <cell r="O123">
            <v>7779304.2583630001</v>
          </cell>
          <cell r="P123">
            <v>6840674.3546730001</v>
          </cell>
          <cell r="Q123">
            <v>938629.9036899996</v>
          </cell>
          <cell r="R123">
            <v>96476.545517000006</v>
          </cell>
          <cell r="S123">
            <v>846093.34018000006</v>
          </cell>
          <cell r="T123">
            <v>845049.42169800005</v>
          </cell>
          <cell r="U123">
            <v>801991.77923099999</v>
          </cell>
          <cell r="V123">
            <v>941525.96721500007</v>
          </cell>
          <cell r="W123">
            <v>9.5928246019658409E-2</v>
          </cell>
          <cell r="X123">
            <v>0.19053719997663476</v>
          </cell>
          <cell r="Y123">
            <v>2785.8928790177247</v>
          </cell>
          <cell r="Z123">
            <v>4209108.6639740001</v>
          </cell>
          <cell r="AA123">
            <v>287876029</v>
          </cell>
        </row>
        <row r="124">
          <cell r="A124" t="str">
            <v>BCG</v>
          </cell>
          <cell r="B124">
            <v>0</v>
          </cell>
          <cell r="C124">
            <v>0</v>
          </cell>
          <cell r="D124">
            <v>1866734.8324859999</v>
          </cell>
          <cell r="E124">
            <v>671903.67538699997</v>
          </cell>
          <cell r="F124">
            <v>216491.846185</v>
          </cell>
          <cell r="G124">
            <v>832236.54366299999</v>
          </cell>
          <cell r="H124">
            <v>6236285.8143229997</v>
          </cell>
          <cell r="I124">
            <v>4654049.8887360003</v>
          </cell>
          <cell r="J124">
            <v>2059187.660281</v>
          </cell>
          <cell r="K124">
            <v>409565.531754</v>
          </cell>
          <cell r="L124">
            <v>1603671.0267360001</v>
          </cell>
          <cell r="M124">
            <v>1582235.9255890001</v>
          </cell>
          <cell r="N124">
            <v>1080057.6000000001</v>
          </cell>
          <cell r="O124">
            <v>1219858.068802</v>
          </cell>
          <cell r="P124">
            <v>964372.17944600002</v>
          </cell>
          <cell r="Q124">
            <v>255485.88935599991</v>
          </cell>
          <cell r="R124">
            <v>190897.63434300001</v>
          </cell>
          <cell r="S124">
            <v>45115.536596999998</v>
          </cell>
          <cell r="T124">
            <v>168108.18562199999</v>
          </cell>
          <cell r="U124">
            <v>96241.827531000003</v>
          </cell>
          <cell r="V124">
            <v>359005.81996500003</v>
          </cell>
          <cell r="W124">
            <v>1.5432555594222368E-2</v>
          </cell>
          <cell r="X124">
            <v>6.0826470929215698E-2</v>
          </cell>
          <cell r="Y124">
            <v>891.08050840066312</v>
          </cell>
          <cell r="Z124">
            <v>1582235.9255890001</v>
          </cell>
          <cell r="AA124">
            <v>108005760</v>
          </cell>
        </row>
        <row r="125">
          <cell r="A125" t="str">
            <v>DBC</v>
          </cell>
          <cell r="B125">
            <v>0</v>
          </cell>
          <cell r="C125">
            <v>0</v>
          </cell>
          <cell r="D125">
            <v>4148284.7052449998</v>
          </cell>
          <cell r="E125">
            <v>413775.46948500001</v>
          </cell>
          <cell r="F125">
            <v>2764537.5318829999</v>
          </cell>
          <cell r="G125">
            <v>4987469.0691999998</v>
          </cell>
          <cell r="H125">
            <v>9268912.428723</v>
          </cell>
          <cell r="I125">
            <v>6498599.56207</v>
          </cell>
          <cell r="J125">
            <v>4681946.0387460003</v>
          </cell>
          <cell r="K125">
            <v>3203056.9784110002</v>
          </cell>
          <cell r="L125">
            <v>1475210.6630210001</v>
          </cell>
          <cell r="M125">
            <v>2770312.866653</v>
          </cell>
          <cell r="N125">
            <v>910998.28</v>
          </cell>
          <cell r="O125">
            <v>6928533.6863540001</v>
          </cell>
          <cell r="P125">
            <v>5927152.0932369996</v>
          </cell>
          <cell r="Q125">
            <v>1001381.5931170001</v>
          </cell>
          <cell r="R125">
            <v>265872.72982100002</v>
          </cell>
          <cell r="S125">
            <v>422114.160776</v>
          </cell>
          <cell r="T125">
            <v>198677.982262</v>
          </cell>
          <cell r="U125">
            <v>160600.089271</v>
          </cell>
          <cell r="V125">
            <v>464550.71208299999</v>
          </cell>
          <cell r="W125">
            <v>1.7326745775839234E-2</v>
          </cell>
          <cell r="X125">
            <v>5.7971823761924661E-2</v>
          </cell>
          <cell r="Y125">
            <v>1762.9022227242845</v>
          </cell>
          <cell r="Z125">
            <v>2770312.866653</v>
          </cell>
          <cell r="AA125">
            <v>91099828</v>
          </cell>
        </row>
        <row r="126">
          <cell r="A126" t="str">
            <v>PVD</v>
          </cell>
          <cell r="B126">
            <v>0</v>
          </cell>
          <cell r="C126">
            <v>0</v>
          </cell>
          <cell r="D126">
            <v>239.41184799999999</v>
          </cell>
          <cell r="E126">
            <v>58.301611999999999</v>
          </cell>
          <cell r="F126">
            <v>31.018682999999999</v>
          </cell>
          <cell r="G126">
            <v>609.09218599999997</v>
          </cell>
          <cell r="H126">
            <v>889.06595200000004</v>
          </cell>
          <cell r="I126">
            <v>289.5455</v>
          </cell>
          <cell r="J126">
            <v>110.300066</v>
          </cell>
          <cell r="K126">
            <v>22.031338000000002</v>
          </cell>
          <cell r="L126">
            <v>141.080432</v>
          </cell>
          <cell r="M126">
            <v>599.52045199999998</v>
          </cell>
          <cell r="N126">
            <v>4211297.8899999997</v>
          </cell>
          <cell r="O126">
            <v>189.66161199999999</v>
          </cell>
          <cell r="P126">
            <v>162.79534799999999</v>
          </cell>
          <cell r="Q126">
            <v>26.86626399999999</v>
          </cell>
          <cell r="R126">
            <v>7.0533400000000004</v>
          </cell>
          <cell r="S126">
            <v>13.404411</v>
          </cell>
          <cell r="T126">
            <v>21.857847</v>
          </cell>
          <cell r="U126">
            <v>19.321784999999998</v>
          </cell>
          <cell r="V126">
            <v>28.911186999999998</v>
          </cell>
          <cell r="W126">
            <v>2.173267906226151E-2</v>
          </cell>
          <cell r="X126">
            <v>3.2228733707986998E-2</v>
          </cell>
          <cell r="Y126">
            <v>4.5880831764195149E-2</v>
          </cell>
          <cell r="Z126">
            <v>599.52045199999998</v>
          </cell>
          <cell r="AA126">
            <v>421129789</v>
          </cell>
        </row>
        <row r="127">
          <cell r="A127" t="str">
            <v>VPD</v>
          </cell>
          <cell r="B127">
            <v>0</v>
          </cell>
          <cell r="C127">
            <v>0</v>
          </cell>
          <cell r="D127">
            <v>176635.96724999999</v>
          </cell>
          <cell r="E127">
            <v>101026.698021</v>
          </cell>
          <cell r="F127">
            <v>1750.3512069999999</v>
          </cell>
          <cell r="G127">
            <v>2278831.7295300001</v>
          </cell>
          <cell r="H127">
            <v>2476868.3584099999</v>
          </cell>
          <cell r="I127">
            <v>1212137.9372409999</v>
          </cell>
          <cell r="J127">
            <v>538413.98478299985</v>
          </cell>
          <cell r="K127">
            <v>383699.99310600001</v>
          </cell>
          <cell r="L127">
            <v>671857.81561399996</v>
          </cell>
          <cell r="M127">
            <v>1264730.421169</v>
          </cell>
          <cell r="N127">
            <v>1065896.29</v>
          </cell>
          <cell r="O127">
            <v>613393.01505499997</v>
          </cell>
          <cell r="P127">
            <v>288959.43266799999</v>
          </cell>
          <cell r="Q127">
            <v>324433.58238699997</v>
          </cell>
          <cell r="R127">
            <v>96184.745536999995</v>
          </cell>
          <cell r="S127">
            <v>292552.85788199998</v>
          </cell>
          <cell r="T127">
            <v>198384.50635800001</v>
          </cell>
          <cell r="U127">
            <v>174293.11327500001</v>
          </cell>
          <cell r="V127">
            <v>294569.25189499999</v>
          </cell>
          <cell r="W127">
            <v>7.0368339392443802E-2</v>
          </cell>
          <cell r="X127">
            <v>0.13781048542653032</v>
          </cell>
          <cell r="Y127">
            <v>1635.1789091507205</v>
          </cell>
          <cell r="Z127">
            <v>1264730.421169</v>
          </cell>
          <cell r="AA127">
            <v>106589629</v>
          </cell>
        </row>
        <row r="128">
          <cell r="A128" t="str">
            <v>CCL</v>
          </cell>
          <cell r="B128">
            <v>0</v>
          </cell>
          <cell r="C128">
            <v>0</v>
          </cell>
          <cell r="D128">
            <v>485246.78227600001</v>
          </cell>
          <cell r="E128">
            <v>192755.157064</v>
          </cell>
          <cell r="F128">
            <v>180277.74090400001</v>
          </cell>
          <cell r="G128">
            <v>64257.443923999999</v>
          </cell>
          <cell r="H128">
            <v>846289.38879600004</v>
          </cell>
          <cell r="I128">
            <v>292760.46753600001</v>
          </cell>
          <cell r="J128">
            <v>258950.29689600001</v>
          </cell>
          <cell r="K128">
            <v>151885.552219</v>
          </cell>
          <cell r="L128">
            <v>26576.940999999999</v>
          </cell>
          <cell r="M128">
            <v>553528.92125999997</v>
          </cell>
          <cell r="N128">
            <v>474998.85</v>
          </cell>
          <cell r="O128">
            <v>445458.66536500002</v>
          </cell>
          <cell r="P128">
            <v>370724.51118099998</v>
          </cell>
          <cell r="Q128">
            <v>74734.154184000028</v>
          </cell>
          <cell r="R128">
            <v>20312.437811</v>
          </cell>
          <cell r="S128">
            <v>67752.083033999996</v>
          </cell>
          <cell r="T128">
            <v>51123.777902000002</v>
          </cell>
          <cell r="U128">
            <v>41202.250332000003</v>
          </cell>
          <cell r="V128">
            <v>71436.215712999998</v>
          </cell>
          <cell r="W128">
            <v>4.868576975851921E-2</v>
          </cell>
          <cell r="X128">
            <v>7.4435587282794841E-2</v>
          </cell>
          <cell r="Y128">
            <v>867.41789652753891</v>
          </cell>
          <cell r="Z128">
            <v>553528.92125999997</v>
          </cell>
          <cell r="AA128">
            <v>47499885</v>
          </cell>
        </row>
        <row r="129">
          <cell r="A129" t="str">
            <v>RAL</v>
          </cell>
          <cell r="B129">
            <v>0</v>
          </cell>
          <cell r="C129">
            <v>0</v>
          </cell>
          <cell r="D129">
            <v>2555135.4441200001</v>
          </cell>
          <cell r="E129">
            <v>657894.55051199999</v>
          </cell>
          <cell r="F129">
            <v>1143595.1994670001</v>
          </cell>
          <cell r="G129">
            <v>249058.684851</v>
          </cell>
          <cell r="H129">
            <v>2850843.2451470001</v>
          </cell>
          <cell r="I129">
            <v>1980642.3543990001</v>
          </cell>
          <cell r="J129">
            <v>1979804.8680050001</v>
          </cell>
          <cell r="K129">
            <v>1374363.7861319999</v>
          </cell>
          <cell r="L129">
            <v>837.48639400000002</v>
          </cell>
          <cell r="M129">
            <v>870200.89074800001</v>
          </cell>
          <cell r="N129">
            <v>115000</v>
          </cell>
          <cell r="O129">
            <v>4074216.173161</v>
          </cell>
          <cell r="P129">
            <v>2952299.0479879999</v>
          </cell>
          <cell r="Q129">
            <v>1121917.1251729997</v>
          </cell>
          <cell r="R129">
            <v>72130.832771999994</v>
          </cell>
          <cell r="S129">
            <v>336981.05064999999</v>
          </cell>
          <cell r="T129">
            <v>294761.569494</v>
          </cell>
          <cell r="U129">
            <v>231873.58346299999</v>
          </cell>
          <cell r="V129">
            <v>366892.40226599999</v>
          </cell>
          <cell r="W129">
            <v>8.1335087033536188E-2</v>
          </cell>
          <cell r="X129">
            <v>0.2664598323539844</v>
          </cell>
          <cell r="Y129">
            <v>20162.920301130434</v>
          </cell>
          <cell r="Z129">
            <v>870200.89074800001</v>
          </cell>
          <cell r="AA129">
            <v>11500000</v>
          </cell>
        </row>
        <row r="130">
          <cell r="A130" t="str">
            <v>ELC</v>
          </cell>
          <cell r="B130">
            <v>0</v>
          </cell>
          <cell r="C130">
            <v>0</v>
          </cell>
          <cell r="D130">
            <v>691361.33575099998</v>
          </cell>
          <cell r="E130">
            <v>276815.779828</v>
          </cell>
          <cell r="F130">
            <v>192254.94992700001</v>
          </cell>
          <cell r="G130">
            <v>84819.306127000003</v>
          </cell>
          <cell r="H130">
            <v>998429.51738900004</v>
          </cell>
          <cell r="I130">
            <v>198801.67507299999</v>
          </cell>
          <cell r="J130">
            <v>152583.633412</v>
          </cell>
          <cell r="K130">
            <v>9996.1689239999996</v>
          </cell>
          <cell r="L130">
            <v>43694.319649999998</v>
          </cell>
          <cell r="M130">
            <v>799627.84231600002</v>
          </cell>
          <cell r="N130">
            <v>506186.48</v>
          </cell>
          <cell r="O130">
            <v>432480.196192</v>
          </cell>
          <cell r="P130">
            <v>326465.52973000001</v>
          </cell>
          <cell r="Q130">
            <v>106014.66646199998</v>
          </cell>
          <cell r="R130">
            <v>2926.439269</v>
          </cell>
          <cell r="S130">
            <v>8387.6610409999994</v>
          </cell>
          <cell r="T130">
            <v>14180.758457</v>
          </cell>
          <cell r="U130">
            <v>9583.6830009999994</v>
          </cell>
          <cell r="V130">
            <v>17107.197725999999</v>
          </cell>
          <cell r="W130">
            <v>9.5987576830283972E-3</v>
          </cell>
          <cell r="X130">
            <v>1.1985179221926946E-2</v>
          </cell>
          <cell r="Y130">
            <v>189.33107421201768</v>
          </cell>
          <cell r="Z130">
            <v>799627.84231600002</v>
          </cell>
          <cell r="AA130">
            <v>50618648</v>
          </cell>
        </row>
        <row r="131">
          <cell r="A131" t="str">
            <v>LCG</v>
          </cell>
          <cell r="B131">
            <v>0</v>
          </cell>
          <cell r="C131">
            <v>0</v>
          </cell>
          <cell r="D131">
            <v>2954573.366622</v>
          </cell>
          <cell r="E131">
            <v>1496199.860359</v>
          </cell>
          <cell r="F131">
            <v>667351.77924199996</v>
          </cell>
          <cell r="G131">
            <v>520000.162083</v>
          </cell>
          <cell r="H131">
            <v>4256446.6785650002</v>
          </cell>
          <cell r="I131">
            <v>2663638.11803</v>
          </cell>
          <cell r="J131">
            <v>2453369.2233500001</v>
          </cell>
          <cell r="K131">
            <v>834319.35997500003</v>
          </cell>
          <cell r="L131">
            <v>119727.04991</v>
          </cell>
          <cell r="M131">
            <v>1592808.5605359999</v>
          </cell>
          <cell r="N131">
            <v>979996.62</v>
          </cell>
          <cell r="O131">
            <v>2652886.8950370001</v>
          </cell>
          <cell r="P131">
            <v>2163647.7300880002</v>
          </cell>
          <cell r="Q131">
            <v>489239.16494900006</v>
          </cell>
          <cell r="R131">
            <v>77332.032991</v>
          </cell>
          <cell r="S131">
            <v>377354.08780099999</v>
          </cell>
          <cell r="T131">
            <v>304850.50039300002</v>
          </cell>
          <cell r="U131">
            <v>223619.862949</v>
          </cell>
          <cell r="V131">
            <v>382182.53338400001</v>
          </cell>
          <cell r="W131">
            <v>5.2536747159344241E-2</v>
          </cell>
          <cell r="X131">
            <v>0.14039343364261497</v>
          </cell>
          <cell r="Y131">
            <v>2173.184008059503</v>
          </cell>
          <cell r="Z131">
            <v>1592808.5605359999</v>
          </cell>
          <cell r="AA131">
            <v>102899645</v>
          </cell>
        </row>
        <row r="132">
          <cell r="A132" t="str">
            <v>DHM</v>
          </cell>
          <cell r="B132">
            <v>0</v>
          </cell>
          <cell r="C132">
            <v>0</v>
          </cell>
          <cell r="D132">
            <v>260174.106229</v>
          </cell>
          <cell r="E132">
            <v>100072.33047</v>
          </cell>
          <cell r="F132">
            <v>97731.534341999999</v>
          </cell>
          <cell r="G132">
            <v>111045.383391</v>
          </cell>
          <cell r="H132">
            <v>560932.92349800002</v>
          </cell>
          <cell r="I132">
            <v>204533.95661699999</v>
          </cell>
          <cell r="J132">
            <v>204115.45661699999</v>
          </cell>
          <cell r="K132">
            <v>116332.808171</v>
          </cell>
          <cell r="L132">
            <v>418.5</v>
          </cell>
          <cell r="M132">
            <v>356398.96688099997</v>
          </cell>
          <cell r="N132">
            <v>313961.8</v>
          </cell>
          <cell r="O132">
            <v>1162436.7687850001</v>
          </cell>
          <cell r="P132">
            <v>1118525.522838</v>
          </cell>
          <cell r="Q132">
            <v>43911.245947000061</v>
          </cell>
          <cell r="R132">
            <v>9622.1803180000006</v>
          </cell>
          <cell r="S132">
            <v>19244.829546000001</v>
          </cell>
          <cell r="T132">
            <v>4800.5702600000004</v>
          </cell>
          <cell r="U132">
            <v>3750.9930439999998</v>
          </cell>
          <cell r="V132">
            <v>14422.750578000001</v>
          </cell>
          <cell r="W132">
            <v>6.6870616554447508E-3</v>
          </cell>
          <cell r="X132">
            <v>1.052470234924233E-2</v>
          </cell>
          <cell r="Y132">
            <v>119.47291180009798</v>
          </cell>
          <cell r="Z132">
            <v>356398.96688099997</v>
          </cell>
          <cell r="AA132">
            <v>31396180</v>
          </cell>
        </row>
        <row r="133">
          <cell r="A133" t="str">
            <v>HVG</v>
          </cell>
          <cell r="B133">
            <v>0</v>
          </cell>
          <cell r="C133">
            <v>0</v>
          </cell>
          <cell r="D133">
            <v>6503606.1800809996</v>
          </cell>
          <cell r="E133">
            <v>2876533.5560229998</v>
          </cell>
          <cell r="F133">
            <v>1790227.3733320001</v>
          </cell>
          <cell r="G133">
            <v>1275393.2904040001</v>
          </cell>
          <cell r="H133">
            <v>8776974.4486929998</v>
          </cell>
          <cell r="I133">
            <v>7213814.4625220001</v>
          </cell>
          <cell r="J133">
            <v>7076573.1541520003</v>
          </cell>
          <cell r="K133">
            <v>2931855.2105180002</v>
          </cell>
          <cell r="L133">
            <v>130434.69854500001</v>
          </cell>
          <cell r="M133">
            <v>1563159.9861709999</v>
          </cell>
          <cell r="N133">
            <v>2220382.91</v>
          </cell>
          <cell r="O133">
            <v>3951768.7454169998</v>
          </cell>
          <cell r="P133">
            <v>3688373.5713610002</v>
          </cell>
          <cell r="Q133">
            <v>263395.17405600013</v>
          </cell>
          <cell r="R133">
            <v>224056.689273</v>
          </cell>
          <cell r="S133">
            <v>-205143.740632</v>
          </cell>
          <cell r="T133">
            <v>-500085.16566499998</v>
          </cell>
          <cell r="U133">
            <v>-476190.25433999998</v>
          </cell>
          <cell r="V133">
            <v>-276028.47639199998</v>
          </cell>
          <cell r="W133">
            <v>-5.425448793586389E-2</v>
          </cell>
          <cell r="X133">
            <v>-0.3046330884572091</v>
          </cell>
          <cell r="Y133">
            <v>-2144.6312354295683</v>
          </cell>
          <cell r="Z133">
            <v>1563159.9861709999</v>
          </cell>
          <cell r="AA133">
            <v>222038291</v>
          </cell>
        </row>
        <row r="134">
          <cell r="A134" t="str">
            <v>FCN</v>
          </cell>
          <cell r="B134">
            <v>0</v>
          </cell>
          <cell r="C134">
            <v>0</v>
          </cell>
          <cell r="D134">
            <v>3926137.1713080001</v>
          </cell>
          <cell r="E134">
            <v>1966520.300999</v>
          </cell>
          <cell r="F134">
            <v>817213.693356</v>
          </cell>
          <cell r="G134">
            <v>700490.72412999999</v>
          </cell>
          <cell r="H134">
            <v>4915265.2072740002</v>
          </cell>
          <cell r="I134">
            <v>2690402.0242949999</v>
          </cell>
          <cell r="J134">
            <v>2308452.489974</v>
          </cell>
          <cell r="K134">
            <v>703979.86354000005</v>
          </cell>
          <cell r="L134">
            <v>375773.711174</v>
          </cell>
          <cell r="M134">
            <v>2224863.1829789998</v>
          </cell>
          <cell r="N134">
            <v>1195388.93</v>
          </cell>
          <cell r="O134">
            <v>2941749.109646</v>
          </cell>
          <cell r="P134">
            <v>2517912.3507360001</v>
          </cell>
          <cell r="Q134">
            <v>423836.75890999998</v>
          </cell>
          <cell r="R134">
            <v>93854.847836999994</v>
          </cell>
          <cell r="S134">
            <v>244494.10418299999</v>
          </cell>
          <cell r="T134">
            <v>337069.23632899998</v>
          </cell>
          <cell r="U134">
            <v>267135.87134499999</v>
          </cell>
          <cell r="V134">
            <v>430924.08416599996</v>
          </cell>
          <cell r="W134">
            <v>5.4348211150371112E-2</v>
          </cell>
          <cell r="X134">
            <v>0.12006844887752428</v>
          </cell>
          <cell r="Y134">
            <v>2234.7193004790502</v>
          </cell>
          <cell r="Z134">
            <v>2224863.1829789998</v>
          </cell>
          <cell r="AA134">
            <v>119538893</v>
          </cell>
        </row>
        <row r="135">
          <cell r="A135" t="str">
            <v>UIC</v>
          </cell>
          <cell r="B135">
            <v>0</v>
          </cell>
          <cell r="C135">
            <v>0</v>
          </cell>
          <cell r="D135">
            <v>253976.78637399999</v>
          </cell>
          <cell r="E135">
            <v>113635.52659199999</v>
          </cell>
          <cell r="F135">
            <v>83395.412926999998</v>
          </cell>
          <cell r="G135">
            <v>156266.36966600001</v>
          </cell>
          <cell r="H135">
            <v>447645.76624500001</v>
          </cell>
          <cell r="I135">
            <v>163259.70466700001</v>
          </cell>
          <cell r="J135">
            <v>156564.47135800001</v>
          </cell>
          <cell r="K135">
            <v>56800</v>
          </cell>
          <cell r="L135">
            <v>6562.6239999999998</v>
          </cell>
          <cell r="M135">
            <v>284386.06157800002</v>
          </cell>
          <cell r="N135">
            <v>80000</v>
          </cell>
          <cell r="O135">
            <v>2698567.0825319998</v>
          </cell>
          <cell r="P135">
            <v>2618937.2848379998</v>
          </cell>
          <cell r="Q135">
            <v>79629.797694000052</v>
          </cell>
          <cell r="R135">
            <v>2017.388494</v>
          </cell>
          <cell r="S135">
            <v>62209.795791999997</v>
          </cell>
          <cell r="T135">
            <v>66146.570290000003</v>
          </cell>
          <cell r="U135">
            <v>53563.898792</v>
          </cell>
          <cell r="V135">
            <v>68163.958784000002</v>
          </cell>
          <cell r="W135">
            <v>0.1196568868311022</v>
          </cell>
          <cell r="X135">
            <v>0.18834924079888055</v>
          </cell>
          <cell r="Y135">
            <v>6695.487349</v>
          </cell>
          <cell r="Z135">
            <v>284386.06157800002</v>
          </cell>
          <cell r="AA135">
            <v>8000000</v>
          </cell>
        </row>
        <row r="136">
          <cell r="A136" t="str">
            <v>HT1</v>
          </cell>
          <cell r="B136">
            <v>0</v>
          </cell>
          <cell r="C136">
            <v>0</v>
          </cell>
          <cell r="D136">
            <v>1889957.2745370001</v>
          </cell>
          <cell r="E136">
            <v>373979.44587300002</v>
          </cell>
          <cell r="F136">
            <v>787618.87909099995</v>
          </cell>
          <cell r="G136">
            <v>8061117.4156210003</v>
          </cell>
          <cell r="H136">
            <v>10214186.754282</v>
          </cell>
          <cell r="I136">
            <v>4595287.0254610004</v>
          </cell>
          <cell r="J136">
            <v>3463665.658671</v>
          </cell>
          <cell r="K136">
            <v>1964389.9197269999</v>
          </cell>
          <cell r="L136">
            <v>1122014.1006140001</v>
          </cell>
          <cell r="M136">
            <v>5618899.7288210001</v>
          </cell>
          <cell r="N136">
            <v>3815419.11</v>
          </cell>
          <cell r="O136">
            <v>8870577.8358810004</v>
          </cell>
          <cell r="P136">
            <v>7335591.0277030002</v>
          </cell>
          <cell r="Q136">
            <v>1534986.8081780006</v>
          </cell>
          <cell r="R136">
            <v>247921.22160600001</v>
          </cell>
          <cell r="S136">
            <v>1177609.472968</v>
          </cell>
          <cell r="T136">
            <v>916567.85893900006</v>
          </cell>
          <cell r="U136">
            <v>729006.03891500004</v>
          </cell>
          <cell r="V136">
            <v>1164489.080545</v>
          </cell>
          <cell r="W136">
            <v>7.1371912072136875E-2</v>
          </cell>
          <cell r="X136">
            <v>0.1297417775896075</v>
          </cell>
          <cell r="Y136">
            <v>1910.6840373166763</v>
          </cell>
          <cell r="Z136">
            <v>5618899.7288210001</v>
          </cell>
          <cell r="AA136">
            <v>381541911</v>
          </cell>
        </row>
        <row r="137">
          <cell r="A137" t="str">
            <v>KSB</v>
          </cell>
          <cell r="B137">
            <v>0</v>
          </cell>
          <cell r="C137">
            <v>0</v>
          </cell>
          <cell r="D137">
            <v>2268302.6308809998</v>
          </cell>
          <cell r="E137">
            <v>207929.64188000001</v>
          </cell>
          <cell r="F137">
            <v>73477.744019000005</v>
          </cell>
          <cell r="G137">
            <v>852576.88208899996</v>
          </cell>
          <cell r="H137">
            <v>3698630.7806890002</v>
          </cell>
          <cell r="I137">
            <v>2531619.2232880001</v>
          </cell>
          <cell r="J137">
            <v>1420103.759053</v>
          </cell>
          <cell r="K137">
            <v>563546.77468399995</v>
          </cell>
          <cell r="L137">
            <v>380349.81226600002</v>
          </cell>
          <cell r="M137">
            <v>1167011.5574010001</v>
          </cell>
          <cell r="N137">
            <v>535467.81999999995</v>
          </cell>
          <cell r="O137">
            <v>1234689.1391640001</v>
          </cell>
          <cell r="P137">
            <v>655308.62068599998</v>
          </cell>
          <cell r="Q137">
            <v>579380.51847799995</v>
          </cell>
          <cell r="R137">
            <v>65707.764886000004</v>
          </cell>
          <cell r="S137">
            <v>410278.87995199999</v>
          </cell>
          <cell r="T137">
            <v>372484.95327100001</v>
          </cell>
          <cell r="U137">
            <v>303679.61962299998</v>
          </cell>
          <cell r="V137">
            <v>438192.71815700002</v>
          </cell>
          <cell r="W137">
            <v>8.2105956941835909E-2</v>
          </cell>
          <cell r="X137">
            <v>0.26021989045190902</v>
          </cell>
          <cell r="Y137">
            <v>5671.2954220666334</v>
          </cell>
          <cell r="Z137">
            <v>1167011.5574010001</v>
          </cell>
          <cell r="AA137">
            <v>53546782</v>
          </cell>
        </row>
        <row r="138">
          <cell r="A138" t="str">
            <v>HAP</v>
          </cell>
          <cell r="B138">
            <v>0</v>
          </cell>
          <cell r="C138">
            <v>0</v>
          </cell>
          <cell r="D138">
            <v>419982.72049099999</v>
          </cell>
          <cell r="E138">
            <v>60850.265355000003</v>
          </cell>
          <cell r="F138">
            <v>105574.62237700001</v>
          </cell>
          <cell r="G138">
            <v>77317.76165</v>
          </cell>
          <cell r="H138">
            <v>835930.53377900005</v>
          </cell>
          <cell r="I138">
            <v>147036.78814700001</v>
          </cell>
          <cell r="J138">
            <v>146190.17906699999</v>
          </cell>
          <cell r="K138">
            <v>49376.874244999999</v>
          </cell>
          <cell r="L138">
            <v>808.10810300000003</v>
          </cell>
          <cell r="M138">
            <v>688893.74563200003</v>
          </cell>
          <cell r="N138">
            <v>554711.51</v>
          </cell>
          <cell r="O138">
            <v>427967.264394</v>
          </cell>
          <cell r="P138">
            <v>348353.57279499999</v>
          </cell>
          <cell r="Q138">
            <v>79613.691598999983</v>
          </cell>
          <cell r="R138">
            <v>2516.53179</v>
          </cell>
          <cell r="S138">
            <v>38859.420815999998</v>
          </cell>
          <cell r="T138">
            <v>37644.327717</v>
          </cell>
          <cell r="U138">
            <v>29266.885717000001</v>
          </cell>
          <cell r="V138">
            <v>40160.859507000001</v>
          </cell>
          <cell r="W138">
            <v>3.5011145704527478E-2</v>
          </cell>
          <cell r="X138">
            <v>4.248388942789745E-2</v>
          </cell>
          <cell r="Y138">
            <v>527.60552448244675</v>
          </cell>
          <cell r="Z138">
            <v>688893.74563200003</v>
          </cell>
          <cell r="AA138">
            <v>55471151</v>
          </cell>
        </row>
        <row r="139">
          <cell r="A139" t="str">
            <v>TGG</v>
          </cell>
          <cell r="B139">
            <v>0</v>
          </cell>
          <cell r="C139">
            <v>0</v>
          </cell>
          <cell r="D139">
            <v>82683.564161000002</v>
          </cell>
          <cell r="E139">
            <v>60546.100805000002</v>
          </cell>
          <cell r="F139">
            <v>13542.797744</v>
          </cell>
          <cell r="G139">
            <v>33694.174054000003</v>
          </cell>
          <cell r="H139">
            <v>309532.27189500001</v>
          </cell>
          <cell r="I139">
            <v>25195.140156000001</v>
          </cell>
          <cell r="J139">
            <v>23333.457856000001</v>
          </cell>
          <cell r="K139">
            <v>1484.3420920000001</v>
          </cell>
          <cell r="L139">
            <v>1861.6822999999999</v>
          </cell>
          <cell r="M139">
            <v>284337.13173899997</v>
          </cell>
          <cell r="N139">
            <v>272999.90000000002</v>
          </cell>
          <cell r="O139">
            <v>90947.733550999998</v>
          </cell>
          <cell r="P139">
            <v>86141.561637999999</v>
          </cell>
          <cell r="Q139">
            <v>4806.171913000001</v>
          </cell>
          <cell r="R139">
            <v>541.34903499999996</v>
          </cell>
          <cell r="S139">
            <v>2712.5008549999998</v>
          </cell>
          <cell r="T139">
            <v>6674.9277940000002</v>
          </cell>
          <cell r="U139">
            <v>5277.1491539999997</v>
          </cell>
          <cell r="V139">
            <v>7216.2768290000004</v>
          </cell>
          <cell r="W139">
            <v>1.7048784999678875E-2</v>
          </cell>
          <cell r="X139">
            <v>1.8559479452173781E-2</v>
          </cell>
          <cell r="Y139">
            <v>193.30223761986727</v>
          </cell>
          <cell r="Z139">
            <v>284337.13173899997</v>
          </cell>
          <cell r="AA139">
            <v>27299990</v>
          </cell>
        </row>
        <row r="140">
          <cell r="A140" t="str">
            <v>LSS</v>
          </cell>
          <cell r="B140">
            <v>0</v>
          </cell>
          <cell r="C140">
            <v>0</v>
          </cell>
          <cell r="D140">
            <v>759355.40590100002</v>
          </cell>
          <cell r="E140">
            <v>101362.540997</v>
          </cell>
          <cell r="F140">
            <v>326913.376506</v>
          </cell>
          <cell r="G140">
            <v>1325666.0442560001</v>
          </cell>
          <cell r="H140">
            <v>2190918.840665</v>
          </cell>
          <cell r="I140">
            <v>682910.49987299996</v>
          </cell>
          <cell r="J140">
            <v>618422.21366400004</v>
          </cell>
          <cell r="K140">
            <v>442254.84234999999</v>
          </cell>
          <cell r="L140">
            <v>6791.6374999999998</v>
          </cell>
          <cell r="M140">
            <v>1508008.3407910001</v>
          </cell>
          <cell r="N140">
            <v>669949.5</v>
          </cell>
          <cell r="O140">
            <v>1737391.6650189999</v>
          </cell>
          <cell r="P140">
            <v>1605139.008199</v>
          </cell>
          <cell r="Q140">
            <v>132252.65682000006</v>
          </cell>
          <cell r="R140">
            <v>38486.224650999997</v>
          </cell>
          <cell r="S140">
            <v>47432.379708</v>
          </cell>
          <cell r="T140">
            <v>8862.7606500000002</v>
          </cell>
          <cell r="U140">
            <v>6110.2888300000004</v>
          </cell>
          <cell r="V140">
            <v>47348.985300999993</v>
          </cell>
          <cell r="W140">
            <v>2.7889161006737113E-3</v>
          </cell>
          <cell r="X140">
            <v>4.0518932586241221E-3</v>
          </cell>
          <cell r="Y140">
            <v>91.205215169203058</v>
          </cell>
          <cell r="Z140">
            <v>1508008.3407910001</v>
          </cell>
          <cell r="AA140">
            <v>66994950</v>
          </cell>
        </row>
        <row r="141">
          <cell r="A141" t="str">
            <v>BBC</v>
          </cell>
          <cell r="B141">
            <v>0</v>
          </cell>
          <cell r="C141">
            <v>0</v>
          </cell>
          <cell r="D141">
            <v>678175.79587999999</v>
          </cell>
          <cell r="E141">
            <v>91870.920012000002</v>
          </cell>
          <cell r="F141">
            <v>151197.310214</v>
          </cell>
          <cell r="G141">
            <v>486482.18332100002</v>
          </cell>
          <cell r="H141">
            <v>1331544.580149</v>
          </cell>
          <cell r="I141">
            <v>379165.26758400002</v>
          </cell>
          <cell r="J141">
            <v>360860.32424500003</v>
          </cell>
          <cell r="K141">
            <v>0</v>
          </cell>
          <cell r="L141">
            <v>0</v>
          </cell>
          <cell r="M141">
            <v>952379.31256500003</v>
          </cell>
          <cell r="N141">
            <v>154207.82</v>
          </cell>
          <cell r="O141">
            <v>1453402.4433609999</v>
          </cell>
          <cell r="P141">
            <v>996583.18987</v>
          </cell>
          <cell r="Q141">
            <v>456819.25349100004</v>
          </cell>
          <cell r="R141">
            <v>0</v>
          </cell>
          <cell r="S141">
            <v>101905.783633</v>
          </cell>
          <cell r="T141">
            <v>131743.892838</v>
          </cell>
          <cell r="U141">
            <v>106470.981634</v>
          </cell>
          <cell r="V141">
            <v>131743.892838</v>
          </cell>
          <cell r="W141">
            <v>7.9960508436064434E-2</v>
          </cell>
          <cell r="X141">
            <v>0.11179472320460902</v>
          </cell>
          <cell r="Y141">
            <v>6904.3827760485819</v>
          </cell>
          <cell r="Z141">
            <v>952379.31256500003</v>
          </cell>
          <cell r="AA141">
            <v>15420782</v>
          </cell>
        </row>
        <row r="142">
          <cell r="A142" t="str">
            <v>DGW</v>
          </cell>
          <cell r="B142">
            <v>0</v>
          </cell>
          <cell r="C142">
            <v>0</v>
          </cell>
          <cell r="D142">
            <v>1941470.0979500001</v>
          </cell>
          <cell r="E142">
            <v>881786.28951100004</v>
          </cell>
          <cell r="F142">
            <v>838605.94468800002</v>
          </cell>
          <cell r="G142">
            <v>79419.678604999994</v>
          </cell>
          <cell r="H142">
            <v>2046362.802963</v>
          </cell>
          <cell r="I142">
            <v>1155873.7720679999</v>
          </cell>
          <cell r="J142">
            <v>1151385.142641</v>
          </cell>
          <cell r="K142">
            <v>594193.515564</v>
          </cell>
          <cell r="L142">
            <v>0</v>
          </cell>
          <cell r="M142">
            <v>890489.03089499997</v>
          </cell>
          <cell r="N142">
            <v>418002.78</v>
          </cell>
          <cell r="O142">
            <v>7550954.3877330003</v>
          </cell>
          <cell r="P142">
            <v>7055766.3873100001</v>
          </cell>
          <cell r="Q142">
            <v>495188.00042299944</v>
          </cell>
          <cell r="R142">
            <v>51144.328607000003</v>
          </cell>
          <cell r="S142">
            <v>182507.10865499999</v>
          </cell>
          <cell r="T142">
            <v>183895.76067600001</v>
          </cell>
          <cell r="U142">
            <v>144956.85790199999</v>
          </cell>
          <cell r="V142">
            <v>235040.08928300001</v>
          </cell>
          <cell r="W142">
            <v>7.0836343238897773E-2</v>
          </cell>
          <cell r="X142">
            <v>0.16278342896184675</v>
          </cell>
          <cell r="Y142">
            <v>3467.8443502696323</v>
          </cell>
          <cell r="Z142">
            <v>890489.03089499997</v>
          </cell>
          <cell r="AA142">
            <v>41800278</v>
          </cell>
        </row>
        <row r="143">
          <cell r="A143" t="str">
            <v>HAS</v>
          </cell>
          <cell r="B143">
            <v>0</v>
          </cell>
          <cell r="C143">
            <v>0</v>
          </cell>
          <cell r="D143">
            <v>217419.161494</v>
          </cell>
          <cell r="E143">
            <v>69360.924637000004</v>
          </cell>
          <cell r="F143">
            <v>31669.559904000002</v>
          </cell>
          <cell r="G143">
            <v>4509.8485270000001</v>
          </cell>
          <cell r="H143">
            <v>243469.614566</v>
          </cell>
          <cell r="I143">
            <v>101700.640589</v>
          </cell>
          <cell r="J143">
            <v>101385.090945</v>
          </cell>
          <cell r="K143">
            <v>27899.437851999999</v>
          </cell>
          <cell r="L143">
            <v>0</v>
          </cell>
          <cell r="M143">
            <v>141768.97397699999</v>
          </cell>
          <cell r="N143">
            <v>78000</v>
          </cell>
          <cell r="O143">
            <v>197493.415741</v>
          </cell>
          <cell r="P143">
            <v>183013.78201299999</v>
          </cell>
          <cell r="Q143">
            <v>14479.633728000008</v>
          </cell>
          <cell r="R143">
            <v>22.933727999999999</v>
          </cell>
          <cell r="S143">
            <v>2997.0322500000002</v>
          </cell>
          <cell r="T143">
            <v>5944.187363</v>
          </cell>
          <cell r="U143">
            <v>4815.2717439999997</v>
          </cell>
          <cell r="V143">
            <v>5967.121091</v>
          </cell>
          <cell r="W143">
            <v>1.9777711286821258E-2</v>
          </cell>
          <cell r="X143">
            <v>3.3965624557466358E-2</v>
          </cell>
          <cell r="Y143">
            <v>617.34253128205125</v>
          </cell>
          <cell r="Z143">
            <v>141768.97397699999</v>
          </cell>
          <cell r="AA143">
            <v>7800000</v>
          </cell>
        </row>
        <row r="144">
          <cell r="A144" t="str">
            <v>YBM</v>
          </cell>
          <cell r="B144">
            <v>0</v>
          </cell>
          <cell r="C144">
            <v>0</v>
          </cell>
          <cell r="D144">
            <v>240358.82809299999</v>
          </cell>
          <cell r="E144">
            <v>81974.223681999996</v>
          </cell>
          <cell r="F144">
            <v>107433.673327</v>
          </cell>
          <cell r="G144">
            <v>218344.321207</v>
          </cell>
          <cell r="H144">
            <v>486648.50351000001</v>
          </cell>
          <cell r="I144">
            <v>327154.17555599997</v>
          </cell>
          <cell r="J144">
            <v>267326.84823800001</v>
          </cell>
          <cell r="K144">
            <v>193083.16884299999</v>
          </cell>
          <cell r="L144">
            <v>59827.327318000003</v>
          </cell>
          <cell r="M144">
            <v>159494.32795400001</v>
          </cell>
          <cell r="N144">
            <v>129999.38</v>
          </cell>
          <cell r="O144">
            <v>320574.987999</v>
          </cell>
          <cell r="P144">
            <v>198233.06162399999</v>
          </cell>
          <cell r="Q144">
            <v>122341.926375</v>
          </cell>
          <cell r="R144">
            <v>12743.370598</v>
          </cell>
          <cell r="S144">
            <v>45088.230197999997</v>
          </cell>
          <cell r="T144">
            <v>31971.369825999998</v>
          </cell>
          <cell r="U144">
            <v>28529.548382000001</v>
          </cell>
          <cell r="V144">
            <v>44714.740423999996</v>
          </cell>
          <cell r="W144">
            <v>5.8624547648308455E-2</v>
          </cell>
          <cell r="X144">
            <v>0.17887500294197453</v>
          </cell>
          <cell r="Y144">
            <v>1995.0900554410248</v>
          </cell>
          <cell r="Z144">
            <v>159494.32795400001</v>
          </cell>
          <cell r="AA144">
            <v>14299880</v>
          </cell>
        </row>
        <row r="145">
          <cell r="A145" t="str">
            <v>VPH</v>
          </cell>
          <cell r="B145">
            <v>0</v>
          </cell>
          <cell r="C145">
            <v>0</v>
          </cell>
          <cell r="D145">
            <v>1448379.1901430001</v>
          </cell>
          <cell r="E145">
            <v>61330.426938999997</v>
          </cell>
          <cell r="F145">
            <v>507343.38846300001</v>
          </cell>
          <cell r="G145">
            <v>37901.848441000002</v>
          </cell>
          <cell r="H145">
            <v>1764410.044796</v>
          </cell>
          <cell r="I145">
            <v>761115.45885099994</v>
          </cell>
          <cell r="J145">
            <v>731829.04110100004</v>
          </cell>
          <cell r="K145">
            <v>198805.46795799999</v>
          </cell>
          <cell r="L145">
            <v>29000</v>
          </cell>
          <cell r="M145">
            <v>1003294.5859450001</v>
          </cell>
          <cell r="N145">
            <v>953578</v>
          </cell>
          <cell r="O145">
            <v>491380.79650200001</v>
          </cell>
          <cell r="P145">
            <v>258336.39023799999</v>
          </cell>
          <cell r="Q145">
            <v>233044.40626399999</v>
          </cell>
          <cell r="R145">
            <v>20688.302861</v>
          </cell>
          <cell r="S145">
            <v>145220.909342</v>
          </cell>
          <cell r="T145">
            <v>144291.28719</v>
          </cell>
          <cell r="U145">
            <v>109033.50572299999</v>
          </cell>
          <cell r="V145">
            <v>164979.59005100001</v>
          </cell>
          <cell r="W145">
            <v>6.1796012805859071E-2</v>
          </cell>
          <cell r="X145">
            <v>0.10867546506323632</v>
          </cell>
          <cell r="Y145">
            <v>1143.4146522151309</v>
          </cell>
          <cell r="Z145">
            <v>1003294.5859450001</v>
          </cell>
          <cell r="AA145">
            <v>95357800</v>
          </cell>
        </row>
        <row r="146">
          <cell r="A146" t="str">
            <v>HTI</v>
          </cell>
          <cell r="B146">
            <v>0</v>
          </cell>
          <cell r="C146">
            <v>0</v>
          </cell>
          <cell r="D146">
            <v>96451.286265000002</v>
          </cell>
          <cell r="E146">
            <v>3620.048108</v>
          </cell>
          <cell r="F146">
            <v>615.97085400000003</v>
          </cell>
          <cell r="G146">
            <v>1631866.5624200001</v>
          </cell>
          <cell r="H146">
            <v>1736783.117512</v>
          </cell>
          <cell r="I146">
            <v>1270163.49104</v>
          </cell>
          <cell r="J146">
            <v>35365.608897999999</v>
          </cell>
          <cell r="K146">
            <v>0</v>
          </cell>
          <cell r="L146">
            <v>1049298.46899</v>
          </cell>
          <cell r="M146">
            <v>466619.62647199997</v>
          </cell>
          <cell r="N146">
            <v>249492</v>
          </cell>
          <cell r="O146">
            <v>374412.72192099999</v>
          </cell>
          <cell r="P146">
            <v>186243.91100299999</v>
          </cell>
          <cell r="Q146">
            <v>188168.810918</v>
          </cell>
          <cell r="R146">
            <v>62363.188867999997</v>
          </cell>
          <cell r="S146">
            <v>131217.349353</v>
          </cell>
          <cell r="T146">
            <v>72908.555296000006</v>
          </cell>
          <cell r="U146">
            <v>69227.051976999996</v>
          </cell>
          <cell r="V146">
            <v>135271.744164</v>
          </cell>
          <cell r="W146">
            <v>3.9859353352173339E-2</v>
          </cell>
          <cell r="X146">
            <v>0.14835863742039587</v>
          </cell>
          <cell r="Y146">
            <v>2774.720310751447</v>
          </cell>
          <cell r="Z146">
            <v>466619.62647199997</v>
          </cell>
          <cell r="AA146">
            <v>24949200</v>
          </cell>
        </row>
        <row r="147">
          <cell r="A147" t="str">
            <v>SHA</v>
          </cell>
          <cell r="B147">
            <v>0</v>
          </cell>
          <cell r="C147">
            <v>0</v>
          </cell>
          <cell r="D147">
            <v>575067.29927299998</v>
          </cell>
          <cell r="E147">
            <v>237895.90037600001</v>
          </cell>
          <cell r="F147">
            <v>292416.84672099998</v>
          </cell>
          <cell r="G147">
            <v>186092.702433</v>
          </cell>
          <cell r="H147">
            <v>767683.63989899994</v>
          </cell>
          <cell r="I147">
            <v>412126.791318</v>
          </cell>
          <cell r="J147">
            <v>396129.98031100002</v>
          </cell>
          <cell r="K147">
            <v>316267.73183499998</v>
          </cell>
          <cell r="L147">
            <v>15702.073007000001</v>
          </cell>
          <cell r="M147">
            <v>355556.848581</v>
          </cell>
          <cell r="N147">
            <v>275792</v>
          </cell>
          <cell r="O147">
            <v>823461.70250000001</v>
          </cell>
          <cell r="P147">
            <v>691355.56261499994</v>
          </cell>
          <cell r="Q147">
            <v>132106.13988499995</v>
          </cell>
          <cell r="R147">
            <v>24589.721261999999</v>
          </cell>
          <cell r="S147">
            <v>55371.925753000003</v>
          </cell>
          <cell r="T147">
            <v>35140.426285000001</v>
          </cell>
          <cell r="U147">
            <v>30351.301961000001</v>
          </cell>
          <cell r="V147">
            <v>59730.147547</v>
          </cell>
          <cell r="W147">
            <v>3.9536210469449579E-2</v>
          </cell>
          <cell r="X147">
            <v>8.5362726332314259E-2</v>
          </cell>
          <cell r="Y147">
            <v>1000.4674788180289</v>
          </cell>
          <cell r="Z147">
            <v>355556.848581</v>
          </cell>
          <cell r="AA147">
            <v>30337120</v>
          </cell>
        </row>
        <row r="148">
          <cell r="A148" t="str">
            <v>EVE</v>
          </cell>
          <cell r="B148">
            <v>0</v>
          </cell>
          <cell r="C148">
            <v>0</v>
          </cell>
          <cell r="D148">
            <v>1230578.729692</v>
          </cell>
          <cell r="E148">
            <v>181829.626563</v>
          </cell>
          <cell r="F148">
            <v>417633.72748499998</v>
          </cell>
          <cell r="G148">
            <v>250935.103432</v>
          </cell>
          <cell r="H148">
            <v>1544976.9618589999</v>
          </cell>
          <cell r="I148">
            <v>641336.63649599999</v>
          </cell>
          <cell r="J148">
            <v>286272.52382900001</v>
          </cell>
          <cell r="K148">
            <v>140915.33716900001</v>
          </cell>
          <cell r="L148">
            <v>103280.622064</v>
          </cell>
          <cell r="M148">
            <v>903640.32536400005</v>
          </cell>
          <cell r="N148">
            <v>380479.73</v>
          </cell>
          <cell r="O148">
            <v>1072316.376743</v>
          </cell>
          <cell r="P148">
            <v>721748.78076999995</v>
          </cell>
          <cell r="Q148">
            <v>350567.59597299993</v>
          </cell>
          <cell r="R148" t="e">
            <v>#N/A</v>
          </cell>
          <cell r="S148">
            <v>52890.469306999999</v>
          </cell>
          <cell r="T148">
            <v>69210.853556999995</v>
          </cell>
          <cell r="U148">
            <v>52354.709831</v>
          </cell>
          <cell r="V148" t="e">
            <v>#N/A</v>
          </cell>
          <cell r="W148">
            <v>3.3887048883890138E-2</v>
          </cell>
          <cell r="X148">
            <v>5.7937553649911239E-2</v>
          </cell>
          <cell r="Y148">
            <v>1376.0183710969307</v>
          </cell>
          <cell r="Z148">
            <v>903640.32536400005</v>
          </cell>
          <cell r="AA148">
            <v>38047973</v>
          </cell>
        </row>
        <row r="149">
          <cell r="A149" t="str">
            <v>SC5</v>
          </cell>
          <cell r="B149">
            <v>0</v>
          </cell>
          <cell r="C149">
            <v>0</v>
          </cell>
          <cell r="D149">
            <v>1649154.414317</v>
          </cell>
          <cell r="E149">
            <v>415474.61293300003</v>
          </cell>
          <cell r="F149">
            <v>559946.30736400001</v>
          </cell>
          <cell r="G149">
            <v>71522.257975999994</v>
          </cell>
          <cell r="H149">
            <v>1722005.634662</v>
          </cell>
          <cell r="I149">
            <v>1374868.705113</v>
          </cell>
          <cell r="J149">
            <v>1301409.7452149999</v>
          </cell>
          <cell r="K149">
            <v>465984.32453699998</v>
          </cell>
          <cell r="L149">
            <v>0</v>
          </cell>
          <cell r="M149">
            <v>347136.92954899999</v>
          </cell>
          <cell r="N149">
            <v>149834.99</v>
          </cell>
          <cell r="O149">
            <v>1942749.0644769999</v>
          </cell>
          <cell r="P149">
            <v>1840511.760668</v>
          </cell>
          <cell r="Q149">
            <v>102237.30380899986</v>
          </cell>
          <cell r="R149">
            <v>33749.686714000003</v>
          </cell>
          <cell r="S149">
            <v>81213.964934000003</v>
          </cell>
          <cell r="T149">
            <v>53732.306769000003</v>
          </cell>
          <cell r="U149">
            <v>39910.6996</v>
          </cell>
          <cell r="V149">
            <v>87481.993482999998</v>
          </cell>
          <cell r="W149">
            <v>2.3176869341565064E-2</v>
          </cell>
          <cell r="X149">
            <v>0.11497105667164813</v>
          </cell>
          <cell r="Y149">
            <v>2663.6434920841921</v>
          </cell>
          <cell r="Z149">
            <v>347136.92954899999</v>
          </cell>
          <cell r="AA149">
            <v>14983499</v>
          </cell>
        </row>
        <row r="150">
          <cell r="A150" t="str">
            <v>TYA</v>
          </cell>
          <cell r="B150">
            <v>0</v>
          </cell>
          <cell r="C150">
            <v>0</v>
          </cell>
          <cell r="D150">
            <v>803243.80638900003</v>
          </cell>
          <cell r="E150">
            <v>339233.519172</v>
          </cell>
          <cell r="F150">
            <v>250336.814468</v>
          </cell>
          <cell r="G150">
            <v>114089.239873</v>
          </cell>
          <cell r="H150">
            <v>920055.09681100002</v>
          </cell>
          <cell r="I150">
            <v>464539.64416099997</v>
          </cell>
          <cell r="J150">
            <v>464539.64416099997</v>
          </cell>
          <cell r="K150">
            <v>349763.25466600002</v>
          </cell>
          <cell r="L150">
            <v>0</v>
          </cell>
          <cell r="M150">
            <v>455515.45264999999</v>
          </cell>
          <cell r="N150">
            <v>306805.82</v>
          </cell>
          <cell r="O150">
            <v>1951090.785802</v>
          </cell>
          <cell r="P150">
            <v>1750793.5568299999</v>
          </cell>
          <cell r="Q150">
            <v>200297.22897199987</v>
          </cell>
          <cell r="R150">
            <v>16413.920534000001</v>
          </cell>
          <cell r="S150">
            <v>124272.94059499999</v>
          </cell>
          <cell r="T150">
            <v>112544.628176</v>
          </cell>
          <cell r="U150">
            <v>93480.221506000002</v>
          </cell>
          <cell r="V150">
            <v>128958.54871</v>
          </cell>
          <cell r="W150">
            <v>0.10160285164444118</v>
          </cell>
          <cell r="X150">
            <v>0.20521855177946399</v>
          </cell>
          <cell r="Y150">
            <v>3046.8855351570578</v>
          </cell>
          <cell r="Z150">
            <v>455515.45264999999</v>
          </cell>
          <cell r="AA150">
            <v>30680582</v>
          </cell>
        </row>
        <row r="151">
          <cell r="A151" t="str">
            <v>DTT</v>
          </cell>
          <cell r="B151">
            <v>0</v>
          </cell>
          <cell r="C151">
            <v>0</v>
          </cell>
          <cell r="D151">
            <v>83968.155347000007</v>
          </cell>
          <cell r="E151">
            <v>29406.954203000001</v>
          </cell>
          <cell r="F151">
            <v>34326.433734999999</v>
          </cell>
          <cell r="G151">
            <v>74307.561661</v>
          </cell>
          <cell r="H151">
            <v>164037.569712</v>
          </cell>
          <cell r="I151">
            <v>44084.828129000001</v>
          </cell>
          <cell r="J151">
            <v>43267.848128999998</v>
          </cell>
          <cell r="K151">
            <v>27942.05414</v>
          </cell>
          <cell r="L151">
            <v>310.06</v>
          </cell>
          <cell r="M151">
            <v>119952.741583</v>
          </cell>
          <cell r="N151">
            <v>81518.200000000012</v>
          </cell>
          <cell r="O151">
            <v>160227.90142499999</v>
          </cell>
          <cell r="P151">
            <v>137034.03341999999</v>
          </cell>
          <cell r="Q151">
            <v>23193.868005000004</v>
          </cell>
          <cell r="R151">
            <v>2181.2736420000001</v>
          </cell>
          <cell r="S151">
            <v>10120.395204</v>
          </cell>
          <cell r="T151">
            <v>7772.0741269999999</v>
          </cell>
          <cell r="U151">
            <v>6165.9620850000001</v>
          </cell>
          <cell r="V151">
            <v>9953.347769</v>
          </cell>
          <cell r="W151">
            <v>3.758871882719033E-2</v>
          </cell>
          <cell r="X151">
            <v>5.1403261014534879E-2</v>
          </cell>
          <cell r="Y151">
            <v>756.39085320824051</v>
          </cell>
          <cell r="Z151">
            <v>119952.741583</v>
          </cell>
          <cell r="AA151">
            <v>8151820.0000000009</v>
          </cell>
        </row>
        <row r="152">
          <cell r="A152" t="str">
            <v>PVT</v>
          </cell>
          <cell r="B152">
            <v>0</v>
          </cell>
          <cell r="C152">
            <v>0</v>
          </cell>
          <cell r="D152">
            <v>3812110.4308950002</v>
          </cell>
          <cell r="E152">
            <v>919703.45765500003</v>
          </cell>
          <cell r="F152">
            <v>110834.21288799999</v>
          </cell>
          <cell r="G152">
            <v>6662685.6060340004</v>
          </cell>
          <cell r="H152">
            <v>10886142.842008</v>
          </cell>
          <cell r="I152">
            <v>5442067.4597760001</v>
          </cell>
          <cell r="J152">
            <v>2249062.3264660002</v>
          </cell>
          <cell r="K152">
            <v>752201.40309799998</v>
          </cell>
          <cell r="L152">
            <v>2751807.1259650001</v>
          </cell>
          <cell r="M152">
            <v>5444075.3822320001</v>
          </cell>
          <cell r="N152">
            <v>2814401.62</v>
          </cell>
          <cell r="O152">
            <v>7737509.3413009997</v>
          </cell>
          <cell r="P152">
            <v>6471166.5071980003</v>
          </cell>
          <cell r="Q152">
            <v>1266342.8341030006</v>
          </cell>
          <cell r="R152">
            <v>143891.43929000001</v>
          </cell>
          <cell r="S152">
            <v>980374.81593200006</v>
          </cell>
          <cell r="T152">
            <v>1072546.380816</v>
          </cell>
          <cell r="U152">
            <v>723554.70680699998</v>
          </cell>
          <cell r="V152">
            <v>1216437.8201060002</v>
          </cell>
          <cell r="W152">
            <v>6.6465663486878962E-2</v>
          </cell>
          <cell r="X152">
            <v>0.132906812636814</v>
          </cell>
          <cell r="Y152">
            <v>2570.9006904529851</v>
          </cell>
          <cell r="Z152">
            <v>5444075.3822320001</v>
          </cell>
          <cell r="AA152">
            <v>281440162</v>
          </cell>
        </row>
        <row r="153">
          <cell r="A153" t="str">
            <v>GMC</v>
          </cell>
          <cell r="B153">
            <v>0</v>
          </cell>
          <cell r="C153">
            <v>0</v>
          </cell>
          <cell r="D153">
            <v>699933.27319400001</v>
          </cell>
          <cell r="E153">
            <v>262823.901357</v>
          </cell>
          <cell r="F153">
            <v>264551.79774900002</v>
          </cell>
          <cell r="G153">
            <v>173716.594014</v>
          </cell>
          <cell r="H153">
            <v>913531.92703999998</v>
          </cell>
          <cell r="I153">
            <v>464647.17896500003</v>
          </cell>
          <cell r="J153">
            <v>457612.34745200002</v>
          </cell>
          <cell r="K153">
            <v>171837.478389</v>
          </cell>
          <cell r="L153">
            <v>0</v>
          </cell>
          <cell r="M153">
            <v>448884.74807500001</v>
          </cell>
          <cell r="N153">
            <v>178809.28</v>
          </cell>
          <cell r="O153">
            <v>1871078.845671</v>
          </cell>
          <cell r="P153">
            <v>1550422.3693210001</v>
          </cell>
          <cell r="Q153">
            <v>320656.47634999995</v>
          </cell>
          <cell r="R153">
            <v>9817.6175820000008</v>
          </cell>
          <cell r="S153">
            <v>113171.14902</v>
          </cell>
          <cell r="T153">
            <v>109900.557539</v>
          </cell>
          <cell r="U153">
            <v>85890.059160999997</v>
          </cell>
          <cell r="V153">
            <v>119718.17512100001</v>
          </cell>
          <cell r="W153">
            <v>9.4019767255752631E-2</v>
          </cell>
          <cell r="X153">
            <v>0.19134100574664528</v>
          </cell>
          <cell r="Y153">
            <v>4816.7147998156988</v>
          </cell>
          <cell r="Z153">
            <v>448884.74807500001</v>
          </cell>
          <cell r="AA153">
            <v>17831668</v>
          </cell>
        </row>
        <row r="154">
          <cell r="A154" t="str">
            <v>NAV</v>
          </cell>
          <cell r="B154">
            <v>0</v>
          </cell>
          <cell r="C154">
            <v>0</v>
          </cell>
          <cell r="D154">
            <v>153310.37962399999</v>
          </cell>
          <cell r="E154">
            <v>2640.0889069999998</v>
          </cell>
          <cell r="F154">
            <v>22329.283846999999</v>
          </cell>
          <cell r="G154">
            <v>10407.905611</v>
          </cell>
          <cell r="H154">
            <v>176757.937798</v>
          </cell>
          <cell r="I154">
            <v>78059.625904999994</v>
          </cell>
          <cell r="J154">
            <v>74984.775905000002</v>
          </cell>
          <cell r="K154">
            <v>0</v>
          </cell>
          <cell r="L154">
            <v>0</v>
          </cell>
          <cell r="M154">
            <v>98698.311893000006</v>
          </cell>
          <cell r="N154">
            <v>79999.8</v>
          </cell>
          <cell r="O154">
            <v>90588.301487999997</v>
          </cell>
          <cell r="P154">
            <v>82206.795484999995</v>
          </cell>
          <cell r="Q154">
            <v>8381.5060030000041</v>
          </cell>
          <cell r="R154">
            <v>0</v>
          </cell>
          <cell r="S154">
            <v>-4682.7799240000004</v>
          </cell>
          <cell r="T154">
            <v>12160.266634</v>
          </cell>
          <cell r="U154">
            <v>12160.266634</v>
          </cell>
          <cell r="V154">
            <v>12160.266634</v>
          </cell>
          <cell r="W154">
            <v>6.8796155835993189E-2</v>
          </cell>
          <cell r="X154">
            <v>0.12320642978355179</v>
          </cell>
          <cell r="Y154">
            <v>1520.0371293428234</v>
          </cell>
          <cell r="Z154">
            <v>98698.311893000006</v>
          </cell>
          <cell r="AA154">
            <v>7999980</v>
          </cell>
        </row>
        <row r="155">
          <cell r="A155" t="str">
            <v>AAA</v>
          </cell>
          <cell r="B155">
            <v>0</v>
          </cell>
          <cell r="C155">
            <v>0</v>
          </cell>
          <cell r="D155">
            <v>5114262.2290850002</v>
          </cell>
          <cell r="E155">
            <v>1566026.7748199999</v>
          </cell>
          <cell r="F155">
            <v>992708.26611800003</v>
          </cell>
          <cell r="G155">
            <v>2481101.7063480001</v>
          </cell>
          <cell r="H155">
            <v>7938063.2476380002</v>
          </cell>
          <cell r="I155">
            <v>4727606.4919579998</v>
          </cell>
          <cell r="J155">
            <v>3148309.4193350002</v>
          </cell>
          <cell r="K155">
            <v>2334836.538044</v>
          </cell>
          <cell r="L155">
            <v>1443516.244552</v>
          </cell>
          <cell r="M155">
            <v>3210456.7556799999</v>
          </cell>
          <cell r="N155">
            <v>1711999.76</v>
          </cell>
          <cell r="O155">
            <v>9615478.6392170005</v>
          </cell>
          <cell r="P155">
            <v>8552368.3111249991</v>
          </cell>
          <cell r="Q155">
            <v>1063110.3280920004</v>
          </cell>
          <cell r="R155">
            <v>189766.77668800001</v>
          </cell>
          <cell r="S155">
            <v>687528.82455100003</v>
          </cell>
          <cell r="T155">
            <v>583776.20072800003</v>
          </cell>
          <cell r="U155">
            <v>460939.35154200002</v>
          </cell>
          <cell r="V155">
            <v>773542.9774160001</v>
          </cell>
          <cell r="W155">
            <v>5.8066978954741159E-2</v>
          </cell>
          <cell r="X155">
            <v>0.14357438415156895</v>
          </cell>
          <cell r="Y155">
            <v>2692.4031317738036</v>
          </cell>
          <cell r="Z155">
            <v>3210456.7556799999</v>
          </cell>
          <cell r="AA155">
            <v>171199976</v>
          </cell>
        </row>
        <row r="156">
          <cell r="A156" t="str">
            <v>TCM</v>
          </cell>
          <cell r="B156">
            <v>0</v>
          </cell>
          <cell r="C156">
            <v>0</v>
          </cell>
          <cell r="D156">
            <v>1552834.5954080001</v>
          </cell>
          <cell r="E156">
            <v>272829.99204899999</v>
          </cell>
          <cell r="F156">
            <v>819032.54372299998</v>
          </cell>
          <cell r="G156">
            <v>1104074.422669</v>
          </cell>
          <cell r="H156">
            <v>2872314.2047239998</v>
          </cell>
          <cell r="I156">
            <v>1510282.3415250001</v>
          </cell>
          <cell r="J156">
            <v>1274811.3266390001</v>
          </cell>
          <cell r="K156">
            <v>757079.87208899995</v>
          </cell>
          <cell r="L156">
            <v>185588.10042</v>
          </cell>
          <cell r="M156">
            <v>1362031.863199</v>
          </cell>
          <cell r="N156">
            <v>579164.68000000005</v>
          </cell>
          <cell r="O156">
            <v>3624351.8681390001</v>
          </cell>
          <cell r="P156">
            <v>3013790.886953</v>
          </cell>
          <cell r="Q156">
            <v>610560.98118599993</v>
          </cell>
          <cell r="R156">
            <v>53569.733187999998</v>
          </cell>
          <cell r="S156">
            <v>242194.47443599999</v>
          </cell>
          <cell r="T156">
            <v>244857.79796200001</v>
          </cell>
          <cell r="U156">
            <v>199636.712485</v>
          </cell>
          <cell r="V156">
            <v>298427.53115</v>
          </cell>
          <cell r="W156">
            <v>6.9503786235037973E-2</v>
          </cell>
          <cell r="X156">
            <v>0.14657271821535353</v>
          </cell>
          <cell r="Y156">
            <v>3446.9766437587318</v>
          </cell>
          <cell r="Z156">
            <v>1362031.863199</v>
          </cell>
          <cell r="AA156">
            <v>57916468</v>
          </cell>
        </row>
        <row r="157">
          <cell r="A157" t="str">
            <v>TEG</v>
          </cell>
          <cell r="B157">
            <v>0</v>
          </cell>
          <cell r="C157">
            <v>0</v>
          </cell>
          <cell r="D157">
            <v>230656.92546</v>
          </cell>
          <cell r="E157">
            <v>55720.611258999998</v>
          </cell>
          <cell r="F157">
            <v>42404.322523000003</v>
          </cell>
          <cell r="G157">
            <v>25984.256163999999</v>
          </cell>
          <cell r="H157">
            <v>537176.28389099997</v>
          </cell>
          <cell r="I157">
            <v>107944.949266</v>
          </cell>
          <cell r="J157">
            <v>72203.515832000005</v>
          </cell>
          <cell r="K157">
            <v>11834.276599999999</v>
          </cell>
          <cell r="L157">
            <v>7314.1684340000002</v>
          </cell>
          <cell r="M157">
            <v>429231.33462500002</v>
          </cell>
          <cell r="N157">
            <v>294398.56</v>
          </cell>
          <cell r="O157">
            <v>179747.069686</v>
          </cell>
          <cell r="P157">
            <v>128098.61062799999</v>
          </cell>
          <cell r="Q157">
            <v>51648.459058</v>
          </cell>
          <cell r="R157">
            <v>1776.436715</v>
          </cell>
          <cell r="S157">
            <v>37679.668032000001</v>
          </cell>
          <cell r="T157">
            <v>39723.376729000003</v>
          </cell>
          <cell r="U157">
            <v>28926.592532999999</v>
          </cell>
          <cell r="V157">
            <v>41499.813444000007</v>
          </cell>
          <cell r="W157">
            <v>5.3849347784813185E-2</v>
          </cell>
          <cell r="X157">
            <v>6.7391614263837135E-2</v>
          </cell>
          <cell r="Y157">
            <v>893.24704531380382</v>
          </cell>
          <cell r="Z157">
            <v>429231.33462500002</v>
          </cell>
          <cell r="AA157">
            <v>32383642</v>
          </cell>
        </row>
        <row r="158">
          <cell r="A158" t="str">
            <v>GEX</v>
          </cell>
          <cell r="B158">
            <v>0</v>
          </cell>
          <cell r="C158">
            <v>0</v>
          </cell>
          <cell r="D158">
            <v>8104003.3848879999</v>
          </cell>
          <cell r="E158">
            <v>1817163.2164169999</v>
          </cell>
          <cell r="F158">
            <v>2111126.5539719998</v>
          </cell>
          <cell r="G158">
            <v>5134458.3638209999</v>
          </cell>
          <cell r="H158">
            <v>17246488.17233</v>
          </cell>
          <cell r="I158">
            <v>9281533.6315700002</v>
          </cell>
          <cell r="J158">
            <v>6826523.4332959997</v>
          </cell>
          <cell r="K158">
            <v>3741916.9315340002</v>
          </cell>
          <cell r="L158">
            <v>2131746.1645140001</v>
          </cell>
          <cell r="M158">
            <v>7964954.5407600002</v>
          </cell>
          <cell r="N158">
            <v>4065600</v>
          </cell>
          <cell r="O158">
            <v>13699129.512287</v>
          </cell>
          <cell r="P158">
            <v>11483443.422289001</v>
          </cell>
          <cell r="Q158">
            <v>2215686.0899979994</v>
          </cell>
          <cell r="R158">
            <v>447395.28162299999</v>
          </cell>
          <cell r="S158">
            <v>1224467.803696</v>
          </cell>
          <cell r="T158">
            <v>1533073.3066469999</v>
          </cell>
          <cell r="U158">
            <v>942442.35354100005</v>
          </cell>
          <cell r="V158">
            <v>1980468.5882699999</v>
          </cell>
          <cell r="W158">
            <v>5.4645464289538093E-2</v>
          </cell>
          <cell r="X158">
            <v>0.11832363244738293</v>
          </cell>
          <cell r="Y158">
            <v>1930.2691964284252</v>
          </cell>
          <cell r="Z158">
            <v>7964954.5407600002</v>
          </cell>
          <cell r="AA158">
            <v>488244000</v>
          </cell>
        </row>
        <row r="159">
          <cell r="A159" t="str">
            <v>VPG</v>
          </cell>
          <cell r="B159">
            <v>0</v>
          </cell>
          <cell r="C159">
            <v>0</v>
          </cell>
          <cell r="D159">
            <v>1098242.3889589999</v>
          </cell>
          <cell r="E159">
            <v>531657.98177199997</v>
          </cell>
          <cell r="F159">
            <v>323265.68923299998</v>
          </cell>
          <cell r="G159">
            <v>162342.164842</v>
          </cell>
          <cell r="H159">
            <v>1543579.2598910001</v>
          </cell>
          <cell r="I159">
            <v>1192573.6845579999</v>
          </cell>
          <cell r="J159">
            <v>1120136.533458</v>
          </cell>
          <cell r="K159">
            <v>394958.62813999999</v>
          </cell>
          <cell r="L159">
            <v>72437.151100000003</v>
          </cell>
          <cell r="M159">
            <v>351005.57533299999</v>
          </cell>
          <cell r="N159">
            <v>264498.75</v>
          </cell>
          <cell r="O159">
            <v>2589336.3230750002</v>
          </cell>
          <cell r="P159">
            <v>2195124.823636</v>
          </cell>
          <cell r="Q159">
            <v>394211.49943900021</v>
          </cell>
          <cell r="R159">
            <v>37781.575614000001</v>
          </cell>
          <cell r="S159">
            <v>61527.094518999998</v>
          </cell>
          <cell r="T159">
            <v>58868.880836999997</v>
          </cell>
          <cell r="U159">
            <v>45600.037043999997</v>
          </cell>
          <cell r="V159">
            <v>96650.456451000005</v>
          </cell>
          <cell r="W159">
            <v>2.9541752878449561E-2</v>
          </cell>
          <cell r="X159">
            <v>0.1299125719035634</v>
          </cell>
          <cell r="Y159">
            <v>1724.0171094948464</v>
          </cell>
          <cell r="Z159">
            <v>351005.57533299999</v>
          </cell>
          <cell r="AA159">
            <v>26449875</v>
          </cell>
        </row>
        <row r="160">
          <cell r="A160" t="str">
            <v>GSP</v>
          </cell>
          <cell r="B160">
            <v>0</v>
          </cell>
          <cell r="C160">
            <v>0</v>
          </cell>
          <cell r="D160">
            <v>358336.89125599997</v>
          </cell>
          <cell r="E160">
            <v>92380.697102999999</v>
          </cell>
          <cell r="F160">
            <v>18189.941825999998</v>
          </cell>
          <cell r="G160">
            <v>524968.17461800016</v>
          </cell>
          <cell r="H160">
            <v>884335.40987600002</v>
          </cell>
          <cell r="I160">
            <v>448647.05503500003</v>
          </cell>
          <cell r="J160">
            <v>191693.30851500001</v>
          </cell>
          <cell r="K160">
            <v>57546.209237000003</v>
          </cell>
          <cell r="L160">
            <v>251678.790763</v>
          </cell>
          <cell r="M160">
            <v>435688.35484099999</v>
          </cell>
          <cell r="N160">
            <v>300000</v>
          </cell>
          <cell r="O160">
            <v>1425963.1105</v>
          </cell>
          <cell r="P160">
            <v>1318014.4694940001</v>
          </cell>
          <cell r="Q160">
            <v>107948.6410059999</v>
          </cell>
          <cell r="R160">
            <v>7314.2924080000003</v>
          </cell>
          <cell r="S160">
            <v>57503.500681999998</v>
          </cell>
          <cell r="T160">
            <v>64390.483737000002</v>
          </cell>
          <cell r="U160">
            <v>51367.057909000003</v>
          </cell>
          <cell r="V160">
            <v>71704.776144999996</v>
          </cell>
          <cell r="W160">
            <v>5.8085492603086653E-2</v>
          </cell>
          <cell r="X160">
            <v>0.11789862487315247</v>
          </cell>
          <cell r="Y160">
            <v>1712.2352636333333</v>
          </cell>
          <cell r="Z160">
            <v>435688.35484099999</v>
          </cell>
          <cell r="AA160">
            <v>30000000</v>
          </cell>
        </row>
        <row r="161">
          <cell r="A161" t="str">
            <v>DAT</v>
          </cell>
          <cell r="B161">
            <v>0</v>
          </cell>
          <cell r="C161">
            <v>0</v>
          </cell>
          <cell r="D161">
            <v>982342.01957300003</v>
          </cell>
          <cell r="E161">
            <v>245473.14989900001</v>
          </cell>
          <cell r="F161">
            <v>63926.962822000001</v>
          </cell>
          <cell r="G161">
            <v>338800.23480099998</v>
          </cell>
          <cell r="H161">
            <v>1499114.65224</v>
          </cell>
          <cell r="I161">
            <v>924673.40772899997</v>
          </cell>
          <cell r="J161">
            <v>744290.81542200001</v>
          </cell>
          <cell r="K161">
            <v>711404.864221</v>
          </cell>
          <cell r="L161">
            <v>180382.59230700001</v>
          </cell>
          <cell r="M161">
            <v>574441.244511</v>
          </cell>
          <cell r="N161">
            <v>460054.13</v>
          </cell>
          <cell r="O161">
            <v>2093845.8224790001</v>
          </cell>
          <cell r="P161">
            <v>1976528.0930029999</v>
          </cell>
          <cell r="Q161">
            <v>117317.72947599999</v>
          </cell>
          <cell r="R161">
            <v>45194.348404999997</v>
          </cell>
          <cell r="S161">
            <v>93935.818513000006</v>
          </cell>
          <cell r="T161">
            <v>73025.214036000005</v>
          </cell>
          <cell r="U161">
            <v>64798.989414000003</v>
          </cell>
          <cell r="V161">
            <v>118219.562441</v>
          </cell>
          <cell r="W161">
            <v>4.3224838952228478E-2</v>
          </cell>
          <cell r="X161">
            <v>0.11280351129585224</v>
          </cell>
          <cell r="Y161">
            <v>1408.5079382723941</v>
          </cell>
          <cell r="Z161">
            <v>574441.244511</v>
          </cell>
          <cell r="AA161">
            <v>46005413</v>
          </cell>
        </row>
        <row r="162">
          <cell r="A162" t="str">
            <v>TTB</v>
          </cell>
          <cell r="B162">
            <v>0</v>
          </cell>
          <cell r="C162">
            <v>0</v>
          </cell>
          <cell r="D162">
            <v>743483.586595</v>
          </cell>
          <cell r="E162">
            <v>115392.470923</v>
          </cell>
          <cell r="F162">
            <v>142633.033757</v>
          </cell>
          <cell r="G162">
            <v>263238.868097</v>
          </cell>
          <cell r="H162">
            <v>1172336.578883</v>
          </cell>
          <cell r="I162">
            <v>634510.87256100005</v>
          </cell>
          <cell r="J162">
            <v>334232.07256100001</v>
          </cell>
          <cell r="K162">
            <v>133847.5</v>
          </cell>
          <cell r="L162">
            <v>300278.8</v>
          </cell>
          <cell r="M162">
            <v>537825.70632200001</v>
          </cell>
          <cell r="N162">
            <v>468269.54</v>
          </cell>
          <cell r="O162">
            <v>503264.03632399999</v>
          </cell>
          <cell r="P162">
            <v>459566.522543</v>
          </cell>
          <cell r="Q162">
            <v>43697.513781000001</v>
          </cell>
          <cell r="R162">
            <v>11561.048839999999</v>
          </cell>
          <cell r="S162">
            <v>28676.058016999999</v>
          </cell>
          <cell r="T162">
            <v>45902.638933000002</v>
          </cell>
          <cell r="U162">
            <v>36601.375909000002</v>
          </cell>
          <cell r="V162">
            <v>57463.687772999998</v>
          </cell>
          <cell r="W162">
            <v>3.1220876809860972E-2</v>
          </cell>
          <cell r="X162">
            <v>6.8054344518605994E-2</v>
          </cell>
          <cell r="Y162">
            <v>781.63050940703943</v>
          </cell>
          <cell r="Z162">
            <v>537825.70632200001</v>
          </cell>
          <cell r="AA162">
            <v>46826954</v>
          </cell>
        </row>
        <row r="163">
          <cell r="A163" t="str">
            <v>KDC</v>
          </cell>
          <cell r="B163">
            <v>0</v>
          </cell>
          <cell r="C163">
            <v>0</v>
          </cell>
          <cell r="D163">
            <v>5242642.6821689997</v>
          </cell>
          <cell r="E163">
            <v>440248.03826</v>
          </cell>
          <cell r="F163">
            <v>974349.59201799997</v>
          </cell>
          <cell r="G163">
            <v>1638063.5226169999</v>
          </cell>
          <cell r="H163">
            <v>12248555.637667</v>
          </cell>
          <cell r="I163">
            <v>3990345.0139939999</v>
          </cell>
          <cell r="J163">
            <v>2779657.7752109999</v>
          </cell>
          <cell r="K163">
            <v>1629959.408974</v>
          </cell>
          <cell r="L163">
            <v>366247.90899500001</v>
          </cell>
          <cell r="M163">
            <v>8258210.6236730004</v>
          </cell>
          <cell r="N163">
            <v>2056611.41</v>
          </cell>
          <cell r="O163">
            <v>6976421.0200239997</v>
          </cell>
          <cell r="P163">
            <v>5481872.9203150002</v>
          </cell>
          <cell r="Q163">
            <v>1494548.099709</v>
          </cell>
          <cell r="R163">
            <v>171577.74249999999</v>
          </cell>
          <cell r="S163">
            <v>-16294.131740000001</v>
          </cell>
          <cell r="T163">
            <v>293780.72379299998</v>
          </cell>
          <cell r="U163">
            <v>105380.813111</v>
          </cell>
          <cell r="V163">
            <v>465358.46629299998</v>
          </cell>
          <cell r="W163">
            <v>8.6035297734967896E-3</v>
          </cell>
          <cell r="X163">
            <v>1.2760732065723195E-2</v>
          </cell>
          <cell r="Y163">
            <v>512.40021619349079</v>
          </cell>
          <cell r="Z163">
            <v>8258210.6236730004</v>
          </cell>
          <cell r="AA163">
            <v>205661141</v>
          </cell>
        </row>
        <row r="164">
          <cell r="A164" t="str">
            <v>HCD</v>
          </cell>
          <cell r="B164">
            <v>0</v>
          </cell>
          <cell r="C164">
            <v>0</v>
          </cell>
          <cell r="D164">
            <v>311541.02924100001</v>
          </cell>
          <cell r="E164">
            <v>129028.7199</v>
          </cell>
          <cell r="F164">
            <v>151232.147</v>
          </cell>
          <cell r="G164">
            <v>79735.497432999997</v>
          </cell>
          <cell r="H164">
            <v>441972.67247200001</v>
          </cell>
          <cell r="I164">
            <v>96902.952290000001</v>
          </cell>
          <cell r="J164">
            <v>79462.492893999995</v>
          </cell>
          <cell r="K164">
            <v>56029.608749999999</v>
          </cell>
          <cell r="L164">
            <v>17440.459395999998</v>
          </cell>
          <cell r="M164">
            <v>345069.72018200002</v>
          </cell>
          <cell r="N164">
            <v>270000</v>
          </cell>
          <cell r="O164">
            <v>660425.94493300002</v>
          </cell>
          <cell r="P164">
            <v>620545.20147900004</v>
          </cell>
          <cell r="Q164">
            <v>39880.743453999959</v>
          </cell>
          <cell r="R164">
            <v>7748.3863460000002</v>
          </cell>
          <cell r="S164">
            <v>36507.190470000001</v>
          </cell>
          <cell r="T164">
            <v>27800.036797000001</v>
          </cell>
          <cell r="U164">
            <v>28049.670115000001</v>
          </cell>
          <cell r="V164">
            <v>35548.423143</v>
          </cell>
          <cell r="W164">
            <v>6.3464715947515987E-2</v>
          </cell>
          <cell r="X164">
            <v>8.1286964559526609E-2</v>
          </cell>
          <cell r="Y164">
            <v>1038.876670925926</v>
          </cell>
          <cell r="Z164">
            <v>345069.72018200002</v>
          </cell>
          <cell r="AA164">
            <v>27000000</v>
          </cell>
        </row>
        <row r="165">
          <cell r="A165" t="str">
            <v>REE</v>
          </cell>
          <cell r="B165">
            <v>0</v>
          </cell>
          <cell r="C165">
            <v>0</v>
          </cell>
          <cell r="D165">
            <v>7887549.2526580002</v>
          </cell>
          <cell r="E165">
            <v>1025850.4538200001</v>
          </cell>
          <cell r="F165">
            <v>971460.70519899996</v>
          </cell>
          <cell r="G165">
            <v>415969.91923</v>
          </cell>
          <cell r="H165">
            <v>17923146.260518</v>
          </cell>
          <cell r="I165">
            <v>7345479.6198969996</v>
          </cell>
          <cell r="J165">
            <v>2604648.181843</v>
          </cell>
          <cell r="K165">
            <v>505608.52228500001</v>
          </cell>
          <cell r="L165">
            <v>4223130.2846590001</v>
          </cell>
          <cell r="M165">
            <v>10577666.640621001</v>
          </cell>
          <cell r="N165">
            <v>3100509.26</v>
          </cell>
          <cell r="O165">
            <v>5200284.1356260004</v>
          </cell>
          <cell r="P165">
            <v>3866750.8494489999</v>
          </cell>
          <cell r="Q165">
            <v>1333533.2861769998</v>
          </cell>
          <cell r="R165">
            <v>361208.43155699997</v>
          </cell>
          <cell r="S165">
            <v>1025100.195517</v>
          </cell>
          <cell r="T165">
            <v>2050002.1241309999</v>
          </cell>
          <cell r="U165">
            <v>1740271.142765</v>
          </cell>
          <cell r="V165">
            <v>2411210.5556879998</v>
          </cell>
          <cell r="W165">
            <v>9.7096297573521229E-2</v>
          </cell>
          <cell r="X165">
            <v>0.1645231601534789</v>
          </cell>
          <cell r="Y165">
            <v>5612.8558144186936</v>
          </cell>
          <cell r="Z165">
            <v>10577666.640621001</v>
          </cell>
          <cell r="AA165">
            <v>310050926</v>
          </cell>
        </row>
        <row r="166">
          <cell r="A166" t="str">
            <v>VRE</v>
          </cell>
          <cell r="B166">
            <v>0</v>
          </cell>
          <cell r="C166">
            <v>0</v>
          </cell>
          <cell r="D166">
            <v>7122640.8203130001</v>
          </cell>
          <cell r="E166">
            <v>432357.31442000001</v>
          </cell>
          <cell r="F166">
            <v>901518.19420599996</v>
          </cell>
          <cell r="G166">
            <v>28054855.709141001</v>
          </cell>
          <cell r="H166">
            <v>38683683.427559003</v>
          </cell>
          <cell r="I166">
            <v>10174402.001700999</v>
          </cell>
          <cell r="J166">
            <v>6259845.5540460004</v>
          </cell>
          <cell r="K166">
            <v>18078.835131</v>
          </cell>
          <cell r="L166">
            <v>2762382.3042759998</v>
          </cell>
          <cell r="M166">
            <v>28509281.425857998</v>
          </cell>
          <cell r="N166">
            <v>23288184.100000001</v>
          </cell>
          <cell r="O166">
            <v>9123951.7233189996</v>
          </cell>
          <cell r="P166">
            <v>5482654.9814780001</v>
          </cell>
          <cell r="Q166">
            <v>3641296.741841</v>
          </cell>
          <cell r="R166">
            <v>375271.01391899999</v>
          </cell>
          <cell r="S166">
            <v>2890507.1325050001</v>
          </cell>
          <cell r="T166">
            <v>3052785.3416269999</v>
          </cell>
          <cell r="U166">
            <v>2404386.3629970001</v>
          </cell>
          <cell r="V166">
            <v>3428056.3555459999</v>
          </cell>
          <cell r="W166">
            <v>6.2155052206948544E-2</v>
          </cell>
          <cell r="X166">
            <v>8.433696826943575E-2</v>
          </cell>
          <cell r="Y166">
            <v>1032.4490534223319</v>
          </cell>
          <cell r="Z166">
            <v>28509281.425857998</v>
          </cell>
          <cell r="AA166">
            <v>2328818410</v>
          </cell>
        </row>
        <row r="167">
          <cell r="A167" t="str">
            <v>SMA</v>
          </cell>
          <cell r="B167">
            <v>0</v>
          </cell>
          <cell r="C167">
            <v>0</v>
          </cell>
          <cell r="D167">
            <v>42958.101148000002</v>
          </cell>
          <cell r="E167">
            <v>31728.453853999999</v>
          </cell>
          <cell r="F167">
            <v>4210.151656</v>
          </cell>
          <cell r="G167">
            <v>442361.89477299998</v>
          </cell>
          <cell r="H167">
            <v>485547.24267900002</v>
          </cell>
          <cell r="I167">
            <v>273350.889516</v>
          </cell>
          <cell r="J167">
            <v>47634.174916000004</v>
          </cell>
          <cell r="K167">
            <v>12746</v>
          </cell>
          <cell r="L167">
            <v>225716.71460000001</v>
          </cell>
          <cell r="M167">
            <v>212196.35316299999</v>
          </cell>
          <cell r="N167">
            <v>190214.99</v>
          </cell>
          <cell r="O167">
            <v>175094.26814500001</v>
          </cell>
          <cell r="P167">
            <v>144604.18693600001</v>
          </cell>
          <cell r="Q167">
            <v>30490.081209000011</v>
          </cell>
          <cell r="R167">
            <v>20596.007837000001</v>
          </cell>
          <cell r="S167">
            <v>28326.947523999999</v>
          </cell>
          <cell r="T167">
            <v>8825.5415840000005</v>
          </cell>
          <cell r="U167">
            <v>7030.0332669999998</v>
          </cell>
          <cell r="V167">
            <v>29421.549421000003</v>
          </cell>
          <cell r="W167">
            <v>1.4478577261013554E-2</v>
          </cell>
          <cell r="X167">
            <v>3.312984960490737E-2</v>
          </cell>
          <cell r="Y167">
            <v>369.58355737368544</v>
          </cell>
          <cell r="Z167">
            <v>212196.35316299999</v>
          </cell>
          <cell r="AA167">
            <v>19021499</v>
          </cell>
        </row>
        <row r="168">
          <cell r="A168" t="str">
            <v>ITD</v>
          </cell>
          <cell r="B168">
            <v>0</v>
          </cell>
          <cell r="C168">
            <v>0</v>
          </cell>
          <cell r="D168">
            <v>415331.37359700003</v>
          </cell>
          <cell r="E168">
            <v>133556.04792099999</v>
          </cell>
          <cell r="F168">
            <v>83375.601695999998</v>
          </cell>
          <cell r="G168">
            <v>65270.136294000004</v>
          </cell>
          <cell r="H168">
            <v>510268.16364500002</v>
          </cell>
          <cell r="I168">
            <v>189045.13862300001</v>
          </cell>
          <cell r="J168">
            <v>180255.708507</v>
          </cell>
          <cell r="K168">
            <v>38155.469628999999</v>
          </cell>
          <cell r="L168">
            <v>0</v>
          </cell>
          <cell r="M168">
            <v>321223.02502200002</v>
          </cell>
          <cell r="N168">
            <v>189926.1</v>
          </cell>
          <cell r="O168">
            <v>388701.65669999999</v>
          </cell>
          <cell r="P168">
            <v>276295.2953</v>
          </cell>
          <cell r="Q168">
            <v>112406.36140000001</v>
          </cell>
          <cell r="R168">
            <v>854.06738600000006</v>
          </cell>
          <cell r="S168">
            <v>21097.887322999999</v>
          </cell>
          <cell r="T168">
            <v>40302.447968</v>
          </cell>
          <cell r="U168">
            <v>23914.561341000001</v>
          </cell>
          <cell r="V168">
            <v>41156.515354000003</v>
          </cell>
          <cell r="W168">
            <v>4.6866653741771867E-2</v>
          </cell>
          <cell r="X168">
            <v>7.4448465639603931E-2</v>
          </cell>
          <cell r="Y168">
            <v>1259.1508666265458</v>
          </cell>
          <cell r="Z168">
            <v>321223.02502200002</v>
          </cell>
          <cell r="AA168">
            <v>18992610</v>
          </cell>
        </row>
        <row r="169">
          <cell r="A169" t="str">
            <v>TNI</v>
          </cell>
          <cell r="B169">
            <v>0</v>
          </cell>
          <cell r="C169">
            <v>0</v>
          </cell>
          <cell r="D169">
            <v>848499.78978999995</v>
          </cell>
          <cell r="E169">
            <v>314579.44373900001</v>
          </cell>
          <cell r="F169">
            <v>247870.87737</v>
          </cell>
          <cell r="G169">
            <v>6316.1059029999997</v>
          </cell>
          <cell r="H169">
            <v>1007810.257311</v>
          </cell>
          <cell r="I169">
            <v>437199.278131</v>
          </cell>
          <cell r="J169">
            <v>435603.78632800002</v>
          </cell>
          <cell r="K169">
            <v>267274.34690900001</v>
          </cell>
          <cell r="L169">
            <v>1595.4918029999999</v>
          </cell>
          <cell r="M169">
            <v>570610.97918000002</v>
          </cell>
          <cell r="N169">
            <v>525000</v>
          </cell>
          <cell r="O169">
            <v>1545081.7020370001</v>
          </cell>
          <cell r="P169">
            <v>1505877.793083</v>
          </cell>
          <cell r="Q169">
            <v>39203.908954000006</v>
          </cell>
          <cell r="R169">
            <v>15581.240169999999</v>
          </cell>
          <cell r="S169">
            <v>21457.787531999998</v>
          </cell>
          <cell r="T169">
            <v>17280.618962</v>
          </cell>
          <cell r="U169">
            <v>12829.807849999999</v>
          </cell>
          <cell r="V169">
            <v>32861.859131999998</v>
          </cell>
          <cell r="W169">
            <v>1.2730380304157641E-2</v>
          </cell>
          <cell r="X169">
            <v>2.2484334017612406E-2</v>
          </cell>
          <cell r="Y169">
            <v>244.37729238095238</v>
          </cell>
          <cell r="Z169">
            <v>570610.97918000002</v>
          </cell>
          <cell r="AA169">
            <v>52500000</v>
          </cell>
        </row>
        <row r="170">
          <cell r="A170" t="str">
            <v>HTV</v>
          </cell>
          <cell r="B170">
            <v>0</v>
          </cell>
          <cell r="C170">
            <v>0</v>
          </cell>
          <cell r="D170">
            <v>309191.96994699998</v>
          </cell>
          <cell r="E170">
            <v>148778.294028</v>
          </cell>
          <cell r="F170">
            <v>996.07674899999995</v>
          </cell>
          <cell r="G170">
            <v>118141.91409599999</v>
          </cell>
          <cell r="H170">
            <v>427333.884043</v>
          </cell>
          <cell r="I170">
            <v>96951.339068000001</v>
          </cell>
          <cell r="J170">
            <v>96951.339068000001</v>
          </cell>
          <cell r="K170">
            <v>0</v>
          </cell>
          <cell r="L170">
            <v>0</v>
          </cell>
          <cell r="M170">
            <v>330382.54497500003</v>
          </cell>
          <cell r="N170">
            <v>131040</v>
          </cell>
          <cell r="O170">
            <v>258628.17269599999</v>
          </cell>
          <cell r="P170">
            <v>210976.448191</v>
          </cell>
          <cell r="Q170">
            <v>47651.724504999976</v>
          </cell>
          <cell r="R170">
            <v>0</v>
          </cell>
          <cell r="S170">
            <v>29274.610981000002</v>
          </cell>
          <cell r="T170">
            <v>36937.881465999999</v>
          </cell>
          <cell r="U170">
            <v>29273.541947999998</v>
          </cell>
          <cell r="V170">
            <v>36937.881465999999</v>
          </cell>
          <cell r="W170">
            <v>6.8502739991136249E-2</v>
          </cell>
          <cell r="X170">
            <v>8.8604989559043196E-2</v>
          </cell>
          <cell r="Y170">
            <v>2233.9394038461537</v>
          </cell>
          <cell r="Z170">
            <v>330382.54497500003</v>
          </cell>
          <cell r="AA170">
            <v>13104000</v>
          </cell>
        </row>
        <row r="171">
          <cell r="A171" t="str">
            <v>NCT</v>
          </cell>
          <cell r="B171">
            <v>0</v>
          </cell>
          <cell r="C171">
            <v>0</v>
          </cell>
          <cell r="D171">
            <v>322133.10631</v>
          </cell>
          <cell r="E171">
            <v>53184.995354999999</v>
          </cell>
          <cell r="F171">
            <v>3371.4875710000001</v>
          </cell>
          <cell r="G171">
            <v>126785.464628</v>
          </cell>
          <cell r="H171">
            <v>550992.47782000003</v>
          </cell>
          <cell r="I171">
            <v>83563.725596999997</v>
          </cell>
          <cell r="J171">
            <v>77317.725596999997</v>
          </cell>
          <cell r="K171">
            <v>0</v>
          </cell>
          <cell r="L171">
            <v>0</v>
          </cell>
          <cell r="M171">
            <v>467428.75222299999</v>
          </cell>
          <cell r="N171">
            <v>261657.32</v>
          </cell>
          <cell r="O171">
            <v>684174.15382999997</v>
          </cell>
          <cell r="P171">
            <v>356398.98114300001</v>
          </cell>
          <cell r="Q171">
            <v>327775.17268700001</v>
          </cell>
          <cell r="R171">
            <v>0</v>
          </cell>
          <cell r="S171">
            <v>259331.81226999999</v>
          </cell>
          <cell r="T171">
            <v>278134.064059</v>
          </cell>
          <cell r="U171">
            <v>223245.58630900001</v>
          </cell>
          <cell r="V171">
            <v>278134.064059</v>
          </cell>
          <cell r="W171">
            <v>0.40516993479161539</v>
          </cell>
          <cell r="X171">
            <v>0.47760345346170413</v>
          </cell>
          <cell r="Y171">
            <v>8531.9832179355799</v>
          </cell>
          <cell r="Z171">
            <v>467428.75222299999</v>
          </cell>
          <cell r="AA171">
            <v>26165732</v>
          </cell>
        </row>
        <row r="172">
          <cell r="A172" t="str">
            <v>FCM</v>
          </cell>
          <cell r="B172">
            <v>0</v>
          </cell>
          <cell r="C172">
            <v>0</v>
          </cell>
          <cell r="D172">
            <v>712160.97874399996</v>
          </cell>
          <cell r="E172">
            <v>403426.144485</v>
          </cell>
          <cell r="F172">
            <v>224256.39320600001</v>
          </cell>
          <cell r="G172">
            <v>194057.30417700001</v>
          </cell>
          <cell r="H172">
            <v>979653.37094199995</v>
          </cell>
          <cell r="I172">
            <v>414756.565367</v>
          </cell>
          <cell r="J172">
            <v>412363.02536700002</v>
          </cell>
          <cell r="K172">
            <v>268760.22744599998</v>
          </cell>
          <cell r="L172">
            <v>2122.54</v>
          </cell>
          <cell r="M172">
            <v>564896.80557500001</v>
          </cell>
          <cell r="N172">
            <v>410000</v>
          </cell>
          <cell r="O172">
            <v>849205.09410700004</v>
          </cell>
          <cell r="P172">
            <v>725590.66052799998</v>
          </cell>
          <cell r="Q172">
            <v>123614.43357900002</v>
          </cell>
          <cell r="R172">
            <v>17882.15336</v>
          </cell>
          <cell r="S172">
            <v>87516.142179000002</v>
          </cell>
          <cell r="T172">
            <v>71598.806997000007</v>
          </cell>
          <cell r="U172">
            <v>52627.667492</v>
          </cell>
          <cell r="V172">
            <v>89480.960357000004</v>
          </cell>
          <cell r="W172">
            <v>5.3720702702625418E-2</v>
          </cell>
          <cell r="X172">
            <v>9.3163329961533564E-2</v>
          </cell>
          <cell r="Y172">
            <v>1283.6016461463414</v>
          </cell>
          <cell r="Z172">
            <v>564896.80557500001</v>
          </cell>
          <cell r="AA172">
            <v>41000000</v>
          </cell>
        </row>
        <row r="173">
          <cell r="A173" t="str">
            <v>RIC</v>
          </cell>
          <cell r="B173">
            <v>0</v>
          </cell>
          <cell r="C173">
            <v>0</v>
          </cell>
          <cell r="D173">
            <v>91469.863299999997</v>
          </cell>
          <cell r="E173">
            <v>18459.810000000001</v>
          </cell>
          <cell r="F173">
            <v>21266.81695</v>
          </cell>
          <cell r="G173">
            <v>913650.07689999999</v>
          </cell>
          <cell r="H173">
            <v>1017686.66305</v>
          </cell>
          <cell r="I173">
            <v>133014.25140000001</v>
          </cell>
          <cell r="J173">
            <v>106495.16245</v>
          </cell>
          <cell r="K173">
            <v>68942.829800000007</v>
          </cell>
          <cell r="L173">
            <v>0</v>
          </cell>
          <cell r="M173">
            <v>884672.41165000002</v>
          </cell>
          <cell r="N173">
            <v>703687.54</v>
          </cell>
          <cell r="O173">
            <v>264724.77034599998</v>
          </cell>
          <cell r="P173">
            <v>240466.38036700001</v>
          </cell>
          <cell r="Q173">
            <v>24258.389978999989</v>
          </cell>
          <cell r="R173">
            <v>6651.7642800000003</v>
          </cell>
          <cell r="S173">
            <v>-41488.138821</v>
          </cell>
          <cell r="T173">
            <v>-37830.568427999999</v>
          </cell>
          <cell r="U173">
            <v>-37889.424317999998</v>
          </cell>
          <cell r="V173">
            <v>-31178.804147999999</v>
          </cell>
          <cell r="W173">
            <v>-3.7230933344891887E-2</v>
          </cell>
          <cell r="X173">
            <v>-4.2828762171222834E-2</v>
          </cell>
          <cell r="Y173">
            <v>-538.44102906810031</v>
          </cell>
          <cell r="Z173">
            <v>884672.41165000002</v>
          </cell>
          <cell r="AA173">
            <v>70368754</v>
          </cell>
        </row>
        <row r="174">
          <cell r="A174" t="str">
            <v>PIT</v>
          </cell>
          <cell r="B174">
            <v>0</v>
          </cell>
          <cell r="C174">
            <v>0</v>
          </cell>
          <cell r="D174">
            <v>236659.567488</v>
          </cell>
          <cell r="E174">
            <v>61755.998538</v>
          </cell>
          <cell r="F174">
            <v>102950.77912399999</v>
          </cell>
          <cell r="G174">
            <v>105741.16702199999</v>
          </cell>
          <cell r="H174">
            <v>354597.609452</v>
          </cell>
          <cell r="I174">
            <v>236398.85897500001</v>
          </cell>
          <cell r="J174">
            <v>232484.13173200001</v>
          </cell>
          <cell r="K174">
            <v>186115.74858499999</v>
          </cell>
          <cell r="L174">
            <v>0</v>
          </cell>
          <cell r="M174">
            <v>118198.75047699999</v>
          </cell>
          <cell r="N174">
            <v>142102.25</v>
          </cell>
          <cell r="O174">
            <v>1054773.782284</v>
          </cell>
          <cell r="P174">
            <v>961640.64504600002</v>
          </cell>
          <cell r="Q174">
            <v>93133.137237999937</v>
          </cell>
          <cell r="R174">
            <v>18013.217432000001</v>
          </cell>
          <cell r="S174">
            <v>19169.249472</v>
          </cell>
          <cell r="T174">
            <v>3273.2950099999998</v>
          </cell>
          <cell r="U174">
            <v>3269.8606060000002</v>
          </cell>
          <cell r="V174">
            <v>21286.512441999999</v>
          </cell>
          <cell r="W174">
            <v>9.2213272702353737E-3</v>
          </cell>
          <cell r="X174">
            <v>2.7664087757309028E-2</v>
          </cell>
          <cell r="Y174">
            <v>230.10618100698616</v>
          </cell>
          <cell r="Z174">
            <v>118198.75047699999</v>
          </cell>
          <cell r="AA174">
            <v>14210225</v>
          </cell>
        </row>
        <row r="175">
          <cell r="A175" t="str">
            <v>CHP</v>
          </cell>
          <cell r="B175">
            <v>0</v>
          </cell>
          <cell r="C175">
            <v>0</v>
          </cell>
          <cell r="D175">
            <v>238015.065905</v>
          </cell>
          <cell r="E175">
            <v>116202.18589399999</v>
          </cell>
          <cell r="F175">
            <v>10010.269881</v>
          </cell>
          <cell r="G175">
            <v>3372931.472085</v>
          </cell>
          <cell r="H175">
            <v>3675262.5217789998</v>
          </cell>
          <cell r="I175">
            <v>2077937.492014</v>
          </cell>
          <cell r="J175">
            <v>644947.89572899998</v>
          </cell>
          <cell r="K175">
            <v>209655.641664</v>
          </cell>
          <cell r="L175">
            <v>1432989.596285</v>
          </cell>
          <cell r="M175">
            <v>1597325.0297650001</v>
          </cell>
          <cell r="N175">
            <v>1385985.05</v>
          </cell>
          <cell r="O175">
            <v>638725.97851399996</v>
          </cell>
          <cell r="P175">
            <v>313195.363587</v>
          </cell>
          <cell r="Q175">
            <v>325530.61492700002</v>
          </cell>
          <cell r="R175">
            <v>103668.967483</v>
          </cell>
          <cell r="S175">
            <v>298637.10258000001</v>
          </cell>
          <cell r="T175">
            <v>197404.80431899999</v>
          </cell>
          <cell r="U175">
            <v>189151.21119599999</v>
          </cell>
          <cell r="V175">
            <v>301073.771802</v>
          </cell>
          <cell r="W175">
            <v>5.1466040881466585E-2</v>
          </cell>
          <cell r="X175">
            <v>0.11841748402567015</v>
          </cell>
          <cell r="Y175">
            <v>1364.742074209242</v>
          </cell>
          <cell r="Z175">
            <v>1597325.0297650001</v>
          </cell>
          <cell r="AA175">
            <v>138598505</v>
          </cell>
        </row>
        <row r="176">
          <cell r="A176" t="str">
            <v>ANV</v>
          </cell>
          <cell r="B176">
            <v>0</v>
          </cell>
          <cell r="C176">
            <v>0</v>
          </cell>
          <cell r="D176">
            <v>2539831.470377</v>
          </cell>
          <cell r="E176">
            <v>421068.17467699997</v>
          </cell>
          <cell r="F176">
            <v>1541345.9688240001</v>
          </cell>
          <cell r="G176">
            <v>1241195.663864</v>
          </cell>
          <cell r="H176">
            <v>4000629.5913789999</v>
          </cell>
          <cell r="I176">
            <v>1812259.7955159999</v>
          </cell>
          <cell r="J176">
            <v>1796556.995541</v>
          </cell>
          <cell r="K176">
            <v>1411240.7965859999</v>
          </cell>
          <cell r="L176">
            <v>15702.799975</v>
          </cell>
          <cell r="M176">
            <v>2188369.7958630002</v>
          </cell>
          <cell r="N176">
            <v>1271278.75</v>
          </cell>
          <cell r="O176">
            <v>4485464.6622670004</v>
          </cell>
          <cell r="P176">
            <v>3315242.5141790002</v>
          </cell>
          <cell r="Q176">
            <v>1170222.1480879998</v>
          </cell>
          <cell r="R176">
            <v>46132.409135000002</v>
          </cell>
          <cell r="S176">
            <v>924452.17144499999</v>
          </cell>
          <cell r="T176">
            <v>926913.02467700001</v>
          </cell>
          <cell r="U176">
            <v>802957.84210999997</v>
          </cell>
          <cell r="V176">
            <v>973045.43381199997</v>
          </cell>
          <cell r="W176">
            <v>0.20070786954140982</v>
          </cell>
          <cell r="X176">
            <v>0.36692054680518355</v>
          </cell>
          <cell r="Y176">
            <v>6316.1430340120132</v>
          </cell>
          <cell r="Z176">
            <v>2188369.7958630002</v>
          </cell>
          <cell r="AA176">
            <v>127127875</v>
          </cell>
        </row>
        <row r="177">
          <cell r="A177" t="str">
            <v>GAB</v>
          </cell>
          <cell r="B177">
            <v>0</v>
          </cell>
          <cell r="C177">
            <v>0</v>
          </cell>
          <cell r="D177">
            <v>62593.636988999999</v>
          </cell>
          <cell r="E177">
            <v>19335.246712</v>
          </cell>
          <cell r="F177">
            <v>13296.791595999999</v>
          </cell>
          <cell r="G177">
            <v>88864.997401000001</v>
          </cell>
          <cell r="H177">
            <v>184138.93062299999</v>
          </cell>
          <cell r="I177">
            <v>38900.252604000001</v>
          </cell>
          <cell r="J177">
            <v>22887.752604000001</v>
          </cell>
          <cell r="K177">
            <v>14113.331303000001</v>
          </cell>
          <cell r="L177">
            <v>16012.5</v>
          </cell>
          <cell r="M177">
            <v>145238.67801900001</v>
          </cell>
          <cell r="N177">
            <v>138000</v>
          </cell>
          <cell r="O177">
            <v>92294.718766999998</v>
          </cell>
          <cell r="P177">
            <v>75216.817892000006</v>
          </cell>
          <cell r="Q177">
            <v>17077.900874999999</v>
          </cell>
          <cell r="R177">
            <v>3229.5309739999998</v>
          </cell>
          <cell r="S177">
            <v>11329.519371</v>
          </cell>
          <cell r="T177">
            <v>7791.4614419999998</v>
          </cell>
          <cell r="U177">
            <v>6196.4949420000003</v>
          </cell>
          <cell r="V177">
            <v>11020.992415999999</v>
          </cell>
          <cell r="W177">
            <v>3.3651194351109276E-2</v>
          </cell>
          <cell r="X177">
            <v>4.2664220209918044E-2</v>
          </cell>
          <cell r="Y177">
            <v>449.02137260869563</v>
          </cell>
          <cell r="Z177">
            <v>145238.67801900001</v>
          </cell>
          <cell r="AA177">
            <v>13800000</v>
          </cell>
        </row>
        <row r="178">
          <cell r="A178" t="str">
            <v>CDC</v>
          </cell>
          <cell r="B178">
            <v>0</v>
          </cell>
          <cell r="C178">
            <v>0</v>
          </cell>
          <cell r="D178">
            <v>850065.43697799998</v>
          </cell>
          <cell r="E178">
            <v>118465.966342</v>
          </cell>
          <cell r="F178">
            <v>297686.92889400001</v>
          </cell>
          <cell r="G178">
            <v>11808.681311</v>
          </cell>
          <cell r="H178">
            <v>913202.14553800004</v>
          </cell>
          <cell r="I178">
            <v>634364.17449699994</v>
          </cell>
          <cell r="J178">
            <v>485781.94763499999</v>
          </cell>
          <cell r="K178">
            <v>29494.129379999998</v>
          </cell>
          <cell r="L178">
            <v>141183.72930599999</v>
          </cell>
          <cell r="M178">
            <v>278837.97104099998</v>
          </cell>
          <cell r="N178">
            <v>157064.06</v>
          </cell>
          <cell r="O178">
            <v>453288.21012200002</v>
          </cell>
          <cell r="P178">
            <v>409799.29309300001</v>
          </cell>
          <cell r="Q178">
            <v>43488.917028999975</v>
          </cell>
          <cell r="R178">
            <v>5859.2405490000001</v>
          </cell>
          <cell r="S178">
            <v>25742.471890000001</v>
          </cell>
          <cell r="T178">
            <v>37031.940114999998</v>
          </cell>
          <cell r="U178">
            <v>30340.453801</v>
          </cell>
          <cell r="V178">
            <v>42891.180664</v>
          </cell>
          <cell r="W178">
            <v>3.3224247171611009E-2</v>
          </cell>
          <cell r="X178">
            <v>0.10881033773028989</v>
          </cell>
          <cell r="Y178">
            <v>1931.7247880259813</v>
          </cell>
          <cell r="Z178">
            <v>278837.97104099998</v>
          </cell>
          <cell r="AA178">
            <v>15706406</v>
          </cell>
        </row>
        <row r="179">
          <cell r="A179" t="str">
            <v>VFG</v>
          </cell>
          <cell r="B179">
            <v>0</v>
          </cell>
          <cell r="C179">
            <v>0</v>
          </cell>
          <cell r="D179">
            <v>1357236.672055</v>
          </cell>
          <cell r="E179">
            <v>554080.24401300005</v>
          </cell>
          <cell r="F179">
            <v>521570.19211200002</v>
          </cell>
          <cell r="G179">
            <v>191045.04983100001</v>
          </cell>
          <cell r="H179">
            <v>1781075.0627989999</v>
          </cell>
          <cell r="I179">
            <v>898946.58033100003</v>
          </cell>
          <cell r="J179">
            <v>831748.841992</v>
          </cell>
          <cell r="K179">
            <v>135243.101429</v>
          </cell>
          <cell r="L179">
            <v>30759.717288</v>
          </cell>
          <cell r="M179">
            <v>882128.48246800003</v>
          </cell>
          <cell r="N179">
            <v>316114.90407256002</v>
          </cell>
          <cell r="O179">
            <v>2239918.6781250001</v>
          </cell>
          <cell r="P179">
            <v>1673688.6895029999</v>
          </cell>
          <cell r="Q179">
            <v>566229.98862199998</v>
          </cell>
          <cell r="R179">
            <v>13189.51791</v>
          </cell>
          <cell r="S179">
            <v>180461.08257900001</v>
          </cell>
          <cell r="T179">
            <v>179259.06761100001</v>
          </cell>
          <cell r="U179">
            <v>142686.780379</v>
          </cell>
          <cell r="V179">
            <v>192448.585521</v>
          </cell>
          <cell r="W179">
            <v>8.0112727059781799E-2</v>
          </cell>
          <cell r="X179">
            <v>0.16175283217224096</v>
          </cell>
          <cell r="Y179">
            <v>4446.8908017623662</v>
          </cell>
          <cell r="Z179">
            <v>882128.48246800003</v>
          </cell>
          <cell r="AA179">
            <v>32086864</v>
          </cell>
        </row>
        <row r="180">
          <cell r="A180" t="str">
            <v>DIG</v>
          </cell>
          <cell r="B180">
            <v>0</v>
          </cell>
          <cell r="C180">
            <v>0</v>
          </cell>
          <cell r="D180">
            <v>6659307.6402390003</v>
          </cell>
          <cell r="E180">
            <v>935138.95922900003</v>
          </cell>
          <cell r="F180">
            <v>3408409.0828869999</v>
          </cell>
          <cell r="G180">
            <v>582757.90056099999</v>
          </cell>
          <cell r="H180">
            <v>7831367.9198279995</v>
          </cell>
          <cell r="I180">
            <v>4015121.9160429998</v>
          </cell>
          <cell r="J180">
            <v>3127618.1918720002</v>
          </cell>
          <cell r="K180">
            <v>644278.76222599996</v>
          </cell>
          <cell r="L180">
            <v>679598.33817400003</v>
          </cell>
          <cell r="M180">
            <v>3816246.0037850002</v>
          </cell>
          <cell r="N180">
            <v>3149436.01</v>
          </cell>
          <cell r="O180">
            <v>2001942.7621220001</v>
          </cell>
          <cell r="P180">
            <v>1529804.4753630001</v>
          </cell>
          <cell r="Q180">
            <v>472138.28675899992</v>
          </cell>
          <cell r="R180">
            <v>31015.578485999999</v>
          </cell>
          <cell r="S180">
            <v>231125.062443</v>
          </cell>
          <cell r="T180">
            <v>409498.29857300001</v>
          </cell>
          <cell r="U180">
            <v>308984.55347699998</v>
          </cell>
          <cell r="V180">
            <v>440513.87705900002</v>
          </cell>
          <cell r="W180">
            <v>3.9454735959306868E-2</v>
          </cell>
          <cell r="X180">
            <v>8.0965575377097088E-2</v>
          </cell>
          <cell r="Y180">
            <v>981.07900111613947</v>
          </cell>
          <cell r="Z180">
            <v>3816246.0037850002</v>
          </cell>
          <cell r="AA180">
            <v>314943601</v>
          </cell>
        </row>
        <row r="181">
          <cell r="A181" t="str">
            <v>TCT</v>
          </cell>
          <cell r="B181">
            <v>0</v>
          </cell>
          <cell r="C181">
            <v>0</v>
          </cell>
          <cell r="D181">
            <v>290050.239138</v>
          </cell>
          <cell r="E181">
            <v>100954.9706</v>
          </cell>
          <cell r="F181">
            <v>3327.0847589999998</v>
          </cell>
          <cell r="G181">
            <v>95668.044422999999</v>
          </cell>
          <cell r="H181">
            <v>389435.73316300003</v>
          </cell>
          <cell r="I181">
            <v>35904.937859999998</v>
          </cell>
          <cell r="J181">
            <v>35904.937859999998</v>
          </cell>
          <cell r="K181">
            <v>0</v>
          </cell>
          <cell r="L181">
            <v>0</v>
          </cell>
          <cell r="M181">
            <v>353530.79530300002</v>
          </cell>
          <cell r="N181">
            <v>127880</v>
          </cell>
          <cell r="O181">
            <v>177880.173148</v>
          </cell>
          <cell r="P181">
            <v>89975.803732</v>
          </cell>
          <cell r="Q181">
            <v>87904.369416000001</v>
          </cell>
          <cell r="R181">
            <v>0</v>
          </cell>
          <cell r="S181">
            <v>70916.253662000003</v>
          </cell>
          <cell r="T181">
            <v>86308.386452000006</v>
          </cell>
          <cell r="U181">
            <v>68867.897524</v>
          </cell>
          <cell r="V181">
            <v>86308.386452000006</v>
          </cell>
          <cell r="W181">
            <v>0.17684021177166873</v>
          </cell>
          <cell r="X181">
            <v>0.19480027889784116</v>
          </cell>
          <cell r="Y181">
            <v>5385.3532627463246</v>
          </cell>
          <cell r="Z181">
            <v>353530.79530300002</v>
          </cell>
          <cell r="AA181">
            <v>12788000</v>
          </cell>
        </row>
        <row r="182">
          <cell r="A182" t="str">
            <v>SHI</v>
          </cell>
          <cell r="B182">
            <v>0</v>
          </cell>
          <cell r="C182">
            <v>0</v>
          </cell>
          <cell r="D182">
            <v>2755572.3650830002</v>
          </cell>
          <cell r="E182">
            <v>1374796.130714</v>
          </cell>
          <cell r="F182">
            <v>963297.15534499998</v>
          </cell>
          <cell r="G182">
            <v>835928.13647200004</v>
          </cell>
          <cell r="H182">
            <v>3769868.1838210002</v>
          </cell>
          <cell r="I182">
            <v>2644341.829994</v>
          </cell>
          <cell r="J182">
            <v>2342233.3443280002</v>
          </cell>
          <cell r="K182">
            <v>1737355.771674</v>
          </cell>
          <cell r="L182">
            <v>301419.895166</v>
          </cell>
          <cell r="M182">
            <v>1125526.3538279999</v>
          </cell>
          <cell r="N182">
            <v>867693.21</v>
          </cell>
          <cell r="O182">
            <v>4550695.9669199996</v>
          </cell>
          <cell r="P182">
            <v>3948973.7348199999</v>
          </cell>
          <cell r="Q182">
            <v>601722.23209999991</v>
          </cell>
          <cell r="R182">
            <v>123047.73479</v>
          </cell>
          <cell r="S182">
            <v>237927.02491899999</v>
          </cell>
          <cell r="T182">
            <v>134298.775953</v>
          </cell>
          <cell r="U182">
            <v>105347.078565</v>
          </cell>
          <cell r="V182">
            <v>257346.51074300002</v>
          </cell>
          <cell r="W182">
            <v>2.7944499231329641E-2</v>
          </cell>
          <cell r="X182">
            <v>9.3598055884437231E-2</v>
          </cell>
          <cell r="Y182">
            <v>1214.1051393614109</v>
          </cell>
          <cell r="Z182">
            <v>1125526.3538279999</v>
          </cell>
          <cell r="AA182">
            <v>86769321</v>
          </cell>
        </row>
        <row r="183">
          <cell r="A183" t="str">
            <v>CSM</v>
          </cell>
          <cell r="B183">
            <v>0</v>
          </cell>
          <cell r="C183">
            <v>0</v>
          </cell>
          <cell r="D183">
            <v>2092337.178417</v>
          </cell>
          <cell r="E183">
            <v>676285.46047399996</v>
          </cell>
          <cell r="F183">
            <v>1020103.487446</v>
          </cell>
          <cell r="G183">
            <v>1621072.945295</v>
          </cell>
          <cell r="H183">
            <v>3777125.1659229998</v>
          </cell>
          <cell r="I183">
            <v>2562871.840045</v>
          </cell>
          <cell r="J183">
            <v>2052717.6235170001</v>
          </cell>
          <cell r="K183">
            <v>1604190.7697360001</v>
          </cell>
          <cell r="L183">
            <v>497303.39402800001</v>
          </cell>
          <cell r="M183">
            <v>1214253.3258779999</v>
          </cell>
          <cell r="N183">
            <v>1036252.62</v>
          </cell>
          <cell r="O183">
            <v>4113498.272082</v>
          </cell>
          <cell r="P183">
            <v>3577467.2978980001</v>
          </cell>
          <cell r="Q183">
            <v>536030.9741839997</v>
          </cell>
          <cell r="R183">
            <v>131164.58929500001</v>
          </cell>
          <cell r="S183">
            <v>167147.675097</v>
          </cell>
          <cell r="T183">
            <v>25432.659617000001</v>
          </cell>
          <cell r="U183">
            <v>20346.127692999999</v>
          </cell>
          <cell r="V183">
            <v>156597.24891200001</v>
          </cell>
          <cell r="W183">
            <v>5.3866702317840985E-3</v>
          </cell>
          <cell r="X183">
            <v>1.6756081502423029E-2</v>
          </cell>
          <cell r="Y183">
            <v>196.34331725983958</v>
          </cell>
          <cell r="Z183">
            <v>1214253.3258779999</v>
          </cell>
          <cell r="AA183">
            <v>103625262</v>
          </cell>
        </row>
        <row r="184">
          <cell r="A184" t="str">
            <v>VDP</v>
          </cell>
          <cell r="B184">
            <v>0</v>
          </cell>
          <cell r="C184">
            <v>0</v>
          </cell>
          <cell r="D184">
            <v>482050.02598199999</v>
          </cell>
          <cell r="E184">
            <v>141491.22260800001</v>
          </cell>
          <cell r="F184">
            <v>144191.57769100001</v>
          </cell>
          <cell r="G184">
            <v>116727.262554</v>
          </cell>
          <cell r="H184">
            <v>609385.43091300002</v>
          </cell>
          <cell r="I184">
            <v>195024.01143499999</v>
          </cell>
          <cell r="J184">
            <v>195024.01143499999</v>
          </cell>
          <cell r="K184">
            <v>64931.431409999997</v>
          </cell>
          <cell r="L184">
            <v>0</v>
          </cell>
          <cell r="M184">
            <v>414361.41947800003</v>
          </cell>
          <cell r="N184">
            <v>127625.04</v>
          </cell>
          <cell r="O184">
            <v>484928.748494</v>
          </cell>
          <cell r="P184">
            <v>367609.65188100003</v>
          </cell>
          <cell r="Q184">
            <v>117319.09661300002</v>
          </cell>
          <cell r="R184">
            <v>3283.9168289999998</v>
          </cell>
          <cell r="S184">
            <v>56864.703848999998</v>
          </cell>
          <cell r="T184">
            <v>66109.448254000003</v>
          </cell>
          <cell r="U184">
            <v>52337.295746999996</v>
          </cell>
          <cell r="V184">
            <v>69393.365082999997</v>
          </cell>
          <cell r="W184">
            <v>8.5885374168835391E-2</v>
          </cell>
          <cell r="X184">
            <v>0.12630832236488845</v>
          </cell>
          <cell r="Y184">
            <v>4105.0456352654974</v>
          </cell>
          <cell r="Z184">
            <v>414361.41947800003</v>
          </cell>
          <cell r="AA184">
            <v>12749504</v>
          </cell>
        </row>
        <row r="185">
          <cell r="A185" t="str">
            <v>BHN</v>
          </cell>
          <cell r="B185">
            <v>0</v>
          </cell>
          <cell r="C185">
            <v>0</v>
          </cell>
          <cell r="D185">
            <v>5454705.9285859996</v>
          </cell>
          <cell r="E185">
            <v>275517.75222000002</v>
          </cell>
          <cell r="F185">
            <v>634893.54701700003</v>
          </cell>
          <cell r="G185">
            <v>2946117.4587329999</v>
          </cell>
          <cell r="H185">
            <v>9003516.3751669992</v>
          </cell>
          <cell r="I185">
            <v>3860152.9603550001</v>
          </cell>
          <cell r="J185">
            <v>3519243.706942</v>
          </cell>
          <cell r="K185">
            <v>249419.73873300001</v>
          </cell>
          <cell r="L185">
            <v>194058.57320899999</v>
          </cell>
          <cell r="M185">
            <v>5143363.4148119995</v>
          </cell>
          <cell r="N185">
            <v>2318000</v>
          </cell>
          <cell r="O185">
            <v>8993534.4252979998</v>
          </cell>
          <cell r="P185">
            <v>6647717.5062229997</v>
          </cell>
          <cell r="Q185">
            <v>2345816.9190750006</v>
          </cell>
          <cell r="R185">
            <v>33396.453430000001</v>
          </cell>
          <cell r="S185">
            <v>337383.22480800003</v>
          </cell>
          <cell r="T185">
            <v>569413.42518000002</v>
          </cell>
          <cell r="U185">
            <v>476923.74042599997</v>
          </cell>
          <cell r="V185">
            <v>602809.87861000001</v>
          </cell>
          <cell r="W185">
            <v>5.2970830568090557E-2</v>
          </cell>
          <cell r="X185">
            <v>9.2726043633732325E-2</v>
          </cell>
          <cell r="Y185">
            <v>2057.4794668938739</v>
          </cell>
          <cell r="Z185">
            <v>5143363.4148119995</v>
          </cell>
          <cell r="AA185">
            <v>231800000</v>
          </cell>
        </row>
        <row r="186">
          <cell r="A186" t="str">
            <v>EVG</v>
          </cell>
          <cell r="B186">
            <v>0</v>
          </cell>
          <cell r="C186">
            <v>0</v>
          </cell>
          <cell r="D186">
            <v>343303.90122499998</v>
          </cell>
          <cell r="E186">
            <v>114799.013505</v>
          </cell>
          <cell r="F186">
            <v>148714.25882700001</v>
          </cell>
          <cell r="G186">
            <v>12056.206437000001</v>
          </cell>
          <cell r="H186">
            <v>760462.99506300001</v>
          </cell>
          <cell r="I186">
            <v>91968.725865</v>
          </cell>
          <cell r="J186">
            <v>91031.359192000004</v>
          </cell>
          <cell r="K186">
            <v>18381.742923999998</v>
          </cell>
          <cell r="L186">
            <v>937.36667299999999</v>
          </cell>
          <cell r="M186">
            <v>668494.26919799997</v>
          </cell>
          <cell r="N186">
            <v>600000</v>
          </cell>
          <cell r="O186">
            <v>553681.76746899995</v>
          </cell>
          <cell r="P186">
            <v>509040.06739400001</v>
          </cell>
          <cell r="Q186">
            <v>44641.700074999972</v>
          </cell>
          <cell r="R186">
            <v>1326.0421080000001</v>
          </cell>
          <cell r="S186">
            <v>32461.027313999999</v>
          </cell>
          <cell r="T186">
            <v>34081.482888999999</v>
          </cell>
          <cell r="U186">
            <v>27040.738708000001</v>
          </cell>
          <cell r="V186">
            <v>35407.524997</v>
          </cell>
          <cell r="W186">
            <v>3.5558257119085501E-2</v>
          </cell>
          <cell r="X186">
            <v>4.0450217681658032E-2</v>
          </cell>
          <cell r="Y186">
            <v>450.67897846666665</v>
          </cell>
          <cell r="Z186">
            <v>668494.26919799997</v>
          </cell>
          <cell r="AA186">
            <v>60000000</v>
          </cell>
        </row>
        <row r="187">
          <cell r="A187" t="str">
            <v>VSC</v>
          </cell>
          <cell r="B187">
            <v>0</v>
          </cell>
          <cell r="C187">
            <v>0</v>
          </cell>
          <cell r="D187">
            <v>637585.09921799996</v>
          </cell>
          <cell r="E187">
            <v>192503.409457</v>
          </cell>
          <cell r="F187">
            <v>31558.280030000002</v>
          </cell>
          <cell r="G187">
            <v>1090890.3374079999</v>
          </cell>
          <cell r="H187">
            <v>2411347.442367</v>
          </cell>
          <cell r="I187">
            <v>443282.92283699999</v>
          </cell>
          <cell r="J187">
            <v>282247.464653</v>
          </cell>
          <cell r="K187">
            <v>0</v>
          </cell>
          <cell r="L187">
            <v>161005.45818399999</v>
          </cell>
          <cell r="M187">
            <v>1968064.5195299999</v>
          </cell>
          <cell r="N187">
            <v>551227.98</v>
          </cell>
          <cell r="O187">
            <v>1805849.495786</v>
          </cell>
          <cell r="P187">
            <v>1363203.1476410001</v>
          </cell>
          <cell r="Q187">
            <v>442646.34814500005</v>
          </cell>
          <cell r="R187">
            <v>15720.342188000001</v>
          </cell>
          <cell r="S187">
            <v>345088.41144400003</v>
          </cell>
          <cell r="T187">
            <v>331784.22936200001</v>
          </cell>
          <cell r="U187">
            <v>226234.90212000001</v>
          </cell>
          <cell r="V187">
            <v>347504.57154999999</v>
          </cell>
          <cell r="W187">
            <v>9.3820947634956256E-2</v>
          </cell>
          <cell r="X187">
            <v>0.11495299055237677</v>
          </cell>
          <cell r="Y187">
            <v>4104.1984501584984</v>
          </cell>
          <cell r="Z187">
            <v>1968064.5195299999</v>
          </cell>
          <cell r="AA187">
            <v>55122798</v>
          </cell>
        </row>
        <row r="188">
          <cell r="A188" t="str">
            <v>VHM</v>
          </cell>
          <cell r="B188">
            <v>0</v>
          </cell>
          <cell r="C188">
            <v>0</v>
          </cell>
          <cell r="D188">
            <v>91202543.545646995</v>
          </cell>
          <cell r="E188">
            <v>11601693.423784001</v>
          </cell>
          <cell r="F188">
            <v>36858428.958296001</v>
          </cell>
          <cell r="G188">
            <v>24292375.28201</v>
          </cell>
          <cell r="H188">
            <v>119688756.46769799</v>
          </cell>
          <cell r="I188">
            <v>71543881.480729997</v>
          </cell>
          <cell r="J188">
            <v>42872273.594508998</v>
          </cell>
          <cell r="K188">
            <v>6402913.3837590003</v>
          </cell>
          <cell r="L188">
            <v>25505722.594751</v>
          </cell>
          <cell r="M188">
            <v>48144874.986968003</v>
          </cell>
          <cell r="N188">
            <v>33495139.18</v>
          </cell>
          <cell r="O188">
            <v>38664328.193703003</v>
          </cell>
          <cell r="P188">
            <v>28603257.862199999</v>
          </cell>
          <cell r="Q188">
            <v>10061070.331503002</v>
          </cell>
          <cell r="R188">
            <v>2382621.895215</v>
          </cell>
          <cell r="S188">
            <v>7617140.1514649997</v>
          </cell>
          <cell r="T188">
            <v>19718734.148309</v>
          </cell>
          <cell r="U188">
            <v>14284453.166652</v>
          </cell>
          <cell r="V188">
            <v>22101356.043524001</v>
          </cell>
          <cell r="W188">
            <v>0.11934665868558118</v>
          </cell>
          <cell r="X188">
            <v>0.2966972740196866</v>
          </cell>
          <cell r="Y188">
            <v>4264.6346653132496</v>
          </cell>
          <cell r="Z188">
            <v>48144874.986968003</v>
          </cell>
          <cell r="AA188">
            <v>3349513918</v>
          </cell>
        </row>
        <row r="189">
          <cell r="A189" t="str">
            <v>KMR</v>
          </cell>
          <cell r="B189">
            <v>0</v>
          </cell>
          <cell r="C189">
            <v>0</v>
          </cell>
          <cell r="D189">
            <v>620585.82850499998</v>
          </cell>
          <cell r="E189">
            <v>111463.252979</v>
          </cell>
          <cell r="F189">
            <v>400585.961618</v>
          </cell>
          <cell r="G189">
            <v>358577.13326999999</v>
          </cell>
          <cell r="H189">
            <v>995800.54837500001</v>
          </cell>
          <cell r="I189">
            <v>385131.06757399999</v>
          </cell>
          <cell r="J189">
            <v>373731.06757399999</v>
          </cell>
          <cell r="K189">
            <v>209726.14753799999</v>
          </cell>
          <cell r="L189">
            <v>11400</v>
          </cell>
          <cell r="M189">
            <v>610669.48080100003</v>
          </cell>
          <cell r="N189">
            <v>568778.06999999995</v>
          </cell>
          <cell r="O189">
            <v>520879.70274400001</v>
          </cell>
          <cell r="P189">
            <v>445587.811094</v>
          </cell>
          <cell r="Q189">
            <v>75291.89164999999</v>
          </cell>
          <cell r="R189">
            <v>11252.690962999999</v>
          </cell>
          <cell r="S189">
            <v>18104.211298999999</v>
          </cell>
          <cell r="T189">
            <v>8907.3576269999994</v>
          </cell>
          <cell r="U189">
            <v>5506.7221040000004</v>
          </cell>
          <cell r="V189">
            <v>20160.048589999999</v>
          </cell>
          <cell r="W189">
            <v>5.5299448398438431E-3</v>
          </cell>
          <cell r="X189">
            <v>9.0175164751593109E-3</v>
          </cell>
          <cell r="Y189">
            <v>96.816709265882906</v>
          </cell>
          <cell r="Z189">
            <v>610669.48080100003</v>
          </cell>
          <cell r="AA189">
            <v>56877807</v>
          </cell>
        </row>
        <row r="190">
          <cell r="A190" t="str">
            <v>HTL</v>
          </cell>
          <cell r="B190">
            <v>0</v>
          </cell>
          <cell r="C190">
            <v>0</v>
          </cell>
          <cell r="D190">
            <v>246714.04323700001</v>
          </cell>
          <cell r="E190">
            <v>37576.973103999997</v>
          </cell>
          <cell r="F190">
            <v>184069.501892</v>
          </cell>
          <cell r="G190">
            <v>44751.812723000003</v>
          </cell>
          <cell r="H190">
            <v>344143.17310399999</v>
          </cell>
          <cell r="I190">
            <v>150214.42901399999</v>
          </cell>
          <cell r="J190">
            <v>148575.70931400001</v>
          </cell>
          <cell r="K190">
            <v>28456.879498999999</v>
          </cell>
          <cell r="L190">
            <v>0</v>
          </cell>
          <cell r="M190">
            <v>193928.74408999999</v>
          </cell>
          <cell r="N190">
            <v>120000</v>
          </cell>
          <cell r="O190">
            <v>830198.09276100004</v>
          </cell>
          <cell r="P190">
            <v>742001.527351</v>
          </cell>
          <cell r="Q190">
            <v>88196.565409999981</v>
          </cell>
          <cell r="R190">
            <v>3909.557311</v>
          </cell>
          <cell r="S190">
            <v>23577.657268999999</v>
          </cell>
          <cell r="T190">
            <v>33796.743300000002</v>
          </cell>
          <cell r="U190">
            <v>26073.760006</v>
          </cell>
          <cell r="V190">
            <v>37706.300610999999</v>
          </cell>
          <cell r="W190">
            <v>7.5764280810302509E-2</v>
          </cell>
          <cell r="X190">
            <v>0.1344502081336611</v>
          </cell>
          <cell r="Y190">
            <v>2172.8133338333332</v>
          </cell>
          <cell r="Z190">
            <v>193928.74408999999</v>
          </cell>
          <cell r="AA190">
            <v>12000000</v>
          </cell>
        </row>
        <row r="191">
          <cell r="A191" t="str">
            <v>ATG</v>
          </cell>
          <cell r="B191">
            <v>0</v>
          </cell>
          <cell r="C191">
            <v>0</v>
          </cell>
          <cell r="D191">
            <v>141080.57482899999</v>
          </cell>
          <cell r="E191">
            <v>13605.363613</v>
          </cell>
          <cell r="F191" t="e">
            <v>#N/A</v>
          </cell>
          <cell r="G191">
            <v>42199.971635000002</v>
          </cell>
          <cell r="H191">
            <v>184139.79574</v>
          </cell>
          <cell r="I191">
            <v>54320.754215000001</v>
          </cell>
          <cell r="J191">
            <v>48320.754215000001</v>
          </cell>
          <cell r="K191">
            <v>4200</v>
          </cell>
          <cell r="L191">
            <v>6000</v>
          </cell>
          <cell r="M191">
            <v>129819.04152499999</v>
          </cell>
          <cell r="N191">
            <v>152200</v>
          </cell>
          <cell r="O191" t="e">
            <v>#N/A</v>
          </cell>
          <cell r="P191">
            <v>0</v>
          </cell>
          <cell r="Q191" t="e">
            <v>#N/A</v>
          </cell>
          <cell r="R191">
            <v>1145.656385</v>
          </cell>
          <cell r="S191">
            <v>-21580.064031000002</v>
          </cell>
          <cell r="T191">
            <v>-23010.53728</v>
          </cell>
          <cell r="U191">
            <v>-23010.53728</v>
          </cell>
          <cell r="V191">
            <v>-21864.880895000002</v>
          </cell>
          <cell r="W191">
            <v>-0.12496232651680686</v>
          </cell>
          <cell r="X191">
            <v>-0.17725086404654075</v>
          </cell>
          <cell r="Y191">
            <v>-1511.8618449408673</v>
          </cell>
          <cell r="Z191">
            <v>129819.04152499999</v>
          </cell>
          <cell r="AA191">
            <v>15220000</v>
          </cell>
        </row>
        <row r="192">
          <cell r="A192" t="str">
            <v>NBB</v>
          </cell>
          <cell r="B192">
            <v>0</v>
          </cell>
          <cell r="C192">
            <v>0</v>
          </cell>
          <cell r="D192">
            <v>5010274.5636609998</v>
          </cell>
          <cell r="E192">
            <v>334824.65379399998</v>
          </cell>
          <cell r="F192">
            <v>3626499.0971300001</v>
          </cell>
          <cell r="G192">
            <v>137530.16735199999</v>
          </cell>
          <cell r="H192">
            <v>5351173.344021</v>
          </cell>
          <cell r="I192">
            <v>3188135.3417179999</v>
          </cell>
          <cell r="J192">
            <v>2844425.8448939999</v>
          </cell>
          <cell r="K192">
            <v>67542.549304</v>
          </cell>
          <cell r="L192">
            <v>148517.09860699999</v>
          </cell>
          <cell r="M192">
            <v>2163038.0023030001</v>
          </cell>
          <cell r="N192">
            <v>933212.56</v>
          </cell>
          <cell r="O192">
            <v>783378.680146</v>
          </cell>
          <cell r="P192">
            <v>566698.00879300002</v>
          </cell>
          <cell r="Q192">
            <v>216680.67135300001</v>
          </cell>
          <cell r="R192">
            <v>14271.487314</v>
          </cell>
          <cell r="S192">
            <v>163230.254032</v>
          </cell>
          <cell r="T192">
            <v>540725.81054900005</v>
          </cell>
          <cell r="U192">
            <v>435702.56002400001</v>
          </cell>
          <cell r="V192">
            <v>554997.29786300007</v>
          </cell>
          <cell r="W192">
            <v>8.1421873673896472E-2</v>
          </cell>
          <cell r="X192">
            <v>0.20143083919935978</v>
          </cell>
          <cell r="Y192">
            <v>4668.8458631975545</v>
          </cell>
          <cell r="Z192">
            <v>2163038.0023030001</v>
          </cell>
          <cell r="AA192">
            <v>93321256</v>
          </cell>
        </row>
        <row r="193">
          <cell r="A193" t="str">
            <v>CCI</v>
          </cell>
          <cell r="B193">
            <v>0</v>
          </cell>
          <cell r="C193">
            <v>0</v>
          </cell>
          <cell r="D193">
            <v>296181.00443999999</v>
          </cell>
          <cell r="E193">
            <v>9139.4285469999995</v>
          </cell>
          <cell r="F193">
            <v>9129.489098</v>
          </cell>
          <cell r="G193">
            <v>55294.289022999998</v>
          </cell>
          <cell r="H193">
            <v>685735.87084300001</v>
          </cell>
          <cell r="I193">
            <v>420725.94158599997</v>
          </cell>
          <cell r="J193">
            <v>26311.582407999998</v>
          </cell>
          <cell r="K193">
            <v>0</v>
          </cell>
          <cell r="L193">
            <v>0</v>
          </cell>
          <cell r="M193">
            <v>265009.92925699998</v>
          </cell>
          <cell r="N193">
            <v>175411.05</v>
          </cell>
          <cell r="O193">
            <v>382885.71101000003</v>
          </cell>
          <cell r="P193">
            <v>341389.88871500001</v>
          </cell>
          <cell r="Q193">
            <v>41495.82229500002</v>
          </cell>
          <cell r="R193">
            <v>0</v>
          </cell>
          <cell r="S193">
            <v>19221.103593</v>
          </cell>
          <cell r="T193">
            <v>41053.918210000003</v>
          </cell>
          <cell r="U193">
            <v>32854.222735000003</v>
          </cell>
          <cell r="V193">
            <v>41053.918210000003</v>
          </cell>
          <cell r="W193">
            <v>4.7910900000915968E-2</v>
          </cell>
          <cell r="X193">
            <v>0.12397355384800998</v>
          </cell>
          <cell r="Y193">
            <v>1872.9847826006403</v>
          </cell>
          <cell r="Z193">
            <v>265009.92925699998</v>
          </cell>
          <cell r="AA193">
            <v>17541105</v>
          </cell>
        </row>
        <row r="194">
          <cell r="A194" t="str">
            <v>DCL</v>
          </cell>
          <cell r="B194">
            <v>0</v>
          </cell>
          <cell r="C194">
            <v>0</v>
          </cell>
          <cell r="D194">
            <v>1215216.3868869999</v>
          </cell>
          <cell r="E194">
            <v>183415.66386500001</v>
          </cell>
          <cell r="F194">
            <v>251571.16815300001</v>
          </cell>
          <cell r="G194">
            <v>414552.59714700002</v>
          </cell>
          <cell r="H194">
            <v>1667952.6109760001</v>
          </cell>
          <cell r="I194">
            <v>862525.28213299997</v>
          </cell>
          <cell r="J194">
            <v>355366.18847400002</v>
          </cell>
          <cell r="K194">
            <v>262417.77896099997</v>
          </cell>
          <cell r="L194">
            <v>63946.903162000002</v>
          </cell>
          <cell r="M194">
            <v>805427.328843</v>
          </cell>
          <cell r="N194">
            <v>568328.24</v>
          </cell>
          <cell r="O194">
            <v>768082.48967000004</v>
          </cell>
          <cell r="P194">
            <v>584130.09950000001</v>
          </cell>
          <cell r="Q194">
            <v>183952.39017</v>
          </cell>
          <cell r="R194">
            <v>42721.616845999997</v>
          </cell>
          <cell r="S194">
            <v>5009.0194890000002</v>
          </cell>
          <cell r="T194">
            <v>19280.91936</v>
          </cell>
          <cell r="U194">
            <v>7857.9533080000001</v>
          </cell>
          <cell r="V194">
            <v>62002.536205999997</v>
          </cell>
          <cell r="W194">
            <v>4.7111370288883264E-3</v>
          </cell>
          <cell r="X194">
            <v>9.7562536390315754E-3</v>
          </cell>
          <cell r="Y194">
            <v>138.2643471667007</v>
          </cell>
          <cell r="Z194">
            <v>805427.328843</v>
          </cell>
          <cell r="AA194">
            <v>56832824</v>
          </cell>
        </row>
        <row r="195">
          <cell r="A195" t="str">
            <v>IJC</v>
          </cell>
          <cell r="B195">
            <v>0</v>
          </cell>
          <cell r="C195">
            <v>0</v>
          </cell>
          <cell r="D195">
            <v>6025961.9633269999</v>
          </cell>
          <cell r="E195">
            <v>948291.89268399996</v>
          </cell>
          <cell r="F195">
            <v>4624341.2082900004</v>
          </cell>
          <cell r="G195">
            <v>522654.72779199999</v>
          </cell>
          <cell r="H195">
            <v>7833232.2604999999</v>
          </cell>
          <cell r="I195">
            <v>6021634.800783</v>
          </cell>
          <cell r="J195">
            <v>5040782.9362989999</v>
          </cell>
          <cell r="K195">
            <v>873014.38418099994</v>
          </cell>
          <cell r="L195">
            <v>54158.194300000003</v>
          </cell>
          <cell r="M195">
            <v>1811597.4597169999</v>
          </cell>
          <cell r="N195">
            <v>1370973.23</v>
          </cell>
          <cell r="O195">
            <v>1695097.8156270001</v>
          </cell>
          <cell r="P195">
            <v>1157033.917539</v>
          </cell>
          <cell r="Q195">
            <v>538063.89808800002</v>
          </cell>
          <cell r="R195">
            <v>104505.89932</v>
          </cell>
          <cell r="S195">
            <v>436243.12644800002</v>
          </cell>
          <cell r="T195">
            <v>344610.05223299999</v>
          </cell>
          <cell r="U195">
            <v>283818.29203299998</v>
          </cell>
          <cell r="V195">
            <v>449115.95155300002</v>
          </cell>
          <cell r="W195">
            <v>3.6232589893215254E-2</v>
          </cell>
          <cell r="X195">
            <v>0.15666741555121019</v>
          </cell>
          <cell r="Y195">
            <v>2070.1957253607352</v>
          </cell>
          <cell r="Z195">
            <v>1811597.4597169999</v>
          </cell>
          <cell r="AA195">
            <v>137097323</v>
          </cell>
        </row>
        <row r="196">
          <cell r="A196" t="str">
            <v>FTM</v>
          </cell>
          <cell r="B196">
            <v>0</v>
          </cell>
          <cell r="C196">
            <v>0</v>
          </cell>
          <cell r="D196">
            <v>1042215.612322</v>
          </cell>
          <cell r="E196">
            <v>432316.144822</v>
          </cell>
          <cell r="F196">
            <v>200182.305452</v>
          </cell>
          <cell r="G196">
            <v>624347.51092999999</v>
          </cell>
          <cell r="H196">
            <v>1732464.712082</v>
          </cell>
          <cell r="I196">
            <v>1194321.029748</v>
          </cell>
          <cell r="J196">
            <v>870254.71736000001</v>
          </cell>
          <cell r="K196">
            <v>490335.39439199999</v>
          </cell>
          <cell r="L196">
            <v>233645.28834900001</v>
          </cell>
          <cell r="M196">
            <v>538143.68233400001</v>
          </cell>
          <cell r="N196">
            <v>500000</v>
          </cell>
          <cell r="O196">
            <v>1138066.580571</v>
          </cell>
          <cell r="P196">
            <v>1135725.9580580001</v>
          </cell>
          <cell r="Q196">
            <v>2340.6225129999352</v>
          </cell>
          <cell r="R196">
            <v>63110.796679999999</v>
          </cell>
          <cell r="S196">
            <v>-21537.227396999999</v>
          </cell>
          <cell r="T196">
            <v>-43706.238787000002</v>
          </cell>
          <cell r="U196">
            <v>-43989.817064000003</v>
          </cell>
          <cell r="V196">
            <v>19404.557892999997</v>
          </cell>
          <cell r="W196">
            <v>-2.5391464978894128E-2</v>
          </cell>
          <cell r="X196">
            <v>-8.1743628157465997E-2</v>
          </cell>
          <cell r="Y196">
            <v>-879.79634127999998</v>
          </cell>
          <cell r="Z196">
            <v>538143.68233400001</v>
          </cell>
          <cell r="AA196">
            <v>50000000</v>
          </cell>
        </row>
        <row r="197">
          <cell r="A197" t="str">
            <v>CSV</v>
          </cell>
          <cell r="B197">
            <v>0</v>
          </cell>
          <cell r="C197">
            <v>0</v>
          </cell>
          <cell r="D197">
            <v>794354.88615699997</v>
          </cell>
          <cell r="E197">
            <v>157110.36687999999</v>
          </cell>
          <cell r="F197">
            <v>314429.33931200003</v>
          </cell>
          <cell r="G197">
            <v>152378.23639599999</v>
          </cell>
          <cell r="H197">
            <v>1317699.910895</v>
          </cell>
          <cell r="I197">
            <v>361681.52938000002</v>
          </cell>
          <cell r="J197">
            <v>241541.45156799999</v>
          </cell>
          <cell r="K197">
            <v>67476.219152999998</v>
          </cell>
          <cell r="L197">
            <v>120140.077812</v>
          </cell>
          <cell r="M197">
            <v>956018.38151500002</v>
          </cell>
          <cell r="N197">
            <v>442000</v>
          </cell>
          <cell r="O197">
            <v>1559963.5498540001</v>
          </cell>
          <cell r="P197">
            <v>1140460.422364</v>
          </cell>
          <cell r="Q197">
            <v>419503.12748999998</v>
          </cell>
          <cell r="R197">
            <v>8386.0098330000001</v>
          </cell>
          <cell r="S197">
            <v>287180.34920400003</v>
          </cell>
          <cell r="T197">
            <v>307525.982441</v>
          </cell>
          <cell r="U197">
            <v>241818.79136500001</v>
          </cell>
          <cell r="V197">
            <v>315911.99227400002</v>
          </cell>
          <cell r="W197">
            <v>0.18351582888151927</v>
          </cell>
          <cell r="X197">
            <v>0.25294366305153082</v>
          </cell>
          <cell r="Y197">
            <v>5471.0133792986426</v>
          </cell>
          <cell r="Z197">
            <v>956018.38151500002</v>
          </cell>
          <cell r="AA197">
            <v>44200000</v>
          </cell>
        </row>
        <row r="198">
          <cell r="A198" t="str">
            <v>TMS</v>
          </cell>
          <cell r="B198">
            <v>0</v>
          </cell>
          <cell r="C198">
            <v>0</v>
          </cell>
          <cell r="D198">
            <v>882084.01292999997</v>
          </cell>
          <cell r="E198">
            <v>276929.73569200002</v>
          </cell>
          <cell r="F198">
            <v>6229.0356270000002</v>
          </cell>
          <cell r="G198">
            <v>996995.701871</v>
          </cell>
          <cell r="H198">
            <v>3104125.4110619999</v>
          </cell>
          <cell r="I198">
            <v>1248893.312101</v>
          </cell>
          <cell r="J198">
            <v>601318.109834</v>
          </cell>
          <cell r="K198">
            <v>165851.61799</v>
          </cell>
          <cell r="L198">
            <v>628499.26131800003</v>
          </cell>
          <cell r="M198">
            <v>1855232.0989610001</v>
          </cell>
          <cell r="N198">
            <v>548691.38</v>
          </cell>
          <cell r="O198">
            <v>2356543.4377669999</v>
          </cell>
          <cell r="P198">
            <v>2103056.2830110001</v>
          </cell>
          <cell r="Q198">
            <v>253487.15475599997</v>
          </cell>
          <cell r="R198">
            <v>63892.887083000001</v>
          </cell>
          <cell r="S198">
            <v>161424.318616</v>
          </cell>
          <cell r="T198">
            <v>254099.557634</v>
          </cell>
          <cell r="U198">
            <v>212739.20282800001</v>
          </cell>
          <cell r="V198">
            <v>317992.44471700001</v>
          </cell>
          <cell r="W198">
            <v>6.8534345316678597E-2</v>
          </cell>
          <cell r="X198">
            <v>0.11466985879941489</v>
          </cell>
          <cell r="Y198">
            <v>3877.2105883638997</v>
          </cell>
          <cell r="Z198">
            <v>1855232.0989610001</v>
          </cell>
          <cell r="AA198">
            <v>54869138</v>
          </cell>
        </row>
        <row r="199">
          <cell r="A199" t="str">
            <v>POW</v>
          </cell>
          <cell r="B199">
            <v>0</v>
          </cell>
          <cell r="C199">
            <v>0</v>
          </cell>
          <cell r="D199">
            <v>15251081.151955999</v>
          </cell>
          <cell r="E199">
            <v>7072529.9534069998</v>
          </cell>
          <cell r="F199">
            <v>4186613.3649090002</v>
          </cell>
          <cell r="G199">
            <v>40544209.289286003</v>
          </cell>
          <cell r="H199">
            <v>58111429.597685002</v>
          </cell>
          <cell r="I199">
            <v>31296044.64192</v>
          </cell>
          <cell r="J199">
            <v>17570678.653190002</v>
          </cell>
          <cell r="K199">
            <v>6554398.5050349999</v>
          </cell>
          <cell r="L199">
            <v>13303846.08757</v>
          </cell>
          <cell r="M199">
            <v>26815384.955765001</v>
          </cell>
          <cell r="N199">
            <v>23418716</v>
          </cell>
          <cell r="O199">
            <v>32662188.613405999</v>
          </cell>
          <cell r="P199">
            <v>28185659.052526001</v>
          </cell>
          <cell r="Q199">
            <v>4476529.5608799988</v>
          </cell>
          <cell r="R199">
            <v>1307161.842742</v>
          </cell>
          <cell r="S199">
            <v>3683440.0802509999</v>
          </cell>
          <cell r="T199">
            <v>2491802.371119</v>
          </cell>
          <cell r="U199">
            <v>1921333.3362390001</v>
          </cell>
          <cell r="V199">
            <v>3798964.2138609998</v>
          </cell>
          <cell r="W199">
            <v>3.3062916358119344E-2</v>
          </cell>
          <cell r="X199">
            <v>7.1650410367349038E-2</v>
          </cell>
          <cell r="Y199">
            <v>820.42642143104683</v>
          </cell>
          <cell r="Z199">
            <v>26815384.955765001</v>
          </cell>
          <cell r="AA199">
            <v>2341871600</v>
          </cell>
        </row>
        <row r="200">
          <cell r="A200" t="str">
            <v>GMD</v>
          </cell>
          <cell r="B200">
            <v>0</v>
          </cell>
          <cell r="C200">
            <v>0</v>
          </cell>
          <cell r="D200">
            <v>1536820.0796129999</v>
          </cell>
          <cell r="E200">
            <v>478859.00238999998</v>
          </cell>
          <cell r="F200">
            <v>67804.605735000005</v>
          </cell>
          <cell r="G200">
            <v>4899564.0026420001</v>
          </cell>
          <cell r="H200">
            <v>9958812.4791119993</v>
          </cell>
          <cell r="I200">
            <v>3006443.7353690001</v>
          </cell>
          <cell r="J200">
            <v>1294462.7051949999</v>
          </cell>
          <cell r="K200">
            <v>359749.18084699998</v>
          </cell>
          <cell r="L200">
            <v>1413218.0326779999</v>
          </cell>
          <cell r="M200">
            <v>6952368.7437429996</v>
          </cell>
          <cell r="N200">
            <v>2969249.57</v>
          </cell>
          <cell r="O200">
            <v>2704749.8965870002</v>
          </cell>
          <cell r="P200">
            <v>1692007.433591</v>
          </cell>
          <cell r="Q200">
            <v>1012742.4629959998</v>
          </cell>
          <cell r="R200">
            <v>151094.54650500001</v>
          </cell>
          <cell r="S200">
            <v>593568.79401099996</v>
          </cell>
          <cell r="T200">
            <v>800272.72351899999</v>
          </cell>
          <cell r="U200">
            <v>623092.96464499994</v>
          </cell>
          <cell r="V200">
            <v>951367.27002399997</v>
          </cell>
          <cell r="W200">
            <v>6.2566994403388893E-2</v>
          </cell>
          <cell r="X200">
            <v>8.9623118049624723E-2</v>
          </cell>
          <cell r="Y200">
            <v>2098.4863345286262</v>
          </cell>
          <cell r="Z200">
            <v>6952368.7437429996</v>
          </cell>
          <cell r="AA200">
            <v>296924957</v>
          </cell>
        </row>
        <row r="201">
          <cell r="A201" t="str">
            <v>SII</v>
          </cell>
          <cell r="B201">
            <v>0</v>
          </cell>
          <cell r="C201">
            <v>0</v>
          </cell>
          <cell r="D201">
            <v>311660.76955000003</v>
          </cell>
          <cell r="E201">
            <v>45551.995545999998</v>
          </cell>
          <cell r="F201">
            <v>33279.324155000002</v>
          </cell>
          <cell r="G201">
            <v>2155333.5502849999</v>
          </cell>
          <cell r="H201">
            <v>2897103.3512820001</v>
          </cell>
          <cell r="I201">
            <v>1324691.5586039999</v>
          </cell>
          <cell r="J201">
            <v>401226.00474900001</v>
          </cell>
          <cell r="K201">
            <v>205043.93400000001</v>
          </cell>
          <cell r="L201">
            <v>921139.72175899998</v>
          </cell>
          <cell r="M201">
            <v>1572411.7926779999</v>
          </cell>
          <cell r="N201">
            <v>645160.00000000012</v>
          </cell>
          <cell r="O201">
            <v>181535.870669</v>
          </cell>
          <cell r="P201">
            <v>221455.57328300001</v>
          </cell>
          <cell r="Q201">
            <v>-39919.702614000009</v>
          </cell>
          <cell r="R201">
            <v>110759.407049</v>
          </cell>
          <cell r="S201">
            <v>-118846.433705</v>
          </cell>
          <cell r="T201">
            <v>25552.886826000002</v>
          </cell>
          <cell r="U201">
            <v>24253.146356000001</v>
          </cell>
          <cell r="V201">
            <v>136312.293875</v>
          </cell>
          <cell r="W201">
            <v>8.3715157573745914E-3</v>
          </cell>
          <cell r="X201">
            <v>1.5424169717459366E-2</v>
          </cell>
          <cell r="Y201">
            <v>375.92452036704071</v>
          </cell>
          <cell r="Z201">
            <v>1572411.7926779999</v>
          </cell>
          <cell r="AA201">
            <v>64516000.000000007</v>
          </cell>
        </row>
        <row r="202">
          <cell r="A202" t="str">
            <v>TDM</v>
          </cell>
          <cell r="B202">
            <v>0</v>
          </cell>
          <cell r="C202">
            <v>0</v>
          </cell>
          <cell r="D202">
            <v>141359.45900599999</v>
          </cell>
          <cell r="E202">
            <v>30122.515596000001</v>
          </cell>
          <cell r="F202">
            <v>1133.0873859999999</v>
          </cell>
          <cell r="G202">
            <v>783884.115475</v>
          </cell>
          <cell r="H202">
            <v>1788190.8888059999</v>
          </cell>
          <cell r="I202">
            <v>679175.90359300002</v>
          </cell>
          <cell r="J202">
            <v>254552.92050599999</v>
          </cell>
          <cell r="K202">
            <v>129021.443648</v>
          </cell>
          <cell r="L202">
            <v>424622.98308699997</v>
          </cell>
          <cell r="M202">
            <v>1109014.9852130001</v>
          </cell>
          <cell r="N202">
            <v>812000</v>
          </cell>
          <cell r="O202">
            <v>286245.77613900002</v>
          </cell>
          <cell r="P202">
            <v>101631.787389</v>
          </cell>
          <cell r="Q202">
            <v>184613.98874999999</v>
          </cell>
          <cell r="R202">
            <v>51620.377865000002</v>
          </cell>
          <cell r="S202">
            <v>177968.30450699999</v>
          </cell>
          <cell r="T202">
            <v>197172.898051</v>
          </cell>
          <cell r="U202">
            <v>189996.78526100001</v>
          </cell>
          <cell r="V202">
            <v>248793.27591600001</v>
          </cell>
          <cell r="W202">
            <v>0.1062508406962433</v>
          </cell>
          <cell r="X202">
            <v>0.17132030476983029</v>
          </cell>
          <cell r="Y202">
            <v>1985.3373590491119</v>
          </cell>
          <cell r="Z202">
            <v>1109014.9852130001</v>
          </cell>
          <cell r="AA202">
            <v>95700000</v>
          </cell>
        </row>
        <row r="203">
          <cell r="A203" t="str">
            <v>PTB</v>
          </cell>
          <cell r="B203">
            <v>0</v>
          </cell>
          <cell r="C203">
            <v>0</v>
          </cell>
          <cell r="D203">
            <v>2252372.6743430002</v>
          </cell>
          <cell r="E203">
            <v>534585.55734900001</v>
          </cell>
          <cell r="F203">
            <v>1263302.2290409999</v>
          </cell>
          <cell r="G203">
            <v>1485187.0869819999</v>
          </cell>
          <cell r="H203">
            <v>3975570.788743</v>
          </cell>
          <cell r="I203">
            <v>2265360.5910709999</v>
          </cell>
          <cell r="J203">
            <v>1945505.3454169999</v>
          </cell>
          <cell r="K203">
            <v>1336268.6465809999</v>
          </cell>
          <cell r="L203">
            <v>311160.22222599998</v>
          </cell>
          <cell r="M203">
            <v>1710210.1976719999</v>
          </cell>
          <cell r="N203">
            <v>472994.41</v>
          </cell>
          <cell r="O203">
            <v>5439780.9960970003</v>
          </cell>
          <cell r="P203">
            <v>4465560.3407549998</v>
          </cell>
          <cell r="Q203">
            <v>974220.65534200042</v>
          </cell>
          <cell r="R203">
            <v>79929.564498000007</v>
          </cell>
          <cell r="S203">
            <v>590161.08893900004</v>
          </cell>
          <cell r="T203">
            <v>541554.56366400002</v>
          </cell>
          <cell r="U203">
            <v>431412.59480700002</v>
          </cell>
          <cell r="V203">
            <v>621484.12816199998</v>
          </cell>
          <cell r="W203">
            <v>0.1085158880904758</v>
          </cell>
          <cell r="X203">
            <v>0.25225705904119533</v>
          </cell>
          <cell r="Y203">
            <v>9120.8814668021132</v>
          </cell>
          <cell r="Z203">
            <v>1710210.1976719999</v>
          </cell>
          <cell r="AA203">
            <v>47299441</v>
          </cell>
        </row>
        <row r="204">
          <cell r="A204" t="str">
            <v>VMD</v>
          </cell>
          <cell r="B204">
            <v>0</v>
          </cell>
          <cell r="C204">
            <v>0</v>
          </cell>
          <cell r="D204">
            <v>9092970.1588499993</v>
          </cell>
          <cell r="E204">
            <v>3278319.9850050001</v>
          </cell>
          <cell r="F204">
            <v>5102990.2562140003</v>
          </cell>
          <cell r="G204">
            <v>97781.918919999996</v>
          </cell>
          <cell r="H204">
            <v>9291313.1691459995</v>
          </cell>
          <cell r="I204">
            <v>8926011.1268540006</v>
          </cell>
          <cell r="J204">
            <v>8902147.0414710008</v>
          </cell>
          <cell r="K204">
            <v>188015.65859599999</v>
          </cell>
          <cell r="L204">
            <v>0</v>
          </cell>
          <cell r="M204">
            <v>365302.04229100002</v>
          </cell>
          <cell r="N204">
            <v>154402.68</v>
          </cell>
          <cell r="O204">
            <v>16906218.595231</v>
          </cell>
          <cell r="P204">
            <v>15459921.377884001</v>
          </cell>
          <cell r="Q204">
            <v>1446297.217347001</v>
          </cell>
          <cell r="R204">
            <v>22077.481752</v>
          </cell>
          <cell r="S204">
            <v>131636.773235</v>
          </cell>
          <cell r="T204">
            <v>48244.033248</v>
          </cell>
          <cell r="U204">
            <v>33379.202357000002</v>
          </cell>
          <cell r="V204">
            <v>70321.514999999999</v>
          </cell>
          <cell r="W204">
            <v>3.5925171985208217E-3</v>
          </cell>
          <cell r="X204">
            <v>9.1374256074949867E-2</v>
          </cell>
          <cell r="Y204">
            <v>2161.8279136735196</v>
          </cell>
          <cell r="Z204">
            <v>365302.04229100002</v>
          </cell>
          <cell r="AA204">
            <v>15440268</v>
          </cell>
        </row>
        <row r="205">
          <cell r="A205" t="str">
            <v>LAF</v>
          </cell>
          <cell r="B205">
            <v>0</v>
          </cell>
          <cell r="C205">
            <v>0</v>
          </cell>
          <cell r="D205">
            <v>206067.816735</v>
          </cell>
          <cell r="E205">
            <v>13582.266186999999</v>
          </cell>
          <cell r="F205">
            <v>165744.56326900001</v>
          </cell>
          <cell r="G205">
            <v>53260.389078</v>
          </cell>
          <cell r="H205">
            <v>270873.58175800001</v>
          </cell>
          <cell r="I205">
            <v>144164.25273800001</v>
          </cell>
          <cell r="J205">
            <v>141540.82316</v>
          </cell>
          <cell r="K205">
            <v>133085.922448</v>
          </cell>
          <cell r="L205">
            <v>0</v>
          </cell>
          <cell r="M205">
            <v>126709.32902</v>
          </cell>
          <cell r="N205">
            <v>147280.19</v>
          </cell>
          <cell r="O205">
            <v>499849.95384700003</v>
          </cell>
          <cell r="P205">
            <v>481234.919911</v>
          </cell>
          <cell r="Q205">
            <v>18615.033935999978</v>
          </cell>
          <cell r="R205">
            <v>5669.6168530000004</v>
          </cell>
          <cell r="S205">
            <v>-2782.3810589999998</v>
          </cell>
          <cell r="T205">
            <v>-8073.7852620000003</v>
          </cell>
          <cell r="U205">
            <v>-8349.2379700000001</v>
          </cell>
          <cell r="V205">
            <v>-2404.1684089999999</v>
          </cell>
          <cell r="W205">
            <v>-3.0823374933105351E-2</v>
          </cell>
          <cell r="X205">
            <v>-6.5892843365007031E-2</v>
          </cell>
          <cell r="Y205">
            <v>-566.89483969296884</v>
          </cell>
          <cell r="Z205">
            <v>126709.32902</v>
          </cell>
          <cell r="AA205">
            <v>14728019</v>
          </cell>
        </row>
        <row r="206">
          <cell r="A206" t="str">
            <v>NVL</v>
          </cell>
          <cell r="B206">
            <v>0</v>
          </cell>
          <cell r="C206">
            <v>0</v>
          </cell>
          <cell r="D206">
            <v>56823768.158008002</v>
          </cell>
          <cell r="E206">
            <v>1518119.330446</v>
          </cell>
          <cell r="F206">
            <v>43341218.066969</v>
          </cell>
          <cell r="G206">
            <v>4310581.5465989998</v>
          </cell>
          <cell r="H206">
            <v>74578722.120150998</v>
          </cell>
          <cell r="I206">
            <v>52088736.460446998</v>
          </cell>
          <cell r="J206">
            <v>18360394.834802002</v>
          </cell>
          <cell r="K206">
            <v>7615742.9151919996</v>
          </cell>
          <cell r="L206">
            <v>18773392.884833999</v>
          </cell>
          <cell r="M206">
            <v>22489985.659704</v>
          </cell>
          <cell r="N206">
            <v>9304466.7400000002</v>
          </cell>
          <cell r="O206">
            <v>18107985.765655</v>
          </cell>
          <cell r="P206">
            <v>12336109.438203</v>
          </cell>
          <cell r="Q206">
            <v>5771876.3274520002</v>
          </cell>
          <cell r="R206">
            <v>1148514.530975</v>
          </cell>
          <cell r="S206">
            <v>4249227.4930699999</v>
          </cell>
          <cell r="T206">
            <v>4586213.5031850003</v>
          </cell>
          <cell r="U206">
            <v>2953875.7644770001</v>
          </cell>
          <cell r="V206">
            <v>5734728.0341600003</v>
          </cell>
          <cell r="W206">
            <v>3.9607486968174663E-2</v>
          </cell>
          <cell r="X206">
            <v>0.13134182516485773</v>
          </cell>
          <cell r="Y206">
            <v>3174.6857149569432</v>
          </cell>
          <cell r="Z206">
            <v>22489985.659704</v>
          </cell>
          <cell r="AA206">
            <v>930446674</v>
          </cell>
        </row>
        <row r="207">
          <cell r="A207" t="str">
            <v>DAG</v>
          </cell>
          <cell r="B207">
            <v>0</v>
          </cell>
          <cell r="C207">
            <v>0</v>
          </cell>
          <cell r="D207">
            <v>853488.531036</v>
          </cell>
          <cell r="E207">
            <v>199623.12477900001</v>
          </cell>
          <cell r="F207">
            <v>595594.30181600002</v>
          </cell>
          <cell r="G207">
            <v>569856.470585</v>
          </cell>
          <cell r="H207">
            <v>1456929.4280340001</v>
          </cell>
          <cell r="I207">
            <v>787619.20760099997</v>
          </cell>
          <cell r="J207">
            <v>641964.59456500004</v>
          </cell>
          <cell r="K207">
            <v>438963.55419200001</v>
          </cell>
          <cell r="L207">
            <v>145316.791945</v>
          </cell>
          <cell r="M207">
            <v>669310.22043300013</v>
          </cell>
          <cell r="N207">
            <v>517937.91999999998</v>
          </cell>
          <cell r="O207">
            <v>1640875.561186</v>
          </cell>
          <cell r="P207">
            <v>1491763.316135</v>
          </cell>
          <cell r="Q207">
            <v>149112.24505100006</v>
          </cell>
          <cell r="R207">
            <v>49083.369031000002</v>
          </cell>
          <cell r="S207">
            <v>106161.504048</v>
          </cell>
          <cell r="T207">
            <v>72124.233821999995</v>
          </cell>
          <cell r="U207">
            <v>58106.335869000002</v>
          </cell>
          <cell r="V207">
            <v>121207.60285299999</v>
          </cell>
          <cell r="W207">
            <v>3.9882738827926249E-2</v>
          </cell>
          <cell r="X207">
            <v>8.681525262143612E-2</v>
          </cell>
          <cell r="Y207">
            <v>1121.8783878384497</v>
          </cell>
          <cell r="Z207">
            <v>669310.22043300013</v>
          </cell>
          <cell r="AA207">
            <v>51793792</v>
          </cell>
        </row>
        <row r="208">
          <cell r="A208" t="str">
            <v>PXI</v>
          </cell>
          <cell r="B208">
            <v>0</v>
          </cell>
          <cell r="C208">
            <v>0</v>
          </cell>
          <cell r="D208">
            <v>592621.95862699999</v>
          </cell>
          <cell r="E208">
            <v>323602.97971500002</v>
          </cell>
          <cell r="F208">
            <v>189540.679187</v>
          </cell>
          <cell r="G208">
            <v>29405.577095000001</v>
          </cell>
          <cell r="H208">
            <v>636841.52945799998</v>
          </cell>
          <cell r="I208">
            <v>358941.45117100002</v>
          </cell>
          <cell r="J208">
            <v>358941.45117100002</v>
          </cell>
          <cell r="K208">
            <v>26574.82906</v>
          </cell>
          <cell r="L208">
            <v>0</v>
          </cell>
          <cell r="M208">
            <v>277900.07828700001</v>
          </cell>
          <cell r="N208">
            <v>300000</v>
          </cell>
          <cell r="O208">
            <v>831307.854712</v>
          </cell>
          <cell r="P208">
            <v>816365.41518699995</v>
          </cell>
          <cell r="Q208">
            <v>14942.439524999947</v>
          </cell>
          <cell r="R208">
            <v>4086.736915</v>
          </cell>
          <cell r="S208">
            <v>14427.87371</v>
          </cell>
          <cell r="T208">
            <v>10501.143513000001</v>
          </cell>
          <cell r="U208">
            <v>6626.5537189999995</v>
          </cell>
          <cell r="V208">
            <v>14587.880428</v>
          </cell>
          <cell r="W208">
            <v>1.0405341694094126E-2</v>
          </cell>
          <cell r="X208">
            <v>2.3845094826337031E-2</v>
          </cell>
          <cell r="Y208">
            <v>220.88512396666667</v>
          </cell>
          <cell r="Z208">
            <v>277900.07828700001</v>
          </cell>
          <cell r="AA208">
            <v>30000000</v>
          </cell>
        </row>
        <row r="209">
          <cell r="A209" t="str">
            <v>HSG</v>
          </cell>
          <cell r="B209">
            <v>0</v>
          </cell>
          <cell r="C209">
            <v>0</v>
          </cell>
          <cell r="D209">
            <v>7211005.7901379997</v>
          </cell>
          <cell r="E209">
            <v>1037833.440085</v>
          </cell>
          <cell r="F209">
            <v>4414458.7557150004</v>
          </cell>
          <cell r="G209">
            <v>9194470.4134139996</v>
          </cell>
          <cell r="H209">
            <v>17105354.759047002</v>
          </cell>
          <cell r="I209">
            <v>11637084.309183</v>
          </cell>
          <cell r="J209">
            <v>8647346.7017180007</v>
          </cell>
          <cell r="K209">
            <v>6706463.1729870001</v>
          </cell>
          <cell r="L209">
            <v>2986131.8532150001</v>
          </cell>
          <cell r="M209">
            <v>5468270.4498640001</v>
          </cell>
          <cell r="N209">
            <v>4234694.8899999997</v>
          </cell>
          <cell r="O209">
            <v>28034785.118675001</v>
          </cell>
          <cell r="P209">
            <v>24845473.766454</v>
          </cell>
          <cell r="Q209">
            <v>3189311.3522210019</v>
          </cell>
          <cell r="R209">
            <v>745960.16492000001</v>
          </cell>
          <cell r="S209">
            <v>969727.82209699997</v>
          </cell>
          <cell r="T209">
            <v>459921.71838199999</v>
          </cell>
          <cell r="U209">
            <v>361341.39722899999</v>
          </cell>
          <cell r="V209">
            <v>1205881.8833019999</v>
          </cell>
          <cell r="W209">
            <v>2.1124460867313316E-2</v>
          </cell>
          <cell r="X209">
            <v>6.6079649962811696E-2</v>
          </cell>
          <cell r="Y209">
            <v>853.7836893325906</v>
          </cell>
          <cell r="Z209">
            <v>5468270.4498640001</v>
          </cell>
          <cell r="AA209">
            <v>423223589</v>
          </cell>
        </row>
        <row r="210">
          <cell r="A210" t="str">
            <v>TSC</v>
          </cell>
          <cell r="B210">
            <v>0</v>
          </cell>
          <cell r="C210">
            <v>0</v>
          </cell>
          <cell r="D210">
            <v>370304.55776499998</v>
          </cell>
          <cell r="E210">
            <v>19992.196313</v>
          </cell>
          <cell r="F210">
            <v>34338.600080999997</v>
          </cell>
          <cell r="G210">
            <v>246565.141137</v>
          </cell>
          <cell r="H210">
            <v>1937662.1068839999</v>
          </cell>
          <cell r="I210">
            <v>102000.43603700001</v>
          </cell>
          <cell r="J210">
            <v>97019.570714999994</v>
          </cell>
          <cell r="K210">
            <v>2995</v>
          </cell>
          <cell r="L210">
            <v>2266.1239999999998</v>
          </cell>
          <cell r="M210">
            <v>1835661.6708470001</v>
          </cell>
          <cell r="N210">
            <v>1476480.84</v>
          </cell>
          <cell r="O210">
            <v>507254.96413600002</v>
          </cell>
          <cell r="P210">
            <v>431065.602227</v>
          </cell>
          <cell r="Q210">
            <v>76189.361908999985</v>
          </cell>
          <cell r="R210">
            <v>1728.3240209999999</v>
          </cell>
          <cell r="S210">
            <v>-357.46581200000003</v>
          </cell>
          <cell r="T210">
            <v>6557.6843950000002</v>
          </cell>
          <cell r="U210">
            <v>6695.4565759999996</v>
          </cell>
          <cell r="V210">
            <v>8286.0084160000006</v>
          </cell>
          <cell r="W210">
            <v>3.4554304139059215E-3</v>
          </cell>
          <cell r="X210">
            <v>3.6474349725407851E-3</v>
          </cell>
          <cell r="Y210">
            <v>45.347398995031995</v>
          </cell>
          <cell r="Z210">
            <v>1835661.6708470001</v>
          </cell>
          <cell r="AA210">
            <v>147648084</v>
          </cell>
        </row>
        <row r="211">
          <cell r="A211" t="str">
            <v>TDG</v>
          </cell>
          <cell r="B211">
            <v>0</v>
          </cell>
          <cell r="C211">
            <v>0</v>
          </cell>
          <cell r="D211">
            <v>162613.51390300001</v>
          </cell>
          <cell r="E211">
            <v>45572.309813</v>
          </cell>
          <cell r="F211">
            <v>71716.149256999997</v>
          </cell>
          <cell r="G211">
            <v>6911.0043189999997</v>
          </cell>
          <cell r="H211">
            <v>341092.03311399999</v>
          </cell>
          <cell r="I211">
            <v>146712.295805</v>
          </cell>
          <cell r="J211">
            <v>143313.43179999999</v>
          </cell>
          <cell r="K211">
            <v>59110.9</v>
          </cell>
          <cell r="L211">
            <v>3398.8640049999999</v>
          </cell>
          <cell r="M211">
            <v>194379.73730899999</v>
          </cell>
          <cell r="N211">
            <v>167700</v>
          </cell>
          <cell r="O211">
            <v>523263.00919900002</v>
          </cell>
          <cell r="P211">
            <v>479901.95815100003</v>
          </cell>
          <cell r="Q211">
            <v>43361.051047999972</v>
          </cell>
          <cell r="R211">
            <v>4839.2908770000004</v>
          </cell>
          <cell r="S211">
            <v>22016.076418000001</v>
          </cell>
          <cell r="T211">
            <v>16314.580818</v>
          </cell>
          <cell r="U211">
            <v>14407.384755999999</v>
          </cell>
          <cell r="V211">
            <v>21153.871695000002</v>
          </cell>
          <cell r="W211">
            <v>4.2238995219172286E-2</v>
          </cell>
          <cell r="X211">
            <v>7.411978715197555E-2</v>
          </cell>
          <cell r="Y211">
            <v>859.11656267143712</v>
          </cell>
          <cell r="Z211">
            <v>194379.73730899999</v>
          </cell>
          <cell r="AA211">
            <v>16770000</v>
          </cell>
        </row>
        <row r="212">
          <cell r="A212" t="str">
            <v>THI</v>
          </cell>
          <cell r="B212">
            <v>0</v>
          </cell>
          <cell r="C212">
            <v>0</v>
          </cell>
          <cell r="D212">
            <v>1260878.090174</v>
          </cell>
          <cell r="E212">
            <v>340206.90727199998</v>
          </cell>
          <cell r="F212">
            <v>694826.35711099999</v>
          </cell>
          <cell r="G212">
            <v>259045.517039</v>
          </cell>
          <cell r="H212">
            <v>2537212.3473049998</v>
          </cell>
          <cell r="I212">
            <v>1277988.636743</v>
          </cell>
          <cell r="J212">
            <v>1229903.225901</v>
          </cell>
          <cell r="K212">
            <v>798893.97813299997</v>
          </cell>
          <cell r="L212">
            <v>48085.410841999998</v>
          </cell>
          <cell r="M212">
            <v>1259223.7105620001</v>
          </cell>
          <cell r="N212">
            <v>488000</v>
          </cell>
          <cell r="O212">
            <v>2220285.8849920002</v>
          </cell>
          <cell r="P212">
            <v>1843251.537666</v>
          </cell>
          <cell r="Q212">
            <v>377034.34732600005</v>
          </cell>
          <cell r="R212">
            <v>28082.336403000001</v>
          </cell>
          <cell r="S212">
            <v>273613.63947300002</v>
          </cell>
          <cell r="T212">
            <v>339947.85513099999</v>
          </cell>
          <cell r="U212">
            <v>277178.47093200003</v>
          </cell>
          <cell r="V212">
            <v>368030.19153399998</v>
          </cell>
          <cell r="W212">
            <v>0.10924527906638011</v>
          </cell>
          <cell r="X212">
            <v>0.220118529064461</v>
          </cell>
          <cell r="Y212">
            <v>6299.5107029999999</v>
          </cell>
          <cell r="Z212">
            <v>1259223.7105620001</v>
          </cell>
          <cell r="AA212">
            <v>44000000</v>
          </cell>
        </row>
        <row r="213">
          <cell r="A213" t="str">
            <v>VNS</v>
          </cell>
          <cell r="B213">
            <v>0</v>
          </cell>
          <cell r="C213">
            <v>0</v>
          </cell>
          <cell r="D213">
            <v>486402.78623299999</v>
          </cell>
          <cell r="E213">
            <v>132231.949781</v>
          </cell>
          <cell r="F213">
            <v>18754.926561</v>
          </cell>
          <cell r="G213">
            <v>1879425.7048510001</v>
          </cell>
          <cell r="H213">
            <v>2476437.7260639998</v>
          </cell>
          <cell r="I213">
            <v>723397.09689699998</v>
          </cell>
          <cell r="J213">
            <v>350401.48498800001</v>
          </cell>
          <cell r="K213">
            <v>233817.166753</v>
          </cell>
          <cell r="L213">
            <v>200902.807084</v>
          </cell>
          <cell r="M213">
            <v>1753040.6291670001</v>
          </cell>
          <cell r="N213">
            <v>678591.92</v>
          </cell>
          <cell r="O213">
            <v>2066903.743789</v>
          </cell>
          <cell r="P213">
            <v>1622269.871577</v>
          </cell>
          <cell r="Q213">
            <v>444633.87221200019</v>
          </cell>
          <cell r="R213">
            <v>46788.028623999999</v>
          </cell>
          <cell r="S213">
            <v>96160.604091000001</v>
          </cell>
          <cell r="T213">
            <v>163217.14548199999</v>
          </cell>
          <cell r="U213">
            <v>127201.425336</v>
          </cell>
          <cell r="V213">
            <v>210005.17410599999</v>
          </cell>
          <cell r="W213">
            <v>5.13646775758708E-2</v>
          </cell>
          <cell r="X213">
            <v>7.2560454800436006E-2</v>
          </cell>
          <cell r="Y213">
            <v>1874.4907150677539</v>
          </cell>
          <cell r="Z213">
            <v>1753040.6291670001</v>
          </cell>
          <cell r="AA213">
            <v>67859192</v>
          </cell>
        </row>
        <row r="214">
          <cell r="A214" t="str">
            <v>HDG</v>
          </cell>
          <cell r="B214">
            <v>0</v>
          </cell>
          <cell r="C214">
            <v>0</v>
          </cell>
          <cell r="D214">
            <v>6168298.4188339999</v>
          </cell>
          <cell r="E214">
            <v>847197.71019100002</v>
          </cell>
          <cell r="F214">
            <v>3394185.8779600002</v>
          </cell>
          <cell r="G214">
            <v>5741750.7774139997</v>
          </cell>
          <cell r="H214">
            <v>13054791.158314999</v>
          </cell>
          <cell r="I214">
            <v>9831562.1488290001</v>
          </cell>
          <cell r="J214">
            <v>5564810.0337349996</v>
          </cell>
          <cell r="K214">
            <v>904113.32532599999</v>
          </cell>
          <cell r="L214">
            <v>4202282.5981139997</v>
          </cell>
          <cell r="M214">
            <v>3223229.0094869998</v>
          </cell>
          <cell r="N214">
            <v>1186486.6200000001</v>
          </cell>
          <cell r="O214">
            <v>4994399.2351500001</v>
          </cell>
          <cell r="P214">
            <v>2804355.0163059998</v>
          </cell>
          <cell r="Q214">
            <v>2190044.2188439998</v>
          </cell>
          <cell r="R214">
            <v>219464.23323899999</v>
          </cell>
          <cell r="S214">
            <v>1898926.6714349999</v>
          </cell>
          <cell r="T214">
            <v>1714210.373434</v>
          </cell>
          <cell r="U214">
            <v>1130760.7093100001</v>
          </cell>
          <cell r="V214">
            <v>1933674.6066729999</v>
          </cell>
          <cell r="W214">
            <v>8.661652994653872E-2</v>
          </cell>
          <cell r="X214">
            <v>0.35081612444595389</v>
          </cell>
          <cell r="Y214">
            <v>9530.3283682204528</v>
          </cell>
          <cell r="Z214">
            <v>3223229.0094869998</v>
          </cell>
          <cell r="AA214">
            <v>118648662</v>
          </cell>
        </row>
        <row r="215">
          <cell r="A215" t="str">
            <v>SPM</v>
          </cell>
          <cell r="B215">
            <v>0</v>
          </cell>
          <cell r="C215">
            <v>0</v>
          </cell>
          <cell r="D215">
            <v>863058.57291999995</v>
          </cell>
          <cell r="E215">
            <v>628137.05593200005</v>
          </cell>
          <cell r="F215">
            <v>23653.461867999999</v>
          </cell>
          <cell r="G215">
            <v>112020.363945</v>
          </cell>
          <cell r="H215">
            <v>1020991.672408</v>
          </cell>
          <cell r="I215">
            <v>268067.10462900001</v>
          </cell>
          <cell r="J215">
            <v>244563.02020599999</v>
          </cell>
          <cell r="K215">
            <v>194810.685627</v>
          </cell>
          <cell r="L215">
            <v>23504.084423</v>
          </cell>
          <cell r="M215">
            <v>752924.56777900003</v>
          </cell>
          <cell r="N215">
            <v>137700</v>
          </cell>
          <cell r="O215">
            <v>461157.56770299998</v>
          </cell>
          <cell r="P215">
            <v>368433.65514500003</v>
          </cell>
          <cell r="Q215">
            <v>92723.912557999996</v>
          </cell>
          <cell r="R215">
            <v>11647.806197</v>
          </cell>
          <cell r="S215">
            <v>21506.71975</v>
          </cell>
          <cell r="T215">
            <v>11138.692231000001</v>
          </cell>
          <cell r="U215">
            <v>8925.6513830000004</v>
          </cell>
          <cell r="V215">
            <v>22786.498427999999</v>
          </cell>
          <cell r="W215">
            <v>8.7421392595190602E-3</v>
          </cell>
          <cell r="X215">
            <v>1.1854642237706707E-2</v>
          </cell>
          <cell r="Y215">
            <v>648.19545265068996</v>
          </cell>
          <cell r="Z215">
            <v>752924.56777900003</v>
          </cell>
          <cell r="AA215">
            <v>13770000</v>
          </cell>
        </row>
        <row r="216">
          <cell r="A216" t="str">
            <v>TCL</v>
          </cell>
          <cell r="B216">
            <v>0</v>
          </cell>
          <cell r="C216">
            <v>0</v>
          </cell>
          <cell r="D216">
            <v>523424.87834</v>
          </cell>
          <cell r="E216">
            <v>251574.151969</v>
          </cell>
          <cell r="F216">
            <v>3225.4342919999999</v>
          </cell>
          <cell r="G216">
            <v>347536.72480700002</v>
          </cell>
          <cell r="H216">
            <v>1046990.857434</v>
          </cell>
          <cell r="I216">
            <v>346415.01082299999</v>
          </cell>
          <cell r="J216">
            <v>268413.98301299999</v>
          </cell>
          <cell r="K216">
            <v>4531.6982029999999</v>
          </cell>
          <cell r="L216">
            <v>37342.075467000002</v>
          </cell>
          <cell r="M216">
            <v>700575.84661100002</v>
          </cell>
          <cell r="N216">
            <v>209438.93</v>
          </cell>
          <cell r="O216">
            <v>925282.45151599997</v>
          </cell>
          <cell r="P216">
            <v>772618.42295599997</v>
          </cell>
          <cell r="Q216">
            <v>152664.02856000001</v>
          </cell>
          <cell r="R216">
            <v>2454.4995920000001</v>
          </cell>
          <cell r="S216">
            <v>93460.967139</v>
          </cell>
          <cell r="T216">
            <v>116611.535517</v>
          </cell>
          <cell r="U216">
            <v>96316.333016999997</v>
          </cell>
          <cell r="V216">
            <v>119066.03510899999</v>
          </cell>
          <cell r="W216">
            <v>9.1993480490417334E-2</v>
          </cell>
          <cell r="X216">
            <v>0.13748166380974358</v>
          </cell>
          <cell r="Y216">
            <v>4598.7788906771057</v>
          </cell>
          <cell r="Z216">
            <v>700575.84661100002</v>
          </cell>
          <cell r="AA216">
            <v>20943893</v>
          </cell>
        </row>
        <row r="217">
          <cell r="A217" t="str">
            <v>VHC</v>
          </cell>
          <cell r="B217">
            <v>0</v>
          </cell>
          <cell r="C217">
            <v>0</v>
          </cell>
          <cell r="D217">
            <v>4663735.3850969998</v>
          </cell>
          <cell r="E217">
            <v>1270703.5972899999</v>
          </cell>
          <cell r="F217">
            <v>1778724.414042</v>
          </cell>
          <cell r="G217">
            <v>1673277.5210839999</v>
          </cell>
          <cell r="H217">
            <v>6499650.2580319997</v>
          </cell>
          <cell r="I217">
            <v>1708158.3717400001</v>
          </cell>
          <cell r="J217">
            <v>1687477.143648</v>
          </cell>
          <cell r="K217">
            <v>1007427.51058</v>
          </cell>
          <cell r="L217">
            <v>0</v>
          </cell>
          <cell r="M217">
            <v>4791491.8862920003</v>
          </cell>
          <cell r="N217">
            <v>924039.43</v>
          </cell>
          <cell r="O217">
            <v>8398154.5393940005</v>
          </cell>
          <cell r="P217">
            <v>6600081.3635499999</v>
          </cell>
          <cell r="Q217">
            <v>1798073.175844</v>
          </cell>
          <cell r="R217">
            <v>66875.169632000005</v>
          </cell>
          <cell r="S217">
            <v>1407718.4863</v>
          </cell>
          <cell r="T217">
            <v>1553175.5229170001</v>
          </cell>
          <cell r="U217">
            <v>1387264.7775890001</v>
          </cell>
          <cell r="V217">
            <v>1620050.692549</v>
          </cell>
          <cell r="W217">
            <v>0.21343683467809293</v>
          </cell>
          <cell r="X217">
            <v>0.2895266882446012</v>
          </cell>
          <cell r="Y217">
            <v>15249.190192139728</v>
          </cell>
          <cell r="Z217">
            <v>4791491.8862920003</v>
          </cell>
          <cell r="AA217">
            <v>90973013</v>
          </cell>
        </row>
        <row r="218">
          <cell r="A218" t="str">
            <v>EMC</v>
          </cell>
          <cell r="B218">
            <v>0</v>
          </cell>
          <cell r="C218">
            <v>0</v>
          </cell>
          <cell r="D218">
            <v>297425.885137</v>
          </cell>
          <cell r="E218">
            <v>84902.283540000004</v>
          </cell>
          <cell r="F218">
            <v>187192.17381599999</v>
          </cell>
          <cell r="G218">
            <v>68726.772400999995</v>
          </cell>
          <cell r="H218">
            <v>374391.353978</v>
          </cell>
          <cell r="I218">
            <v>214624.84758500001</v>
          </cell>
          <cell r="J218">
            <v>214616.84758500001</v>
          </cell>
          <cell r="K218">
            <v>95520.378922999997</v>
          </cell>
          <cell r="L218">
            <v>0</v>
          </cell>
          <cell r="M218">
            <v>159766.50639299999</v>
          </cell>
          <cell r="N218">
            <v>152973.32999999999</v>
          </cell>
          <cell r="O218">
            <v>393954.60834600002</v>
          </cell>
          <cell r="P218">
            <v>368121.13890600001</v>
          </cell>
          <cell r="Q218">
            <v>25833.469440000001</v>
          </cell>
          <cell r="R218">
            <v>5338.856957</v>
          </cell>
          <cell r="S218">
            <v>3319.3095800000001</v>
          </cell>
          <cell r="T218">
            <v>601.50505599999997</v>
          </cell>
          <cell r="U218">
            <v>432.73197399999998</v>
          </cell>
          <cell r="V218">
            <v>5940.3620129999999</v>
          </cell>
          <cell r="W218">
            <v>1.1558279041492721E-3</v>
          </cell>
          <cell r="X218">
            <v>2.7085274865781238E-3</v>
          </cell>
          <cell r="Y218">
            <v>28.288066553823466</v>
          </cell>
          <cell r="Z218">
            <v>159766.50639299999</v>
          </cell>
          <cell r="AA218">
            <v>15297333</v>
          </cell>
        </row>
        <row r="219">
          <cell r="A219" t="str">
            <v>TVT</v>
          </cell>
          <cell r="B219">
            <v>0</v>
          </cell>
          <cell r="C219">
            <v>0</v>
          </cell>
          <cell r="D219">
            <v>896775.36522299994</v>
          </cell>
          <cell r="E219">
            <v>314268.14391599997</v>
          </cell>
          <cell r="F219">
            <v>432725.705801</v>
          </cell>
          <cell r="G219">
            <v>632532.94982600003</v>
          </cell>
          <cell r="H219">
            <v>1605098.2117550001</v>
          </cell>
          <cell r="I219">
            <v>869005.93074600003</v>
          </cell>
          <cell r="J219">
            <v>775639.19641700003</v>
          </cell>
          <cell r="K219">
            <v>523912.496812</v>
          </cell>
          <cell r="L219">
            <v>91715.433329000007</v>
          </cell>
          <cell r="M219">
            <v>736092.28100900003</v>
          </cell>
          <cell r="N219">
            <v>210000</v>
          </cell>
          <cell r="O219">
            <v>2332055.8565409998</v>
          </cell>
          <cell r="P219">
            <v>2066973.4895039999</v>
          </cell>
          <cell r="Q219">
            <v>265082.3670369999</v>
          </cell>
          <cell r="R219">
            <v>33081.469620999997</v>
          </cell>
          <cell r="S219">
            <v>155916.99134000001</v>
          </cell>
          <cell r="T219">
            <v>127796.256727</v>
          </cell>
          <cell r="U219">
            <v>96737.773470999993</v>
          </cell>
          <cell r="V219">
            <v>160877.726348</v>
          </cell>
          <cell r="W219">
            <v>6.0269068124640036E-2</v>
          </cell>
          <cell r="X219">
            <v>0.13142071444954767</v>
          </cell>
          <cell r="Y219">
            <v>4606.5606414761905</v>
          </cell>
          <cell r="Z219">
            <v>736092.28100900003</v>
          </cell>
          <cell r="AA219">
            <v>21000000</v>
          </cell>
        </row>
        <row r="220">
          <cell r="A220" t="str">
            <v>MSH</v>
          </cell>
          <cell r="B220">
            <v>0</v>
          </cell>
          <cell r="C220">
            <v>0</v>
          </cell>
          <cell r="D220">
            <v>1889262.821063</v>
          </cell>
          <cell r="E220">
            <v>478602.26185100002</v>
          </cell>
          <cell r="F220">
            <v>680653.44292599999</v>
          </cell>
          <cell r="G220">
            <v>598802.44030500005</v>
          </cell>
          <cell r="H220">
            <v>2540591.7881820002</v>
          </cell>
          <cell r="I220">
            <v>1606868.643286</v>
          </cell>
          <cell r="J220">
            <v>1505374.1905090001</v>
          </cell>
          <cell r="K220">
            <v>675723.466044</v>
          </cell>
          <cell r="L220">
            <v>101494.452777</v>
          </cell>
          <cell r="M220">
            <v>933723.14489600004</v>
          </cell>
          <cell r="N220">
            <v>476280</v>
          </cell>
          <cell r="O220">
            <v>3950826.716</v>
          </cell>
          <cell r="P220">
            <v>3157344.9131220002</v>
          </cell>
          <cell r="Q220">
            <v>793481.80287799996</v>
          </cell>
          <cell r="R220">
            <v>33763.704660000003</v>
          </cell>
          <cell r="S220">
            <v>437437.23981699999</v>
          </cell>
          <cell r="T220">
            <v>449901.51171699999</v>
          </cell>
          <cell r="U220">
            <v>369826.06856099999</v>
          </cell>
          <cell r="V220">
            <v>483665.21637699998</v>
          </cell>
          <cell r="W220">
            <v>0.14556689913008047</v>
          </cell>
          <cell r="X220">
            <v>0.39607679276515306</v>
          </cell>
          <cell r="Y220">
            <v>7395.1310865757241</v>
          </cell>
          <cell r="Z220">
            <v>933723.14489600004</v>
          </cell>
          <cell r="AA220">
            <v>50009400</v>
          </cell>
        </row>
        <row r="221">
          <cell r="A221" t="str">
            <v>FPT</v>
          </cell>
          <cell r="B221">
            <v>0</v>
          </cell>
          <cell r="C221">
            <v>0</v>
          </cell>
          <cell r="D221">
            <v>18431909.603326999</v>
          </cell>
          <cell r="E221">
            <v>5289732.8398209997</v>
          </cell>
          <cell r="F221">
            <v>1425172.257953</v>
          </cell>
          <cell r="G221">
            <v>7924765.8220579997</v>
          </cell>
          <cell r="H221">
            <v>32276824.464760002</v>
          </cell>
          <cell r="I221">
            <v>16025694.080600001</v>
          </cell>
          <cell r="J221">
            <v>15404437.564853</v>
          </cell>
          <cell r="K221">
            <v>8217017.1652269997</v>
          </cell>
          <cell r="L221">
            <v>435530.13832199998</v>
          </cell>
          <cell r="M221">
            <v>16251130.384160001</v>
          </cell>
          <cell r="N221">
            <v>6782763.1200000001</v>
          </cell>
          <cell r="O221">
            <v>26549218.866778001</v>
          </cell>
          <cell r="P221">
            <v>16338057.937264999</v>
          </cell>
          <cell r="Q221">
            <v>10211160.929513002</v>
          </cell>
          <cell r="R221">
            <v>320409.66752199997</v>
          </cell>
          <cell r="S221">
            <v>3936341.8627769998</v>
          </cell>
          <cell r="T221">
            <v>4627299.6977880001</v>
          </cell>
          <cell r="U221">
            <v>3170081.2097939998</v>
          </cell>
          <cell r="V221">
            <v>4947709.3653100003</v>
          </cell>
          <cell r="W221">
            <v>9.8215399512275758E-2</v>
          </cell>
          <cell r="X221">
            <v>0.19506835123813185</v>
          </cell>
          <cell r="Y221">
            <v>4673.7312710310307</v>
          </cell>
          <cell r="Z221">
            <v>16251130.384160001</v>
          </cell>
          <cell r="AA221">
            <v>678276312</v>
          </cell>
        </row>
        <row r="222">
          <cell r="A222" t="str">
            <v>LDG</v>
          </cell>
          <cell r="B222">
            <v>0</v>
          </cell>
          <cell r="C222">
            <v>0</v>
          </cell>
          <cell r="D222">
            <v>4823604.1478850003</v>
          </cell>
          <cell r="E222">
            <v>521398.97417599999</v>
          </cell>
          <cell r="F222">
            <v>2128627.5825140001</v>
          </cell>
          <cell r="G222">
            <v>5795.1483820000003</v>
          </cell>
          <cell r="H222">
            <v>5847812.5702020004</v>
          </cell>
          <cell r="I222">
            <v>2973306.1230569999</v>
          </cell>
          <cell r="J222">
            <v>2790088.3580069998</v>
          </cell>
          <cell r="K222">
            <v>250483.13819299999</v>
          </cell>
          <cell r="L222">
            <v>1487.2739999999999</v>
          </cell>
          <cell r="M222">
            <v>2874506.4471450001</v>
          </cell>
          <cell r="N222">
            <v>2401499.11</v>
          </cell>
          <cell r="O222">
            <v>1792418.5005910001</v>
          </cell>
          <cell r="P222">
            <v>917978.08023700002</v>
          </cell>
          <cell r="Q222">
            <v>874440.42035399994</v>
          </cell>
          <cell r="R222">
            <v>1728.540168</v>
          </cell>
          <cell r="S222">
            <v>712031.94838399999</v>
          </cell>
          <cell r="T222">
            <v>854306.32127099996</v>
          </cell>
          <cell r="U222">
            <v>674026.504953</v>
          </cell>
          <cell r="V222">
            <v>856034.861439</v>
          </cell>
          <cell r="W222">
            <v>0.11526130443844188</v>
          </cell>
          <cell r="X222">
            <v>0.23448425576587331</v>
          </cell>
          <cell r="Y222">
            <v>2806.6906298083118</v>
          </cell>
          <cell r="Z222">
            <v>2874506.4471450001</v>
          </cell>
          <cell r="AA222">
            <v>240149911</v>
          </cell>
        </row>
        <row r="223">
          <cell r="A223" t="str">
            <v>TPC</v>
          </cell>
          <cell r="B223">
            <v>0</v>
          </cell>
          <cell r="C223">
            <v>0</v>
          </cell>
          <cell r="D223">
            <v>434375.589576</v>
          </cell>
          <cell r="E223">
            <v>129099.275431</v>
          </cell>
          <cell r="F223">
            <v>202386.53695199999</v>
          </cell>
          <cell r="G223">
            <v>76622.097769999993</v>
          </cell>
          <cell r="H223">
            <v>624429.63643700001</v>
          </cell>
          <cell r="I223">
            <v>302522.42404999997</v>
          </cell>
          <cell r="J223">
            <v>302522.42404999997</v>
          </cell>
          <cell r="K223">
            <v>220300.24687</v>
          </cell>
          <cell r="L223">
            <v>0</v>
          </cell>
          <cell r="M223">
            <v>321907.21238699998</v>
          </cell>
          <cell r="N223">
            <v>212689.56</v>
          </cell>
          <cell r="O223">
            <v>796632.36764900002</v>
          </cell>
          <cell r="P223">
            <v>720013.33377300005</v>
          </cell>
          <cell r="Q223">
            <v>76619.033875999958</v>
          </cell>
          <cell r="R223">
            <v>8555.2919789999996</v>
          </cell>
          <cell r="S223">
            <v>32738.232091000002</v>
          </cell>
          <cell r="T223">
            <v>36814.575034000001</v>
          </cell>
          <cell r="U223">
            <v>29789.162528000001</v>
          </cell>
          <cell r="V223">
            <v>45369.867013000003</v>
          </cell>
          <cell r="W223">
            <v>4.7706195846143974E-2</v>
          </cell>
          <cell r="X223">
            <v>9.2539593341534637E-2</v>
          </cell>
          <cell r="Y223">
            <v>1400.5935471397843</v>
          </cell>
          <cell r="Z223">
            <v>321907.21238699998</v>
          </cell>
          <cell r="AA223">
            <v>21268956</v>
          </cell>
        </row>
        <row r="224">
          <cell r="A224" t="str">
            <v>VPS</v>
          </cell>
          <cell r="B224">
            <v>0</v>
          </cell>
          <cell r="C224">
            <v>0</v>
          </cell>
          <cell r="D224">
            <v>395489.41616099997</v>
          </cell>
          <cell r="E224">
            <v>122306.69665100001</v>
          </cell>
          <cell r="F224">
            <v>140293.89105199999</v>
          </cell>
          <cell r="G224">
            <v>115782.46026399999</v>
          </cell>
          <cell r="H224">
            <v>527981.38811199984</v>
          </cell>
          <cell r="I224">
            <v>197396.50214699999</v>
          </cell>
          <cell r="J224">
            <v>195266.13073599999</v>
          </cell>
          <cell r="K224">
            <v>50346.184169</v>
          </cell>
          <cell r="L224">
            <v>27.391999999999999</v>
          </cell>
          <cell r="M224">
            <v>330584.88596500002</v>
          </cell>
          <cell r="N224">
            <v>244607.92</v>
          </cell>
          <cell r="O224">
            <v>643742.02506899997</v>
          </cell>
          <cell r="P224">
            <v>475593.889578</v>
          </cell>
          <cell r="Q224">
            <v>168148.13549100002</v>
          </cell>
          <cell r="R224">
            <v>3424.0988980000002</v>
          </cell>
          <cell r="S224">
            <v>34268.587231999998</v>
          </cell>
          <cell r="T224">
            <v>23997.610326000002</v>
          </cell>
          <cell r="U224">
            <v>16610.895059999999</v>
          </cell>
          <cell r="V224">
            <v>27421.709224000002</v>
          </cell>
          <cell r="W224">
            <v>3.1461137521151324E-2</v>
          </cell>
          <cell r="X224">
            <v>5.024698879233893E-2</v>
          </cell>
          <cell r="Y224">
            <v>679.08247042859443</v>
          </cell>
          <cell r="Z224">
            <v>330584.88596500002</v>
          </cell>
          <cell r="AA224">
            <v>24460792</v>
          </cell>
        </row>
        <row r="225">
          <cell r="A225" t="str">
            <v>KHP</v>
          </cell>
          <cell r="B225">
            <v>0</v>
          </cell>
          <cell r="C225">
            <v>0</v>
          </cell>
          <cell r="D225">
            <v>581504.12704199995</v>
          </cell>
          <cell r="E225">
            <v>58192.534484000003</v>
          </cell>
          <cell r="F225">
            <v>135521.373036</v>
          </cell>
          <cell r="G225">
            <v>1213490.7181009999</v>
          </cell>
          <cell r="H225">
            <v>1909545.0066120001</v>
          </cell>
          <cell r="I225">
            <v>1255922.765992</v>
          </cell>
          <cell r="J225">
            <v>575882.04062400002</v>
          </cell>
          <cell r="K225">
            <v>48407.131386000001</v>
          </cell>
          <cell r="L225">
            <v>602587.51716399996</v>
          </cell>
          <cell r="M225">
            <v>653622.24062000006</v>
          </cell>
          <cell r="N225">
            <v>400513.96</v>
          </cell>
          <cell r="O225">
            <v>5198584.3115210002</v>
          </cell>
          <cell r="P225">
            <v>4963487.2350679999</v>
          </cell>
          <cell r="Q225">
            <v>235097.0764529997</v>
          </cell>
          <cell r="R225">
            <v>51644.174265000001</v>
          </cell>
          <cell r="S225">
            <v>71809.327533000003</v>
          </cell>
          <cell r="T225">
            <v>56785.151789000003</v>
          </cell>
          <cell r="U225">
            <v>36623.487738000003</v>
          </cell>
          <cell r="V225">
            <v>108429.326054</v>
          </cell>
          <cell r="W225">
            <v>1.9179169703352018E-2</v>
          </cell>
          <cell r="X225">
            <v>5.6031581335513336E-2</v>
          </cell>
          <cell r="Y225">
            <v>914.41454823334561</v>
          </cell>
          <cell r="Z225">
            <v>653622.24062000006</v>
          </cell>
          <cell r="AA225">
            <v>40051296</v>
          </cell>
        </row>
        <row r="226">
          <cell r="A226" t="str">
            <v>C47</v>
          </cell>
          <cell r="B226">
            <v>0</v>
          </cell>
          <cell r="C226">
            <v>0</v>
          </cell>
          <cell r="D226">
            <v>1317748.642549</v>
          </cell>
          <cell r="E226">
            <v>204110.658608</v>
          </cell>
          <cell r="F226">
            <v>966093.71199600003</v>
          </cell>
          <cell r="G226">
            <v>773033.29942199995</v>
          </cell>
          <cell r="H226">
            <v>2106256.1782249999</v>
          </cell>
          <cell r="I226">
            <v>1810574.627721</v>
          </cell>
          <cell r="J226">
            <v>1240722.4270210001</v>
          </cell>
          <cell r="K226">
            <v>673262.46698100003</v>
          </cell>
          <cell r="L226">
            <v>101993.796434</v>
          </cell>
          <cell r="M226">
            <v>295681.55050399998</v>
          </cell>
          <cell r="N226">
            <v>170201.3</v>
          </cell>
          <cell r="O226">
            <v>819409.54321899998</v>
          </cell>
          <cell r="P226">
            <v>685074.070312</v>
          </cell>
          <cell r="Q226">
            <v>134335.47290699999</v>
          </cell>
          <cell r="R226">
            <v>84565.791924000005</v>
          </cell>
          <cell r="S226">
            <v>99142.941426999998</v>
          </cell>
          <cell r="T226">
            <v>33821.448104000003</v>
          </cell>
          <cell r="U226">
            <v>27427.558615000002</v>
          </cell>
          <cell r="V226">
            <v>118387.240028</v>
          </cell>
          <cell r="W226">
            <v>1.3021948089008794E-2</v>
          </cell>
          <cell r="X226">
            <v>9.2760466685353649E-2</v>
          </cell>
          <cell r="Y226">
            <v>1611.477621792548</v>
          </cell>
          <cell r="Z226">
            <v>295681.55050399998</v>
          </cell>
          <cell r="AA226">
            <v>17020130</v>
          </cell>
        </row>
        <row r="227">
          <cell r="A227" t="str">
            <v>NKG</v>
          </cell>
          <cell r="B227">
            <v>0</v>
          </cell>
          <cell r="C227">
            <v>0</v>
          </cell>
          <cell r="D227">
            <v>3982305.260638</v>
          </cell>
          <cell r="E227">
            <v>685198.55896099994</v>
          </cell>
          <cell r="F227">
            <v>2350020.7485199999</v>
          </cell>
          <cell r="G227">
            <v>3621249.9344569999</v>
          </cell>
          <cell r="H227">
            <v>7667255.0026949998</v>
          </cell>
          <cell r="I227">
            <v>4657596.168784</v>
          </cell>
          <cell r="J227">
            <v>3859525.9103540001</v>
          </cell>
          <cell r="K227">
            <v>2514077.4535289998</v>
          </cell>
          <cell r="L227">
            <v>796481.42540599999</v>
          </cell>
          <cell r="M227">
            <v>3009658.8339109998</v>
          </cell>
          <cell r="N227">
            <v>1819998.68</v>
          </cell>
          <cell r="O227">
            <v>12438516.458180999</v>
          </cell>
          <cell r="P227">
            <v>12206265.805314001</v>
          </cell>
          <cell r="Q227">
            <v>232250.65286700003</v>
          </cell>
          <cell r="R227">
            <v>265984.32199299999</v>
          </cell>
          <cell r="S227">
            <v>-73993.186812999993</v>
          </cell>
          <cell r="T227">
            <v>-104015.689162</v>
          </cell>
          <cell r="U227">
            <v>-133261.216904</v>
          </cell>
          <cell r="V227">
            <v>161968.632831</v>
          </cell>
          <cell r="W227">
            <v>-1.7380564081559746E-2</v>
          </cell>
          <cell r="X227">
            <v>-4.4277848174183031E-2</v>
          </cell>
          <cell r="Y227">
            <v>-732.20501953331086</v>
          </cell>
          <cell r="Z227">
            <v>3009658.8339109998</v>
          </cell>
          <cell r="AA227">
            <v>181999868</v>
          </cell>
        </row>
        <row r="228">
          <cell r="A228" t="str">
            <v>TNC</v>
          </cell>
          <cell r="B228">
            <v>0</v>
          </cell>
          <cell r="C228">
            <v>0</v>
          </cell>
          <cell r="D228">
            <v>203820.43384400001</v>
          </cell>
          <cell r="E228">
            <v>3507.1593659999999</v>
          </cell>
          <cell r="F228">
            <v>27378.274026999999</v>
          </cell>
          <cell r="G228">
            <v>117492.04247499999</v>
          </cell>
          <cell r="H228">
            <v>352286.31254700001</v>
          </cell>
          <cell r="I228">
            <v>27176.801425000001</v>
          </cell>
          <cell r="J228">
            <v>17854.622629000001</v>
          </cell>
          <cell r="K228">
            <v>3000</v>
          </cell>
          <cell r="L228">
            <v>0</v>
          </cell>
          <cell r="M228">
            <v>325109.511122</v>
          </cell>
          <cell r="N228">
            <v>192500</v>
          </cell>
          <cell r="O228">
            <v>51398.739481999997</v>
          </cell>
          <cell r="P228">
            <v>46496.921304000003</v>
          </cell>
          <cell r="Q228">
            <v>4901.8181780000014</v>
          </cell>
          <cell r="R228">
            <v>29.150684999999999</v>
          </cell>
          <cell r="S228">
            <v>-3664.5819200000001</v>
          </cell>
          <cell r="T228">
            <v>39960.046238000003</v>
          </cell>
          <cell r="U228">
            <v>38762.367434</v>
          </cell>
          <cell r="V228">
            <v>39989.196923000003</v>
          </cell>
          <cell r="W228">
            <v>0.11003086425286122</v>
          </cell>
          <cell r="X228">
            <v>0.11922864791074693</v>
          </cell>
          <cell r="Y228">
            <v>2013.6294770909092</v>
          </cell>
          <cell r="Z228">
            <v>325109.511122</v>
          </cell>
          <cell r="AA228">
            <v>19250000</v>
          </cell>
        </row>
        <row r="229">
          <cell r="A229" t="str">
            <v>HUB</v>
          </cell>
          <cell r="B229">
            <v>0</v>
          </cell>
          <cell r="C229">
            <v>0</v>
          </cell>
          <cell r="D229">
            <v>434188.00500399998</v>
          </cell>
          <cell r="E229">
            <v>99173.603904999996</v>
          </cell>
          <cell r="F229">
            <v>113646.129317</v>
          </cell>
          <cell r="G229">
            <v>87139.950572000002</v>
          </cell>
          <cell r="H229">
            <v>707104.28833600006</v>
          </cell>
          <cell r="I229">
            <v>332601.17054600001</v>
          </cell>
          <cell r="J229">
            <v>242977.832104</v>
          </cell>
          <cell r="K229">
            <v>48025.515944999999</v>
          </cell>
          <cell r="L229">
            <v>2986.4974999999999</v>
          </cell>
          <cell r="M229">
            <v>374503.11778999999</v>
          </cell>
          <cell r="N229">
            <v>152460</v>
          </cell>
          <cell r="O229">
            <v>453010.09468799998</v>
          </cell>
          <cell r="P229">
            <v>358699.143828</v>
          </cell>
          <cell r="Q229">
            <v>94310.950859999954</v>
          </cell>
          <cell r="R229">
            <v>2180.346869</v>
          </cell>
          <cell r="S229">
            <v>48952.310844</v>
          </cell>
          <cell r="T229">
            <v>82777.056282000005</v>
          </cell>
          <cell r="U229">
            <v>66074.421663000001</v>
          </cell>
          <cell r="V229">
            <v>84957.403151000006</v>
          </cell>
          <cell r="W229">
            <v>9.3443672670251041E-2</v>
          </cell>
          <cell r="X229">
            <v>0.17643223387008161</v>
          </cell>
          <cell r="Y229">
            <v>4333.885718417946</v>
          </cell>
          <cell r="Z229">
            <v>374503.11778999999</v>
          </cell>
          <cell r="AA229">
            <v>15246000</v>
          </cell>
        </row>
        <row r="230">
          <cell r="A230" t="str">
            <v>SGR</v>
          </cell>
          <cell r="B230">
            <v>0</v>
          </cell>
          <cell r="C230">
            <v>0</v>
          </cell>
          <cell r="D230">
            <v>1545151.7870440001</v>
          </cell>
          <cell r="E230">
            <v>244078.30929500001</v>
          </cell>
          <cell r="F230">
            <v>527363.68515100016</v>
          </cell>
          <cell r="G230">
            <v>21832.335184</v>
          </cell>
          <cell r="H230">
            <v>1966352.283514</v>
          </cell>
          <cell r="I230">
            <v>1296840.521037</v>
          </cell>
          <cell r="J230">
            <v>1074970.189646</v>
          </cell>
          <cell r="K230">
            <v>143373.31899999999</v>
          </cell>
          <cell r="L230">
            <v>72000</v>
          </cell>
          <cell r="M230">
            <v>669511.762476</v>
          </cell>
          <cell r="N230">
            <v>455399.07</v>
          </cell>
          <cell r="O230">
            <v>376436.17458400002</v>
          </cell>
          <cell r="P230">
            <v>280431.23791500001</v>
          </cell>
          <cell r="Q230">
            <v>96004.936669000017</v>
          </cell>
          <cell r="R230">
            <v>16336.530155</v>
          </cell>
          <cell r="S230">
            <v>49926.651679000002</v>
          </cell>
          <cell r="T230">
            <v>163882.89029000001</v>
          </cell>
          <cell r="U230">
            <v>126115.503041</v>
          </cell>
          <cell r="V230">
            <v>180219.420445</v>
          </cell>
          <cell r="W230">
            <v>6.4136779608801001E-2</v>
          </cell>
          <cell r="X230">
            <v>0.18836936124108927</v>
          </cell>
          <cell r="Y230">
            <v>2769.3403730710297</v>
          </cell>
          <cell r="Z230">
            <v>669511.762476</v>
          </cell>
          <cell r="AA230">
            <v>45539907</v>
          </cell>
        </row>
        <row r="231">
          <cell r="A231" t="str">
            <v>FDC</v>
          </cell>
          <cell r="B231">
            <v>0</v>
          </cell>
          <cell r="C231">
            <v>0</v>
          </cell>
          <cell r="D231">
            <v>318388.06315900001</v>
          </cell>
          <cell r="E231">
            <v>234976.66303900001</v>
          </cell>
          <cell r="F231">
            <v>15423.390488999999</v>
          </cell>
          <cell r="G231">
            <v>354138.17346800002</v>
          </cell>
          <cell r="H231">
            <v>945974.70808999997</v>
          </cell>
          <cell r="I231">
            <v>336318.24033100001</v>
          </cell>
          <cell r="J231">
            <v>316475.737983</v>
          </cell>
          <cell r="K231">
            <v>101684.99834799999</v>
          </cell>
          <cell r="L231">
            <v>6179.9554829999997</v>
          </cell>
          <cell r="M231">
            <v>609656.46776000003</v>
          </cell>
          <cell r="N231">
            <v>386299.88</v>
          </cell>
          <cell r="O231">
            <v>483998.69069000002</v>
          </cell>
          <cell r="P231">
            <v>443467.218979</v>
          </cell>
          <cell r="Q231">
            <v>40531.471710999984</v>
          </cell>
          <cell r="R231">
            <v>9670.4196620000002</v>
          </cell>
          <cell r="S231">
            <v>6944.1858650000004</v>
          </cell>
          <cell r="T231">
            <v>39236.511137000001</v>
          </cell>
          <cell r="U231">
            <v>37556.816293999997</v>
          </cell>
          <cell r="V231">
            <v>48906.930799000002</v>
          </cell>
          <cell r="W231">
            <v>3.9701712924048754E-2</v>
          </cell>
          <cell r="X231">
            <v>6.1603244253261615E-2</v>
          </cell>
          <cell r="Y231">
            <v>972.21920685038788</v>
          </cell>
          <cell r="Z231">
            <v>609656.46776000003</v>
          </cell>
          <cell r="AA231">
            <v>38629988</v>
          </cell>
        </row>
        <row r="232">
          <cell r="A232" t="str">
            <v>DHC</v>
          </cell>
          <cell r="B232">
            <v>0</v>
          </cell>
          <cell r="C232">
            <v>0</v>
          </cell>
          <cell r="D232">
            <v>808496.20884700003</v>
          </cell>
          <cell r="E232">
            <v>339604.59278800001</v>
          </cell>
          <cell r="F232">
            <v>393426.85456800001</v>
          </cell>
          <cell r="G232">
            <v>1208591.9685810001</v>
          </cell>
          <cell r="H232">
            <v>2055473.036268</v>
          </cell>
          <cell r="I232">
            <v>1080285.58543</v>
          </cell>
          <cell r="J232">
            <v>490858.21085899998</v>
          </cell>
          <cell r="K232">
            <v>240193.103435</v>
          </cell>
          <cell r="L232">
            <v>589427.37457099999</v>
          </cell>
          <cell r="M232">
            <v>975187.45083800005</v>
          </cell>
          <cell r="N232">
            <v>537570.52702821</v>
          </cell>
          <cell r="O232">
            <v>1014176.988149</v>
          </cell>
          <cell r="P232">
            <v>826510.74280300003</v>
          </cell>
          <cell r="Q232">
            <v>187666.24534600004</v>
          </cell>
          <cell r="R232">
            <v>19260.127697</v>
          </cell>
          <cell r="S232">
            <v>136938.88363699999</v>
          </cell>
          <cell r="T232">
            <v>125966.97636099999</v>
          </cell>
          <cell r="U232">
            <v>106820.42301499999</v>
          </cell>
          <cell r="V232">
            <v>145227.104058</v>
          </cell>
          <cell r="W232">
            <v>5.1968778539147109E-2</v>
          </cell>
          <cell r="X232">
            <v>0.10953834867666401</v>
          </cell>
          <cell r="Y232">
            <v>1987.1059437280687</v>
          </cell>
          <cell r="Z232">
            <v>975187.45083800005</v>
          </cell>
          <cell r="AA232">
            <v>53756783</v>
          </cell>
        </row>
        <row r="233">
          <cell r="A233" t="str">
            <v>CII</v>
          </cell>
          <cell r="B233">
            <v>0</v>
          </cell>
          <cell r="C233">
            <v>0</v>
          </cell>
          <cell r="D233">
            <v>11255009.352301</v>
          </cell>
          <cell r="E233">
            <v>3279045.6940449998</v>
          </cell>
          <cell r="F233">
            <v>5031758.6146229999</v>
          </cell>
          <cell r="G233">
            <v>7126375.9350760002</v>
          </cell>
          <cell r="H233">
            <v>28582737.541274998</v>
          </cell>
          <cell r="I233">
            <v>19527744.124685999</v>
          </cell>
          <cell r="J233">
            <v>9059004.9909150004</v>
          </cell>
          <cell r="K233">
            <v>3325727.6546319998</v>
          </cell>
          <cell r="L233">
            <v>10219666.963916</v>
          </cell>
          <cell r="M233">
            <v>9054993.4165889993</v>
          </cell>
          <cell r="N233">
            <v>2478382.8199999998</v>
          </cell>
          <cell r="O233">
            <v>1947597.5260910001</v>
          </cell>
          <cell r="P233">
            <v>1344540.1542799999</v>
          </cell>
          <cell r="Q233">
            <v>603057.37181100016</v>
          </cell>
          <cell r="R233">
            <v>676938.77584100002</v>
          </cell>
          <cell r="S233">
            <v>92383.233940999999</v>
          </cell>
          <cell r="T233">
            <v>912052.48003600002</v>
          </cell>
          <cell r="U233">
            <v>478424.71685999999</v>
          </cell>
          <cell r="V233">
            <v>1588991.255877</v>
          </cell>
          <cell r="W233">
            <v>1.67382398613544E-2</v>
          </cell>
          <cell r="X233">
            <v>5.2835457172559906E-2</v>
          </cell>
          <cell r="Y233">
            <v>1930.3907088090612</v>
          </cell>
          <cell r="Z233">
            <v>9054993.4165889993</v>
          </cell>
          <cell r="AA233">
            <v>247838282</v>
          </cell>
        </row>
        <row r="234">
          <cell r="A234" t="str">
            <v>FLC</v>
          </cell>
          <cell r="B234">
            <v>0</v>
          </cell>
          <cell r="C234">
            <v>0</v>
          </cell>
          <cell r="D234">
            <v>18865201.838886999</v>
          </cell>
          <cell r="E234">
            <v>10511682.766748</v>
          </cell>
          <cell r="F234">
            <v>1582943.720711</v>
          </cell>
          <cell r="G234">
            <v>8621899.7345700003</v>
          </cell>
          <cell r="H234">
            <v>29111650.860142</v>
          </cell>
          <cell r="I234">
            <v>20013831.061473001</v>
          </cell>
          <cell r="J234">
            <v>16679514.85101</v>
          </cell>
          <cell r="K234">
            <v>2878986.5420840001</v>
          </cell>
          <cell r="L234">
            <v>3183331.4596119998</v>
          </cell>
          <cell r="M234">
            <v>9097819.7986689992</v>
          </cell>
          <cell r="N234">
            <v>7099978.0700000003</v>
          </cell>
          <cell r="O234">
            <v>15490088.422558</v>
          </cell>
          <cell r="P234">
            <v>14999427.353096999</v>
          </cell>
          <cell r="Q234">
            <v>490661.06946099974</v>
          </cell>
          <cell r="R234">
            <v>431434.59631499997</v>
          </cell>
          <cell r="S234">
            <v>-754612.00692299998</v>
          </cell>
          <cell r="T234">
            <v>645486.416341</v>
          </cell>
          <cell r="U234">
            <v>349360.41511499998</v>
          </cell>
          <cell r="V234">
            <v>1076921.012656</v>
          </cell>
          <cell r="W234">
            <v>1.2000707785119949E-2</v>
          </cell>
          <cell r="X234">
            <v>3.8400454487580754E-2</v>
          </cell>
          <cell r="Y234">
            <v>492.0584425340345</v>
          </cell>
          <cell r="Z234">
            <v>9097819.7986689992</v>
          </cell>
          <cell r="AA234">
            <v>709997807</v>
          </cell>
        </row>
        <row r="235">
          <cell r="A235" t="str">
            <v>HVH</v>
          </cell>
          <cell r="B235">
            <v>0</v>
          </cell>
          <cell r="C235">
            <v>0</v>
          </cell>
          <cell r="D235">
            <v>243261.114394</v>
          </cell>
          <cell r="E235">
            <v>107552.039579</v>
          </cell>
          <cell r="F235">
            <v>71676.034186999997</v>
          </cell>
          <cell r="G235">
            <v>57974.997213000002</v>
          </cell>
          <cell r="H235">
            <v>328271.50845099997</v>
          </cell>
          <cell r="I235">
            <v>61082.906303999996</v>
          </cell>
          <cell r="J235">
            <v>61082.906303999996</v>
          </cell>
          <cell r="K235">
            <v>0</v>
          </cell>
          <cell r="L235">
            <v>0</v>
          </cell>
          <cell r="M235">
            <v>267188.60214799998</v>
          </cell>
          <cell r="N235">
            <v>200000</v>
          </cell>
          <cell r="O235">
            <v>490455.47253099998</v>
          </cell>
          <cell r="P235">
            <v>403323.476876</v>
          </cell>
          <cell r="Q235">
            <v>87131.995655000021</v>
          </cell>
          <cell r="R235">
            <v>28.480239000000001</v>
          </cell>
          <cell r="S235">
            <v>54325.051125999998</v>
          </cell>
          <cell r="T235">
            <v>64023.845752000001</v>
          </cell>
          <cell r="U235">
            <v>50956.854403999998</v>
          </cell>
          <cell r="V235">
            <v>64052.325990999998</v>
          </cell>
          <cell r="W235">
            <v>0.15522777058675552</v>
          </cell>
          <cell r="X235">
            <v>0.19071492569048359</v>
          </cell>
          <cell r="Y235">
            <v>2547.8427201999998</v>
          </cell>
          <cell r="Z235">
            <v>267188.60214799998</v>
          </cell>
          <cell r="AA235">
            <v>20000000</v>
          </cell>
        </row>
        <row r="236">
          <cell r="A236" t="str">
            <v>TCO</v>
          </cell>
          <cell r="B236">
            <v>0</v>
          </cell>
          <cell r="C236">
            <v>0</v>
          </cell>
          <cell r="D236">
            <v>115727.410213</v>
          </cell>
          <cell r="E236">
            <v>29900.011576000001</v>
          </cell>
          <cell r="F236">
            <v>4365.07431</v>
          </cell>
          <cell r="G236">
            <v>90716.665896999999</v>
          </cell>
          <cell r="H236">
            <v>217909.74530800001</v>
          </cell>
          <cell r="I236">
            <v>17309.742601999998</v>
          </cell>
          <cell r="J236">
            <v>13091.948702</v>
          </cell>
          <cell r="K236">
            <v>28.567634000000002</v>
          </cell>
          <cell r="L236">
            <v>0</v>
          </cell>
          <cell r="M236">
            <v>200600.002706</v>
          </cell>
          <cell r="N236">
            <v>167280.76</v>
          </cell>
          <cell r="O236">
            <v>158236.180394</v>
          </cell>
          <cell r="P236">
            <v>122527.155726</v>
          </cell>
          <cell r="Q236">
            <v>35709.024667999991</v>
          </cell>
          <cell r="R236">
            <v>52.393694000000004</v>
          </cell>
          <cell r="S236">
            <v>17648.310827000001</v>
          </cell>
          <cell r="T236">
            <v>21258.422806999999</v>
          </cell>
          <cell r="U236">
            <v>16887.827383</v>
          </cell>
          <cell r="V236">
            <v>21310.816500999998</v>
          </cell>
          <cell r="W236">
            <v>7.7499183706218597E-2</v>
          </cell>
          <cell r="X236">
            <v>8.4186576047812184E-2</v>
          </cell>
          <cell r="Y236">
            <v>1009.5498958158726</v>
          </cell>
          <cell r="Z236">
            <v>200600.002706</v>
          </cell>
          <cell r="AA236">
            <v>16728076.000000002</v>
          </cell>
        </row>
        <row r="237">
          <cell r="A237" t="str">
            <v>CVT</v>
          </cell>
          <cell r="B237">
            <v>0</v>
          </cell>
          <cell r="C237">
            <v>0</v>
          </cell>
          <cell r="D237">
            <v>496420.80366999999</v>
          </cell>
          <cell r="E237">
            <v>26112.213299999999</v>
          </cell>
          <cell r="F237">
            <v>377965.51479699998</v>
          </cell>
          <cell r="G237">
            <v>610831.35801099997</v>
          </cell>
          <cell r="H237">
            <v>1236424.755233</v>
          </cell>
          <cell r="I237">
            <v>647521.529477</v>
          </cell>
          <cell r="J237">
            <v>597601.48371399997</v>
          </cell>
          <cell r="K237">
            <v>294482.22787</v>
          </cell>
          <cell r="L237">
            <v>49920.045763000002</v>
          </cell>
          <cell r="M237">
            <v>588903.22575600003</v>
          </cell>
          <cell r="N237">
            <v>366908.87</v>
          </cell>
          <cell r="O237">
            <v>1496773.8012930001</v>
          </cell>
          <cell r="P237">
            <v>1223210.4047950001</v>
          </cell>
          <cell r="Q237">
            <v>273563.39649800002</v>
          </cell>
          <cell r="R237">
            <v>30710.023695</v>
          </cell>
          <cell r="S237">
            <v>217092.950228</v>
          </cell>
          <cell r="T237">
            <v>196020.35856699999</v>
          </cell>
          <cell r="U237">
            <v>156616.84638199999</v>
          </cell>
          <cell r="V237">
            <v>226730.382262</v>
          </cell>
          <cell r="W237">
            <v>0.1266691286462362</v>
          </cell>
          <cell r="X237">
            <v>0.26594666072841477</v>
          </cell>
          <cell r="Y237">
            <v>4268.5489282938297</v>
          </cell>
          <cell r="Z237">
            <v>588903.22575600003</v>
          </cell>
          <cell r="AA237">
            <v>36690887</v>
          </cell>
        </row>
        <row r="238">
          <cell r="A238" t="str">
            <v>DHA</v>
          </cell>
          <cell r="B238">
            <v>0</v>
          </cell>
          <cell r="C238">
            <v>0</v>
          </cell>
          <cell r="D238">
            <v>241939.74674500001</v>
          </cell>
          <cell r="E238">
            <v>55491.873165999998</v>
          </cell>
          <cell r="F238">
            <v>139.94999999999999</v>
          </cell>
          <cell r="G238">
            <v>106460.237043</v>
          </cell>
          <cell r="H238">
            <v>423934.30311799998</v>
          </cell>
          <cell r="I238">
            <v>32718.993913999999</v>
          </cell>
          <cell r="J238">
            <v>28301.825455999999</v>
          </cell>
          <cell r="K238">
            <v>0</v>
          </cell>
          <cell r="L238">
            <v>0</v>
          </cell>
          <cell r="M238">
            <v>391215.30920399999</v>
          </cell>
          <cell r="N238">
            <v>147260.73000000001</v>
          </cell>
          <cell r="O238">
            <v>324837.36453199998</v>
          </cell>
          <cell r="P238">
            <v>226664.55645500001</v>
          </cell>
          <cell r="Q238">
            <v>98172.808076999994</v>
          </cell>
          <cell r="R238">
            <v>0</v>
          </cell>
          <cell r="S238">
            <v>82767.008476000003</v>
          </cell>
          <cell r="T238">
            <v>82611.745125000001</v>
          </cell>
          <cell r="U238">
            <v>66697.738308</v>
          </cell>
          <cell r="V238">
            <v>82611.745125000001</v>
          </cell>
          <cell r="W238">
            <v>0.1573303642037078</v>
          </cell>
          <cell r="X238">
            <v>0.17048856918127489</v>
          </cell>
          <cell r="Y238">
            <v>4529.227738311497</v>
          </cell>
          <cell r="Z238">
            <v>391215.30920399999</v>
          </cell>
          <cell r="AA238">
            <v>14726073</v>
          </cell>
        </row>
        <row r="239">
          <cell r="A239" t="str">
            <v>AGF</v>
          </cell>
          <cell r="B239">
            <v>0</v>
          </cell>
          <cell r="C239">
            <v>0</v>
          </cell>
          <cell r="D239">
            <v>619201.67067899997</v>
          </cell>
          <cell r="E239">
            <v>263867.85540100001</v>
          </cell>
          <cell r="F239">
            <v>121153.78363999999</v>
          </cell>
          <cell r="G239">
            <v>248168.28386200001</v>
          </cell>
          <cell r="H239">
            <v>911810.252186</v>
          </cell>
          <cell r="I239">
            <v>600086.45231199998</v>
          </cell>
          <cell r="J239">
            <v>581318.32576699997</v>
          </cell>
          <cell r="K239">
            <v>497055.50936199998</v>
          </cell>
          <cell r="L239">
            <v>12000</v>
          </cell>
          <cell r="M239">
            <v>311723.79987400002</v>
          </cell>
          <cell r="N239">
            <v>281097.43</v>
          </cell>
          <cell r="O239">
            <v>806842.92547799996</v>
          </cell>
          <cell r="P239">
            <v>695402.62129899999</v>
          </cell>
          <cell r="Q239">
            <v>111440.304179</v>
          </cell>
          <cell r="R239">
            <v>44665.627345000001</v>
          </cell>
          <cell r="S239">
            <v>-60977.777224999998</v>
          </cell>
          <cell r="T239">
            <v>-112049.642635</v>
          </cell>
          <cell r="U239">
            <v>-111740.905293</v>
          </cell>
          <cell r="V239">
            <v>-67384.015289999996</v>
          </cell>
          <cell r="W239">
            <v>-0.12254841950406804</v>
          </cell>
          <cell r="X239">
            <v>-0.35846125749194035</v>
          </cell>
          <cell r="Y239">
            <v>-3975.1663788957444</v>
          </cell>
          <cell r="Z239">
            <v>311723.79987400002</v>
          </cell>
          <cell r="AA239">
            <v>28109743</v>
          </cell>
        </row>
        <row r="240">
          <cell r="A240" t="str">
            <v>SMC</v>
          </cell>
          <cell r="B240">
            <v>0</v>
          </cell>
          <cell r="C240">
            <v>0</v>
          </cell>
          <cell r="D240">
            <v>4040695.7983909999</v>
          </cell>
          <cell r="E240">
            <v>1600978.590356</v>
          </cell>
          <cell r="F240">
            <v>1349580.5839770001</v>
          </cell>
          <cell r="G240">
            <v>803813.86748400005</v>
          </cell>
          <cell r="H240">
            <v>5213557.4782189997</v>
          </cell>
          <cell r="I240">
            <v>3840514.4843740002</v>
          </cell>
          <cell r="J240">
            <v>3750009.3205909999</v>
          </cell>
          <cell r="K240">
            <v>2191064.1565069999</v>
          </cell>
          <cell r="L240">
            <v>88973.742563000007</v>
          </cell>
          <cell r="M240">
            <v>1373042.9938439999</v>
          </cell>
          <cell r="N240">
            <v>609665.91</v>
          </cell>
          <cell r="O240">
            <v>17150094.507819001</v>
          </cell>
          <cell r="P240">
            <v>16644974.791828999</v>
          </cell>
          <cell r="Q240">
            <v>505119.71599000035</v>
          </cell>
          <cell r="R240">
            <v>149811.66045299999</v>
          </cell>
          <cell r="S240">
            <v>208585.68958999999</v>
          </cell>
          <cell r="T240">
            <v>106017.046361</v>
          </cell>
          <cell r="U240">
            <v>65228.118951999997</v>
          </cell>
          <cell r="V240">
            <v>255828.70681399998</v>
          </cell>
          <cell r="W240">
            <v>1.251124960729934E-2</v>
          </cell>
          <cell r="X240">
            <v>4.7506246522831738E-2</v>
          </cell>
          <cell r="Y240">
            <v>1069.8993970648612</v>
          </cell>
          <cell r="Z240">
            <v>1373042.9938439999</v>
          </cell>
          <cell r="AA240">
            <v>60966591</v>
          </cell>
        </row>
        <row r="241">
          <cell r="A241" t="str">
            <v>TRC</v>
          </cell>
          <cell r="B241">
            <v>0</v>
          </cell>
          <cell r="C241">
            <v>0</v>
          </cell>
          <cell r="D241">
            <v>365690.05320600001</v>
          </cell>
          <cell r="E241">
            <v>19602.036852000001</v>
          </cell>
          <cell r="F241">
            <v>52590.194133999998</v>
          </cell>
          <cell r="G241">
            <v>1319724.6735690001</v>
          </cell>
          <cell r="H241">
            <v>1893421.7587600001</v>
          </cell>
          <cell r="I241">
            <v>360241.035707</v>
          </cell>
          <cell r="J241">
            <v>85542.285707000003</v>
          </cell>
          <cell r="K241">
            <v>0</v>
          </cell>
          <cell r="L241">
            <v>274698.75</v>
          </cell>
          <cell r="M241">
            <v>1533180.7230529999</v>
          </cell>
          <cell r="N241">
            <v>291250</v>
          </cell>
          <cell r="O241">
            <v>334225.27876399999</v>
          </cell>
          <cell r="P241">
            <v>280601.01166999998</v>
          </cell>
          <cell r="Q241">
            <v>53624.267094000024</v>
          </cell>
          <cell r="R241">
            <v>0</v>
          </cell>
          <cell r="S241">
            <v>23300.102619000001</v>
          </cell>
          <cell r="T241">
            <v>129403.514325</v>
          </cell>
          <cell r="U241">
            <v>107120.73570600001</v>
          </cell>
          <cell r="V241">
            <v>129403.514325</v>
          </cell>
          <cell r="W241">
            <v>5.657521110148922E-2</v>
          </cell>
          <cell r="X241">
            <v>6.9868303256965095E-2</v>
          </cell>
          <cell r="Y241">
            <v>3677.9651744549355</v>
          </cell>
          <cell r="Z241">
            <v>1533180.7230529999</v>
          </cell>
          <cell r="AA241">
            <v>29125000</v>
          </cell>
        </row>
        <row r="242">
          <cell r="A242" t="str">
            <v>DBD</v>
          </cell>
          <cell r="B242">
            <v>0</v>
          </cell>
          <cell r="C242">
            <v>0</v>
          </cell>
          <cell r="D242">
            <v>1021237.151785</v>
          </cell>
          <cell r="E242">
            <v>368553.25793999998</v>
          </cell>
          <cell r="F242">
            <v>269729.04185799998</v>
          </cell>
          <cell r="G242">
            <v>236550.59780700001</v>
          </cell>
          <cell r="H242">
            <v>1434340.8771860001</v>
          </cell>
          <cell r="I242">
            <v>543686.58799399994</v>
          </cell>
          <cell r="J242">
            <v>497319.705472</v>
          </cell>
          <cell r="K242">
            <v>95986.460433999993</v>
          </cell>
          <cell r="L242">
            <v>0</v>
          </cell>
          <cell r="M242">
            <v>890654.28919200017</v>
          </cell>
          <cell r="N242">
            <v>523789.15</v>
          </cell>
          <cell r="O242">
            <v>1401024.3162509999</v>
          </cell>
          <cell r="P242">
            <v>972896.27893100004</v>
          </cell>
          <cell r="Q242">
            <v>428128.03732</v>
          </cell>
          <cell r="R242">
            <v>8365.8396649999995</v>
          </cell>
          <cell r="S242">
            <v>186556.96830199999</v>
          </cell>
          <cell r="T242">
            <v>201026.344098</v>
          </cell>
          <cell r="U242">
            <v>163004.79829400001</v>
          </cell>
          <cell r="V242">
            <v>209392.18376300001</v>
          </cell>
          <cell r="W242">
            <v>0.11364439296591429</v>
          </cell>
          <cell r="X242">
            <v>0.18301691270344372</v>
          </cell>
          <cell r="Y242">
            <v>3112.0308294663987</v>
          </cell>
          <cell r="Z242">
            <v>890654.28919200017</v>
          </cell>
          <cell r="AA242">
            <v>52378915</v>
          </cell>
        </row>
        <row r="243">
          <cell r="A243" t="str">
            <v>SAV</v>
          </cell>
          <cell r="B243">
            <v>0</v>
          </cell>
          <cell r="C243">
            <v>0</v>
          </cell>
          <cell r="D243">
            <v>310581.93956700002</v>
          </cell>
          <cell r="E243">
            <v>81412.911265000002</v>
          </cell>
          <cell r="F243">
            <v>99879.840081999995</v>
          </cell>
          <cell r="G243">
            <v>79525.824632999997</v>
          </cell>
          <cell r="H243">
            <v>507809.52084499999</v>
          </cell>
          <cell r="I243">
            <v>241759.22254399999</v>
          </cell>
          <cell r="J243">
            <v>235895.53582200001</v>
          </cell>
          <cell r="K243">
            <v>82001.701482999997</v>
          </cell>
          <cell r="L243">
            <v>0</v>
          </cell>
          <cell r="M243">
            <v>266050.29830099997</v>
          </cell>
          <cell r="N243">
            <v>135280.03</v>
          </cell>
          <cell r="O243">
            <v>801883.83803999994</v>
          </cell>
          <cell r="P243">
            <v>711942.59565000003</v>
          </cell>
          <cell r="Q243">
            <v>89941.242390000014</v>
          </cell>
          <cell r="R243">
            <v>3057.9613359999998</v>
          </cell>
          <cell r="S243">
            <v>29866.038535</v>
          </cell>
          <cell r="T243">
            <v>29151.895503</v>
          </cell>
          <cell r="U243">
            <v>22330.300159999999</v>
          </cell>
          <cell r="V243">
            <v>32209.856839</v>
          </cell>
          <cell r="W243">
            <v>4.3973772139683717E-2</v>
          </cell>
          <cell r="X243">
            <v>8.393262590796377E-2</v>
          </cell>
          <cell r="Y243">
            <v>1650.6723246587098</v>
          </cell>
          <cell r="Z243">
            <v>266050.29830099997</v>
          </cell>
          <cell r="AA243">
            <v>13528003</v>
          </cell>
        </row>
        <row r="244">
          <cell r="A244" t="str">
            <v>HHS</v>
          </cell>
          <cell r="B244">
            <v>0</v>
          </cell>
          <cell r="C244">
            <v>0</v>
          </cell>
          <cell r="D244">
            <v>2394727.137385</v>
          </cell>
          <cell r="E244">
            <v>57514.791130999998</v>
          </cell>
          <cell r="F244">
            <v>293464.86741800001</v>
          </cell>
          <cell r="G244">
            <v>181869.96601400001</v>
          </cell>
          <cell r="H244">
            <v>3521213.6103139999</v>
          </cell>
          <cell r="I244">
            <v>174543.64494100001</v>
          </cell>
          <cell r="J244">
            <v>117274.02280599999</v>
          </cell>
          <cell r="K244">
            <v>0</v>
          </cell>
          <cell r="L244">
            <v>0</v>
          </cell>
          <cell r="M244">
            <v>3346669.9653730001</v>
          </cell>
          <cell r="N244">
            <v>2497440.63</v>
          </cell>
          <cell r="O244">
            <v>543860.75392599998</v>
          </cell>
          <cell r="P244">
            <v>462526.58223599999</v>
          </cell>
          <cell r="Q244">
            <v>81334.171690000032</v>
          </cell>
          <cell r="R244">
            <v>517.58082300000001</v>
          </cell>
          <cell r="S244">
            <v>50253.681616000002</v>
          </cell>
          <cell r="T244">
            <v>169835.08098999999</v>
          </cell>
          <cell r="U244">
            <v>134520.174696</v>
          </cell>
          <cell r="V244">
            <v>170352.66181299998</v>
          </cell>
          <cell r="W244">
            <v>3.8202787329339086E-2</v>
          </cell>
          <cell r="X244">
            <v>4.0195231704303169E-2</v>
          </cell>
          <cell r="Y244">
            <v>538.6321223419834</v>
          </cell>
          <cell r="Z244">
            <v>3346669.9653730001</v>
          </cell>
          <cell r="AA244">
            <v>249744063</v>
          </cell>
        </row>
        <row r="245">
          <cell r="A245" t="str">
            <v>BRC</v>
          </cell>
          <cell r="B245">
            <v>0</v>
          </cell>
          <cell r="C245">
            <v>0</v>
          </cell>
          <cell r="D245">
            <v>150718.415633</v>
          </cell>
          <cell r="E245">
            <v>70787.901736999993</v>
          </cell>
          <cell r="F245">
            <v>58620.194233000002</v>
          </cell>
          <cell r="G245">
            <v>99720.455553000007</v>
          </cell>
          <cell r="H245">
            <v>282199.95427799999</v>
          </cell>
          <cell r="I245">
            <v>82482.806991999998</v>
          </cell>
          <cell r="J245">
            <v>82382.806991999998</v>
          </cell>
          <cell r="K245">
            <v>23302.665109000001</v>
          </cell>
          <cell r="L245">
            <v>0</v>
          </cell>
          <cell r="M245">
            <v>199717.14728599999</v>
          </cell>
          <cell r="N245">
            <v>123749.97</v>
          </cell>
          <cell r="O245">
            <v>274967.567408</v>
          </cell>
          <cell r="P245">
            <v>204195.44629699999</v>
          </cell>
          <cell r="Q245">
            <v>70772.121111</v>
          </cell>
          <cell r="R245">
            <v>1201.945432</v>
          </cell>
          <cell r="S245">
            <v>25296.333946999999</v>
          </cell>
          <cell r="T245">
            <v>24464.724871999999</v>
          </cell>
          <cell r="U245">
            <v>19570.585143</v>
          </cell>
          <cell r="V245">
            <v>25666.670303999999</v>
          </cell>
          <cell r="W245">
            <v>6.9350064896611149E-2</v>
          </cell>
          <cell r="X245">
            <v>9.7991511539940179E-2</v>
          </cell>
          <cell r="Y245">
            <v>1581.4618090816507</v>
          </cell>
          <cell r="Z245">
            <v>199717.14728599999</v>
          </cell>
          <cell r="AA245">
            <v>12374997</v>
          </cell>
        </row>
        <row r="246">
          <cell r="A246" t="str">
            <v>KDH</v>
          </cell>
          <cell r="B246">
            <v>0</v>
          </cell>
          <cell r="C246">
            <v>0</v>
          </cell>
          <cell r="D246">
            <v>10198044.856000001</v>
          </cell>
          <cell r="E246">
            <v>967252.11100000003</v>
          </cell>
          <cell r="F246">
            <v>6371706.3229999999</v>
          </cell>
          <cell r="G246">
            <v>678458.027</v>
          </cell>
          <cell r="H246">
            <v>11112420.274</v>
          </cell>
          <cell r="I246">
            <v>3852940.7319999998</v>
          </cell>
          <cell r="J246">
            <v>3091891.7549999999</v>
          </cell>
          <cell r="K246">
            <v>259403.36499999999</v>
          </cell>
          <cell r="L246">
            <v>549679.64300000016</v>
          </cell>
          <cell r="M246">
            <v>7259479.5420000004</v>
          </cell>
          <cell r="N246">
            <v>5444291.0899999999</v>
          </cell>
          <cell r="O246">
            <v>3440864.4029999999</v>
          </cell>
          <cell r="P246">
            <v>1847917.7390000001</v>
          </cell>
          <cell r="Q246">
            <v>1592946.6640000001</v>
          </cell>
          <cell r="R246">
            <v>17310.005000000001</v>
          </cell>
          <cell r="S246">
            <v>1300315.4650000001</v>
          </cell>
          <cell r="T246">
            <v>1206171.7549999999</v>
          </cell>
          <cell r="U246">
            <v>914581.32299999997</v>
          </cell>
          <cell r="V246">
            <v>1223481.7599999998</v>
          </cell>
          <cell r="W246">
            <v>8.2302621791570302E-2</v>
          </cell>
          <cell r="X246">
            <v>0.12598442046825178</v>
          </cell>
          <cell r="Y246">
            <v>1679.8905640440323</v>
          </cell>
          <cell r="Z246">
            <v>7259479.5420000004</v>
          </cell>
          <cell r="AA246">
            <v>544429109</v>
          </cell>
        </row>
        <row r="247">
          <cell r="A247" t="str">
            <v>VIC</v>
          </cell>
          <cell r="B247">
            <v>0</v>
          </cell>
          <cell r="C247">
            <v>0</v>
          </cell>
          <cell r="D247">
            <v>166285993.08636099</v>
          </cell>
          <cell r="E247">
            <v>26497165.066962</v>
          </cell>
          <cell r="F247">
            <v>77341470.740345001</v>
          </cell>
          <cell r="G247">
            <v>168993021.36257201</v>
          </cell>
          <cell r="H247">
            <v>357159235.87694699</v>
          </cell>
          <cell r="I247">
            <v>231751079.032904</v>
          </cell>
          <cell r="J247">
            <v>151188430.46500799</v>
          </cell>
          <cell r="K247">
            <v>33803461.524653003</v>
          </cell>
          <cell r="L247">
            <v>63037914.450280003</v>
          </cell>
          <cell r="M247">
            <v>125408156.844043</v>
          </cell>
          <cell r="N247">
            <v>32624974.98</v>
          </cell>
          <cell r="O247">
            <v>130360297.24326</v>
          </cell>
          <cell r="P247">
            <v>94052364.002478004</v>
          </cell>
          <cell r="Q247">
            <v>36307933.240782008</v>
          </cell>
          <cell r="R247">
            <v>5899145.9878559997</v>
          </cell>
          <cell r="S247">
            <v>12953229.906725001</v>
          </cell>
          <cell r="T247">
            <v>14412576.876226</v>
          </cell>
          <cell r="U247">
            <v>4967271.7646660004</v>
          </cell>
          <cell r="V247">
            <v>20311722.864082001</v>
          </cell>
          <cell r="W247">
            <v>1.3907723126547923E-2</v>
          </cell>
          <cell r="X247">
            <v>3.960884116049386E-2</v>
          </cell>
          <cell r="Y247">
            <v>1484.5689432606075</v>
          </cell>
          <cell r="Z247">
            <v>125408156.844043</v>
          </cell>
          <cell r="AA247">
            <v>3345935389</v>
          </cell>
        </row>
        <row r="248">
          <cell r="A248" t="str">
            <v>DCM</v>
          </cell>
          <cell r="B248">
            <v>0</v>
          </cell>
          <cell r="C248">
            <v>0</v>
          </cell>
          <cell r="D248">
            <v>4641207.0342389997</v>
          </cell>
          <cell r="E248">
            <v>279473.51276100002</v>
          </cell>
          <cell r="F248">
            <v>1746045.151995</v>
          </cell>
          <cell r="G248">
            <v>6039727.560335</v>
          </cell>
          <cell r="H248">
            <v>10726857.359158</v>
          </cell>
          <cell r="I248">
            <v>4680103.8941930002</v>
          </cell>
          <cell r="J248">
            <v>3467643.164045</v>
          </cell>
          <cell r="K248">
            <v>1129961.9188669999</v>
          </cell>
          <cell r="L248">
            <v>1061017.17829</v>
          </cell>
          <cell r="M248">
            <v>6046753.4649639996</v>
          </cell>
          <cell r="N248">
            <v>5294000</v>
          </cell>
          <cell r="O248">
            <v>6972418.6221770002</v>
          </cell>
          <cell r="P248">
            <v>6068509.2565219998</v>
          </cell>
          <cell r="Q248">
            <v>903909.36565500044</v>
          </cell>
          <cell r="R248">
            <v>96516.509669000006</v>
          </cell>
          <cell r="S248">
            <v>370260.44313199999</v>
          </cell>
          <cell r="T248">
            <v>445967.90232599998</v>
          </cell>
          <cell r="U248">
            <v>399504.99553800002</v>
          </cell>
          <cell r="V248">
            <v>542484.41199499997</v>
          </cell>
          <cell r="W248">
            <v>3.724343320338129E-2</v>
          </cell>
          <cell r="X248">
            <v>6.6069337513560852E-2</v>
          </cell>
          <cell r="Y248">
            <v>754.63731684548543</v>
          </cell>
          <cell r="Z248">
            <v>6046753.4649639996</v>
          </cell>
          <cell r="AA248">
            <v>529400000</v>
          </cell>
        </row>
        <row r="249">
          <cell r="A249" t="str">
            <v>PPC</v>
          </cell>
          <cell r="B249">
            <v>0</v>
          </cell>
          <cell r="C249">
            <v>0</v>
          </cell>
          <cell r="D249">
            <v>4183286.9567829999</v>
          </cell>
          <cell r="E249">
            <v>1985441.6865310001</v>
          </cell>
          <cell r="F249">
            <v>584069.58305000002</v>
          </cell>
          <cell r="G249">
            <v>304491.23573700001</v>
          </cell>
          <cell r="H249">
            <v>7215204.8820489999</v>
          </cell>
          <cell r="I249">
            <v>1238924.172362</v>
          </cell>
          <cell r="J249">
            <v>1238924.172362</v>
          </cell>
          <cell r="K249">
            <v>540000</v>
          </cell>
          <cell r="L249">
            <v>0</v>
          </cell>
          <cell r="M249">
            <v>5976280.7096870001</v>
          </cell>
          <cell r="N249">
            <v>3206130.54</v>
          </cell>
          <cell r="O249">
            <v>7748433.6426419998</v>
          </cell>
          <cell r="P249">
            <v>6611337.3486430002</v>
          </cell>
          <cell r="Q249">
            <v>1137096.2939989995</v>
          </cell>
          <cell r="R249">
            <v>15593.663914999999</v>
          </cell>
          <cell r="S249">
            <v>1053214.671748</v>
          </cell>
          <cell r="T249">
            <v>1270581.7028930001</v>
          </cell>
          <cell r="U249">
            <v>1020342.31864</v>
          </cell>
          <cell r="V249">
            <v>1286175.366808</v>
          </cell>
          <cell r="W249">
            <v>0.14141557105031777</v>
          </cell>
          <cell r="X249">
            <v>0.17073199339283363</v>
          </cell>
          <cell r="Y249">
            <v>3182.4727842803309</v>
          </cell>
          <cell r="Z249">
            <v>5976280.7096870001</v>
          </cell>
          <cell r="AA249">
            <v>320613054</v>
          </cell>
        </row>
        <row r="250">
          <cell r="A250" t="str">
            <v>SBA</v>
          </cell>
          <cell r="B250">
            <v>0</v>
          </cell>
          <cell r="C250">
            <v>0</v>
          </cell>
          <cell r="D250">
            <v>80739.556517999998</v>
          </cell>
          <cell r="E250">
            <v>34067.149190999997</v>
          </cell>
          <cell r="F250">
            <v>2242.2474419999999</v>
          </cell>
          <cell r="G250">
            <v>1193364.1391489999</v>
          </cell>
          <cell r="H250">
            <v>1288273.662914</v>
          </cell>
          <cell r="I250">
            <v>538240.17478999996</v>
          </cell>
          <cell r="J250">
            <v>130964.381391</v>
          </cell>
          <cell r="K250">
            <v>79855.035359000001</v>
          </cell>
          <cell r="L250">
            <v>407275.79339900002</v>
          </cell>
          <cell r="M250">
            <v>750033.48812400002</v>
          </cell>
          <cell r="N250">
            <v>603112.21</v>
          </cell>
          <cell r="O250">
            <v>246834.585345</v>
          </cell>
          <cell r="P250">
            <v>80951.317804999999</v>
          </cell>
          <cell r="Q250">
            <v>165883.26754000003</v>
          </cell>
          <cell r="R250">
            <v>48389.802620000002</v>
          </cell>
          <cell r="S250">
            <v>149903.967859</v>
          </cell>
          <cell r="T250">
            <v>102582.75036200001</v>
          </cell>
          <cell r="U250">
            <v>96021.362662</v>
          </cell>
          <cell r="V250">
            <v>150972.55298199999</v>
          </cell>
          <cell r="W250">
            <v>7.4534910885941164E-2</v>
          </cell>
          <cell r="X250">
            <v>0.12802276722626174</v>
          </cell>
          <cell r="Y250">
            <v>1592.7038720682501</v>
          </cell>
          <cell r="Z250">
            <v>750033.48812400002</v>
          </cell>
          <cell r="AA250">
            <v>60288271</v>
          </cell>
        </row>
        <row r="251">
          <cell r="A251" t="str">
            <v>TIP</v>
          </cell>
          <cell r="B251">
            <v>0</v>
          </cell>
          <cell r="C251">
            <v>0</v>
          </cell>
          <cell r="D251">
            <v>451967.88829899998</v>
          </cell>
          <cell r="E251">
            <v>29165.427015000001</v>
          </cell>
          <cell r="F251">
            <v>148739.653337</v>
          </cell>
          <cell r="G251">
            <v>29700.110085</v>
          </cell>
          <cell r="H251">
            <v>832394.34283700003</v>
          </cell>
          <cell r="I251">
            <v>300934.11792699998</v>
          </cell>
          <cell r="J251">
            <v>176681.438069</v>
          </cell>
          <cell r="K251">
            <v>121782.8</v>
          </cell>
          <cell r="L251">
            <v>0</v>
          </cell>
          <cell r="M251">
            <v>531460.22490999999</v>
          </cell>
          <cell r="N251">
            <v>260031.43</v>
          </cell>
          <cell r="O251">
            <v>242758.60062700001</v>
          </cell>
          <cell r="P251">
            <v>94895.451629999996</v>
          </cell>
          <cell r="Q251">
            <v>147863.14899700001</v>
          </cell>
          <cell r="R251">
            <v>391.16773799999999</v>
          </cell>
          <cell r="S251">
            <v>124941.23563</v>
          </cell>
          <cell r="T251">
            <v>151897.73212199999</v>
          </cell>
          <cell r="U251">
            <v>120810.483419</v>
          </cell>
          <cell r="V251">
            <v>152288.89985999998</v>
          </cell>
          <cell r="W251">
            <v>0.14513611782517505</v>
          </cell>
          <cell r="X251">
            <v>0.22731801507715582</v>
          </cell>
          <cell r="Y251">
            <v>4645.9954252068683</v>
          </cell>
          <cell r="Z251">
            <v>531460.22490999999</v>
          </cell>
          <cell r="AA251">
            <v>26003143</v>
          </cell>
        </row>
        <row r="252">
          <cell r="A252" t="str">
            <v>PGC</v>
          </cell>
          <cell r="B252">
            <v>0</v>
          </cell>
          <cell r="C252">
            <v>0</v>
          </cell>
          <cell r="D252">
            <v>1334930.6398489999</v>
          </cell>
          <cell r="E252">
            <v>299067.27365599998</v>
          </cell>
          <cell r="F252">
            <v>123219.182848</v>
          </cell>
          <cell r="G252">
            <v>380865.21049199998</v>
          </cell>
          <cell r="H252">
            <v>2014280.8573799999</v>
          </cell>
          <cell r="I252">
            <v>1182827.3334679999</v>
          </cell>
          <cell r="J252">
            <v>1059587.0059859999</v>
          </cell>
          <cell r="K252">
            <v>808569.46912699996</v>
          </cell>
          <cell r="L252">
            <v>0</v>
          </cell>
          <cell r="M252">
            <v>831453.523912</v>
          </cell>
          <cell r="N252">
            <v>603392.85</v>
          </cell>
          <cell r="O252">
            <v>3140945.639403</v>
          </cell>
          <cell r="P252">
            <v>2508755.6151390001</v>
          </cell>
          <cell r="Q252">
            <v>632190.02426399989</v>
          </cell>
          <cell r="R252">
            <v>45320.838703000001</v>
          </cell>
          <cell r="S252">
            <v>178850.83916</v>
          </cell>
          <cell r="T252">
            <v>189310.09461</v>
          </cell>
          <cell r="U252">
            <v>144164.915985</v>
          </cell>
          <cell r="V252">
            <v>234630.93331300002</v>
          </cell>
          <cell r="W252">
            <v>7.1571407461279796E-2</v>
          </cell>
          <cell r="X252">
            <v>0.17338902516968371</v>
          </cell>
          <cell r="Y252">
            <v>2389.2380558536615</v>
          </cell>
          <cell r="Z252">
            <v>831453.523912</v>
          </cell>
          <cell r="AA252">
            <v>60339285</v>
          </cell>
        </row>
        <row r="253">
          <cell r="A253" t="str">
            <v>ASP</v>
          </cell>
          <cell r="B253">
            <v>0</v>
          </cell>
          <cell r="C253">
            <v>0</v>
          </cell>
          <cell r="D253">
            <v>513191.54976099997</v>
          </cell>
          <cell r="E253">
            <v>255561.17625399999</v>
          </cell>
          <cell r="F253">
            <v>83370.677146000002</v>
          </cell>
          <cell r="G253">
            <v>98604.725441000002</v>
          </cell>
          <cell r="H253">
            <v>1830697.0622340001</v>
          </cell>
          <cell r="I253">
            <v>1333508.680565</v>
          </cell>
          <cell r="J253">
            <v>841646.86273499997</v>
          </cell>
          <cell r="K253">
            <v>434103.63460599998</v>
          </cell>
          <cell r="L253">
            <v>403216.54458300001</v>
          </cell>
          <cell r="M253">
            <v>497188.38166900002</v>
          </cell>
          <cell r="N253">
            <v>373395.42</v>
          </cell>
          <cell r="O253">
            <v>2737723.4670850001</v>
          </cell>
          <cell r="P253">
            <v>2211414.2684399998</v>
          </cell>
          <cell r="Q253">
            <v>526309.198645</v>
          </cell>
          <cell r="R253">
            <v>34479.241630999997</v>
          </cell>
          <cell r="S253">
            <v>91933.482069999998</v>
          </cell>
          <cell r="T253">
            <v>81477.625537</v>
          </cell>
          <cell r="U253">
            <v>76176.186438999997</v>
          </cell>
          <cell r="V253">
            <v>115956.867168</v>
          </cell>
          <cell r="W253">
            <v>4.1610481608596768E-2</v>
          </cell>
          <cell r="X253">
            <v>0.15321393107233508</v>
          </cell>
          <cell r="Y253">
            <v>2040.0942903638186</v>
          </cell>
          <cell r="Z253">
            <v>497188.38166900002</v>
          </cell>
          <cell r="AA253">
            <v>37339542</v>
          </cell>
        </row>
        <row r="254">
          <cell r="A254" t="str">
            <v>AAM</v>
          </cell>
          <cell r="B254">
            <v>0</v>
          </cell>
          <cell r="C254">
            <v>0</v>
          </cell>
          <cell r="D254">
            <v>195081.932046</v>
          </cell>
          <cell r="E254">
            <v>23506.362206999998</v>
          </cell>
          <cell r="F254">
            <v>102646.611493</v>
          </cell>
          <cell r="G254">
            <v>31294.76816</v>
          </cell>
          <cell r="H254">
            <v>237686.860877</v>
          </cell>
          <cell r="I254">
            <v>26276.981220000001</v>
          </cell>
          <cell r="J254">
            <v>24241.981220000001</v>
          </cell>
          <cell r="K254">
            <v>4543.71947</v>
          </cell>
          <cell r="L254">
            <v>0</v>
          </cell>
          <cell r="M254">
            <v>211409.87965700001</v>
          </cell>
          <cell r="N254">
            <v>104461.82</v>
          </cell>
          <cell r="O254">
            <v>206547.43878299999</v>
          </cell>
          <cell r="P254">
            <v>185496.364023</v>
          </cell>
          <cell r="Q254">
            <v>21051.074759999996</v>
          </cell>
          <cell r="R254">
            <v>14.81377</v>
          </cell>
          <cell r="S254">
            <v>723.87329599999998</v>
          </cell>
          <cell r="T254">
            <v>10498.493149</v>
          </cell>
          <cell r="U254">
            <v>7957.2186840000004</v>
          </cell>
          <cell r="V254">
            <v>10513.306919000001</v>
          </cell>
          <cell r="W254">
            <v>3.3477738965629077E-2</v>
          </cell>
          <cell r="X254">
            <v>3.76388213119941E-2</v>
          </cell>
          <cell r="Y254">
            <v>761.3702147757067</v>
          </cell>
          <cell r="Z254">
            <v>211409.87965700001</v>
          </cell>
          <cell r="AA254">
            <v>10451182</v>
          </cell>
        </row>
        <row r="255">
          <cell r="A255" t="str">
            <v>CLG</v>
          </cell>
          <cell r="B255">
            <v>0</v>
          </cell>
          <cell r="C255">
            <v>0</v>
          </cell>
          <cell r="D255">
            <v>658874.73387800006</v>
          </cell>
          <cell r="E255">
            <v>96513.018194999997</v>
          </cell>
          <cell r="F255">
            <v>141804.350856</v>
          </cell>
          <cell r="G255">
            <v>3365.6311879999998</v>
          </cell>
          <cell r="H255">
            <v>753990.36036399996</v>
          </cell>
          <cell r="I255">
            <v>632067.32497299998</v>
          </cell>
          <cell r="J255">
            <v>585705.73415499995</v>
          </cell>
          <cell r="K255">
            <v>151116.50144200001</v>
          </cell>
          <cell r="L255">
            <v>16950</v>
          </cell>
          <cell r="M255">
            <v>121923.03539200001</v>
          </cell>
          <cell r="N255">
            <v>211500</v>
          </cell>
          <cell r="O255">
            <v>91843.111550000001</v>
          </cell>
          <cell r="P255">
            <v>66211.925430000003</v>
          </cell>
          <cell r="Q255">
            <v>25631.186119999998</v>
          </cell>
          <cell r="R255">
            <v>16750.577001000001</v>
          </cell>
          <cell r="S255">
            <v>-35929.371991</v>
          </cell>
          <cell r="T255">
            <v>-120477.21838400001</v>
          </cell>
          <cell r="U255">
            <v>-113970.48005100001</v>
          </cell>
          <cell r="V255">
            <v>-103726.64138300001</v>
          </cell>
          <cell r="W255">
            <v>-0.15115641531010965</v>
          </cell>
          <cell r="X255">
            <v>-0.93477397183041422</v>
          </cell>
          <cell r="Y255">
            <v>-5388.6751797163124</v>
          </cell>
          <cell r="Z255">
            <v>121923.03539200001</v>
          </cell>
          <cell r="AA255">
            <v>21150000</v>
          </cell>
        </row>
        <row r="256">
          <cell r="A256" t="str">
            <v>DTA</v>
          </cell>
          <cell r="B256">
            <v>0</v>
          </cell>
          <cell r="C256">
            <v>0</v>
          </cell>
          <cell r="D256">
            <v>121426.858169</v>
          </cell>
          <cell r="E256">
            <v>17744.317189000001</v>
          </cell>
          <cell r="F256">
            <v>2048.6317479999998</v>
          </cell>
          <cell r="G256">
            <v>11724.389798</v>
          </cell>
          <cell r="H256">
            <v>475108.29865999997</v>
          </cell>
          <cell r="I256">
            <v>290815.11636699998</v>
          </cell>
          <cell r="J256">
            <v>116236.362553</v>
          </cell>
          <cell r="K256">
            <v>52305.547420000003</v>
          </cell>
          <cell r="L256">
            <v>86818.312000000005</v>
          </cell>
          <cell r="M256">
            <v>184293.18229299999</v>
          </cell>
          <cell r="N256">
            <v>172000</v>
          </cell>
          <cell r="O256">
            <v>44567.911267000003</v>
          </cell>
          <cell r="P256">
            <v>29045.348900000001</v>
          </cell>
          <cell r="Q256">
            <v>15522.562366999999</v>
          </cell>
          <cell r="R256">
            <v>3665.8254579999998</v>
          </cell>
          <cell r="S256">
            <v>9917.7502120000008</v>
          </cell>
          <cell r="T256">
            <v>8223.5927640000009</v>
          </cell>
          <cell r="U256">
            <v>6698.013062</v>
          </cell>
          <cell r="V256">
            <v>11889.418222</v>
          </cell>
          <cell r="W256">
            <v>1.409786585688177E-2</v>
          </cell>
          <cell r="X256">
            <v>3.6344334492803484E-2</v>
          </cell>
          <cell r="Y256">
            <v>389.41936406976743</v>
          </cell>
          <cell r="Z256">
            <v>184293.18229299999</v>
          </cell>
          <cell r="AA256">
            <v>17200000</v>
          </cell>
        </row>
        <row r="257">
          <cell r="A257" t="str">
            <v>TRA</v>
          </cell>
          <cell r="B257">
            <v>0</v>
          </cell>
          <cell r="C257">
            <v>0</v>
          </cell>
          <cell r="D257">
            <v>931859.48095400003</v>
          </cell>
          <cell r="E257">
            <v>267409.65326599998</v>
          </cell>
          <cell r="F257">
            <v>400671.28629000002</v>
          </cell>
          <cell r="G257">
            <v>634240.60681899998</v>
          </cell>
          <cell r="H257">
            <v>1620112.0180949999</v>
          </cell>
          <cell r="I257">
            <v>461470.74356899998</v>
          </cell>
          <cell r="J257">
            <v>317767.71440900001</v>
          </cell>
          <cell r="K257">
            <v>35856.732017000002</v>
          </cell>
          <cell r="L257">
            <v>143703.02916000001</v>
          </cell>
          <cell r="M257">
            <v>1158641.274526</v>
          </cell>
          <cell r="N257">
            <v>414536.73</v>
          </cell>
          <cell r="O257">
            <v>1703912.7041750001</v>
          </cell>
          <cell r="P257">
            <v>791206.59011899994</v>
          </cell>
          <cell r="Q257">
            <v>912706.11405600002</v>
          </cell>
          <cell r="R257">
            <v>18048.596386000001</v>
          </cell>
          <cell r="S257">
            <v>236238.828335</v>
          </cell>
          <cell r="T257">
            <v>220925.69216199999</v>
          </cell>
          <cell r="U257">
            <v>162236.72932799999</v>
          </cell>
          <cell r="V257">
            <v>238974.28854799998</v>
          </cell>
          <cell r="W257">
            <v>0.10013920489199579</v>
          </cell>
          <cell r="X257">
            <v>0.14002326077531721</v>
          </cell>
          <cell r="Y257">
            <v>3913.9834928085374</v>
          </cell>
          <cell r="Z257">
            <v>1158641.274526</v>
          </cell>
          <cell r="AA257">
            <v>41450540</v>
          </cell>
        </row>
        <row r="258">
          <cell r="A258" t="str">
            <v>MCG</v>
          </cell>
          <cell r="B258">
            <v>0</v>
          </cell>
          <cell r="C258">
            <v>0</v>
          </cell>
          <cell r="D258">
            <v>855119.71916199999</v>
          </cell>
          <cell r="E258">
            <v>160752.764096</v>
          </cell>
          <cell r="F258">
            <v>327607.253914</v>
          </cell>
          <cell r="G258">
            <v>1097888.5534959999</v>
          </cell>
          <cell r="H258">
            <v>1960668.8280430001</v>
          </cell>
          <cell r="I258">
            <v>1531428.6857759999</v>
          </cell>
          <cell r="J258">
            <v>837645.52166700002</v>
          </cell>
          <cell r="K258">
            <v>80907.642999999996</v>
          </cell>
          <cell r="L258">
            <v>456395.266382</v>
          </cell>
          <cell r="M258">
            <v>429240.14226699999</v>
          </cell>
          <cell r="N258">
            <v>520500</v>
          </cell>
          <cell r="O258">
            <v>152131.79573499999</v>
          </cell>
          <cell r="P258">
            <v>128890.809249</v>
          </cell>
          <cell r="Q258">
            <v>23240.986486000005</v>
          </cell>
          <cell r="R258">
            <v>18181.681022000001</v>
          </cell>
          <cell r="S258">
            <v>15492.158600000001</v>
          </cell>
          <cell r="T258">
            <v>-3311.1806580000002</v>
          </cell>
          <cell r="U258">
            <v>519.55769399999997</v>
          </cell>
          <cell r="V258">
            <v>14870.500364</v>
          </cell>
          <cell r="W258">
            <v>2.6499003124285167E-4</v>
          </cell>
          <cell r="X258">
            <v>1.2104126404767143E-3</v>
          </cell>
          <cell r="Y258">
            <v>9.9818961383285298</v>
          </cell>
          <cell r="Z258">
            <v>429240.14226699999</v>
          </cell>
          <cell r="AA258">
            <v>52050000</v>
          </cell>
        </row>
        <row r="259">
          <cell r="A259" t="str">
            <v>GTN</v>
          </cell>
          <cell r="B259">
            <v>0</v>
          </cell>
          <cell r="C259">
            <v>0</v>
          </cell>
          <cell r="D259">
            <v>2602837.6993160001</v>
          </cell>
          <cell r="E259">
            <v>210443.26243800001</v>
          </cell>
          <cell r="F259">
            <v>316036.06918699999</v>
          </cell>
          <cell r="G259">
            <v>636141.75556800002</v>
          </cell>
          <cell r="H259">
            <v>4775287.7285970002</v>
          </cell>
          <cell r="I259">
            <v>977857.08414399996</v>
          </cell>
          <cell r="J259">
            <v>773237.66730700003</v>
          </cell>
          <cell r="K259">
            <v>37966.013741000002</v>
          </cell>
          <cell r="L259">
            <v>2369.0746089999998</v>
          </cell>
          <cell r="M259">
            <v>3797430.6444529998</v>
          </cell>
          <cell r="N259">
            <v>2500000</v>
          </cell>
          <cell r="O259">
            <v>2974811.8646780001</v>
          </cell>
          <cell r="P259">
            <v>2538940.012042</v>
          </cell>
          <cell r="Q259">
            <v>435871.85263599997</v>
          </cell>
          <cell r="R259">
            <v>1960.9082719999999</v>
          </cell>
          <cell r="S259">
            <v>-43584.799577999998</v>
          </cell>
          <cell r="T259">
            <v>62842.366359</v>
          </cell>
          <cell r="U259">
            <v>-10390.854366</v>
          </cell>
          <cell r="V259">
            <v>64803.274631</v>
          </cell>
          <cell r="W259">
            <v>-2.1759640374702355E-3</v>
          </cell>
          <cell r="X259">
            <v>-2.7362854884994871E-3</v>
          </cell>
          <cell r="Y259">
            <v>-41.563417463999997</v>
          </cell>
          <cell r="Z259">
            <v>3797430.6444529998</v>
          </cell>
          <cell r="AA259">
            <v>250000000</v>
          </cell>
        </row>
        <row r="260">
          <cell r="A260" t="str">
            <v>HU3</v>
          </cell>
          <cell r="B260">
            <v>0</v>
          </cell>
          <cell r="C260">
            <v>0</v>
          </cell>
          <cell r="D260">
            <v>384887.29126000003</v>
          </cell>
          <cell r="E260">
            <v>112248.65066100001</v>
          </cell>
          <cell r="F260">
            <v>197208.09226199999</v>
          </cell>
          <cell r="G260">
            <v>40590.195913000003</v>
          </cell>
          <cell r="H260">
            <v>446366.86944400001</v>
          </cell>
          <cell r="I260">
            <v>284570.65166500001</v>
          </cell>
          <cell r="J260">
            <v>284570.65166500001</v>
          </cell>
          <cell r="K260">
            <v>88555.186243999997</v>
          </cell>
          <cell r="L260">
            <v>0</v>
          </cell>
          <cell r="M260">
            <v>161796.217779</v>
          </cell>
          <cell r="N260">
            <v>99999.44</v>
          </cell>
          <cell r="O260">
            <v>713024.06818599999</v>
          </cell>
          <cell r="P260">
            <v>645580.48069300002</v>
          </cell>
          <cell r="Q260">
            <v>67443.587493000043</v>
          </cell>
          <cell r="R260">
            <v>9577.2042180000008</v>
          </cell>
          <cell r="S260">
            <v>42752.219948999998</v>
          </cell>
          <cell r="T260">
            <v>35784.714090000001</v>
          </cell>
          <cell r="U260">
            <v>27798.078265</v>
          </cell>
          <cell r="V260">
            <v>45361.918308</v>
          </cell>
          <cell r="W260">
            <v>6.2276302673685488E-2</v>
          </cell>
          <cell r="X260">
            <v>0.17180919706645945</v>
          </cell>
          <cell r="Y260">
            <v>2779.8233935110034</v>
          </cell>
          <cell r="Z260">
            <v>161796.217779</v>
          </cell>
          <cell r="AA260">
            <v>9999944.0000000019</v>
          </cell>
        </row>
        <row r="261">
          <cell r="A261" t="str">
            <v>YEG</v>
          </cell>
          <cell r="B261">
            <v>0</v>
          </cell>
          <cell r="C261">
            <v>0</v>
          </cell>
          <cell r="D261">
            <v>1421963.2967370001</v>
          </cell>
          <cell r="E261">
            <v>229235.20595100001</v>
          </cell>
          <cell r="F261">
            <v>130094.549222</v>
          </cell>
          <cell r="G261">
            <v>9883.7011000000002</v>
          </cell>
          <cell r="H261">
            <v>1712334.106343</v>
          </cell>
          <cell r="I261">
            <v>537965.53647100017</v>
          </cell>
          <cell r="J261">
            <v>537965.53647100017</v>
          </cell>
          <cell r="K261">
            <v>292354.665163</v>
          </cell>
          <cell r="L261">
            <v>0</v>
          </cell>
          <cell r="M261">
            <v>1174368.569872</v>
          </cell>
          <cell r="N261">
            <v>295056.28000000003</v>
          </cell>
          <cell r="O261">
            <v>1631265.7325579999</v>
          </cell>
          <cell r="P261">
            <v>1337385.9713000001</v>
          </cell>
          <cell r="Q261">
            <v>293879.76125799993</v>
          </cell>
          <cell r="R261">
            <v>18360.355252000001</v>
          </cell>
          <cell r="S261">
            <v>-227567.28330499999</v>
          </cell>
          <cell r="T261">
            <v>-182978.60995899999</v>
          </cell>
          <cell r="U261">
            <v>-188502.90601000001</v>
          </cell>
          <cell r="V261">
            <v>-164618.25470699999</v>
          </cell>
          <cell r="W261">
            <v>-0.11008535385222347</v>
          </cell>
          <cell r="X261">
            <v>-0.16051426344843836</v>
          </cell>
          <cell r="Y261">
            <v>-6388.7101813254067</v>
          </cell>
          <cell r="Z261">
            <v>1174368.569872</v>
          </cell>
          <cell r="AA261">
            <v>29505628</v>
          </cell>
        </row>
        <row r="262">
          <cell r="A262" t="str">
            <v>PXS</v>
          </cell>
          <cell r="B262">
            <v>0</v>
          </cell>
          <cell r="C262">
            <v>0</v>
          </cell>
          <cell r="D262">
            <v>695191.75855599996</v>
          </cell>
          <cell r="E262">
            <v>235117.24081700001</v>
          </cell>
          <cell r="F262">
            <v>285466.04616199998</v>
          </cell>
          <cell r="G262">
            <v>579786.47072600003</v>
          </cell>
          <cell r="H262">
            <v>1386978.6309829999</v>
          </cell>
          <cell r="I262">
            <v>852387.69724400004</v>
          </cell>
          <cell r="J262">
            <v>840804.39742099994</v>
          </cell>
          <cell r="K262">
            <v>170797.60006999999</v>
          </cell>
          <cell r="L262">
            <v>10437.640882</v>
          </cell>
          <cell r="M262">
            <v>534590.933739</v>
          </cell>
          <cell r="N262">
            <v>599999.98</v>
          </cell>
          <cell r="O262">
            <v>285606.22347199998</v>
          </cell>
          <cell r="P262">
            <v>381277.64097200002</v>
          </cell>
          <cell r="Q262">
            <v>-95671.417499999996</v>
          </cell>
          <cell r="R262">
            <v>20881.052917000001</v>
          </cell>
          <cell r="S262">
            <v>-136230.42627200001</v>
          </cell>
          <cell r="T262">
            <v>-127236.957742</v>
          </cell>
          <cell r="U262">
            <v>-127236.957742</v>
          </cell>
          <cell r="V262">
            <v>-106355.90482500001</v>
          </cell>
          <cell r="W262">
            <v>-9.1736783033075822E-2</v>
          </cell>
          <cell r="X262">
            <v>-0.23800807255014186</v>
          </cell>
          <cell r="Y262">
            <v>-2120.6160330538678</v>
          </cell>
          <cell r="Z262">
            <v>534590.933739</v>
          </cell>
          <cell r="AA262">
            <v>59999998</v>
          </cell>
        </row>
        <row r="263">
          <cell r="A263" t="str">
            <v>LBM</v>
          </cell>
          <cell r="B263">
            <v>0</v>
          </cell>
          <cell r="C263">
            <v>0</v>
          </cell>
          <cell r="D263">
            <v>148939.12393900001</v>
          </cell>
          <cell r="E263">
            <v>48415.696017000002</v>
          </cell>
          <cell r="F263">
            <v>43577.833937000003</v>
          </cell>
          <cell r="G263">
            <v>215104.46811700001</v>
          </cell>
          <cell r="H263">
            <v>391424.01361199998</v>
          </cell>
          <cell r="I263">
            <v>51543.734855000002</v>
          </cell>
          <cell r="J263">
            <v>50557.234855000002</v>
          </cell>
          <cell r="K263">
            <v>0</v>
          </cell>
          <cell r="L263">
            <v>0</v>
          </cell>
          <cell r="M263">
            <v>339880.27875699999</v>
          </cell>
          <cell r="N263">
            <v>100000</v>
          </cell>
          <cell r="O263">
            <v>587678.79582700005</v>
          </cell>
          <cell r="P263">
            <v>464898.28890699998</v>
          </cell>
          <cell r="Q263">
            <v>122780.50692</v>
          </cell>
          <cell r="R263" t="e">
            <v>#N/A</v>
          </cell>
          <cell r="S263">
            <v>74757.867742000002</v>
          </cell>
          <cell r="T263">
            <v>76896.975644999999</v>
          </cell>
          <cell r="U263">
            <v>58872.820390000001</v>
          </cell>
          <cell r="V263" t="e">
            <v>#N/A</v>
          </cell>
          <cell r="W263">
            <v>0.15040676693984809</v>
          </cell>
          <cell r="X263">
            <v>0.17321634725412113</v>
          </cell>
          <cell r="Y263">
            <v>5887.2820389999997</v>
          </cell>
          <cell r="Z263">
            <v>339880.27875699999</v>
          </cell>
          <cell r="AA263">
            <v>10000000</v>
          </cell>
        </row>
        <row r="264">
          <cell r="A264" t="str">
            <v>HAI</v>
          </cell>
          <cell r="B264">
            <v>0</v>
          </cell>
          <cell r="C264">
            <v>0</v>
          </cell>
          <cell r="D264">
            <v>2969437.4372149999</v>
          </cell>
          <cell r="E264">
            <v>2139076.9075779999</v>
          </cell>
          <cell r="F264">
            <v>380936.55540999997</v>
          </cell>
          <cell r="G264">
            <v>186491.476295</v>
          </cell>
          <cell r="H264">
            <v>3444571.123497</v>
          </cell>
          <cell r="I264">
            <v>1309201.7843190001</v>
          </cell>
          <cell r="J264">
            <v>1269985.6211349999</v>
          </cell>
          <cell r="K264">
            <v>379115.07959400001</v>
          </cell>
          <cell r="L264">
            <v>39163.556304999998</v>
          </cell>
          <cell r="M264">
            <v>2135369.3391789999</v>
          </cell>
          <cell r="N264">
            <v>1826827.99</v>
          </cell>
          <cell r="O264">
            <v>1768163.1510060001</v>
          </cell>
          <cell r="P264">
            <v>1759139.3113279999</v>
          </cell>
          <cell r="Q264">
            <v>9023.8396779999312</v>
          </cell>
          <cell r="R264">
            <v>40351.199413000002</v>
          </cell>
          <cell r="S264">
            <v>-51709.718123999999</v>
          </cell>
          <cell r="T264">
            <v>16234.836969</v>
          </cell>
          <cell r="U264">
            <v>4448.6861010000002</v>
          </cell>
          <cell r="V264">
            <v>56586.036382000006</v>
          </cell>
          <cell r="W264">
            <v>1.2915065305673242E-3</v>
          </cell>
          <cell r="X264">
            <v>2.0833333228950533E-3</v>
          </cell>
          <cell r="Y264">
            <v>24.351970329729838</v>
          </cell>
          <cell r="Z264">
            <v>2135369.3391789999</v>
          </cell>
          <cell r="AA264">
            <v>182682799</v>
          </cell>
        </row>
        <row r="265">
          <cell r="A265" t="str">
            <v>PGD</v>
          </cell>
          <cell r="B265">
            <v>0</v>
          </cell>
          <cell r="C265">
            <v>0</v>
          </cell>
          <cell r="D265">
            <v>2583877.8076169998</v>
          </cell>
          <cell r="E265">
            <v>764302.47007699998</v>
          </cell>
          <cell r="F265">
            <v>63730.896134000002</v>
          </cell>
          <cell r="G265">
            <v>510313.00851499999</v>
          </cell>
          <cell r="H265">
            <v>3206795.7584500001</v>
          </cell>
          <cell r="I265">
            <v>1891082.311368</v>
          </cell>
          <cell r="J265">
            <v>1890634.3713680001</v>
          </cell>
          <cell r="K265">
            <v>0</v>
          </cell>
          <cell r="L265">
            <v>0</v>
          </cell>
          <cell r="M265">
            <v>1315713.4470820001</v>
          </cell>
          <cell r="N265">
            <v>899980.7</v>
          </cell>
          <cell r="O265">
            <v>8099530.2465460002</v>
          </cell>
          <cell r="P265">
            <v>7342088.3229059996</v>
          </cell>
          <cell r="Q265">
            <v>757441.92363999994</v>
          </cell>
          <cell r="R265">
            <v>0</v>
          </cell>
          <cell r="S265">
            <v>274090.68539300002</v>
          </cell>
          <cell r="T265">
            <v>291824.09678700002</v>
          </cell>
          <cell r="U265">
            <v>228546.42061</v>
          </cell>
          <cell r="V265">
            <v>291824.09678700002</v>
          </cell>
          <cell r="W265">
            <v>7.126940342482789E-2</v>
          </cell>
          <cell r="X265">
            <v>0.17370531639459344</v>
          </cell>
          <cell r="Y265">
            <v>2539.4591307346923</v>
          </cell>
          <cell r="Z265">
            <v>1315713.4470820001</v>
          </cell>
          <cell r="AA265">
            <v>89998070</v>
          </cell>
        </row>
        <row r="266">
          <cell r="A266" t="str">
            <v>FIR</v>
          </cell>
          <cell r="B266">
            <v>0</v>
          </cell>
          <cell r="C266">
            <v>0</v>
          </cell>
          <cell r="D266">
            <v>367479.07377000002</v>
          </cell>
          <cell r="E266">
            <v>9838.2340469999999</v>
          </cell>
          <cell r="F266">
            <v>184376.47456199999</v>
          </cell>
          <cell r="G266">
            <v>54462.508171000001</v>
          </cell>
          <cell r="H266">
            <v>450340.60047</v>
          </cell>
          <cell r="I266">
            <v>131800.32566999999</v>
          </cell>
          <cell r="J266">
            <v>131054.309007</v>
          </cell>
          <cell r="K266">
            <v>578.4</v>
          </cell>
          <cell r="L266">
            <v>746.01666299999999</v>
          </cell>
          <cell r="M266">
            <v>318540.27480000001</v>
          </cell>
          <cell r="N266">
            <v>130000</v>
          </cell>
          <cell r="O266">
            <v>327862.91317000001</v>
          </cell>
          <cell r="P266">
            <v>176161.289582</v>
          </cell>
          <cell r="Q266">
            <v>151701.62358800002</v>
          </cell>
          <cell r="R266">
            <v>1425.51367</v>
          </cell>
          <cell r="S266">
            <v>117151.752528</v>
          </cell>
          <cell r="T266">
            <v>118043.70871799999</v>
          </cell>
          <cell r="U266">
            <v>92449.990153000006</v>
          </cell>
          <cell r="V266">
            <v>119469.22238799999</v>
          </cell>
          <cell r="W266">
            <v>0.20528904135339821</v>
          </cell>
          <cell r="X266">
            <v>0.29023014502968592</v>
          </cell>
          <cell r="Y266">
            <v>7111.5377040769226</v>
          </cell>
          <cell r="Z266">
            <v>318540.27480000001</v>
          </cell>
          <cell r="AA266">
            <v>13000000</v>
          </cell>
        </row>
        <row r="267">
          <cell r="A267" t="str">
            <v>OPC</v>
          </cell>
          <cell r="B267">
            <v>0</v>
          </cell>
          <cell r="C267">
            <v>0</v>
          </cell>
          <cell r="D267">
            <v>850628.75371199998</v>
          </cell>
          <cell r="E267">
            <v>220124.88871299999</v>
          </cell>
          <cell r="F267">
            <v>513029.05741100002</v>
          </cell>
          <cell r="G267">
            <v>270632.44537600002</v>
          </cell>
          <cell r="H267">
            <v>1208490.588854</v>
          </cell>
          <cell r="I267">
            <v>501257.66584600002</v>
          </cell>
          <cell r="J267">
            <v>495450.653498</v>
          </cell>
          <cell r="K267">
            <v>135600.780818</v>
          </cell>
          <cell r="L267">
            <v>0</v>
          </cell>
          <cell r="M267">
            <v>707232.92300800001</v>
          </cell>
          <cell r="N267">
            <v>265772.79999999999</v>
          </cell>
          <cell r="O267">
            <v>1011417.854769</v>
          </cell>
          <cell r="P267">
            <v>583255.488656</v>
          </cell>
          <cell r="Q267">
            <v>428162.36611300003</v>
          </cell>
          <cell r="R267">
            <v>7174.0059179999998</v>
          </cell>
          <cell r="S267">
            <v>129870.13896700001</v>
          </cell>
          <cell r="T267">
            <v>143808.095921</v>
          </cell>
          <cell r="U267">
            <v>105624.432833</v>
          </cell>
          <cell r="V267">
            <v>150982.10183900001</v>
          </cell>
          <cell r="W267">
            <v>8.7401949015724345E-2</v>
          </cell>
          <cell r="X267">
            <v>0.149348862866506</v>
          </cell>
          <cell r="Y267">
            <v>3974.2378765998628</v>
          </cell>
          <cell r="Z267">
            <v>707232.92300800001</v>
          </cell>
          <cell r="AA267">
            <v>26577280</v>
          </cell>
        </row>
        <row r="268">
          <cell r="A268" t="str">
            <v>CRE</v>
          </cell>
          <cell r="B268">
            <v>0</v>
          </cell>
          <cell r="C268">
            <v>0</v>
          </cell>
          <cell r="D268">
            <v>1678371.811888</v>
          </cell>
          <cell r="E268">
            <v>675452.539062</v>
          </cell>
          <cell r="F268">
            <v>459866.85997699999</v>
          </cell>
          <cell r="G268">
            <v>158652.06838499999</v>
          </cell>
          <cell r="H268">
            <v>2328309.6458620001</v>
          </cell>
          <cell r="I268">
            <v>839065.83669000003</v>
          </cell>
          <cell r="J268">
            <v>836906.09756499995</v>
          </cell>
          <cell r="K268">
            <v>170000</v>
          </cell>
          <cell r="L268">
            <v>0</v>
          </cell>
          <cell r="M268">
            <v>1489243.809172</v>
          </cell>
          <cell r="N268">
            <v>500000</v>
          </cell>
          <cell r="O268">
            <v>1687183.5654549999</v>
          </cell>
          <cell r="P268">
            <v>1131568.8387549999</v>
          </cell>
          <cell r="Q268">
            <v>555614.72670000012</v>
          </cell>
          <cell r="R268">
            <v>0</v>
          </cell>
          <cell r="S268">
            <v>400061.50436000002</v>
          </cell>
          <cell r="T268">
            <v>400682.92677999998</v>
          </cell>
          <cell r="U268">
            <v>315301.35483899998</v>
          </cell>
          <cell r="V268">
            <v>400682.92677999998</v>
          </cell>
          <cell r="W268">
            <v>0.13542071407871839</v>
          </cell>
          <cell r="X268">
            <v>0.21171909723385279</v>
          </cell>
          <cell r="Y268">
            <v>3941.2722562050458</v>
          </cell>
          <cell r="Z268">
            <v>1489243.809172</v>
          </cell>
          <cell r="AA268">
            <v>79999892</v>
          </cell>
        </row>
        <row r="269">
          <cell r="A269" t="str">
            <v>HDC</v>
          </cell>
          <cell r="B269">
            <v>0</v>
          </cell>
          <cell r="C269">
            <v>0</v>
          </cell>
          <cell r="D269">
            <v>1424630.91973</v>
          </cell>
          <cell r="E269">
            <v>225057.96590099999</v>
          </cell>
          <cell r="F269">
            <v>872480.70929300005</v>
          </cell>
          <cell r="G269">
            <v>425133.63241700002</v>
          </cell>
          <cell r="H269">
            <v>2218995.5461030002</v>
          </cell>
          <cell r="I269">
            <v>1281479.4364519999</v>
          </cell>
          <cell r="J269">
            <v>815173.57565000001</v>
          </cell>
          <cell r="K269">
            <v>484646.06852999999</v>
          </cell>
          <cell r="L269">
            <v>462957.46317200002</v>
          </cell>
          <cell r="M269">
            <v>937516.10965100001</v>
          </cell>
          <cell r="N269">
            <v>579236.11</v>
          </cell>
          <cell r="O269">
            <v>698728.32753400004</v>
          </cell>
          <cell r="P269">
            <v>492188.35717999999</v>
          </cell>
          <cell r="Q269">
            <v>206539.97035400002</v>
          </cell>
          <cell r="R269">
            <v>15604.270301</v>
          </cell>
          <cell r="S269">
            <v>157570.970879</v>
          </cell>
          <cell r="T269">
            <v>150247.101008</v>
          </cell>
          <cell r="U269">
            <v>119174.929903</v>
          </cell>
          <cell r="V269">
            <v>165851.37130900001</v>
          </cell>
          <cell r="W269">
            <v>5.3706700814381982E-2</v>
          </cell>
          <cell r="X269">
            <v>0.12711774088592898</v>
          </cell>
          <cell r="Y269">
            <v>2057.4499387305118</v>
          </cell>
          <cell r="Z269">
            <v>937516.10965100001</v>
          </cell>
          <cell r="AA269">
            <v>57923611</v>
          </cell>
        </row>
        <row r="270">
          <cell r="A270" t="str">
            <v>QCG</v>
          </cell>
          <cell r="B270">
            <v>0</v>
          </cell>
          <cell r="C270">
            <v>0</v>
          </cell>
          <cell r="D270">
            <v>8464130.2734740004</v>
          </cell>
          <cell r="E270">
            <v>97590.121440000003</v>
          </cell>
          <cell r="F270">
            <v>7848712.6077659996</v>
          </cell>
          <cell r="G270">
            <v>1361135.6292719999</v>
          </cell>
          <cell r="H270">
            <v>10757045.339438001</v>
          </cell>
          <cell r="I270">
            <v>6539928.6643239995</v>
          </cell>
          <cell r="J270">
            <v>6126394.858089</v>
          </cell>
          <cell r="K270">
            <v>81401.27</v>
          </cell>
          <cell r="L270">
            <v>406650</v>
          </cell>
          <cell r="M270">
            <v>4217116.6751140002</v>
          </cell>
          <cell r="N270">
            <v>2751293.1</v>
          </cell>
          <cell r="O270">
            <v>902135.95375800005</v>
          </cell>
          <cell r="P270">
            <v>763796.32488199999</v>
          </cell>
          <cell r="Q270">
            <v>138339.62887600006</v>
          </cell>
          <cell r="R270">
            <v>67922.229389999993</v>
          </cell>
          <cell r="S270">
            <v>88134.649890000001</v>
          </cell>
          <cell r="T270">
            <v>140772.40659100001</v>
          </cell>
          <cell r="U270">
            <v>130778.843658</v>
          </cell>
          <cell r="V270">
            <v>208694.635981</v>
          </cell>
          <cell r="W270">
            <v>1.2157506037325348E-2</v>
          </cell>
          <cell r="X270">
            <v>3.1011435948583209E-2</v>
          </cell>
          <cell r="Y270">
            <v>475.3362118700469</v>
          </cell>
          <cell r="Z270">
            <v>4217116.6751140002</v>
          </cell>
          <cell r="AA270">
            <v>275129141</v>
          </cell>
        </row>
        <row r="271">
          <cell r="A271" t="str">
            <v>VNE</v>
          </cell>
          <cell r="B271">
            <v>0</v>
          </cell>
          <cell r="C271">
            <v>0</v>
          </cell>
          <cell r="D271">
            <v>727517.301584</v>
          </cell>
          <cell r="E271">
            <v>260815.07932700001</v>
          </cell>
          <cell r="F271">
            <v>158354.63986600001</v>
          </cell>
          <cell r="G271">
            <v>351960.54342300002</v>
          </cell>
          <cell r="H271">
            <v>1436203.1538839999</v>
          </cell>
          <cell r="I271">
            <v>457858.05931300001</v>
          </cell>
          <cell r="J271">
            <v>454669.92991399998</v>
          </cell>
          <cell r="K271">
            <v>234538.495364</v>
          </cell>
          <cell r="L271">
            <v>543.80003699999997</v>
          </cell>
          <cell r="M271">
            <v>978345.09457099997</v>
          </cell>
          <cell r="N271">
            <v>819340.33</v>
          </cell>
          <cell r="O271">
            <v>883689.26831199997</v>
          </cell>
          <cell r="P271">
            <v>818837.65342800005</v>
          </cell>
          <cell r="Q271">
            <v>64851.614883999951</v>
          </cell>
          <cell r="R271">
            <v>12257.946199</v>
          </cell>
          <cell r="S271">
            <v>14414.846652</v>
          </cell>
          <cell r="T271">
            <v>-17726.949366000001</v>
          </cell>
          <cell r="U271">
            <v>-21946.893419</v>
          </cell>
          <cell r="V271">
            <v>-5469.0031670000008</v>
          </cell>
          <cell r="W271">
            <v>-1.5281190101586854E-2</v>
          </cell>
          <cell r="X271">
            <v>-2.2432670783332966E-2</v>
          </cell>
          <cell r="Y271">
            <v>-267.86052895748463</v>
          </cell>
          <cell r="Z271">
            <v>978345.09457099997</v>
          </cell>
          <cell r="AA271">
            <v>81934033</v>
          </cell>
        </row>
        <row r="272">
          <cell r="A272" t="str">
            <v>ITC</v>
          </cell>
          <cell r="B272">
            <v>0</v>
          </cell>
          <cell r="C272">
            <v>0</v>
          </cell>
          <cell r="D272">
            <v>2789820.4343849998</v>
          </cell>
          <cell r="E272">
            <v>74274.125289000003</v>
          </cell>
          <cell r="F272">
            <v>2163816.9701220002</v>
          </cell>
          <cell r="G272">
            <v>1277042.675662</v>
          </cell>
          <cell r="H272">
            <v>4171850.0224339999</v>
          </cell>
          <cell r="I272">
            <v>2454395.6724689999</v>
          </cell>
          <cell r="J272">
            <v>2081666.2160380001</v>
          </cell>
          <cell r="K272">
            <v>662015.04250900005</v>
          </cell>
          <cell r="L272">
            <v>195000</v>
          </cell>
          <cell r="M272">
            <v>1717454.3499650001</v>
          </cell>
          <cell r="N272">
            <v>686463.28</v>
          </cell>
          <cell r="O272">
            <v>225276.33014199999</v>
          </cell>
          <cell r="P272">
            <v>174373.18450199999</v>
          </cell>
          <cell r="Q272">
            <v>50903.145640000002</v>
          </cell>
          <cell r="R272">
            <v>15529.626907</v>
          </cell>
          <cell r="S272">
            <v>29775.959997000002</v>
          </cell>
          <cell r="T272">
            <v>27833.545697000001</v>
          </cell>
          <cell r="U272">
            <v>28026.449356000001</v>
          </cell>
          <cell r="V272">
            <v>43363.172603999999</v>
          </cell>
          <cell r="W272">
            <v>6.7179906289268785E-3</v>
          </cell>
          <cell r="X272">
            <v>1.6318599301676433E-2</v>
          </cell>
          <cell r="Y272">
            <v>408.27310320225723</v>
          </cell>
          <cell r="Z272">
            <v>1717454.3499650001</v>
          </cell>
          <cell r="AA272">
            <v>68646328</v>
          </cell>
        </row>
        <row r="273">
          <cell r="A273" t="str">
            <v>DQC</v>
          </cell>
          <cell r="B273">
            <v>0</v>
          </cell>
          <cell r="C273">
            <v>0</v>
          </cell>
          <cell r="D273">
            <v>1129520.536726</v>
          </cell>
          <cell r="E273">
            <v>403821.177012</v>
          </cell>
          <cell r="F273">
            <v>392275.071192</v>
          </cell>
          <cell r="G273">
            <v>199443.36725400001</v>
          </cell>
          <cell r="H273">
            <v>1508451.117171</v>
          </cell>
          <cell r="I273">
            <v>541916.78644099995</v>
          </cell>
          <cell r="J273">
            <v>450915.92049699998</v>
          </cell>
          <cell r="K273">
            <v>29790.887182999999</v>
          </cell>
          <cell r="L273">
            <v>87034.5</v>
          </cell>
          <cell r="M273">
            <v>966534.33073000005</v>
          </cell>
          <cell r="N273">
            <v>275580.65999999997</v>
          </cell>
          <cell r="O273">
            <v>1032202.8603150001</v>
          </cell>
          <cell r="P273">
            <v>811251.43030400004</v>
          </cell>
          <cell r="Q273">
            <v>220951.4300109999</v>
          </cell>
          <cell r="R273">
            <v>5992.098919</v>
          </cell>
          <cell r="S273">
            <v>46078.997302999996</v>
          </cell>
          <cell r="T273">
            <v>55284.926571999997</v>
          </cell>
          <cell r="U273">
            <v>42993.276532000003</v>
          </cell>
          <cell r="V273">
            <v>61277.025490999993</v>
          </cell>
          <cell r="W273">
            <v>2.850160409084455E-2</v>
          </cell>
          <cell r="X273">
            <v>4.4481892846504709E-2</v>
          </cell>
          <cell r="Y273">
            <v>1560.0977416920332</v>
          </cell>
          <cell r="Z273">
            <v>966534.33073000005</v>
          </cell>
          <cell r="AA273">
            <v>27558066</v>
          </cell>
        </row>
        <row r="274">
          <cell r="A274" t="str">
            <v>CMX</v>
          </cell>
          <cell r="B274">
            <v>0</v>
          </cell>
          <cell r="C274">
            <v>0</v>
          </cell>
          <cell r="D274">
            <v>862634.09395699995</v>
          </cell>
          <cell r="E274">
            <v>187513.33681000001</v>
          </cell>
          <cell r="F274">
            <v>500105.40843499999</v>
          </cell>
          <cell r="G274">
            <v>325595.16955300001</v>
          </cell>
          <cell r="H274">
            <v>1260762.129164</v>
          </cell>
          <cell r="I274">
            <v>957431.60738199996</v>
          </cell>
          <cell r="J274">
            <v>913596.63222999999</v>
          </cell>
          <cell r="K274">
            <v>581696.76758999994</v>
          </cell>
          <cell r="L274">
            <v>43349.678398999997</v>
          </cell>
          <cell r="M274">
            <v>303330.52178200003</v>
          </cell>
          <cell r="N274">
            <v>132212.34</v>
          </cell>
          <cell r="O274">
            <v>1021915.045173</v>
          </cell>
          <cell r="P274">
            <v>809394.70746299997</v>
          </cell>
          <cell r="Q274">
            <v>212520.33770999999</v>
          </cell>
          <cell r="R274">
            <v>32893.690449000002</v>
          </cell>
          <cell r="S274">
            <v>135026.97285200001</v>
          </cell>
          <cell r="T274">
            <v>113594.20572300001</v>
          </cell>
          <cell r="U274">
            <v>87827.130995</v>
          </cell>
          <cell r="V274">
            <v>146487.89617200001</v>
          </cell>
          <cell r="W274">
            <v>6.9661936191910662E-2</v>
          </cell>
          <cell r="X274">
            <v>0.28954267601900047</v>
          </cell>
          <cell r="Y274">
            <v>6642.8845442868642</v>
          </cell>
          <cell r="Z274">
            <v>303330.52178200003</v>
          </cell>
          <cell r="AA274">
            <v>13221234</v>
          </cell>
        </row>
        <row r="275">
          <cell r="A275" t="str">
            <v>HID</v>
          </cell>
          <cell r="B275">
            <v>0</v>
          </cell>
          <cell r="C275">
            <v>0</v>
          </cell>
          <cell r="D275">
            <v>264901.63550799998</v>
          </cell>
          <cell r="E275">
            <v>32262.024151000001</v>
          </cell>
          <cell r="F275">
            <v>18619.768631999999</v>
          </cell>
          <cell r="G275">
            <v>551925.68056500005</v>
          </cell>
          <cell r="H275">
            <v>1178584.112978</v>
          </cell>
          <cell r="I275">
            <v>563149.01367400005</v>
          </cell>
          <cell r="J275">
            <v>348486.72962</v>
          </cell>
          <cell r="K275">
            <v>98521.584619999994</v>
          </cell>
          <cell r="L275">
            <v>214662.28405399999</v>
          </cell>
          <cell r="M275">
            <v>615435.09930400003</v>
          </cell>
          <cell r="N275">
            <v>587563.21</v>
          </cell>
          <cell r="O275">
            <v>330103.77069199999</v>
          </cell>
          <cell r="P275">
            <v>313872.98262199998</v>
          </cell>
          <cell r="Q275">
            <v>16230.788069999988</v>
          </cell>
          <cell r="R275">
            <v>2340.8575780000001</v>
          </cell>
          <cell r="S275">
            <v>2854.3703679999999</v>
          </cell>
          <cell r="T275">
            <v>3339.5578989999999</v>
          </cell>
          <cell r="U275">
            <v>3001.6663779999999</v>
          </cell>
          <cell r="V275">
            <v>5680.4154770000005</v>
          </cell>
          <cell r="W275">
            <v>2.546841031494568E-3</v>
          </cell>
          <cell r="X275">
            <v>4.8773077476318887E-3</v>
          </cell>
          <cell r="Y275">
            <v>51.08402804923557</v>
          </cell>
          <cell r="Z275">
            <v>615435.09930400003</v>
          </cell>
          <cell r="AA275">
            <v>58759391</v>
          </cell>
        </row>
        <row r="276">
          <cell r="A276" t="str">
            <v>HQC</v>
          </cell>
          <cell r="B276">
            <v>0</v>
          </cell>
          <cell r="C276">
            <v>0</v>
          </cell>
          <cell r="D276">
            <v>4688007.8670330001</v>
          </cell>
          <cell r="E276">
            <v>1496221.231831</v>
          </cell>
          <cell r="F276">
            <v>765308.22680299997</v>
          </cell>
          <cell r="G276">
            <v>7110.066264</v>
          </cell>
          <cell r="H276">
            <v>6876737.3056899998</v>
          </cell>
          <cell r="I276">
            <v>2559810.1265369998</v>
          </cell>
          <cell r="J276">
            <v>2325096.6600919999</v>
          </cell>
          <cell r="K276">
            <v>168930.23552700001</v>
          </cell>
          <cell r="L276">
            <v>185985</v>
          </cell>
          <cell r="M276">
            <v>4316927.179153</v>
          </cell>
          <cell r="N276">
            <v>4765992.74</v>
          </cell>
          <cell r="O276">
            <v>522020.858993</v>
          </cell>
          <cell r="P276">
            <v>299282.93681400002</v>
          </cell>
          <cell r="Q276">
            <v>222737.92217899999</v>
          </cell>
          <cell r="R276">
            <v>45604.113416</v>
          </cell>
          <cell r="S276">
            <v>99093.669202999998</v>
          </cell>
          <cell r="T276">
            <v>60992.591031999997</v>
          </cell>
          <cell r="U276">
            <v>42700.253461</v>
          </cell>
          <cell r="V276">
            <v>106596.704448</v>
          </cell>
          <cell r="W276">
            <v>6.2093768545831533E-3</v>
          </cell>
          <cell r="X276">
            <v>9.8913536617446438E-3</v>
          </cell>
          <cell r="Y276">
            <v>89.593618350748898</v>
          </cell>
          <cell r="Z276">
            <v>4316927.179153</v>
          </cell>
          <cell r="AA276">
            <v>476599274</v>
          </cell>
        </row>
        <row r="277">
          <cell r="A277" t="str">
            <v>VRC</v>
          </cell>
          <cell r="B277">
            <v>0</v>
          </cell>
          <cell r="C277">
            <v>0</v>
          </cell>
          <cell r="D277">
            <v>1201919.8760629999</v>
          </cell>
          <cell r="E277">
            <v>29877.799369</v>
          </cell>
          <cell r="F277">
            <v>1129886.746851</v>
          </cell>
          <cell r="G277">
            <v>3105.6351340000001</v>
          </cell>
          <cell r="H277">
            <v>1666480.548959</v>
          </cell>
          <cell r="I277">
            <v>406070.02271599998</v>
          </cell>
          <cell r="J277">
            <v>306045.62271600001</v>
          </cell>
          <cell r="K277">
            <v>44000</v>
          </cell>
          <cell r="L277">
            <v>0</v>
          </cell>
          <cell r="M277">
            <v>1260410.5262430001</v>
          </cell>
          <cell r="N277">
            <v>500000</v>
          </cell>
          <cell r="O277">
            <v>14142.330673</v>
          </cell>
          <cell r="P277" t="e">
            <v>#N/A</v>
          </cell>
          <cell r="Q277" t="e">
            <v>#N/A</v>
          </cell>
          <cell r="R277">
            <v>490.767</v>
          </cell>
          <cell r="S277">
            <v>-2843.747425</v>
          </cell>
          <cell r="T277">
            <v>162763.492195</v>
          </cell>
          <cell r="U277">
            <v>123956.91767900001</v>
          </cell>
          <cell r="V277">
            <v>163254.25919499999</v>
          </cell>
          <cell r="W277">
            <v>7.4382456942826095E-2</v>
          </cell>
          <cell r="X277">
            <v>9.8346463392754796E-2</v>
          </cell>
          <cell r="Y277">
            <v>2479.1383535800001</v>
          </cell>
          <cell r="Z277">
            <v>1260410.5262430001</v>
          </cell>
          <cell r="AA277">
            <v>50000000</v>
          </cell>
        </row>
        <row r="278">
          <cell r="A278" t="str">
            <v>KPF</v>
          </cell>
          <cell r="B278">
            <v>0</v>
          </cell>
          <cell r="C278">
            <v>0</v>
          </cell>
          <cell r="D278">
            <v>818818.86973499996</v>
          </cell>
          <cell r="E278">
            <v>189621.60169899999</v>
          </cell>
          <cell r="F278">
            <v>347073.57669999998</v>
          </cell>
          <cell r="G278">
            <v>74414.146059999999</v>
          </cell>
          <cell r="H278">
            <v>900559.26272700005</v>
          </cell>
          <cell r="I278">
            <v>691119.30132299999</v>
          </cell>
          <cell r="J278">
            <v>685119.30132299999</v>
          </cell>
          <cell r="K278">
            <v>0</v>
          </cell>
          <cell r="L278">
            <v>6000</v>
          </cell>
          <cell r="M278">
            <v>209439.961404</v>
          </cell>
          <cell r="N278">
            <v>180178.96</v>
          </cell>
          <cell r="O278">
            <v>418709.479934</v>
          </cell>
          <cell r="P278">
            <v>411760.36204600002</v>
          </cell>
          <cell r="Q278">
            <v>6949.1178879999961</v>
          </cell>
          <cell r="R278">
            <v>451.218458</v>
          </cell>
          <cell r="S278">
            <v>-19992.560529999999</v>
          </cell>
          <cell r="T278">
            <v>4718.5060229999999</v>
          </cell>
          <cell r="U278">
            <v>3446.2411900000002</v>
          </cell>
          <cell r="V278">
            <v>5169.7244810000002</v>
          </cell>
          <cell r="W278">
            <v>3.8267789057705916E-3</v>
          </cell>
          <cell r="X278">
            <v>1.6454554168640053E-2</v>
          </cell>
          <cell r="Y278">
            <v>191.26768130973784</v>
          </cell>
          <cell r="Z278">
            <v>209439.961404</v>
          </cell>
          <cell r="AA278">
            <v>18017896</v>
          </cell>
        </row>
        <row r="279">
          <cell r="A279" t="str">
            <v>VGC</v>
          </cell>
          <cell r="B279">
            <v>0</v>
          </cell>
          <cell r="C279">
            <v>0</v>
          </cell>
          <cell r="D279">
            <v>7557862.2440940002</v>
          </cell>
          <cell r="E279">
            <v>836660.75540499995</v>
          </cell>
          <cell r="F279">
            <v>3433035.6198900002</v>
          </cell>
          <cell r="G279">
            <v>5782897.4341839999</v>
          </cell>
          <cell r="H279">
            <v>19058076.181616999</v>
          </cell>
          <cell r="I279">
            <v>12140046.268874001</v>
          </cell>
          <cell r="J279">
            <v>5605362.4479019996</v>
          </cell>
          <cell r="K279">
            <v>1593019.2616099999</v>
          </cell>
          <cell r="L279">
            <v>758287.12495600001</v>
          </cell>
          <cell r="M279">
            <v>6918029.9127430003</v>
          </cell>
          <cell r="N279">
            <v>4483500</v>
          </cell>
          <cell r="O279">
            <v>9819844.9832499996</v>
          </cell>
          <cell r="P279">
            <v>7446732.5288150003</v>
          </cell>
          <cell r="Q279">
            <v>2373112.4544350007</v>
          </cell>
          <cell r="R279">
            <v>162586.27369999999</v>
          </cell>
          <cell r="S279">
            <v>1062247.0390910001</v>
          </cell>
          <cell r="T279">
            <v>953638.96393600001</v>
          </cell>
          <cell r="U279">
            <v>626647.30968399998</v>
          </cell>
          <cell r="V279">
            <v>1116225.2376359999</v>
          </cell>
          <cell r="W279">
            <v>3.2880932141957232E-2</v>
          </cell>
          <cell r="X279">
            <v>9.058175775298638E-2</v>
          </cell>
          <cell r="Y279">
            <v>1397.6743831470949</v>
          </cell>
          <cell r="Z279">
            <v>6918029.9127430003</v>
          </cell>
          <cell r="AA279">
            <v>448350000</v>
          </cell>
        </row>
        <row r="280">
          <cell r="A280" t="str">
            <v>NVT</v>
          </cell>
          <cell r="B280">
            <v>0</v>
          </cell>
          <cell r="C280">
            <v>0</v>
          </cell>
          <cell r="D280">
            <v>167635.69889100001</v>
          </cell>
          <cell r="E280">
            <v>3828.5786699999999</v>
          </cell>
          <cell r="F280">
            <v>11864.051627999999</v>
          </cell>
          <cell r="G280">
            <v>345942.396091</v>
          </cell>
          <cell r="H280">
            <v>534042.40874900017</v>
          </cell>
          <cell r="I280">
            <v>114475.87033999999</v>
          </cell>
          <cell r="J280">
            <v>55501.999514000003</v>
          </cell>
          <cell r="K280">
            <v>8162.5253940000002</v>
          </cell>
          <cell r="L280">
            <v>13875.222077</v>
          </cell>
          <cell r="M280">
            <v>419566.53840899997</v>
          </cell>
          <cell r="N280">
            <v>905000</v>
          </cell>
          <cell r="O280">
            <v>275888.48491499998</v>
          </cell>
          <cell r="P280">
            <v>133077.01762200001</v>
          </cell>
          <cell r="Q280">
            <v>142811.46729299999</v>
          </cell>
          <cell r="R280">
            <v>1901.8359800000001</v>
          </cell>
          <cell r="S280">
            <v>44215.618018000001</v>
          </cell>
          <cell r="T280">
            <v>62855.870039000001</v>
          </cell>
          <cell r="U280">
            <v>22161.447224</v>
          </cell>
          <cell r="V280">
            <v>64757.706019000005</v>
          </cell>
          <cell r="W280">
            <v>4.1497541882326197E-2</v>
          </cell>
          <cell r="X280">
            <v>5.2819863347626346E-2</v>
          </cell>
          <cell r="Y280">
            <v>244.87786987845303</v>
          </cell>
          <cell r="Z280">
            <v>419566.53840899997</v>
          </cell>
          <cell r="AA280">
            <v>90500000</v>
          </cell>
        </row>
        <row r="281">
          <cell r="A281" t="str">
            <v>ITA</v>
          </cell>
          <cell r="B281">
            <v>0</v>
          </cell>
          <cell r="C281">
            <v>0</v>
          </cell>
          <cell r="D281">
            <v>6286774.9664970003</v>
          </cell>
          <cell r="E281">
            <v>216772.732823</v>
          </cell>
          <cell r="F281">
            <v>4503225.75019</v>
          </cell>
          <cell r="G281">
            <v>124752.642322</v>
          </cell>
          <cell r="H281">
            <v>13521284.846455</v>
          </cell>
          <cell r="I281">
            <v>2936236.7655739998</v>
          </cell>
          <cell r="J281">
            <v>2203781.238773</v>
          </cell>
          <cell r="K281">
            <v>136812.94948899999</v>
          </cell>
          <cell r="L281">
            <v>360553.35375100002</v>
          </cell>
          <cell r="M281">
            <v>10585048.080881</v>
          </cell>
          <cell r="N281">
            <v>9383215.75</v>
          </cell>
          <cell r="O281">
            <v>873702.68900599994</v>
          </cell>
          <cell r="P281">
            <v>570262.38147999998</v>
          </cell>
          <cell r="Q281">
            <v>303440.30752600002</v>
          </cell>
          <cell r="R281">
            <v>45204.511924999999</v>
          </cell>
          <cell r="S281">
            <v>215769.906755</v>
          </cell>
          <cell r="T281">
            <v>157758.021675</v>
          </cell>
          <cell r="U281">
            <v>148354.79279899999</v>
          </cell>
          <cell r="V281">
            <v>202962.5336</v>
          </cell>
          <cell r="W281">
            <v>1.0971944935979626E-2</v>
          </cell>
          <cell r="X281">
            <v>1.4015504857929028E-2</v>
          </cell>
          <cell r="Y281">
            <v>158.10655616545958</v>
          </cell>
          <cell r="Z281">
            <v>10585048.080881</v>
          </cell>
          <cell r="AA281">
            <v>938321575</v>
          </cell>
        </row>
        <row r="282">
          <cell r="A282" t="str">
            <v>CEE</v>
          </cell>
          <cell r="B282">
            <v>0</v>
          </cell>
          <cell r="C282">
            <v>0</v>
          </cell>
          <cell r="D282">
            <v>1882727.910556</v>
          </cell>
          <cell r="E282">
            <v>746012.60410800006</v>
          </cell>
          <cell r="F282">
            <v>736066.05646300002</v>
          </cell>
          <cell r="G282">
            <v>101982.852665</v>
          </cell>
          <cell r="H282">
            <v>2205079.4397450001</v>
          </cell>
          <cell r="I282">
            <v>1735037.7555120001</v>
          </cell>
          <cell r="J282">
            <v>1476301.2454919999</v>
          </cell>
          <cell r="K282">
            <v>701936.64907199994</v>
          </cell>
          <cell r="L282">
            <v>258686.61803099999</v>
          </cell>
          <cell r="M282">
            <v>470041.68423299998</v>
          </cell>
          <cell r="N282">
            <v>395000</v>
          </cell>
          <cell r="O282">
            <v>1183740.140081</v>
          </cell>
          <cell r="P282">
            <v>1088021.5573229999</v>
          </cell>
          <cell r="Q282">
            <v>95718.582757999917</v>
          </cell>
          <cell r="R282">
            <v>69019.864514000001</v>
          </cell>
          <cell r="S282">
            <v>38584.965162</v>
          </cell>
          <cell r="T282">
            <v>23774.404416000001</v>
          </cell>
          <cell r="U282">
            <v>4169.2999280000004</v>
          </cell>
          <cell r="V282">
            <v>92794.268930000006</v>
          </cell>
          <cell r="W282">
            <v>1.8907708506330034E-3</v>
          </cell>
          <cell r="X282">
            <v>8.8700642259065595E-3</v>
          </cell>
          <cell r="Y282">
            <v>105.55189691139242</v>
          </cell>
          <cell r="Z282">
            <v>470041.68423299998</v>
          </cell>
          <cell r="AA282">
            <v>39500000</v>
          </cell>
        </row>
        <row r="283">
          <cell r="A283" t="str">
            <v>CIG</v>
          </cell>
          <cell r="B283">
            <v>0</v>
          </cell>
          <cell r="C283">
            <v>0</v>
          </cell>
          <cell r="D283">
            <v>781345.97450400004</v>
          </cell>
          <cell r="E283">
            <v>255962.63495000001</v>
          </cell>
          <cell r="F283">
            <v>371135.74636799999</v>
          </cell>
          <cell r="G283">
            <v>22432.197384999999</v>
          </cell>
          <cell r="H283">
            <v>898193.03556600004</v>
          </cell>
          <cell r="I283">
            <v>567404.85987100005</v>
          </cell>
          <cell r="J283">
            <v>473489.29968599998</v>
          </cell>
          <cell r="K283">
            <v>82609.717711000005</v>
          </cell>
          <cell r="L283">
            <v>93915.560184999995</v>
          </cell>
          <cell r="M283">
            <v>330788.17569499998</v>
          </cell>
          <cell r="N283">
            <v>315399.46999999997</v>
          </cell>
          <cell r="O283">
            <v>2189.0470529999998</v>
          </cell>
          <cell r="P283">
            <v>10377.528023000001</v>
          </cell>
          <cell r="Q283">
            <v>-8188.4809699999996</v>
          </cell>
          <cell r="R283">
            <v>1370.375722</v>
          </cell>
          <cell r="S283">
            <v>-14013.574134</v>
          </cell>
          <cell r="T283">
            <v>-11056.836292</v>
          </cell>
          <cell r="U283">
            <v>-12108.274358000001</v>
          </cell>
          <cell r="V283">
            <v>-9686.4605699999993</v>
          </cell>
          <cell r="W283">
            <v>-1.3480703900548417E-2</v>
          </cell>
          <cell r="X283">
            <v>-3.6604314324597619E-2</v>
          </cell>
          <cell r="Y283">
            <v>-383.90281245558214</v>
          </cell>
          <cell r="Z283">
            <v>330788.17569499998</v>
          </cell>
          <cell r="AA283">
            <v>31539947</v>
          </cell>
        </row>
        <row r="284">
          <cell r="A284" t="str">
            <v>MSN</v>
          </cell>
          <cell r="B284">
            <v>0</v>
          </cell>
          <cell r="C284">
            <v>0</v>
          </cell>
          <cell r="D284">
            <v>19179419</v>
          </cell>
          <cell r="E284">
            <v>1242769</v>
          </cell>
          <cell r="F284">
            <v>6002870</v>
          </cell>
          <cell r="G284">
            <v>26260948</v>
          </cell>
          <cell r="H284">
            <v>72408102</v>
          </cell>
          <cell r="I284">
            <v>33891988</v>
          </cell>
          <cell r="J284">
            <v>21695888</v>
          </cell>
          <cell r="K284">
            <v>15180409</v>
          </cell>
          <cell r="L284">
            <v>10298452</v>
          </cell>
          <cell r="M284">
            <v>38516114</v>
          </cell>
          <cell r="N284">
            <v>11689464.470000001</v>
          </cell>
          <cell r="O284">
            <v>37936282</v>
          </cell>
          <cell r="P284">
            <v>26835913</v>
          </cell>
          <cell r="Q284">
            <v>11100368.999999998</v>
          </cell>
          <cell r="R284">
            <v>1936419</v>
          </cell>
          <cell r="S284">
            <v>4783050</v>
          </cell>
          <cell r="T284">
            <v>6523356</v>
          </cell>
          <cell r="U284">
            <v>5247094</v>
          </cell>
          <cell r="V284">
            <v>8459775</v>
          </cell>
          <cell r="W284">
            <v>7.2465564696061219E-2</v>
          </cell>
          <cell r="X284">
            <v>0.13623113692102998</v>
          </cell>
          <cell r="Y284">
            <v>4488.7377120365209</v>
          </cell>
          <cell r="Z284">
            <v>38516114</v>
          </cell>
          <cell r="AA284">
            <v>1168946447</v>
          </cell>
        </row>
        <row r="285">
          <cell r="A285" t="str">
            <v>COM</v>
          </cell>
          <cell r="B285">
            <v>0</v>
          </cell>
          <cell r="C285">
            <v>0</v>
          </cell>
          <cell r="D285">
            <v>258774.852017</v>
          </cell>
          <cell r="E285">
            <v>21746.6427</v>
          </cell>
          <cell r="F285">
            <v>61577.467569</v>
          </cell>
          <cell r="G285">
            <v>278697.44413000002</v>
          </cell>
          <cell r="H285">
            <v>550442.01935099997</v>
          </cell>
          <cell r="I285">
            <v>72485.671356000006</v>
          </cell>
          <cell r="J285">
            <v>57012.618350999997</v>
          </cell>
          <cell r="K285">
            <v>0</v>
          </cell>
          <cell r="L285">
            <v>0</v>
          </cell>
          <cell r="M285">
            <v>477956.34799500002</v>
          </cell>
          <cell r="N285">
            <v>141206.28</v>
          </cell>
          <cell r="O285">
            <v>4172964.2391940001</v>
          </cell>
          <cell r="P285">
            <v>3946286.265681</v>
          </cell>
          <cell r="Q285">
            <v>226677.97351299971</v>
          </cell>
          <cell r="R285">
            <v>18.739726000000001</v>
          </cell>
          <cell r="S285">
            <v>83609.693790000005</v>
          </cell>
          <cell r="T285">
            <v>83628.337685000006</v>
          </cell>
          <cell r="U285">
            <v>67117.195909999995</v>
          </cell>
          <cell r="V285">
            <v>83647.077411000006</v>
          </cell>
          <cell r="W285">
            <v>0.12193327099034826</v>
          </cell>
          <cell r="X285">
            <v>0.14042536769634478</v>
          </cell>
          <cell r="Y285">
            <v>4753.1310866627173</v>
          </cell>
          <cell r="Z285">
            <v>477956.34799500002</v>
          </cell>
          <cell r="AA285">
            <v>14120628</v>
          </cell>
        </row>
        <row r="286">
          <cell r="A286" t="str">
            <v>DPG</v>
          </cell>
          <cell r="B286">
            <v>0</v>
          </cell>
          <cell r="C286">
            <v>0</v>
          </cell>
          <cell r="D286">
            <v>1633934.2107609999</v>
          </cell>
          <cell r="E286">
            <v>601819.14992700005</v>
          </cell>
          <cell r="F286">
            <v>247428.402244</v>
          </cell>
          <cell r="G286">
            <v>2917409.4428400001</v>
          </cell>
          <cell r="H286">
            <v>4647161.9343250003</v>
          </cell>
          <cell r="I286">
            <v>3611073.1519030002</v>
          </cell>
          <cell r="J286">
            <v>1629779.0360630001</v>
          </cell>
          <cell r="K286">
            <v>645756.00170699996</v>
          </cell>
          <cell r="L286">
            <v>1923371.474773</v>
          </cell>
          <cell r="M286">
            <v>1036088.782422</v>
          </cell>
          <cell r="N286">
            <v>299999.62</v>
          </cell>
          <cell r="O286">
            <v>1572626.9874100001</v>
          </cell>
          <cell r="P286">
            <v>1220434.075004</v>
          </cell>
          <cell r="Q286">
            <v>352192.91240600002</v>
          </cell>
          <cell r="R286">
            <v>129200.655186</v>
          </cell>
          <cell r="S286">
            <v>293833.60796499997</v>
          </cell>
          <cell r="T286">
            <v>188263.90153100001</v>
          </cell>
          <cell r="U286">
            <v>138282.31391200001</v>
          </cell>
          <cell r="V286">
            <v>317464.55671700003</v>
          </cell>
          <cell r="W286">
            <v>2.9756293382121081E-2</v>
          </cell>
          <cell r="X286">
            <v>0.13346569932814648</v>
          </cell>
          <cell r="Y286">
            <v>3072.9532838471987</v>
          </cell>
          <cell r="Z286">
            <v>1036088.782422</v>
          </cell>
          <cell r="AA286">
            <v>44999810</v>
          </cell>
        </row>
        <row r="287">
          <cell r="A287" t="str">
            <v>DPR</v>
          </cell>
          <cell r="B287">
            <v>0</v>
          </cell>
          <cell r="C287">
            <v>0</v>
          </cell>
          <cell r="D287">
            <v>1307146.9943560001</v>
          </cell>
          <cell r="E287">
            <v>7003.2453210000003</v>
          </cell>
          <cell r="F287">
            <v>150692.834432</v>
          </cell>
          <cell r="G287">
            <v>1816920.063751</v>
          </cell>
          <cell r="H287">
            <v>3635397.337913</v>
          </cell>
          <cell r="I287">
            <v>1222213.7077200001</v>
          </cell>
          <cell r="J287">
            <v>389047.110055</v>
          </cell>
          <cell r="K287">
            <v>103438.67645899999</v>
          </cell>
          <cell r="L287">
            <v>186594.471322</v>
          </cell>
          <cell r="M287">
            <v>2413183.6301930002</v>
          </cell>
          <cell r="N287">
            <v>401247.9</v>
          </cell>
          <cell r="O287">
            <v>1040782.661497</v>
          </cell>
          <cell r="P287">
            <v>760612.89295799995</v>
          </cell>
          <cell r="Q287">
            <v>280169.76853900007</v>
          </cell>
          <cell r="R287">
            <v>16023.085709000001</v>
          </cell>
          <cell r="S287">
            <v>177808.42063400001</v>
          </cell>
          <cell r="T287">
            <v>226449.23098699999</v>
          </cell>
          <cell r="U287">
            <v>161693.52570200001</v>
          </cell>
          <cell r="V287">
            <v>242472.31669599999</v>
          </cell>
          <cell r="W287">
            <v>4.4477538676645625E-2</v>
          </cell>
          <cell r="X287">
            <v>6.7004236096640593E-2</v>
          </cell>
          <cell r="Y287">
            <v>4029.7662792004644</v>
          </cell>
          <cell r="Z287">
            <v>2413183.6301930002</v>
          </cell>
          <cell r="AA287">
            <v>40124790</v>
          </cell>
        </row>
        <row r="288">
          <cell r="A288" t="str">
            <v>NLG</v>
          </cell>
          <cell r="B288">
            <v>0</v>
          </cell>
          <cell r="C288">
            <v>0</v>
          </cell>
          <cell r="D288">
            <v>7531448.6424040003</v>
          </cell>
          <cell r="E288">
            <v>439015.53484799998</v>
          </cell>
          <cell r="F288">
            <v>4700957.6987039996</v>
          </cell>
          <cell r="G288">
            <v>234194.84614400001</v>
          </cell>
          <cell r="H288">
            <v>10311356.658438999</v>
          </cell>
          <cell r="I288">
            <v>4545719.0362020005</v>
          </cell>
          <cell r="J288">
            <v>2578937.8736530002</v>
          </cell>
          <cell r="K288">
            <v>136566.90763999999</v>
          </cell>
          <cell r="L288">
            <v>791521.32809299999</v>
          </cell>
          <cell r="M288">
            <v>5765637.6222369997</v>
          </cell>
          <cell r="N288">
            <v>2497026.0079648597</v>
          </cell>
          <cell r="O288">
            <v>2063979.670433</v>
          </cell>
          <cell r="P288">
            <v>1157800.5723389999</v>
          </cell>
          <cell r="Q288">
            <v>906179.09809400002</v>
          </cell>
          <cell r="R288">
            <v>60511.636896999997</v>
          </cell>
          <cell r="S288">
            <v>442762.99079399998</v>
          </cell>
          <cell r="T288">
            <v>682507.84725400002</v>
          </cell>
          <cell r="U288">
            <v>540575.22975199996</v>
          </cell>
          <cell r="V288">
            <v>743019.48415100004</v>
          </cell>
          <cell r="W288">
            <v>5.2425228576453466E-2</v>
          </cell>
          <cell r="X288">
            <v>9.3758100173882086E-2</v>
          </cell>
          <cell r="Y288">
            <v>2164.8764725473893</v>
          </cell>
          <cell r="Z288">
            <v>5765637.6222369997</v>
          </cell>
          <cell r="AA288">
            <v>249702575</v>
          </cell>
        </row>
        <row r="289">
          <cell r="A289" t="str">
            <v>VNG</v>
          </cell>
          <cell r="B289">
            <v>0</v>
          </cell>
          <cell r="C289">
            <v>0</v>
          </cell>
          <cell r="D289">
            <v>323250.10141300003</v>
          </cell>
          <cell r="E289">
            <v>136007.963586</v>
          </cell>
          <cell r="F289">
            <v>11851.18138</v>
          </cell>
          <cell r="G289">
            <v>1420783.288408</v>
          </cell>
          <cell r="H289">
            <v>2050775.293753</v>
          </cell>
          <cell r="I289">
            <v>971002.82395400002</v>
          </cell>
          <cell r="J289">
            <v>441135.48128900002</v>
          </cell>
          <cell r="K289">
            <v>250329.29646700001</v>
          </cell>
          <cell r="L289">
            <v>476843.237868</v>
          </cell>
          <cell r="M289">
            <v>1079772.4697990001</v>
          </cell>
          <cell r="N289">
            <v>926666.08</v>
          </cell>
          <cell r="O289">
            <v>925251.93979600002</v>
          </cell>
          <cell r="P289">
            <v>670601.26896799996</v>
          </cell>
          <cell r="Q289">
            <v>254650.67082800003</v>
          </cell>
          <cell r="R289">
            <v>49342.376574000002</v>
          </cell>
          <cell r="S289">
            <v>57949.782810999997</v>
          </cell>
          <cell r="T289">
            <v>59491.423866999998</v>
          </cell>
          <cell r="U289">
            <v>30054.890683000001</v>
          </cell>
          <cell r="V289">
            <v>108833.800441</v>
          </cell>
          <cell r="W289">
            <v>1.4655379735923365E-2</v>
          </cell>
          <cell r="X289">
            <v>2.7834466541450838E-2</v>
          </cell>
          <cell r="Y289">
            <v>324.33355802772019</v>
          </cell>
          <cell r="Z289">
            <v>1079772.4697990001</v>
          </cell>
          <cell r="AA289">
            <v>92666608</v>
          </cell>
        </row>
        <row r="290">
          <cell r="A290" t="str">
            <v>DXV</v>
          </cell>
          <cell r="B290">
            <v>0</v>
          </cell>
          <cell r="C290">
            <v>0</v>
          </cell>
          <cell r="D290">
            <v>128433.40193399999</v>
          </cell>
          <cell r="E290">
            <v>66021.905035999996</v>
          </cell>
          <cell r="F290">
            <v>32839.200127999997</v>
          </cell>
          <cell r="G290">
            <v>17484.584744</v>
          </cell>
          <cell r="H290">
            <v>146482.37780399999</v>
          </cell>
          <cell r="I290">
            <v>31437.644230999998</v>
          </cell>
          <cell r="J290">
            <v>31437.644230999998</v>
          </cell>
          <cell r="K290">
            <v>0</v>
          </cell>
          <cell r="L290">
            <v>0</v>
          </cell>
          <cell r="M290">
            <v>115044.733573</v>
          </cell>
          <cell r="N290">
            <v>99000</v>
          </cell>
          <cell r="O290">
            <v>282814.744573</v>
          </cell>
          <cell r="P290">
            <v>268521.25002799998</v>
          </cell>
          <cell r="Q290">
            <v>14293.494545000001</v>
          </cell>
          <cell r="R290">
            <v>0</v>
          </cell>
          <cell r="S290">
            <v>-6183.6326779999999</v>
          </cell>
          <cell r="T290">
            <v>-2153.8934009999998</v>
          </cell>
          <cell r="U290">
            <v>-2182.4236460000002</v>
          </cell>
          <cell r="V290">
            <v>-2153.8934009999998</v>
          </cell>
          <cell r="W290">
            <v>-1.4898881890900086E-2</v>
          </cell>
          <cell r="X290">
            <v>-1.8970217742432984E-2</v>
          </cell>
          <cell r="Y290">
            <v>-220.44683292929292</v>
          </cell>
          <cell r="Z290">
            <v>115044.733573</v>
          </cell>
          <cell r="AA290">
            <v>9900000</v>
          </cell>
        </row>
        <row r="291">
          <cell r="A291" t="str">
            <v>TMP</v>
          </cell>
          <cell r="B291">
            <v>0</v>
          </cell>
          <cell r="C291">
            <v>0</v>
          </cell>
          <cell r="D291">
            <v>1091261.8477930001</v>
          </cell>
          <cell r="E291">
            <v>239505.695175</v>
          </cell>
          <cell r="F291">
            <v>3622.227566</v>
          </cell>
          <cell r="G291">
            <v>435290.68227500003</v>
          </cell>
          <cell r="H291">
            <v>1719918.5253649999</v>
          </cell>
          <cell r="I291">
            <v>259487.56074099999</v>
          </cell>
          <cell r="J291">
            <v>121533.633905</v>
          </cell>
          <cell r="K291">
            <v>17474.656776</v>
          </cell>
          <cell r="L291">
            <v>130000</v>
          </cell>
          <cell r="M291">
            <v>1460430.964624</v>
          </cell>
          <cell r="N291">
            <v>700000</v>
          </cell>
          <cell r="O291">
            <v>702051.44082200003</v>
          </cell>
          <cell r="P291">
            <v>215324.35046099999</v>
          </cell>
          <cell r="Q291">
            <v>486727.09036099998</v>
          </cell>
          <cell r="R291">
            <v>14498.878896</v>
          </cell>
          <cell r="S291">
            <v>453058.41620500002</v>
          </cell>
          <cell r="T291">
            <v>532360.82481599995</v>
          </cell>
          <cell r="U291">
            <v>424085.88325900002</v>
          </cell>
          <cell r="V291">
            <v>546859.70371199993</v>
          </cell>
          <cell r="W291">
            <v>0.24657323995565478</v>
          </cell>
          <cell r="X291">
            <v>0.29038406712239523</v>
          </cell>
          <cell r="Y291">
            <v>6058.3697608428574</v>
          </cell>
          <cell r="Z291">
            <v>1460430.964624</v>
          </cell>
          <cell r="AA291">
            <v>70000000</v>
          </cell>
        </row>
        <row r="292">
          <cell r="A292" t="str">
            <v>STK</v>
          </cell>
          <cell r="B292">
            <v>0</v>
          </cell>
          <cell r="C292">
            <v>0</v>
          </cell>
          <cell r="D292">
            <v>937068.72294999997</v>
          </cell>
          <cell r="E292">
            <v>146559.94127400001</v>
          </cell>
          <cell r="F292">
            <v>555844.65911999997</v>
          </cell>
          <cell r="G292">
            <v>1082314.90347</v>
          </cell>
          <cell r="H292">
            <v>2162696.9451609999</v>
          </cell>
          <cell r="I292">
            <v>1132842.7494870001</v>
          </cell>
          <cell r="J292">
            <v>922926.78902899998</v>
          </cell>
          <cell r="K292">
            <v>586731.25243999995</v>
          </cell>
          <cell r="L292">
            <v>209483.13983299999</v>
          </cell>
          <cell r="M292">
            <v>1029854.195674</v>
          </cell>
          <cell r="N292">
            <v>707269.44</v>
          </cell>
          <cell r="O292">
            <v>2280283.1753159999</v>
          </cell>
          <cell r="P292">
            <v>1941338.46447</v>
          </cell>
          <cell r="Q292">
            <v>338944.710846</v>
          </cell>
          <cell r="R292">
            <v>31155.652461999998</v>
          </cell>
          <cell r="S292">
            <v>252190.16227999999</v>
          </cell>
          <cell r="T292">
            <v>231788.54362000001</v>
          </cell>
          <cell r="U292">
            <v>208338.344224</v>
          </cell>
          <cell r="V292">
            <v>262944.19608200004</v>
          </cell>
          <cell r="W292">
            <v>9.6332657559883156E-2</v>
          </cell>
          <cell r="X292">
            <v>0.20229887405338051</v>
          </cell>
          <cell r="Y292">
            <v>2945.6715141544923</v>
          </cell>
          <cell r="Z292">
            <v>1029854.195674</v>
          </cell>
          <cell r="AA292">
            <v>70726944</v>
          </cell>
        </row>
        <row r="293">
          <cell r="A293" t="str">
            <v>VSH</v>
          </cell>
          <cell r="B293">
            <v>0</v>
          </cell>
          <cell r="C293">
            <v>0</v>
          </cell>
          <cell r="D293">
            <v>308507.66405899997</v>
          </cell>
          <cell r="E293">
            <v>25218.418399999999</v>
          </cell>
          <cell r="F293">
            <v>109092.89948599999</v>
          </cell>
          <cell r="G293">
            <v>8077429.1707730005</v>
          </cell>
          <cell r="H293">
            <v>8409225.3869829997</v>
          </cell>
          <cell r="I293">
            <v>5311396.7882939996</v>
          </cell>
          <cell r="J293">
            <v>776346.18459800002</v>
          </cell>
          <cell r="K293">
            <v>314050.06417799997</v>
          </cell>
          <cell r="L293">
            <v>4535050.6036959998</v>
          </cell>
          <cell r="M293">
            <v>3097828.5986890001</v>
          </cell>
          <cell r="N293">
            <v>2062412.46</v>
          </cell>
          <cell r="O293">
            <v>360551.752912</v>
          </cell>
          <cell r="P293">
            <v>202546.72824999999</v>
          </cell>
          <cell r="Q293">
            <v>158005.02466200001</v>
          </cell>
          <cell r="R293">
            <v>1270.5340450000001</v>
          </cell>
          <cell r="S293">
            <v>132892.64971</v>
          </cell>
          <cell r="T293">
            <v>152904.29076999999</v>
          </cell>
          <cell r="U293">
            <v>135109.79320799999</v>
          </cell>
          <cell r="V293">
            <v>154174.824815</v>
          </cell>
          <cell r="W293">
            <v>1.60668536030848E-2</v>
          </cell>
          <cell r="X293">
            <v>4.361435402371145E-2</v>
          </cell>
          <cell r="Y293">
            <v>655.10559031436412</v>
          </cell>
          <cell r="Z293">
            <v>3097828.5986890001</v>
          </cell>
          <cell r="AA293">
            <v>206241246</v>
          </cell>
        </row>
        <row r="294">
          <cell r="A294" t="str">
            <v>GTA</v>
          </cell>
          <cell r="B294">
            <v>0</v>
          </cell>
          <cell r="C294">
            <v>0</v>
          </cell>
          <cell r="D294">
            <v>428224.57966799999</v>
          </cell>
          <cell r="E294">
            <v>36838.036569999997</v>
          </cell>
          <cell r="F294">
            <v>66811.384506999995</v>
          </cell>
          <cell r="G294">
            <v>37434.187024999999</v>
          </cell>
          <cell r="H294">
            <v>472735.67347600003</v>
          </cell>
          <cell r="I294">
            <v>308740.98430800001</v>
          </cell>
          <cell r="J294">
            <v>308740.98430800001</v>
          </cell>
          <cell r="K294">
            <v>224175.230774</v>
          </cell>
          <cell r="L294">
            <v>0</v>
          </cell>
          <cell r="M294">
            <v>163994.68916800001</v>
          </cell>
          <cell r="N294">
            <v>98300</v>
          </cell>
          <cell r="O294">
            <v>657185.43853599997</v>
          </cell>
          <cell r="P294">
            <v>611567.40634700004</v>
          </cell>
          <cell r="Q294">
            <v>45618.032189000005</v>
          </cell>
          <cell r="R294">
            <v>16013.551277</v>
          </cell>
          <cell r="S294">
            <v>14740.570865</v>
          </cell>
          <cell r="T294">
            <v>22402.698743000001</v>
          </cell>
          <cell r="U294">
            <v>17843.758994</v>
          </cell>
          <cell r="V294">
            <v>38416.250019999999</v>
          </cell>
          <cell r="W294">
            <v>3.7745742483946257E-2</v>
          </cell>
          <cell r="X294">
            <v>0.10880693200814835</v>
          </cell>
          <cell r="Y294">
            <v>1815.2348925737538</v>
          </cell>
          <cell r="Z294">
            <v>163994.68916800001</v>
          </cell>
          <cell r="AA294">
            <v>9830000</v>
          </cell>
        </row>
        <row r="295">
          <cell r="A295" t="str">
            <v>SVI</v>
          </cell>
          <cell r="B295">
            <v>0</v>
          </cell>
          <cell r="C295">
            <v>0</v>
          </cell>
          <cell r="D295">
            <v>539071.97894399997</v>
          </cell>
          <cell r="E295">
            <v>326781.76951700001</v>
          </cell>
          <cell r="F295">
            <v>138881.11789600001</v>
          </cell>
          <cell r="G295">
            <v>177260.93038400001</v>
          </cell>
          <cell r="H295">
            <v>859979.50715800002</v>
          </cell>
          <cell r="I295">
            <v>439603.387506</v>
          </cell>
          <cell r="J295">
            <v>365633.09029299999</v>
          </cell>
          <cell r="K295">
            <v>100494.967865</v>
          </cell>
          <cell r="L295">
            <v>66490.013388000007</v>
          </cell>
          <cell r="M295">
            <v>420376.11965200002</v>
          </cell>
          <cell r="N295">
            <v>128324.37</v>
          </cell>
          <cell r="O295">
            <v>1742722.9743659999</v>
          </cell>
          <cell r="P295">
            <v>1500781.775313</v>
          </cell>
          <cell r="Q295">
            <v>241941.19905300002</v>
          </cell>
          <cell r="R295">
            <v>13178.452698999999</v>
          </cell>
          <cell r="S295">
            <v>145248.03970699999</v>
          </cell>
          <cell r="T295">
            <v>132705.721055</v>
          </cell>
          <cell r="U295">
            <v>103340.603357</v>
          </cell>
          <cell r="V295">
            <v>145884.17375399999</v>
          </cell>
          <cell r="W295">
            <v>0.12016635570597814</v>
          </cell>
          <cell r="X295">
            <v>0.24582891017346192</v>
          </cell>
          <cell r="Y295">
            <v>8053.0770076642493</v>
          </cell>
          <cell r="Z295">
            <v>420376.11965200002</v>
          </cell>
          <cell r="AA295">
            <v>12832437</v>
          </cell>
        </row>
        <row r="296">
          <cell r="A296" t="str">
            <v>SCR</v>
          </cell>
          <cell r="B296">
            <v>0</v>
          </cell>
          <cell r="C296">
            <v>0</v>
          </cell>
          <cell r="D296">
            <v>8627878.6199650001</v>
          </cell>
          <cell r="E296">
            <v>2489865.1321490002</v>
          </cell>
          <cell r="F296">
            <v>4295014.1866739998</v>
          </cell>
          <cell r="G296">
            <v>731970.40467299998</v>
          </cell>
          <cell r="H296">
            <v>10925955.073737999</v>
          </cell>
          <cell r="I296">
            <v>6147289.9141659997</v>
          </cell>
          <cell r="J296">
            <v>4927176.6530940002</v>
          </cell>
          <cell r="K296">
            <v>1255171.5064389999</v>
          </cell>
          <cell r="L296">
            <v>986532.06897499994</v>
          </cell>
          <cell r="M296">
            <v>4778665.1595719997</v>
          </cell>
          <cell r="N296">
            <v>3392226.75</v>
          </cell>
          <cell r="O296">
            <v>1608004.0525529999</v>
          </cell>
          <cell r="P296">
            <v>1204874.952757</v>
          </cell>
          <cell r="Q296">
            <v>403129.09979599994</v>
          </cell>
          <cell r="R296">
            <v>168610.254113</v>
          </cell>
          <cell r="S296">
            <v>189712.531177</v>
          </cell>
          <cell r="T296">
            <v>379660.689273</v>
          </cell>
          <cell r="U296">
            <v>315418.27064399997</v>
          </cell>
          <cell r="V296">
            <v>548270.943386</v>
          </cell>
          <cell r="W296">
            <v>2.8868713857532709E-2</v>
          </cell>
          <cell r="X296">
            <v>6.6005518300899402E-2</v>
          </cell>
          <cell r="Y296">
            <v>929.82661210368678</v>
          </cell>
          <cell r="Z296">
            <v>4778665.1595719997</v>
          </cell>
          <cell r="AA296">
            <v>339222675</v>
          </cell>
        </row>
        <row r="297">
          <cell r="A297" t="str">
            <v>FRT</v>
          </cell>
          <cell r="B297">
            <v>0</v>
          </cell>
          <cell r="C297">
            <v>0</v>
          </cell>
          <cell r="D297">
            <v>4815269.2840360003</v>
          </cell>
          <cell r="E297">
            <v>340398.17592299997</v>
          </cell>
          <cell r="F297">
            <v>2506218.9172009998</v>
          </cell>
          <cell r="G297">
            <v>45448.076518000002</v>
          </cell>
          <cell r="H297">
            <v>5167669.414965</v>
          </cell>
          <cell r="I297">
            <v>4008902.2823419999</v>
          </cell>
          <cell r="J297">
            <v>4008902.2823419999</v>
          </cell>
          <cell r="K297">
            <v>2947271.9846069999</v>
          </cell>
          <cell r="L297">
            <v>0</v>
          </cell>
          <cell r="M297">
            <v>1158767.1326230001</v>
          </cell>
          <cell r="N297">
            <v>680000</v>
          </cell>
          <cell r="O297">
            <v>15298334.565897999</v>
          </cell>
          <cell r="P297">
            <v>13254725.142547</v>
          </cell>
          <cell r="Q297">
            <v>2043609.4233510008</v>
          </cell>
          <cell r="R297">
            <v>95670.507863000006</v>
          </cell>
          <cell r="S297">
            <v>460495.05983500002</v>
          </cell>
          <cell r="T297">
            <v>434775.19836699998</v>
          </cell>
          <cell r="U297">
            <v>347763.35883799999</v>
          </cell>
          <cell r="V297">
            <v>530445.70623000001</v>
          </cell>
          <cell r="W297">
            <v>6.729597637010519E-2</v>
          </cell>
          <cell r="X297">
            <v>0.30011496619756411</v>
          </cell>
          <cell r="Y297">
            <v>4403.0826603427786</v>
          </cell>
          <cell r="Z297">
            <v>1158767.1326230001</v>
          </cell>
          <cell r="AA297">
            <v>78981792</v>
          </cell>
        </row>
        <row r="298">
          <cell r="A298" t="str">
            <v>TLH</v>
          </cell>
          <cell r="B298">
            <v>0</v>
          </cell>
          <cell r="C298">
            <v>0</v>
          </cell>
          <cell r="D298">
            <v>2585808.819129</v>
          </cell>
          <cell r="E298">
            <v>434211.24039799999</v>
          </cell>
          <cell r="F298">
            <v>1912493.3056040001</v>
          </cell>
          <cell r="G298">
            <v>371066.89542100002</v>
          </cell>
          <cell r="H298">
            <v>3191222.5419290001</v>
          </cell>
          <cell r="I298">
            <v>1552674.705241</v>
          </cell>
          <cell r="J298">
            <v>1551533.817241</v>
          </cell>
          <cell r="K298">
            <v>1136434.371426</v>
          </cell>
          <cell r="L298">
            <v>0</v>
          </cell>
          <cell r="M298">
            <v>1638547.836688</v>
          </cell>
          <cell r="N298">
            <v>1006506.21</v>
          </cell>
          <cell r="O298">
            <v>5180840.3196959998</v>
          </cell>
          <cell r="P298">
            <v>4980193.9884439996</v>
          </cell>
          <cell r="Q298">
            <v>200646.33125199992</v>
          </cell>
          <cell r="R298">
            <v>76957.977238000007</v>
          </cell>
          <cell r="S298">
            <v>16072.712865</v>
          </cell>
          <cell r="T298">
            <v>-63104.537673999999</v>
          </cell>
          <cell r="U298">
            <v>-56945.482350999999</v>
          </cell>
          <cell r="V298">
            <v>13853.439564000008</v>
          </cell>
          <cell r="W298">
            <v>-1.7844409658932196E-2</v>
          </cell>
          <cell r="X298">
            <v>-3.4753628228580753E-2</v>
          </cell>
          <cell r="Y298">
            <v>-565.77378048169226</v>
          </cell>
          <cell r="Z298">
            <v>1638547.836688</v>
          </cell>
          <cell r="AA298">
            <v>100650621</v>
          </cell>
        </row>
        <row r="299">
          <cell r="A299" t="str">
            <v>TLG</v>
          </cell>
          <cell r="B299">
            <v>0</v>
          </cell>
          <cell r="C299">
            <v>0</v>
          </cell>
          <cell r="D299">
            <v>1784557.8836769999</v>
          </cell>
          <cell r="E299">
            <v>371489.84274699999</v>
          </cell>
          <cell r="F299">
            <v>634855.51474300004</v>
          </cell>
          <cell r="G299">
            <v>466018.25513300003</v>
          </cell>
          <cell r="H299">
            <v>2415834.1174050001</v>
          </cell>
          <cell r="I299">
            <v>623951.54549000005</v>
          </cell>
          <cell r="J299">
            <v>566327.95142299996</v>
          </cell>
          <cell r="K299">
            <v>135893.937439</v>
          </cell>
          <cell r="L299">
            <v>28430.769228000001</v>
          </cell>
          <cell r="M299">
            <v>1791882.571915</v>
          </cell>
          <cell r="N299">
            <v>777944.53</v>
          </cell>
          <cell r="O299">
            <v>3058293.061948</v>
          </cell>
          <cell r="P299">
            <v>1939986.4487960001</v>
          </cell>
          <cell r="Q299">
            <v>1118306.6131519999</v>
          </cell>
          <cell r="R299">
            <v>11624.692482</v>
          </cell>
          <cell r="S299">
            <v>360617.563241</v>
          </cell>
          <cell r="T299">
            <v>374389.92759400001</v>
          </cell>
          <cell r="U299">
            <v>299141.986898</v>
          </cell>
          <cell r="V299">
            <v>386014.62007599999</v>
          </cell>
          <cell r="W299">
            <v>0.12382554942113629</v>
          </cell>
          <cell r="X299">
            <v>0.16694285194051775</v>
          </cell>
          <cell r="Y299">
            <v>3845.2868470969261</v>
          </cell>
          <cell r="Z299">
            <v>1791882.571915</v>
          </cell>
          <cell r="AA299">
            <v>77794453</v>
          </cell>
        </row>
        <row r="300">
          <cell r="A300" t="str">
            <v>BFC</v>
          </cell>
          <cell r="B300">
            <v>0</v>
          </cell>
          <cell r="C300">
            <v>0</v>
          </cell>
          <cell r="D300">
            <v>2826025.7064419999</v>
          </cell>
          <cell r="E300">
            <v>962704.33943699999</v>
          </cell>
          <cell r="F300">
            <v>1406110.227492</v>
          </cell>
          <cell r="G300">
            <v>857189.18417400005</v>
          </cell>
          <cell r="H300">
            <v>3702114.9475870002</v>
          </cell>
          <cell r="I300">
            <v>2563372.1301130001</v>
          </cell>
          <cell r="J300">
            <v>2380722.589406</v>
          </cell>
          <cell r="K300">
            <v>1575731.0252040001</v>
          </cell>
          <cell r="L300">
            <v>174602.26815600001</v>
          </cell>
          <cell r="M300">
            <v>1138742.8174739999</v>
          </cell>
          <cell r="N300">
            <v>571679.93000000005</v>
          </cell>
          <cell r="O300">
            <v>5941297.6361090001</v>
          </cell>
          <cell r="P300">
            <v>5273705.0772299999</v>
          </cell>
          <cell r="Q300">
            <v>667592.5588789999</v>
          </cell>
          <cell r="R300">
            <v>109386.557393</v>
          </cell>
          <cell r="S300">
            <v>261726.455965</v>
          </cell>
          <cell r="T300">
            <v>137247.60556500001</v>
          </cell>
          <cell r="U300">
            <v>81776.732367999997</v>
          </cell>
          <cell r="V300">
            <v>246634.162958</v>
          </cell>
          <cell r="W300">
            <v>2.2089193211383459E-2</v>
          </cell>
          <cell r="X300">
            <v>7.1813170729278508E-2</v>
          </cell>
          <cell r="Y300">
            <v>1430.4635876932045</v>
          </cell>
          <cell r="Z300">
            <v>1138742.8174739999</v>
          </cell>
          <cell r="AA300">
            <v>57167993</v>
          </cell>
        </row>
        <row r="301">
          <cell r="A301" t="str">
            <v>NAF</v>
          </cell>
          <cell r="B301">
            <v>0</v>
          </cell>
          <cell r="C301">
            <v>0</v>
          </cell>
          <cell r="D301">
            <v>866743.32221899997</v>
          </cell>
          <cell r="E301">
            <v>397670.87811500003</v>
          </cell>
          <cell r="F301">
            <v>170874.71841500001</v>
          </cell>
          <cell r="G301">
            <v>367612.828721</v>
          </cell>
          <cell r="H301">
            <v>1300186.475055</v>
          </cell>
          <cell r="I301">
            <v>626892.67369800003</v>
          </cell>
          <cell r="J301">
            <v>427560.086541</v>
          </cell>
          <cell r="K301">
            <v>268243.11739500001</v>
          </cell>
          <cell r="L301">
            <v>191781.01454400001</v>
          </cell>
          <cell r="M301">
            <v>673293.80135700002</v>
          </cell>
          <cell r="N301">
            <v>567987.82999999996</v>
          </cell>
          <cell r="O301">
            <v>1069190.3573459999</v>
          </cell>
          <cell r="P301">
            <v>845992.24910799996</v>
          </cell>
          <cell r="Q301">
            <v>223198.1082380001</v>
          </cell>
          <cell r="R301">
            <v>27171.531133</v>
          </cell>
          <cell r="S301">
            <v>83783.933304999999</v>
          </cell>
          <cell r="T301">
            <v>54875.162148000003</v>
          </cell>
          <cell r="U301">
            <v>38442.672632000002</v>
          </cell>
          <cell r="V301">
            <v>82046.693281</v>
          </cell>
          <cell r="W301">
            <v>2.9567045473514724E-2</v>
          </cell>
          <cell r="X301">
            <v>5.7096430346633441E-2</v>
          </cell>
          <cell r="Y301">
            <v>865.04955871813252</v>
          </cell>
          <cell r="Z301">
            <v>673293.80135700002</v>
          </cell>
          <cell r="AA301">
            <v>44439850</v>
          </cell>
        </row>
        <row r="302">
          <cell r="A302" t="str">
            <v>ILB</v>
          </cell>
          <cell r="B302">
            <v>0</v>
          </cell>
          <cell r="C302">
            <v>0</v>
          </cell>
          <cell r="D302">
            <v>249117.18442400001</v>
          </cell>
          <cell r="E302">
            <v>142913.91164499999</v>
          </cell>
          <cell r="F302" t="e">
            <v>#N/A</v>
          </cell>
          <cell r="G302">
            <v>696827.95467200002</v>
          </cell>
          <cell r="H302">
            <v>1268624.3721469999</v>
          </cell>
          <cell r="I302">
            <v>852894.78911100002</v>
          </cell>
          <cell r="J302">
            <v>234797.694579</v>
          </cell>
          <cell r="K302">
            <v>55652.784498000001</v>
          </cell>
          <cell r="L302">
            <v>312734.56406900001</v>
          </cell>
          <cell r="M302">
            <v>415729.58303600003</v>
          </cell>
          <cell r="N302">
            <v>245022.45</v>
          </cell>
          <cell r="O302">
            <v>429505.67416900001</v>
          </cell>
          <cell r="P302">
            <v>278386.77207299997</v>
          </cell>
          <cell r="Q302">
            <v>151118.90209600001</v>
          </cell>
          <cell r="R302">
            <v>21720.323773</v>
          </cell>
          <cell r="S302">
            <v>108260.248272</v>
          </cell>
          <cell r="T302">
            <v>87681.093806999997</v>
          </cell>
          <cell r="U302">
            <v>64710.700897000002</v>
          </cell>
          <cell r="V302">
            <v>109401.41757999999</v>
          </cell>
          <cell r="W302">
            <v>5.1008558812002509E-2</v>
          </cell>
          <cell r="X302">
            <v>0.15565575205023693</v>
          </cell>
          <cell r="Y302">
            <v>2641.0110949833374</v>
          </cell>
          <cell r="Z302">
            <v>415729.58303600003</v>
          </cell>
          <cell r="AA302">
            <v>24502245</v>
          </cell>
        </row>
        <row r="303">
          <cell r="A303" t="str">
            <v>HAG</v>
          </cell>
          <cell r="B303">
            <v>0</v>
          </cell>
          <cell r="C303">
            <v>0</v>
          </cell>
          <cell r="D303">
            <v>8357620.7379999999</v>
          </cell>
          <cell r="E303">
            <v>5136791.375</v>
          </cell>
          <cell r="F303">
            <v>1988966.7479999999</v>
          </cell>
          <cell r="G303">
            <v>23668954.057</v>
          </cell>
          <cell r="H303">
            <v>41894096.071000002</v>
          </cell>
          <cell r="I303">
            <v>24776693.965999998</v>
          </cell>
          <cell r="J303">
            <v>11001222.649</v>
          </cell>
          <cell r="K303">
            <v>4052477.41</v>
          </cell>
          <cell r="L303">
            <v>10703584.541999999</v>
          </cell>
          <cell r="M303">
            <v>17117402.105</v>
          </cell>
          <cell r="N303">
            <v>9273992.8300000001</v>
          </cell>
          <cell r="O303">
            <v>2432462.8390000002</v>
          </cell>
          <cell r="P303">
            <v>2108212.5890000002</v>
          </cell>
          <cell r="Q303">
            <v>324250.25000000006</v>
          </cell>
          <cell r="R303">
            <v>1252790.0390000001</v>
          </cell>
          <cell r="S303">
            <v>-739025.44799999997</v>
          </cell>
          <cell r="T303">
            <v>-1702081.3489999999</v>
          </cell>
          <cell r="U303">
            <v>-54021.991000000002</v>
          </cell>
          <cell r="V303">
            <v>-449291.30999999982</v>
          </cell>
          <cell r="W303">
            <v>-1.2894893568880506E-3</v>
          </cell>
          <cell r="X303">
            <v>-3.1559690348233484E-3</v>
          </cell>
          <cell r="Y303">
            <v>-58.251059700247794</v>
          </cell>
          <cell r="Z303">
            <v>17117402.105</v>
          </cell>
          <cell r="AA303">
            <v>927399283</v>
          </cell>
        </row>
        <row r="304">
          <cell r="A304" t="str">
            <v>S4A</v>
          </cell>
          <cell r="B304">
            <v>0</v>
          </cell>
          <cell r="C304">
            <v>0</v>
          </cell>
          <cell r="D304">
            <v>100784.966229</v>
          </cell>
          <cell r="E304">
            <v>74421.690012999999</v>
          </cell>
          <cell r="F304">
            <v>3479.3393510000001</v>
          </cell>
          <cell r="G304">
            <v>994381.676187</v>
          </cell>
          <cell r="H304">
            <v>1099246.3749500001</v>
          </cell>
          <cell r="I304">
            <v>619195.83143200004</v>
          </cell>
          <cell r="J304">
            <v>98431.181431999998</v>
          </cell>
          <cell r="K304">
            <v>78387.5</v>
          </cell>
          <cell r="L304">
            <v>520764.65</v>
          </cell>
          <cell r="M304">
            <v>480050.54351799999</v>
          </cell>
          <cell r="N304">
            <v>422000</v>
          </cell>
          <cell r="O304">
            <v>262555.39932700002</v>
          </cell>
          <cell r="P304">
            <v>111154.628268</v>
          </cell>
          <cell r="Q304">
            <v>151400.77105899999</v>
          </cell>
          <cell r="R304">
            <v>41612.379381999999</v>
          </cell>
          <cell r="S304">
            <v>144854.68301099999</v>
          </cell>
          <cell r="T304">
            <v>115676.720372</v>
          </cell>
          <cell r="U304">
            <v>108050.450826</v>
          </cell>
          <cell r="V304">
            <v>157289.099754</v>
          </cell>
          <cell r="W304">
            <v>9.8295025836145911E-2</v>
          </cell>
          <cell r="X304">
            <v>0.22508140504156837</v>
          </cell>
          <cell r="Y304">
            <v>2560.4372233649287</v>
          </cell>
          <cell r="Z304">
            <v>480050.54351799999</v>
          </cell>
          <cell r="AA304">
            <v>42200000</v>
          </cell>
        </row>
        <row r="305">
          <cell r="A305" t="str">
            <v>DSN</v>
          </cell>
          <cell r="B305">
            <v>0</v>
          </cell>
          <cell r="C305">
            <v>0</v>
          </cell>
          <cell r="D305">
            <v>260296.13215399999</v>
          </cell>
          <cell r="E305">
            <v>404.90699999999998</v>
          </cell>
          <cell r="F305">
            <v>542.04297099999997</v>
          </cell>
          <cell r="G305">
            <v>5596.7811769999998</v>
          </cell>
          <cell r="H305">
            <v>272635.70360299997</v>
          </cell>
          <cell r="I305">
            <v>29809.538917000002</v>
          </cell>
          <cell r="J305">
            <v>29709.538917000002</v>
          </cell>
          <cell r="K305">
            <v>0</v>
          </cell>
          <cell r="L305">
            <v>0</v>
          </cell>
          <cell r="M305">
            <v>242826.164686</v>
          </cell>
          <cell r="N305">
            <v>120830.09</v>
          </cell>
          <cell r="O305">
            <v>221933.34719500001</v>
          </cell>
          <cell r="P305">
            <v>81289.096181999994</v>
          </cell>
          <cell r="Q305">
            <v>140644.251013</v>
          </cell>
          <cell r="R305">
            <v>0</v>
          </cell>
          <cell r="S305">
            <v>108831.345286</v>
          </cell>
          <cell r="T305">
            <v>124519.398908</v>
          </cell>
          <cell r="U305">
            <v>99270.785982000001</v>
          </cell>
          <cell r="V305">
            <v>124519.398908</v>
          </cell>
          <cell r="W305">
            <v>0.36411513484878605</v>
          </cell>
          <cell r="X305">
            <v>0.40881420711136157</v>
          </cell>
          <cell r="Y305">
            <v>8215.7338442767032</v>
          </cell>
          <cell r="Z305">
            <v>242826.164686</v>
          </cell>
          <cell r="AA305">
            <v>12083009</v>
          </cell>
        </row>
        <row r="306">
          <cell r="A306" t="str">
            <v>TCD</v>
          </cell>
          <cell r="B306">
            <v>0</v>
          </cell>
          <cell r="C306">
            <v>0</v>
          </cell>
          <cell r="D306">
            <v>853945.33617000002</v>
          </cell>
          <cell r="E306">
            <v>279881.38756900001</v>
          </cell>
          <cell r="F306">
            <v>116391.85314200001</v>
          </cell>
          <cell r="G306">
            <v>58557.550057</v>
          </cell>
          <cell r="H306">
            <v>1701218.292229</v>
          </cell>
          <cell r="I306">
            <v>1210730.57807</v>
          </cell>
          <cell r="J306">
            <v>1129308.698722</v>
          </cell>
          <cell r="K306">
            <v>98833.186302999995</v>
          </cell>
          <cell r="L306">
            <v>80171.879348000002</v>
          </cell>
          <cell r="M306">
            <v>490487.71415900002</v>
          </cell>
          <cell r="N306">
            <v>382301.92</v>
          </cell>
          <cell r="O306">
            <v>875265.31840800005</v>
          </cell>
          <cell r="P306">
            <v>653209.39914300002</v>
          </cell>
          <cell r="Q306">
            <v>222055.91926500003</v>
          </cell>
          <cell r="R306">
            <v>15250.627355000001</v>
          </cell>
          <cell r="S306">
            <v>118992.795082</v>
          </cell>
          <cell r="T306">
            <v>104312.613255</v>
          </cell>
          <cell r="U306">
            <v>63163.721848000001</v>
          </cell>
          <cell r="V306">
            <v>119563.24061000001</v>
          </cell>
          <cell r="W306">
            <v>3.7128522622009032E-2</v>
          </cell>
          <cell r="X306">
            <v>0.12877737815778276</v>
          </cell>
          <cell r="Y306">
            <v>1493.1485363113225</v>
          </cell>
          <cell r="Z306">
            <v>490487.71415900002</v>
          </cell>
          <cell r="AA306">
            <v>42302370</v>
          </cell>
        </row>
        <row r="307">
          <cell r="A307" t="str">
            <v>DPM</v>
          </cell>
          <cell r="B307">
            <v>0</v>
          </cell>
          <cell r="C307">
            <v>0</v>
          </cell>
          <cell r="D307">
            <v>5469694.7159949997</v>
          </cell>
          <cell r="E307">
            <v>17371.066513000002</v>
          </cell>
          <cell r="F307">
            <v>1618715.0861539999</v>
          </cell>
          <cell r="G307">
            <v>5032951.0142550003</v>
          </cell>
          <cell r="H307">
            <v>11070040.630688</v>
          </cell>
          <cell r="I307">
            <v>3105032.127146</v>
          </cell>
          <cell r="J307">
            <v>1594241.0260449999</v>
          </cell>
          <cell r="K307">
            <v>189613.42569599999</v>
          </cell>
          <cell r="L307">
            <v>1044732.975261</v>
          </cell>
          <cell r="M307">
            <v>7965008.5035420004</v>
          </cell>
          <cell r="N307">
            <v>3913342.6</v>
          </cell>
          <cell r="O307">
            <v>7719975.0708149998</v>
          </cell>
          <cell r="P307">
            <v>6395202.2109949999</v>
          </cell>
          <cell r="Q307">
            <v>1324772.8598199997</v>
          </cell>
          <cell r="R307">
            <v>108794.077922</v>
          </cell>
          <cell r="S307">
            <v>360614.70521599997</v>
          </cell>
          <cell r="T307">
            <v>391993.06743200001</v>
          </cell>
          <cell r="U307">
            <v>292577.015449</v>
          </cell>
          <cell r="V307">
            <v>500787.14535400004</v>
          </cell>
          <cell r="W307">
            <v>2.6429624353674699E-2</v>
          </cell>
          <cell r="X307">
            <v>3.6732793859402965E-2</v>
          </cell>
          <cell r="Y307">
            <v>747.63966602106348</v>
          </cell>
          <cell r="Z307">
            <v>7965008.5035420004</v>
          </cell>
          <cell r="AA307">
            <v>391334260</v>
          </cell>
        </row>
        <row r="308">
          <cell r="A308" t="str">
            <v>KBC</v>
          </cell>
          <cell r="B308">
            <v>0</v>
          </cell>
          <cell r="C308">
            <v>0</v>
          </cell>
          <cell r="D308">
            <v>15298661.497237001</v>
          </cell>
          <cell r="E308">
            <v>2389525.1525269998</v>
          </cell>
          <cell r="F308">
            <v>8127709.2850200003</v>
          </cell>
          <cell r="G308">
            <v>379163.64970000001</v>
          </cell>
          <cell r="H308">
            <v>17593327.165672</v>
          </cell>
          <cell r="I308">
            <v>7345847.7563549997</v>
          </cell>
          <cell r="J308">
            <v>4133407.9586220002</v>
          </cell>
          <cell r="K308">
            <v>1174992.325379</v>
          </cell>
          <cell r="L308">
            <v>937539.777045</v>
          </cell>
          <cell r="M308">
            <v>10247479.409317</v>
          </cell>
          <cell r="N308">
            <v>4697601.8899999997</v>
          </cell>
          <cell r="O308">
            <v>3316622.518046</v>
          </cell>
          <cell r="P308">
            <v>1571091.491158</v>
          </cell>
          <cell r="Q308">
            <v>1745531.0268880001</v>
          </cell>
          <cell r="R308">
            <v>197572.97487100001</v>
          </cell>
          <cell r="S308">
            <v>1382524.9899279999</v>
          </cell>
          <cell r="T308">
            <v>1241771.8996659999</v>
          </cell>
          <cell r="U308">
            <v>757042.66341000004</v>
          </cell>
          <cell r="V308">
            <v>1439344.874537</v>
          </cell>
          <cell r="W308">
            <v>4.3030102054097949E-2</v>
          </cell>
          <cell r="X308">
            <v>7.3875987759653122E-2</v>
          </cell>
          <cell r="Y308">
            <v>1611.5513428703939</v>
          </cell>
          <cell r="Z308">
            <v>10247479.409317</v>
          </cell>
          <cell r="AA308">
            <v>469760189</v>
          </cell>
        </row>
        <row r="309">
          <cell r="A309" t="str">
            <v>ABT</v>
          </cell>
          <cell r="B309">
            <v>0</v>
          </cell>
          <cell r="C309">
            <v>0</v>
          </cell>
          <cell r="D309">
            <v>254239.45635399999</v>
          </cell>
          <cell r="E309">
            <v>29338.526347999999</v>
          </cell>
          <cell r="F309">
            <v>137847.178805</v>
          </cell>
          <cell r="G309">
            <v>59863.248269000003</v>
          </cell>
          <cell r="H309">
            <v>531103.20657499984</v>
          </cell>
          <cell r="I309">
            <v>117694.335945</v>
          </cell>
          <cell r="J309">
            <v>112540.19237</v>
          </cell>
          <cell r="K309">
            <v>76530.409784999996</v>
          </cell>
          <cell r="L309">
            <v>0</v>
          </cell>
          <cell r="M309">
            <v>413408.87063000002</v>
          </cell>
          <cell r="N309">
            <v>114972.57</v>
          </cell>
          <cell r="O309">
            <v>387737.95598700002</v>
          </cell>
          <cell r="P309">
            <v>310614.04185799998</v>
          </cell>
          <cell r="Q309">
            <v>77123.914129000012</v>
          </cell>
          <cell r="R309">
            <v>4532.8495220000004</v>
          </cell>
          <cell r="S309">
            <v>45470.005707999997</v>
          </cell>
          <cell r="T309">
            <v>62878.208487000004</v>
          </cell>
          <cell r="U309">
            <v>57150.983464999998</v>
          </cell>
          <cell r="V309">
            <v>67411.058009</v>
          </cell>
          <cell r="W309">
            <v>0.10760805575541071</v>
          </cell>
          <cell r="X309">
            <v>0.13824324421947393</v>
          </cell>
          <cell r="Y309">
            <v>4970.8363886273046</v>
          </cell>
          <cell r="Z309">
            <v>413408.87063000002</v>
          </cell>
          <cell r="AA309">
            <v>11497257</v>
          </cell>
        </row>
        <row r="310">
          <cell r="A310" t="str">
            <v>BMC</v>
          </cell>
          <cell r="B310">
            <v>0</v>
          </cell>
          <cell r="C310">
            <v>0</v>
          </cell>
          <cell r="D310">
            <v>144270.66869399999</v>
          </cell>
          <cell r="E310">
            <v>1595.2024799999999</v>
          </cell>
          <cell r="F310">
            <v>90140.469868999993</v>
          </cell>
          <cell r="G310">
            <v>48839.687064999998</v>
          </cell>
          <cell r="H310">
            <v>227687.75787199999</v>
          </cell>
          <cell r="I310">
            <v>31425.867474999999</v>
          </cell>
          <cell r="J310">
            <v>28657.439579000002</v>
          </cell>
          <cell r="K310">
            <v>0</v>
          </cell>
          <cell r="L310">
            <v>0</v>
          </cell>
          <cell r="M310">
            <v>196261.89039700001</v>
          </cell>
          <cell r="N310">
            <v>123926.3</v>
          </cell>
          <cell r="O310">
            <v>215589.85560099999</v>
          </cell>
          <cell r="P310">
            <v>159925.99138200001</v>
          </cell>
          <cell r="Q310">
            <v>55663.864219000003</v>
          </cell>
          <cell r="R310">
            <v>0</v>
          </cell>
          <cell r="S310">
            <v>19957.893321</v>
          </cell>
          <cell r="T310">
            <v>21840.104637</v>
          </cell>
          <cell r="U310">
            <v>16838.037228000001</v>
          </cell>
          <cell r="V310">
            <v>21840.104637</v>
          </cell>
          <cell r="W310">
            <v>7.3952316915808447E-2</v>
          </cell>
          <cell r="X310">
            <v>8.5793717740820161E-2</v>
          </cell>
          <cell r="Y310">
            <v>1358.7137861777526</v>
          </cell>
          <cell r="Z310">
            <v>196261.89039700001</v>
          </cell>
          <cell r="AA310">
            <v>12392630</v>
          </cell>
        </row>
        <row r="311">
          <cell r="A311" t="str">
            <v>DIC</v>
          </cell>
          <cell r="B311">
            <v>0</v>
          </cell>
          <cell r="C311">
            <v>0</v>
          </cell>
          <cell r="D311">
            <v>1426353.7930050001</v>
          </cell>
          <cell r="E311">
            <v>464834.81596799998</v>
          </cell>
          <cell r="F311">
            <v>150730.54621100001</v>
          </cell>
          <cell r="G311">
            <v>183351.644807</v>
          </cell>
          <cell r="H311">
            <v>1701204.1131289999</v>
          </cell>
          <cell r="I311">
            <v>1417647.2050399999</v>
          </cell>
          <cell r="J311">
            <v>1375125.099256</v>
          </cell>
          <cell r="K311">
            <v>886008.12459400005</v>
          </cell>
          <cell r="L311">
            <v>42500.211801999998</v>
          </cell>
          <cell r="M311">
            <v>283556.90808899998</v>
          </cell>
          <cell r="N311">
            <v>260845.6</v>
          </cell>
          <cell r="O311">
            <v>1719680.973124</v>
          </cell>
          <cell r="P311">
            <v>1609990.6988900001</v>
          </cell>
          <cell r="Q311">
            <v>109690.27423400001</v>
          </cell>
          <cell r="R311">
            <v>78391.383054000005</v>
          </cell>
          <cell r="S311">
            <v>71816.666347000006</v>
          </cell>
          <cell r="T311">
            <v>2519.332277</v>
          </cell>
          <cell r="U311">
            <v>5695.4644870000002</v>
          </cell>
          <cell r="V311">
            <v>80910.715330999999</v>
          </cell>
          <cell r="W311">
            <v>3.3479019025673619E-3</v>
          </cell>
          <cell r="X311">
            <v>2.0085789922678822E-2</v>
          </cell>
          <cell r="Y311">
            <v>218.34619740566833</v>
          </cell>
          <cell r="Z311">
            <v>283556.90808899998</v>
          </cell>
          <cell r="AA311">
            <v>26084560</v>
          </cell>
        </row>
        <row r="312">
          <cell r="A312" t="str">
            <v>DMC</v>
          </cell>
          <cell r="B312">
            <v>0</v>
          </cell>
          <cell r="C312">
            <v>0</v>
          </cell>
          <cell r="D312">
            <v>1165047.4515800001</v>
          </cell>
          <cell r="E312">
            <v>659094.45955200004</v>
          </cell>
          <cell r="F312">
            <v>181074.46326399999</v>
          </cell>
          <cell r="G312">
            <v>212307.579581</v>
          </cell>
          <cell r="H312">
            <v>1400078.9513129999</v>
          </cell>
          <cell r="I312">
            <v>213919.347779</v>
          </cell>
          <cell r="J312">
            <v>212896.120486</v>
          </cell>
          <cell r="K312">
            <v>0</v>
          </cell>
          <cell r="L312">
            <v>0</v>
          </cell>
          <cell r="M312">
            <v>1186159.603534</v>
          </cell>
          <cell r="N312">
            <v>347274.65</v>
          </cell>
          <cell r="O312">
            <v>1459919.4975010001</v>
          </cell>
          <cell r="P312">
            <v>979963.88906900003</v>
          </cell>
          <cell r="Q312">
            <v>479955.60843199992</v>
          </cell>
          <cell r="R312">
            <v>1363.3027709999999</v>
          </cell>
          <cell r="S312">
            <v>267973.48112299998</v>
          </cell>
          <cell r="T312">
            <v>290587.50142099999</v>
          </cell>
          <cell r="U312">
            <v>232385.17395500001</v>
          </cell>
          <cell r="V312">
            <v>291950.80419200001</v>
          </cell>
          <cell r="W312">
            <v>0.16598004972295899</v>
          </cell>
          <cell r="X312">
            <v>0.19591391686467843</v>
          </cell>
          <cell r="Y312">
            <v>6691.6826193619372</v>
          </cell>
          <cell r="Z312">
            <v>1186159.603534</v>
          </cell>
          <cell r="AA312">
            <v>34727465</v>
          </cell>
        </row>
        <row r="313">
          <cell r="A313" t="str">
            <v>HAX</v>
          </cell>
          <cell r="B313">
            <v>0</v>
          </cell>
          <cell r="C313">
            <v>0</v>
          </cell>
          <cell r="D313">
            <v>1402996.6706699999</v>
          </cell>
          <cell r="E313">
            <v>584531.64232300001</v>
          </cell>
          <cell r="F313">
            <v>697530.94376000005</v>
          </cell>
          <cell r="G313">
            <v>373425.26410999999</v>
          </cell>
          <cell r="H313">
            <v>1836652.4713560001</v>
          </cell>
          <cell r="I313">
            <v>1378088.966493</v>
          </cell>
          <cell r="J313">
            <v>1374660.2339600001</v>
          </cell>
          <cell r="K313">
            <v>1087661.271372</v>
          </cell>
          <cell r="L313">
            <v>0</v>
          </cell>
          <cell r="M313">
            <v>458563.50486099999</v>
          </cell>
          <cell r="N313">
            <v>366101.29</v>
          </cell>
          <cell r="O313">
            <v>5110928.8955589999</v>
          </cell>
          <cell r="P313">
            <v>4893976.4880349999</v>
          </cell>
          <cell r="Q313">
            <v>216952.40752400001</v>
          </cell>
          <cell r="R313">
            <v>51032.491217000003</v>
          </cell>
          <cell r="S313">
            <v>43019.263720000003</v>
          </cell>
          <cell r="T313">
            <v>99424.315268999999</v>
          </cell>
          <cell r="U313">
            <v>78339.556356999994</v>
          </cell>
          <cell r="V313">
            <v>150456.80648600002</v>
          </cell>
          <cell r="W313">
            <v>4.2653445645687078E-2</v>
          </cell>
          <cell r="X313">
            <v>0.17083687543069159</v>
          </cell>
          <cell r="Y313">
            <v>2139.8328412609526</v>
          </cell>
          <cell r="Z313">
            <v>458563.50486099999</v>
          </cell>
          <cell r="AA313">
            <v>36610129</v>
          </cell>
        </row>
        <row r="314">
          <cell r="A314" t="str">
            <v>FMC</v>
          </cell>
          <cell r="B314">
            <v>0</v>
          </cell>
          <cell r="C314">
            <v>0</v>
          </cell>
          <cell r="D314">
            <v>1046634.361369</v>
          </cell>
          <cell r="E314">
            <v>295568.45289900003</v>
          </cell>
          <cell r="F314">
            <v>556048.26983300003</v>
          </cell>
          <cell r="G314">
            <v>262550.83037600003</v>
          </cell>
          <cell r="H314">
            <v>1365527.560847</v>
          </cell>
          <cell r="I314">
            <v>623554.086702</v>
          </cell>
          <cell r="J314">
            <v>613982.67895199999</v>
          </cell>
          <cell r="K314">
            <v>491543.84499999997</v>
          </cell>
          <cell r="L314">
            <v>0</v>
          </cell>
          <cell r="M314">
            <v>741973.47414499999</v>
          </cell>
          <cell r="N314">
            <v>402000</v>
          </cell>
          <cell r="O314">
            <v>3726528.1991679999</v>
          </cell>
          <cell r="P314">
            <v>3287396.2982649999</v>
          </cell>
          <cell r="Q314">
            <v>439131.90090300021</v>
          </cell>
          <cell r="R314">
            <v>19315.082095999998</v>
          </cell>
          <cell r="S314">
            <v>246256.66496699999</v>
          </cell>
          <cell r="T314">
            <v>238960.94482</v>
          </cell>
          <cell r="U314">
            <v>229575.147394</v>
          </cell>
          <cell r="V314">
            <v>258276.026916</v>
          </cell>
          <cell r="W314">
            <v>0.16812194347187009</v>
          </cell>
          <cell r="X314">
            <v>0.3094115293791963</v>
          </cell>
          <cell r="Y314">
            <v>4681.0037393768862</v>
          </cell>
          <cell r="Z314">
            <v>741973.47414499999</v>
          </cell>
          <cell r="AA314">
            <v>49044000</v>
          </cell>
        </row>
        <row r="315">
          <cell r="A315" t="str">
            <v>HBC</v>
          </cell>
          <cell r="B315">
            <v>0</v>
          </cell>
          <cell r="C315">
            <v>0</v>
          </cell>
          <cell r="D315">
            <v>14051370.667961</v>
          </cell>
          <cell r="E315">
            <v>5235599.6839960003</v>
          </cell>
          <cell r="F315">
            <v>1774367.5632170001</v>
          </cell>
          <cell r="G315">
            <v>1473767.923372</v>
          </cell>
          <cell r="H315">
            <v>16446249.64009</v>
          </cell>
          <cell r="I315">
            <v>12813682.325751999</v>
          </cell>
          <cell r="J315">
            <v>12079140.428492</v>
          </cell>
          <cell r="K315">
            <v>4930737.4873989997</v>
          </cell>
          <cell r="L315">
            <v>302431.590303</v>
          </cell>
          <cell r="M315">
            <v>3632567.314338</v>
          </cell>
          <cell r="N315">
            <v>2308753.98</v>
          </cell>
          <cell r="O315">
            <v>19177771.317173999</v>
          </cell>
          <cell r="P315">
            <v>17830845.362374</v>
          </cell>
          <cell r="Q315">
            <v>1346925.9547999988</v>
          </cell>
          <cell r="R315">
            <v>307955.77366599999</v>
          </cell>
          <cell r="S315">
            <v>746352.92257299996</v>
          </cell>
          <cell r="T315">
            <v>480405.63057099999</v>
          </cell>
          <cell r="U315">
            <v>355985.30449900002</v>
          </cell>
          <cell r="V315">
            <v>788361.40423700004</v>
          </cell>
          <cell r="W315">
            <v>2.1645378872958171E-2</v>
          </cell>
          <cell r="X315">
            <v>9.7998267807426681E-2</v>
          </cell>
          <cell r="Y315">
            <v>1541.8936256646973</v>
          </cell>
          <cell r="Z315">
            <v>3632567.314338</v>
          </cell>
          <cell r="AA315">
            <v>230875398</v>
          </cell>
        </row>
        <row r="316">
          <cell r="A316" t="str">
            <v>HRC</v>
          </cell>
          <cell r="B316">
            <v>0</v>
          </cell>
          <cell r="C316">
            <v>0</v>
          </cell>
          <cell r="D316">
            <v>268106.170659</v>
          </cell>
          <cell r="E316">
            <v>2938.1803049999999</v>
          </cell>
          <cell r="F316">
            <v>13952.019383000001</v>
          </cell>
          <cell r="G316">
            <v>530834.47105599998</v>
          </cell>
          <cell r="H316">
            <v>1042178.4025880001</v>
          </cell>
          <cell r="I316">
            <v>511682.90284400003</v>
          </cell>
          <cell r="J316">
            <v>310759.48949800001</v>
          </cell>
          <cell r="K316">
            <v>67785.567528</v>
          </cell>
          <cell r="L316">
            <v>200923.41334599999</v>
          </cell>
          <cell r="M316">
            <v>530495.49974400003</v>
          </cell>
          <cell r="N316">
            <v>302066.21999999997</v>
          </cell>
          <cell r="O316">
            <v>202394.36932599999</v>
          </cell>
          <cell r="P316">
            <v>182993.365399</v>
          </cell>
          <cell r="Q316">
            <v>19401.003926999998</v>
          </cell>
          <cell r="R316">
            <v>12934.770517999999</v>
          </cell>
          <cell r="S316">
            <v>5061.3305069999997</v>
          </cell>
          <cell r="T316">
            <v>8271.9476119999999</v>
          </cell>
          <cell r="U316">
            <v>7210.6141699999998</v>
          </cell>
          <cell r="V316">
            <v>21206.718130000001</v>
          </cell>
          <cell r="W316">
            <v>6.9187906332487505E-3</v>
          </cell>
          <cell r="X316">
            <v>1.3592224954744402E-2</v>
          </cell>
          <cell r="Y316">
            <v>238.70971636616633</v>
          </cell>
          <cell r="Z316">
            <v>530495.49974400003</v>
          </cell>
          <cell r="AA316">
            <v>30206622</v>
          </cell>
        </row>
        <row r="317">
          <cell r="A317" t="str">
            <v>LGC</v>
          </cell>
          <cell r="B317">
            <v>0</v>
          </cell>
          <cell r="C317">
            <v>0</v>
          </cell>
          <cell r="D317">
            <v>1172633.006483</v>
          </cell>
          <cell r="E317">
            <v>376601.26947900001</v>
          </cell>
          <cell r="F317">
            <v>28186.073350999999</v>
          </cell>
          <cell r="G317">
            <v>3668515.279292</v>
          </cell>
          <cell r="H317">
            <v>10825176.33075</v>
          </cell>
          <cell r="I317">
            <v>6978001.7729559997</v>
          </cell>
          <cell r="J317">
            <v>2228206.8149609999</v>
          </cell>
          <cell r="K317">
            <v>909610.37380299997</v>
          </cell>
          <cell r="L317">
            <v>4629816.1788149998</v>
          </cell>
          <cell r="M317">
            <v>3847174.557794</v>
          </cell>
          <cell r="N317">
            <v>1928547.65</v>
          </cell>
          <cell r="O317">
            <v>675062.92697000003</v>
          </cell>
          <cell r="P317">
            <v>212663.26312799999</v>
          </cell>
          <cell r="Q317">
            <v>462399.66384200001</v>
          </cell>
          <cell r="R317">
            <v>162526.76441599999</v>
          </cell>
          <cell r="S317">
            <v>319642.27029199997</v>
          </cell>
          <cell r="T317">
            <v>392683.64911200001</v>
          </cell>
          <cell r="U317">
            <v>324110.02583</v>
          </cell>
          <cell r="V317">
            <v>555210.413528</v>
          </cell>
          <cell r="W317">
            <v>2.9940392278815169E-2</v>
          </cell>
          <cell r="X317">
            <v>8.4246249022775624E-2</v>
          </cell>
          <cell r="Y317">
            <v>1680.5912253710712</v>
          </cell>
          <cell r="Z317">
            <v>3847174.557794</v>
          </cell>
          <cell r="AA317">
            <v>192854765</v>
          </cell>
        </row>
        <row r="318">
          <cell r="A318" t="str">
            <v>DTL</v>
          </cell>
          <cell r="B318">
            <v>0</v>
          </cell>
          <cell r="C318">
            <v>0</v>
          </cell>
          <cell r="D318">
            <v>2218493.6185579998</v>
          </cell>
          <cell r="E318">
            <v>109161.815164</v>
          </cell>
          <cell r="F318">
            <v>1972756.584794</v>
          </cell>
          <cell r="G318">
            <v>772826.09239200002</v>
          </cell>
          <cell r="H318">
            <v>3033757.374291</v>
          </cell>
          <cell r="I318">
            <v>1935728.651757</v>
          </cell>
          <cell r="J318">
            <v>1868850.833901</v>
          </cell>
          <cell r="K318">
            <v>1196335.3874619999</v>
          </cell>
          <cell r="L318">
            <v>66877.817855999994</v>
          </cell>
          <cell r="M318">
            <v>1098028.7225339999</v>
          </cell>
          <cell r="N318">
            <v>606309.84</v>
          </cell>
          <cell r="O318">
            <v>2881412.099866</v>
          </cell>
          <cell r="P318">
            <v>2787216.8449200001</v>
          </cell>
          <cell r="Q318">
            <v>94195.254945999855</v>
          </cell>
          <cell r="R318">
            <v>84382.424744000004</v>
          </cell>
          <cell r="S318">
            <v>-19996.925251000001</v>
          </cell>
          <cell r="T318">
            <v>-110344.615746</v>
          </cell>
          <cell r="U318">
            <v>-108333.432758</v>
          </cell>
          <cell r="V318">
            <v>-25962.191001999992</v>
          </cell>
          <cell r="W318">
            <v>-3.5709326551968547E-2</v>
          </cell>
          <cell r="X318">
            <v>-9.8661747670854311E-2</v>
          </cell>
          <cell r="Y318">
            <v>-1786.7668576515268</v>
          </cell>
          <cell r="Z318">
            <v>1098028.7225339999</v>
          </cell>
          <cell r="AA318">
            <v>60630984</v>
          </cell>
        </row>
        <row r="319">
          <cell r="A319" t="str">
            <v>TDC</v>
          </cell>
          <cell r="B319">
            <v>0</v>
          </cell>
          <cell r="C319">
            <v>0</v>
          </cell>
          <cell r="D319">
            <v>4498224.7914110003</v>
          </cell>
          <cell r="E319">
            <v>425639.80050200003</v>
          </cell>
          <cell r="F319">
            <v>3807902.305464</v>
          </cell>
          <cell r="G319">
            <v>199802.13429300001</v>
          </cell>
          <cell r="H319">
            <v>6649257.0687589999</v>
          </cell>
          <cell r="I319">
            <v>5541305.7850660002</v>
          </cell>
          <cell r="J319">
            <v>4683851.389858</v>
          </cell>
          <cell r="K319">
            <v>1192790.0775649999</v>
          </cell>
          <cell r="L319">
            <v>766202.39966800006</v>
          </cell>
          <cell r="M319">
            <v>1107951.283693</v>
          </cell>
          <cell r="N319">
            <v>1000000</v>
          </cell>
          <cell r="O319">
            <v>1430532.2737759999</v>
          </cell>
          <cell r="P319">
            <v>917352.457452</v>
          </cell>
          <cell r="Q319">
            <v>513179.81632400007</v>
          </cell>
          <cell r="R319">
            <v>192916.116583</v>
          </cell>
          <cell r="S319">
            <v>361910.36618399998</v>
          </cell>
          <cell r="T319">
            <v>175634.376644</v>
          </cell>
          <cell r="U319">
            <v>127921.970245</v>
          </cell>
          <cell r="V319">
            <v>368550.493227</v>
          </cell>
          <cell r="W319">
            <v>1.9238535812674637E-2</v>
          </cell>
          <cell r="X319">
            <v>0.11545811817520819</v>
          </cell>
          <cell r="Y319">
            <v>1279.2197024500001</v>
          </cell>
          <cell r="Z319">
            <v>1107951.283693</v>
          </cell>
          <cell r="AA319">
            <v>100000000</v>
          </cell>
        </row>
        <row r="320">
          <cell r="A320" t="str">
            <v>MCP</v>
          </cell>
          <cell r="B320">
            <v>0</v>
          </cell>
          <cell r="C320">
            <v>0</v>
          </cell>
          <cell r="D320">
            <v>187331.93348800001</v>
          </cell>
          <cell r="E320">
            <v>42127.372392999998</v>
          </cell>
          <cell r="F320">
            <v>97338.830249000006</v>
          </cell>
          <cell r="G320">
            <v>67686.827162000001</v>
          </cell>
          <cell r="H320">
            <v>259305.55569899999</v>
          </cell>
          <cell r="I320">
            <v>66731.188682000007</v>
          </cell>
          <cell r="J320">
            <v>62711.506681999999</v>
          </cell>
          <cell r="K320">
            <v>11191.396881000001</v>
          </cell>
          <cell r="L320">
            <v>0</v>
          </cell>
          <cell r="M320">
            <v>192574.36701700001</v>
          </cell>
          <cell r="N320">
            <v>150526.15</v>
          </cell>
          <cell r="O320">
            <v>275404.28864300001</v>
          </cell>
          <cell r="P320">
            <v>235931.39267500001</v>
          </cell>
          <cell r="Q320">
            <v>39472.895968000012</v>
          </cell>
          <cell r="R320">
            <v>1060.6089360000001</v>
          </cell>
          <cell r="S320">
            <v>6790.1650719999998</v>
          </cell>
          <cell r="T320">
            <v>12758.780262</v>
          </cell>
          <cell r="U320">
            <v>9697.8939339999997</v>
          </cell>
          <cell r="V320">
            <v>13819.389198000001</v>
          </cell>
          <cell r="W320">
            <v>3.7399483816911522E-2</v>
          </cell>
          <cell r="X320">
            <v>5.0359214906020654E-2</v>
          </cell>
          <cell r="Y320">
            <v>644.26639052417136</v>
          </cell>
          <cell r="Z320">
            <v>192574.36701700001</v>
          </cell>
          <cell r="AA320">
            <v>15052615</v>
          </cell>
        </row>
        <row r="321">
          <cell r="A321" t="str">
            <v>PXT</v>
          </cell>
          <cell r="B321">
            <v>0</v>
          </cell>
          <cell r="C321">
            <v>0</v>
          </cell>
          <cell r="D321">
            <v>291910.93368299998</v>
          </cell>
          <cell r="E321">
            <v>169153.50967199999</v>
          </cell>
          <cell r="F321">
            <v>79641.806301000004</v>
          </cell>
          <cell r="G321">
            <v>53147.496056999997</v>
          </cell>
          <cell r="H321">
            <v>345995.71859800001</v>
          </cell>
          <cell r="I321">
            <v>264497.46096300002</v>
          </cell>
          <cell r="J321">
            <v>262299.56067199999</v>
          </cell>
          <cell r="K321">
            <v>41963.478916</v>
          </cell>
          <cell r="L321">
            <v>2197.9002909999999</v>
          </cell>
          <cell r="M321">
            <v>81498.257635000002</v>
          </cell>
          <cell r="N321">
            <v>200000</v>
          </cell>
          <cell r="O321">
            <v>111326.805437</v>
          </cell>
          <cell r="P321">
            <v>99658.436354999998</v>
          </cell>
          <cell r="Q321">
            <v>11668.369081999994</v>
          </cell>
          <cell r="R321">
            <v>5128.4133949999996</v>
          </cell>
          <cell r="S321">
            <v>-16392.569328000001</v>
          </cell>
          <cell r="T321">
            <v>-21610.881206999999</v>
          </cell>
          <cell r="U321">
            <v>-21610.881206999999</v>
          </cell>
          <cell r="V321">
            <v>-16482.467811999999</v>
          </cell>
          <cell r="W321">
            <v>-6.2459967119156481E-2</v>
          </cell>
          <cell r="X321">
            <v>-0.26516985557883943</v>
          </cell>
          <cell r="Y321">
            <v>-1080.5440603500001</v>
          </cell>
          <cell r="Z321">
            <v>81498.257635000002</v>
          </cell>
          <cell r="AA321">
            <v>20000000</v>
          </cell>
        </row>
        <row r="322">
          <cell r="A322" t="str">
            <v>OGC</v>
          </cell>
          <cell r="B322">
            <v>0</v>
          </cell>
          <cell r="C322">
            <v>0</v>
          </cell>
          <cell r="D322">
            <v>1955404.4032650001</v>
          </cell>
          <cell r="E322" t="e">
            <v>#N/A</v>
          </cell>
          <cell r="F322">
            <v>295161.95436099998</v>
          </cell>
          <cell r="G322">
            <v>1363638.61047</v>
          </cell>
          <cell r="H322">
            <v>4544015.1953800004</v>
          </cell>
          <cell r="I322">
            <v>3723471.336778</v>
          </cell>
          <cell r="J322">
            <v>2404987.5219569998</v>
          </cell>
          <cell r="K322">
            <v>661363.45756100002</v>
          </cell>
          <cell r="L322">
            <v>189670.924745</v>
          </cell>
          <cell r="M322">
            <v>820543.85860200005</v>
          </cell>
          <cell r="N322">
            <v>2999999.99</v>
          </cell>
          <cell r="O322">
            <v>1293895.6080740001</v>
          </cell>
          <cell r="P322">
            <v>774919.44938400004</v>
          </cell>
          <cell r="Q322">
            <v>518976.15869000001</v>
          </cell>
          <cell r="R322">
            <v>136516.54032599999</v>
          </cell>
          <cell r="S322">
            <v>120059.754438</v>
          </cell>
          <cell r="T322">
            <v>86093.599975999998</v>
          </cell>
          <cell r="U322">
            <v>20476.964744000001</v>
          </cell>
          <cell r="V322">
            <v>222610.14030199999</v>
          </cell>
          <cell r="W322">
            <v>4.5063592139435137E-3</v>
          </cell>
          <cell r="X322">
            <v>2.4955356778719406E-2</v>
          </cell>
          <cell r="Y322">
            <v>68.256549374188495</v>
          </cell>
          <cell r="Z322">
            <v>820543.85860200005</v>
          </cell>
          <cell r="AA322">
            <v>299999999</v>
          </cell>
        </row>
        <row r="323">
          <cell r="A323" t="str">
            <v>SBT</v>
          </cell>
          <cell r="B323">
            <v>0</v>
          </cell>
          <cell r="C323">
            <v>0</v>
          </cell>
          <cell r="D323">
            <v>10084584.361011</v>
          </cell>
          <cell r="E323">
            <v>1551321.0299249999</v>
          </cell>
          <cell r="F323">
            <v>2392251.0560989999</v>
          </cell>
          <cell r="G323">
            <v>4868100.3042900003</v>
          </cell>
          <cell r="H323">
            <v>17841269.615467001</v>
          </cell>
          <cell r="I323">
            <v>10735583.446063001</v>
          </cell>
          <cell r="J323">
            <v>8783875.9596110005</v>
          </cell>
          <cell r="K323">
            <v>6420807.8075160002</v>
          </cell>
          <cell r="L323">
            <v>1845214.6520690001</v>
          </cell>
          <cell r="M323">
            <v>7105686.169404</v>
          </cell>
          <cell r="N323">
            <v>5772510.25</v>
          </cell>
          <cell r="O323">
            <v>11513959.584282</v>
          </cell>
          <cell r="P323">
            <v>10619587.069088999</v>
          </cell>
          <cell r="Q323">
            <v>894372.51519299939</v>
          </cell>
          <cell r="R323">
            <v>690380.62363399996</v>
          </cell>
          <cell r="S323">
            <v>66208.992551000003</v>
          </cell>
          <cell r="T323">
            <v>423831.53278299997</v>
          </cell>
          <cell r="U323">
            <v>268335.39924</v>
          </cell>
          <cell r="V323">
            <v>1114212.1564169999</v>
          </cell>
          <cell r="W323">
            <v>1.5040151571240981E-2</v>
          </cell>
          <cell r="X323">
            <v>3.7763474609308144E-2</v>
          </cell>
          <cell r="Y323">
            <v>457.33228822404624</v>
          </cell>
          <cell r="Z323">
            <v>7105686.169404</v>
          </cell>
          <cell r="AA323">
            <v>586740552</v>
          </cell>
        </row>
        <row r="324">
          <cell r="A324" t="str">
            <v>CAV</v>
          </cell>
          <cell r="B324">
            <v>0</v>
          </cell>
          <cell r="C324">
            <v>0</v>
          </cell>
          <cell r="D324">
            <v>2659526.6617970001</v>
          </cell>
          <cell r="E324">
            <v>908033.34003600001</v>
          </cell>
          <cell r="F324">
            <v>1089057.1535509999</v>
          </cell>
          <cell r="G324">
            <v>1072938.012417</v>
          </cell>
          <cell r="H324">
            <v>3931265.0050039999</v>
          </cell>
          <cell r="I324">
            <v>2427101.2508979999</v>
          </cell>
          <cell r="J324">
            <v>2121995.497831</v>
          </cell>
          <cell r="K324">
            <v>1313885.559105</v>
          </cell>
          <cell r="L324">
            <v>249335.92628399999</v>
          </cell>
          <cell r="M324">
            <v>1504163.7541060001</v>
          </cell>
          <cell r="N324">
            <v>576000</v>
          </cell>
          <cell r="O324">
            <v>9071921.6552479994</v>
          </cell>
          <cell r="P324">
            <v>7949418.1304609999</v>
          </cell>
          <cell r="Q324">
            <v>1122503.5247869994</v>
          </cell>
          <cell r="R324">
            <v>69551.77936</v>
          </cell>
          <cell r="S324">
            <v>691221.17128699995</v>
          </cell>
          <cell r="T324">
            <v>650685.68254099996</v>
          </cell>
          <cell r="U324">
            <v>502901.853305</v>
          </cell>
          <cell r="V324">
            <v>720237.461901</v>
          </cell>
          <cell r="W324">
            <v>0.12792367155734094</v>
          </cell>
          <cell r="X324">
            <v>0.334339829644346</v>
          </cell>
          <cell r="Y324">
            <v>8730.9349532118049</v>
          </cell>
          <cell r="Z324">
            <v>1504163.7541060001</v>
          </cell>
          <cell r="AA324">
            <v>57600000</v>
          </cell>
        </row>
        <row r="325">
          <cell r="A325" t="str">
            <v>PJT</v>
          </cell>
          <cell r="B325">
            <v>0</v>
          </cell>
          <cell r="C325">
            <v>0</v>
          </cell>
          <cell r="D325">
            <v>173770.10493900001</v>
          </cell>
          <cell r="E325">
            <v>12426.963508999999</v>
          </cell>
          <cell r="F325">
            <v>30422.098361</v>
          </cell>
          <cell r="G325">
            <v>483475.69014100003</v>
          </cell>
          <cell r="H325">
            <v>657990.49889000005</v>
          </cell>
          <cell r="I325">
            <v>445274.16550599999</v>
          </cell>
          <cell r="J325">
            <v>218665.02250600001</v>
          </cell>
          <cell r="K325">
            <v>15012.35</v>
          </cell>
          <cell r="L325">
            <v>226465.14300000001</v>
          </cell>
          <cell r="M325">
            <v>212716.333384</v>
          </cell>
          <cell r="N325">
            <v>153604.78</v>
          </cell>
          <cell r="O325">
            <v>712853.79863199999</v>
          </cell>
          <cell r="P325">
            <v>638557.41830400005</v>
          </cell>
          <cell r="Q325">
            <v>74296.38032799997</v>
          </cell>
          <cell r="R325">
            <v>11629.923879</v>
          </cell>
          <cell r="S325">
            <v>48644.316320999998</v>
          </cell>
          <cell r="T325">
            <v>39427.058104999996</v>
          </cell>
          <cell r="U325">
            <v>31283.804413000002</v>
          </cell>
          <cell r="V325">
            <v>51056.981983999998</v>
          </cell>
          <cell r="W325">
            <v>4.7544462216056849E-2</v>
          </cell>
          <cell r="X325">
            <v>0.14706818190837193</v>
          </cell>
          <cell r="Y325">
            <v>2036.6426365768045</v>
          </cell>
          <cell r="Z325">
            <v>212716.333384</v>
          </cell>
          <cell r="AA325">
            <v>15360478</v>
          </cell>
        </row>
        <row r="326">
          <cell r="A326" t="str">
            <v>BTP</v>
          </cell>
          <cell r="B326">
            <v>0</v>
          </cell>
          <cell r="C326">
            <v>0</v>
          </cell>
          <cell r="D326">
            <v>1065330.224107</v>
          </cell>
          <cell r="E326">
            <v>178179.73516700001</v>
          </cell>
          <cell r="F326">
            <v>187408.70118199999</v>
          </cell>
          <cell r="G326">
            <v>311253.67010300001</v>
          </cell>
          <cell r="H326">
            <v>1730840.2723419999</v>
          </cell>
          <cell r="I326">
            <v>630317.03534599999</v>
          </cell>
          <cell r="J326">
            <v>248733.40112900001</v>
          </cell>
          <cell r="K326">
            <v>50877.817922000002</v>
          </cell>
          <cell r="L326">
            <v>381583.63421699998</v>
          </cell>
          <cell r="M326">
            <v>1100523.2369959999</v>
          </cell>
          <cell r="N326">
            <v>604856</v>
          </cell>
          <cell r="O326">
            <v>1074785.337692</v>
          </cell>
          <cell r="P326">
            <v>993993.03014399996</v>
          </cell>
          <cell r="Q326">
            <v>80792.307548000012</v>
          </cell>
          <cell r="R326">
            <v>11084.887434</v>
          </cell>
          <cell r="S326">
            <v>46996.908723</v>
          </cell>
          <cell r="T326">
            <v>128051.909788</v>
          </cell>
          <cell r="U326">
            <v>96285.029748999994</v>
          </cell>
          <cell r="V326">
            <v>139136.79722199999</v>
          </cell>
          <cell r="W326">
            <v>5.5629067157489193E-2</v>
          </cell>
          <cell r="X326">
            <v>8.7490228749572477E-2</v>
          </cell>
          <cell r="Y326">
            <v>1591.866985679236</v>
          </cell>
          <cell r="Z326">
            <v>1100523.2369959999</v>
          </cell>
          <cell r="AA326">
            <v>60485600</v>
          </cell>
        </row>
        <row r="327">
          <cell r="A327" t="str">
            <v>IDI</v>
          </cell>
          <cell r="B327">
            <v>0</v>
          </cell>
          <cell r="C327">
            <v>0</v>
          </cell>
          <cell r="D327">
            <v>4847760.5872149998</v>
          </cell>
          <cell r="E327">
            <v>1528876.4643009999</v>
          </cell>
          <cell r="F327">
            <v>1405717.1928989999</v>
          </cell>
          <cell r="G327">
            <v>1225859.942855</v>
          </cell>
          <cell r="H327">
            <v>7388131.9052170003</v>
          </cell>
          <cell r="I327">
            <v>4435164.6288510002</v>
          </cell>
          <cell r="J327">
            <v>4080321.4163919999</v>
          </cell>
          <cell r="K327">
            <v>3226463.6032420001</v>
          </cell>
          <cell r="L327">
            <v>354827.21561800002</v>
          </cell>
          <cell r="M327">
            <v>2952967.2763660001</v>
          </cell>
          <cell r="N327">
            <v>1979534.2</v>
          </cell>
          <cell r="O327">
            <v>7529799.7975239996</v>
          </cell>
          <cell r="P327">
            <v>6665877.8925440004</v>
          </cell>
          <cell r="Q327">
            <v>863921.90497999988</v>
          </cell>
          <cell r="R327">
            <v>195418.58278900001</v>
          </cell>
          <cell r="S327">
            <v>608606.10178499995</v>
          </cell>
          <cell r="T327">
            <v>531219.02405100001</v>
          </cell>
          <cell r="U327">
            <v>456914.279981</v>
          </cell>
          <cell r="V327">
            <v>726637.60684000002</v>
          </cell>
          <cell r="W327">
            <v>6.184435874220897E-2</v>
          </cell>
          <cell r="X327">
            <v>0.15473055988053172</v>
          </cell>
          <cell r="Y327">
            <v>2007.1386008009467</v>
          </cell>
          <cell r="Z327">
            <v>2952967.2763660001</v>
          </cell>
          <cell r="AA327">
            <v>227644608</v>
          </cell>
        </row>
        <row r="328">
          <cell r="A328" t="str">
            <v>SCD</v>
          </cell>
          <cell r="B328">
            <v>0</v>
          </cell>
          <cell r="C328">
            <v>0</v>
          </cell>
          <cell r="D328">
            <v>198576.79021499999</v>
          </cell>
          <cell r="E328">
            <v>2735.269749</v>
          </cell>
          <cell r="F328">
            <v>13761.633615999999</v>
          </cell>
          <cell r="G328">
            <v>6312.6909690000002</v>
          </cell>
          <cell r="H328">
            <v>239874.507878</v>
          </cell>
          <cell r="I328">
            <v>44236.501523999999</v>
          </cell>
          <cell r="J328">
            <v>35277.189023999999</v>
          </cell>
          <cell r="K328">
            <v>0</v>
          </cell>
          <cell r="L328">
            <v>0</v>
          </cell>
          <cell r="M328">
            <v>195638.00635400001</v>
          </cell>
          <cell r="N328">
            <v>84776.4</v>
          </cell>
          <cell r="O328">
            <v>254038.51268799999</v>
          </cell>
          <cell r="P328">
            <v>195678.86637199999</v>
          </cell>
          <cell r="Q328">
            <v>58359.646315999991</v>
          </cell>
          <cell r="R328">
            <v>0</v>
          </cell>
          <cell r="S328">
            <v>16075.194955000001</v>
          </cell>
          <cell r="T328">
            <v>27355.533282</v>
          </cell>
          <cell r="U328">
            <v>20876.828431000002</v>
          </cell>
          <cell r="V328">
            <v>27355.533282</v>
          </cell>
          <cell r="W328">
            <v>8.7032292908831896E-2</v>
          </cell>
          <cell r="X328">
            <v>0.10671151694944245</v>
          </cell>
          <cell r="Y328">
            <v>2462.5754845688189</v>
          </cell>
          <cell r="Z328">
            <v>195638.00635400001</v>
          </cell>
          <cell r="AA328">
            <v>8477640</v>
          </cell>
        </row>
        <row r="329">
          <cell r="A329" t="str">
            <v>AGM</v>
          </cell>
          <cell r="B329">
            <v>0</v>
          </cell>
          <cell r="C329">
            <v>0</v>
          </cell>
          <cell r="D329">
            <v>621247.22486199997</v>
          </cell>
          <cell r="E329">
            <v>61951.799747999998</v>
          </cell>
          <cell r="F329">
            <v>328287.117982</v>
          </cell>
          <cell r="G329">
            <v>123932.195372</v>
          </cell>
          <cell r="H329">
            <v>804583.03760599997</v>
          </cell>
          <cell r="I329">
            <v>372645.45681399998</v>
          </cell>
          <cell r="J329">
            <v>367386.66437100002</v>
          </cell>
          <cell r="K329">
            <v>310492.81386400003</v>
          </cell>
          <cell r="L329">
            <v>0</v>
          </cell>
          <cell r="M329">
            <v>431937.580793</v>
          </cell>
          <cell r="N329">
            <v>182000</v>
          </cell>
          <cell r="O329">
            <v>1987101.0563300001</v>
          </cell>
          <cell r="P329">
            <v>1812867.939676</v>
          </cell>
          <cell r="Q329">
            <v>174233.11665399992</v>
          </cell>
          <cell r="R329">
            <v>8308.7153849999995</v>
          </cell>
          <cell r="S329">
            <v>36044.226665000002</v>
          </cell>
          <cell r="T329">
            <v>45266.309987000001</v>
          </cell>
          <cell r="U329">
            <v>39137.314638999997</v>
          </cell>
          <cell r="V329">
            <v>53575.025372000004</v>
          </cell>
          <cell r="W329">
            <v>4.8642977554499887E-2</v>
          </cell>
          <cell r="X329">
            <v>9.0608727694282298E-2</v>
          </cell>
          <cell r="Y329">
            <v>2150.4019032417582</v>
          </cell>
          <cell r="Z329">
            <v>431937.580793</v>
          </cell>
          <cell r="AA329">
            <v>18200000</v>
          </cell>
        </row>
        <row r="330">
          <cell r="A330" t="str">
            <v>SJD</v>
          </cell>
          <cell r="B330">
            <v>0</v>
          </cell>
          <cell r="C330">
            <v>0</v>
          </cell>
          <cell r="D330">
            <v>744763.76378699997</v>
          </cell>
          <cell r="E330">
            <v>556074.319487</v>
          </cell>
          <cell r="F330">
            <v>5783.2238029999999</v>
          </cell>
          <cell r="G330">
            <v>686642.06685099995</v>
          </cell>
          <cell r="H330">
            <v>1447434.3923480001</v>
          </cell>
          <cell r="I330">
            <v>545450.55819000001</v>
          </cell>
          <cell r="J330">
            <v>299271.48205200001</v>
          </cell>
          <cell r="K330">
            <v>8579.5294699999995</v>
          </cell>
          <cell r="L330">
            <v>244161.031132</v>
          </cell>
          <cell r="M330">
            <v>901983.83415799995</v>
          </cell>
          <cell r="N330">
            <v>689986.2</v>
          </cell>
          <cell r="O330">
            <v>400608.90656799998</v>
          </cell>
          <cell r="P330">
            <v>196670.50323900001</v>
          </cell>
          <cell r="Q330">
            <v>203938.40332899999</v>
          </cell>
          <cell r="R330">
            <v>23215.319286999998</v>
          </cell>
          <cell r="S330">
            <v>168338.100802</v>
          </cell>
          <cell r="T330">
            <v>153948.30520500001</v>
          </cell>
          <cell r="U330">
            <v>123040.621954</v>
          </cell>
          <cell r="V330">
            <v>177163.624492</v>
          </cell>
          <cell r="W330">
            <v>8.5006009670950192E-2</v>
          </cell>
          <cell r="X330">
            <v>0.13641111657933222</v>
          </cell>
          <cell r="Y330">
            <v>1783.2330842848742</v>
          </cell>
          <cell r="Z330">
            <v>901983.83415799995</v>
          </cell>
          <cell r="AA330">
            <v>68998620</v>
          </cell>
        </row>
        <row r="331">
          <cell r="A331" t="str">
            <v>VSI</v>
          </cell>
          <cell r="B331">
            <v>0</v>
          </cell>
          <cell r="C331">
            <v>0</v>
          </cell>
          <cell r="D331">
            <v>315538.28477500001</v>
          </cell>
          <cell r="E331">
            <v>232233.158287</v>
          </cell>
          <cell r="F331">
            <v>24205.352017000001</v>
          </cell>
          <cell r="G331">
            <v>220979.350546</v>
          </cell>
          <cell r="H331">
            <v>707460.76259399997</v>
          </cell>
          <cell r="I331">
            <v>507921.742684</v>
          </cell>
          <cell r="J331">
            <v>265155.61489999999</v>
          </cell>
          <cell r="K331">
            <v>37386.137919000001</v>
          </cell>
          <cell r="L331">
            <v>211192.85013599999</v>
          </cell>
          <cell r="M331">
            <v>199539.01991</v>
          </cell>
          <cell r="N331">
            <v>131999.97</v>
          </cell>
          <cell r="O331">
            <v>507430.949051</v>
          </cell>
          <cell r="P331">
            <v>448575.399301</v>
          </cell>
          <cell r="Q331">
            <v>58855.549749999976</v>
          </cell>
          <cell r="R331">
            <v>18169.700682999999</v>
          </cell>
          <cell r="S331">
            <v>41638.802287999999</v>
          </cell>
          <cell r="T331">
            <v>25861.294504000001</v>
          </cell>
          <cell r="U331">
            <v>19877.895441000001</v>
          </cell>
          <cell r="V331">
            <v>44030.995187</v>
          </cell>
          <cell r="W331">
            <v>2.8097523554684537E-2</v>
          </cell>
          <cell r="X331">
            <v>9.9619089288730187E-2</v>
          </cell>
          <cell r="Y331">
            <v>1505.9015120230708</v>
          </cell>
          <cell r="Z331">
            <v>199539.01991</v>
          </cell>
          <cell r="AA331">
            <v>13199997</v>
          </cell>
        </row>
        <row r="332">
          <cell r="A332" t="str">
            <v>TAC</v>
          </cell>
          <cell r="B332">
            <v>0</v>
          </cell>
          <cell r="C332">
            <v>0</v>
          </cell>
          <cell r="D332">
            <v>1402183.4761389999</v>
          </cell>
          <cell r="E332">
            <v>213724.56263299999</v>
          </cell>
          <cell r="F332">
            <v>584421.579149</v>
          </cell>
          <cell r="G332">
            <v>86720.715844999999</v>
          </cell>
          <cell r="H332">
            <v>1520927.4149120001</v>
          </cell>
          <cell r="I332">
            <v>899711.84632500005</v>
          </cell>
          <cell r="J332">
            <v>886613.24494999996</v>
          </cell>
          <cell r="K332">
            <v>482909.75205800001</v>
          </cell>
          <cell r="L332">
            <v>0</v>
          </cell>
          <cell r="M332">
            <v>621215.56858700002</v>
          </cell>
          <cell r="N332">
            <v>338761.48</v>
          </cell>
          <cell r="O332">
            <v>3922328.5778600001</v>
          </cell>
          <cell r="P332">
            <v>3327520.3999939999</v>
          </cell>
          <cell r="Q332">
            <v>594808.17786599975</v>
          </cell>
          <cell r="R332">
            <v>28152.160425999999</v>
          </cell>
          <cell r="S332">
            <v>171100.72565400001</v>
          </cell>
          <cell r="T332">
            <v>168874.33467499999</v>
          </cell>
          <cell r="U332">
            <v>134808.59117</v>
          </cell>
          <cell r="V332">
            <v>197026.49510099998</v>
          </cell>
          <cell r="W332">
            <v>8.8635782252501474E-2</v>
          </cell>
          <cell r="X332">
            <v>0.21700774736961589</v>
          </cell>
          <cell r="Y332">
            <v>3979.4545463079216</v>
          </cell>
          <cell r="Z332">
            <v>621215.56858700002</v>
          </cell>
          <cell r="AA332">
            <v>33876148</v>
          </cell>
        </row>
        <row r="333">
          <cell r="A333" t="str">
            <v>C32</v>
          </cell>
          <cell r="B333">
            <v>0</v>
          </cell>
          <cell r="C333">
            <v>0</v>
          </cell>
          <cell r="D333">
            <v>401062.109757</v>
          </cell>
          <cell r="E333">
            <v>83881.252619999999</v>
          </cell>
          <cell r="F333">
            <v>98690.109007999999</v>
          </cell>
          <cell r="G333">
            <v>208032.59139799999</v>
          </cell>
          <cell r="H333">
            <v>862622.47922199999</v>
          </cell>
          <cell r="I333">
            <v>356213.01524899999</v>
          </cell>
          <cell r="J333">
            <v>318542.22324899997</v>
          </cell>
          <cell r="K333">
            <v>193589.588434</v>
          </cell>
          <cell r="L333">
            <v>37670.792000000001</v>
          </cell>
          <cell r="M333">
            <v>506409.46397300001</v>
          </cell>
          <cell r="N333">
            <v>150301.45000000001</v>
          </cell>
          <cell r="O333">
            <v>730790.94909899996</v>
          </cell>
          <cell r="P333">
            <v>612526.60070399998</v>
          </cell>
          <cell r="Q333">
            <v>118264.34839500005</v>
          </cell>
          <cell r="R333">
            <v>12034.245435000001</v>
          </cell>
          <cell r="S333">
            <v>56596.430421999998</v>
          </cell>
          <cell r="T333">
            <v>59964.251756999998</v>
          </cell>
          <cell r="U333">
            <v>49352.596597000003</v>
          </cell>
          <cell r="V333">
            <v>71998.497191999995</v>
          </cell>
          <cell r="W333">
            <v>5.7212277428141167E-2</v>
          </cell>
          <cell r="X333">
            <v>9.7455912869020375E-2</v>
          </cell>
          <cell r="Y333">
            <v>3283.5742168156062</v>
          </cell>
          <cell r="Z333">
            <v>506409.46397300001</v>
          </cell>
          <cell r="AA333">
            <v>15030145</v>
          </cell>
        </row>
        <row r="334">
          <cell r="A334" t="str">
            <v>CNG</v>
          </cell>
          <cell r="B334">
            <v>0</v>
          </cell>
          <cell r="C334">
            <v>0</v>
          </cell>
          <cell r="D334">
            <v>669253.321031</v>
          </cell>
          <cell r="E334">
            <v>264124.74002899998</v>
          </cell>
          <cell r="F334">
            <v>28691.446007999999</v>
          </cell>
          <cell r="G334">
            <v>171825.88456100001</v>
          </cell>
          <cell r="H334">
            <v>859875.71117799997</v>
          </cell>
          <cell r="I334">
            <v>337371.307333</v>
          </cell>
          <cell r="J334">
            <v>319595.18403300003</v>
          </cell>
          <cell r="K334">
            <v>0</v>
          </cell>
          <cell r="L334">
            <v>0</v>
          </cell>
          <cell r="M334">
            <v>522504.40384500002</v>
          </cell>
          <cell r="N334">
            <v>269996.73</v>
          </cell>
          <cell r="O334">
            <v>2120447.0919280001</v>
          </cell>
          <cell r="P334">
            <v>1913310.5415070001</v>
          </cell>
          <cell r="Q334">
            <v>207136.55042100002</v>
          </cell>
          <cell r="R334">
            <v>30.033797</v>
          </cell>
          <cell r="S334">
            <v>106689.925279</v>
          </cell>
          <cell r="T334">
            <v>122942.948896</v>
          </cell>
          <cell r="U334">
            <v>94521.834833000001</v>
          </cell>
          <cell r="V334">
            <v>122972.982693</v>
          </cell>
          <cell r="W334">
            <v>0.10992499683879704</v>
          </cell>
          <cell r="X334">
            <v>0.18090150846085448</v>
          </cell>
          <cell r="Y334">
            <v>3500.8510967151342</v>
          </cell>
          <cell r="Z334">
            <v>522504.40384500002</v>
          </cell>
          <cell r="AA334">
            <v>26999673</v>
          </cell>
        </row>
        <row r="335">
          <cell r="A335" t="str">
            <v>VAF</v>
          </cell>
          <cell r="B335">
            <v>0</v>
          </cell>
          <cell r="C335">
            <v>0</v>
          </cell>
          <cell r="D335">
            <v>457660.92447500001</v>
          </cell>
          <cell r="E335">
            <v>96145.300359999994</v>
          </cell>
          <cell r="F335">
            <v>287640.90430300002</v>
          </cell>
          <cell r="G335">
            <v>42897.374284999998</v>
          </cell>
          <cell r="H335">
            <v>564608.50123599998</v>
          </cell>
          <cell r="I335">
            <v>123585.82848</v>
          </cell>
          <cell r="J335">
            <v>123585.82848</v>
          </cell>
          <cell r="K335">
            <v>0</v>
          </cell>
          <cell r="L335">
            <v>0</v>
          </cell>
          <cell r="M335">
            <v>441022.67275600001</v>
          </cell>
          <cell r="N335">
            <v>376653.48</v>
          </cell>
          <cell r="O335">
            <v>757248.55723000003</v>
          </cell>
          <cell r="P335">
            <v>586502.32193800004</v>
          </cell>
          <cell r="Q335">
            <v>170746.235292</v>
          </cell>
          <cell r="R335">
            <v>693.47823200000005</v>
          </cell>
          <cell r="S335">
            <v>20220.517765000001</v>
          </cell>
          <cell r="T335">
            <v>17470.914529000001</v>
          </cell>
          <cell r="U335">
            <v>12402.815119999999</v>
          </cell>
          <cell r="V335">
            <v>18164.392761000003</v>
          </cell>
          <cell r="W335">
            <v>2.1967106575350274E-2</v>
          </cell>
          <cell r="X335">
            <v>2.8122851468142036E-2</v>
          </cell>
          <cell r="Y335">
            <v>329.28980557938826</v>
          </cell>
          <cell r="Z335">
            <v>441022.67275600001</v>
          </cell>
          <cell r="AA335">
            <v>37665348</v>
          </cell>
        </row>
        <row r="336">
          <cell r="A336" t="str">
            <v>CRC</v>
          </cell>
          <cell r="B336">
            <v>0</v>
          </cell>
          <cell r="C336">
            <v>0</v>
          </cell>
          <cell r="D336">
            <v>238839.703048</v>
          </cell>
          <cell r="E336">
            <v>8036.3173280000001</v>
          </cell>
          <cell r="F336">
            <v>74873.964198000001</v>
          </cell>
          <cell r="G336">
            <v>23138.667731000001</v>
          </cell>
          <cell r="H336">
            <v>347665.66021499998</v>
          </cell>
          <cell r="I336">
            <v>155132.166394</v>
          </cell>
          <cell r="J336">
            <v>150945.69505000001</v>
          </cell>
          <cell r="K336">
            <v>132066.02741800001</v>
          </cell>
          <cell r="L336">
            <v>4156.3519999999999</v>
          </cell>
          <cell r="M336">
            <v>192533.49382100001</v>
          </cell>
          <cell r="N336">
            <v>150000</v>
          </cell>
          <cell r="O336">
            <v>240981.195347</v>
          </cell>
          <cell r="P336">
            <v>221523.33322199999</v>
          </cell>
          <cell r="Q336">
            <v>19457.862124999989</v>
          </cell>
          <cell r="R336">
            <v>6531.3339839999999</v>
          </cell>
          <cell r="S336">
            <v>12492.319199</v>
          </cell>
          <cell r="T336">
            <v>16107.162568</v>
          </cell>
          <cell r="U336">
            <v>12211.777236</v>
          </cell>
          <cell r="V336">
            <v>22638.496552000001</v>
          </cell>
          <cell r="W336">
            <v>3.5125060175480408E-2</v>
          </cell>
          <cell r="X336">
            <v>6.3426767954220947E-2</v>
          </cell>
          <cell r="Y336">
            <v>814.11848239999995</v>
          </cell>
          <cell r="Z336">
            <v>192533.49382100001</v>
          </cell>
          <cell r="AA336">
            <v>15000000</v>
          </cell>
        </row>
        <row r="337">
          <cell r="A337" t="str">
            <v>VID</v>
          </cell>
          <cell r="B337">
            <v>0</v>
          </cell>
          <cell r="C337">
            <v>0</v>
          </cell>
          <cell r="D337">
            <v>526857.07380500017</v>
          </cell>
          <cell r="E337">
            <v>233817.38258899999</v>
          </cell>
          <cell r="F337">
            <v>152381.85985400001</v>
          </cell>
          <cell r="G337">
            <v>83976.978294999994</v>
          </cell>
          <cell r="H337">
            <v>872416.61187000002</v>
          </cell>
          <cell r="I337">
            <v>400517.26036299998</v>
          </cell>
          <cell r="J337">
            <v>394817.26036199997</v>
          </cell>
          <cell r="K337">
            <v>219613.422226</v>
          </cell>
          <cell r="L337">
            <v>5700.0000010000003</v>
          </cell>
          <cell r="M337">
            <v>471899.35150699998</v>
          </cell>
          <cell r="N337">
            <v>280379.39</v>
          </cell>
          <cell r="O337">
            <v>986165.81166999997</v>
          </cell>
          <cell r="P337">
            <v>912388.75002000004</v>
          </cell>
          <cell r="Q337">
            <v>73777.061650000047</v>
          </cell>
          <cell r="R337">
            <v>16004.867770999999</v>
          </cell>
          <cell r="S337">
            <v>25214.969953</v>
          </cell>
          <cell r="T337">
            <v>36277.029402</v>
          </cell>
          <cell r="U337">
            <v>10833.957770999999</v>
          </cell>
          <cell r="V337">
            <v>52281.897172999998</v>
          </cell>
          <cell r="W337">
            <v>1.2418330443958101E-2</v>
          </cell>
          <cell r="X337">
            <v>2.2958195929708314E-2</v>
          </cell>
          <cell r="Y337">
            <v>385.90800425262734</v>
          </cell>
          <cell r="Z337">
            <v>471899.35150699998</v>
          </cell>
          <cell r="AA337">
            <v>28073939</v>
          </cell>
        </row>
        <row r="338">
          <cell r="A338" t="str">
            <v>VIS</v>
          </cell>
          <cell r="B338">
            <v>0</v>
          </cell>
          <cell r="C338">
            <v>0</v>
          </cell>
          <cell r="D338">
            <v>1987548.883168</v>
          </cell>
          <cell r="E338">
            <v>635317.27780899999</v>
          </cell>
          <cell r="F338">
            <v>773043.60435799998</v>
          </cell>
          <cell r="G338">
            <v>332518.66704099998</v>
          </cell>
          <cell r="H338">
            <v>2470287.916406</v>
          </cell>
          <cell r="I338">
            <v>1894125.1319560001</v>
          </cell>
          <cell r="J338">
            <v>1894125.1319560001</v>
          </cell>
          <cell r="K338">
            <v>1604398.390223</v>
          </cell>
          <cell r="L338">
            <v>0</v>
          </cell>
          <cell r="M338">
            <v>576162.78445000004</v>
          </cell>
          <cell r="N338">
            <v>738303.93</v>
          </cell>
          <cell r="O338">
            <v>4820187.4141290002</v>
          </cell>
          <cell r="P338">
            <v>5000573.0050790003</v>
          </cell>
          <cell r="Q338">
            <v>-180385.59094999981</v>
          </cell>
          <cell r="R338">
            <v>82649.558485000001</v>
          </cell>
          <cell r="S338">
            <v>-256240.229181</v>
          </cell>
          <cell r="T338">
            <v>-336769.58021400002</v>
          </cell>
          <cell r="U338">
            <v>-336769.58021400002</v>
          </cell>
          <cell r="V338">
            <v>-254120.02172900003</v>
          </cell>
          <cell r="W338">
            <v>-0.13632806847226259</v>
          </cell>
          <cell r="X338">
            <v>-0.58450422224940701</v>
          </cell>
          <cell r="Y338">
            <v>-4561.394928698267</v>
          </cell>
          <cell r="Z338">
            <v>576162.78445000004</v>
          </cell>
          <cell r="AA338">
            <v>73830393</v>
          </cell>
        </row>
        <row r="339">
          <cell r="A339" t="str">
            <v>VTB</v>
          </cell>
          <cell r="B339">
            <v>0</v>
          </cell>
          <cell r="C339">
            <v>0</v>
          </cell>
          <cell r="D339">
            <v>233324.174814</v>
          </cell>
          <cell r="E339">
            <v>34945.519641999999</v>
          </cell>
          <cell r="F339">
            <v>120955.26450999999</v>
          </cell>
          <cell r="G339">
            <v>55061.20117</v>
          </cell>
          <cell r="H339">
            <v>307563.51074699999</v>
          </cell>
          <cell r="I339">
            <v>102863.493754</v>
          </cell>
          <cell r="J339">
            <v>95593.918244999993</v>
          </cell>
          <cell r="K339">
            <v>26503.75865</v>
          </cell>
          <cell r="L339">
            <v>0</v>
          </cell>
          <cell r="M339">
            <v>204700.016993</v>
          </cell>
          <cell r="N339">
            <v>108045.2</v>
          </cell>
          <cell r="O339">
            <v>403653.996636</v>
          </cell>
          <cell r="P339">
            <v>265569.79920399998</v>
          </cell>
          <cell r="Q339">
            <v>138084.19743199996</v>
          </cell>
          <cell r="R339">
            <v>1297.5794539999999</v>
          </cell>
          <cell r="S339">
            <v>24044.152227999999</v>
          </cell>
          <cell r="T339">
            <v>25083.432732000001</v>
          </cell>
          <cell r="U339">
            <v>15350.829099</v>
          </cell>
          <cell r="V339">
            <v>26381.012186</v>
          </cell>
          <cell r="W339">
            <v>4.9911086857203635E-2</v>
          </cell>
          <cell r="X339">
            <v>7.4991831092641986E-2</v>
          </cell>
          <cell r="Y339">
            <v>1420.7784426332682</v>
          </cell>
          <cell r="Z339">
            <v>204700.016993</v>
          </cell>
          <cell r="AA339">
            <v>10804520</v>
          </cell>
        </row>
        <row r="340">
          <cell r="A340" t="str">
            <v>SFG</v>
          </cell>
          <cell r="B340">
            <v>0</v>
          </cell>
          <cell r="C340">
            <v>0</v>
          </cell>
          <cell r="D340">
            <v>1081002.3773149999</v>
          </cell>
          <cell r="E340">
            <v>478497.04493500001</v>
          </cell>
          <cell r="F340">
            <v>487447.73150499997</v>
          </cell>
          <cell r="G340">
            <v>185284.60041399999</v>
          </cell>
          <cell r="H340">
            <v>1319325.4791000001</v>
          </cell>
          <cell r="I340">
            <v>761908.07654699998</v>
          </cell>
          <cell r="J340">
            <v>761562.80971199996</v>
          </cell>
          <cell r="K340">
            <v>604528.45054400002</v>
          </cell>
          <cell r="L340">
            <v>0</v>
          </cell>
          <cell r="M340">
            <v>557417.40255300002</v>
          </cell>
          <cell r="N340">
            <v>478973.33</v>
          </cell>
          <cell r="O340">
            <v>1871506.154727</v>
          </cell>
          <cell r="P340">
            <v>1750350.4833120001</v>
          </cell>
          <cell r="Q340">
            <v>121155.6714149999</v>
          </cell>
          <cell r="R340">
            <v>32973.581665999998</v>
          </cell>
          <cell r="S340">
            <v>32198.136817999999</v>
          </cell>
          <cell r="T340">
            <v>3086.1165569999998</v>
          </cell>
          <cell r="U340">
            <v>1342.164524</v>
          </cell>
          <cell r="V340">
            <v>36059.698222999999</v>
          </cell>
          <cell r="W340">
            <v>1.0173111527532841E-3</v>
          </cell>
          <cell r="X340">
            <v>2.4078267342440662E-3</v>
          </cell>
          <cell r="Y340">
            <v>28.021696406353147</v>
          </cell>
          <cell r="Z340">
            <v>557417.40255300002</v>
          </cell>
          <cell r="AA340">
            <v>47897333</v>
          </cell>
        </row>
        <row r="341">
          <cell r="A341" t="str">
            <v>PC1</v>
          </cell>
          <cell r="B341">
            <v>0</v>
          </cell>
          <cell r="C341">
            <v>0</v>
          </cell>
          <cell r="D341">
            <v>4418363.2363259997</v>
          </cell>
          <cell r="E341">
            <v>1061935.2116109999</v>
          </cell>
          <cell r="F341">
            <v>1610890.1555240001</v>
          </cell>
          <cell r="G341">
            <v>3289435.7608340001</v>
          </cell>
          <cell r="H341">
            <v>8290123.462293</v>
          </cell>
          <cell r="I341">
            <v>4676086.6658279998</v>
          </cell>
          <cell r="J341">
            <v>2670826.400378</v>
          </cell>
          <cell r="K341">
            <v>1458320.93019</v>
          </cell>
          <cell r="L341">
            <v>1981459.3576809999</v>
          </cell>
          <cell r="M341">
            <v>3614036.7964650001</v>
          </cell>
          <cell r="N341">
            <v>1593238.34</v>
          </cell>
          <cell r="O341">
            <v>5780438.6171770003</v>
          </cell>
          <cell r="P341">
            <v>4974199.4591969997</v>
          </cell>
          <cell r="Q341">
            <v>806239.15798000037</v>
          </cell>
          <cell r="R341">
            <v>167915.07027699999</v>
          </cell>
          <cell r="S341">
            <v>585911.83783600002</v>
          </cell>
          <cell r="T341">
            <v>441070.06351200002</v>
          </cell>
          <cell r="U341">
            <v>357808.70852099999</v>
          </cell>
          <cell r="V341">
            <v>608985.13378899998</v>
          </cell>
          <cell r="W341">
            <v>4.3160841952290079E-2</v>
          </cell>
          <cell r="X341">
            <v>9.9005275450151378E-2</v>
          </cell>
          <cell r="Y341">
            <v>2245.7999934623581</v>
          </cell>
          <cell r="Z341">
            <v>3614036.7964650001</v>
          </cell>
          <cell r="AA341">
            <v>159323497</v>
          </cell>
        </row>
        <row r="342">
          <cell r="A342" t="str">
            <v>TIX</v>
          </cell>
          <cell r="B342">
            <v>0</v>
          </cell>
          <cell r="C342">
            <v>0</v>
          </cell>
          <cell r="D342">
            <v>441435.92897299997</v>
          </cell>
          <cell r="E342">
            <v>49835.009938000003</v>
          </cell>
          <cell r="F342">
            <v>109781.37218599999</v>
          </cell>
          <cell r="G342">
            <v>22531.661399000001</v>
          </cell>
          <cell r="H342">
            <v>1147162.717584</v>
          </cell>
          <cell r="I342">
            <v>363455.91827099997</v>
          </cell>
          <cell r="J342">
            <v>111349.92942</v>
          </cell>
          <cell r="K342">
            <v>0</v>
          </cell>
          <cell r="L342">
            <v>0</v>
          </cell>
          <cell r="M342">
            <v>783706.79931300005</v>
          </cell>
          <cell r="N342">
            <v>300000</v>
          </cell>
          <cell r="O342">
            <v>239313.32991100001</v>
          </cell>
          <cell r="P342">
            <v>63190.393464000001</v>
          </cell>
          <cell r="Q342">
            <v>176122.93644699999</v>
          </cell>
          <cell r="R342">
            <v>717.63716799999997</v>
          </cell>
          <cell r="S342">
            <v>104612.71259</v>
          </cell>
          <cell r="T342">
            <v>132084.51001</v>
          </cell>
          <cell r="U342">
            <v>106981.322673</v>
          </cell>
          <cell r="V342">
            <v>132802.14717799998</v>
          </cell>
          <cell r="W342">
            <v>9.3257321767141882E-2</v>
          </cell>
          <cell r="X342">
            <v>0.13650681959985569</v>
          </cell>
          <cell r="Y342">
            <v>3566.0440890999998</v>
          </cell>
          <cell r="Z342">
            <v>783706.79931300005</v>
          </cell>
          <cell r="AA342">
            <v>30000000</v>
          </cell>
        </row>
        <row r="343">
          <cell r="A343" t="str">
            <v>HTN</v>
          </cell>
          <cell r="B343">
            <v>0</v>
          </cell>
          <cell r="C343">
            <v>0</v>
          </cell>
          <cell r="D343">
            <v>3796395.7349649998</v>
          </cell>
          <cell r="E343">
            <v>929547.32722900005</v>
          </cell>
          <cell r="F343">
            <v>1439003.199338</v>
          </cell>
          <cell r="G343">
            <v>62219.056074</v>
          </cell>
          <cell r="H343">
            <v>3956733.4985890002</v>
          </cell>
          <cell r="I343">
            <v>3350566.2163760001</v>
          </cell>
          <cell r="J343">
            <v>3233396.9978729999</v>
          </cell>
          <cell r="K343">
            <v>875150.82803600002</v>
          </cell>
          <cell r="L343">
            <v>117169.218503</v>
          </cell>
          <cell r="M343">
            <v>606167.282213</v>
          </cell>
          <cell r="N343">
            <v>287499.24</v>
          </cell>
          <cell r="O343">
            <v>4061274.5189740001</v>
          </cell>
          <cell r="P343">
            <v>3727403.0452470002</v>
          </cell>
          <cell r="Q343">
            <v>333871.47372700018</v>
          </cell>
          <cell r="R343">
            <v>45967.647750999997</v>
          </cell>
          <cell r="S343">
            <v>275593.90246900002</v>
          </cell>
          <cell r="T343">
            <v>229892.26751999999</v>
          </cell>
          <cell r="U343">
            <v>182949.456852</v>
          </cell>
          <cell r="V343">
            <v>275859.91527100001</v>
          </cell>
          <cell r="W343">
            <v>4.6237497905087896E-2</v>
          </cell>
          <cell r="X343">
            <v>0.30181347990951735</v>
          </cell>
          <cell r="Y343">
            <v>5533.4896240636708</v>
          </cell>
          <cell r="Z343">
            <v>606167.282213</v>
          </cell>
          <cell r="AA343">
            <v>33062221</v>
          </cell>
        </row>
        <row r="344">
          <cell r="A344" t="str">
            <v>POM</v>
          </cell>
          <cell r="B344">
            <v>0</v>
          </cell>
          <cell r="C344">
            <v>0</v>
          </cell>
          <cell r="D344">
            <v>6523580.1489009997</v>
          </cell>
          <cell r="E344">
            <v>2308279.9013279998</v>
          </cell>
          <cell r="F344">
            <v>3035637.1530490001</v>
          </cell>
          <cell r="G344">
            <v>4682341.6551710004</v>
          </cell>
          <cell r="H344">
            <v>11349082.442898</v>
          </cell>
          <cell r="I344">
            <v>7795937.8472260004</v>
          </cell>
          <cell r="J344">
            <v>6026826.2776859999</v>
          </cell>
          <cell r="K344">
            <v>5154907.2640479999</v>
          </cell>
          <cell r="L344">
            <v>1466941.9720920001</v>
          </cell>
          <cell r="M344">
            <v>3553144.5956720002</v>
          </cell>
          <cell r="N344">
            <v>2422122.11</v>
          </cell>
          <cell r="O344">
            <v>12512490.636399001</v>
          </cell>
          <cell r="P344">
            <v>12301413.885745</v>
          </cell>
          <cell r="Q344">
            <v>211076.75065399942</v>
          </cell>
          <cell r="R344">
            <v>310365.202888</v>
          </cell>
          <cell r="S344">
            <v>75580.215966999996</v>
          </cell>
          <cell r="T344">
            <v>-218415.375482</v>
          </cell>
          <cell r="U344">
            <v>-217875.993418</v>
          </cell>
          <cell r="V344">
            <v>91949.827405999997</v>
          </cell>
          <cell r="W344">
            <v>-1.9197674747207592E-2</v>
          </cell>
          <cell r="X344">
            <v>-6.131920262501827E-2</v>
          </cell>
          <cell r="Y344">
            <v>-899.52540623455559</v>
          </cell>
          <cell r="Z344">
            <v>3553144.5956720002</v>
          </cell>
          <cell r="AA344">
            <v>242212162</v>
          </cell>
        </row>
        <row r="345">
          <cell r="A345" t="str">
            <v>VOS</v>
          </cell>
          <cell r="B345">
            <v>0</v>
          </cell>
          <cell r="C345">
            <v>0</v>
          </cell>
          <cell r="D345">
            <v>998520.35201200005</v>
          </cell>
          <cell r="E345">
            <v>170388.53639299999</v>
          </cell>
          <cell r="F345">
            <v>115407.53752500001</v>
          </cell>
          <cell r="G345">
            <v>2257859.008097</v>
          </cell>
          <cell r="H345">
            <v>3419017.3043</v>
          </cell>
          <cell r="I345">
            <v>2834442.6581580001</v>
          </cell>
          <cell r="J345">
            <v>1176524.244132</v>
          </cell>
          <cell r="K345">
            <v>722292.64035999996</v>
          </cell>
          <cell r="L345">
            <v>1139131.146222</v>
          </cell>
          <cell r="M345">
            <v>584574.64614199998</v>
          </cell>
          <cell r="N345">
            <v>1400000</v>
          </cell>
          <cell r="O345">
            <v>1693881.080993</v>
          </cell>
          <cell r="P345">
            <v>1675398.40595</v>
          </cell>
          <cell r="Q345">
            <v>18482.675043000061</v>
          </cell>
          <cell r="R345">
            <v>60867.426487999997</v>
          </cell>
          <cell r="S345">
            <v>-92701.465284000005</v>
          </cell>
          <cell r="T345">
            <v>18072.815490000001</v>
          </cell>
          <cell r="U345">
            <v>1091.832414</v>
          </cell>
          <cell r="V345">
            <v>78940.241978000005</v>
          </cell>
          <cell r="W345">
            <v>3.193410026403884E-4</v>
          </cell>
          <cell r="X345">
            <v>1.8677382284807151E-3</v>
          </cell>
          <cell r="Y345">
            <v>7.7988029571428568</v>
          </cell>
          <cell r="Z345">
            <v>584574.64614199998</v>
          </cell>
          <cell r="AA345">
            <v>140000000</v>
          </cell>
        </row>
        <row r="346">
          <cell r="A346" t="str">
            <v>PNC</v>
          </cell>
          <cell r="B346">
            <v>0</v>
          </cell>
          <cell r="C346">
            <v>0</v>
          </cell>
          <cell r="D346">
            <v>389273.43683800002</v>
          </cell>
          <cell r="E346">
            <v>73861.137669999996</v>
          </cell>
          <cell r="F346">
            <v>237528.75343300001</v>
          </cell>
          <cell r="G346">
            <v>59878.238880999997</v>
          </cell>
          <cell r="H346">
            <v>475260.72950700001</v>
          </cell>
          <cell r="I346">
            <v>310521.84708600002</v>
          </cell>
          <cell r="J346">
            <v>304430.1777</v>
          </cell>
          <cell r="K346">
            <v>0</v>
          </cell>
          <cell r="L346">
            <v>0</v>
          </cell>
          <cell r="M346">
            <v>164738.88242099999</v>
          </cell>
          <cell r="N346">
            <v>107993.51</v>
          </cell>
          <cell r="O346">
            <v>670559.44137100002</v>
          </cell>
          <cell r="P346">
            <v>405689.102923</v>
          </cell>
          <cell r="Q346">
            <v>264870.33844800002</v>
          </cell>
          <cell r="R346">
            <v>6.0554999999999998E-2</v>
          </cell>
          <cell r="S346">
            <v>11765.547042</v>
          </cell>
          <cell r="T346">
            <v>14220.763111</v>
          </cell>
          <cell r="U346">
            <v>12265.891492000001</v>
          </cell>
          <cell r="V346">
            <v>14220.823666</v>
          </cell>
          <cell r="W346">
            <v>2.5808762917827695E-2</v>
          </cell>
          <cell r="X346">
            <v>7.4456566122949569E-2</v>
          </cell>
          <cell r="Y346">
            <v>1135.7989468070812</v>
          </cell>
          <cell r="Z346">
            <v>164738.88242099999</v>
          </cell>
          <cell r="AA346">
            <v>10799351</v>
          </cell>
        </row>
        <row r="347">
          <cell r="A347" t="str">
            <v>HPG</v>
          </cell>
          <cell r="B347">
            <v>0</v>
          </cell>
          <cell r="C347">
            <v>0</v>
          </cell>
          <cell r="D347">
            <v>30494639.754255999</v>
          </cell>
          <cell r="E347">
            <v>2429250.690616</v>
          </cell>
          <cell r="F347">
            <v>18945703.297421999</v>
          </cell>
          <cell r="G347">
            <v>64017609.73821</v>
          </cell>
          <cell r="H347">
            <v>97448356.345750004</v>
          </cell>
          <cell r="I347">
            <v>51398830.400376</v>
          </cell>
          <cell r="J347">
            <v>24505625.834711999</v>
          </cell>
          <cell r="K347">
            <v>17430383.939442001</v>
          </cell>
          <cell r="L347">
            <v>20738255.458345</v>
          </cell>
          <cell r="M347">
            <v>46049525.945373997</v>
          </cell>
          <cell r="N347">
            <v>27610741.149999999</v>
          </cell>
          <cell r="O347">
            <v>60069100.235495001</v>
          </cell>
          <cell r="P347">
            <v>49158576.800957002</v>
          </cell>
          <cell r="Q347">
            <v>10910523.434537997</v>
          </cell>
          <cell r="R347">
            <v>811419.70722600003</v>
          </cell>
          <cell r="S347">
            <v>9442658.8979800008</v>
          </cell>
          <cell r="T347">
            <v>8848997.1531080008</v>
          </cell>
          <cell r="U347">
            <v>7354964.9542779997</v>
          </cell>
          <cell r="V347">
            <v>9660416.8603340015</v>
          </cell>
          <cell r="W347">
            <v>7.5475515750951613E-2</v>
          </cell>
          <cell r="X347">
            <v>0.15971858131618527</v>
          </cell>
          <cell r="Y347">
            <v>2663.8056958778884</v>
          </cell>
          <cell r="Z347">
            <v>46049525.945373997</v>
          </cell>
          <cell r="AA347">
            <v>2761074115</v>
          </cell>
        </row>
        <row r="348">
          <cell r="A348" t="str">
            <v>GEG</v>
          </cell>
          <cell r="B348">
            <v>0</v>
          </cell>
          <cell r="C348">
            <v>0</v>
          </cell>
          <cell r="D348">
            <v>1229872.5104469999</v>
          </cell>
          <cell r="E348">
            <v>109333.42952600001</v>
          </cell>
          <cell r="F348">
            <v>24721.958268999999</v>
          </cell>
          <cell r="G348">
            <v>3093059.9399009999</v>
          </cell>
          <cell r="H348">
            <v>4360558.9057369996</v>
          </cell>
          <cell r="I348">
            <v>1952623.5949049999</v>
          </cell>
          <cell r="J348">
            <v>528243.11800699984</v>
          </cell>
          <cell r="K348">
            <v>106374.337883</v>
          </cell>
          <cell r="L348">
            <v>1420255.279818</v>
          </cell>
          <cell r="M348">
            <v>2407935.3108319999</v>
          </cell>
          <cell r="N348">
            <v>1941825.5</v>
          </cell>
          <cell r="O348">
            <v>559488.47487499996</v>
          </cell>
          <cell r="P348">
            <v>253487.961656</v>
          </cell>
          <cell r="Q348">
            <v>306000.51321900001</v>
          </cell>
          <cell r="R348">
            <v>40157.402593999999</v>
          </cell>
          <cell r="S348">
            <v>228775.91310100001</v>
          </cell>
          <cell r="T348">
            <v>206938.77198399999</v>
          </cell>
          <cell r="U348">
            <v>144693.22516999999</v>
          </cell>
          <cell r="V348">
            <v>247096.17457799998</v>
          </cell>
          <cell r="W348">
            <v>3.3182265920002445E-2</v>
          </cell>
          <cell r="X348">
            <v>6.0090162937145093E-2</v>
          </cell>
          <cell r="Y348">
            <v>709.65734010810058</v>
          </cell>
          <cell r="Z348">
            <v>2407935.3108319999</v>
          </cell>
          <cell r="AA348">
            <v>203891677</v>
          </cell>
        </row>
        <row r="349">
          <cell r="A349" t="str">
            <v>VTO</v>
          </cell>
          <cell r="B349">
            <v>0</v>
          </cell>
          <cell r="C349">
            <v>0</v>
          </cell>
          <cell r="D349">
            <v>427838.34203499998</v>
          </cell>
          <cell r="E349">
            <v>48892.947374000003</v>
          </cell>
          <cell r="F349">
            <v>92061.585162999996</v>
          </cell>
          <cell r="G349">
            <v>1491934.3940280001</v>
          </cell>
          <cell r="H349">
            <v>1934958.8357220001</v>
          </cell>
          <cell r="I349">
            <v>811362.88813900005</v>
          </cell>
          <cell r="J349">
            <v>364793.40003399999</v>
          </cell>
          <cell r="K349">
            <v>101766.07002299999</v>
          </cell>
          <cell r="L349">
            <v>446569.488105</v>
          </cell>
          <cell r="M349">
            <v>1123595.9475829999</v>
          </cell>
          <cell r="N349">
            <v>788666.66</v>
          </cell>
          <cell r="O349">
            <v>1586946.82057</v>
          </cell>
          <cell r="P349">
            <v>1359723.145122</v>
          </cell>
          <cell r="Q349">
            <v>227223.67544800002</v>
          </cell>
          <cell r="R349">
            <v>35886.762723</v>
          </cell>
          <cell r="S349">
            <v>149615.78263999999</v>
          </cell>
          <cell r="T349">
            <v>121271.11358400001</v>
          </cell>
          <cell r="U349">
            <v>95321.983286999995</v>
          </cell>
          <cell r="V349">
            <v>157157.876307</v>
          </cell>
          <cell r="W349">
            <v>4.9263054865677315E-2</v>
          </cell>
          <cell r="X349">
            <v>8.4836531755076106E-2</v>
          </cell>
          <cell r="Y349">
            <v>1208.647304641989</v>
          </cell>
          <cell r="Z349">
            <v>1123595.9475829999</v>
          </cell>
          <cell r="AA349">
            <v>78866666</v>
          </cell>
        </row>
        <row r="350">
          <cell r="A350" t="str">
            <v>HVN</v>
          </cell>
          <cell r="B350">
            <v>0</v>
          </cell>
          <cell r="C350">
            <v>0</v>
          </cell>
          <cell r="D350">
            <v>20325570.151478998</v>
          </cell>
          <cell r="E350">
            <v>4484394.3222190002</v>
          </cell>
          <cell r="F350">
            <v>3685639.3541259998</v>
          </cell>
          <cell r="G350">
            <v>51175694.523907997</v>
          </cell>
          <cell r="H350">
            <v>82390256.747143999</v>
          </cell>
          <cell r="I350">
            <v>63717833.334911004</v>
          </cell>
          <cell r="J350">
            <v>32170307.308853999</v>
          </cell>
          <cell r="K350">
            <v>8272535.2858419996</v>
          </cell>
          <cell r="L350">
            <v>30193295.541926999</v>
          </cell>
          <cell r="M350">
            <v>18672423.412232999</v>
          </cell>
          <cell r="N350">
            <v>14182908.470000001</v>
          </cell>
          <cell r="O350">
            <v>96810641.717812002</v>
          </cell>
          <cell r="P350">
            <v>84546648.995573997</v>
          </cell>
          <cell r="Q350">
            <v>12263992.722238002</v>
          </cell>
          <cell r="R350">
            <v>1561363.9006640001</v>
          </cell>
          <cell r="S350">
            <v>4886811.5277490001</v>
          </cell>
          <cell r="T350">
            <v>3311904.8287399998</v>
          </cell>
          <cell r="U350">
            <v>2335040.2345980001</v>
          </cell>
          <cell r="V350">
            <v>4873268.7294039996</v>
          </cell>
          <cell r="W350">
            <v>2.8341218085583191E-2</v>
          </cell>
          <cell r="X350">
            <v>0.12505287519713315</v>
          </cell>
          <cell r="Y350">
            <v>1646.3761572861649</v>
          </cell>
          <cell r="Z350">
            <v>18672423.412232999</v>
          </cell>
          <cell r="AA350">
            <v>1418290847</v>
          </cell>
        </row>
        <row r="351">
          <cell r="A351" t="str">
            <v>TNA</v>
          </cell>
          <cell r="B351">
            <v>0</v>
          </cell>
          <cell r="C351">
            <v>0</v>
          </cell>
          <cell r="D351">
            <v>1572445.8086600001</v>
          </cell>
          <cell r="E351">
            <v>503117.23615999997</v>
          </cell>
          <cell r="F351">
            <v>690540.76870599994</v>
          </cell>
          <cell r="G351">
            <v>42790.237136999996</v>
          </cell>
          <cell r="H351">
            <v>1705105.9656799999</v>
          </cell>
          <cell r="I351">
            <v>1157115.8067350001</v>
          </cell>
          <cell r="J351">
            <v>1104389.9717349999</v>
          </cell>
          <cell r="K351">
            <v>959786.54083099996</v>
          </cell>
          <cell r="L351">
            <v>7207.25</v>
          </cell>
          <cell r="M351">
            <v>547990.15894500003</v>
          </cell>
          <cell r="N351">
            <v>342491.06</v>
          </cell>
          <cell r="O351">
            <v>4397264.779689</v>
          </cell>
          <cell r="P351">
            <v>4236557.8870169995</v>
          </cell>
          <cell r="Q351">
            <v>160706.8926720001</v>
          </cell>
          <cell r="R351">
            <v>64727.851090999997</v>
          </cell>
          <cell r="S351">
            <v>70352.356530000005</v>
          </cell>
          <cell r="T351">
            <v>164721.897425</v>
          </cell>
          <cell r="U351">
            <v>130657.175512</v>
          </cell>
          <cell r="V351">
            <v>229449.74851599999</v>
          </cell>
          <cell r="W351">
            <v>7.6627012128183861E-2</v>
          </cell>
          <cell r="X351">
            <v>0.2384297845120858</v>
          </cell>
          <cell r="Y351">
            <v>3814.9076215887212</v>
          </cell>
          <cell r="Z351">
            <v>547990.15894500003</v>
          </cell>
          <cell r="AA351">
            <v>34249106</v>
          </cell>
        </row>
        <row r="352">
          <cell r="A352" t="str">
            <v>HOT</v>
          </cell>
          <cell r="B352">
            <v>0</v>
          </cell>
          <cell r="C352">
            <v>0</v>
          </cell>
          <cell r="D352">
            <v>70088.606471000006</v>
          </cell>
          <cell r="E352">
            <v>7390.8408310000004</v>
          </cell>
          <cell r="F352">
            <v>2580.205402</v>
          </cell>
          <cell r="G352">
            <v>65874.186428000001</v>
          </cell>
          <cell r="H352">
            <v>145545.92190099999</v>
          </cell>
          <cell r="I352">
            <v>31787.56637</v>
          </cell>
          <cell r="J352">
            <v>30931.797953000001</v>
          </cell>
          <cell r="K352">
            <v>0</v>
          </cell>
          <cell r="L352">
            <v>0</v>
          </cell>
          <cell r="M352">
            <v>113758.35553099999</v>
          </cell>
          <cell r="N352">
            <v>79999.37</v>
          </cell>
          <cell r="O352">
            <v>186619.67028399999</v>
          </cell>
          <cell r="P352">
            <v>131684.88034100001</v>
          </cell>
          <cell r="Q352">
            <v>54934.789943000011</v>
          </cell>
          <cell r="R352">
            <v>7.8164290000000003</v>
          </cell>
          <cell r="S352">
            <v>17518.191784999999</v>
          </cell>
          <cell r="T352">
            <v>17298.812535000001</v>
          </cell>
          <cell r="U352">
            <v>13481.566253000001</v>
          </cell>
          <cell r="V352">
            <v>17306.628964</v>
          </cell>
          <cell r="W352">
            <v>9.2627578134206551E-2</v>
          </cell>
          <cell r="X352">
            <v>0.11851055854377374</v>
          </cell>
          <cell r="Y352">
            <v>1685.2090526462896</v>
          </cell>
          <cell r="Z352">
            <v>113758.35553099999</v>
          </cell>
          <cell r="AA352">
            <v>7999937</v>
          </cell>
        </row>
        <row r="353">
          <cell r="A353" t="str">
            <v>SRA</v>
          </cell>
          <cell r="B353">
            <v>0</v>
          </cell>
          <cell r="C353">
            <v>0</v>
          </cell>
          <cell r="D353">
            <v>142864.68120600001</v>
          </cell>
          <cell r="E353">
            <v>57893.498490999998</v>
          </cell>
          <cell r="F353">
            <v>17420.576023000001</v>
          </cell>
          <cell r="G353">
            <v>201954.98827</v>
          </cell>
          <cell r="H353">
            <v>348766.79363899998</v>
          </cell>
          <cell r="I353">
            <v>13043.575697</v>
          </cell>
          <cell r="J353">
            <v>13043.575697</v>
          </cell>
          <cell r="K353">
            <v>2550.9999979999998</v>
          </cell>
          <cell r="L353">
            <v>0</v>
          </cell>
          <cell r="M353">
            <v>335723.21794200002</v>
          </cell>
          <cell r="N353">
            <v>180000</v>
          </cell>
          <cell r="O353">
            <v>389724.79816399998</v>
          </cell>
          <cell r="P353">
            <v>294934.70923400001</v>
          </cell>
          <cell r="Q353">
            <v>94790.088929999984</v>
          </cell>
          <cell r="R353">
            <v>211.67047199999999</v>
          </cell>
          <cell r="S353">
            <v>90462.268840000004</v>
          </cell>
          <cell r="T353">
            <v>90072.116943999994</v>
          </cell>
          <cell r="U353">
            <v>88255.350321999998</v>
          </cell>
          <cell r="V353">
            <v>90283.787415999992</v>
          </cell>
          <cell r="W353">
            <v>0.25304975109915701</v>
          </cell>
          <cell r="X353">
            <v>0.26288128316834825</v>
          </cell>
          <cell r="Y353">
            <v>4903.0750178888893</v>
          </cell>
          <cell r="Z353">
            <v>335723.21794200002</v>
          </cell>
          <cell r="AA353">
            <v>18000000</v>
          </cell>
        </row>
        <row r="354">
          <cell r="A354" t="str">
            <v>TMB</v>
          </cell>
          <cell r="B354">
            <v>0</v>
          </cell>
          <cell r="C354">
            <v>0</v>
          </cell>
          <cell r="D354">
            <v>717903.63771299995</v>
          </cell>
          <cell r="E354">
            <v>39187.842928999999</v>
          </cell>
          <cell r="F354">
            <v>611207.66100299999</v>
          </cell>
          <cell r="G354">
            <v>90607.025710999995</v>
          </cell>
          <cell r="H354">
            <v>813130.50306400005</v>
          </cell>
          <cell r="I354">
            <v>638214.41683500004</v>
          </cell>
          <cell r="J354">
            <v>638214.41683500004</v>
          </cell>
          <cell r="K354">
            <v>270047.58439999999</v>
          </cell>
          <cell r="L354">
            <v>0</v>
          </cell>
          <cell r="M354">
            <v>174916.08622900001</v>
          </cell>
          <cell r="N354">
            <v>100000</v>
          </cell>
          <cell r="O354">
            <v>5712483.1135569997</v>
          </cell>
          <cell r="P354">
            <v>5361164.7525300002</v>
          </cell>
          <cell r="Q354">
            <v>351318.36102699983</v>
          </cell>
          <cell r="R354">
            <v>18600.238255</v>
          </cell>
          <cell r="S354">
            <v>16557.783890999999</v>
          </cell>
          <cell r="T354">
            <v>21978.046031000002</v>
          </cell>
          <cell r="U354">
            <v>13345.216585</v>
          </cell>
          <cell r="V354">
            <v>40578.284286000002</v>
          </cell>
          <cell r="W354">
            <v>1.6412146063532463E-2</v>
          </cell>
          <cell r="X354">
            <v>7.6294964475299612E-2</v>
          </cell>
          <cell r="Y354">
            <v>889.68110566666667</v>
          </cell>
          <cell r="Z354">
            <v>174916.08622900001</v>
          </cell>
          <cell r="AA354">
            <v>15000000</v>
          </cell>
        </row>
        <row r="355">
          <cell r="A355" t="str">
            <v>V21</v>
          </cell>
          <cell r="B355">
            <v>0</v>
          </cell>
          <cell r="C355">
            <v>0</v>
          </cell>
          <cell r="D355">
            <v>384857.85270699998</v>
          </cell>
          <cell r="E355">
            <v>46831.377007000003</v>
          </cell>
          <cell r="F355">
            <v>150015.032951</v>
          </cell>
          <cell r="G355">
            <v>26770.741560999999</v>
          </cell>
          <cell r="H355">
            <v>423199.71043500002</v>
          </cell>
          <cell r="I355">
            <v>304250.72077000001</v>
          </cell>
          <cell r="J355">
            <v>265523.28742900002</v>
          </cell>
          <cell r="K355">
            <v>47686.717778999999</v>
          </cell>
          <cell r="L355">
            <v>38727.433341000004</v>
          </cell>
          <cell r="M355">
            <v>118948.989665</v>
          </cell>
          <cell r="N355">
            <v>119997.89</v>
          </cell>
          <cell r="O355">
            <v>319957.126323</v>
          </cell>
          <cell r="P355">
            <v>283998.517666</v>
          </cell>
          <cell r="Q355">
            <v>35958.608656999975</v>
          </cell>
          <cell r="R355">
            <v>6461.606976</v>
          </cell>
          <cell r="S355">
            <v>17825.118448000001</v>
          </cell>
          <cell r="T355">
            <v>1339.161208</v>
          </cell>
          <cell r="U355">
            <v>-99.403582999999998</v>
          </cell>
          <cell r="V355">
            <v>7800.7681840000005</v>
          </cell>
          <cell r="W355">
            <v>-2.3488575381543786E-4</v>
          </cell>
          <cell r="X355">
            <v>-8.3568244908976204E-4</v>
          </cell>
          <cell r="Y355">
            <v>-8.2837775730889938</v>
          </cell>
          <cell r="Z355">
            <v>118948.989665</v>
          </cell>
          <cell r="AA355">
            <v>11999789</v>
          </cell>
        </row>
        <row r="356">
          <cell r="A356" t="str">
            <v>HNM</v>
          </cell>
          <cell r="B356">
            <v>0</v>
          </cell>
          <cell r="C356">
            <v>0</v>
          </cell>
          <cell r="D356">
            <v>395927.81182900001</v>
          </cell>
          <cell r="E356">
            <v>26258.282015000001</v>
          </cell>
          <cell r="F356">
            <v>210951.280493</v>
          </cell>
          <cell r="G356">
            <v>88835.031921999995</v>
          </cell>
          <cell r="H356">
            <v>515023.818118</v>
          </cell>
          <cell r="I356">
            <v>328570.721639</v>
          </cell>
          <cell r="J356">
            <v>312514.89947800001</v>
          </cell>
          <cell r="K356">
            <v>188901.72255999999</v>
          </cell>
          <cell r="L356">
            <v>16055.822161</v>
          </cell>
          <cell r="M356">
            <v>186453.09648000001</v>
          </cell>
          <cell r="N356">
            <v>200000</v>
          </cell>
          <cell r="O356">
            <v>182930.69292</v>
          </cell>
          <cell r="P356">
            <v>126009.94752</v>
          </cell>
          <cell r="Q356">
            <v>56920.7454</v>
          </cell>
          <cell r="R356">
            <v>13012.819778999999</v>
          </cell>
          <cell r="S356">
            <v>22052.627574999999</v>
          </cell>
          <cell r="T356">
            <v>13459.465773</v>
          </cell>
          <cell r="U356">
            <v>13459.465773</v>
          </cell>
          <cell r="V356">
            <v>26472.285552000001</v>
          </cell>
          <cell r="W356">
            <v>2.6133676345656359E-2</v>
          </cell>
          <cell r="X356">
            <v>7.218687180367496E-2</v>
          </cell>
          <cell r="Y356">
            <v>672.97328864999997</v>
          </cell>
          <cell r="Z356">
            <v>186453.09648000001</v>
          </cell>
          <cell r="AA356">
            <v>20000000</v>
          </cell>
        </row>
        <row r="357">
          <cell r="A357" t="str">
            <v>NDN</v>
          </cell>
          <cell r="B357">
            <v>0</v>
          </cell>
          <cell r="C357">
            <v>0</v>
          </cell>
          <cell r="D357">
            <v>1950688.494155</v>
          </cell>
          <cell r="E357">
            <v>14015.346826000001</v>
          </cell>
          <cell r="F357">
            <v>618478.88720899995</v>
          </cell>
          <cell r="G357">
            <v>105632.95621800001</v>
          </cell>
          <cell r="H357">
            <v>2147476.4284060001</v>
          </cell>
          <cell r="I357">
            <v>1491956.1062650001</v>
          </cell>
          <cell r="J357">
            <v>1464459.5597020001</v>
          </cell>
          <cell r="K357">
            <v>600</v>
          </cell>
          <cell r="L357">
            <v>23992.957999999999</v>
          </cell>
          <cell r="M357">
            <v>655520.32214099995</v>
          </cell>
          <cell r="N357">
            <v>479323.98</v>
          </cell>
          <cell r="O357">
            <v>39764.283572</v>
          </cell>
          <cell r="P357">
            <v>30602.814694000001</v>
          </cell>
          <cell r="Q357">
            <v>9161.4688780000015</v>
          </cell>
          <cell r="R357">
            <v>3036.9804450000001</v>
          </cell>
          <cell r="S357">
            <v>3526.7773379999999</v>
          </cell>
          <cell r="T357">
            <v>80480.328848999998</v>
          </cell>
          <cell r="U357">
            <v>62969.889556000002</v>
          </cell>
          <cell r="V357">
            <v>83517.309293999991</v>
          </cell>
          <cell r="W357">
            <v>2.9322738411960331E-2</v>
          </cell>
          <cell r="X357">
            <v>9.6060926609160741E-2</v>
          </cell>
          <cell r="Y357">
            <v>1313.7229135917632</v>
          </cell>
          <cell r="Z357">
            <v>655520.32214099995</v>
          </cell>
          <cell r="AA357">
            <v>47932398</v>
          </cell>
        </row>
        <row r="358">
          <cell r="A358" t="str">
            <v>BLF</v>
          </cell>
          <cell r="B358">
            <v>0</v>
          </cell>
          <cell r="C358">
            <v>0</v>
          </cell>
          <cell r="D358">
            <v>381489.22135599999</v>
          </cell>
          <cell r="E358">
            <v>43062.174103999998</v>
          </cell>
          <cell r="F358">
            <v>215677.640277</v>
          </cell>
          <cell r="G358">
            <v>144107.58445299999</v>
          </cell>
          <cell r="H358">
            <v>539051.71585799998</v>
          </cell>
          <cell r="I358">
            <v>374555.78648900002</v>
          </cell>
          <cell r="J358">
            <v>338307.13296399999</v>
          </cell>
          <cell r="K358">
            <v>181880.64889000001</v>
          </cell>
          <cell r="L358">
            <v>29648.653525000002</v>
          </cell>
          <cell r="M358">
            <v>164495.92936899999</v>
          </cell>
          <cell r="N358">
            <v>114990</v>
          </cell>
          <cell r="O358">
            <v>567553.21317600005</v>
          </cell>
          <cell r="P358">
            <v>413646.11128399998</v>
          </cell>
          <cell r="Q358">
            <v>153907.10189200004</v>
          </cell>
          <cell r="R358">
            <v>17246.662563000002</v>
          </cell>
          <cell r="S358">
            <v>27432.465178999999</v>
          </cell>
          <cell r="T358">
            <v>9652</v>
          </cell>
          <cell r="U358">
            <v>8646.3055660000009</v>
          </cell>
          <cell r="V358">
            <v>26898.662563000002</v>
          </cell>
          <cell r="W358">
            <v>1.6039844251748304E-2</v>
          </cell>
          <cell r="X358">
            <v>5.2562428743172518E-2</v>
          </cell>
          <cell r="Y358">
            <v>751.85265791304346</v>
          </cell>
          <cell r="Z358">
            <v>164495.92936899999</v>
          </cell>
          <cell r="AA358">
            <v>11500000</v>
          </cell>
        </row>
        <row r="359">
          <cell r="A359" t="str">
            <v>TMC</v>
          </cell>
          <cell r="B359">
            <v>0</v>
          </cell>
          <cell r="C359">
            <v>0</v>
          </cell>
          <cell r="D359">
            <v>128213.00530800001</v>
          </cell>
          <cell r="E359">
            <v>30044.815676999999</v>
          </cell>
          <cell r="F359">
            <v>71745.843452000001</v>
          </cell>
          <cell r="G359">
            <v>169549.27538199999</v>
          </cell>
          <cell r="H359">
            <v>311957.98788299999</v>
          </cell>
          <cell r="I359">
            <v>108842.362933</v>
          </cell>
          <cell r="J359">
            <v>104214.013447</v>
          </cell>
          <cell r="K359">
            <v>15000</v>
          </cell>
          <cell r="L359">
            <v>0</v>
          </cell>
          <cell r="M359">
            <v>203115.62495</v>
          </cell>
          <cell r="N359">
            <v>124000</v>
          </cell>
          <cell r="O359">
            <v>2457829.607537</v>
          </cell>
          <cell r="P359">
            <v>2319126.054763</v>
          </cell>
          <cell r="Q359">
            <v>138703.55277400007</v>
          </cell>
          <cell r="R359">
            <v>707.55302800000004</v>
          </cell>
          <cell r="S359">
            <v>19492.073864000002</v>
          </cell>
          <cell r="T359">
            <v>23878.549444</v>
          </cell>
          <cell r="U359">
            <v>19195.987244</v>
          </cell>
          <cell r="V359">
            <v>24586.102471999999</v>
          </cell>
          <cell r="W359">
            <v>6.1533885938511258E-2</v>
          </cell>
          <cell r="X359">
            <v>9.4507683732974176E-2</v>
          </cell>
          <cell r="Y359">
            <v>1548.0634874193549</v>
          </cell>
          <cell r="Z359">
            <v>203115.62495</v>
          </cell>
          <cell r="AA359">
            <v>12400000</v>
          </cell>
        </row>
        <row r="360">
          <cell r="A360" t="str">
            <v>MCC</v>
          </cell>
          <cell r="B360">
            <v>0</v>
          </cell>
          <cell r="C360">
            <v>0</v>
          </cell>
          <cell r="D360">
            <v>18880.480376</v>
          </cell>
          <cell r="E360">
            <v>1711.402844</v>
          </cell>
          <cell r="F360">
            <v>11867.130928</v>
          </cell>
          <cell r="G360">
            <v>4427.1865310000003</v>
          </cell>
          <cell r="H360">
            <v>82602.296157000004</v>
          </cell>
          <cell r="I360">
            <v>11582.314979999999</v>
          </cell>
          <cell r="J360">
            <v>10949.008394</v>
          </cell>
          <cell r="K360">
            <v>3000</v>
          </cell>
          <cell r="L360">
            <v>0</v>
          </cell>
          <cell r="M360">
            <v>71019.981176999994</v>
          </cell>
          <cell r="N360">
            <v>49861.24</v>
          </cell>
          <cell r="O360">
            <v>85899.382966000005</v>
          </cell>
          <cell r="P360">
            <v>70876.687529999996</v>
          </cell>
          <cell r="Q360">
            <v>15022.695435999995</v>
          </cell>
          <cell r="R360">
            <v>69.232877000000002</v>
          </cell>
          <cell r="S360">
            <v>7162.1639009999999</v>
          </cell>
          <cell r="T360">
            <v>7114.0420430000004</v>
          </cell>
          <cell r="U360">
            <v>5691.2336349999996</v>
          </cell>
          <cell r="V360">
            <v>7183.2749200000007</v>
          </cell>
          <cell r="W360">
            <v>6.8899218299971005E-2</v>
          </cell>
          <cell r="X360">
            <v>8.013566802863531E-2</v>
          </cell>
          <cell r="Y360">
            <v>1141.4143801878975</v>
          </cell>
          <cell r="Z360">
            <v>71019.981176999994</v>
          </cell>
          <cell r="AA360">
            <v>4986124</v>
          </cell>
        </row>
        <row r="361">
          <cell r="A361" t="str">
            <v>HGM</v>
          </cell>
          <cell r="B361">
            <v>0</v>
          </cell>
          <cell r="C361">
            <v>0</v>
          </cell>
          <cell r="D361">
            <v>84291.187464000002</v>
          </cell>
          <cell r="E361">
            <v>288.01217200000002</v>
          </cell>
          <cell r="F361">
            <v>27697.256216000002</v>
          </cell>
          <cell r="G361">
            <v>25882.949423999999</v>
          </cell>
          <cell r="H361">
            <v>181856.07534400001</v>
          </cell>
          <cell r="I361">
            <v>29027.459361000001</v>
          </cell>
          <cell r="J361">
            <v>15796.658979</v>
          </cell>
          <cell r="K361">
            <v>0</v>
          </cell>
          <cell r="L361">
            <v>0</v>
          </cell>
          <cell r="M361">
            <v>152828.615983</v>
          </cell>
          <cell r="N361">
            <v>119207.2</v>
          </cell>
          <cell r="O361">
            <v>97488.862985999993</v>
          </cell>
          <cell r="P361">
            <v>65381.441133</v>
          </cell>
          <cell r="Q361">
            <v>32107.421852999996</v>
          </cell>
          <cell r="R361" t="e">
            <v>#N/A</v>
          </cell>
          <cell r="S361">
            <v>19003.837033</v>
          </cell>
          <cell r="T361">
            <v>21806.104723</v>
          </cell>
          <cell r="U361">
            <v>18828.712359000001</v>
          </cell>
          <cell r="V361" t="e">
            <v>#N/A</v>
          </cell>
          <cell r="W361">
            <v>0.10353633951125085</v>
          </cell>
          <cell r="X361">
            <v>0.12320148447260967</v>
          </cell>
          <cell r="Y361">
            <v>1579.4945572918414</v>
          </cell>
          <cell r="Z361">
            <v>152828.615983</v>
          </cell>
          <cell r="AA361">
            <v>11920720</v>
          </cell>
        </row>
        <row r="362">
          <cell r="A362" t="str">
            <v>KSQ</v>
          </cell>
          <cell r="B362">
            <v>0</v>
          </cell>
          <cell r="C362">
            <v>0</v>
          </cell>
          <cell r="D362">
            <v>252.41673800000001</v>
          </cell>
          <cell r="E362">
            <v>0</v>
          </cell>
          <cell r="F362">
            <v>0</v>
          </cell>
          <cell r="G362">
            <v>0</v>
          </cell>
          <cell r="H362">
            <v>318407.25673800003</v>
          </cell>
          <cell r="I362">
            <v>5880.6269130000001</v>
          </cell>
          <cell r="J362">
            <v>5880.6269130000001</v>
          </cell>
          <cell r="K362">
            <v>1292.25</v>
          </cell>
          <cell r="L362">
            <v>0</v>
          </cell>
          <cell r="M362">
            <v>312526.62982500001</v>
          </cell>
          <cell r="N362">
            <v>300000</v>
          </cell>
          <cell r="O362">
            <v>0</v>
          </cell>
          <cell r="P362">
            <v>-0.23458599999999999</v>
          </cell>
          <cell r="Q362" t="e">
            <v>#N/A</v>
          </cell>
          <cell r="R362" t="e">
            <v>#N/A</v>
          </cell>
          <cell r="S362">
            <v>5291.0409179999997</v>
          </cell>
          <cell r="T362">
            <v>6779.6778450000002</v>
          </cell>
          <cell r="U362">
            <v>6675.1740890000001</v>
          </cell>
          <cell r="V362" t="e">
            <v>#N/A</v>
          </cell>
          <cell r="W362">
            <v>2.0964264939767489E-2</v>
          </cell>
          <cell r="X362">
            <v>2.1358736990629498E-2</v>
          </cell>
          <cell r="Y362">
            <v>222.50580296666666</v>
          </cell>
          <cell r="Z362">
            <v>312526.62982500001</v>
          </cell>
          <cell r="AA362">
            <v>30000000</v>
          </cell>
        </row>
        <row r="363">
          <cell r="A363" t="str">
            <v>SDG</v>
          </cell>
          <cell r="B363">
            <v>0</v>
          </cell>
          <cell r="C363">
            <v>0</v>
          </cell>
          <cell r="D363">
            <v>248861.896783</v>
          </cell>
          <cell r="E363">
            <v>34275.488726000003</v>
          </cell>
          <cell r="F363">
            <v>88354.276759999993</v>
          </cell>
          <cell r="G363">
            <v>318932.44967</v>
          </cell>
          <cell r="H363">
            <v>625564.92126500001</v>
          </cell>
          <cell r="I363">
            <v>256064.786073</v>
          </cell>
          <cell r="J363">
            <v>239553.237123</v>
          </cell>
          <cell r="K363">
            <v>161635.98757699999</v>
          </cell>
          <cell r="L363">
            <v>16511.54895</v>
          </cell>
          <cell r="M363">
            <v>369500.13519200002</v>
          </cell>
          <cell r="N363">
            <v>67999.97</v>
          </cell>
          <cell r="O363">
            <v>1315482.7746240001</v>
          </cell>
          <cell r="P363">
            <v>1171543.9364189999</v>
          </cell>
          <cell r="Q363">
            <v>143938.83820499995</v>
          </cell>
          <cell r="R363">
            <v>16226.39208</v>
          </cell>
          <cell r="S363">
            <v>80505.672441999995</v>
          </cell>
          <cell r="T363">
            <v>76804.340337000001</v>
          </cell>
          <cell r="U363">
            <v>37981.475078000003</v>
          </cell>
          <cell r="V363">
            <v>93030.732417000007</v>
          </cell>
          <cell r="W363">
            <v>6.0715480978688702E-2</v>
          </cell>
          <cell r="X363">
            <v>0.10279150522709291</v>
          </cell>
          <cell r="Y363">
            <v>5585.5135050794879</v>
          </cell>
          <cell r="Z363">
            <v>369500.13519200002</v>
          </cell>
          <cell r="AA363">
            <v>6799997</v>
          </cell>
        </row>
        <row r="364">
          <cell r="A364" t="str">
            <v>TET</v>
          </cell>
          <cell r="B364">
            <v>0</v>
          </cell>
          <cell r="C364">
            <v>0</v>
          </cell>
          <cell r="D364">
            <v>52820.207630999997</v>
          </cell>
          <cell r="E364" t="e">
            <v>#N/A</v>
          </cell>
          <cell r="F364">
            <v>0</v>
          </cell>
          <cell r="G364">
            <v>43755.330161999998</v>
          </cell>
          <cell r="H364">
            <v>98460.233557</v>
          </cell>
          <cell r="I364">
            <v>6380.1008869999996</v>
          </cell>
          <cell r="J364">
            <v>6380.1008869999996</v>
          </cell>
          <cell r="K364">
            <v>0</v>
          </cell>
          <cell r="L364">
            <v>0</v>
          </cell>
          <cell r="M364">
            <v>92080.132670000006</v>
          </cell>
          <cell r="N364">
            <v>57029.4</v>
          </cell>
          <cell r="O364">
            <v>29158.402137000001</v>
          </cell>
          <cell r="P364">
            <v>13399.815318999999</v>
          </cell>
          <cell r="Q364">
            <v>15758.586818</v>
          </cell>
          <cell r="R364">
            <v>0</v>
          </cell>
          <cell r="S364">
            <v>9808.9080979999999</v>
          </cell>
          <cell r="T364">
            <v>11993.289309</v>
          </cell>
          <cell r="U364">
            <v>9521.8138290000006</v>
          </cell>
          <cell r="V364">
            <v>11993.289309</v>
          </cell>
          <cell r="W364">
            <v>9.6707203355227575E-2</v>
          </cell>
          <cell r="X364">
            <v>0.10340790736178247</v>
          </cell>
          <cell r="Y364">
            <v>1669.632475354817</v>
          </cell>
          <cell r="Z364">
            <v>92080.132670000006</v>
          </cell>
          <cell r="AA364">
            <v>5702940</v>
          </cell>
        </row>
        <row r="365">
          <cell r="A365" t="str">
            <v>CT6</v>
          </cell>
          <cell r="B365">
            <v>0</v>
          </cell>
          <cell r="C365">
            <v>0</v>
          </cell>
          <cell r="D365">
            <v>135223.03801799999</v>
          </cell>
          <cell r="E365">
            <v>61099.006702999999</v>
          </cell>
          <cell r="F365">
            <v>65236.977139000002</v>
          </cell>
          <cell r="G365">
            <v>26105.344863999999</v>
          </cell>
          <cell r="H365">
            <v>166617.25677499999</v>
          </cell>
          <cell r="I365">
            <v>131049.032909</v>
          </cell>
          <cell r="J365">
            <v>130473.81490899999</v>
          </cell>
          <cell r="K365">
            <v>51539.844343999997</v>
          </cell>
          <cell r="L365">
            <v>0</v>
          </cell>
          <cell r="M365">
            <v>35568.223866</v>
          </cell>
          <cell r="N365">
            <v>61057.59</v>
          </cell>
          <cell r="O365">
            <v>85694.455451000002</v>
          </cell>
          <cell r="P365">
            <v>75854.028634000002</v>
          </cell>
          <cell r="Q365">
            <v>9840.426817000005</v>
          </cell>
          <cell r="R365">
            <v>5055.0452839999998</v>
          </cell>
          <cell r="S365">
            <v>-5780.5119260000001</v>
          </cell>
          <cell r="T365">
            <v>-10507.203597</v>
          </cell>
          <cell r="U365">
            <v>-10548.075321</v>
          </cell>
          <cell r="V365">
            <v>-5452.1583129999999</v>
          </cell>
          <cell r="W365">
            <v>-6.3307219943274692E-2</v>
          </cell>
          <cell r="X365">
            <v>-0.2965589555649138</v>
          </cell>
          <cell r="Y365">
            <v>-1727.5616874167483</v>
          </cell>
          <cell r="Z365">
            <v>35568.223866</v>
          </cell>
          <cell r="AA365">
            <v>6105759.0000000009</v>
          </cell>
        </row>
        <row r="366">
          <cell r="A366" t="str">
            <v>HVT</v>
          </cell>
          <cell r="B366">
            <v>0</v>
          </cell>
          <cell r="C366">
            <v>0</v>
          </cell>
          <cell r="D366">
            <v>285020.83433300001</v>
          </cell>
          <cell r="E366">
            <v>77212.757125999997</v>
          </cell>
          <cell r="F366">
            <v>64099.489279000001</v>
          </cell>
          <cell r="G366">
            <v>197014.30847799999</v>
          </cell>
          <cell r="H366">
            <v>493393.45245300001</v>
          </cell>
          <cell r="I366">
            <v>272614.81900000002</v>
          </cell>
          <cell r="J366">
            <v>217624.255022</v>
          </cell>
          <cell r="K366">
            <v>61313.032470999999</v>
          </cell>
          <cell r="L366">
            <v>49490.563977999998</v>
          </cell>
          <cell r="M366">
            <v>220778.63345299999</v>
          </cell>
          <cell r="N366">
            <v>109880.59</v>
          </cell>
          <cell r="O366">
            <v>926315.51325399999</v>
          </cell>
          <cell r="P366">
            <v>741666.85962700006</v>
          </cell>
          <cell r="Q366">
            <v>184648.65362699996</v>
          </cell>
          <cell r="R366">
            <v>5369.9978469999996</v>
          </cell>
          <cell r="S366">
            <v>93476.026220999993</v>
          </cell>
          <cell r="T366">
            <v>87754.767154000001</v>
          </cell>
          <cell r="U366">
            <v>70191.213722999993</v>
          </cell>
          <cell r="V366">
            <v>93124.765001000007</v>
          </cell>
          <cell r="W366">
            <v>0.14226215077243312</v>
          </cell>
          <cell r="X366">
            <v>0.31792575497548092</v>
          </cell>
          <cell r="Y366">
            <v>6387.9538436224266</v>
          </cell>
          <cell r="Z366">
            <v>220778.63345299999</v>
          </cell>
          <cell r="AA366">
            <v>10988059</v>
          </cell>
        </row>
        <row r="367">
          <cell r="A367" t="str">
            <v>TV3</v>
          </cell>
          <cell r="B367">
            <v>0</v>
          </cell>
          <cell r="C367">
            <v>0</v>
          </cell>
          <cell r="D367">
            <v>172529.62769299999</v>
          </cell>
          <cell r="E367">
            <v>83330.985069999995</v>
          </cell>
          <cell r="F367">
            <v>29755.529468000001</v>
          </cell>
          <cell r="G367">
            <v>27693.844493000001</v>
          </cell>
          <cell r="H367">
            <v>253043.99243099999</v>
          </cell>
          <cell r="I367">
            <v>149769.338708</v>
          </cell>
          <cell r="J367">
            <v>149769.338708</v>
          </cell>
          <cell r="K367">
            <v>14196.036576</v>
          </cell>
          <cell r="L367">
            <v>0</v>
          </cell>
          <cell r="M367">
            <v>103274.653723</v>
          </cell>
          <cell r="N367">
            <v>82760.66</v>
          </cell>
          <cell r="O367">
            <v>371423.830059</v>
          </cell>
          <cell r="P367">
            <v>266119.98352499999</v>
          </cell>
          <cell r="Q367">
            <v>105303.84653399998</v>
          </cell>
          <cell r="R367">
            <v>0</v>
          </cell>
          <cell r="S367">
            <v>18858.210316000001</v>
          </cell>
          <cell r="T367">
            <v>24387.655728999998</v>
          </cell>
          <cell r="U367">
            <v>19321.764751999999</v>
          </cell>
          <cell r="V367">
            <v>24387.655728999998</v>
          </cell>
          <cell r="W367">
            <v>7.6357334415946096E-2</v>
          </cell>
          <cell r="X367">
            <v>0.1870910630581655</v>
          </cell>
          <cell r="Y367">
            <v>2334.6557110588533</v>
          </cell>
          <cell r="Z367">
            <v>103274.653723</v>
          </cell>
          <cell r="AA367">
            <v>8276066</v>
          </cell>
        </row>
        <row r="368">
          <cell r="A368" t="str">
            <v>BKC</v>
          </cell>
          <cell r="B368">
            <v>0</v>
          </cell>
          <cell r="C368">
            <v>0</v>
          </cell>
          <cell r="D368">
            <v>243179.634227</v>
          </cell>
          <cell r="E368">
            <v>117023.99954</v>
          </cell>
          <cell r="F368">
            <v>112026.669899</v>
          </cell>
          <cell r="G368">
            <v>98836.500117000003</v>
          </cell>
          <cell r="H368">
            <v>374226.98910499999</v>
          </cell>
          <cell r="I368">
            <v>226481.900051</v>
          </cell>
          <cell r="J368">
            <v>225431.900051</v>
          </cell>
          <cell r="K368">
            <v>152090.888259</v>
          </cell>
          <cell r="L368">
            <v>1050</v>
          </cell>
          <cell r="M368">
            <v>147745.08905400001</v>
          </cell>
          <cell r="N368">
            <v>117377.28</v>
          </cell>
          <cell r="O368">
            <v>168765.58203799999</v>
          </cell>
          <cell r="P368">
            <v>158302.62020500001</v>
          </cell>
          <cell r="Q368">
            <v>10462.961833000003</v>
          </cell>
          <cell r="R368">
            <v>11060.045158999999</v>
          </cell>
          <cell r="S368">
            <v>-3665.4527720000001</v>
          </cell>
          <cell r="T368">
            <v>-1293.848497</v>
          </cell>
          <cell r="U368">
            <v>-6036.7779549999996</v>
          </cell>
          <cell r="V368">
            <v>9766.1966619999985</v>
          </cell>
          <cell r="W368">
            <v>-1.6131327057510036E-2</v>
          </cell>
          <cell r="X368">
            <v>-4.0859415318999816E-2</v>
          </cell>
          <cell r="Y368">
            <v>-514.30549038110269</v>
          </cell>
          <cell r="Z368">
            <v>147745.08905400001</v>
          </cell>
          <cell r="AA368">
            <v>11737728</v>
          </cell>
        </row>
        <row r="369">
          <cell r="A369" t="str">
            <v>KSK</v>
          </cell>
          <cell r="B369">
            <v>0</v>
          </cell>
          <cell r="C369">
            <v>0</v>
          </cell>
          <cell r="D369">
            <v>62356.906727000001</v>
          </cell>
          <cell r="E369">
            <v>51025.162445000002</v>
          </cell>
          <cell r="F369">
            <v>1102.0597230000001</v>
          </cell>
          <cell r="G369">
            <v>29325.457337</v>
          </cell>
          <cell r="H369">
            <v>321682.36406400002</v>
          </cell>
          <cell r="I369">
            <v>99825.609351999999</v>
          </cell>
          <cell r="J369">
            <v>99825.609351999999</v>
          </cell>
          <cell r="K369">
            <v>15.3</v>
          </cell>
          <cell r="L369">
            <v>0</v>
          </cell>
          <cell r="M369">
            <v>221856.75471199999</v>
          </cell>
          <cell r="N369">
            <v>238880</v>
          </cell>
          <cell r="O369" t="e">
            <v>#N/A</v>
          </cell>
          <cell r="P369">
            <v>145.239823</v>
          </cell>
          <cell r="Q369" t="e">
            <v>#N/A</v>
          </cell>
          <cell r="R369" t="e">
            <v>#N/A</v>
          </cell>
          <cell r="S369">
            <v>-3020.5900769999998</v>
          </cell>
          <cell r="T369">
            <v>-342.57986</v>
          </cell>
          <cell r="U369">
            <v>-342.57986</v>
          </cell>
          <cell r="V369" t="e">
            <v>#N/A</v>
          </cell>
          <cell r="W369">
            <v>-1.0649631383952472E-3</v>
          </cell>
          <cell r="X369">
            <v>-1.5441488831147597E-3</v>
          </cell>
          <cell r="Y369">
            <v>-14.341085900870731</v>
          </cell>
          <cell r="Z369">
            <v>221856.75471199999</v>
          </cell>
          <cell r="AA369">
            <v>23888000</v>
          </cell>
        </row>
        <row r="370">
          <cell r="A370" t="str">
            <v>BBS</v>
          </cell>
          <cell r="B370">
            <v>0</v>
          </cell>
          <cell r="C370">
            <v>0</v>
          </cell>
          <cell r="D370">
            <v>271189.34267099999</v>
          </cell>
          <cell r="E370">
            <v>224113.59461999999</v>
          </cell>
          <cell r="F370">
            <v>43133.055958999998</v>
          </cell>
          <cell r="G370">
            <v>153632.973692</v>
          </cell>
          <cell r="H370">
            <v>425997.02097499999</v>
          </cell>
          <cell r="I370">
            <v>322324.62644899997</v>
          </cell>
          <cell r="J370">
            <v>294951.89623100002</v>
          </cell>
          <cell r="K370">
            <v>167882.16352900001</v>
          </cell>
          <cell r="L370">
            <v>27372.730218000001</v>
          </cell>
          <cell r="M370">
            <v>103672.394526</v>
          </cell>
          <cell r="N370">
            <v>60000</v>
          </cell>
          <cell r="O370">
            <v>491898.12028600002</v>
          </cell>
          <cell r="P370">
            <v>450122.32154899999</v>
          </cell>
          <cell r="Q370">
            <v>41775.79873699999</v>
          </cell>
          <cell r="R370">
            <v>15852.746245</v>
          </cell>
          <cell r="S370">
            <v>21684.462581</v>
          </cell>
          <cell r="T370">
            <v>6777.5017019999996</v>
          </cell>
          <cell r="U370">
            <v>5318.3261409999996</v>
          </cell>
          <cell r="V370">
            <v>22630.247947</v>
          </cell>
          <cell r="W370">
            <v>1.2484420968080221E-2</v>
          </cell>
          <cell r="X370">
            <v>5.1299346998937276E-2</v>
          </cell>
          <cell r="Y370">
            <v>886.38769016666663</v>
          </cell>
          <cell r="Z370">
            <v>103672.394526</v>
          </cell>
          <cell r="AA370">
            <v>6000000</v>
          </cell>
        </row>
        <row r="371">
          <cell r="A371" t="str">
            <v>TTZ</v>
          </cell>
          <cell r="B371">
            <v>0</v>
          </cell>
          <cell r="C371">
            <v>0</v>
          </cell>
          <cell r="D371">
            <v>69543.986961000002</v>
          </cell>
          <cell r="E371">
            <v>10001.292308</v>
          </cell>
          <cell r="F371">
            <v>28068.440953000001</v>
          </cell>
          <cell r="G371">
            <v>13706.235999</v>
          </cell>
          <cell r="H371">
            <v>96667.571647000004</v>
          </cell>
          <cell r="I371">
            <v>19523.904888000001</v>
          </cell>
          <cell r="J371">
            <v>19523.904888000001</v>
          </cell>
          <cell r="K371">
            <v>6926.3101939999997</v>
          </cell>
          <cell r="L371">
            <v>0</v>
          </cell>
          <cell r="M371">
            <v>77143.666759</v>
          </cell>
          <cell r="N371">
            <v>75704.44</v>
          </cell>
          <cell r="O371">
            <v>9393.5180240000009</v>
          </cell>
          <cell r="P371">
            <v>8888.6628569999993</v>
          </cell>
          <cell r="Q371">
            <v>504.85516699999943</v>
          </cell>
          <cell r="R371" t="e">
            <v>#N/A</v>
          </cell>
          <cell r="S371">
            <v>-4142.7951320000002</v>
          </cell>
          <cell r="T371">
            <v>-3621.6011669999998</v>
          </cell>
          <cell r="U371">
            <v>-3052.1723259999999</v>
          </cell>
          <cell r="V371" t="e">
            <v>#N/A</v>
          </cell>
          <cell r="W371">
            <v>-3.1573900885248127E-2</v>
          </cell>
          <cell r="X371">
            <v>-3.9564781585183298E-2</v>
          </cell>
          <cell r="Y371">
            <v>-403.16952691282046</v>
          </cell>
          <cell r="Z371">
            <v>77143.666759</v>
          </cell>
          <cell r="AA371">
            <v>7570444</v>
          </cell>
        </row>
        <row r="372">
          <cell r="A372" t="str">
            <v>PVS</v>
          </cell>
          <cell r="B372">
            <v>0</v>
          </cell>
          <cell r="C372">
            <v>0</v>
          </cell>
          <cell r="D372">
            <v>16573368.225555001</v>
          </cell>
          <cell r="E372">
            <v>3152511.0325520001</v>
          </cell>
          <cell r="F372">
            <v>759214.40613500006</v>
          </cell>
          <cell r="G372">
            <v>2979897.647756</v>
          </cell>
          <cell r="H372">
            <v>26031281.903494999</v>
          </cell>
          <cell r="I372">
            <v>13053409.599153999</v>
          </cell>
          <cell r="J372">
            <v>8736150.3228660002</v>
          </cell>
          <cell r="K372">
            <v>739880.73431299999</v>
          </cell>
          <cell r="L372">
            <v>405701.724881</v>
          </cell>
          <cell r="M372">
            <v>12977872.304341</v>
          </cell>
          <cell r="N372">
            <v>4779662.9000000004</v>
          </cell>
          <cell r="O372">
            <v>16839247.920304999</v>
          </cell>
          <cell r="P372">
            <v>15345875.256356999</v>
          </cell>
          <cell r="Q372">
            <v>1493372.6639479997</v>
          </cell>
          <cell r="R372">
            <v>27351.603066</v>
          </cell>
          <cell r="S372">
            <v>602260.19472999999</v>
          </cell>
          <cell r="T372">
            <v>1040010.89859</v>
          </cell>
          <cell r="U372">
            <v>985773.54184900003</v>
          </cell>
          <cell r="V372">
            <v>1067362.501656</v>
          </cell>
          <cell r="W372">
            <v>3.7868805136202249E-2</v>
          </cell>
          <cell r="X372">
            <v>7.5958024453612966E-2</v>
          </cell>
          <cell r="Y372">
            <v>2062.4331934559655</v>
          </cell>
          <cell r="Z372">
            <v>12977872.304341</v>
          </cell>
          <cell r="AA372">
            <v>477966290</v>
          </cell>
        </row>
        <row r="373">
          <cell r="A373" t="str">
            <v>PV2</v>
          </cell>
          <cell r="B373">
            <v>0</v>
          </cell>
          <cell r="C373">
            <v>0</v>
          </cell>
          <cell r="D373">
            <v>51676.695113000002</v>
          </cell>
          <cell r="E373">
            <v>394.88249500000001</v>
          </cell>
          <cell r="F373">
            <v>1218.44</v>
          </cell>
          <cell r="G373">
            <v>156834.216716</v>
          </cell>
          <cell r="H373">
            <v>249006.99008399999</v>
          </cell>
          <cell r="I373">
            <v>16605.464416999999</v>
          </cell>
          <cell r="J373">
            <v>16605.464416999999</v>
          </cell>
          <cell r="K373">
            <v>0</v>
          </cell>
          <cell r="L373">
            <v>0</v>
          </cell>
          <cell r="M373">
            <v>232401.52566700001</v>
          </cell>
          <cell r="N373">
            <v>368688</v>
          </cell>
          <cell r="O373">
            <v>17116.396336000002</v>
          </cell>
          <cell r="P373">
            <v>9705.6090629999999</v>
          </cell>
          <cell r="Q373">
            <v>7410.7872729999999</v>
          </cell>
          <cell r="R373">
            <v>5.8730960000000003</v>
          </cell>
          <cell r="S373">
            <v>5141.6304419999997</v>
          </cell>
          <cell r="T373">
            <v>16647.390937</v>
          </cell>
          <cell r="U373">
            <v>15801.3953</v>
          </cell>
          <cell r="V373">
            <v>16653.264032999999</v>
          </cell>
          <cell r="W373">
            <v>6.3457637452946844E-2</v>
          </cell>
          <cell r="X373">
            <v>6.7991788154787181E-2</v>
          </cell>
          <cell r="Y373">
            <v>428.58447522024039</v>
          </cell>
          <cell r="Z373">
            <v>232401.52566700001</v>
          </cell>
          <cell r="AA373">
            <v>36868800</v>
          </cell>
        </row>
        <row r="374">
          <cell r="A374" t="str">
            <v>TC6</v>
          </cell>
          <cell r="B374">
            <v>0</v>
          </cell>
          <cell r="C374">
            <v>0</v>
          </cell>
          <cell r="D374">
            <v>765701.34285400005</v>
          </cell>
          <cell r="E374">
            <v>83310.757756999999</v>
          </cell>
          <cell r="F374">
            <v>459211.49069399998</v>
          </cell>
          <cell r="G374">
            <v>719708.922379</v>
          </cell>
          <cell r="H374">
            <v>1918782.4142799999</v>
          </cell>
          <cell r="I374">
            <v>1588664.339445</v>
          </cell>
          <cell r="J374">
            <v>1179721.8938790001</v>
          </cell>
          <cell r="K374">
            <v>578446.89442499995</v>
          </cell>
          <cell r="L374">
            <v>408942.44556600001</v>
          </cell>
          <cell r="M374">
            <v>330118.07483499998</v>
          </cell>
          <cell r="N374">
            <v>324961.05</v>
          </cell>
          <cell r="O374">
            <v>3193652.5703810002</v>
          </cell>
          <cell r="P374">
            <v>2957645.7107560001</v>
          </cell>
          <cell r="Q374">
            <v>236006.85962500013</v>
          </cell>
          <cell r="R374">
            <v>65430.412346999998</v>
          </cell>
          <cell r="S374">
            <v>109622.043395</v>
          </cell>
          <cell r="T374">
            <v>51747.959011999999</v>
          </cell>
          <cell r="U374">
            <v>41292.418711999999</v>
          </cell>
          <cell r="V374">
            <v>117178.371359</v>
          </cell>
          <cell r="W374">
            <v>2.152011525887081E-2</v>
          </cell>
          <cell r="X374">
            <v>0.12508378625629277</v>
          </cell>
          <cell r="Y374">
            <v>1270.6882474684273</v>
          </cell>
          <cell r="Z374">
            <v>330118.07483499998</v>
          </cell>
          <cell r="AA374">
            <v>32496105</v>
          </cell>
        </row>
        <row r="375">
          <cell r="A375" t="str">
            <v>VE8</v>
          </cell>
          <cell r="B375">
            <v>0</v>
          </cell>
          <cell r="C375">
            <v>0</v>
          </cell>
          <cell r="D375">
            <v>46044.742005</v>
          </cell>
          <cell r="E375">
            <v>6566.9109630000003</v>
          </cell>
          <cell r="F375">
            <v>24250.286496000001</v>
          </cell>
          <cell r="G375">
            <v>8328.4655760000005</v>
          </cell>
          <cell r="H375">
            <v>55172.565798000003</v>
          </cell>
          <cell r="I375">
            <v>43071.909461000003</v>
          </cell>
          <cell r="J375">
            <v>42383.665460999997</v>
          </cell>
          <cell r="K375">
            <v>19150</v>
          </cell>
          <cell r="L375">
            <v>688.24400000000003</v>
          </cell>
          <cell r="M375">
            <v>12100.656337</v>
          </cell>
          <cell r="N375">
            <v>18000</v>
          </cell>
          <cell r="O375">
            <v>62095.875221000002</v>
          </cell>
          <cell r="P375">
            <v>57359.721231000003</v>
          </cell>
          <cell r="Q375">
            <v>4736.1539900000007</v>
          </cell>
          <cell r="R375">
            <v>2107.4377770000001</v>
          </cell>
          <cell r="S375">
            <v>-487.05805500000002</v>
          </cell>
          <cell r="T375">
            <v>-2505.887005</v>
          </cell>
          <cell r="U375">
            <v>-2505.887005</v>
          </cell>
          <cell r="V375">
            <v>-398.44922799999995</v>
          </cell>
          <cell r="W375">
            <v>-4.5419076832037386E-2</v>
          </cell>
          <cell r="X375">
            <v>-0.20708686663034848</v>
          </cell>
          <cell r="Y375">
            <v>-1392.1594472222223</v>
          </cell>
          <cell r="Z375">
            <v>12100.656337</v>
          </cell>
          <cell r="AA375">
            <v>1800000</v>
          </cell>
        </row>
        <row r="376">
          <cell r="A376" t="str">
            <v>TKC</v>
          </cell>
          <cell r="B376">
            <v>0</v>
          </cell>
          <cell r="C376">
            <v>0</v>
          </cell>
          <cell r="D376">
            <v>653186.70327099995</v>
          </cell>
          <cell r="E376">
            <v>196851.86110800001</v>
          </cell>
          <cell r="F376">
            <v>360020.077506</v>
          </cell>
          <cell r="G376">
            <v>61596.386593000003</v>
          </cell>
          <cell r="H376">
            <v>734079.02018200001</v>
          </cell>
          <cell r="I376">
            <v>574171.29819400003</v>
          </cell>
          <cell r="J376">
            <v>517887.62819399999</v>
          </cell>
          <cell r="K376">
            <v>145267.26336499999</v>
          </cell>
          <cell r="L376">
            <v>56283.67</v>
          </cell>
          <cell r="M376">
            <v>159907.721988</v>
          </cell>
          <cell r="N376">
            <v>107322.32</v>
          </cell>
          <cell r="O376">
            <v>813580.69066600001</v>
          </cell>
          <cell r="P376">
            <v>752408.96785799996</v>
          </cell>
          <cell r="Q376">
            <v>61171.722808000042</v>
          </cell>
          <cell r="R376">
            <v>16455.437900000001</v>
          </cell>
          <cell r="S376">
            <v>22342.849765999999</v>
          </cell>
          <cell r="T376">
            <v>1908.999237</v>
          </cell>
          <cell r="U376">
            <v>-1000.431529</v>
          </cell>
          <cell r="V376">
            <v>18364.437137000001</v>
          </cell>
          <cell r="W376">
            <v>-1.3628390152765342E-3</v>
          </cell>
          <cell r="X376">
            <v>-6.2563053025986798E-3</v>
          </cell>
          <cell r="Y376">
            <v>-93.217471351718828</v>
          </cell>
          <cell r="Z376">
            <v>159907.721988</v>
          </cell>
          <cell r="AA376">
            <v>10732232</v>
          </cell>
        </row>
        <row r="377">
          <cell r="A377" t="str">
            <v>VGP</v>
          </cell>
          <cell r="B377">
            <v>0</v>
          </cell>
          <cell r="C377">
            <v>0</v>
          </cell>
          <cell r="D377">
            <v>4757238.6796549996</v>
          </cell>
          <cell r="E377">
            <v>4411317.0956279999</v>
          </cell>
          <cell r="F377">
            <v>4.811496</v>
          </cell>
          <cell r="G377">
            <v>33740.370148000002</v>
          </cell>
          <cell r="H377">
            <v>4791000.1309089996</v>
          </cell>
          <cell r="I377">
            <v>4621058.1318560001</v>
          </cell>
          <cell r="J377">
            <v>4619946.1318560001</v>
          </cell>
          <cell r="K377">
            <v>1739732</v>
          </cell>
          <cell r="L377">
            <v>0</v>
          </cell>
          <cell r="M377">
            <v>169941.99905300001</v>
          </cell>
          <cell r="N377">
            <v>78259.22</v>
          </cell>
          <cell r="O377">
            <v>14436800.378884999</v>
          </cell>
          <cell r="P377">
            <v>14248634.369721999</v>
          </cell>
          <cell r="Q377">
            <v>188166.0091629994</v>
          </cell>
          <cell r="R377">
            <v>133918.67215599999</v>
          </cell>
          <cell r="S377">
            <v>176837.57589199999</v>
          </cell>
          <cell r="T377">
            <v>7229.5606950000001</v>
          </cell>
          <cell r="U377">
            <v>5740.2016700000004</v>
          </cell>
          <cell r="V377">
            <v>141148.23285099998</v>
          </cell>
          <cell r="W377">
            <v>1.1981217936036475E-3</v>
          </cell>
          <cell r="X377">
            <v>3.3777416424351919E-2</v>
          </cell>
          <cell r="Y377">
            <v>733.48567363692098</v>
          </cell>
          <cell r="Z377">
            <v>169941.99905300001</v>
          </cell>
          <cell r="AA377">
            <v>7825922</v>
          </cell>
        </row>
        <row r="378">
          <cell r="A378" t="str">
            <v>TJC</v>
          </cell>
          <cell r="B378">
            <v>0</v>
          </cell>
          <cell r="C378">
            <v>0</v>
          </cell>
          <cell r="D378">
            <v>21811.709005000001</v>
          </cell>
          <cell r="E378">
            <v>2045.698314</v>
          </cell>
          <cell r="F378">
            <v>6854.4205030000003</v>
          </cell>
          <cell r="G378">
            <v>96146.543621000004</v>
          </cell>
          <cell r="H378">
            <v>128877.096854</v>
          </cell>
          <cell r="I378">
            <v>35406.619873000003</v>
          </cell>
          <cell r="J378">
            <v>25751.619873</v>
          </cell>
          <cell r="K378">
            <v>4600</v>
          </cell>
          <cell r="L378">
            <v>9655</v>
          </cell>
          <cell r="M378">
            <v>93470.476981</v>
          </cell>
          <cell r="N378">
            <v>86000</v>
          </cell>
          <cell r="O378">
            <v>142032.72558500001</v>
          </cell>
          <cell r="P378">
            <v>146964.15098999999</v>
          </cell>
          <cell r="Q378">
            <v>-4931.4254050000072</v>
          </cell>
          <cell r="R378">
            <v>1571.962268</v>
          </cell>
          <cell r="S378">
            <v>-12473.564955</v>
          </cell>
          <cell r="T378">
            <v>-25744.696162</v>
          </cell>
          <cell r="U378">
            <v>-25930.559883000002</v>
          </cell>
          <cell r="V378">
            <v>-24172.733894000001</v>
          </cell>
          <cell r="W378">
            <v>-0.20120378652209828</v>
          </cell>
          <cell r="X378">
            <v>-0.27741978772902781</v>
          </cell>
          <cell r="Y378">
            <v>-3015.1813817441862</v>
          </cell>
          <cell r="Z378">
            <v>93470.476981</v>
          </cell>
          <cell r="AA378">
            <v>8600000</v>
          </cell>
        </row>
        <row r="379">
          <cell r="A379" t="str">
            <v>MAC</v>
          </cell>
          <cell r="B379">
            <v>0</v>
          </cell>
          <cell r="C379">
            <v>0</v>
          </cell>
          <cell r="D379">
            <v>153368.638576</v>
          </cell>
          <cell r="E379">
            <v>61681.775346000002</v>
          </cell>
          <cell r="F379">
            <v>39037.362109000002</v>
          </cell>
          <cell r="G379">
            <v>37041.294511</v>
          </cell>
          <cell r="H379">
            <v>257975.11185700001</v>
          </cell>
          <cell r="I379">
            <v>69140.235853999999</v>
          </cell>
          <cell r="J379">
            <v>69140.235853999999</v>
          </cell>
          <cell r="K379">
            <v>23451.804821999998</v>
          </cell>
          <cell r="L379">
            <v>0</v>
          </cell>
          <cell r="M379">
            <v>188834.87600300001</v>
          </cell>
          <cell r="N379">
            <v>151397.45000000001</v>
          </cell>
          <cell r="O379">
            <v>171729.73986599999</v>
          </cell>
          <cell r="P379">
            <v>144526.71594600001</v>
          </cell>
          <cell r="Q379">
            <v>27203.023919999996</v>
          </cell>
          <cell r="R379">
            <v>1936.764502</v>
          </cell>
          <cell r="S379">
            <v>10666.392662</v>
          </cell>
          <cell r="T379">
            <v>15981.51599</v>
          </cell>
          <cell r="U379">
            <v>12999.055452000001</v>
          </cell>
          <cell r="V379">
            <v>17918.280491999998</v>
          </cell>
          <cell r="W379">
            <v>5.0388796649521748E-2</v>
          </cell>
          <cell r="X379">
            <v>6.8838213189990838E-2</v>
          </cell>
          <cell r="Y379">
            <v>858.60464968201245</v>
          </cell>
          <cell r="Z379">
            <v>188834.87600300001</v>
          </cell>
          <cell r="AA379">
            <v>15139745</v>
          </cell>
        </row>
        <row r="380">
          <cell r="A380" t="str">
            <v>HUT</v>
          </cell>
          <cell r="B380">
            <v>0</v>
          </cell>
          <cell r="C380">
            <v>0</v>
          </cell>
          <cell r="D380">
            <v>2205520.7697680001</v>
          </cell>
          <cell r="E380">
            <v>1486708.6191070001</v>
          </cell>
          <cell r="F380">
            <v>40329.782339999998</v>
          </cell>
          <cell r="G380">
            <v>7441609.9585020002</v>
          </cell>
          <cell r="H380">
            <v>11002782.339421</v>
          </cell>
          <cell r="I380">
            <v>7820275.2793549998</v>
          </cell>
          <cell r="J380">
            <v>1755629.884291</v>
          </cell>
          <cell r="K380">
            <v>62273.829253999997</v>
          </cell>
          <cell r="L380">
            <v>5451236.4522259999</v>
          </cell>
          <cell r="M380">
            <v>3182507.0600660001</v>
          </cell>
          <cell r="N380">
            <v>2686319.65</v>
          </cell>
          <cell r="O380">
            <v>1233889.8424420001</v>
          </cell>
          <cell r="P380">
            <v>959528.120001</v>
          </cell>
          <cell r="Q380">
            <v>274361.72244100005</v>
          </cell>
          <cell r="R380">
            <v>231302.77170099999</v>
          </cell>
          <cell r="S380">
            <v>140474.582165</v>
          </cell>
          <cell r="T380">
            <v>26820.555401000001</v>
          </cell>
          <cell r="U380">
            <v>13779.570312</v>
          </cell>
          <cell r="V380">
            <v>258123.32710199998</v>
          </cell>
          <cell r="W380">
            <v>1.252371435416864E-3</v>
          </cell>
          <cell r="X380">
            <v>4.3297846797908544E-3</v>
          </cell>
          <cell r="Y380">
            <v>51.295348682722846</v>
          </cell>
          <cell r="Z380">
            <v>3182507.0600660001</v>
          </cell>
          <cell r="AA380">
            <v>268631965</v>
          </cell>
        </row>
        <row r="381">
          <cell r="A381" t="str">
            <v>VC7</v>
          </cell>
          <cell r="B381">
            <v>0</v>
          </cell>
          <cell r="C381">
            <v>0</v>
          </cell>
          <cell r="D381">
            <v>368098.035439</v>
          </cell>
          <cell r="E381">
            <v>32510.409731</v>
          </cell>
          <cell r="F381">
            <v>23401.707077999999</v>
          </cell>
          <cell r="G381">
            <v>15244.83281</v>
          </cell>
          <cell r="H381">
            <v>432413.479268</v>
          </cell>
          <cell r="I381">
            <v>186168.46649699999</v>
          </cell>
          <cell r="J381">
            <v>186168.46649699999</v>
          </cell>
          <cell r="K381">
            <v>27546.243254000001</v>
          </cell>
          <cell r="L381">
            <v>0</v>
          </cell>
          <cell r="M381">
            <v>246245.01277100001</v>
          </cell>
          <cell r="N381">
            <v>228790.32</v>
          </cell>
          <cell r="O381">
            <v>97191.719159</v>
          </cell>
          <cell r="P381">
            <v>71426.823426000003</v>
          </cell>
          <cell r="Q381">
            <v>25764.895732999998</v>
          </cell>
          <cell r="R381">
            <v>1956.1026409999999</v>
          </cell>
          <cell r="S381">
            <v>8847.9306300000007</v>
          </cell>
          <cell r="T381">
            <v>13300.942186</v>
          </cell>
          <cell r="U381">
            <v>11417.964453000001</v>
          </cell>
          <cell r="V381">
            <v>15257.044827</v>
          </cell>
          <cell r="W381">
            <v>2.6405200116167996E-2</v>
          </cell>
          <cell r="X381">
            <v>4.6368307420781525E-2</v>
          </cell>
          <cell r="Y381">
            <v>499.05802190407354</v>
          </cell>
          <cell r="Z381">
            <v>246245.01277100001</v>
          </cell>
          <cell r="AA381">
            <v>22879032</v>
          </cell>
        </row>
        <row r="382">
          <cell r="A382" t="str">
            <v>SMT</v>
          </cell>
          <cell r="B382">
            <v>0</v>
          </cell>
          <cell r="C382">
            <v>0</v>
          </cell>
          <cell r="D382">
            <v>164252.06805999999</v>
          </cell>
          <cell r="E382">
            <v>45131.275719999998</v>
          </cell>
          <cell r="F382">
            <v>108055.215652</v>
          </cell>
          <cell r="G382">
            <v>30172.89662</v>
          </cell>
          <cell r="H382">
            <v>196939.06791799999</v>
          </cell>
          <cell r="I382">
            <v>128529.566937</v>
          </cell>
          <cell r="J382">
            <v>128260.36566700001</v>
          </cell>
          <cell r="K382">
            <v>76057.525211999993</v>
          </cell>
          <cell r="L382">
            <v>0</v>
          </cell>
          <cell r="M382">
            <v>68409.500981000005</v>
          </cell>
          <cell r="N382">
            <v>54674.32</v>
          </cell>
          <cell r="O382">
            <v>215894.199249</v>
          </cell>
          <cell r="P382">
            <v>179793.56510199999</v>
          </cell>
          <cell r="Q382">
            <v>36100.634147000019</v>
          </cell>
          <cell r="R382">
            <v>4122.8185890000004</v>
          </cell>
          <cell r="S382">
            <v>-6619.0555430000004</v>
          </cell>
          <cell r="T382">
            <v>-10877.723752</v>
          </cell>
          <cell r="U382">
            <v>-11142.024426</v>
          </cell>
          <cell r="V382">
            <v>-6754.9051629999994</v>
          </cell>
          <cell r="W382">
            <v>-5.6575998575555522E-2</v>
          </cell>
          <cell r="X382">
            <v>-0.16287247043498498</v>
          </cell>
          <cell r="Y382">
            <v>-2037.8898952927077</v>
          </cell>
          <cell r="Z382">
            <v>68409.500981000005</v>
          </cell>
          <cell r="AA382">
            <v>5467432</v>
          </cell>
        </row>
        <row r="383">
          <cell r="A383" t="str">
            <v>KSD</v>
          </cell>
          <cell r="B383">
            <v>0</v>
          </cell>
          <cell r="C383">
            <v>0</v>
          </cell>
          <cell r="D383">
            <v>44263.858775000001</v>
          </cell>
          <cell r="E383">
            <v>18081.330333000002</v>
          </cell>
          <cell r="F383">
            <v>11063.010143</v>
          </cell>
          <cell r="G383">
            <v>53428.961351999998</v>
          </cell>
          <cell r="H383">
            <v>112126.819965</v>
          </cell>
          <cell r="I383">
            <v>3237.9200129999999</v>
          </cell>
          <cell r="J383">
            <v>3237.9200129999999</v>
          </cell>
          <cell r="K383">
            <v>0</v>
          </cell>
          <cell r="L383">
            <v>0</v>
          </cell>
          <cell r="M383">
            <v>108888.89995200001</v>
          </cell>
          <cell r="N383">
            <v>120000</v>
          </cell>
          <cell r="O383">
            <v>130241.549732</v>
          </cell>
          <cell r="P383">
            <v>116196.332574</v>
          </cell>
          <cell r="Q383">
            <v>14045.217157999999</v>
          </cell>
          <cell r="R383">
            <v>39.150599</v>
          </cell>
          <cell r="S383">
            <v>6595.3824240000004</v>
          </cell>
          <cell r="T383">
            <v>7081.0472390000004</v>
          </cell>
          <cell r="U383">
            <v>5487.4593969999996</v>
          </cell>
          <cell r="V383">
            <v>7120.197838</v>
          </cell>
          <cell r="W383">
            <v>4.8939757666478824E-2</v>
          </cell>
          <cell r="X383">
            <v>5.0395030158436355E-2</v>
          </cell>
          <cell r="Y383">
            <v>457.28828308333334</v>
          </cell>
          <cell r="Z383">
            <v>108888.89995200001</v>
          </cell>
          <cell r="AA383">
            <v>12000000</v>
          </cell>
        </row>
        <row r="384">
          <cell r="A384" t="str">
            <v>HHG</v>
          </cell>
          <cell r="B384">
            <v>0</v>
          </cell>
          <cell r="C384">
            <v>0</v>
          </cell>
          <cell r="D384">
            <v>167706.66389299999</v>
          </cell>
          <cell r="E384">
            <v>69195.984895000001</v>
          </cell>
          <cell r="F384">
            <v>9471.1069100000004</v>
          </cell>
          <cell r="G384">
            <v>310052.184106</v>
          </cell>
          <cell r="H384">
            <v>524814.72279499983</v>
          </cell>
          <cell r="I384">
            <v>169321.88184700001</v>
          </cell>
          <cell r="J384">
            <v>108777.737892</v>
          </cell>
          <cell r="K384">
            <v>94401.705803999997</v>
          </cell>
          <cell r="L384">
            <v>56050.602808000003</v>
          </cell>
          <cell r="M384">
            <v>355492.84094800003</v>
          </cell>
          <cell r="N384">
            <v>348963.54</v>
          </cell>
          <cell r="O384">
            <v>243459.54554699999</v>
          </cell>
          <cell r="P384">
            <v>211586.841682</v>
          </cell>
          <cell r="Q384">
            <v>31872.703865000003</v>
          </cell>
          <cell r="R384">
            <v>16362.743106</v>
          </cell>
          <cell r="S384">
            <v>18305.514707999999</v>
          </cell>
          <cell r="T384">
            <v>-1958.2509640000001</v>
          </cell>
          <cell r="U384">
            <v>-1608.9701600000001</v>
          </cell>
          <cell r="V384">
            <v>14404.492141999999</v>
          </cell>
          <cell r="W384">
            <v>-3.0657870103779216E-3</v>
          </cell>
          <cell r="X384">
            <v>-4.5260268975018635E-3</v>
          </cell>
          <cell r="Y384">
            <v>-46.107113654337645</v>
          </cell>
          <cell r="Z384">
            <v>355492.84094800003</v>
          </cell>
          <cell r="AA384">
            <v>34896354</v>
          </cell>
        </row>
        <row r="385">
          <cell r="A385" t="str">
            <v>DC2</v>
          </cell>
          <cell r="B385">
            <v>0</v>
          </cell>
          <cell r="C385">
            <v>0</v>
          </cell>
          <cell r="D385" t="e">
            <v>#N/A</v>
          </cell>
          <cell r="E385" t="e">
            <v>#N/A</v>
          </cell>
          <cell r="F385" t="e">
            <v>#N/A</v>
          </cell>
          <cell r="G385" t="e">
            <v>#N/A</v>
          </cell>
          <cell r="H385" t="e">
            <v>#N/A</v>
          </cell>
          <cell r="I385" t="e">
            <v>#N/A</v>
          </cell>
          <cell r="J385" t="e">
            <v>#N/A</v>
          </cell>
          <cell r="K385" t="e">
            <v>#N/A</v>
          </cell>
          <cell r="L385" t="e">
            <v>#N/A</v>
          </cell>
          <cell r="M385" t="e">
            <v>#N/A</v>
          </cell>
          <cell r="N385" t="e">
            <v>#N/A</v>
          </cell>
          <cell r="O385">
            <v>95594.474224999998</v>
          </cell>
          <cell r="P385" t="e">
            <v>#N/A</v>
          </cell>
          <cell r="Q385" t="e">
            <v>#N/A</v>
          </cell>
          <cell r="R385" t="e">
            <v>#N/A</v>
          </cell>
          <cell r="S385" t="e">
            <v>#N/A</v>
          </cell>
          <cell r="T385">
            <v>-7800.4930679999998</v>
          </cell>
          <cell r="U385">
            <v>-8520.4737679999998</v>
          </cell>
          <cell r="V385" t="e">
            <v>#N/A</v>
          </cell>
          <cell r="W385" t="e">
            <v>#N/A</v>
          </cell>
          <cell r="X385" t="e">
            <v>#N/A</v>
          </cell>
          <cell r="Y385">
            <v>-3381.1403841269839</v>
          </cell>
          <cell r="Z385" t="e">
            <v>#N/A</v>
          </cell>
          <cell r="AA385">
            <v>2520000</v>
          </cell>
        </row>
        <row r="386">
          <cell r="A386" t="str">
            <v>NHA</v>
          </cell>
          <cell r="B386">
            <v>0</v>
          </cell>
          <cell r="C386">
            <v>0</v>
          </cell>
          <cell r="D386">
            <v>77390.397259999998</v>
          </cell>
          <cell r="E386">
            <v>24075.855828</v>
          </cell>
          <cell r="F386">
            <v>7924.608843</v>
          </cell>
          <cell r="G386">
            <v>122983.003287</v>
          </cell>
          <cell r="H386">
            <v>211373.400547</v>
          </cell>
          <cell r="I386">
            <v>11504.401927000001</v>
          </cell>
          <cell r="J386">
            <v>11504.401927000001</v>
          </cell>
          <cell r="K386">
            <v>0</v>
          </cell>
          <cell r="L386">
            <v>0</v>
          </cell>
          <cell r="M386">
            <v>199868.99862</v>
          </cell>
          <cell r="N386">
            <v>150515.25</v>
          </cell>
          <cell r="O386">
            <v>131806.87477299999</v>
          </cell>
          <cell r="P386">
            <v>84911.633742999999</v>
          </cell>
          <cell r="Q386">
            <v>46895.241029999997</v>
          </cell>
          <cell r="R386">
            <v>0</v>
          </cell>
          <cell r="S386">
            <v>39474.988589000001</v>
          </cell>
          <cell r="T386">
            <v>39466.473356000002</v>
          </cell>
          <cell r="U386">
            <v>31360.460326</v>
          </cell>
          <cell r="V386">
            <v>39466.473356000002</v>
          </cell>
          <cell r="W386">
            <v>0.14836521645980161</v>
          </cell>
          <cell r="X386">
            <v>0.15690507553712185</v>
          </cell>
          <cell r="Y386">
            <v>1796.1555119085481</v>
          </cell>
          <cell r="Z386">
            <v>199868.99862</v>
          </cell>
          <cell r="AA386">
            <v>17459769</v>
          </cell>
        </row>
        <row r="387">
          <cell r="A387" t="str">
            <v>VTJ</v>
          </cell>
          <cell r="B387">
            <v>0</v>
          </cell>
          <cell r="C387">
            <v>0</v>
          </cell>
          <cell r="D387">
            <v>82710.570204000003</v>
          </cell>
          <cell r="E387">
            <v>2238.491364</v>
          </cell>
          <cell r="F387">
            <v>1994.396659</v>
          </cell>
          <cell r="G387">
            <v>6486.7107679999999</v>
          </cell>
          <cell r="H387">
            <v>110073.075843</v>
          </cell>
          <cell r="I387">
            <v>5104.2751909999997</v>
          </cell>
          <cell r="J387">
            <v>5104.2751909999997</v>
          </cell>
          <cell r="K387">
            <v>0</v>
          </cell>
          <cell r="L387">
            <v>0</v>
          </cell>
          <cell r="M387">
            <v>104968.80065200001</v>
          </cell>
          <cell r="N387">
            <v>114000</v>
          </cell>
          <cell r="O387">
            <v>14397.787393000001</v>
          </cell>
          <cell r="P387">
            <v>14105.43852</v>
          </cell>
          <cell r="Q387">
            <v>292.34887299999929</v>
          </cell>
          <cell r="R387">
            <v>8.7780819999999995</v>
          </cell>
          <cell r="S387">
            <v>-9050.4913780000006</v>
          </cell>
          <cell r="T387">
            <v>-10135.260178</v>
          </cell>
          <cell r="U387">
            <v>-10135.260178</v>
          </cell>
          <cell r="V387">
            <v>-10126.482096</v>
          </cell>
          <cell r="W387">
            <v>-9.2077559388420993E-2</v>
          </cell>
          <cell r="X387">
            <v>-9.6554977431828837E-2</v>
          </cell>
          <cell r="Y387">
            <v>-889.05791035087714</v>
          </cell>
          <cell r="Z387">
            <v>104968.80065200001</v>
          </cell>
          <cell r="AA387">
            <v>11400000</v>
          </cell>
        </row>
        <row r="388">
          <cell r="A388" t="str">
            <v>SJC</v>
          </cell>
          <cell r="B388">
            <v>0</v>
          </cell>
          <cell r="C388">
            <v>0</v>
          </cell>
          <cell r="D388">
            <v>1438389.9987649999</v>
          </cell>
          <cell r="E388">
            <v>9852.2397689999998</v>
          </cell>
          <cell r="F388">
            <v>1276427.4626819999</v>
          </cell>
          <cell r="G388">
            <v>7467.384446</v>
          </cell>
          <cell r="H388">
            <v>1497174.449117</v>
          </cell>
          <cell r="I388">
            <v>1399477.03834</v>
          </cell>
          <cell r="J388">
            <v>806435.56879000005</v>
          </cell>
          <cell r="K388">
            <v>552354.24321999995</v>
          </cell>
          <cell r="L388">
            <v>77081.696502999999</v>
          </cell>
          <cell r="M388">
            <v>97697.410776999997</v>
          </cell>
          <cell r="N388">
            <v>69347.820000000007</v>
          </cell>
          <cell r="O388">
            <v>8044.7549790000003</v>
          </cell>
          <cell r="P388">
            <v>5406.2908509999997</v>
          </cell>
          <cell r="Q388">
            <v>2638.4641280000001</v>
          </cell>
          <cell r="R388">
            <v>0</v>
          </cell>
          <cell r="S388">
            <v>168.31082000000001</v>
          </cell>
          <cell r="T388">
            <v>279.08698199999998</v>
          </cell>
          <cell r="U388">
            <v>215.15172100000001</v>
          </cell>
          <cell r="V388">
            <v>279.08698199999998</v>
          </cell>
          <cell r="W388">
            <v>1.4370517819542786E-4</v>
          </cell>
          <cell r="X388">
            <v>2.2022254150736529E-3</v>
          </cell>
          <cell r="Y388">
            <v>31.025015782760008</v>
          </cell>
          <cell r="Z388">
            <v>97697.410776999997</v>
          </cell>
          <cell r="AA388">
            <v>6934782</v>
          </cell>
        </row>
        <row r="389">
          <cell r="A389" t="str">
            <v>TST</v>
          </cell>
          <cell r="B389">
            <v>0</v>
          </cell>
          <cell r="C389">
            <v>0</v>
          </cell>
          <cell r="D389">
            <v>186372.93450800001</v>
          </cell>
          <cell r="E389">
            <v>82315.915544999996</v>
          </cell>
          <cell r="F389">
            <v>47526.574769999999</v>
          </cell>
          <cell r="G389">
            <v>32310.614581000002</v>
          </cell>
          <cell r="H389">
            <v>239098.753792</v>
          </cell>
          <cell r="I389">
            <v>133731.047318</v>
          </cell>
          <cell r="J389">
            <v>133611.047318</v>
          </cell>
          <cell r="K389">
            <v>44869.683728999997</v>
          </cell>
          <cell r="L389">
            <v>0</v>
          </cell>
          <cell r="M389">
            <v>105367.70647400001</v>
          </cell>
          <cell r="N389">
            <v>48000</v>
          </cell>
          <cell r="O389">
            <v>85461.918055999995</v>
          </cell>
          <cell r="P389">
            <v>70821.766938000001</v>
          </cell>
          <cell r="Q389">
            <v>14640.151117999998</v>
          </cell>
          <cell r="R389">
            <v>3514.8761340000001</v>
          </cell>
          <cell r="S389">
            <v>2321.0385369999999</v>
          </cell>
          <cell r="T389">
            <v>2591.3765360000002</v>
          </cell>
          <cell r="U389">
            <v>1969.554425</v>
          </cell>
          <cell r="V389">
            <v>6106.2526699999999</v>
          </cell>
          <cell r="W389">
            <v>8.2374098307236732E-3</v>
          </cell>
          <cell r="X389">
            <v>1.8692201727727623E-2</v>
          </cell>
          <cell r="Y389">
            <v>410.32383854166665</v>
          </cell>
          <cell r="Z389">
            <v>105367.70647400001</v>
          </cell>
          <cell r="AA389">
            <v>4800000</v>
          </cell>
        </row>
        <row r="390">
          <cell r="A390" t="str">
            <v>HCT</v>
          </cell>
          <cell r="B390">
            <v>0</v>
          </cell>
          <cell r="C390">
            <v>0</v>
          </cell>
          <cell r="D390">
            <v>29622.874823999999</v>
          </cell>
          <cell r="E390">
            <v>15774.781077</v>
          </cell>
          <cell r="F390">
            <v>1175.615151</v>
          </cell>
          <cell r="G390">
            <v>19073.999250000001</v>
          </cell>
          <cell r="H390">
            <v>49639.571984000002</v>
          </cell>
          <cell r="I390">
            <v>7838.4864690000004</v>
          </cell>
          <cell r="J390">
            <v>7838.4864690000004</v>
          </cell>
          <cell r="K390">
            <v>0</v>
          </cell>
          <cell r="L390">
            <v>0</v>
          </cell>
          <cell r="M390">
            <v>41801.085514999999</v>
          </cell>
          <cell r="N390">
            <v>20163.849999999999</v>
          </cell>
          <cell r="O390">
            <v>107493.651845</v>
          </cell>
          <cell r="P390">
            <v>96417.196660999994</v>
          </cell>
          <cell r="Q390">
            <v>11076.455184</v>
          </cell>
          <cell r="R390">
            <v>0</v>
          </cell>
          <cell r="S390">
            <v>2405.3302960000001</v>
          </cell>
          <cell r="T390">
            <v>2663.200621</v>
          </cell>
          <cell r="U390">
            <v>2104.7359489999999</v>
          </cell>
          <cell r="V390">
            <v>2663.200621</v>
          </cell>
          <cell r="W390">
            <v>4.240036456556083E-2</v>
          </cell>
          <cell r="X390">
            <v>5.0351227081046293E-2</v>
          </cell>
          <cell r="Y390">
            <v>1043.8165077601748</v>
          </cell>
          <cell r="Z390">
            <v>41801.085514999999</v>
          </cell>
          <cell r="AA390">
            <v>2016385</v>
          </cell>
        </row>
        <row r="391">
          <cell r="A391" t="str">
            <v>DGC</v>
          </cell>
          <cell r="B391">
            <v>0</v>
          </cell>
          <cell r="C391">
            <v>0</v>
          </cell>
          <cell r="D391">
            <v>2055976.476085</v>
          </cell>
          <cell r="E391">
            <v>480025.52365400002</v>
          </cell>
          <cell r="F391">
            <v>909667.01777599996</v>
          </cell>
          <cell r="G391">
            <v>2389502.1037750002</v>
          </cell>
          <cell r="H391">
            <v>4550290.3257790003</v>
          </cell>
          <cell r="I391">
            <v>1143949.465323</v>
          </cell>
          <cell r="J391">
            <v>1143949.465323</v>
          </cell>
          <cell r="K391">
            <v>703472.77504400001</v>
          </cell>
          <cell r="L391">
            <v>0</v>
          </cell>
          <cell r="M391">
            <v>3406340.8604560001</v>
          </cell>
          <cell r="N391">
            <v>1239727.43</v>
          </cell>
          <cell r="O391">
            <v>7939434.9493490001</v>
          </cell>
          <cell r="P391">
            <v>6352006.0756590003</v>
          </cell>
          <cell r="Q391">
            <v>1587428.8736900003</v>
          </cell>
          <cell r="R391">
            <v>42673.721664999997</v>
          </cell>
          <cell r="S391">
            <v>1075937.644442</v>
          </cell>
          <cell r="T391">
            <v>1041977.403183</v>
          </cell>
          <cell r="U391">
            <v>1000152.372402</v>
          </cell>
          <cell r="V391">
            <v>1084651.124848</v>
          </cell>
          <cell r="W391">
            <v>0.21979968327202859</v>
          </cell>
          <cell r="X391">
            <v>0.29361488276546455</v>
          </cell>
          <cell r="Y391">
            <v>7731.3788283076219</v>
          </cell>
          <cell r="Z391">
            <v>3406340.8604560001</v>
          </cell>
          <cell r="AA391">
            <v>129362743</v>
          </cell>
        </row>
        <row r="392">
          <cell r="A392" t="str">
            <v>DBT</v>
          </cell>
          <cell r="B392">
            <v>0</v>
          </cell>
          <cell r="C392">
            <v>0</v>
          </cell>
          <cell r="D392">
            <v>411038.73069599998</v>
          </cell>
          <cell r="E392">
            <v>126197.34987200001</v>
          </cell>
          <cell r="F392">
            <v>185329.48235999999</v>
          </cell>
          <cell r="G392">
            <v>82766.552807</v>
          </cell>
          <cell r="H392">
            <v>594482.10889100004</v>
          </cell>
          <cell r="I392">
            <v>357332.78097700002</v>
          </cell>
          <cell r="J392">
            <v>356763.34708400001</v>
          </cell>
          <cell r="K392">
            <v>256873.67220299999</v>
          </cell>
          <cell r="L392">
            <v>0</v>
          </cell>
          <cell r="M392">
            <v>237149.32791399999</v>
          </cell>
          <cell r="N392">
            <v>135288.14000000001</v>
          </cell>
          <cell r="O392">
            <v>752457.00890799996</v>
          </cell>
          <cell r="P392">
            <v>572395.20814899995</v>
          </cell>
          <cell r="Q392">
            <v>180061.80075899998</v>
          </cell>
          <cell r="R392">
            <v>14087.083253000001</v>
          </cell>
          <cell r="S392">
            <v>21258.340961000002</v>
          </cell>
          <cell r="T392">
            <v>28147.014486</v>
          </cell>
          <cell r="U392">
            <v>21688.454160000001</v>
          </cell>
          <cell r="V392">
            <v>42234.097739000004</v>
          </cell>
          <cell r="W392">
            <v>3.6482938402401341E-2</v>
          </cell>
          <cell r="X392">
            <v>9.1454841347326607E-2</v>
          </cell>
          <cell r="Y392">
            <v>1603.1304857912896</v>
          </cell>
          <cell r="Z392">
            <v>237149.32791399999</v>
          </cell>
          <cell r="AA392">
            <v>13528814</v>
          </cell>
        </row>
        <row r="393">
          <cell r="A393" t="str">
            <v>LCD</v>
          </cell>
          <cell r="B393">
            <v>0</v>
          </cell>
          <cell r="C393">
            <v>0</v>
          </cell>
          <cell r="D393">
            <v>76130.613253000003</v>
          </cell>
          <cell r="E393">
            <v>27040.417552999999</v>
          </cell>
          <cell r="F393">
            <v>39365.748025000001</v>
          </cell>
          <cell r="G393">
            <v>25181.205344999998</v>
          </cell>
          <cell r="H393">
            <v>101692.86901900001</v>
          </cell>
          <cell r="I393">
            <v>73499.861426999996</v>
          </cell>
          <cell r="J393">
            <v>68560.828259000002</v>
          </cell>
          <cell r="K393">
            <v>38680.180547000004</v>
          </cell>
          <cell r="L393">
            <v>1928.4525000000001</v>
          </cell>
          <cell r="M393">
            <v>28193.007592000002</v>
          </cell>
          <cell r="N393">
            <v>14999.45</v>
          </cell>
          <cell r="O393">
            <v>71181.798708000002</v>
          </cell>
          <cell r="P393">
            <v>64134.162485000001</v>
          </cell>
          <cell r="Q393">
            <v>7047.636222999995</v>
          </cell>
          <cell r="R393">
            <v>3317.41399</v>
          </cell>
          <cell r="S393">
            <v>1632.622834</v>
          </cell>
          <cell r="T393">
            <v>2345.8398520000001</v>
          </cell>
          <cell r="U393">
            <v>1863.411981</v>
          </cell>
          <cell r="V393">
            <v>5663.2538420000001</v>
          </cell>
          <cell r="W393">
            <v>1.8323919847829696E-2</v>
          </cell>
          <cell r="X393">
            <v>6.6094827766043612E-2</v>
          </cell>
          <cell r="Y393">
            <v>1242.3202057408771</v>
          </cell>
          <cell r="Z393">
            <v>28193.007592000002</v>
          </cell>
          <cell r="AA393">
            <v>1499945</v>
          </cell>
        </row>
        <row r="394">
          <cell r="A394" t="str">
            <v>VHE</v>
          </cell>
          <cell r="B394">
            <v>0</v>
          </cell>
          <cell r="C394">
            <v>0</v>
          </cell>
          <cell r="D394">
            <v>85781.508950000003</v>
          </cell>
          <cell r="E394">
            <v>19750.233284000002</v>
          </cell>
          <cell r="F394">
            <v>60516.140066</v>
          </cell>
          <cell r="G394">
            <v>70257.894845999996</v>
          </cell>
          <cell r="H394">
            <v>157831.919245</v>
          </cell>
          <cell r="I394">
            <v>56125.043797999999</v>
          </cell>
          <cell r="J394">
            <v>51525.043797999999</v>
          </cell>
          <cell r="K394">
            <v>41892.290183999998</v>
          </cell>
          <cell r="L394">
            <v>4600</v>
          </cell>
          <cell r="M394">
            <v>101706.875447</v>
          </cell>
          <cell r="N394">
            <v>88000</v>
          </cell>
          <cell r="O394">
            <v>208006.106103</v>
          </cell>
          <cell r="P394">
            <v>187368.73071900001</v>
          </cell>
          <cell r="Q394">
            <v>20637.375383999995</v>
          </cell>
          <cell r="R394">
            <v>2293.4370140000001</v>
          </cell>
          <cell r="S394">
            <v>9451.1982989999997</v>
          </cell>
          <cell r="T394">
            <v>7084.6515470000004</v>
          </cell>
          <cell r="U394">
            <v>5657.5183900000002</v>
          </cell>
          <cell r="V394">
            <v>9378.0885610000005</v>
          </cell>
          <cell r="W394">
            <v>3.5845210633331549E-2</v>
          </cell>
          <cell r="X394">
            <v>5.562572210713683E-2</v>
          </cell>
          <cell r="Y394">
            <v>642.8998170454546</v>
          </cell>
          <cell r="Z394">
            <v>101706.875447</v>
          </cell>
          <cell r="AA394">
            <v>8800000</v>
          </cell>
        </row>
        <row r="395">
          <cell r="A395" t="str">
            <v>DID</v>
          </cell>
          <cell r="B395">
            <v>0</v>
          </cell>
          <cell r="C395">
            <v>0</v>
          </cell>
          <cell r="D395">
            <v>123840.749348</v>
          </cell>
          <cell r="E395">
            <v>87741.936860000002</v>
          </cell>
          <cell r="F395">
            <v>16129.967752</v>
          </cell>
          <cell r="G395">
            <v>122902.507738</v>
          </cell>
          <cell r="H395">
            <v>264369.57413099997</v>
          </cell>
          <cell r="I395">
            <v>163648.82106399999</v>
          </cell>
          <cell r="J395">
            <v>128315.668104</v>
          </cell>
          <cell r="K395">
            <v>71954.855953000006</v>
          </cell>
          <cell r="L395">
            <v>12679.276</v>
          </cell>
          <cell r="M395">
            <v>100720.753067</v>
          </cell>
          <cell r="N395">
            <v>80000</v>
          </cell>
          <cell r="O395">
            <v>290081.84015300003</v>
          </cell>
          <cell r="P395">
            <v>258729.44821</v>
          </cell>
          <cell r="Q395">
            <v>31352.391942999999</v>
          </cell>
          <cell r="R395">
            <v>6207.7823070000004</v>
          </cell>
          <cell r="S395">
            <v>14751.727956999999</v>
          </cell>
          <cell r="T395">
            <v>9993.7977260000007</v>
          </cell>
          <cell r="U395">
            <v>7938.9954909999997</v>
          </cell>
          <cell r="V395">
            <v>16201.580033000002</v>
          </cell>
          <cell r="W395">
            <v>3.0029913680861331E-2</v>
          </cell>
          <cell r="X395">
            <v>7.8821844051532614E-2</v>
          </cell>
          <cell r="Y395">
            <v>571.15075474820139</v>
          </cell>
          <cell r="Z395">
            <v>100720.753067</v>
          </cell>
          <cell r="AA395">
            <v>13900000</v>
          </cell>
        </row>
        <row r="396">
          <cell r="A396" t="str">
            <v>MEL</v>
          </cell>
          <cell r="B396">
            <v>0</v>
          </cell>
          <cell r="C396">
            <v>0</v>
          </cell>
          <cell r="D396">
            <v>554768.24577499996</v>
          </cell>
          <cell r="E396">
            <v>41006.012267999999</v>
          </cell>
          <cell r="F396">
            <v>456850.65345799999</v>
          </cell>
          <cell r="G396">
            <v>111040.156925</v>
          </cell>
          <cell r="H396">
            <v>702806.57687200001</v>
          </cell>
          <cell r="I396">
            <v>519360.29201500001</v>
          </cell>
          <cell r="J396">
            <v>517522.032015</v>
          </cell>
          <cell r="K396">
            <v>467947.98544100003</v>
          </cell>
          <cell r="L396">
            <v>0</v>
          </cell>
          <cell r="M396">
            <v>183446.28485699999</v>
          </cell>
          <cell r="N396">
            <v>150000</v>
          </cell>
          <cell r="O396">
            <v>1019290.289387</v>
          </cell>
          <cell r="P396">
            <v>952308.18607000005</v>
          </cell>
          <cell r="Q396">
            <v>66982.10331700003</v>
          </cell>
          <cell r="R396">
            <v>32796.861076000001</v>
          </cell>
          <cell r="S396">
            <v>44370.979284000001</v>
          </cell>
          <cell r="T396">
            <v>11662.583500000001</v>
          </cell>
          <cell r="U396">
            <v>9312.7774260000006</v>
          </cell>
          <cell r="V396">
            <v>44459.444576000002</v>
          </cell>
          <cell r="W396">
            <v>1.3250839893173208E-2</v>
          </cell>
          <cell r="X396">
            <v>5.0765691075507442E-2</v>
          </cell>
          <cell r="Y396">
            <v>620.85182840000004</v>
          </cell>
          <cell r="Z396">
            <v>183446.28485699999</v>
          </cell>
          <cell r="AA396">
            <v>15000000</v>
          </cell>
        </row>
        <row r="397">
          <cell r="A397" t="str">
            <v>VE1</v>
          </cell>
          <cell r="B397">
            <v>0</v>
          </cell>
          <cell r="C397">
            <v>0</v>
          </cell>
          <cell r="D397">
            <v>37734.627004000002</v>
          </cell>
          <cell r="E397">
            <v>875.857485</v>
          </cell>
          <cell r="F397">
            <v>569.09381599999995</v>
          </cell>
          <cell r="G397">
            <v>3342.1560370000002</v>
          </cell>
          <cell r="H397">
            <v>41318.555791999999</v>
          </cell>
          <cell r="I397">
            <v>4923.5410110000003</v>
          </cell>
          <cell r="J397">
            <v>4923.5410110000003</v>
          </cell>
          <cell r="K397">
            <v>0</v>
          </cell>
          <cell r="L397">
            <v>0</v>
          </cell>
          <cell r="M397">
            <v>36395.014780999998</v>
          </cell>
          <cell r="N397">
            <v>59563.55</v>
          </cell>
          <cell r="O397">
            <v>12353.928185999999</v>
          </cell>
          <cell r="P397">
            <v>12621.787592999999</v>
          </cell>
          <cell r="Q397">
            <v>-267.85940699999912</v>
          </cell>
          <cell r="R397">
            <v>4.6704340000000002</v>
          </cell>
          <cell r="S397">
            <v>-6402.4676820000004</v>
          </cell>
          <cell r="T397">
            <v>-8078.7194909999998</v>
          </cell>
          <cell r="U397">
            <v>-8078.7194909999998</v>
          </cell>
          <cell r="V397">
            <v>-8074.0490570000002</v>
          </cell>
          <cell r="W397">
            <v>-0.19552279444782003</v>
          </cell>
          <cell r="X397">
            <v>-0.22197324385254796</v>
          </cell>
          <cell r="Y397">
            <v>-1362.053298950648</v>
          </cell>
          <cell r="Z397">
            <v>36395.014780999998</v>
          </cell>
          <cell r="AA397">
            <v>5931280</v>
          </cell>
        </row>
        <row r="398">
          <cell r="A398" t="str">
            <v>L35</v>
          </cell>
          <cell r="B398">
            <v>0</v>
          </cell>
          <cell r="C398">
            <v>0</v>
          </cell>
          <cell r="D398">
            <v>197143.98422400001</v>
          </cell>
          <cell r="E398">
            <v>111681.316701</v>
          </cell>
          <cell r="F398">
            <v>50220.895775999998</v>
          </cell>
          <cell r="G398">
            <v>11287.341908</v>
          </cell>
          <cell r="H398">
            <v>224015.57446</v>
          </cell>
          <cell r="I398">
            <v>175788.042885</v>
          </cell>
          <cell r="J398">
            <v>172381.28607</v>
          </cell>
          <cell r="K398">
            <v>118724.270576</v>
          </cell>
          <cell r="L398">
            <v>2270.6500059999998</v>
          </cell>
          <cell r="M398">
            <v>48227.531575000001</v>
          </cell>
          <cell r="N398">
            <v>32651.55</v>
          </cell>
          <cell r="O398">
            <v>149762.03909800001</v>
          </cell>
          <cell r="P398">
            <v>132732.49945100001</v>
          </cell>
          <cell r="Q398">
            <v>17029.539647000001</v>
          </cell>
          <cell r="R398">
            <v>9318.7852879999991</v>
          </cell>
          <cell r="S398">
            <v>9047.4961540000004</v>
          </cell>
          <cell r="T398">
            <v>908.32420500000001</v>
          </cell>
          <cell r="U398">
            <v>726.65936299999998</v>
          </cell>
          <cell r="V398">
            <v>10227.109493</v>
          </cell>
          <cell r="W398">
            <v>3.2437894764756705E-3</v>
          </cell>
          <cell r="X398">
            <v>1.5067314027257469E-2</v>
          </cell>
          <cell r="Y398">
            <v>222.54972979843222</v>
          </cell>
          <cell r="Z398">
            <v>48227.531575000001</v>
          </cell>
          <cell r="AA398">
            <v>3265155</v>
          </cell>
        </row>
        <row r="399">
          <cell r="A399" t="str">
            <v>PDC</v>
          </cell>
          <cell r="B399">
            <v>0</v>
          </cell>
          <cell r="C399">
            <v>0</v>
          </cell>
          <cell r="D399">
            <v>104467.22663600001</v>
          </cell>
          <cell r="E399">
            <v>49911.531704000001</v>
          </cell>
          <cell r="F399">
            <v>5327.5720110000002</v>
          </cell>
          <cell r="G399">
            <v>123935.210001</v>
          </cell>
          <cell r="H399">
            <v>304065.38110399997</v>
          </cell>
          <cell r="I399">
            <v>153705.89930799999</v>
          </cell>
          <cell r="J399">
            <v>129457.94895599999</v>
          </cell>
          <cell r="K399">
            <v>0</v>
          </cell>
          <cell r="L399">
            <v>0</v>
          </cell>
          <cell r="M399">
            <v>150359.48179600001</v>
          </cell>
          <cell r="N399">
            <v>150000</v>
          </cell>
          <cell r="O399">
            <v>58057.626351999999</v>
          </cell>
          <cell r="P399">
            <v>51887.105553000001</v>
          </cell>
          <cell r="Q399">
            <v>6170.5207990000008</v>
          </cell>
          <cell r="R399">
            <v>0</v>
          </cell>
          <cell r="S399">
            <v>419.15383500000002</v>
          </cell>
          <cell r="T399">
            <v>291.05660199999983</v>
          </cell>
          <cell r="U399">
            <v>-734.81818099999998</v>
          </cell>
          <cell r="V399">
            <v>291.05660199999983</v>
          </cell>
          <cell r="W399">
            <v>-2.4166453225685333E-3</v>
          </cell>
          <cell r="X399">
            <v>-4.8870757748218589E-3</v>
          </cell>
          <cell r="Y399">
            <v>-48.987878733333332</v>
          </cell>
          <cell r="Z399">
            <v>150359.48179600001</v>
          </cell>
          <cell r="AA399">
            <v>15000000</v>
          </cell>
        </row>
        <row r="400">
          <cell r="A400" t="str">
            <v>HTP</v>
          </cell>
          <cell r="B400">
            <v>0</v>
          </cell>
          <cell r="C400">
            <v>0</v>
          </cell>
          <cell r="D400">
            <v>16839.353895</v>
          </cell>
          <cell r="E400">
            <v>13218.327036999999</v>
          </cell>
          <cell r="F400">
            <v>784.427099</v>
          </cell>
          <cell r="G400">
            <v>2768.152658</v>
          </cell>
          <cell r="H400">
            <v>20176.953884999999</v>
          </cell>
          <cell r="I400">
            <v>499.06760600000001</v>
          </cell>
          <cell r="J400">
            <v>499.06760600000001</v>
          </cell>
          <cell r="K400">
            <v>0</v>
          </cell>
          <cell r="L400">
            <v>0</v>
          </cell>
          <cell r="M400">
            <v>19677.886278999998</v>
          </cell>
          <cell r="N400">
            <v>16455.8</v>
          </cell>
          <cell r="O400">
            <v>7123.1539949999997</v>
          </cell>
          <cell r="P400">
            <v>6869.8062319999999</v>
          </cell>
          <cell r="Q400">
            <v>253.3477629999997</v>
          </cell>
          <cell r="R400">
            <v>0</v>
          </cell>
          <cell r="S400">
            <v>-1438.4043509999999</v>
          </cell>
          <cell r="T400">
            <v>-121.552136</v>
          </cell>
          <cell r="U400">
            <v>-96.299565999999999</v>
          </cell>
          <cell r="V400">
            <v>-121.552136</v>
          </cell>
          <cell r="W400">
            <v>-4.7727504631703234E-3</v>
          </cell>
          <cell r="X400">
            <v>-4.8937962459296115E-3</v>
          </cell>
          <cell r="Y400">
            <v>-58.520136365293695</v>
          </cell>
          <cell r="Z400">
            <v>19677.886278999998</v>
          </cell>
          <cell r="AA400">
            <v>1645580</v>
          </cell>
        </row>
        <row r="401">
          <cell r="A401" t="str">
            <v>NDX</v>
          </cell>
          <cell r="B401">
            <v>0</v>
          </cell>
          <cell r="C401">
            <v>0</v>
          </cell>
          <cell r="D401">
            <v>97664.652967000002</v>
          </cell>
          <cell r="E401">
            <v>54246.902367000002</v>
          </cell>
          <cell r="F401">
            <v>3819.8210060000001</v>
          </cell>
          <cell r="G401">
            <v>27344.519308999999</v>
          </cell>
          <cell r="H401">
            <v>138192.57823000001</v>
          </cell>
          <cell r="I401">
            <v>64162.025719999998</v>
          </cell>
          <cell r="J401">
            <v>59562.912084000003</v>
          </cell>
          <cell r="K401">
            <v>14762</v>
          </cell>
          <cell r="L401">
            <v>4599.113636</v>
          </cell>
          <cell r="M401">
            <v>74030.552509999994</v>
          </cell>
          <cell r="N401">
            <v>56875.57</v>
          </cell>
          <cell r="O401">
            <v>169019.77450299999</v>
          </cell>
          <cell r="P401">
            <v>153765.57440799999</v>
          </cell>
          <cell r="Q401">
            <v>15254.200095</v>
          </cell>
          <cell r="R401">
            <v>1874.0326600000001</v>
          </cell>
          <cell r="S401">
            <v>11619.65857</v>
          </cell>
          <cell r="T401">
            <v>12030.886232000001</v>
          </cell>
          <cell r="U401">
            <v>9816.0189850000006</v>
          </cell>
          <cell r="V401">
            <v>13904.918892000002</v>
          </cell>
          <cell r="W401">
            <v>7.1031448365213704E-2</v>
          </cell>
          <cell r="X401">
            <v>0.13259416081858985</v>
          </cell>
          <cell r="Y401">
            <v>1725.8761512192318</v>
          </cell>
          <cell r="Z401">
            <v>74030.552509999994</v>
          </cell>
          <cell r="AA401">
            <v>5687557</v>
          </cell>
        </row>
        <row r="402">
          <cell r="A402" t="str">
            <v>PPY</v>
          </cell>
          <cell r="B402">
            <v>0</v>
          </cell>
          <cell r="C402">
            <v>0</v>
          </cell>
          <cell r="D402">
            <v>104654.190843</v>
          </cell>
          <cell r="E402">
            <v>48856.015114000002</v>
          </cell>
          <cell r="F402">
            <v>22758.001484</v>
          </cell>
          <cell r="G402">
            <v>80722.888248999996</v>
          </cell>
          <cell r="H402">
            <v>217786.721976</v>
          </cell>
          <cell r="I402">
            <v>96674.476651000004</v>
          </cell>
          <cell r="J402">
            <v>96613.870597000001</v>
          </cell>
          <cell r="K402">
            <v>0</v>
          </cell>
          <cell r="L402">
            <v>60.606054</v>
          </cell>
          <cell r="M402">
            <v>121112.245325</v>
          </cell>
          <cell r="N402">
            <v>82400</v>
          </cell>
          <cell r="O402">
            <v>2088390.591305</v>
          </cell>
          <cell r="P402">
            <v>1989262.5729499999</v>
          </cell>
          <cell r="Q402">
            <v>99128.018354999935</v>
          </cell>
          <cell r="R402">
            <v>0</v>
          </cell>
          <cell r="S402">
            <v>11351.779109999999</v>
          </cell>
          <cell r="T402">
            <v>20643.693046</v>
          </cell>
          <cell r="U402">
            <v>17446.214727999999</v>
          </cell>
          <cell r="V402">
            <v>20643.693046</v>
          </cell>
          <cell r="W402">
            <v>8.0106879655971699E-2</v>
          </cell>
          <cell r="X402">
            <v>0.14404996523005384</v>
          </cell>
          <cell r="Y402">
            <v>2117.2590689320386</v>
          </cell>
          <cell r="Z402">
            <v>121112.245325</v>
          </cell>
          <cell r="AA402">
            <v>8240000</v>
          </cell>
        </row>
        <row r="403">
          <cell r="A403" t="str">
            <v>SCI</v>
          </cell>
          <cell r="B403">
            <v>0</v>
          </cell>
          <cell r="C403">
            <v>0</v>
          </cell>
          <cell r="D403">
            <v>754750.90717599995</v>
          </cell>
          <cell r="E403">
            <v>285129.86588200001</v>
          </cell>
          <cell r="F403">
            <v>301610.16950199998</v>
          </cell>
          <cell r="G403">
            <v>163461.289078</v>
          </cell>
          <cell r="H403">
            <v>942037.93906100001</v>
          </cell>
          <cell r="I403">
            <v>784925.95974099997</v>
          </cell>
          <cell r="J403">
            <v>743118.11734200001</v>
          </cell>
          <cell r="K403">
            <v>249001.38391599999</v>
          </cell>
          <cell r="L403">
            <v>41807.842399000001</v>
          </cell>
          <cell r="M403">
            <v>157111.97932000001</v>
          </cell>
          <cell r="N403">
            <v>109999.95</v>
          </cell>
          <cell r="O403">
            <v>1014329.890716</v>
          </cell>
          <cell r="P403">
            <v>941017.04753800004</v>
          </cell>
          <cell r="Q403">
            <v>73312.84317800001</v>
          </cell>
          <cell r="R403">
            <v>23118.893338999998</v>
          </cell>
          <cell r="S403">
            <v>44522.915863000002</v>
          </cell>
          <cell r="T403">
            <v>26288.354920000002</v>
          </cell>
          <cell r="U403">
            <v>20990.748283000001</v>
          </cell>
          <cell r="V403">
            <v>49407.248259</v>
          </cell>
          <cell r="W403">
            <v>2.2282274856066899E-2</v>
          </cell>
          <cell r="X403">
            <v>0.1336037415724157</v>
          </cell>
          <cell r="Y403">
            <v>1734.777173212359</v>
          </cell>
          <cell r="Z403">
            <v>157111.97932000001</v>
          </cell>
          <cell r="AA403">
            <v>12099968</v>
          </cell>
        </row>
        <row r="404">
          <cell r="A404" t="str">
            <v>MCO</v>
          </cell>
          <cell r="B404">
            <v>0</v>
          </cell>
          <cell r="C404">
            <v>0</v>
          </cell>
          <cell r="D404">
            <v>77652.960523000002</v>
          </cell>
          <cell r="E404">
            <v>30224.941493999999</v>
          </cell>
          <cell r="F404">
            <v>15367.002372999999</v>
          </cell>
          <cell r="G404">
            <v>2472.760518</v>
          </cell>
          <cell r="H404">
            <v>135484.23187399999</v>
          </cell>
          <cell r="I404">
            <v>83256.687177999993</v>
          </cell>
          <cell r="J404">
            <v>77057.756060999993</v>
          </cell>
          <cell r="K404">
            <v>13642.366711000001</v>
          </cell>
          <cell r="L404">
            <v>4499</v>
          </cell>
          <cell r="M404">
            <v>52227.544695999997</v>
          </cell>
          <cell r="N404">
            <v>41039.29</v>
          </cell>
          <cell r="O404">
            <v>20604.013379</v>
          </cell>
          <cell r="P404">
            <v>18779.024796000002</v>
          </cell>
          <cell r="Q404">
            <v>1824.988583000001</v>
          </cell>
          <cell r="R404">
            <v>291.42088999999999</v>
          </cell>
          <cell r="S404">
            <v>424.458777</v>
          </cell>
          <cell r="T404">
            <v>132.56454400000001</v>
          </cell>
          <cell r="U404">
            <v>105.240533</v>
          </cell>
          <cell r="V404">
            <v>423.985434</v>
          </cell>
          <cell r="W404">
            <v>7.7677329342556588E-4</v>
          </cell>
          <cell r="X404">
            <v>2.0150388767569264E-3</v>
          </cell>
          <cell r="Y404">
            <v>25.64384837067113</v>
          </cell>
          <cell r="Z404">
            <v>52227.544695999997</v>
          </cell>
          <cell r="AA404">
            <v>4103929</v>
          </cell>
        </row>
        <row r="405">
          <cell r="A405" t="str">
            <v>ITQ</v>
          </cell>
          <cell r="B405">
            <v>0</v>
          </cell>
          <cell r="C405">
            <v>0</v>
          </cell>
          <cell r="D405">
            <v>384900.83568700001</v>
          </cell>
          <cell r="E405">
            <v>178888.780528</v>
          </cell>
          <cell r="F405">
            <v>174418.00292999999</v>
          </cell>
          <cell r="G405">
            <v>67625.647639000003</v>
          </cell>
          <cell r="H405">
            <v>452641.61905899999</v>
          </cell>
          <cell r="I405">
            <v>194868.449146</v>
          </cell>
          <cell r="J405">
            <v>194868.449146</v>
          </cell>
          <cell r="K405">
            <v>96620.488127999997</v>
          </cell>
          <cell r="L405">
            <v>0</v>
          </cell>
          <cell r="M405">
            <v>257773.16991299999</v>
          </cell>
          <cell r="N405">
            <v>238433.05</v>
          </cell>
          <cell r="O405">
            <v>438909.416524</v>
          </cell>
          <cell r="P405">
            <v>410967.623524</v>
          </cell>
          <cell r="Q405">
            <v>27941.792999999983</v>
          </cell>
          <cell r="R405">
            <v>6885.0207330000003</v>
          </cell>
          <cell r="S405">
            <v>6815.8799650000001</v>
          </cell>
          <cell r="T405">
            <v>647.38719900000001</v>
          </cell>
          <cell r="U405">
            <v>343.76020299999999</v>
          </cell>
          <cell r="V405">
            <v>7532.4079320000001</v>
          </cell>
          <cell r="W405">
            <v>7.5945337000748103E-4</v>
          </cell>
          <cell r="X405">
            <v>1.3335763497652651E-3</v>
          </cell>
          <cell r="Y405">
            <v>14.417472871315448</v>
          </cell>
          <cell r="Z405">
            <v>257773.16991299999</v>
          </cell>
          <cell r="AA405">
            <v>23843305</v>
          </cell>
        </row>
        <row r="406">
          <cell r="A406" t="str">
            <v>LAS</v>
          </cell>
          <cell r="B406">
            <v>0</v>
          </cell>
          <cell r="C406">
            <v>0</v>
          </cell>
          <cell r="D406">
            <v>2559838.6949760001</v>
          </cell>
          <cell r="E406">
            <v>1340625.6476749999</v>
          </cell>
          <cell r="F406">
            <v>1083572.9863839999</v>
          </cell>
          <cell r="G406">
            <v>334134.12800099998</v>
          </cell>
          <cell r="H406">
            <v>2902721.8006580002</v>
          </cell>
          <cell r="I406">
            <v>1652647.2141789999</v>
          </cell>
          <cell r="J406">
            <v>1598615.4576689999</v>
          </cell>
          <cell r="K406">
            <v>1043328.0770920001</v>
          </cell>
          <cell r="L406">
            <v>54031.756509999999</v>
          </cell>
          <cell r="M406">
            <v>1250074.586479</v>
          </cell>
          <cell r="N406">
            <v>1128564</v>
          </cell>
          <cell r="O406">
            <v>3157825.3027670002</v>
          </cell>
          <cell r="P406">
            <v>2556674.0789689999</v>
          </cell>
          <cell r="Q406">
            <v>601151.22379799979</v>
          </cell>
          <cell r="R406">
            <v>87183.430924</v>
          </cell>
          <cell r="S406">
            <v>147398.49403999999</v>
          </cell>
          <cell r="T406">
            <v>56311.971704000003</v>
          </cell>
          <cell r="U406">
            <v>43522.957588999998</v>
          </cell>
          <cell r="V406">
            <v>143495.40262800001</v>
          </cell>
          <cell r="W406">
            <v>1.4993843908546125E-2</v>
          </cell>
          <cell r="X406">
            <v>3.4816288611696479E-2</v>
          </cell>
          <cell r="Y406">
            <v>385.6489980984685</v>
          </cell>
          <cell r="Z406">
            <v>1250074.586479</v>
          </cell>
          <cell r="AA406">
            <v>112856400</v>
          </cell>
        </row>
        <row r="407">
          <cell r="A407" t="str">
            <v>MEC</v>
          </cell>
          <cell r="B407">
            <v>0</v>
          </cell>
          <cell r="C407">
            <v>0</v>
          </cell>
          <cell r="D407">
            <v>650411.32100400003</v>
          </cell>
          <cell r="E407">
            <v>337983.84224600001</v>
          </cell>
          <cell r="F407">
            <v>209021.46149099999</v>
          </cell>
          <cell r="G407">
            <v>201086.95969700001</v>
          </cell>
          <cell r="H407">
            <v>896733.62285499997</v>
          </cell>
          <cell r="I407">
            <v>830278.50436699996</v>
          </cell>
          <cell r="J407">
            <v>705865.77962799999</v>
          </cell>
          <cell r="K407">
            <v>232328.23863000001</v>
          </cell>
          <cell r="L407">
            <v>124387.259661</v>
          </cell>
          <cell r="M407">
            <v>66455.118487999993</v>
          </cell>
          <cell r="N407">
            <v>83536.199999999983</v>
          </cell>
          <cell r="O407">
            <v>95990.401161999995</v>
          </cell>
          <cell r="P407">
            <v>87342.053771000006</v>
          </cell>
          <cell r="Q407">
            <v>8648.3473910000084</v>
          </cell>
          <cell r="R407">
            <v>51779.197701999998</v>
          </cell>
          <cell r="S407">
            <v>-14849.10217</v>
          </cell>
          <cell r="T407">
            <v>-77772.159113999995</v>
          </cell>
          <cell r="U407">
            <v>-75842.717170999997</v>
          </cell>
          <cell r="V407">
            <v>-25992.961411999997</v>
          </cell>
          <cell r="W407">
            <v>-8.4576640418069407E-2</v>
          </cell>
          <cell r="X407">
            <v>-1.1412622367785734</v>
          </cell>
          <cell r="Y407">
            <v>-9079.0240842892072</v>
          </cell>
          <cell r="Z407">
            <v>66455.118487999993</v>
          </cell>
          <cell r="AA407">
            <v>8353619.9999999991</v>
          </cell>
        </row>
        <row r="408">
          <cell r="A408" t="str">
            <v>VCC</v>
          </cell>
          <cell r="B408">
            <v>0</v>
          </cell>
          <cell r="C408">
            <v>0</v>
          </cell>
          <cell r="D408">
            <v>649098.08496400004</v>
          </cell>
          <cell r="E408">
            <v>404072.14723200002</v>
          </cell>
          <cell r="F408">
            <v>124882.959636</v>
          </cell>
          <cell r="G408">
            <v>68779.040620999993</v>
          </cell>
          <cell r="H408">
            <v>737987.46209599997</v>
          </cell>
          <cell r="I408">
            <v>587893.95420399995</v>
          </cell>
          <cell r="J408">
            <v>584247.45420399995</v>
          </cell>
          <cell r="K408">
            <v>259562.57590600001</v>
          </cell>
          <cell r="L408">
            <v>3646.5</v>
          </cell>
          <cell r="M408">
            <v>150093.50789199999</v>
          </cell>
          <cell r="N408">
            <v>120000</v>
          </cell>
          <cell r="O408">
            <v>1051683.491312</v>
          </cell>
          <cell r="P408">
            <v>937152.39850100002</v>
          </cell>
          <cell r="Q408">
            <v>114531.09281099994</v>
          </cell>
          <cell r="R408">
            <v>15111.878391</v>
          </cell>
          <cell r="S408">
            <v>35705.264490000001</v>
          </cell>
          <cell r="T408">
            <v>21371.017462</v>
          </cell>
          <cell r="U408">
            <v>16141.966936999999</v>
          </cell>
          <cell r="V408">
            <v>36482.895853000002</v>
          </cell>
          <cell r="W408">
            <v>2.1872955525767721E-2</v>
          </cell>
          <cell r="X408">
            <v>0.10754607020454859</v>
          </cell>
          <cell r="Y408">
            <v>1345.1639114166667</v>
          </cell>
          <cell r="Z408">
            <v>150093.50789199999</v>
          </cell>
          <cell r="AA408">
            <v>12000000</v>
          </cell>
        </row>
        <row r="409">
          <cell r="A409" t="str">
            <v>TV4</v>
          </cell>
          <cell r="B409">
            <v>0</v>
          </cell>
          <cell r="C409">
            <v>0</v>
          </cell>
          <cell r="D409">
            <v>134589.24844299999</v>
          </cell>
          <cell r="E409">
            <v>94957.725458999994</v>
          </cell>
          <cell r="F409">
            <v>1720.358238</v>
          </cell>
          <cell r="G409">
            <v>23585.137865000001</v>
          </cell>
          <cell r="H409">
            <v>272717.434527</v>
          </cell>
          <cell r="I409">
            <v>96747.316709999999</v>
          </cell>
          <cell r="J409">
            <v>96747.316709999999</v>
          </cell>
          <cell r="K409">
            <v>0</v>
          </cell>
          <cell r="L409">
            <v>0</v>
          </cell>
          <cell r="M409">
            <v>175970.11781699999</v>
          </cell>
          <cell r="N409">
            <v>157702.22</v>
          </cell>
          <cell r="O409">
            <v>196277.055311</v>
          </cell>
          <cell r="P409">
            <v>145528.24246800001</v>
          </cell>
          <cell r="Q409">
            <v>50748.812843000007</v>
          </cell>
          <cell r="R409">
            <v>0</v>
          </cell>
          <cell r="S409">
            <v>15824.582263</v>
          </cell>
          <cell r="T409">
            <v>28729.435618</v>
          </cell>
          <cell r="U409">
            <v>25142.391052999999</v>
          </cell>
          <cell r="V409">
            <v>28729.435618</v>
          </cell>
          <cell r="W409">
            <v>9.2192092876668699E-2</v>
          </cell>
          <cell r="X409">
            <v>0.14287875330712008</v>
          </cell>
          <cell r="Y409">
            <v>1594.2953151198506</v>
          </cell>
          <cell r="Z409">
            <v>175970.11781699999</v>
          </cell>
          <cell r="AA409">
            <v>15770222</v>
          </cell>
        </row>
        <row r="410">
          <cell r="A410" t="str">
            <v>NBC</v>
          </cell>
          <cell r="B410">
            <v>0</v>
          </cell>
          <cell r="C410">
            <v>0</v>
          </cell>
          <cell r="D410">
            <v>862675.19668599998</v>
          </cell>
          <cell r="E410">
            <v>9730.4566169999998</v>
          </cell>
          <cell r="F410">
            <v>762662.89468400006</v>
          </cell>
          <cell r="G410">
            <v>2107421.2608090001</v>
          </cell>
          <cell r="H410">
            <v>3211214.6707560001</v>
          </cell>
          <cell r="I410">
            <v>2757862.3221399998</v>
          </cell>
          <cell r="J410">
            <v>1177263.8345679999</v>
          </cell>
          <cell r="K410">
            <v>473437.59576900001</v>
          </cell>
          <cell r="L410">
            <v>1580598.4875719999</v>
          </cell>
          <cell r="M410">
            <v>453352.34861599997</v>
          </cell>
          <cell r="N410">
            <v>369991.24</v>
          </cell>
          <cell r="O410">
            <v>2495619.4395570001</v>
          </cell>
          <cell r="P410">
            <v>1980495.3457810001</v>
          </cell>
          <cell r="Q410">
            <v>515124.09377599979</v>
          </cell>
          <cell r="R410">
            <v>182273.580972</v>
          </cell>
          <cell r="S410">
            <v>275988.81115199998</v>
          </cell>
          <cell r="T410">
            <v>117204.56423600001</v>
          </cell>
          <cell r="U410">
            <v>84700.778441999995</v>
          </cell>
          <cell r="V410">
            <v>299478.14520799997</v>
          </cell>
          <cell r="W410">
            <v>2.6376554396489262E-2</v>
          </cell>
          <cell r="X410">
            <v>0.18683211568347588</v>
          </cell>
          <cell r="Y410">
            <v>2289.2644280442964</v>
          </cell>
          <cell r="Z410">
            <v>453352.34861599997</v>
          </cell>
          <cell r="AA410">
            <v>36999124</v>
          </cell>
        </row>
        <row r="411">
          <cell r="A411" t="str">
            <v>HST</v>
          </cell>
          <cell r="B411">
            <v>0</v>
          </cell>
          <cell r="C411">
            <v>0</v>
          </cell>
          <cell r="D411">
            <v>41415.481619999999</v>
          </cell>
          <cell r="E411">
            <v>32053.107953999999</v>
          </cell>
          <cell r="F411">
            <v>5467.4588649999996</v>
          </cell>
          <cell r="G411">
            <v>3255.437418</v>
          </cell>
          <cell r="H411">
            <v>70560.800216999996</v>
          </cell>
          <cell r="I411">
            <v>53756.444564999998</v>
          </cell>
          <cell r="J411">
            <v>42488.704602999998</v>
          </cell>
          <cell r="K411">
            <v>16400</v>
          </cell>
          <cell r="L411">
            <v>4523</v>
          </cell>
          <cell r="M411">
            <v>16804.355651999998</v>
          </cell>
          <cell r="N411">
            <v>14884.4</v>
          </cell>
          <cell r="O411">
            <v>72900.516376</v>
          </cell>
          <cell r="P411">
            <v>67746.987601999994</v>
          </cell>
          <cell r="Q411">
            <v>5153.5287739999967</v>
          </cell>
          <cell r="R411">
            <v>1464.9240219999999</v>
          </cell>
          <cell r="S411">
            <v>1579.112241</v>
          </cell>
          <cell r="T411">
            <v>1345.5459080000001</v>
          </cell>
          <cell r="U411">
            <v>1030.60024</v>
          </cell>
          <cell r="V411">
            <v>2810.4699300000002</v>
          </cell>
          <cell r="W411">
            <v>1.4605846827566174E-2</v>
          </cell>
          <cell r="X411">
            <v>6.1329351826551075E-2</v>
          </cell>
          <cell r="Y411">
            <v>692.40294536561771</v>
          </cell>
          <cell r="Z411">
            <v>16804.355651999998</v>
          </cell>
          <cell r="AA411">
            <v>1488440</v>
          </cell>
        </row>
        <row r="412">
          <cell r="A412" t="str">
            <v>PMS</v>
          </cell>
          <cell r="B412">
            <v>0</v>
          </cell>
          <cell r="C412">
            <v>0</v>
          </cell>
          <cell r="D412">
            <v>146273.87965300001</v>
          </cell>
          <cell r="E412">
            <v>59859.191975000002</v>
          </cell>
          <cell r="F412">
            <v>60606.527351999997</v>
          </cell>
          <cell r="G412">
            <v>86358.798508000007</v>
          </cell>
          <cell r="H412">
            <v>303648.63694599998</v>
          </cell>
          <cell r="I412">
            <v>152787.72027600001</v>
          </cell>
          <cell r="J412">
            <v>146229.49748200001</v>
          </cell>
          <cell r="K412">
            <v>55865.800414999998</v>
          </cell>
          <cell r="L412">
            <v>5700.3214289999996</v>
          </cell>
          <cell r="M412">
            <v>150860.91667000001</v>
          </cell>
          <cell r="N412">
            <v>72017.72</v>
          </cell>
          <cell r="O412">
            <v>999741.93247300002</v>
          </cell>
          <cell r="P412">
            <v>922859.37339199998</v>
          </cell>
          <cell r="Q412">
            <v>76882.559080999956</v>
          </cell>
          <cell r="R412">
            <v>6703.7135969999999</v>
          </cell>
          <cell r="S412">
            <v>20705.070728999999</v>
          </cell>
          <cell r="T412">
            <v>19849.519119000001</v>
          </cell>
          <cell r="U412">
            <v>18004.806033000001</v>
          </cell>
          <cell r="V412">
            <v>26553.232715999999</v>
          </cell>
          <cell r="W412">
            <v>5.9294868615537122E-2</v>
          </cell>
          <cell r="X412">
            <v>0.1193470544288454</v>
          </cell>
          <cell r="Y412">
            <v>2500.0522139551213</v>
          </cell>
          <cell r="Z412">
            <v>150860.91667000001</v>
          </cell>
          <cell r="AA412">
            <v>7201772</v>
          </cell>
        </row>
        <row r="413">
          <cell r="A413" t="str">
            <v>HMH</v>
          </cell>
          <cell r="B413">
            <v>0</v>
          </cell>
          <cell r="C413">
            <v>0</v>
          </cell>
          <cell r="D413">
            <v>125813.639801</v>
          </cell>
          <cell r="E413">
            <v>35339.374173999997</v>
          </cell>
          <cell r="F413">
            <v>578.72578499999997</v>
          </cell>
          <cell r="G413">
            <v>121345.416427</v>
          </cell>
          <cell r="H413">
            <v>259418.469163</v>
          </cell>
          <cell r="I413">
            <v>14869.60794</v>
          </cell>
          <cell r="J413">
            <v>14663.00794</v>
          </cell>
          <cell r="K413">
            <v>0</v>
          </cell>
          <cell r="L413">
            <v>0</v>
          </cell>
          <cell r="M413">
            <v>244548.86122399999</v>
          </cell>
          <cell r="N413">
            <v>128476.47</v>
          </cell>
          <cell r="O413">
            <v>124248.206012</v>
          </cell>
          <cell r="P413">
            <v>106592.585127</v>
          </cell>
          <cell r="Q413">
            <v>17655.620884999993</v>
          </cell>
          <cell r="R413">
            <v>280.140717</v>
          </cell>
          <cell r="S413">
            <v>9100.4942150000006</v>
          </cell>
          <cell r="T413">
            <v>13887.268509</v>
          </cell>
          <cell r="U413">
            <v>11702.26743</v>
          </cell>
          <cell r="V413">
            <v>14167.409226</v>
          </cell>
          <cell r="W413">
            <v>4.5109615625120093E-2</v>
          </cell>
          <cell r="X413">
            <v>4.7852471573282228E-2</v>
          </cell>
          <cell r="Y413">
            <v>910.84907843436235</v>
          </cell>
          <cell r="Z413">
            <v>244548.86122399999</v>
          </cell>
          <cell r="AA413">
            <v>12847647</v>
          </cell>
        </row>
        <row r="414">
          <cell r="A414" t="str">
            <v>NST</v>
          </cell>
          <cell r="B414">
            <v>0</v>
          </cell>
          <cell r="C414">
            <v>0</v>
          </cell>
          <cell r="D414">
            <v>426425.17443000001</v>
          </cell>
          <cell r="E414">
            <v>104622.54915799999</v>
          </cell>
          <cell r="F414">
            <v>283621.48898099997</v>
          </cell>
          <cell r="G414">
            <v>100571.996371</v>
          </cell>
          <cell r="H414">
            <v>561636.10090600001</v>
          </cell>
          <cell r="I414">
            <v>390851.67123799998</v>
          </cell>
          <cell r="J414">
            <v>369550.48965399998</v>
          </cell>
          <cell r="K414">
            <v>263440.365315</v>
          </cell>
          <cell r="L414">
            <v>21301.181584000002</v>
          </cell>
          <cell r="M414">
            <v>170784.429668</v>
          </cell>
          <cell r="N414">
            <v>112020.03</v>
          </cell>
          <cell r="O414">
            <v>834547.76366000006</v>
          </cell>
          <cell r="P414">
            <v>704227.166661</v>
          </cell>
          <cell r="Q414">
            <v>130320.59699899999</v>
          </cell>
          <cell r="R414">
            <v>17476.601815999999</v>
          </cell>
          <cell r="S414">
            <v>35601.607905999997</v>
          </cell>
          <cell r="T414">
            <v>20157.585311999999</v>
          </cell>
          <cell r="U414">
            <v>16030.545410999999</v>
          </cell>
          <cell r="V414">
            <v>37634.187127999998</v>
          </cell>
          <cell r="W414">
            <v>2.8542583685664823E-2</v>
          </cell>
          <cell r="X414">
            <v>9.386420906263479E-2</v>
          </cell>
          <cell r="Y414">
            <v>1431.042770743768</v>
          </cell>
          <cell r="Z414">
            <v>170784.429668</v>
          </cell>
          <cell r="AA414">
            <v>11202003</v>
          </cell>
        </row>
        <row r="415">
          <cell r="A415" t="str">
            <v>NTP</v>
          </cell>
          <cell r="B415">
            <v>0</v>
          </cell>
          <cell r="C415">
            <v>0</v>
          </cell>
          <cell r="D415">
            <v>2246846.6732160002</v>
          </cell>
          <cell r="E415">
            <v>1096532.6878200001</v>
          </cell>
          <cell r="F415">
            <v>798293.296432</v>
          </cell>
          <cell r="G415">
            <v>1697194.0795539999</v>
          </cell>
          <cell r="H415">
            <v>4466010.4775280003</v>
          </cell>
          <cell r="I415">
            <v>2004479.1846940001</v>
          </cell>
          <cell r="J415">
            <v>1850642.545746</v>
          </cell>
          <cell r="K415">
            <v>1540456.299714</v>
          </cell>
          <cell r="L415">
            <v>153836.63894800001</v>
          </cell>
          <cell r="M415">
            <v>2461531.2928340002</v>
          </cell>
          <cell r="N415">
            <v>892403.02</v>
          </cell>
          <cell r="O415">
            <v>4698896.4798280001</v>
          </cell>
          <cell r="P415">
            <v>3305668.1803120002</v>
          </cell>
          <cell r="Q415">
            <v>1393228.2995160001</v>
          </cell>
          <cell r="R415">
            <v>124114.724038</v>
          </cell>
          <cell r="S415">
            <v>551710.04381099995</v>
          </cell>
          <cell r="T415">
            <v>472186.92996099999</v>
          </cell>
          <cell r="U415">
            <v>410743.57131999999</v>
          </cell>
          <cell r="V415">
            <v>596301.65399899997</v>
          </cell>
          <cell r="W415">
            <v>9.1971027248317683E-2</v>
          </cell>
          <cell r="X415">
            <v>0.16686506180756466</v>
          </cell>
          <cell r="Y415">
            <v>4184.2649688984802</v>
          </cell>
          <cell r="Z415">
            <v>2461531.2928340002</v>
          </cell>
          <cell r="AA415">
            <v>98163853</v>
          </cell>
        </row>
        <row r="416">
          <cell r="A416" t="str">
            <v>INC</v>
          </cell>
          <cell r="B416">
            <v>0</v>
          </cell>
          <cell r="C416">
            <v>0</v>
          </cell>
          <cell r="D416">
            <v>28065.309255</v>
          </cell>
          <cell r="E416">
            <v>10802.585134999999</v>
          </cell>
          <cell r="F416">
            <v>14295.851424</v>
          </cell>
          <cell r="G416">
            <v>8367.4159870000003</v>
          </cell>
          <cell r="H416">
            <v>36493.382258999998</v>
          </cell>
          <cell r="I416">
            <v>10691.130566</v>
          </cell>
          <cell r="J416">
            <v>10363.130566</v>
          </cell>
          <cell r="K416">
            <v>230.31450000000001</v>
          </cell>
          <cell r="L416">
            <v>328</v>
          </cell>
          <cell r="M416">
            <v>25802.251692999998</v>
          </cell>
          <cell r="N416">
            <v>20000</v>
          </cell>
          <cell r="O416">
            <v>23496.437215000002</v>
          </cell>
          <cell r="P416">
            <v>13451.512368</v>
          </cell>
          <cell r="Q416">
            <v>10044.924847</v>
          </cell>
          <cell r="R416">
            <v>111.039638</v>
          </cell>
          <cell r="S416">
            <v>2566.6475810000002</v>
          </cell>
          <cell r="T416">
            <v>2515.8269059999998</v>
          </cell>
          <cell r="U416">
            <v>1936.0475819999999</v>
          </cell>
          <cell r="V416">
            <v>2626.866544</v>
          </cell>
          <cell r="W416">
            <v>5.3052018260722651E-2</v>
          </cell>
          <cell r="X416">
            <v>7.5034055362123236E-2</v>
          </cell>
          <cell r="Y416">
            <v>968.02379099999996</v>
          </cell>
          <cell r="Z416">
            <v>25802.251692999998</v>
          </cell>
          <cell r="AA416">
            <v>2000000</v>
          </cell>
        </row>
        <row r="417">
          <cell r="A417" t="str">
            <v>PVL</v>
          </cell>
          <cell r="B417">
            <v>0</v>
          </cell>
          <cell r="C417">
            <v>0</v>
          </cell>
          <cell r="D417">
            <v>176472.54995700001</v>
          </cell>
          <cell r="E417">
            <v>32332.666432000002</v>
          </cell>
          <cell r="F417">
            <v>20420.310814</v>
          </cell>
          <cell r="G417">
            <v>1981.192399</v>
          </cell>
          <cell r="H417">
            <v>444679.92475499999</v>
          </cell>
          <cell r="I417">
            <v>196476.16184799999</v>
          </cell>
          <cell r="J417">
            <v>193186.60091099999</v>
          </cell>
          <cell r="K417">
            <v>0</v>
          </cell>
          <cell r="L417">
            <v>0</v>
          </cell>
          <cell r="M417">
            <v>248203.762907</v>
          </cell>
          <cell r="N417">
            <v>500000</v>
          </cell>
          <cell r="O417">
            <v>31239.5422</v>
          </cell>
          <cell r="P417">
            <v>29672.475269999999</v>
          </cell>
          <cell r="Q417">
            <v>1567.066930000002</v>
          </cell>
          <cell r="R417" t="e">
            <v>#N/A</v>
          </cell>
          <cell r="S417">
            <v>-10740.107437999999</v>
          </cell>
          <cell r="T417">
            <v>22531.604251000001</v>
          </cell>
          <cell r="U417">
            <v>22531.604251000001</v>
          </cell>
          <cell r="V417" t="e">
            <v>#N/A</v>
          </cell>
          <cell r="W417">
            <v>5.0669263433499881E-2</v>
          </cell>
          <cell r="X417">
            <v>9.0778656967591645E-2</v>
          </cell>
          <cell r="Y417">
            <v>450.63208501999998</v>
          </cell>
          <cell r="Z417">
            <v>248203.762907</v>
          </cell>
          <cell r="AA417">
            <v>50000000</v>
          </cell>
        </row>
        <row r="418">
          <cell r="A418" t="str">
            <v>PJC</v>
          </cell>
          <cell r="B418">
            <v>0</v>
          </cell>
          <cell r="C418">
            <v>0</v>
          </cell>
          <cell r="D418">
            <v>65826.333807999996</v>
          </cell>
          <cell r="E418">
            <v>36207.221747000003</v>
          </cell>
          <cell r="F418">
            <v>12371.729450999999</v>
          </cell>
          <cell r="G418">
            <v>204551.24067200001</v>
          </cell>
          <cell r="H418">
            <v>275105.15748499997</v>
          </cell>
          <cell r="I418">
            <v>171886.015017</v>
          </cell>
          <cell r="J418">
            <v>131096.36633300001</v>
          </cell>
          <cell r="K418">
            <v>36500</v>
          </cell>
          <cell r="L418">
            <v>37698.739589999997</v>
          </cell>
          <cell r="M418">
            <v>103219.14246800001</v>
          </cell>
          <cell r="N418">
            <v>58614.89</v>
          </cell>
          <cell r="O418">
            <v>1182949.040486</v>
          </cell>
          <cell r="P418">
            <v>1114306.5190910001</v>
          </cell>
          <cell r="Q418">
            <v>68642.521395000062</v>
          </cell>
          <cell r="R418">
            <v>4013.7199770000002</v>
          </cell>
          <cell r="S418">
            <v>30850.791329</v>
          </cell>
          <cell r="T418">
            <v>28573.205361</v>
          </cell>
          <cell r="U418">
            <v>22801.107715999999</v>
          </cell>
          <cell r="V418">
            <v>32586.925338000001</v>
          </cell>
          <cell r="W418">
            <v>8.2881425868009118E-2</v>
          </cell>
          <cell r="X418">
            <v>0.22089999171489724</v>
          </cell>
          <cell r="Y418">
            <v>3889.9411207536018</v>
          </cell>
          <cell r="Z418">
            <v>103219.14246800001</v>
          </cell>
          <cell r="AA418">
            <v>5861556</v>
          </cell>
        </row>
        <row r="419">
          <cell r="A419" t="str">
            <v>ALT</v>
          </cell>
          <cell r="B419">
            <v>0</v>
          </cell>
          <cell r="C419">
            <v>0</v>
          </cell>
          <cell r="D419" t="e">
            <v>#N/A</v>
          </cell>
          <cell r="E419" t="e">
            <v>#N/A</v>
          </cell>
          <cell r="F419" t="e">
            <v>#N/A</v>
          </cell>
          <cell r="G419" t="e">
            <v>#N/A</v>
          </cell>
          <cell r="H419" t="e">
            <v>#N/A</v>
          </cell>
          <cell r="I419" t="e">
            <v>#N/A</v>
          </cell>
          <cell r="J419" t="e">
            <v>#N/A</v>
          </cell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>
            <v>194248.319303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>
            <v>12070.993377000001</v>
          </cell>
          <cell r="U419">
            <v>9950.7538480000003</v>
          </cell>
          <cell r="V419" t="e">
            <v>#N/A</v>
          </cell>
          <cell r="W419" t="e">
            <v>#N/A</v>
          </cell>
          <cell r="X419" t="e">
            <v>#N/A</v>
          </cell>
          <cell r="Y419">
            <v>1734.5753197521435</v>
          </cell>
          <cell r="Z419" t="e">
            <v>#N/A</v>
          </cell>
          <cell r="AA419">
            <v>5736709</v>
          </cell>
        </row>
        <row r="420">
          <cell r="A420" t="str">
            <v>PCG</v>
          </cell>
          <cell r="B420">
            <v>0</v>
          </cell>
          <cell r="C420">
            <v>0</v>
          </cell>
          <cell r="D420">
            <v>181719.042778</v>
          </cell>
          <cell r="E420">
            <v>58977.762997999998</v>
          </cell>
          <cell r="F420">
            <v>26497.882816000001</v>
          </cell>
          <cell r="G420">
            <v>23139.030935999999</v>
          </cell>
          <cell r="H420">
            <v>239655.233125</v>
          </cell>
          <cell r="I420">
            <v>57421.050564999998</v>
          </cell>
          <cell r="J420">
            <v>56294.062112</v>
          </cell>
          <cell r="K420">
            <v>16895.849999999999</v>
          </cell>
          <cell r="L420">
            <v>0</v>
          </cell>
          <cell r="M420">
            <v>182234.18255900001</v>
          </cell>
          <cell r="N420">
            <v>188700</v>
          </cell>
          <cell r="O420">
            <v>297194.85115200002</v>
          </cell>
          <cell r="P420">
            <v>280366.01409100002</v>
          </cell>
          <cell r="Q420">
            <v>16828.837061000024</v>
          </cell>
          <cell r="R420">
            <v>324</v>
          </cell>
          <cell r="S420">
            <v>-26623.237701999999</v>
          </cell>
          <cell r="T420">
            <v>-23658.706858000001</v>
          </cell>
          <cell r="U420">
            <v>-23658.706858000001</v>
          </cell>
          <cell r="V420">
            <v>-23334.706858000001</v>
          </cell>
          <cell r="W420">
            <v>-9.8719759003384797E-2</v>
          </cell>
          <cell r="X420">
            <v>-0.12982584565516558</v>
          </cell>
          <cell r="Y420">
            <v>-1253.7735483836777</v>
          </cell>
          <cell r="Z420">
            <v>182234.18255900001</v>
          </cell>
          <cell r="AA420">
            <v>18870000</v>
          </cell>
        </row>
        <row r="421">
          <cell r="A421" t="str">
            <v>DNC</v>
          </cell>
          <cell r="B421">
            <v>0</v>
          </cell>
          <cell r="C421">
            <v>0</v>
          </cell>
          <cell r="D421">
            <v>53007.19154</v>
          </cell>
          <cell r="E421">
            <v>10148.055578</v>
          </cell>
          <cell r="F421">
            <v>9153.2026220000007</v>
          </cell>
          <cell r="G421">
            <v>33762.172981999996</v>
          </cell>
          <cell r="H421">
            <v>88642.956961999997</v>
          </cell>
          <cell r="I421">
            <v>30845.938997000001</v>
          </cell>
          <cell r="J421">
            <v>30845.938997000001</v>
          </cell>
          <cell r="K421">
            <v>10160</v>
          </cell>
          <cell r="L421">
            <v>0</v>
          </cell>
          <cell r="M421">
            <v>57797.017964999999</v>
          </cell>
          <cell r="N421">
            <v>41103.199999999997</v>
          </cell>
          <cell r="O421">
            <v>341261.53507099999</v>
          </cell>
          <cell r="P421">
            <v>311126.68898400001</v>
          </cell>
          <cell r="Q421">
            <v>30134.846087000013</v>
          </cell>
          <cell r="R421">
            <v>448.62141200000002</v>
          </cell>
          <cell r="S421">
            <v>18781.203808999999</v>
          </cell>
          <cell r="T421">
            <v>23892.979944999999</v>
          </cell>
          <cell r="U421">
            <v>18828.109971999998</v>
          </cell>
          <cell r="V421">
            <v>24341.601357</v>
          </cell>
          <cell r="W421">
            <v>0.21240390232098583</v>
          </cell>
          <cell r="X421">
            <v>0.32576265411135386</v>
          </cell>
          <cell r="Y421">
            <v>4580.6920074349446</v>
          </cell>
          <cell r="Z421">
            <v>57797.017964999999</v>
          </cell>
          <cell r="AA421">
            <v>4110319.9999999995</v>
          </cell>
        </row>
        <row r="422">
          <cell r="A422" t="str">
            <v>PLC</v>
          </cell>
          <cell r="B422">
            <v>0</v>
          </cell>
          <cell r="C422">
            <v>0</v>
          </cell>
          <cell r="D422">
            <v>3291545.7817020002</v>
          </cell>
          <cell r="E422">
            <v>1465409.2180920001</v>
          </cell>
          <cell r="F422">
            <v>1167151.945605</v>
          </cell>
          <cell r="G422">
            <v>897396.81262800004</v>
          </cell>
          <cell r="H422">
            <v>4402404.2880760003</v>
          </cell>
          <cell r="I422">
            <v>3109671.754617</v>
          </cell>
          <cell r="J422">
            <v>2995160.5148339998</v>
          </cell>
          <cell r="K422">
            <v>1636577.8993810001</v>
          </cell>
          <cell r="L422">
            <v>114511.239783</v>
          </cell>
          <cell r="M422">
            <v>1292732.5334590001</v>
          </cell>
          <cell r="N422">
            <v>807975.66</v>
          </cell>
          <cell r="O422">
            <v>6530420.8226319999</v>
          </cell>
          <cell r="P422">
            <v>5684002.9488920001</v>
          </cell>
          <cell r="Q422">
            <v>846417.87374000007</v>
          </cell>
          <cell r="R422">
            <v>134183.740835</v>
          </cell>
          <cell r="S422">
            <v>274420.343352</v>
          </cell>
          <cell r="T422">
            <v>190965.98037800001</v>
          </cell>
          <cell r="U422">
            <v>150179.80228800001</v>
          </cell>
          <cell r="V422">
            <v>325149.72121300001</v>
          </cell>
          <cell r="W422">
            <v>3.4113132838518488E-2</v>
          </cell>
          <cell r="X422">
            <v>0.11617237007732742</v>
          </cell>
          <cell r="Y422">
            <v>1858.7169109524909</v>
          </cell>
          <cell r="Z422">
            <v>1292732.5334590001</v>
          </cell>
          <cell r="AA422">
            <v>80797566</v>
          </cell>
        </row>
        <row r="423">
          <cell r="A423" t="str">
            <v>POT</v>
          </cell>
          <cell r="B423">
            <v>0</v>
          </cell>
          <cell r="C423">
            <v>0</v>
          </cell>
          <cell r="D423">
            <v>877226.34649799997</v>
          </cell>
          <cell r="E423">
            <v>327792.43992400001</v>
          </cell>
          <cell r="F423">
            <v>269935.28508399997</v>
          </cell>
          <cell r="G423">
            <v>1086523.0648070001</v>
          </cell>
          <cell r="H423">
            <v>2058054.2101380001</v>
          </cell>
          <cell r="I423">
            <v>1743496.0094059999</v>
          </cell>
          <cell r="J423">
            <v>710742.56511299999</v>
          </cell>
          <cell r="K423">
            <v>412724.98080600001</v>
          </cell>
          <cell r="L423">
            <v>116852.487253</v>
          </cell>
          <cell r="M423">
            <v>314558.200732</v>
          </cell>
          <cell r="N423">
            <v>194300.06</v>
          </cell>
          <cell r="O423">
            <v>1185792.79467</v>
          </cell>
          <cell r="P423">
            <v>1043437.282794</v>
          </cell>
          <cell r="Q423">
            <v>142355.51187599992</v>
          </cell>
          <cell r="R423">
            <v>36472.252537</v>
          </cell>
          <cell r="S423">
            <v>55347.196451999996</v>
          </cell>
          <cell r="T423">
            <v>27663.578441000001</v>
          </cell>
          <cell r="U423">
            <v>18715.999521999998</v>
          </cell>
          <cell r="V423">
            <v>64135.830977999998</v>
          </cell>
          <cell r="W423">
            <v>9.0940264983326267E-3</v>
          </cell>
          <cell r="X423">
            <v>5.9499321519663119E-2</v>
          </cell>
          <cell r="Y423">
            <v>963.25237995294492</v>
          </cell>
          <cell r="Z423">
            <v>314558.200732</v>
          </cell>
          <cell r="AA423">
            <v>19430006</v>
          </cell>
        </row>
        <row r="424">
          <cell r="A424" t="str">
            <v>SVN</v>
          </cell>
          <cell r="B424">
            <v>0</v>
          </cell>
          <cell r="C424">
            <v>0</v>
          </cell>
          <cell r="D424" t="e">
            <v>#N/A</v>
          </cell>
          <cell r="E424" t="e">
            <v>#N/A</v>
          </cell>
          <cell r="F424" t="e">
            <v>#N/A</v>
          </cell>
          <cell r="G424" t="e">
            <v>#N/A</v>
          </cell>
          <cell r="H424" t="e">
            <v>#N/A</v>
          </cell>
          <cell r="I424" t="e">
            <v>#N/A</v>
          </cell>
          <cell r="J424" t="e">
            <v>#N/A</v>
          </cell>
          <cell r="K424" t="e">
            <v>#N/A</v>
          </cell>
          <cell r="L424" t="e">
            <v>#N/A</v>
          </cell>
          <cell r="M424" t="e">
            <v>#N/A</v>
          </cell>
          <cell r="N424" t="e">
            <v>#N/A</v>
          </cell>
          <cell r="O424">
            <v>25771.68</v>
          </cell>
          <cell r="P424" t="e">
            <v>#N/A</v>
          </cell>
          <cell r="Q424" t="e">
            <v>#N/A</v>
          </cell>
          <cell r="R424" t="e">
            <v>#N/A</v>
          </cell>
          <cell r="S424" t="e">
            <v>#N/A</v>
          </cell>
          <cell r="T424">
            <v>2489.9001400000002</v>
          </cell>
          <cell r="U424">
            <v>2471.0385630000001</v>
          </cell>
          <cell r="V424" t="e">
            <v>#N/A</v>
          </cell>
          <cell r="W424" t="e">
            <v>#N/A</v>
          </cell>
          <cell r="X424" t="e">
            <v>#N/A</v>
          </cell>
          <cell r="Y424">
            <v>117.668503</v>
          </cell>
          <cell r="Z424" t="e">
            <v>#N/A</v>
          </cell>
          <cell r="AA424">
            <v>21000000</v>
          </cell>
        </row>
        <row r="425">
          <cell r="A425" t="str">
            <v>PSC</v>
          </cell>
          <cell r="B425">
            <v>0</v>
          </cell>
          <cell r="C425">
            <v>0</v>
          </cell>
          <cell r="D425">
            <v>42380.607537000004</v>
          </cell>
          <cell r="E425">
            <v>24849.041430000001</v>
          </cell>
          <cell r="F425">
            <v>4997.8811729999998</v>
          </cell>
          <cell r="G425">
            <v>172276.01188400001</v>
          </cell>
          <cell r="H425">
            <v>273299.42211599997</v>
          </cell>
          <cell r="I425">
            <v>150678.365314</v>
          </cell>
          <cell r="J425">
            <v>69938.378786999994</v>
          </cell>
          <cell r="K425">
            <v>30251.191999999999</v>
          </cell>
          <cell r="L425">
            <v>29920.698</v>
          </cell>
          <cell r="M425">
            <v>122621.05680200001</v>
          </cell>
          <cell r="N425">
            <v>72000</v>
          </cell>
          <cell r="O425">
            <v>540546.12031100004</v>
          </cell>
          <cell r="P425">
            <v>482508.53427599999</v>
          </cell>
          <cell r="Q425">
            <v>58037.586034999978</v>
          </cell>
          <cell r="R425">
            <v>5126.1673389999996</v>
          </cell>
          <cell r="S425">
            <v>23673.648939999999</v>
          </cell>
          <cell r="T425">
            <v>19305.521149</v>
          </cell>
          <cell r="U425">
            <v>15387.818149000001</v>
          </cell>
          <cell r="V425">
            <v>24431.688488</v>
          </cell>
          <cell r="W425">
            <v>5.6303881032242917E-2</v>
          </cell>
          <cell r="X425">
            <v>0.12549082963660299</v>
          </cell>
          <cell r="Y425">
            <v>2137.196965138889</v>
          </cell>
          <cell r="Z425">
            <v>122621.05680200001</v>
          </cell>
          <cell r="AA425">
            <v>7200000</v>
          </cell>
        </row>
        <row r="426">
          <cell r="A426" t="str">
            <v>CTX</v>
          </cell>
          <cell r="B426">
            <v>0</v>
          </cell>
          <cell r="C426">
            <v>0</v>
          </cell>
          <cell r="D426">
            <v>1166572.4947540001</v>
          </cell>
          <cell r="E426">
            <v>62087.499206</v>
          </cell>
          <cell r="F426">
            <v>396471.66946599999</v>
          </cell>
          <cell r="G426">
            <v>1288678.800448</v>
          </cell>
          <cell r="H426">
            <v>2514697.180718</v>
          </cell>
          <cell r="I426">
            <v>1570201.050937</v>
          </cell>
          <cell r="J426">
            <v>1511174.2894880001</v>
          </cell>
          <cell r="K426">
            <v>304577.73798799998</v>
          </cell>
          <cell r="L426">
            <v>180.66762800000001</v>
          </cell>
          <cell r="M426">
            <v>944496.12978099997</v>
          </cell>
          <cell r="N426">
            <v>789072.76</v>
          </cell>
          <cell r="O426">
            <v>870244.23465500004</v>
          </cell>
          <cell r="P426">
            <v>625637.07988800004</v>
          </cell>
          <cell r="Q426">
            <v>244607.154767</v>
          </cell>
          <cell r="R426" t="e">
            <v>#N/A</v>
          </cell>
          <cell r="S426">
            <v>161731.06214600001</v>
          </cell>
          <cell r="T426">
            <v>176745.55754400001</v>
          </cell>
          <cell r="U426">
            <v>131703.72732599999</v>
          </cell>
          <cell r="V426" t="e">
            <v>#N/A</v>
          </cell>
          <cell r="W426">
            <v>5.2373593264376968E-2</v>
          </cell>
          <cell r="X426">
            <v>0.13944337427463901</v>
          </cell>
          <cell r="Y426">
            <v>1669.0948414693723</v>
          </cell>
          <cell r="Z426">
            <v>944496.12978099997</v>
          </cell>
          <cell r="AA426">
            <v>78907276</v>
          </cell>
        </row>
        <row r="427">
          <cell r="A427" t="str">
            <v>PVB</v>
          </cell>
          <cell r="B427">
            <v>0</v>
          </cell>
          <cell r="C427">
            <v>0</v>
          </cell>
          <cell r="D427">
            <v>351196.56834200001</v>
          </cell>
          <cell r="E427">
            <v>52294.219574000002</v>
          </cell>
          <cell r="F427">
            <v>145794.741446</v>
          </cell>
          <cell r="G427">
            <v>64581.762064000002</v>
          </cell>
          <cell r="H427">
            <v>420537.37143</v>
          </cell>
          <cell r="I427">
            <v>51923.488895000002</v>
          </cell>
          <cell r="J427">
            <v>50181.719549000001</v>
          </cell>
          <cell r="K427">
            <v>0</v>
          </cell>
          <cell r="L427">
            <v>0</v>
          </cell>
          <cell r="M427">
            <v>368613.88253399997</v>
          </cell>
          <cell r="N427">
            <v>215999.98</v>
          </cell>
          <cell r="O427">
            <v>45494.291454999999</v>
          </cell>
          <cell r="P427">
            <v>73438.643502000006</v>
          </cell>
          <cell r="Q427">
            <v>-27944.352046999997</v>
          </cell>
          <cell r="R427">
            <v>0</v>
          </cell>
          <cell r="S427">
            <v>-50319.907926</v>
          </cell>
          <cell r="T427">
            <v>-44610.406086000003</v>
          </cell>
          <cell r="U427">
            <v>-46161.120748000001</v>
          </cell>
          <cell r="V427">
            <v>-44610.406086000003</v>
          </cell>
          <cell r="W427">
            <v>-0.1097669883440637</v>
          </cell>
          <cell r="X427">
            <v>-0.12522892635152508</v>
          </cell>
          <cell r="Y427">
            <v>-2137.0891213971408</v>
          </cell>
          <cell r="Z427">
            <v>368613.88253399997</v>
          </cell>
          <cell r="AA427">
            <v>21599998</v>
          </cell>
        </row>
        <row r="428">
          <cell r="A428" t="str">
            <v>NGC</v>
          </cell>
          <cell r="B428">
            <v>0</v>
          </cell>
          <cell r="C428">
            <v>0</v>
          </cell>
          <cell r="D428">
            <v>54047.169589999998</v>
          </cell>
          <cell r="E428">
            <v>5555.3380470000002</v>
          </cell>
          <cell r="F428">
            <v>33354.251448000003</v>
          </cell>
          <cell r="G428">
            <v>36683.843248999998</v>
          </cell>
          <cell r="H428">
            <v>95368.111541999999</v>
          </cell>
          <cell r="I428">
            <v>72971.244766000003</v>
          </cell>
          <cell r="J428">
            <v>71571.244766000003</v>
          </cell>
          <cell r="K428">
            <v>52076.943576999998</v>
          </cell>
          <cell r="L428">
            <v>1400</v>
          </cell>
          <cell r="M428">
            <v>22396.866775999999</v>
          </cell>
          <cell r="N428">
            <v>22998.54</v>
          </cell>
          <cell r="O428">
            <v>171812.72592200001</v>
          </cell>
          <cell r="P428">
            <v>157498.14705100001</v>
          </cell>
          <cell r="Q428">
            <v>14314.578870999992</v>
          </cell>
          <cell r="R428">
            <v>2613.9974940000002</v>
          </cell>
          <cell r="S428">
            <v>2933.0896360000002</v>
          </cell>
          <cell r="T428">
            <v>-518.823578</v>
          </cell>
          <cell r="U428">
            <v>-518.823578</v>
          </cell>
          <cell r="V428">
            <v>2095.1739160000002</v>
          </cell>
          <cell r="W428">
            <v>-5.4402207363780158E-3</v>
          </cell>
          <cell r="X428">
            <v>-2.3165007105188491E-2</v>
          </cell>
          <cell r="Y428">
            <v>-225.58978874311151</v>
          </cell>
          <cell r="Z428">
            <v>22396.866775999999</v>
          </cell>
          <cell r="AA428">
            <v>2299854</v>
          </cell>
        </row>
        <row r="429">
          <cell r="A429" t="str">
            <v>PTS</v>
          </cell>
          <cell r="B429">
            <v>0</v>
          </cell>
          <cell r="C429">
            <v>0</v>
          </cell>
          <cell r="D429">
            <v>48518.439262</v>
          </cell>
          <cell r="E429">
            <v>8982.3144749999992</v>
          </cell>
          <cell r="F429">
            <v>17596.578377999998</v>
          </cell>
          <cell r="G429">
            <v>252577.852396</v>
          </cell>
          <cell r="H429">
            <v>314236.28689799999</v>
          </cell>
          <cell r="I429">
            <v>226589.34744700001</v>
          </cell>
          <cell r="J429">
            <v>100236.791327</v>
          </cell>
          <cell r="K429">
            <v>14812</v>
          </cell>
          <cell r="L429">
            <v>110112</v>
          </cell>
          <cell r="M429">
            <v>87646.939450999998</v>
          </cell>
          <cell r="N429">
            <v>55680</v>
          </cell>
          <cell r="O429">
            <v>357135.48340000003</v>
          </cell>
          <cell r="P429">
            <v>312205.24218499998</v>
          </cell>
          <cell r="Q429">
            <v>44930.241215000009</v>
          </cell>
          <cell r="R429">
            <v>15689.352123000001</v>
          </cell>
          <cell r="S429">
            <v>22075.387882999999</v>
          </cell>
          <cell r="T429">
            <v>6487.0243140000002</v>
          </cell>
          <cell r="U429">
            <v>5024.5052310000001</v>
          </cell>
          <cell r="V429">
            <v>22176.376436999999</v>
          </cell>
          <cell r="W429">
            <v>1.5989576762759219E-2</v>
          </cell>
          <cell r="X429">
            <v>5.7326647826750482E-2</v>
          </cell>
          <cell r="Y429">
            <v>902.38958890086212</v>
          </cell>
          <cell r="Z429">
            <v>87646.939450999998</v>
          </cell>
          <cell r="AA429">
            <v>5568000</v>
          </cell>
        </row>
        <row r="430">
          <cell r="A430" t="str">
            <v>IDV</v>
          </cell>
          <cell r="B430">
            <v>0</v>
          </cell>
          <cell r="C430">
            <v>0</v>
          </cell>
          <cell r="D430">
            <v>415481.35860500002</v>
          </cell>
          <cell r="E430">
            <v>23054.164517000001</v>
          </cell>
          <cell r="F430">
            <v>32621.884902000002</v>
          </cell>
          <cell r="G430">
            <v>122033.49048199999</v>
          </cell>
          <cell r="H430">
            <v>921123.995842</v>
          </cell>
          <cell r="I430">
            <v>651101.88526300003</v>
          </cell>
          <cell r="J430">
            <v>92103.362955999997</v>
          </cell>
          <cell r="K430">
            <v>0</v>
          </cell>
          <cell r="L430">
            <v>12135.7</v>
          </cell>
          <cell r="M430">
            <v>270022.11057899997</v>
          </cell>
          <cell r="N430">
            <v>167040.51</v>
          </cell>
          <cell r="O430">
            <v>124523.774684</v>
          </cell>
          <cell r="P430">
            <v>30062.426335</v>
          </cell>
          <cell r="Q430">
            <v>94461.348349000007</v>
          </cell>
          <cell r="R430">
            <v>172.42420999999999</v>
          </cell>
          <cell r="S430">
            <v>79869.897228000002</v>
          </cell>
          <cell r="T430">
            <v>112922.159569</v>
          </cell>
          <cell r="U430">
            <v>98369.987517000001</v>
          </cell>
          <cell r="V430">
            <v>113094.58377899999</v>
          </cell>
          <cell r="W430">
            <v>0.10679342624993711</v>
          </cell>
          <cell r="X430">
            <v>0.36430345391371216</v>
          </cell>
          <cell r="Y430">
            <v>5888.9898933498225</v>
          </cell>
          <cell r="Z430">
            <v>270022.11057899997</v>
          </cell>
          <cell r="AA430">
            <v>16704051</v>
          </cell>
        </row>
        <row r="431">
          <cell r="A431" t="str">
            <v>S55</v>
          </cell>
          <cell r="B431">
            <v>0</v>
          </cell>
          <cell r="C431">
            <v>0</v>
          </cell>
          <cell r="D431">
            <v>370712.00519200001</v>
          </cell>
          <cell r="E431">
            <v>130995.577328</v>
          </cell>
          <cell r="F431">
            <v>27278.528578000001</v>
          </cell>
          <cell r="G431">
            <v>580589.63450799999</v>
          </cell>
          <cell r="H431">
            <v>1043667.400062</v>
          </cell>
          <cell r="I431">
            <v>523835.79291399999</v>
          </cell>
          <cell r="J431">
            <v>239181.40359599999</v>
          </cell>
          <cell r="K431">
            <v>121179.087655</v>
          </cell>
          <cell r="L431">
            <v>284654.389318</v>
          </cell>
          <cell r="M431">
            <v>519831.60714799998</v>
          </cell>
          <cell r="N431">
            <v>100000</v>
          </cell>
          <cell r="O431">
            <v>485749.82929000002</v>
          </cell>
          <cell r="P431" t="e">
            <v>#N/A</v>
          </cell>
          <cell r="Q431" t="e">
            <v>#N/A</v>
          </cell>
          <cell r="R431" t="e">
            <v>#N/A</v>
          </cell>
          <cell r="S431" t="e">
            <v>#N/A</v>
          </cell>
          <cell r="T431">
            <v>54028.977814999998</v>
          </cell>
          <cell r="U431">
            <v>44442.044961</v>
          </cell>
          <cell r="V431" t="e">
            <v>#N/A</v>
          </cell>
          <cell r="W431">
            <v>4.2582574638586848E-2</v>
          </cell>
          <cell r="X431">
            <v>8.5493156533567635E-2</v>
          </cell>
          <cell r="Y431">
            <v>4444.2044961000001</v>
          </cell>
          <cell r="Z431">
            <v>519831.60714799998</v>
          </cell>
          <cell r="AA431">
            <v>10000000</v>
          </cell>
        </row>
        <row r="432">
          <cell r="A432" t="str">
            <v>HLD</v>
          </cell>
          <cell r="B432">
            <v>0</v>
          </cell>
          <cell r="C432">
            <v>0</v>
          </cell>
          <cell r="D432">
            <v>715926.33772900002</v>
          </cell>
          <cell r="E432">
            <v>406329.09799400001</v>
          </cell>
          <cell r="F432">
            <v>81426.032168000005</v>
          </cell>
          <cell r="G432">
            <v>53143.418132999999</v>
          </cell>
          <cell r="H432">
            <v>849400.98661400005</v>
          </cell>
          <cell r="I432">
            <v>448494.15823100001</v>
          </cell>
          <cell r="J432">
            <v>410440.24627399998</v>
          </cell>
          <cell r="K432">
            <v>144295.25258</v>
          </cell>
          <cell r="L432">
            <v>38053.911956999997</v>
          </cell>
          <cell r="M432">
            <v>400906.82838299999</v>
          </cell>
          <cell r="N432">
            <v>200000</v>
          </cell>
          <cell r="O432">
            <v>495766.83254700003</v>
          </cell>
          <cell r="P432">
            <v>333134.33177799999</v>
          </cell>
          <cell r="Q432">
            <v>162632.50076900001</v>
          </cell>
          <cell r="R432">
            <v>5033.0734789999997</v>
          </cell>
          <cell r="S432">
            <v>127027.22645</v>
          </cell>
          <cell r="T432">
            <v>128689.033647</v>
          </cell>
          <cell r="U432">
            <v>102808.24597600001</v>
          </cell>
          <cell r="V432">
            <v>133722.10712600002</v>
          </cell>
          <cell r="W432">
            <v>0.12103617442902731</v>
          </cell>
          <cell r="X432">
            <v>0.25643924896630538</v>
          </cell>
          <cell r="Y432">
            <v>5140.4122987999999</v>
          </cell>
          <cell r="Z432">
            <v>400906.82838299999</v>
          </cell>
          <cell r="AA432">
            <v>20000000</v>
          </cell>
        </row>
        <row r="433">
          <cell r="A433" t="str">
            <v>TSB</v>
          </cell>
          <cell r="B433">
            <v>0</v>
          </cell>
          <cell r="C433">
            <v>0</v>
          </cell>
          <cell r="D433">
            <v>81780.580669999996</v>
          </cell>
          <cell r="E433">
            <v>25974.537658000001</v>
          </cell>
          <cell r="F433">
            <v>53395.626032</v>
          </cell>
          <cell r="G433">
            <v>43233.794355999999</v>
          </cell>
          <cell r="H433">
            <v>125456.746891</v>
          </cell>
          <cell r="I433">
            <v>49502.687509000003</v>
          </cell>
          <cell r="J433">
            <v>49487.687509000003</v>
          </cell>
          <cell r="K433">
            <v>32495.048465</v>
          </cell>
          <cell r="L433">
            <v>0</v>
          </cell>
          <cell r="M433">
            <v>75954.059382000007</v>
          </cell>
          <cell r="N433">
            <v>67454.8</v>
          </cell>
          <cell r="O433">
            <v>196609.122409</v>
          </cell>
          <cell r="P433">
            <v>164904.79498400001</v>
          </cell>
          <cell r="Q433">
            <v>31704.327425000003</v>
          </cell>
          <cell r="R433">
            <v>2054.8441910000001</v>
          </cell>
          <cell r="S433">
            <v>7502.2218700000003</v>
          </cell>
          <cell r="T433">
            <v>5266.7763990000003</v>
          </cell>
          <cell r="U433">
            <v>4191.8794399999997</v>
          </cell>
          <cell r="V433">
            <v>7321.6205900000004</v>
          </cell>
          <cell r="W433">
            <v>3.3412945448378403E-2</v>
          </cell>
          <cell r="X433">
            <v>5.5189669572728764E-2</v>
          </cell>
          <cell r="Y433">
            <v>621.43530779129128</v>
          </cell>
          <cell r="Z433">
            <v>75954.059382000007</v>
          </cell>
          <cell r="AA433">
            <v>6745480</v>
          </cell>
        </row>
        <row r="434">
          <cell r="A434" t="str">
            <v>VDL</v>
          </cell>
          <cell r="B434">
            <v>0</v>
          </cell>
          <cell r="C434">
            <v>0</v>
          </cell>
          <cell r="D434">
            <v>146143.20047400001</v>
          </cell>
          <cell r="E434">
            <v>6852.8690150000002</v>
          </cell>
          <cell r="F434">
            <v>80528.017311000003</v>
          </cell>
          <cell r="G434">
            <v>38778.098457</v>
          </cell>
          <cell r="H434">
            <v>210900.51208799999</v>
          </cell>
          <cell r="I434">
            <v>32181.96614</v>
          </cell>
          <cell r="J434">
            <v>31606.96614</v>
          </cell>
          <cell r="K434">
            <v>2325</v>
          </cell>
          <cell r="L434">
            <v>575</v>
          </cell>
          <cell r="M434">
            <v>178718.54594800001</v>
          </cell>
          <cell r="N434">
            <v>146571.5</v>
          </cell>
          <cell r="O434">
            <v>306504.27870600001</v>
          </cell>
          <cell r="P434">
            <v>270157.76691399998</v>
          </cell>
          <cell r="Q434">
            <v>36346.511791999983</v>
          </cell>
          <cell r="R434">
            <v>261.70644299999998</v>
          </cell>
          <cell r="S434">
            <v>24184.973384000001</v>
          </cell>
          <cell r="T434">
            <v>22682.916463000001</v>
          </cell>
          <cell r="U434">
            <v>17642.175930000001</v>
          </cell>
          <cell r="V434">
            <v>22944.622906000001</v>
          </cell>
          <cell r="W434">
            <v>8.3651650512060666E-2</v>
          </cell>
          <cell r="X434">
            <v>9.871485825054313E-2</v>
          </cell>
          <cell r="Y434">
            <v>1203.6566406156721</v>
          </cell>
          <cell r="Z434">
            <v>178718.54594800001</v>
          </cell>
          <cell r="AA434">
            <v>14657150</v>
          </cell>
        </row>
        <row r="435">
          <cell r="A435" t="str">
            <v>PGS</v>
          </cell>
          <cell r="B435">
            <v>0</v>
          </cell>
          <cell r="C435">
            <v>0</v>
          </cell>
          <cell r="D435">
            <v>937065.56021200004</v>
          </cell>
          <cell r="E435">
            <v>529895.63482000015</v>
          </cell>
          <cell r="F435">
            <v>95804.838407999996</v>
          </cell>
          <cell r="G435">
            <v>572725.03758200002</v>
          </cell>
          <cell r="H435">
            <v>2150915.1594679998</v>
          </cell>
          <cell r="I435">
            <v>1180556.5562499999</v>
          </cell>
          <cell r="J435">
            <v>997332.12266300002</v>
          </cell>
          <cell r="K435">
            <v>130004.347526</v>
          </cell>
          <cell r="L435">
            <v>0</v>
          </cell>
          <cell r="M435">
            <v>970358.60321799992</v>
          </cell>
          <cell r="N435">
            <v>499987.94</v>
          </cell>
          <cell r="O435">
            <v>6461274.7158420002</v>
          </cell>
          <cell r="P435">
            <v>5388973.3308539996</v>
          </cell>
          <cell r="Q435">
            <v>1072301.3849879999</v>
          </cell>
          <cell r="R435">
            <v>1319.6439250000001</v>
          </cell>
          <cell r="S435">
            <v>100323.411232</v>
          </cell>
          <cell r="T435">
            <v>111106.248343</v>
          </cell>
          <cell r="U435">
            <v>88261.839254000006</v>
          </cell>
          <cell r="V435">
            <v>112425.892268</v>
          </cell>
          <cell r="W435">
            <v>4.1034551672335787E-2</v>
          </cell>
          <cell r="X435">
            <v>9.0957960244076055E-2</v>
          </cell>
          <cell r="Y435">
            <v>1765.2793636182505</v>
          </cell>
          <cell r="Z435">
            <v>970358.60321799992</v>
          </cell>
          <cell r="AA435">
            <v>49998794</v>
          </cell>
        </row>
        <row r="436">
          <cell r="A436" t="str">
            <v>BPC</v>
          </cell>
          <cell r="B436">
            <v>0</v>
          </cell>
          <cell r="C436">
            <v>0</v>
          </cell>
          <cell r="D436">
            <v>225585.40624499999</v>
          </cell>
          <cell r="E436">
            <v>192910.558735</v>
          </cell>
          <cell r="F436">
            <v>26572.824735999999</v>
          </cell>
          <cell r="G436">
            <v>4620.9783969999999</v>
          </cell>
          <cell r="H436">
            <v>230206.38464199999</v>
          </cell>
          <cell r="I436">
            <v>134702.69002000001</v>
          </cell>
          <cell r="J436">
            <v>134702.69002000001</v>
          </cell>
          <cell r="K436">
            <v>87900</v>
          </cell>
          <cell r="L436">
            <v>0</v>
          </cell>
          <cell r="M436">
            <v>95503.694621999995</v>
          </cell>
          <cell r="N436">
            <v>38000</v>
          </cell>
          <cell r="O436">
            <v>275135.59725599998</v>
          </cell>
          <cell r="P436">
            <v>243713.29382699999</v>
          </cell>
          <cell r="Q436">
            <v>31422.303428999981</v>
          </cell>
          <cell r="R436">
            <v>5338.170016</v>
          </cell>
          <cell r="S436">
            <v>11076.698949</v>
          </cell>
          <cell r="T436">
            <v>5456.2143390000001</v>
          </cell>
          <cell r="U436">
            <v>4310.0166179999997</v>
          </cell>
          <cell r="V436">
            <v>10794.384355</v>
          </cell>
          <cell r="W436">
            <v>1.8722402615820668E-2</v>
          </cell>
          <cell r="X436">
            <v>4.5129318138516859E-2</v>
          </cell>
          <cell r="Y436">
            <v>1134.2148994736842</v>
          </cell>
          <cell r="Z436">
            <v>95503.694621999995</v>
          </cell>
          <cell r="AA436">
            <v>3800000</v>
          </cell>
        </row>
        <row r="437">
          <cell r="A437" t="str">
            <v>HTC</v>
          </cell>
          <cell r="B437">
            <v>0</v>
          </cell>
          <cell r="C437">
            <v>0</v>
          </cell>
          <cell r="D437">
            <v>161744.27325299999</v>
          </cell>
          <cell r="E437">
            <v>7249.2664409999998</v>
          </cell>
          <cell r="F437">
            <v>8739.8177319999995</v>
          </cell>
          <cell r="G437">
            <v>40998.043382999997</v>
          </cell>
          <cell r="H437">
            <v>500639.05947799998</v>
          </cell>
          <cell r="I437">
            <v>244399.53120500001</v>
          </cell>
          <cell r="J437">
            <v>89365.035493999996</v>
          </cell>
          <cell r="K437">
            <v>51959.141799999998</v>
          </cell>
          <cell r="L437">
            <v>0</v>
          </cell>
          <cell r="M437">
            <v>256239.528273</v>
          </cell>
          <cell r="N437">
            <v>110000</v>
          </cell>
          <cell r="O437">
            <v>1952008.7552819999</v>
          </cell>
          <cell r="P437">
            <v>1826105.199761</v>
          </cell>
          <cell r="Q437">
            <v>125903.55552099993</v>
          </cell>
          <cell r="R437">
            <v>4205.2174439999999</v>
          </cell>
          <cell r="S437">
            <v>44699.998692000001</v>
          </cell>
          <cell r="T437">
            <v>50063.363864999999</v>
          </cell>
          <cell r="U437">
            <v>39465.049630000001</v>
          </cell>
          <cell r="V437">
            <v>54268.581309000001</v>
          </cell>
          <cell r="W437">
            <v>7.8829345978615656E-2</v>
          </cell>
          <cell r="X437">
            <v>0.15401624369193173</v>
          </cell>
          <cell r="Y437">
            <v>3587.7317845454545</v>
          </cell>
          <cell r="Z437">
            <v>256239.528273</v>
          </cell>
          <cell r="AA437">
            <v>11000000</v>
          </cell>
        </row>
        <row r="438">
          <cell r="A438" t="str">
            <v>MAS</v>
          </cell>
          <cell r="B438">
            <v>0</v>
          </cell>
          <cell r="C438">
            <v>0</v>
          </cell>
          <cell r="D438">
            <v>46244.615747999997</v>
          </cell>
          <cell r="E438">
            <v>10123.326287</v>
          </cell>
          <cell r="F438">
            <v>7263.4292089999999</v>
          </cell>
          <cell r="G438">
            <v>89784.462427999999</v>
          </cell>
          <cell r="H438">
            <v>138637.93126000001</v>
          </cell>
          <cell r="I438">
            <v>72805.925952000005</v>
          </cell>
          <cell r="J438">
            <v>50947.391137999999</v>
          </cell>
          <cell r="K438">
            <v>2597.9626830000002</v>
          </cell>
          <cell r="L438">
            <v>18218.534813999999</v>
          </cell>
          <cell r="M438">
            <v>65832.005308000007</v>
          </cell>
          <cell r="N438">
            <v>42676.83</v>
          </cell>
          <cell r="O438">
            <v>243870.583962</v>
          </cell>
          <cell r="P438">
            <v>197840.98131500001</v>
          </cell>
          <cell r="Q438">
            <v>46029.602646999992</v>
          </cell>
          <cell r="R438">
            <v>2949.268548</v>
          </cell>
          <cell r="S438">
            <v>21081.824169</v>
          </cell>
          <cell r="T438">
            <v>18444.697453000001</v>
          </cell>
          <cell r="U438">
            <v>15057.24279</v>
          </cell>
          <cell r="V438">
            <v>21393.966001000001</v>
          </cell>
          <cell r="W438">
            <v>0.10860839204071659</v>
          </cell>
          <cell r="X438">
            <v>0.22872222590749822</v>
          </cell>
          <cell r="Y438">
            <v>3528.2008504380478</v>
          </cell>
          <cell r="Z438">
            <v>65832.005308000007</v>
          </cell>
          <cell r="AA438">
            <v>4267683</v>
          </cell>
        </row>
        <row r="439">
          <cell r="A439" t="str">
            <v>CX8</v>
          </cell>
          <cell r="B439">
            <v>0</v>
          </cell>
          <cell r="C439">
            <v>0</v>
          </cell>
          <cell r="D439">
            <v>102775.70430500001</v>
          </cell>
          <cell r="E439">
            <v>31540.296268999999</v>
          </cell>
          <cell r="F439">
            <v>8883.3713289999996</v>
          </cell>
          <cell r="G439">
            <v>1119.827139</v>
          </cell>
          <cell r="H439">
            <v>112378.71533599999</v>
          </cell>
          <cell r="I439">
            <v>84809.542033000005</v>
          </cell>
          <cell r="J439">
            <v>82102.686954999997</v>
          </cell>
          <cell r="K439">
            <v>9905</v>
          </cell>
          <cell r="L439">
            <v>0</v>
          </cell>
          <cell r="M439">
            <v>27569.173303</v>
          </cell>
          <cell r="N439">
            <v>22970.000799989997</v>
          </cell>
          <cell r="O439">
            <v>153088.58471</v>
          </cell>
          <cell r="P439">
            <v>147566.813471</v>
          </cell>
          <cell r="Q439">
            <v>5521.7712389999915</v>
          </cell>
          <cell r="R439">
            <v>0</v>
          </cell>
          <cell r="S439">
            <v>2163.2152959999999</v>
          </cell>
          <cell r="T439">
            <v>2056.0348600000002</v>
          </cell>
          <cell r="U439">
            <v>1612.659889</v>
          </cell>
          <cell r="V439">
            <v>2056.0348600000002</v>
          </cell>
          <cell r="W439">
            <v>1.4350225344526535E-2</v>
          </cell>
          <cell r="X439">
            <v>5.8495039777798304E-2</v>
          </cell>
          <cell r="Y439">
            <v>702.14466577526719</v>
          </cell>
          <cell r="Z439">
            <v>27569.173303</v>
          </cell>
          <cell r="AA439">
            <v>2296763</v>
          </cell>
        </row>
        <row r="440">
          <cell r="A440" t="str">
            <v>PVC</v>
          </cell>
          <cell r="B440">
            <v>0</v>
          </cell>
          <cell r="C440">
            <v>0</v>
          </cell>
          <cell r="D440">
            <v>1437936.7863779999</v>
          </cell>
          <cell r="E440">
            <v>685367.77448400005</v>
          </cell>
          <cell r="F440">
            <v>307602.85946399998</v>
          </cell>
          <cell r="G440">
            <v>214455.91620000001</v>
          </cell>
          <cell r="H440">
            <v>1703895.954648</v>
          </cell>
          <cell r="I440">
            <v>816314.40251699998</v>
          </cell>
          <cell r="J440">
            <v>801608.943814</v>
          </cell>
          <cell r="K440">
            <v>139637.13580300001</v>
          </cell>
          <cell r="L440">
            <v>0</v>
          </cell>
          <cell r="M440">
            <v>887581.55213099997</v>
          </cell>
          <cell r="N440">
            <v>500000</v>
          </cell>
          <cell r="O440">
            <v>2386870.4477499998</v>
          </cell>
          <cell r="P440">
            <v>2168591.6689599999</v>
          </cell>
          <cell r="Q440">
            <v>218278.77879000013</v>
          </cell>
          <cell r="R440">
            <v>21533.529909000001</v>
          </cell>
          <cell r="S440">
            <v>45579.302288999999</v>
          </cell>
          <cell r="T440">
            <v>62431.490625999999</v>
          </cell>
          <cell r="U440">
            <v>40760.517819000001</v>
          </cell>
          <cell r="V440">
            <v>83965.020535000003</v>
          </cell>
          <cell r="W440">
            <v>2.39219523397604E-2</v>
          </cell>
          <cell r="X440">
            <v>4.5923124158155186E-2</v>
          </cell>
          <cell r="Y440">
            <v>815.21035638000001</v>
          </cell>
          <cell r="Z440">
            <v>887581.55213099997</v>
          </cell>
          <cell r="AA440">
            <v>50000000</v>
          </cell>
        </row>
        <row r="441">
          <cell r="A441" t="str">
            <v>DC4</v>
          </cell>
          <cell r="B441">
            <v>0</v>
          </cell>
          <cell r="C441">
            <v>0</v>
          </cell>
          <cell r="D441">
            <v>563133.71386000002</v>
          </cell>
          <cell r="E441">
            <v>73997.965542999998</v>
          </cell>
          <cell r="F441">
            <v>350986.16315099999</v>
          </cell>
          <cell r="G441">
            <v>22050.350683000001</v>
          </cell>
          <cell r="H441">
            <v>596610.81578499998</v>
          </cell>
          <cell r="I441">
            <v>275099.00028199999</v>
          </cell>
          <cell r="J441">
            <v>260046.762529</v>
          </cell>
          <cell r="K441">
            <v>60084.627500000002</v>
          </cell>
          <cell r="L441">
            <v>0</v>
          </cell>
          <cell r="M441">
            <v>321511.81550299999</v>
          </cell>
          <cell r="N441">
            <v>290000</v>
          </cell>
          <cell r="O441">
            <v>334906.91193599999</v>
          </cell>
          <cell r="P441">
            <v>301405.007575</v>
          </cell>
          <cell r="Q441">
            <v>33501.904361000015</v>
          </cell>
          <cell r="R441">
            <v>3145.5378430000001</v>
          </cell>
          <cell r="S441">
            <v>21837.229898000001</v>
          </cell>
          <cell r="T441">
            <v>20118.614409999998</v>
          </cell>
          <cell r="U441">
            <v>15984.984305</v>
          </cell>
          <cell r="V441">
            <v>23264.152253</v>
          </cell>
          <cell r="W441">
            <v>2.6792984441570186E-2</v>
          </cell>
          <cell r="X441">
            <v>4.9718186188559672E-2</v>
          </cell>
          <cell r="Y441">
            <v>551.20635534482756</v>
          </cell>
          <cell r="Z441">
            <v>321511.81550299999</v>
          </cell>
          <cell r="AA441">
            <v>29000000</v>
          </cell>
        </row>
        <row r="442">
          <cell r="A442" t="str">
            <v>HHC</v>
          </cell>
          <cell r="B442">
            <v>0</v>
          </cell>
          <cell r="C442">
            <v>0</v>
          </cell>
          <cell r="D442">
            <v>705654.09415599995</v>
          </cell>
          <cell r="E442">
            <v>73987.092640999996</v>
          </cell>
          <cell r="F442">
            <v>100674.7341</v>
          </cell>
          <cell r="G442">
            <v>238304.81242999999</v>
          </cell>
          <cell r="H442">
            <v>994832.70281499997</v>
          </cell>
          <cell r="I442">
            <v>597818.14943600004</v>
          </cell>
          <cell r="J442">
            <v>291658.72657100001</v>
          </cell>
          <cell r="K442">
            <v>125319.474478</v>
          </cell>
          <cell r="L442">
            <v>305000</v>
          </cell>
          <cell r="M442">
            <v>397014.55337899999</v>
          </cell>
          <cell r="N442">
            <v>164250</v>
          </cell>
          <cell r="O442">
            <v>981738.41742399998</v>
          </cell>
          <cell r="P442">
            <v>757477.29922100005</v>
          </cell>
          <cell r="Q442">
            <v>224261.11820300002</v>
          </cell>
          <cell r="R442">
            <v>22753.278267999998</v>
          </cell>
          <cell r="S442">
            <v>43340.546816000002</v>
          </cell>
          <cell r="T442">
            <v>53394.187308</v>
          </cell>
          <cell r="U442">
            <v>40868.349995999997</v>
          </cell>
          <cell r="V442">
            <v>76147.465576000002</v>
          </cell>
          <cell r="W442">
            <v>4.1080625798044272E-2</v>
          </cell>
          <cell r="X442">
            <v>0.10293917350930472</v>
          </cell>
          <cell r="Y442">
            <v>2488.1796040182649</v>
          </cell>
          <cell r="Z442">
            <v>397014.55337899999</v>
          </cell>
          <cell r="AA442">
            <v>16425000</v>
          </cell>
        </row>
        <row r="443">
          <cell r="A443" t="str">
            <v>CAP</v>
          </cell>
          <cell r="B443">
            <v>0</v>
          </cell>
          <cell r="C443">
            <v>0</v>
          </cell>
          <cell r="D443">
            <v>76520.556368000005</v>
          </cell>
          <cell r="E443">
            <v>7527.0709139999999</v>
          </cell>
          <cell r="F443">
            <v>16994.737099999998</v>
          </cell>
          <cell r="G443">
            <v>25244.581547000002</v>
          </cell>
          <cell r="H443">
            <v>102568.380918</v>
          </cell>
          <cell r="I443">
            <v>26588.840747999999</v>
          </cell>
          <cell r="J443">
            <v>26561.990748</v>
          </cell>
          <cell r="K443">
            <v>0</v>
          </cell>
          <cell r="L443">
            <v>0</v>
          </cell>
          <cell r="M443">
            <v>75979.540169999993</v>
          </cell>
          <cell r="N443">
            <v>52360.23</v>
          </cell>
          <cell r="O443">
            <v>443864.56434799999</v>
          </cell>
          <cell r="P443">
            <v>380211.89463</v>
          </cell>
          <cell r="Q443">
            <v>63652.669718000026</v>
          </cell>
          <cell r="R443">
            <v>2101.3969590000002</v>
          </cell>
          <cell r="S443">
            <v>31489.154673000001</v>
          </cell>
          <cell r="T443">
            <v>27072.155799</v>
          </cell>
          <cell r="U443">
            <v>22418.973226999999</v>
          </cell>
          <cell r="V443">
            <v>29173.552758000002</v>
          </cell>
          <cell r="W443">
            <v>0.21857587130017408</v>
          </cell>
          <cell r="X443">
            <v>0.29506592402163523</v>
          </cell>
          <cell r="Y443">
            <v>4281.6796692833477</v>
          </cell>
          <cell r="Z443">
            <v>75979.540169999993</v>
          </cell>
          <cell r="AA443">
            <v>5236023</v>
          </cell>
        </row>
        <row r="444">
          <cell r="A444" t="str">
            <v>CET</v>
          </cell>
          <cell r="B444">
            <v>0</v>
          </cell>
          <cell r="C444">
            <v>0</v>
          </cell>
          <cell r="D444">
            <v>54926.433771000004</v>
          </cell>
          <cell r="E444">
            <v>6487.0811199999998</v>
          </cell>
          <cell r="F444">
            <v>42242.692281000003</v>
          </cell>
          <cell r="G444">
            <v>25166.152922000001</v>
          </cell>
          <cell r="H444">
            <v>97835.565852999993</v>
          </cell>
          <cell r="I444">
            <v>30609.12617</v>
          </cell>
          <cell r="J444">
            <v>30609.12617</v>
          </cell>
          <cell r="K444">
            <v>21400.238999000001</v>
          </cell>
          <cell r="L444">
            <v>0</v>
          </cell>
          <cell r="M444">
            <v>67226.439683000004</v>
          </cell>
          <cell r="N444">
            <v>60500</v>
          </cell>
          <cell r="O444">
            <v>61669.979075000003</v>
          </cell>
          <cell r="P444">
            <v>47655.340171999997</v>
          </cell>
          <cell r="Q444">
            <v>14014.638902999999</v>
          </cell>
          <cell r="R444">
            <v>1259.680572</v>
          </cell>
          <cell r="S444">
            <v>7723.242945</v>
          </cell>
          <cell r="T444">
            <v>6144.4453469999999</v>
          </cell>
          <cell r="U444">
            <v>5996.3183259999996</v>
          </cell>
          <cell r="V444">
            <v>7404.1259190000001</v>
          </cell>
          <cell r="W444">
            <v>6.1289759748613247E-2</v>
          </cell>
          <cell r="X444">
            <v>8.9195833577905934E-2</v>
          </cell>
          <cell r="Y444">
            <v>991.12699603305782</v>
          </cell>
          <cell r="Z444">
            <v>67226.439683000004</v>
          </cell>
          <cell r="AA444">
            <v>6050000</v>
          </cell>
        </row>
        <row r="445">
          <cell r="A445" t="str">
            <v>DPC</v>
          </cell>
          <cell r="B445">
            <v>0</v>
          </cell>
          <cell r="C445">
            <v>0</v>
          </cell>
          <cell r="D445">
            <v>76097.178107999993</v>
          </cell>
          <cell r="E445">
            <v>8647.1494700000003</v>
          </cell>
          <cell r="F445">
            <v>13846.640842999999</v>
          </cell>
          <cell r="G445">
            <v>1882.2092680000001</v>
          </cell>
          <cell r="H445">
            <v>77979.387375999999</v>
          </cell>
          <cell r="I445">
            <v>36005.534061999999</v>
          </cell>
          <cell r="J445">
            <v>36005.534061999999</v>
          </cell>
          <cell r="K445">
            <v>30000</v>
          </cell>
          <cell r="L445">
            <v>0</v>
          </cell>
          <cell r="M445">
            <v>41973.853314</v>
          </cell>
          <cell r="N445">
            <v>22372.799999999999</v>
          </cell>
          <cell r="O445">
            <v>82827.446163000001</v>
          </cell>
          <cell r="P445">
            <v>61961.204184000002</v>
          </cell>
          <cell r="Q445">
            <v>20866.241978999999</v>
          </cell>
          <cell r="R445">
            <v>277.65068500000001</v>
          </cell>
          <cell r="S445">
            <v>5818.1275919999998</v>
          </cell>
          <cell r="T445">
            <v>6064.5117090000003</v>
          </cell>
          <cell r="U445">
            <v>4841.3383030000005</v>
          </cell>
          <cell r="V445">
            <v>6342.1623939999999</v>
          </cell>
          <cell r="W445">
            <v>6.2084846597423214E-2</v>
          </cell>
          <cell r="X445">
            <v>0.11534176447377101</v>
          </cell>
          <cell r="Y445">
            <v>2163.9393830901809</v>
          </cell>
          <cell r="Z445">
            <v>41973.853314</v>
          </cell>
          <cell r="AA445">
            <v>2237280</v>
          </cell>
        </row>
        <row r="446">
          <cell r="A446" t="str">
            <v>KLF</v>
          </cell>
          <cell r="B446">
            <v>0</v>
          </cell>
          <cell r="C446">
            <v>0</v>
          </cell>
          <cell r="D446">
            <v>1328097.7982699999</v>
          </cell>
          <cell r="E446">
            <v>824996.67023399996</v>
          </cell>
          <cell r="F446">
            <v>4029.1584819999998</v>
          </cell>
          <cell r="G446">
            <v>1189.1907570000001</v>
          </cell>
          <cell r="H446">
            <v>2003678.8043760001</v>
          </cell>
          <cell r="I446">
            <v>257591.41462200001</v>
          </cell>
          <cell r="J446">
            <v>256815.89616800001</v>
          </cell>
          <cell r="K446">
            <v>16025</v>
          </cell>
          <cell r="L446">
            <v>97.5</v>
          </cell>
          <cell r="M446">
            <v>1746087.3897539999</v>
          </cell>
          <cell r="N446">
            <v>1653525.61</v>
          </cell>
          <cell r="O446">
            <v>1584693.429299</v>
          </cell>
          <cell r="P446">
            <v>1567228.7532190001</v>
          </cell>
          <cell r="Q446">
            <v>17464.676079999943</v>
          </cell>
          <cell r="R446">
            <v>1481.434749</v>
          </cell>
          <cell r="S446">
            <v>-26038.823795</v>
          </cell>
          <cell r="T446">
            <v>19373.032588999999</v>
          </cell>
          <cell r="U446">
            <v>15309.033788999999</v>
          </cell>
          <cell r="V446">
            <v>20854.467337999999</v>
          </cell>
          <cell r="W446">
            <v>7.6404630101218479E-3</v>
          </cell>
          <cell r="X446">
            <v>8.7676217575552353E-3</v>
          </cell>
          <cell r="Y446">
            <v>92.584195227553806</v>
          </cell>
          <cell r="Z446">
            <v>1746087.3897539999</v>
          </cell>
          <cell r="AA446">
            <v>165352561</v>
          </cell>
        </row>
        <row r="447">
          <cell r="A447" t="str">
            <v>SJ1</v>
          </cell>
          <cell r="B447">
            <v>0</v>
          </cell>
          <cell r="C447">
            <v>0</v>
          </cell>
          <cell r="D447">
            <v>600068.75055999996</v>
          </cell>
          <cell r="E447">
            <v>334265.473367</v>
          </cell>
          <cell r="F447">
            <v>208384.96534699999</v>
          </cell>
          <cell r="G447">
            <v>273021.63188</v>
          </cell>
          <cell r="H447">
            <v>941988.33869100001</v>
          </cell>
          <cell r="I447">
            <v>654871.90791300009</v>
          </cell>
          <cell r="J447">
            <v>535085.41851900017</v>
          </cell>
          <cell r="K447">
            <v>414012.65875599999</v>
          </cell>
          <cell r="L447">
            <v>88901.406894</v>
          </cell>
          <cell r="M447">
            <v>287116.43077799998</v>
          </cell>
          <cell r="N447">
            <v>211002.34</v>
          </cell>
          <cell r="O447">
            <v>1119457.511617</v>
          </cell>
          <cell r="P447">
            <v>1023525.979417</v>
          </cell>
          <cell r="Q447">
            <v>95931.532199999943</v>
          </cell>
          <cell r="R447">
            <v>38656.603112999997</v>
          </cell>
          <cell r="S447">
            <v>64310.943146999998</v>
          </cell>
          <cell r="T447">
            <v>31355.806930999999</v>
          </cell>
          <cell r="U447">
            <v>25084.645544999999</v>
          </cell>
          <cell r="V447">
            <v>70012.410043999989</v>
          </cell>
          <cell r="W447">
            <v>2.6629465052463355E-2</v>
          </cell>
          <cell r="X447">
            <v>8.7367502713195766E-2</v>
          </cell>
          <cell r="Y447">
            <v>1188.8325762169272</v>
          </cell>
          <cell r="Z447">
            <v>287116.43077799998</v>
          </cell>
          <cell r="AA447">
            <v>21100234</v>
          </cell>
        </row>
        <row r="448">
          <cell r="A448" t="str">
            <v>VCS</v>
          </cell>
          <cell r="B448">
            <v>0</v>
          </cell>
          <cell r="C448">
            <v>0</v>
          </cell>
          <cell r="D448">
            <v>3925461.9596020002</v>
          </cell>
          <cell r="E448">
            <v>1583996.496887</v>
          </cell>
          <cell r="F448">
            <v>1837985.755443</v>
          </cell>
          <cell r="G448">
            <v>1117764.593233</v>
          </cell>
          <cell r="H448">
            <v>5074418.7900329996</v>
          </cell>
          <cell r="I448">
            <v>1976030.947531</v>
          </cell>
          <cell r="J448">
            <v>1669893.7583049999</v>
          </cell>
          <cell r="K448">
            <v>1365366.1434810001</v>
          </cell>
          <cell r="L448">
            <v>305894.35007400002</v>
          </cell>
          <cell r="M448">
            <v>3098387.8425019998</v>
          </cell>
          <cell r="N448">
            <v>1568000</v>
          </cell>
          <cell r="O448">
            <v>5305703.1990860002</v>
          </cell>
          <cell r="P448">
            <v>3473742.0046470002</v>
          </cell>
          <cell r="Q448">
            <v>1831961.1944390002</v>
          </cell>
          <cell r="R448">
            <v>45771.977806000003</v>
          </cell>
          <cell r="S448">
            <v>1637095.3405470001</v>
          </cell>
          <cell r="T448">
            <v>1596742.280703</v>
          </cell>
          <cell r="U448">
            <v>1354339.38955</v>
          </cell>
          <cell r="V448">
            <v>1642514.2585090001</v>
          </cell>
          <cell r="W448">
            <v>0.26689547031674787</v>
          </cell>
          <cell r="X448">
            <v>0.43711099397302966</v>
          </cell>
          <cell r="Y448">
            <v>8464.6211846874994</v>
          </cell>
          <cell r="Z448">
            <v>3098387.8425019998</v>
          </cell>
          <cell r="AA448">
            <v>160000000</v>
          </cell>
        </row>
        <row r="449">
          <cell r="A449" t="str">
            <v>PGT</v>
          </cell>
          <cell r="B449">
            <v>0</v>
          </cell>
          <cell r="C449">
            <v>0</v>
          </cell>
          <cell r="D449" t="e">
            <v>#N/A</v>
          </cell>
          <cell r="E449" t="e">
            <v>#N/A</v>
          </cell>
          <cell r="F449" t="e">
            <v>#N/A</v>
          </cell>
          <cell r="G449" t="e">
            <v>#N/A</v>
          </cell>
          <cell r="H449" t="e">
            <v>#N/A</v>
          </cell>
          <cell r="I449" t="e">
            <v>#N/A</v>
          </cell>
          <cell r="J449" t="e">
            <v>#N/A</v>
          </cell>
          <cell r="K449" t="e">
            <v>#N/A</v>
          </cell>
          <cell r="L449" t="e">
            <v>#N/A</v>
          </cell>
          <cell r="M449" t="e">
            <v>#N/A</v>
          </cell>
          <cell r="N449" t="e">
            <v>#N/A</v>
          </cell>
          <cell r="O449">
            <v>3589.9561359999998</v>
          </cell>
          <cell r="P449" t="e">
            <v>#N/A</v>
          </cell>
          <cell r="Q449" t="e">
            <v>#N/A</v>
          </cell>
          <cell r="R449" t="e">
            <v>#N/A</v>
          </cell>
          <cell r="S449" t="e">
            <v>#N/A</v>
          </cell>
          <cell r="T449">
            <v>-4822.9711189999998</v>
          </cell>
          <cell r="U449">
            <v>-3913.2562990000001</v>
          </cell>
          <cell r="V449" t="e">
            <v>#N/A</v>
          </cell>
          <cell r="W449" t="e">
            <v>#N/A</v>
          </cell>
          <cell r="X449" t="e">
            <v>#N/A</v>
          </cell>
          <cell r="Y449">
            <v>-441.79620777851352</v>
          </cell>
          <cell r="Z449" t="e">
            <v>#N/A</v>
          </cell>
          <cell r="AA449">
            <v>8857605</v>
          </cell>
        </row>
        <row r="450">
          <cell r="A450" t="str">
            <v>GKM</v>
          </cell>
          <cell r="B450">
            <v>0</v>
          </cell>
          <cell r="C450">
            <v>0</v>
          </cell>
          <cell r="D450">
            <v>184328.87469999999</v>
          </cell>
          <cell r="E450">
            <v>88988.443337000004</v>
          </cell>
          <cell r="F450">
            <v>34615.734037000002</v>
          </cell>
          <cell r="G450">
            <v>79381.28241</v>
          </cell>
          <cell r="H450">
            <v>280709.11619099998</v>
          </cell>
          <cell r="I450">
            <v>110682.45126</v>
          </cell>
          <cell r="J450">
            <v>97111.667333999998</v>
          </cell>
          <cell r="K450">
            <v>53891.469287</v>
          </cell>
          <cell r="L450">
            <v>13570.783926</v>
          </cell>
          <cell r="M450">
            <v>170026.66493100001</v>
          </cell>
          <cell r="N450">
            <v>141750</v>
          </cell>
          <cell r="O450">
            <v>136594.34271500001</v>
          </cell>
          <cell r="P450">
            <v>116327.20611499999</v>
          </cell>
          <cell r="Q450">
            <v>20267.136600000005</v>
          </cell>
          <cell r="R450">
            <v>3944.4676840000002</v>
          </cell>
          <cell r="S450">
            <v>10259.452064999999</v>
          </cell>
          <cell r="T450">
            <v>4578.1403959999998</v>
          </cell>
          <cell r="U450">
            <v>2950.6837609999998</v>
          </cell>
          <cell r="V450">
            <v>8522.60808</v>
          </cell>
          <cell r="W450">
            <v>1.05115352185153E-2</v>
          </cell>
          <cell r="X450">
            <v>1.7354241243262885E-2</v>
          </cell>
          <cell r="Y450">
            <v>208.16111188712523</v>
          </cell>
          <cell r="Z450">
            <v>170026.66493100001</v>
          </cell>
          <cell r="AA450">
            <v>14175000</v>
          </cell>
        </row>
        <row r="451">
          <cell r="A451" t="str">
            <v>VAT</v>
          </cell>
          <cell r="B451">
            <v>0</v>
          </cell>
          <cell r="C451">
            <v>0</v>
          </cell>
          <cell r="D451">
            <v>106468.511373</v>
          </cell>
          <cell r="E451">
            <v>22021.033299999999</v>
          </cell>
          <cell r="F451">
            <v>14466.972458</v>
          </cell>
          <cell r="G451">
            <v>1057.7983830000001</v>
          </cell>
          <cell r="H451">
            <v>114919.748708</v>
          </cell>
          <cell r="I451">
            <v>65499.040194000001</v>
          </cell>
          <cell r="J451">
            <v>65499.040194000001</v>
          </cell>
          <cell r="K451">
            <v>41861.461472000003</v>
          </cell>
          <cell r="L451">
            <v>0</v>
          </cell>
          <cell r="M451">
            <v>49420.708513999998</v>
          </cell>
          <cell r="N451">
            <v>45449.53</v>
          </cell>
          <cell r="O451">
            <v>73470.865250999996</v>
          </cell>
          <cell r="P451">
            <v>64935.515004000001</v>
          </cell>
          <cell r="Q451">
            <v>8535.3502469999967</v>
          </cell>
          <cell r="R451">
            <v>3928.2709620000001</v>
          </cell>
          <cell r="S451">
            <v>2125.4731619999998</v>
          </cell>
          <cell r="T451">
            <v>-1374.3952529999999</v>
          </cell>
          <cell r="U451">
            <v>-1410.6025460000001</v>
          </cell>
          <cell r="V451">
            <v>2553.8757089999999</v>
          </cell>
          <cell r="W451">
            <v>-1.2274674821855076E-2</v>
          </cell>
          <cell r="X451">
            <v>-2.8542742271701785E-2</v>
          </cell>
          <cell r="Y451">
            <v>-301.32696971910804</v>
          </cell>
          <cell r="Z451">
            <v>49420.708513999998</v>
          </cell>
          <cell r="AA451">
            <v>4681302</v>
          </cell>
        </row>
        <row r="452">
          <cell r="A452" t="str">
            <v>VSM</v>
          </cell>
          <cell r="B452">
            <v>0</v>
          </cell>
          <cell r="C452">
            <v>0</v>
          </cell>
          <cell r="D452">
            <v>43006.271030000004</v>
          </cell>
          <cell r="E452">
            <v>27175.835128999999</v>
          </cell>
          <cell r="F452">
            <v>938.09816899999998</v>
          </cell>
          <cell r="G452">
            <v>34710.473527000002</v>
          </cell>
          <cell r="H452">
            <v>83189.696955000007</v>
          </cell>
          <cell r="I452">
            <v>35295.848594000003</v>
          </cell>
          <cell r="J452">
            <v>26611.638063999999</v>
          </cell>
          <cell r="K452">
            <v>526.315788</v>
          </cell>
          <cell r="L452">
            <v>8684.2105300000003</v>
          </cell>
          <cell r="M452">
            <v>47893.848360999997</v>
          </cell>
          <cell r="N452">
            <v>30500</v>
          </cell>
          <cell r="O452">
            <v>157615.441682</v>
          </cell>
          <cell r="P452">
            <v>142602.64195799999</v>
          </cell>
          <cell r="Q452">
            <v>15012.799723999995</v>
          </cell>
          <cell r="R452">
            <v>502.25606099999999</v>
          </cell>
          <cell r="S452">
            <v>8180.8048239999998</v>
          </cell>
          <cell r="T452">
            <v>9014.0030499999993</v>
          </cell>
          <cell r="U452">
            <v>7140.7164160000002</v>
          </cell>
          <cell r="V452">
            <v>9516.2591109999994</v>
          </cell>
          <cell r="W452">
            <v>8.5836548002604748E-2</v>
          </cell>
          <cell r="X452">
            <v>0.14909464702391073</v>
          </cell>
          <cell r="Y452">
            <v>2341.2184970491803</v>
          </cell>
          <cell r="Z452">
            <v>47893.848360999997</v>
          </cell>
          <cell r="AA452">
            <v>3050000</v>
          </cell>
        </row>
        <row r="453">
          <cell r="A453" t="str">
            <v>AAV</v>
          </cell>
          <cell r="B453">
            <v>0</v>
          </cell>
          <cell r="C453">
            <v>0</v>
          </cell>
          <cell r="D453">
            <v>182457.69835399999</v>
          </cell>
          <cell r="E453">
            <v>81643.880361999996</v>
          </cell>
          <cell r="F453">
            <v>28605.817257999999</v>
          </cell>
          <cell r="G453">
            <v>42781.754997999997</v>
          </cell>
          <cell r="H453">
            <v>390152.64917799999</v>
          </cell>
          <cell r="I453">
            <v>191441.88237800001</v>
          </cell>
          <cell r="J453">
            <v>144867.07930300001</v>
          </cell>
          <cell r="K453">
            <v>105582.194183</v>
          </cell>
          <cell r="L453">
            <v>0</v>
          </cell>
          <cell r="M453">
            <v>198710.76680000001</v>
          </cell>
          <cell r="N453">
            <v>143749.96</v>
          </cell>
          <cell r="O453">
            <v>469405.732945</v>
          </cell>
          <cell r="P453">
            <v>406572.26139</v>
          </cell>
          <cell r="Q453">
            <v>62833.471554999975</v>
          </cell>
          <cell r="R453">
            <v>3118.8620850000002</v>
          </cell>
          <cell r="S453">
            <v>51016.293059000003</v>
          </cell>
          <cell r="T453">
            <v>47400.463673999999</v>
          </cell>
          <cell r="U453">
            <v>34149.431989999997</v>
          </cell>
          <cell r="V453">
            <v>50519.325758999999</v>
          </cell>
          <cell r="W453">
            <v>8.7528386804365754E-2</v>
          </cell>
          <cell r="X453">
            <v>0.1718549655860922</v>
          </cell>
          <cell r="Y453">
            <v>1071.3548635425709</v>
          </cell>
          <cell r="Z453">
            <v>198710.76680000001</v>
          </cell>
          <cell r="AA453">
            <v>31874996</v>
          </cell>
        </row>
        <row r="454">
          <cell r="A454" t="str">
            <v>BDB</v>
          </cell>
          <cell r="B454">
            <v>0</v>
          </cell>
          <cell r="C454">
            <v>0</v>
          </cell>
          <cell r="D454">
            <v>17201.261154</v>
          </cell>
          <cell r="E454">
            <v>4376.0567229999997</v>
          </cell>
          <cell r="F454">
            <v>7226.515496</v>
          </cell>
          <cell r="G454">
            <v>4520.072486</v>
          </cell>
          <cell r="H454">
            <v>21766.657786</v>
          </cell>
          <cell r="I454">
            <v>8864.8404140000002</v>
          </cell>
          <cell r="J454">
            <v>8576.8404140000002</v>
          </cell>
          <cell r="K454">
            <v>2253.35412</v>
          </cell>
          <cell r="L454">
            <v>0</v>
          </cell>
          <cell r="M454">
            <v>12901.817372</v>
          </cell>
          <cell r="N454">
            <v>11264.74</v>
          </cell>
          <cell r="O454">
            <v>50012.795700000002</v>
          </cell>
          <cell r="P454">
            <v>44731.941440000002</v>
          </cell>
          <cell r="Q454">
            <v>5280.8542600000028</v>
          </cell>
          <cell r="R454" t="e">
            <v>#N/A</v>
          </cell>
          <cell r="S454">
            <v>559.331504</v>
          </cell>
          <cell r="T454">
            <v>1438.4034939999999</v>
          </cell>
          <cell r="U454">
            <v>1136.589733</v>
          </cell>
          <cell r="V454" t="e">
            <v>#N/A</v>
          </cell>
          <cell r="W454">
            <v>5.2217007506363156E-2</v>
          </cell>
          <cell r="X454">
            <v>8.8095320235013486E-2</v>
          </cell>
          <cell r="Y454">
            <v>1008.9799968752053</v>
          </cell>
          <cell r="Z454">
            <v>12901.817372</v>
          </cell>
          <cell r="AA454">
            <v>1126474</v>
          </cell>
        </row>
        <row r="455">
          <cell r="A455" t="str">
            <v>PVE</v>
          </cell>
          <cell r="B455">
            <v>0</v>
          </cell>
          <cell r="C455">
            <v>0</v>
          </cell>
          <cell r="D455" t="e">
            <v>#N/A</v>
          </cell>
          <cell r="E455" t="e">
            <v>#N/A</v>
          </cell>
          <cell r="F455" t="e">
            <v>#N/A</v>
          </cell>
          <cell r="G455" t="e">
            <v>#N/A</v>
          </cell>
          <cell r="H455" t="e">
            <v>#N/A</v>
          </cell>
          <cell r="I455" t="e">
            <v>#N/A</v>
          </cell>
          <cell r="J455" t="e">
            <v>#N/A</v>
          </cell>
          <cell r="K455" t="e">
            <v>#N/A</v>
          </cell>
          <cell r="L455" t="e">
            <v>#N/A</v>
          </cell>
          <cell r="M455" t="e">
            <v>#N/A</v>
          </cell>
          <cell r="N455" t="e">
            <v>#N/A</v>
          </cell>
          <cell r="O455" t="e">
            <v>#N/A</v>
          </cell>
          <cell r="P455" t="e">
            <v>#N/A</v>
          </cell>
          <cell r="Q455" t="e">
            <v>#N/A</v>
          </cell>
          <cell r="R455" t="e">
            <v>#N/A</v>
          </cell>
          <cell r="S455" t="e">
            <v>#N/A</v>
          </cell>
          <cell r="T455" t="e">
            <v>#N/A</v>
          </cell>
          <cell r="U455" t="e">
            <v>#N/A</v>
          </cell>
          <cell r="V455" t="e">
            <v>#N/A</v>
          </cell>
          <cell r="W455" t="e">
            <v>#N/A</v>
          </cell>
          <cell r="X455" t="e">
            <v>#N/A</v>
          </cell>
          <cell r="Y455" t="e">
            <v>#N/A</v>
          </cell>
          <cell r="Z455" t="e">
            <v>#N/A</v>
          </cell>
          <cell r="AA455">
            <v>25000000</v>
          </cell>
        </row>
        <row r="456">
          <cell r="A456" t="str">
            <v>HHP</v>
          </cell>
          <cell r="B456">
            <v>0</v>
          </cell>
          <cell r="C456">
            <v>0</v>
          </cell>
          <cell r="D456">
            <v>133296.06491700001</v>
          </cell>
          <cell r="E456">
            <v>43779.884102000004</v>
          </cell>
          <cell r="F456">
            <v>64867.031515000002</v>
          </cell>
          <cell r="G456">
            <v>107717.565506</v>
          </cell>
          <cell r="H456">
            <v>270175.19888699998</v>
          </cell>
          <cell r="I456">
            <v>136146.536838</v>
          </cell>
          <cell r="J456">
            <v>124221.104842</v>
          </cell>
          <cell r="K456">
            <v>89884.827411999999</v>
          </cell>
          <cell r="L456">
            <v>6875.4319960000003</v>
          </cell>
          <cell r="M456">
            <v>134028.66204900001</v>
          </cell>
          <cell r="N456">
            <v>100000</v>
          </cell>
          <cell r="O456">
            <v>245474.15031200001</v>
          </cell>
          <cell r="P456">
            <v>218051.50251600001</v>
          </cell>
          <cell r="Q456">
            <v>27422.647796000012</v>
          </cell>
          <cell r="R456">
            <v>7716.8721589999996</v>
          </cell>
          <cell r="S456">
            <v>21748.164799999999</v>
          </cell>
          <cell r="T456">
            <v>14349.362603</v>
          </cell>
          <cell r="U456">
            <v>10436.881386999999</v>
          </cell>
          <cell r="V456">
            <v>22066.234762</v>
          </cell>
          <cell r="W456">
            <v>3.8630049797299108E-2</v>
          </cell>
          <cell r="X456">
            <v>7.7870518346175407E-2</v>
          </cell>
          <cell r="Y456">
            <v>579.8267437222222</v>
          </cell>
          <cell r="Z456">
            <v>134028.66204900001</v>
          </cell>
          <cell r="AA456">
            <v>18000000</v>
          </cell>
        </row>
        <row r="457">
          <cell r="A457" t="str">
            <v>NRC</v>
          </cell>
          <cell r="B457">
            <v>0</v>
          </cell>
          <cell r="C457">
            <v>0</v>
          </cell>
          <cell r="D457">
            <v>299713.20340100001</v>
          </cell>
          <cell r="E457">
            <v>22930.192142</v>
          </cell>
          <cell r="F457">
            <v>68067.684877000007</v>
          </cell>
          <cell r="G457">
            <v>68090.579385999998</v>
          </cell>
          <cell r="H457">
            <v>502612.295361</v>
          </cell>
          <cell r="I457">
            <v>297736.22235900001</v>
          </cell>
          <cell r="J457">
            <v>82545.242597000004</v>
          </cell>
          <cell r="K457">
            <v>26645.9038</v>
          </cell>
          <cell r="L457">
            <v>34624.166664999997</v>
          </cell>
          <cell r="M457">
            <v>204876.07300199999</v>
          </cell>
          <cell r="N457">
            <v>120000</v>
          </cell>
          <cell r="O457">
            <v>176745.277753</v>
          </cell>
          <cell r="P457">
            <v>37520.383356999999</v>
          </cell>
          <cell r="Q457">
            <v>139224.89439599996</v>
          </cell>
          <cell r="R457">
            <v>3157.0182239999999</v>
          </cell>
          <cell r="S457">
            <v>84471.903112</v>
          </cell>
          <cell r="T457">
            <v>79892.360230999999</v>
          </cell>
          <cell r="U457">
            <v>70334.723010000002</v>
          </cell>
          <cell r="V457">
            <v>83049.378454999998</v>
          </cell>
          <cell r="W457">
            <v>0.13993832554271732</v>
          </cell>
          <cell r="X457">
            <v>0.34330374445098522</v>
          </cell>
          <cell r="Y457">
            <v>2930.6134587500001</v>
          </cell>
          <cell r="Z457">
            <v>204876.07300199999</v>
          </cell>
          <cell r="AA457">
            <v>24000000</v>
          </cell>
        </row>
        <row r="458">
          <cell r="A458" t="str">
            <v>ADC</v>
          </cell>
          <cell r="B458">
            <v>0</v>
          </cell>
          <cell r="C458">
            <v>0</v>
          </cell>
          <cell r="D458">
            <v>110875.059741</v>
          </cell>
          <cell r="E458">
            <v>59660.938565999997</v>
          </cell>
          <cell r="F458">
            <v>22200.836801000001</v>
          </cell>
          <cell r="G458">
            <v>19151.190283</v>
          </cell>
          <cell r="H458">
            <v>143888.652986</v>
          </cell>
          <cell r="I458">
            <v>89633.622010999999</v>
          </cell>
          <cell r="J458">
            <v>89633.622010999999</v>
          </cell>
          <cell r="K458">
            <v>0</v>
          </cell>
          <cell r="L458">
            <v>0</v>
          </cell>
          <cell r="M458">
            <v>54255.030975000001</v>
          </cell>
          <cell r="N458">
            <v>30600</v>
          </cell>
          <cell r="O458">
            <v>374035.20199799997</v>
          </cell>
          <cell r="P458">
            <v>246494.355037</v>
          </cell>
          <cell r="Q458">
            <v>127540.84696099999</v>
          </cell>
          <cell r="R458">
            <v>0</v>
          </cell>
          <cell r="S458">
            <v>11294.832641999999</v>
          </cell>
          <cell r="T458">
            <v>13968.720864000001</v>
          </cell>
          <cell r="U458">
            <v>10593.474985000001</v>
          </cell>
          <cell r="V458">
            <v>13968.720864000001</v>
          </cell>
          <cell r="W458">
            <v>7.3622726776313069E-2</v>
          </cell>
          <cell r="X458">
            <v>0.19525332111378452</v>
          </cell>
          <cell r="Y458">
            <v>3461.9199297385621</v>
          </cell>
          <cell r="Z458">
            <v>54255.030975000001</v>
          </cell>
          <cell r="AA458">
            <v>3060000</v>
          </cell>
        </row>
        <row r="459">
          <cell r="A459" t="str">
            <v>HDA</v>
          </cell>
          <cell r="B459">
            <v>0</v>
          </cell>
          <cell r="C459">
            <v>0</v>
          </cell>
          <cell r="D459" t="e">
            <v>#N/A</v>
          </cell>
          <cell r="E459" t="e">
            <v>#N/A</v>
          </cell>
          <cell r="F459" t="e">
            <v>#N/A</v>
          </cell>
          <cell r="G459" t="e">
            <v>#N/A</v>
          </cell>
          <cell r="H459" t="e">
            <v>#N/A</v>
          </cell>
          <cell r="I459" t="e">
            <v>#N/A</v>
          </cell>
          <cell r="J459" t="e">
            <v>#N/A</v>
          </cell>
          <cell r="K459" t="e">
            <v>#N/A</v>
          </cell>
          <cell r="L459" t="e">
            <v>#N/A</v>
          </cell>
          <cell r="M459" t="e">
            <v>#N/A</v>
          </cell>
          <cell r="N459" t="e">
            <v>#N/A</v>
          </cell>
          <cell r="O459">
            <v>262356.36715599999</v>
          </cell>
          <cell r="P459" t="e">
            <v>#N/A</v>
          </cell>
          <cell r="Q459" t="e">
            <v>#N/A</v>
          </cell>
          <cell r="R459" t="e">
            <v>#N/A</v>
          </cell>
          <cell r="S459" t="e">
            <v>#N/A</v>
          </cell>
          <cell r="T459">
            <v>25169.434388000001</v>
          </cell>
          <cell r="U459">
            <v>20518.772707</v>
          </cell>
          <cell r="V459" t="e">
            <v>#N/A</v>
          </cell>
          <cell r="W459" t="e">
            <v>#N/A</v>
          </cell>
          <cell r="X459" t="e">
            <v>#N/A</v>
          </cell>
          <cell r="Y459">
            <v>1784.2411049565217</v>
          </cell>
          <cell r="Z459" t="e">
            <v>#N/A</v>
          </cell>
          <cell r="AA459">
            <v>11500000</v>
          </cell>
        </row>
        <row r="460">
          <cell r="A460" t="str">
            <v>BSC</v>
          </cell>
          <cell r="B460">
            <v>0</v>
          </cell>
          <cell r="C460">
            <v>0</v>
          </cell>
          <cell r="D460" t="e">
            <v>#N/A</v>
          </cell>
          <cell r="E460" t="e">
            <v>#N/A</v>
          </cell>
          <cell r="F460" t="e">
            <v>#N/A</v>
          </cell>
          <cell r="G460" t="e">
            <v>#N/A</v>
          </cell>
          <cell r="H460" t="e">
            <v>#N/A</v>
          </cell>
          <cell r="I460" t="e">
            <v>#N/A</v>
          </cell>
          <cell r="J460" t="e">
            <v>#N/A</v>
          </cell>
          <cell r="K460" t="e">
            <v>#N/A</v>
          </cell>
          <cell r="L460" t="e">
            <v>#N/A</v>
          </cell>
          <cell r="M460" t="e">
            <v>#N/A</v>
          </cell>
          <cell r="N460" t="e">
            <v>#N/A</v>
          </cell>
          <cell r="O460">
            <v>25242.680742</v>
          </cell>
          <cell r="P460" t="e">
            <v>#N/A</v>
          </cell>
          <cell r="Q460" t="e">
            <v>#N/A</v>
          </cell>
          <cell r="R460" t="e">
            <v>#N/A</v>
          </cell>
          <cell r="S460" t="e">
            <v>#N/A</v>
          </cell>
          <cell r="T460">
            <v>1082.336953</v>
          </cell>
          <cell r="U460">
            <v>984.08416199999999</v>
          </cell>
          <cell r="V460" t="e">
            <v>#N/A</v>
          </cell>
          <cell r="W460" t="e">
            <v>#N/A</v>
          </cell>
          <cell r="X460" t="e">
            <v>#N/A</v>
          </cell>
          <cell r="Y460">
            <v>312.33360279324239</v>
          </cell>
          <cell r="Z460" t="e">
            <v>#N/A</v>
          </cell>
          <cell r="AA460">
            <v>3150747</v>
          </cell>
        </row>
        <row r="461">
          <cell r="A461" t="str">
            <v>VE2</v>
          </cell>
          <cell r="B461">
            <v>0</v>
          </cell>
          <cell r="C461">
            <v>0</v>
          </cell>
          <cell r="D461">
            <v>19685.923015</v>
          </cell>
          <cell r="E461">
            <v>6324.3304980000003</v>
          </cell>
          <cell r="F461">
            <v>4271.6531489999998</v>
          </cell>
          <cell r="G461">
            <v>6672.0661049999999</v>
          </cell>
          <cell r="H461">
            <v>26501.643313</v>
          </cell>
          <cell r="I461">
            <v>4598.1457440000004</v>
          </cell>
          <cell r="J461">
            <v>4448.1457440000004</v>
          </cell>
          <cell r="K461">
            <v>0</v>
          </cell>
          <cell r="L461">
            <v>0</v>
          </cell>
          <cell r="M461">
            <v>21903.497568999999</v>
          </cell>
          <cell r="N461">
            <v>20980.799999999999</v>
          </cell>
          <cell r="O461">
            <v>18597.729975999999</v>
          </cell>
          <cell r="P461">
            <v>15282.602844999999</v>
          </cell>
          <cell r="Q461">
            <v>3315.1271310000006</v>
          </cell>
          <cell r="R461">
            <v>40.078237000000001</v>
          </cell>
          <cell r="S461">
            <v>1311.347806</v>
          </cell>
          <cell r="T461">
            <v>-21.281410999999999</v>
          </cell>
          <cell r="U461">
            <v>-21.281410999999999</v>
          </cell>
          <cell r="V461">
            <v>18.796826000000003</v>
          </cell>
          <cell r="W461">
            <v>-8.0302231633917992E-4</v>
          </cell>
          <cell r="X461">
            <v>-9.715987564524654E-4</v>
          </cell>
          <cell r="Y461">
            <v>-10.143279093266225</v>
          </cell>
          <cell r="Z461">
            <v>21903.497568999999</v>
          </cell>
          <cell r="AA461">
            <v>2098080</v>
          </cell>
        </row>
        <row r="462">
          <cell r="A462" t="str">
            <v>V12</v>
          </cell>
          <cell r="B462">
            <v>0</v>
          </cell>
          <cell r="C462">
            <v>0</v>
          </cell>
          <cell r="D462">
            <v>788402.06596399995</v>
          </cell>
          <cell r="E462">
            <v>213327.517299</v>
          </cell>
          <cell r="F462">
            <v>86503.151937000002</v>
          </cell>
          <cell r="G462">
            <v>21415.893508000001</v>
          </cell>
          <cell r="H462">
            <v>844624.33663499996</v>
          </cell>
          <cell r="I462">
            <v>757023.40079400002</v>
          </cell>
          <cell r="J462">
            <v>747437.13851299998</v>
          </cell>
          <cell r="K462">
            <v>158453.12638999999</v>
          </cell>
          <cell r="L462">
            <v>455.9</v>
          </cell>
          <cell r="M462">
            <v>87600.935840999999</v>
          </cell>
          <cell r="N462">
            <v>58180</v>
          </cell>
          <cell r="O462">
            <v>491462.87948100001</v>
          </cell>
          <cell r="P462">
            <v>459267.902978</v>
          </cell>
          <cell r="Q462">
            <v>32194.976502999969</v>
          </cell>
          <cell r="R462">
            <v>11566.014127</v>
          </cell>
          <cell r="S462">
            <v>14616.400478</v>
          </cell>
          <cell r="T462">
            <v>7714.2893480000002</v>
          </cell>
          <cell r="U462">
            <v>6165.2010700000001</v>
          </cell>
          <cell r="V462">
            <v>19280.303475000001</v>
          </cell>
          <cell r="W462">
            <v>7.2993410236819401E-3</v>
          </cell>
          <cell r="X462">
            <v>7.0378255789300501E-2</v>
          </cell>
          <cell r="Y462">
            <v>1059.6770488140255</v>
          </cell>
          <cell r="Z462">
            <v>87600.935840999999</v>
          </cell>
          <cell r="AA462">
            <v>5818000</v>
          </cell>
        </row>
        <row r="463">
          <cell r="A463" t="str">
            <v>X20</v>
          </cell>
          <cell r="B463">
            <v>0</v>
          </cell>
          <cell r="C463">
            <v>0</v>
          </cell>
          <cell r="D463">
            <v>683956.14948499994</v>
          </cell>
          <cell r="E463">
            <v>328184.87453999999</v>
          </cell>
          <cell r="F463">
            <v>300889.29366199998</v>
          </cell>
          <cell r="G463">
            <v>254731.65750299999</v>
          </cell>
          <cell r="H463">
            <v>945916.75945999997</v>
          </cell>
          <cell r="I463">
            <v>690190.38874299999</v>
          </cell>
          <cell r="J463">
            <v>689192.38874299999</v>
          </cell>
          <cell r="K463">
            <v>128168.219186</v>
          </cell>
          <cell r="L463">
            <v>0</v>
          </cell>
          <cell r="M463">
            <v>255726.37071700001</v>
          </cell>
          <cell r="N463">
            <v>172500</v>
          </cell>
          <cell r="O463">
            <v>1047589.048326</v>
          </cell>
          <cell r="P463">
            <v>910943.40533400001</v>
          </cell>
          <cell r="Q463">
            <v>136645.64299199995</v>
          </cell>
          <cell r="R463">
            <v>757.25557000000003</v>
          </cell>
          <cell r="S463">
            <v>29516.549647</v>
          </cell>
          <cell r="T463">
            <v>30682.526140000002</v>
          </cell>
          <cell r="U463">
            <v>24010.891662000002</v>
          </cell>
          <cell r="V463">
            <v>31439.781710000003</v>
          </cell>
          <cell r="W463">
            <v>2.5383725810828445E-2</v>
          </cell>
          <cell r="X463">
            <v>9.3892904336298155E-2</v>
          </cell>
          <cell r="Y463">
            <v>1391.9357485217392</v>
          </cell>
          <cell r="Z463">
            <v>255726.37071700001</v>
          </cell>
          <cell r="AA463">
            <v>17250000</v>
          </cell>
        </row>
        <row r="464">
          <cell r="A464" t="str">
            <v>L43</v>
          </cell>
          <cell r="B464">
            <v>0</v>
          </cell>
          <cell r="C464">
            <v>0</v>
          </cell>
          <cell r="D464">
            <v>517664.34731699998</v>
          </cell>
          <cell r="E464">
            <v>225626.4503</v>
          </cell>
          <cell r="F464">
            <v>247822.951157</v>
          </cell>
          <cell r="G464">
            <v>24349.034973999998</v>
          </cell>
          <cell r="H464">
            <v>570940.98907899996</v>
          </cell>
          <cell r="I464">
            <v>523027.527138</v>
          </cell>
          <cell r="J464">
            <v>523027.527138</v>
          </cell>
          <cell r="K464">
            <v>162992.51599499999</v>
          </cell>
          <cell r="L464">
            <v>0</v>
          </cell>
          <cell r="M464">
            <v>47913.461941000001</v>
          </cell>
          <cell r="N464">
            <v>35000</v>
          </cell>
          <cell r="O464">
            <v>184633.487436</v>
          </cell>
          <cell r="P464">
            <v>188628.909032</v>
          </cell>
          <cell r="Q464">
            <v>-3995.4215960000029</v>
          </cell>
          <cell r="R464">
            <v>17821.212156000001</v>
          </cell>
          <cell r="S464">
            <v>-11851.827561</v>
          </cell>
          <cell r="T464">
            <v>-28894.524440000001</v>
          </cell>
          <cell r="U464">
            <v>-28880.465388000001</v>
          </cell>
          <cell r="V464">
            <v>-11073.312284</v>
          </cell>
          <cell r="W464">
            <v>-5.0583976173418282E-2</v>
          </cell>
          <cell r="X464">
            <v>-0.60276306945974856</v>
          </cell>
          <cell r="Y464">
            <v>-8251.5615394285705</v>
          </cell>
          <cell r="Z464">
            <v>47913.461941000001</v>
          </cell>
          <cell r="AA464">
            <v>3500000</v>
          </cell>
        </row>
        <row r="465">
          <cell r="A465" t="str">
            <v>VTC</v>
          </cell>
          <cell r="B465">
            <v>0</v>
          </cell>
          <cell r="C465">
            <v>0</v>
          </cell>
          <cell r="D465">
            <v>428498.87111399998</v>
          </cell>
          <cell r="E465">
            <v>154633.06050600001</v>
          </cell>
          <cell r="F465">
            <v>186440.22701100001</v>
          </cell>
          <cell r="G465">
            <v>23555.334705000001</v>
          </cell>
          <cell r="H465">
            <v>459543.03504799999</v>
          </cell>
          <cell r="I465">
            <v>375020.97613999998</v>
          </cell>
          <cell r="J465">
            <v>375020.97613999998</v>
          </cell>
          <cell r="K465">
            <v>127941.29842599999</v>
          </cell>
          <cell r="L465">
            <v>0</v>
          </cell>
          <cell r="M465">
            <v>84522.058908000006</v>
          </cell>
          <cell r="N465">
            <v>45291.43</v>
          </cell>
          <cell r="O465">
            <v>431400.97394599998</v>
          </cell>
          <cell r="P465">
            <v>384188.99999899999</v>
          </cell>
          <cell r="Q465">
            <v>47211.973946999969</v>
          </cell>
          <cell r="R465">
            <v>12669.886693</v>
          </cell>
          <cell r="S465">
            <v>11500.61046</v>
          </cell>
          <cell r="T465">
            <v>4327.5548920000001</v>
          </cell>
          <cell r="U465">
            <v>683.63714800000002</v>
          </cell>
          <cell r="V465">
            <v>16997.441585</v>
          </cell>
          <cell r="W465">
            <v>1.4876455432048775E-3</v>
          </cell>
          <cell r="X465">
            <v>8.0882689895678088E-3</v>
          </cell>
          <cell r="Y465">
            <v>150.94183336670977</v>
          </cell>
          <cell r="Z465">
            <v>84522.058908000006</v>
          </cell>
          <cell r="AA465">
            <v>4529143</v>
          </cell>
        </row>
        <row r="466">
          <cell r="A466" t="str">
            <v>TDT</v>
          </cell>
          <cell r="B466">
            <v>0</v>
          </cell>
          <cell r="C466">
            <v>0</v>
          </cell>
          <cell r="D466">
            <v>176570.13790599999</v>
          </cell>
          <cell r="E466">
            <v>25339.824169</v>
          </cell>
          <cell r="F466">
            <v>123129.89217799999</v>
          </cell>
          <cell r="G466">
            <v>69283.134435999993</v>
          </cell>
          <cell r="H466">
            <v>250178.816789</v>
          </cell>
          <cell r="I466">
            <v>144850.152122</v>
          </cell>
          <cell r="J466">
            <v>138400.82874500001</v>
          </cell>
          <cell r="K466">
            <v>106342.042218</v>
          </cell>
          <cell r="L466">
            <v>6449.3233769999997</v>
          </cell>
          <cell r="M466">
            <v>105328.664667</v>
          </cell>
          <cell r="N466">
            <v>80150.399999999994</v>
          </cell>
          <cell r="O466">
            <v>285538.25808200001</v>
          </cell>
          <cell r="P466">
            <v>224812.09736099999</v>
          </cell>
          <cell r="Q466">
            <v>60726.160721000022</v>
          </cell>
          <cell r="R466">
            <v>4964.2071820000001</v>
          </cell>
          <cell r="S466">
            <v>27749.529941000001</v>
          </cell>
          <cell r="T466">
            <v>22553.036381000002</v>
          </cell>
          <cell r="U466">
            <v>20631.74409</v>
          </cell>
          <cell r="V466">
            <v>27517.243563000004</v>
          </cell>
          <cell r="W466">
            <v>8.2467989715535137E-2</v>
          </cell>
          <cell r="X466">
            <v>0.19587967012805041</v>
          </cell>
          <cell r="Y466">
            <v>2238.3727385992593</v>
          </cell>
          <cell r="Z466">
            <v>105328.664667</v>
          </cell>
          <cell r="AA466">
            <v>9217296</v>
          </cell>
        </row>
        <row r="467">
          <cell r="A467" t="str">
            <v>LDP</v>
          </cell>
          <cell r="B467">
            <v>0</v>
          </cell>
          <cell r="C467">
            <v>0</v>
          </cell>
          <cell r="D467">
            <v>166126.31400799999</v>
          </cell>
          <cell r="E467">
            <v>48731.024079000003</v>
          </cell>
          <cell r="F467">
            <v>91552.771435999995</v>
          </cell>
          <cell r="G467">
            <v>79980.008382999993</v>
          </cell>
          <cell r="H467">
            <v>259878.95070300001</v>
          </cell>
          <cell r="I467">
            <v>180952.620333</v>
          </cell>
          <cell r="J467">
            <v>163979.07691100001</v>
          </cell>
          <cell r="K467">
            <v>88685.548754999996</v>
          </cell>
          <cell r="L467">
            <v>11451.152980000001</v>
          </cell>
          <cell r="M467">
            <v>78926.330369999996</v>
          </cell>
          <cell r="N467">
            <v>78299.259999999995</v>
          </cell>
          <cell r="O467">
            <v>388028.968765</v>
          </cell>
          <cell r="P467">
            <v>319758.51976400003</v>
          </cell>
          <cell r="Q467">
            <v>68270.449001000001</v>
          </cell>
          <cell r="R467">
            <v>5291.0816290000002</v>
          </cell>
          <cell r="S467">
            <v>-12077.832199</v>
          </cell>
          <cell r="T467">
            <v>-16577.162873000001</v>
          </cell>
          <cell r="U467">
            <v>-16577.162873000001</v>
          </cell>
          <cell r="V467">
            <v>-11286.081244000001</v>
          </cell>
          <cell r="W467">
            <v>-6.3788016798424899E-2</v>
          </cell>
          <cell r="X467">
            <v>-0.21003336649870399</v>
          </cell>
          <cell r="Y467">
            <v>-2117.1544754062811</v>
          </cell>
          <cell r="Z467">
            <v>78926.330369999996</v>
          </cell>
          <cell r="AA467">
            <v>7829926</v>
          </cell>
        </row>
        <row r="468">
          <cell r="A468" t="str">
            <v>D11</v>
          </cell>
          <cell r="B468">
            <v>0</v>
          </cell>
          <cell r="C468">
            <v>0</v>
          </cell>
          <cell r="D468">
            <v>505380.20615899999</v>
          </cell>
          <cell r="E468">
            <v>47496.967903999997</v>
          </cell>
          <cell r="F468">
            <v>212113.72114199999</v>
          </cell>
          <cell r="G468">
            <v>49607.072260000001</v>
          </cell>
          <cell r="H468">
            <v>578466.17905000004</v>
          </cell>
          <cell r="I468">
            <v>471574.177409</v>
          </cell>
          <cell r="J468">
            <v>157642.942086</v>
          </cell>
          <cell r="K468">
            <v>6174.0535460000001</v>
          </cell>
          <cell r="L468">
            <v>50254.451687000001</v>
          </cell>
          <cell r="M468">
            <v>106892.001641</v>
          </cell>
          <cell r="N468">
            <v>65519.65</v>
          </cell>
          <cell r="O468">
            <v>379854.17991900002</v>
          </cell>
          <cell r="P468">
            <v>317573.851379</v>
          </cell>
          <cell r="Q468">
            <v>62280.32854000001</v>
          </cell>
          <cell r="R468">
            <v>689.73816499999998</v>
          </cell>
          <cell r="S468">
            <v>36639.141248</v>
          </cell>
          <cell r="T468">
            <v>36801.445815999999</v>
          </cell>
          <cell r="U468">
            <v>29834.459458000001</v>
          </cell>
          <cell r="V468">
            <v>37491.183981000002</v>
          </cell>
          <cell r="W468">
            <v>5.1575114567624952E-2</v>
          </cell>
          <cell r="X468">
            <v>0.27910843655262374</v>
          </cell>
          <cell r="Y468">
            <v>4553.5132525891086</v>
          </cell>
          <cell r="Z468">
            <v>106892.001641</v>
          </cell>
          <cell r="AA468">
            <v>6551965</v>
          </cell>
        </row>
        <row r="469">
          <cell r="A469" t="str">
            <v>S99</v>
          </cell>
          <cell r="B469">
            <v>0</v>
          </cell>
          <cell r="C469">
            <v>0</v>
          </cell>
          <cell r="D469">
            <v>865418.26131900004</v>
          </cell>
          <cell r="E469">
            <v>282470.438188</v>
          </cell>
          <cell r="F469">
            <v>259697.57071</v>
          </cell>
          <cell r="G469">
            <v>959317.29979800002</v>
          </cell>
          <cell r="H469">
            <v>1983875.426095</v>
          </cell>
          <cell r="I469">
            <v>1243342.8557559999</v>
          </cell>
          <cell r="J469">
            <v>662650.23462</v>
          </cell>
          <cell r="K469">
            <v>429953.71146199998</v>
          </cell>
          <cell r="L469">
            <v>565843.46803900006</v>
          </cell>
          <cell r="M469">
            <v>740532.57033899997</v>
          </cell>
          <cell r="N469">
            <v>428292.77</v>
          </cell>
          <cell r="O469">
            <v>1487823.6832940001</v>
          </cell>
          <cell r="P469">
            <v>1290085.432975</v>
          </cell>
          <cell r="Q469">
            <v>197738.2503189999</v>
          </cell>
          <cell r="R469">
            <v>65459.778732999999</v>
          </cell>
          <cell r="S469">
            <v>154457.87115299999</v>
          </cell>
          <cell r="T469">
            <v>102386.792026</v>
          </cell>
          <cell r="U469">
            <v>55255.020678000001</v>
          </cell>
          <cell r="V469">
            <v>167846.57075899999</v>
          </cell>
          <cell r="W469">
            <v>2.7852061652259237E-2</v>
          </cell>
          <cell r="X469">
            <v>7.4615247041335986E-2</v>
          </cell>
          <cell r="Y469">
            <v>1290.1226578725575</v>
          </cell>
          <cell r="Z469">
            <v>740532.57033899997</v>
          </cell>
          <cell r="AA469">
            <v>42829277</v>
          </cell>
        </row>
        <row r="470">
          <cell r="A470" t="str">
            <v>SD5</v>
          </cell>
          <cell r="B470">
            <v>0</v>
          </cell>
          <cell r="C470">
            <v>0</v>
          </cell>
          <cell r="D470">
            <v>1400967.422949</v>
          </cell>
          <cell r="E470">
            <v>679557.260014</v>
          </cell>
          <cell r="F470">
            <v>343102.80077199999</v>
          </cell>
          <cell r="G470">
            <v>123106.518591</v>
          </cell>
          <cell r="H470">
            <v>1618206.7193100001</v>
          </cell>
          <cell r="I470">
            <v>1146999.2573780001</v>
          </cell>
          <cell r="J470">
            <v>1070050.638974</v>
          </cell>
          <cell r="K470">
            <v>307632.35036600003</v>
          </cell>
          <cell r="L470">
            <v>14871.651071</v>
          </cell>
          <cell r="M470">
            <v>471207.46193200001</v>
          </cell>
          <cell r="N470">
            <v>259998.48</v>
          </cell>
          <cell r="O470">
            <v>1237188.1171870001</v>
          </cell>
          <cell r="P470">
            <v>1140350.1743429999</v>
          </cell>
          <cell r="Q470">
            <v>96837.942844000005</v>
          </cell>
          <cell r="R470">
            <v>28262.680324000001</v>
          </cell>
          <cell r="S470">
            <v>46576.387138999999</v>
          </cell>
          <cell r="T470">
            <v>23799.982893</v>
          </cell>
          <cell r="U470">
            <v>16773.307139</v>
          </cell>
          <cell r="V470">
            <v>52062.663217000001</v>
          </cell>
          <cell r="W470">
            <v>1.0365367377878708E-2</v>
          </cell>
          <cell r="X470">
            <v>3.5596437862481387E-2</v>
          </cell>
          <cell r="Y470">
            <v>645.13096918874294</v>
          </cell>
          <cell r="Z470">
            <v>471207.46193200001</v>
          </cell>
          <cell r="AA470">
            <v>25999848</v>
          </cell>
        </row>
        <row r="471">
          <cell r="A471" t="str">
            <v>SD6</v>
          </cell>
          <cell r="B471">
            <v>0</v>
          </cell>
          <cell r="C471">
            <v>0</v>
          </cell>
          <cell r="D471">
            <v>1168927.8416510001</v>
          </cell>
          <cell r="E471">
            <v>484815.788871</v>
          </cell>
          <cell r="F471">
            <v>605959.95935100003</v>
          </cell>
          <cell r="G471">
            <v>92141.423794999995</v>
          </cell>
          <cell r="H471">
            <v>1457436.1510749999</v>
          </cell>
          <cell r="I471">
            <v>989552.31828400004</v>
          </cell>
          <cell r="J471">
            <v>970797.50010199996</v>
          </cell>
          <cell r="K471">
            <v>440238.481653</v>
          </cell>
          <cell r="L471">
            <v>18754.818181999999</v>
          </cell>
          <cell r="M471">
            <v>467883.83279100002</v>
          </cell>
          <cell r="N471">
            <v>347716.11</v>
          </cell>
          <cell r="O471">
            <v>772395.25012999994</v>
          </cell>
          <cell r="P471">
            <v>658988.34750999999</v>
          </cell>
          <cell r="Q471">
            <v>113406.90261999999</v>
          </cell>
          <cell r="R471">
            <v>39836.364244999997</v>
          </cell>
          <cell r="S471">
            <v>51070.148712000002</v>
          </cell>
          <cell r="T471">
            <v>7510.0655429999997</v>
          </cell>
          <cell r="U471">
            <v>5935.0474279999999</v>
          </cell>
          <cell r="V471">
            <v>47346.429787999994</v>
          </cell>
          <cell r="W471">
            <v>4.0722521008020344E-3</v>
          </cell>
          <cell r="X471">
            <v>1.2684873919657613E-2</v>
          </cell>
          <cell r="Y471">
            <v>170.68658187853305</v>
          </cell>
          <cell r="Z471">
            <v>467883.83279100002</v>
          </cell>
          <cell r="AA471">
            <v>34771611</v>
          </cell>
        </row>
        <row r="472">
          <cell r="A472" t="str">
            <v>PPE</v>
          </cell>
          <cell r="B472">
            <v>0</v>
          </cell>
          <cell r="C472">
            <v>0</v>
          </cell>
          <cell r="D472">
            <v>15450.151954000001</v>
          </cell>
          <cell r="E472">
            <v>6613.5661799999998</v>
          </cell>
          <cell r="F472">
            <v>274.04630800000001</v>
          </cell>
          <cell r="G472">
            <v>0</v>
          </cell>
          <cell r="H472">
            <v>15579.520484000001</v>
          </cell>
          <cell r="I472">
            <v>5372.9237810000004</v>
          </cell>
          <cell r="J472">
            <v>5078.9237810000004</v>
          </cell>
          <cell r="K472">
            <v>0</v>
          </cell>
          <cell r="L472">
            <v>0</v>
          </cell>
          <cell r="M472">
            <v>10206.596702999999</v>
          </cell>
          <cell r="N472">
            <v>20000</v>
          </cell>
          <cell r="O472">
            <v>8617.1500500000002</v>
          </cell>
          <cell r="P472">
            <v>3779.706854</v>
          </cell>
          <cell r="Q472">
            <v>4837.4431960000002</v>
          </cell>
          <cell r="R472">
            <v>0</v>
          </cell>
          <cell r="S472">
            <v>2900.056818</v>
          </cell>
          <cell r="T472">
            <v>3281.4450649999999</v>
          </cell>
          <cell r="U472">
            <v>3281.4450649999999</v>
          </cell>
          <cell r="V472">
            <v>3281.4450649999999</v>
          </cell>
          <cell r="W472">
            <v>0.21062554963549798</v>
          </cell>
          <cell r="X472">
            <v>0.32150237346357508</v>
          </cell>
          <cell r="Y472">
            <v>1640.7225324999999</v>
          </cell>
          <cell r="Z472">
            <v>10206.596702999999</v>
          </cell>
          <cell r="AA472">
            <v>2000000</v>
          </cell>
        </row>
        <row r="473">
          <cell r="A473" t="str">
            <v>SD9</v>
          </cell>
          <cell r="B473">
            <v>0</v>
          </cell>
          <cell r="C473">
            <v>0</v>
          </cell>
          <cell r="D473">
            <v>1162550.7249149999</v>
          </cell>
          <cell r="E473">
            <v>530913.82316799997</v>
          </cell>
          <cell r="F473">
            <v>316402.55016599997</v>
          </cell>
          <cell r="G473">
            <v>1074993.4759780001</v>
          </cell>
          <cell r="H473">
            <v>2380745.7472689999</v>
          </cell>
          <cell r="I473">
            <v>1573822.547033</v>
          </cell>
          <cell r="J473">
            <v>1205739.304644</v>
          </cell>
          <cell r="K473">
            <v>517309.00621199998</v>
          </cell>
          <cell r="L473">
            <v>364711.42866199999</v>
          </cell>
          <cell r="M473">
            <v>806923.200236</v>
          </cell>
          <cell r="N473">
            <v>342340</v>
          </cell>
          <cell r="O473">
            <v>599570.71328300005</v>
          </cell>
          <cell r="P473">
            <v>478544.33558399999</v>
          </cell>
          <cell r="Q473">
            <v>121026.37769900002</v>
          </cell>
          <cell r="R473">
            <v>52690.803541000001</v>
          </cell>
          <cell r="S473">
            <v>80441.923750999995</v>
          </cell>
          <cell r="T473">
            <v>49184.692141</v>
          </cell>
          <cell r="U473">
            <v>20298.169390999999</v>
          </cell>
          <cell r="V473">
            <v>101875.49568200001</v>
          </cell>
          <cell r="W473">
            <v>8.5259710803996715E-3</v>
          </cell>
          <cell r="X473">
            <v>2.5155020186634135E-2</v>
          </cell>
          <cell r="Y473">
            <v>592.9242680084127</v>
          </cell>
          <cell r="Z473">
            <v>806923.200236</v>
          </cell>
          <cell r="AA473">
            <v>34234000</v>
          </cell>
        </row>
        <row r="474">
          <cell r="A474" t="str">
            <v>VHL</v>
          </cell>
          <cell r="B474">
            <v>0</v>
          </cell>
          <cell r="C474">
            <v>0</v>
          </cell>
          <cell r="D474">
            <v>588811.84042000002</v>
          </cell>
          <cell r="E474">
            <v>16956.857526</v>
          </cell>
          <cell r="F474">
            <v>379773.64697100001</v>
          </cell>
          <cell r="G474">
            <v>585332.679428</v>
          </cell>
          <cell r="H474">
            <v>1319394.9007280001</v>
          </cell>
          <cell r="I474">
            <v>664050.823462</v>
          </cell>
          <cell r="J474">
            <v>491598.02309199999</v>
          </cell>
          <cell r="K474">
            <v>92274.489631999997</v>
          </cell>
          <cell r="L474">
            <v>145585.68319499999</v>
          </cell>
          <cell r="M474">
            <v>655344.07726599998</v>
          </cell>
          <cell r="N474">
            <v>250000</v>
          </cell>
          <cell r="O474">
            <v>2017904.7602039999</v>
          </cell>
          <cell r="P474">
            <v>1633326.7293070001</v>
          </cell>
          <cell r="Q474">
            <v>384578.03089699999</v>
          </cell>
          <cell r="R474">
            <v>21341.001742</v>
          </cell>
          <cell r="S474">
            <v>183137.22496799999</v>
          </cell>
          <cell r="T474">
            <v>176009.57705399999</v>
          </cell>
          <cell r="U474">
            <v>140406.46349699999</v>
          </cell>
          <cell r="V474">
            <v>197350.57879599999</v>
          </cell>
          <cell r="W474">
            <v>0.10641731555846409</v>
          </cell>
          <cell r="X474">
            <v>0.21424846636709574</v>
          </cell>
          <cell r="Y474">
            <v>5616.2585398800002</v>
          </cell>
          <cell r="Z474">
            <v>655344.07726599998</v>
          </cell>
          <cell r="AA474">
            <v>25000000</v>
          </cell>
        </row>
        <row r="475">
          <cell r="A475" t="str">
            <v>CTA</v>
          </cell>
          <cell r="B475">
            <v>0</v>
          </cell>
          <cell r="C475">
            <v>0</v>
          </cell>
          <cell r="D475">
            <v>45939.341353000003</v>
          </cell>
          <cell r="E475">
            <v>26053.066860999999</v>
          </cell>
          <cell r="F475">
            <v>7439.7829899999997</v>
          </cell>
          <cell r="G475">
            <v>13241.823269</v>
          </cell>
          <cell r="H475">
            <v>81425.654909999997</v>
          </cell>
          <cell r="I475">
            <v>36676.388291000003</v>
          </cell>
          <cell r="J475">
            <v>36591.888291000003</v>
          </cell>
          <cell r="K475">
            <v>0</v>
          </cell>
          <cell r="L475">
            <v>0</v>
          </cell>
          <cell r="M475">
            <v>44749.266619000002</v>
          </cell>
          <cell r="N475">
            <v>95423.81</v>
          </cell>
          <cell r="O475">
            <v>0</v>
          </cell>
          <cell r="P475">
            <v>0</v>
          </cell>
          <cell r="Q475" t="e">
            <v>#N/A</v>
          </cell>
          <cell r="R475" t="e">
            <v>#N/A</v>
          </cell>
          <cell r="S475">
            <v>-7537.7176939999999</v>
          </cell>
          <cell r="T475">
            <v>-8043.8451690000002</v>
          </cell>
          <cell r="U475">
            <v>-8043.8451690000002</v>
          </cell>
          <cell r="V475" t="e">
            <v>#N/A</v>
          </cell>
          <cell r="W475">
            <v>-9.8787601744080342E-2</v>
          </cell>
          <cell r="X475">
            <v>-0.17975367590906349</v>
          </cell>
          <cell r="Y475">
            <v>-842.95996659533921</v>
          </cell>
          <cell r="Z475">
            <v>44749.266619000002</v>
          </cell>
          <cell r="AA475">
            <v>9542381</v>
          </cell>
        </row>
        <row r="476">
          <cell r="A476" t="str">
            <v>EID</v>
          </cell>
          <cell r="B476">
            <v>0</v>
          </cell>
          <cell r="C476">
            <v>0</v>
          </cell>
          <cell r="D476">
            <v>388694.070129</v>
          </cell>
          <cell r="E476">
            <v>145879.73042099999</v>
          </cell>
          <cell r="F476">
            <v>122229.012757</v>
          </cell>
          <cell r="G476">
            <v>2237.0047669999999</v>
          </cell>
          <cell r="H476">
            <v>485643.84967299999</v>
          </cell>
          <cell r="I476">
            <v>201306.424726</v>
          </cell>
          <cell r="J476">
            <v>199347.64422799999</v>
          </cell>
          <cell r="K476">
            <v>37800.072679999997</v>
          </cell>
          <cell r="L476">
            <v>0</v>
          </cell>
          <cell r="M476">
            <v>284337.42494699999</v>
          </cell>
          <cell r="N476">
            <v>150000</v>
          </cell>
          <cell r="O476">
            <v>674491.21382900001</v>
          </cell>
          <cell r="P476">
            <v>491021.36240500002</v>
          </cell>
          <cell r="Q476">
            <v>183469.85142399996</v>
          </cell>
          <cell r="R476">
            <v>5169.5065979999999</v>
          </cell>
          <cell r="S476">
            <v>60754.764878000002</v>
          </cell>
          <cell r="T476">
            <v>54923.161387</v>
          </cell>
          <cell r="U476">
            <v>43420.489167</v>
          </cell>
          <cell r="V476">
            <v>60092.667985</v>
          </cell>
          <cell r="W476">
            <v>8.9408090303699811E-2</v>
          </cell>
          <cell r="X476">
            <v>0.1527076120039193</v>
          </cell>
          <cell r="Y476">
            <v>2894.6992777999999</v>
          </cell>
          <cell r="Z476">
            <v>284337.42494699999</v>
          </cell>
          <cell r="AA476">
            <v>15000000</v>
          </cell>
        </row>
        <row r="477">
          <cell r="A477" t="str">
            <v>SDA</v>
          </cell>
          <cell r="B477">
            <v>0</v>
          </cell>
          <cell r="C477">
            <v>0</v>
          </cell>
          <cell r="D477">
            <v>233961.89071000001</v>
          </cell>
          <cell r="E477">
            <v>157247.231202</v>
          </cell>
          <cell r="F477">
            <v>6274.6827830000002</v>
          </cell>
          <cell r="G477">
            <v>92558.572805000003</v>
          </cell>
          <cell r="H477">
            <v>559704.32476700004</v>
          </cell>
          <cell r="I477">
            <v>316090.481952</v>
          </cell>
          <cell r="J477">
            <v>210867.94834900001</v>
          </cell>
          <cell r="K477">
            <v>6589.1898000000001</v>
          </cell>
          <cell r="L477">
            <v>20579.401136</v>
          </cell>
          <cell r="M477">
            <v>243613.84281500001</v>
          </cell>
          <cell r="N477">
            <v>262061.58</v>
          </cell>
          <cell r="O477">
            <v>42606.711279000003</v>
          </cell>
          <cell r="P477">
            <v>42312.999932999999</v>
          </cell>
          <cell r="Q477">
            <v>293.71134599999914</v>
          </cell>
          <cell r="R477">
            <v>209.75779900000001</v>
          </cell>
          <cell r="S477">
            <v>-16279.025729000001</v>
          </cell>
          <cell r="T477">
            <v>-25487.277787999999</v>
          </cell>
          <cell r="U477">
            <v>-28788.754283999999</v>
          </cell>
          <cell r="V477">
            <v>-25277.519989</v>
          </cell>
          <cell r="W477">
            <v>-5.1435647376826155E-2</v>
          </cell>
          <cell r="X477">
            <v>-0.118173720964872</v>
          </cell>
          <cell r="Y477">
            <v>-1098.556256947362</v>
          </cell>
          <cell r="Z477">
            <v>243613.84281500001</v>
          </cell>
          <cell r="AA477">
            <v>26205990</v>
          </cell>
        </row>
        <row r="478">
          <cell r="A478" t="str">
            <v>DHT</v>
          </cell>
          <cell r="B478">
            <v>0</v>
          </cell>
          <cell r="C478">
            <v>0</v>
          </cell>
          <cell r="D478">
            <v>522819.26234000002</v>
          </cell>
          <cell r="E478">
            <v>167866.50517399999</v>
          </cell>
          <cell r="F478">
            <v>279746.48317899997</v>
          </cell>
          <cell r="G478">
            <v>81719.389162000007</v>
          </cell>
          <cell r="H478">
            <v>613986.38993199996</v>
          </cell>
          <cell r="I478">
            <v>325996.92060800001</v>
          </cell>
          <cell r="J478">
            <v>321195.02060799999</v>
          </cell>
          <cell r="K478">
            <v>222399.69931</v>
          </cell>
          <cell r="L478">
            <v>210</v>
          </cell>
          <cell r="M478">
            <v>287989.46932400001</v>
          </cell>
          <cell r="N478">
            <v>211258.52</v>
          </cell>
          <cell r="O478">
            <v>1918980.9656440001</v>
          </cell>
          <cell r="P478">
            <v>1670458.1591630001</v>
          </cell>
          <cell r="Q478">
            <v>248522.80648100009</v>
          </cell>
          <cell r="R478">
            <v>14598.414000000001</v>
          </cell>
          <cell r="S478">
            <v>95825.989939000006</v>
          </cell>
          <cell r="T478">
            <v>115755.05402</v>
          </cell>
          <cell r="U478">
            <v>88788.383199999997</v>
          </cell>
          <cell r="V478">
            <v>130353.46802</v>
          </cell>
          <cell r="W478">
            <v>0.14460969274878138</v>
          </cell>
          <cell r="X478">
            <v>0.30830427032076446</v>
          </cell>
          <cell r="Y478">
            <v>4202.8308822763693</v>
          </cell>
          <cell r="Z478">
            <v>287989.46932400001</v>
          </cell>
          <cell r="AA478">
            <v>21125852</v>
          </cell>
        </row>
        <row r="479">
          <cell r="A479" t="str">
            <v>APP</v>
          </cell>
          <cell r="B479">
            <v>0</v>
          </cell>
          <cell r="C479">
            <v>0</v>
          </cell>
          <cell r="D479">
            <v>102944.477497</v>
          </cell>
          <cell r="E479">
            <v>47445.160832000001</v>
          </cell>
          <cell r="F479">
            <v>34527.339832999998</v>
          </cell>
          <cell r="G479">
            <v>22032.439493000002</v>
          </cell>
          <cell r="H479">
            <v>131653.363041</v>
          </cell>
          <cell r="I479">
            <v>81045.844916999995</v>
          </cell>
          <cell r="J479">
            <v>79100.014916999993</v>
          </cell>
          <cell r="K479">
            <v>63317.748836999999</v>
          </cell>
          <cell r="L479">
            <v>1945.83</v>
          </cell>
          <cell r="M479">
            <v>50607.518124000002</v>
          </cell>
          <cell r="N479">
            <v>46999.990868109991</v>
          </cell>
          <cell r="O479">
            <v>230294.49781599999</v>
          </cell>
          <cell r="P479">
            <v>204083.47780399999</v>
          </cell>
          <cell r="Q479">
            <v>26211.020012000001</v>
          </cell>
          <cell r="R479">
            <v>2322.9257520000001</v>
          </cell>
          <cell r="S479">
            <v>3182.5466150000002</v>
          </cell>
          <cell r="T479">
            <v>1249.749742</v>
          </cell>
          <cell r="U479">
            <v>1034.2044330000001</v>
          </cell>
          <cell r="V479">
            <v>3572.6754940000001</v>
          </cell>
          <cell r="W479">
            <v>7.85551093501443E-3</v>
          </cell>
          <cell r="X479">
            <v>2.043578644710382E-2</v>
          </cell>
          <cell r="Y479">
            <v>218.89629351026707</v>
          </cell>
          <cell r="Z479">
            <v>50607.518124000002</v>
          </cell>
          <cell r="AA479">
            <v>4724632</v>
          </cell>
        </row>
        <row r="480">
          <cell r="A480" t="str">
            <v>SDC</v>
          </cell>
          <cell r="B480">
            <v>0</v>
          </cell>
          <cell r="C480">
            <v>0</v>
          </cell>
          <cell r="D480">
            <v>83970.794773999995</v>
          </cell>
          <cell r="E480">
            <v>44144.950520999999</v>
          </cell>
          <cell r="F480">
            <v>24238.144403999999</v>
          </cell>
          <cell r="G480">
            <v>6763.0779249999996</v>
          </cell>
          <cell r="H480">
            <v>111156.11926399999</v>
          </cell>
          <cell r="I480">
            <v>58198.334237000003</v>
          </cell>
          <cell r="J480">
            <v>51501.731088</v>
          </cell>
          <cell r="K480">
            <v>10318.220932</v>
          </cell>
          <cell r="L480">
            <v>553</v>
          </cell>
          <cell r="M480">
            <v>52957.785026999998</v>
          </cell>
          <cell r="N480">
            <v>26096.48</v>
          </cell>
          <cell r="O480">
            <v>73955.410625000004</v>
          </cell>
          <cell r="P480">
            <v>59213.053370000001</v>
          </cell>
          <cell r="Q480">
            <v>14742.357255000003</v>
          </cell>
          <cell r="R480">
            <v>715.799621</v>
          </cell>
          <cell r="S480">
            <v>791.50272299999995</v>
          </cell>
          <cell r="T480">
            <v>3463.7704629999998</v>
          </cell>
          <cell r="U480">
            <v>2656.845425</v>
          </cell>
          <cell r="V480">
            <v>4179.570084</v>
          </cell>
          <cell r="W480">
            <v>2.390192679082194E-2</v>
          </cell>
          <cell r="X480">
            <v>5.0169119113373677E-2</v>
          </cell>
          <cell r="Y480">
            <v>1018.0857437478157</v>
          </cell>
          <cell r="Z480">
            <v>52957.785026999998</v>
          </cell>
          <cell r="AA480">
            <v>2609648</v>
          </cell>
        </row>
        <row r="481">
          <cell r="A481" t="str">
            <v>LO5</v>
          </cell>
          <cell r="B481">
            <v>0</v>
          </cell>
          <cell r="C481">
            <v>0</v>
          </cell>
          <cell r="D481">
            <v>380805.224368</v>
          </cell>
          <cell r="E481">
            <v>106545.75163</v>
          </cell>
          <cell r="F481">
            <v>199320.23889199999</v>
          </cell>
          <cell r="G481">
            <v>70773.547141000003</v>
          </cell>
          <cell r="H481">
            <v>453422.43757399998</v>
          </cell>
          <cell r="I481">
            <v>385816.02518499998</v>
          </cell>
          <cell r="J481">
            <v>385816.02518499998</v>
          </cell>
          <cell r="K481">
            <v>232490.94797400001</v>
          </cell>
          <cell r="L481">
            <v>0</v>
          </cell>
          <cell r="M481">
            <v>67606.412389000005</v>
          </cell>
          <cell r="N481">
            <v>51497.91</v>
          </cell>
          <cell r="O481">
            <v>160936.81705700001</v>
          </cell>
          <cell r="P481">
            <v>130857.39595200001</v>
          </cell>
          <cell r="Q481">
            <v>30079.421105000005</v>
          </cell>
          <cell r="R481">
            <v>22943.940621999998</v>
          </cell>
          <cell r="S481">
            <v>16936.831300000002</v>
          </cell>
          <cell r="T481">
            <v>-7565.3063359999996</v>
          </cell>
          <cell r="U481">
            <v>-7537.65301</v>
          </cell>
          <cell r="V481">
            <v>15378.634285999999</v>
          </cell>
          <cell r="W481">
            <v>-1.6623908270463193E-2</v>
          </cell>
          <cell r="X481">
            <v>-0.11149316675212934</v>
          </cell>
          <cell r="Y481">
            <v>-1463.6813435729721</v>
          </cell>
          <cell r="Z481">
            <v>67606.412389000005</v>
          </cell>
          <cell r="AA481">
            <v>5149791</v>
          </cell>
        </row>
        <row r="482">
          <cell r="A482" t="str">
            <v>CTC</v>
          </cell>
          <cell r="B482">
            <v>0</v>
          </cell>
          <cell r="C482">
            <v>0</v>
          </cell>
          <cell r="D482">
            <v>72335.843659000006</v>
          </cell>
          <cell r="E482">
            <v>9043.4251729999996</v>
          </cell>
          <cell r="F482">
            <v>14530.115226</v>
          </cell>
          <cell r="G482">
            <v>143287.195274</v>
          </cell>
          <cell r="H482">
            <v>234951.81143900001</v>
          </cell>
          <cell r="I482">
            <v>142249.59616399999</v>
          </cell>
          <cell r="J482">
            <v>119430.28383499999</v>
          </cell>
          <cell r="K482">
            <v>95254.855213000003</v>
          </cell>
          <cell r="L482">
            <v>20755.312329</v>
          </cell>
          <cell r="M482">
            <v>92702.215274999995</v>
          </cell>
          <cell r="N482">
            <v>87999.26</v>
          </cell>
          <cell r="O482">
            <v>81198.453810999999</v>
          </cell>
          <cell r="P482">
            <v>54338.418694</v>
          </cell>
          <cell r="Q482">
            <v>26860.035116999999</v>
          </cell>
          <cell r="R482">
            <v>10087.238686000001</v>
          </cell>
          <cell r="S482">
            <v>9460.8100240000003</v>
          </cell>
          <cell r="T482">
            <v>250.40038899999999</v>
          </cell>
          <cell r="U482">
            <v>250.40038899999999</v>
          </cell>
          <cell r="V482">
            <v>10337.639075000001</v>
          </cell>
          <cell r="W482">
            <v>1.065752110896199E-3</v>
          </cell>
          <cell r="X482">
            <v>2.7011262703613963E-3</v>
          </cell>
          <cell r="Y482">
            <v>28.454828938334256</v>
          </cell>
          <cell r="Z482">
            <v>92702.215274999995</v>
          </cell>
          <cell r="AA482">
            <v>8799926</v>
          </cell>
        </row>
        <row r="483">
          <cell r="A483" t="str">
            <v>SSM</v>
          </cell>
          <cell r="B483">
            <v>0</v>
          </cell>
          <cell r="C483">
            <v>0</v>
          </cell>
          <cell r="D483">
            <v>241564.01653200001</v>
          </cell>
          <cell r="E483">
            <v>54051.672865</v>
          </cell>
          <cell r="F483">
            <v>139988.30738099999</v>
          </cell>
          <cell r="G483">
            <v>19869.528268999999</v>
          </cell>
          <cell r="H483">
            <v>264241.127439</v>
          </cell>
          <cell r="I483">
            <v>202854.72705099999</v>
          </cell>
          <cell r="J483">
            <v>202854.72705099999</v>
          </cell>
          <cell r="K483">
            <v>87450.400867000004</v>
          </cell>
          <cell r="L483">
            <v>0</v>
          </cell>
          <cell r="M483">
            <v>61386.400388000002</v>
          </cell>
          <cell r="N483">
            <v>49474.77</v>
          </cell>
          <cell r="O483">
            <v>305874.28915500001</v>
          </cell>
          <cell r="P483">
            <v>279507.56864100002</v>
          </cell>
          <cell r="Q483">
            <v>26366.720513999997</v>
          </cell>
          <cell r="R483">
            <v>4098.0956699999997</v>
          </cell>
          <cell r="S483">
            <v>8161.33835</v>
          </cell>
          <cell r="T483">
            <v>4128.9782349999996</v>
          </cell>
          <cell r="U483">
            <v>4128.9782349999996</v>
          </cell>
          <cell r="V483">
            <v>8227.0739049999993</v>
          </cell>
          <cell r="W483">
            <v>1.5625797070341268E-2</v>
          </cell>
          <cell r="X483">
            <v>6.7262100545109407E-2</v>
          </cell>
          <cell r="Y483">
            <v>834.56239109348053</v>
          </cell>
          <cell r="Z483">
            <v>61386.400388000002</v>
          </cell>
          <cell r="AA483">
            <v>4947477</v>
          </cell>
        </row>
        <row r="484">
          <cell r="A484" t="str">
            <v>SGC</v>
          </cell>
          <cell r="B484">
            <v>0</v>
          </cell>
          <cell r="C484">
            <v>0</v>
          </cell>
          <cell r="D484">
            <v>89419.536961000005</v>
          </cell>
          <cell r="E484">
            <v>35945.277662</v>
          </cell>
          <cell r="F484">
            <v>36036.199226999997</v>
          </cell>
          <cell r="G484">
            <v>64219.484473999997</v>
          </cell>
          <cell r="H484">
            <v>160305.05467499999</v>
          </cell>
          <cell r="I484">
            <v>51434.795182000002</v>
          </cell>
          <cell r="J484">
            <v>46978.673769000001</v>
          </cell>
          <cell r="K484">
            <v>27667.470939999999</v>
          </cell>
          <cell r="L484">
            <v>0</v>
          </cell>
          <cell r="M484">
            <v>108870.25949300001</v>
          </cell>
          <cell r="N484">
            <v>71475.8</v>
          </cell>
          <cell r="O484">
            <v>310914.24803000002</v>
          </cell>
          <cell r="P484">
            <v>247986.10963399999</v>
          </cell>
          <cell r="Q484">
            <v>62928.138396000009</v>
          </cell>
          <cell r="R484">
            <v>1053.5946329999999</v>
          </cell>
          <cell r="S484">
            <v>37592.715020000003</v>
          </cell>
          <cell r="T484">
            <v>37363.792765999999</v>
          </cell>
          <cell r="U484">
            <v>29723.886587000001</v>
          </cell>
          <cell r="V484">
            <v>38417.387398999999</v>
          </cell>
          <cell r="W484">
            <v>0.18542076946520342</v>
          </cell>
          <cell r="X484">
            <v>0.27302117883636667</v>
          </cell>
          <cell r="Y484">
            <v>4158.5944595233632</v>
          </cell>
          <cell r="Z484">
            <v>108870.25949300001</v>
          </cell>
          <cell r="AA484">
            <v>7147580</v>
          </cell>
        </row>
        <row r="485">
          <cell r="A485" t="str">
            <v>TVC</v>
          </cell>
          <cell r="B485">
            <v>0</v>
          </cell>
          <cell r="C485">
            <v>0</v>
          </cell>
          <cell r="D485">
            <v>1355780.1765109999</v>
          </cell>
          <cell r="E485" t="e">
            <v>#N/A</v>
          </cell>
          <cell r="F485">
            <v>0</v>
          </cell>
          <cell r="G485">
            <v>2960.5261230000001</v>
          </cell>
          <cell r="H485">
            <v>1505193.401846</v>
          </cell>
          <cell r="I485">
            <v>918825.55723899999</v>
          </cell>
          <cell r="J485">
            <v>759665.55723899999</v>
          </cell>
          <cell r="K485">
            <v>731324.86616500001</v>
          </cell>
          <cell r="L485">
            <v>159160</v>
          </cell>
          <cell r="M485">
            <v>586367.84460800001</v>
          </cell>
          <cell r="N485">
            <v>400166.07</v>
          </cell>
          <cell r="O485">
            <v>50561.961785</v>
          </cell>
          <cell r="P485">
            <v>14266.81539</v>
          </cell>
          <cell r="Q485">
            <v>36295.146395000003</v>
          </cell>
          <cell r="R485">
            <v>54023.937221</v>
          </cell>
          <cell r="S485">
            <v>11031.644824000001</v>
          </cell>
          <cell r="T485">
            <v>30439.648510999999</v>
          </cell>
          <cell r="U485">
            <v>13673.192988000001</v>
          </cell>
          <cell r="V485">
            <v>84463.585732000007</v>
          </cell>
          <cell r="W485">
            <v>9.0840107133282125E-3</v>
          </cell>
          <cell r="X485">
            <v>2.3318456347381795E-2</v>
          </cell>
          <cell r="Y485">
            <v>341.68796439938046</v>
          </cell>
          <cell r="Z485">
            <v>586367.84460800001</v>
          </cell>
          <cell r="AA485">
            <v>40016607</v>
          </cell>
        </row>
        <row r="486">
          <cell r="A486" t="str">
            <v>BST</v>
          </cell>
          <cell r="B486">
            <v>0</v>
          </cell>
          <cell r="C486">
            <v>0</v>
          </cell>
          <cell r="D486">
            <v>21849.744720999999</v>
          </cell>
          <cell r="E486">
            <v>6760.909713</v>
          </cell>
          <cell r="F486">
            <v>5130.6428649999998</v>
          </cell>
          <cell r="G486">
            <v>775.99195399999996</v>
          </cell>
          <cell r="H486">
            <v>23176.822755000001</v>
          </cell>
          <cell r="I486">
            <v>9080.994987</v>
          </cell>
          <cell r="J486">
            <v>9080.994987</v>
          </cell>
          <cell r="K486">
            <v>383.76255500000002</v>
          </cell>
          <cell r="L486">
            <v>0</v>
          </cell>
          <cell r="M486">
            <v>14095.827767999999</v>
          </cell>
          <cell r="N486">
            <v>11000</v>
          </cell>
          <cell r="O486">
            <v>57637.723854000003</v>
          </cell>
          <cell r="P486">
            <v>49155.359228000001</v>
          </cell>
          <cell r="Q486">
            <v>8482.3646260000041</v>
          </cell>
          <cell r="R486">
            <v>20.720700000000001</v>
          </cell>
          <cell r="S486">
            <v>1871.0463299999999</v>
          </cell>
          <cell r="T486">
            <v>1757.554181</v>
          </cell>
          <cell r="U486">
            <v>1406.1068330000001</v>
          </cell>
          <cell r="V486">
            <v>1778.2748810000001</v>
          </cell>
          <cell r="W486">
            <v>6.0668662303881002E-2</v>
          </cell>
          <cell r="X486">
            <v>9.9753406195279226E-2</v>
          </cell>
          <cell r="Y486">
            <v>1278.278939090909</v>
          </cell>
          <cell r="Z486">
            <v>14095.827767999999</v>
          </cell>
          <cell r="AA486">
            <v>1100000</v>
          </cell>
        </row>
        <row r="487">
          <cell r="A487" t="str">
            <v>SDT</v>
          </cell>
          <cell r="B487">
            <v>0</v>
          </cell>
          <cell r="C487">
            <v>0</v>
          </cell>
          <cell r="D487">
            <v>2283530.877502</v>
          </cell>
          <cell r="E487">
            <v>1413813.237651</v>
          </cell>
          <cell r="F487">
            <v>574747.34503800003</v>
          </cell>
          <cell r="G487">
            <v>620456.61684699997</v>
          </cell>
          <cell r="H487">
            <v>3059129.1858379999</v>
          </cell>
          <cell r="I487">
            <v>2176397.9923410001</v>
          </cell>
          <cell r="J487">
            <v>1836446.54367</v>
          </cell>
          <cell r="K487">
            <v>883265.87666800001</v>
          </cell>
          <cell r="L487">
            <v>327473.27229699999</v>
          </cell>
          <cell r="M487">
            <v>882731.19349700003</v>
          </cell>
          <cell r="N487">
            <v>427323.11</v>
          </cell>
          <cell r="O487">
            <v>1087327.7417619999</v>
          </cell>
          <cell r="P487">
            <v>938122.21331999998</v>
          </cell>
          <cell r="Q487">
            <v>149205.52844200007</v>
          </cell>
          <cell r="R487">
            <v>110815.50119900001</v>
          </cell>
          <cell r="S487">
            <v>84687.335980999997</v>
          </cell>
          <cell r="T487">
            <v>-22595.850848999999</v>
          </cell>
          <cell r="U487">
            <v>-17482.640927</v>
          </cell>
          <cell r="V487">
            <v>88219.650350000011</v>
          </cell>
          <cell r="W487">
            <v>-5.7149076959333795E-3</v>
          </cell>
          <cell r="X487">
            <v>-1.9805169519093713E-2</v>
          </cell>
          <cell r="Y487">
            <v>-409.11994970269689</v>
          </cell>
          <cell r="Z487">
            <v>882731.19349700003</v>
          </cell>
          <cell r="AA487">
            <v>42732311</v>
          </cell>
        </row>
        <row r="488">
          <cell r="A488" t="str">
            <v>DNY</v>
          </cell>
          <cell r="B488">
            <v>0</v>
          </cell>
          <cell r="C488">
            <v>0</v>
          </cell>
          <cell r="D488">
            <v>501708.29470799997</v>
          </cell>
          <cell r="E488">
            <v>319.61849999999998</v>
          </cell>
          <cell r="F488">
            <v>482615.12885899999</v>
          </cell>
          <cell r="G488">
            <v>802946.74109699996</v>
          </cell>
          <cell r="H488">
            <v>1304729.6597480001</v>
          </cell>
          <cell r="I488">
            <v>1291989.3912440001</v>
          </cell>
          <cell r="J488">
            <v>765048.38383800001</v>
          </cell>
          <cell r="K488">
            <v>401855.09023999999</v>
          </cell>
          <cell r="L488">
            <v>526941.00740600016</v>
          </cell>
          <cell r="M488">
            <v>12740.268504</v>
          </cell>
          <cell r="N488">
            <v>269995.17</v>
          </cell>
          <cell r="O488">
            <v>155083.40976499999</v>
          </cell>
          <cell r="P488">
            <v>462465.12838499999</v>
          </cell>
          <cell r="Q488">
            <v>-307381.71862000006</v>
          </cell>
          <cell r="R488">
            <v>35067.561457000003</v>
          </cell>
          <cell r="S488">
            <v>-321789.86994</v>
          </cell>
          <cell r="T488">
            <v>-368259.30534600001</v>
          </cell>
          <cell r="U488">
            <v>-368279.30534600001</v>
          </cell>
          <cell r="V488">
            <v>-333191.74388900003</v>
          </cell>
          <cell r="W488">
            <v>-0.28226483746612363</v>
          </cell>
          <cell r="X488">
            <v>-28.906714582221966</v>
          </cell>
          <cell r="Y488">
            <v>-13640.218280423313</v>
          </cell>
          <cell r="Z488">
            <v>12740.268504</v>
          </cell>
          <cell r="AA488">
            <v>26999517</v>
          </cell>
        </row>
        <row r="489">
          <cell r="A489" t="str">
            <v>SIC</v>
          </cell>
          <cell r="B489">
            <v>0</v>
          </cell>
          <cell r="C489">
            <v>0</v>
          </cell>
          <cell r="D489">
            <v>313960.839057</v>
          </cell>
          <cell r="E489">
            <v>31752.135139000002</v>
          </cell>
          <cell r="F489">
            <v>0</v>
          </cell>
          <cell r="G489">
            <v>8633.5450689999998</v>
          </cell>
          <cell r="H489">
            <v>592452.84117699997</v>
          </cell>
          <cell r="I489">
            <v>306232.52273899998</v>
          </cell>
          <cell r="J489">
            <v>305715.36219999997</v>
          </cell>
          <cell r="K489">
            <v>141507.60613999999</v>
          </cell>
          <cell r="L489">
            <v>0</v>
          </cell>
          <cell r="M489">
            <v>286220.31843799999</v>
          </cell>
          <cell r="N489">
            <v>239992.64</v>
          </cell>
          <cell r="O489">
            <v>587639.64043000003</v>
          </cell>
          <cell r="P489">
            <v>509496.55248100002</v>
          </cell>
          <cell r="Q489">
            <v>78143.087949000037</v>
          </cell>
          <cell r="R489">
            <v>5206.7668059999996</v>
          </cell>
          <cell r="S489">
            <v>74319.474958999999</v>
          </cell>
          <cell r="T489">
            <v>81138.535292999994</v>
          </cell>
          <cell r="U489">
            <v>69308.650909000004</v>
          </cell>
          <cell r="V489">
            <v>86345.302098999993</v>
          </cell>
          <cell r="W489">
            <v>0.116985937262631</v>
          </cell>
          <cell r="X489">
            <v>0.24215140031721191</v>
          </cell>
          <cell r="Y489">
            <v>2406.6123824787428</v>
          </cell>
          <cell r="Z489">
            <v>286220.31843799999</v>
          </cell>
          <cell r="AA489">
            <v>28799258</v>
          </cell>
        </row>
        <row r="490">
          <cell r="A490" t="str">
            <v>SJE</v>
          </cell>
          <cell r="B490">
            <v>0</v>
          </cell>
          <cell r="C490">
            <v>0</v>
          </cell>
          <cell r="D490">
            <v>768294.08180000004</v>
          </cell>
          <cell r="E490">
            <v>307275.91422699997</v>
          </cell>
          <cell r="F490">
            <v>279503.81783000001</v>
          </cell>
          <cell r="G490">
            <v>1424167.9850399999</v>
          </cell>
          <cell r="H490">
            <v>2265140.6463049999</v>
          </cell>
          <cell r="I490">
            <v>1661830.4451230001</v>
          </cell>
          <cell r="J490">
            <v>850210.51325399999</v>
          </cell>
          <cell r="K490">
            <v>339938.26925800001</v>
          </cell>
          <cell r="L490">
            <v>773043.64002199995</v>
          </cell>
          <cell r="M490">
            <v>603310.20118199999</v>
          </cell>
          <cell r="N490">
            <v>183100.01</v>
          </cell>
          <cell r="O490">
            <v>681971.568264</v>
          </cell>
          <cell r="P490">
            <v>496192.11583600001</v>
          </cell>
          <cell r="Q490">
            <v>185779.45242799996</v>
          </cell>
          <cell r="R490">
            <v>73655.258400999999</v>
          </cell>
          <cell r="S490">
            <v>124693.419371</v>
          </cell>
          <cell r="T490">
            <v>56495.321216999997</v>
          </cell>
          <cell r="U490">
            <v>40994.074721999998</v>
          </cell>
          <cell r="V490">
            <v>130150.57961799999</v>
          </cell>
          <cell r="W490">
            <v>1.8097805444828068E-2</v>
          </cell>
          <cell r="X490">
            <v>6.794858539054166E-2</v>
          </cell>
          <cell r="Y490">
            <v>2238.8898133866842</v>
          </cell>
          <cell r="Z490">
            <v>603310.20118199999</v>
          </cell>
          <cell r="AA490">
            <v>18310001</v>
          </cell>
        </row>
        <row r="491">
          <cell r="A491" t="str">
            <v>NET</v>
          </cell>
          <cell r="B491">
            <v>0</v>
          </cell>
          <cell r="C491">
            <v>0</v>
          </cell>
          <cell r="D491">
            <v>214448.85626999999</v>
          </cell>
          <cell r="E491">
            <v>29409.068195</v>
          </cell>
          <cell r="F491">
            <v>115223.661016</v>
          </cell>
          <cell r="G491">
            <v>267386.62182300002</v>
          </cell>
          <cell r="H491">
            <v>541847.61604600016</v>
          </cell>
          <cell r="I491">
            <v>233760.023017</v>
          </cell>
          <cell r="J491">
            <v>233660.023017</v>
          </cell>
          <cell r="K491">
            <v>27880.980697999999</v>
          </cell>
          <cell r="L491">
            <v>0</v>
          </cell>
          <cell r="M491">
            <v>308087.59302899998</v>
          </cell>
          <cell r="N491">
            <v>223983.74</v>
          </cell>
          <cell r="O491">
            <v>1098489.5172329999</v>
          </cell>
          <cell r="P491">
            <v>891650.82134999998</v>
          </cell>
          <cell r="Q491">
            <v>206838.69588300004</v>
          </cell>
          <cell r="R491">
            <v>2248.6892680000001</v>
          </cell>
          <cell r="S491">
            <v>69842.764284000004</v>
          </cell>
          <cell r="T491">
            <v>73911.230009999999</v>
          </cell>
          <cell r="U491">
            <v>69201.397091999999</v>
          </cell>
          <cell r="V491">
            <v>76159.919278000001</v>
          </cell>
          <cell r="W491">
            <v>0.12771376129137596</v>
          </cell>
          <cell r="X491">
            <v>0.22461598148642792</v>
          </cell>
          <cell r="Y491">
            <v>3089.5723543146482</v>
          </cell>
          <cell r="Z491">
            <v>308087.59302899998</v>
          </cell>
          <cell r="AA491">
            <v>22398374</v>
          </cell>
        </row>
        <row r="492">
          <cell r="A492" t="str">
            <v>SCL</v>
          </cell>
          <cell r="B492">
            <v>0</v>
          </cell>
          <cell r="C492">
            <v>0</v>
          </cell>
          <cell r="D492">
            <v>96645.403674999994</v>
          </cell>
          <cell r="E492">
            <v>51223.472592999999</v>
          </cell>
          <cell r="F492">
            <v>14942.495354000001</v>
          </cell>
          <cell r="G492">
            <v>142616.00109599999</v>
          </cell>
          <cell r="H492">
            <v>259531.78706100001</v>
          </cell>
          <cell r="I492">
            <v>102383.094379</v>
          </cell>
          <cell r="J492">
            <v>102383.094379</v>
          </cell>
          <cell r="K492">
            <v>45001.131710000001</v>
          </cell>
          <cell r="L492">
            <v>0</v>
          </cell>
          <cell r="M492">
            <v>157148.69268199999</v>
          </cell>
          <cell r="N492">
            <v>138899.73000000001</v>
          </cell>
          <cell r="O492">
            <v>152149.90511399999</v>
          </cell>
          <cell r="P492">
            <v>60155.703429000001</v>
          </cell>
          <cell r="Q492">
            <v>91994.201685000007</v>
          </cell>
          <cell r="R492">
            <v>2690.3445390000002</v>
          </cell>
          <cell r="S492">
            <v>7954.6457499999997</v>
          </cell>
          <cell r="T492">
            <v>-1044.2655319999999</v>
          </cell>
          <cell r="U492">
            <v>-1044.2655319999999</v>
          </cell>
          <cell r="V492">
            <v>1646.0790070000003</v>
          </cell>
          <cell r="W492">
            <v>-4.0236517608325069E-3</v>
          </cell>
          <cell r="X492">
            <v>-6.6450793460505276E-3</v>
          </cell>
          <cell r="Y492">
            <v>-75.181249956353398</v>
          </cell>
          <cell r="Z492">
            <v>157148.69268199999</v>
          </cell>
          <cell r="AA492">
            <v>13889973</v>
          </cell>
        </row>
        <row r="493">
          <cell r="A493" t="str">
            <v>VXB</v>
          </cell>
          <cell r="B493">
            <v>0</v>
          </cell>
          <cell r="C493">
            <v>0</v>
          </cell>
          <cell r="D493">
            <v>116220.482255</v>
          </cell>
          <cell r="E493">
            <v>38963.136667999999</v>
          </cell>
          <cell r="F493">
            <v>51594.914703000002</v>
          </cell>
          <cell r="G493">
            <v>16371.160814999999</v>
          </cell>
          <cell r="H493">
            <v>181490.74428099999</v>
          </cell>
          <cell r="I493">
            <v>127084.025928</v>
          </cell>
          <cell r="J493">
            <v>115376.176964</v>
          </cell>
          <cell r="K493">
            <v>77030.147370999999</v>
          </cell>
          <cell r="L493">
            <v>11707.848964000001</v>
          </cell>
          <cell r="M493">
            <v>54406.718352999997</v>
          </cell>
          <cell r="N493">
            <v>40490.06</v>
          </cell>
          <cell r="O493">
            <v>171661.01358299999</v>
          </cell>
          <cell r="P493">
            <v>159816.729188</v>
          </cell>
          <cell r="Q493">
            <v>11844.284395000002</v>
          </cell>
          <cell r="R493">
            <v>6689.1566300000004</v>
          </cell>
          <cell r="S493">
            <v>775.52895999999998</v>
          </cell>
          <cell r="T493">
            <v>-2704.4732349999999</v>
          </cell>
          <cell r="U493">
            <v>-3234.594822</v>
          </cell>
          <cell r="V493">
            <v>3984.6833950000005</v>
          </cell>
          <cell r="W493">
            <v>-1.7822367938454837E-2</v>
          </cell>
          <cell r="X493">
            <v>-5.9452121354083544E-2</v>
          </cell>
          <cell r="Y493">
            <v>-798.86145439152222</v>
          </cell>
          <cell r="Z493">
            <v>54406.718352999997</v>
          </cell>
          <cell r="AA493">
            <v>4049006.0000000005</v>
          </cell>
        </row>
        <row r="494">
          <cell r="A494" t="str">
            <v>STC</v>
          </cell>
          <cell r="B494">
            <v>0</v>
          </cell>
          <cell r="C494">
            <v>0</v>
          </cell>
          <cell r="D494">
            <v>142773.09525000001</v>
          </cell>
          <cell r="E494">
            <v>55378.835322999999</v>
          </cell>
          <cell r="F494">
            <v>58653.458467999997</v>
          </cell>
          <cell r="G494">
            <v>37162.113215999998</v>
          </cell>
          <cell r="H494">
            <v>191441.19341499999</v>
          </cell>
          <cell r="I494">
            <v>71236.167705</v>
          </cell>
          <cell r="J494">
            <v>71214.167705</v>
          </cell>
          <cell r="K494">
            <v>0</v>
          </cell>
          <cell r="L494">
            <v>0</v>
          </cell>
          <cell r="M494">
            <v>120205.02571</v>
          </cell>
          <cell r="N494">
            <v>56655.3</v>
          </cell>
          <cell r="O494">
            <v>408689.12191699998</v>
          </cell>
          <cell r="P494">
            <v>319437.12549399998</v>
          </cell>
          <cell r="Q494">
            <v>89251.996423000004</v>
          </cell>
          <cell r="R494">
            <v>77.559346000000005</v>
          </cell>
          <cell r="S494">
            <v>17961.555122999998</v>
          </cell>
          <cell r="T494">
            <v>18782.108273000002</v>
          </cell>
          <cell r="U494">
            <v>16505.213594000001</v>
          </cell>
          <cell r="V494">
            <v>18859.667619</v>
          </cell>
          <cell r="W494">
            <v>8.6215580354331245E-2</v>
          </cell>
          <cell r="X494">
            <v>0.13730884791638884</v>
          </cell>
          <cell r="Y494">
            <v>2913.269119393949</v>
          </cell>
          <cell r="Z494">
            <v>120205.02571</v>
          </cell>
          <cell r="AA494">
            <v>5665530</v>
          </cell>
        </row>
        <row r="495">
          <cell r="A495" t="str">
            <v>BCC</v>
          </cell>
          <cell r="B495">
            <v>0</v>
          </cell>
          <cell r="C495">
            <v>0</v>
          </cell>
          <cell r="D495">
            <v>1252295.6317360001</v>
          </cell>
          <cell r="E495">
            <v>309955.00898699998</v>
          </cell>
          <cell r="F495">
            <v>806048.939594</v>
          </cell>
          <cell r="G495">
            <v>3357930.182397</v>
          </cell>
          <cell r="H495">
            <v>4697856.0485760001</v>
          </cell>
          <cell r="I495">
            <v>2718080.5530920001</v>
          </cell>
          <cell r="J495">
            <v>2679540.5398800001</v>
          </cell>
          <cell r="K495">
            <v>1529104.626993</v>
          </cell>
          <cell r="L495">
            <v>34300</v>
          </cell>
          <cell r="M495">
            <v>1979775.4954840001</v>
          </cell>
          <cell r="N495">
            <v>1100100.54</v>
          </cell>
          <cell r="O495">
            <v>3794543.623437</v>
          </cell>
          <cell r="P495">
            <v>3240460.8550689998</v>
          </cell>
          <cell r="Q495">
            <v>554082.76836799993</v>
          </cell>
          <cell r="R495">
            <v>103479.56622399999</v>
          </cell>
          <cell r="S495">
            <v>294249.20146100002</v>
          </cell>
          <cell r="T495">
            <v>186124.96913400001</v>
          </cell>
          <cell r="U495">
            <v>151284.28308200001</v>
          </cell>
          <cell r="V495">
            <v>289604.53535800002</v>
          </cell>
          <cell r="W495">
            <v>3.220283497785268E-2</v>
          </cell>
          <cell r="X495">
            <v>7.6414867962094457E-2</v>
          </cell>
          <cell r="Y495">
            <v>1375.1859723839423</v>
          </cell>
          <cell r="Z495">
            <v>1979775.4954840001</v>
          </cell>
          <cell r="AA495">
            <v>110010054</v>
          </cell>
        </row>
        <row r="496">
          <cell r="A496" t="str">
            <v>STP</v>
          </cell>
          <cell r="B496">
            <v>0</v>
          </cell>
          <cell r="C496">
            <v>0</v>
          </cell>
          <cell r="D496">
            <v>149664.59747499999</v>
          </cell>
          <cell r="E496">
            <v>101878.77492700001</v>
          </cell>
          <cell r="F496">
            <v>30374.574142000001</v>
          </cell>
          <cell r="G496">
            <v>8564.7758310000008</v>
          </cell>
          <cell r="H496">
            <v>171820.07747600001</v>
          </cell>
          <cell r="I496">
            <v>32648.616297</v>
          </cell>
          <cell r="J496">
            <v>32648.616297</v>
          </cell>
          <cell r="K496">
            <v>12043.965099999999</v>
          </cell>
          <cell r="L496">
            <v>0</v>
          </cell>
          <cell r="M496">
            <v>139171.46117900001</v>
          </cell>
          <cell r="N496">
            <v>80220.62999999999</v>
          </cell>
          <cell r="O496">
            <v>216650.180766</v>
          </cell>
          <cell r="P496">
            <v>200993.40397700001</v>
          </cell>
          <cell r="Q496">
            <v>15656.776788999989</v>
          </cell>
          <cell r="R496">
            <v>290.871917</v>
          </cell>
          <cell r="S496">
            <v>4575.086969</v>
          </cell>
          <cell r="T496">
            <v>5043.3066939999999</v>
          </cell>
          <cell r="U496">
            <v>4017.956381</v>
          </cell>
          <cell r="V496">
            <v>5334.1786110000003</v>
          </cell>
          <cell r="W496">
            <v>2.3384673316546676E-2</v>
          </cell>
          <cell r="X496">
            <v>2.8870548221320833E-2</v>
          </cell>
          <cell r="Y496">
            <v>500.8632294460914</v>
          </cell>
          <cell r="Z496">
            <v>139171.46117900001</v>
          </cell>
          <cell r="AA496">
            <v>8022062.9999999991</v>
          </cell>
        </row>
        <row r="497">
          <cell r="A497" t="str">
            <v>NSH</v>
          </cell>
          <cell r="B497">
            <v>0</v>
          </cell>
          <cell r="C497">
            <v>0</v>
          </cell>
          <cell r="D497">
            <v>622796.34098800004</v>
          </cell>
          <cell r="E497">
            <v>121635.693225</v>
          </cell>
          <cell r="F497">
            <v>463038.34582300001</v>
          </cell>
          <cell r="G497">
            <v>189342.22425100001</v>
          </cell>
          <cell r="H497">
            <v>814314.58409100003</v>
          </cell>
          <cell r="I497">
            <v>577425.98875200003</v>
          </cell>
          <cell r="J497">
            <v>572592.90997799998</v>
          </cell>
          <cell r="K497">
            <v>493848.05107500002</v>
          </cell>
          <cell r="L497">
            <v>4833.0787739999996</v>
          </cell>
          <cell r="M497">
            <v>236888.59533899999</v>
          </cell>
          <cell r="N497">
            <v>206934.37</v>
          </cell>
          <cell r="O497">
            <v>1067598.484807</v>
          </cell>
          <cell r="P497">
            <v>1016003.3583420001</v>
          </cell>
          <cell r="Q497">
            <v>51595.12646500003</v>
          </cell>
          <cell r="R497">
            <v>42949.661742999997</v>
          </cell>
          <cell r="S497">
            <v>36191.713411999997</v>
          </cell>
          <cell r="T497">
            <v>-2053.8223370000001</v>
          </cell>
          <cell r="U497">
            <v>-1795.3010509999999</v>
          </cell>
          <cell r="V497">
            <v>40895.839405999999</v>
          </cell>
          <cell r="W497">
            <v>-2.2046775117064272E-3</v>
          </cell>
          <cell r="X497">
            <v>-7.5786723646650445E-3</v>
          </cell>
          <cell r="Y497">
            <v>-86.757025959486569</v>
          </cell>
          <cell r="Z497">
            <v>236888.59533899999</v>
          </cell>
          <cell r="AA497">
            <v>20693437</v>
          </cell>
        </row>
        <row r="498">
          <cell r="A498" t="str">
            <v>PIA</v>
          </cell>
          <cell r="B498">
            <v>0</v>
          </cell>
          <cell r="C498">
            <v>0</v>
          </cell>
          <cell r="D498">
            <v>91719.413081000006</v>
          </cell>
          <cell r="E498">
            <v>65041.630139000001</v>
          </cell>
          <cell r="F498">
            <v>9371.420693</v>
          </cell>
          <cell r="G498">
            <v>9339.8005740000008</v>
          </cell>
          <cell r="H498">
            <v>102023.71711300001</v>
          </cell>
          <cell r="I498">
            <v>36600.156167000001</v>
          </cell>
          <cell r="J498">
            <v>36600.156167000001</v>
          </cell>
          <cell r="K498">
            <v>0</v>
          </cell>
          <cell r="L498">
            <v>0</v>
          </cell>
          <cell r="M498">
            <v>65423.560945999998</v>
          </cell>
          <cell r="N498">
            <v>39000</v>
          </cell>
          <cell r="O498">
            <v>161264.41158700001</v>
          </cell>
          <cell r="P498">
            <v>108906.904431</v>
          </cell>
          <cell r="Q498">
            <v>52357.507156</v>
          </cell>
          <cell r="R498">
            <v>0</v>
          </cell>
          <cell r="S498">
            <v>22408.570522000002</v>
          </cell>
          <cell r="T498">
            <v>24008.808708</v>
          </cell>
          <cell r="U498">
            <v>19026.604670000001</v>
          </cell>
          <cell r="V498">
            <v>24008.808708</v>
          </cell>
          <cell r="W498">
            <v>0.18649197665407943</v>
          </cell>
          <cell r="X498">
            <v>0.29082190566949395</v>
          </cell>
          <cell r="Y498">
            <v>4878.6165820512824</v>
          </cell>
          <cell r="Z498">
            <v>65423.560945999998</v>
          </cell>
          <cell r="AA498">
            <v>3900000</v>
          </cell>
        </row>
        <row r="499">
          <cell r="A499" t="str">
            <v>CVN</v>
          </cell>
          <cell r="B499">
            <v>0</v>
          </cell>
          <cell r="C499">
            <v>0</v>
          </cell>
          <cell r="D499">
            <v>135828.84968399999</v>
          </cell>
          <cell r="E499">
            <v>389.11941000000002</v>
          </cell>
          <cell r="F499">
            <v>40412.710526000003</v>
          </cell>
          <cell r="G499">
            <v>2753.3820300000002</v>
          </cell>
          <cell r="H499">
            <v>138664.27297799999</v>
          </cell>
          <cell r="I499">
            <v>13749.697815</v>
          </cell>
          <cell r="J499">
            <v>707.79781500000001</v>
          </cell>
          <cell r="K499">
            <v>0</v>
          </cell>
          <cell r="L499">
            <v>0</v>
          </cell>
          <cell r="M499">
            <v>124914.575163</v>
          </cell>
          <cell r="N499">
            <v>82500</v>
          </cell>
          <cell r="O499">
            <v>174255.389914</v>
          </cell>
          <cell r="P499" t="e">
            <v>#N/A</v>
          </cell>
          <cell r="Q499" t="e">
            <v>#N/A</v>
          </cell>
          <cell r="R499">
            <v>13.370794999999999</v>
          </cell>
          <cell r="S499">
            <v>37926.142899999999</v>
          </cell>
          <cell r="T499">
            <v>33424.286116000003</v>
          </cell>
          <cell r="U499">
            <v>33424.286116000003</v>
          </cell>
          <cell r="V499">
            <v>33437.656911000005</v>
          </cell>
          <cell r="W499">
            <v>0.241044685831245</v>
          </cell>
          <cell r="X499">
            <v>0.26757715080393885</v>
          </cell>
          <cell r="Y499">
            <v>4051.4286201212126</v>
          </cell>
          <cell r="Z499">
            <v>124914.575163</v>
          </cell>
          <cell r="AA499">
            <v>8250000</v>
          </cell>
        </row>
        <row r="500">
          <cell r="A500" t="str">
            <v>SPP</v>
          </cell>
          <cell r="B500">
            <v>0</v>
          </cell>
          <cell r="C500">
            <v>0</v>
          </cell>
          <cell r="D500" t="e">
            <v>#N/A</v>
          </cell>
          <cell r="E500" t="e">
            <v>#N/A</v>
          </cell>
          <cell r="F500" t="e">
            <v>#N/A</v>
          </cell>
          <cell r="G500" t="e">
            <v>#N/A</v>
          </cell>
          <cell r="H500" t="e">
            <v>#N/A</v>
          </cell>
          <cell r="I500" t="e">
            <v>#N/A</v>
          </cell>
          <cell r="J500" t="e">
            <v>#N/A</v>
          </cell>
          <cell r="K500" t="e">
            <v>#N/A</v>
          </cell>
          <cell r="L500" t="e">
            <v>#N/A</v>
          </cell>
          <cell r="M500" t="e">
            <v>#N/A</v>
          </cell>
          <cell r="N500" t="e">
            <v>#N/A</v>
          </cell>
          <cell r="O500">
            <v>552016.12850500003</v>
          </cell>
          <cell r="P500" t="e">
            <v>#N/A</v>
          </cell>
          <cell r="Q500" t="e">
            <v>#N/A</v>
          </cell>
          <cell r="R500" t="e">
            <v>#N/A</v>
          </cell>
          <cell r="S500" t="e">
            <v>#N/A</v>
          </cell>
          <cell r="T500">
            <v>-1801.4322</v>
          </cell>
          <cell r="U500">
            <v>-3736.38978</v>
          </cell>
          <cell r="V500" t="e">
            <v>#N/A</v>
          </cell>
          <cell r="W500" t="e">
            <v>#N/A</v>
          </cell>
          <cell r="X500" t="e">
            <v>#N/A</v>
          </cell>
          <cell r="Y500">
            <v>-148.74163136942676</v>
          </cell>
          <cell r="Z500" t="e">
            <v>#N/A</v>
          </cell>
          <cell r="AA500">
            <v>25120000</v>
          </cell>
        </row>
        <row r="501">
          <cell r="A501" t="str">
            <v>CTB</v>
          </cell>
          <cell r="B501">
            <v>0</v>
          </cell>
          <cell r="C501">
            <v>0</v>
          </cell>
          <cell r="D501">
            <v>392368.45494299999</v>
          </cell>
          <cell r="E501">
            <v>102336.61903</v>
          </cell>
          <cell r="F501">
            <v>146205.82835</v>
          </cell>
          <cell r="G501">
            <v>62761.980024999997</v>
          </cell>
          <cell r="H501">
            <v>470791.14611799998</v>
          </cell>
          <cell r="I501">
            <v>263054.58693500003</v>
          </cell>
          <cell r="J501">
            <v>234113.02760299999</v>
          </cell>
          <cell r="K501">
            <v>43197.326740999997</v>
          </cell>
          <cell r="L501">
            <v>0</v>
          </cell>
          <cell r="M501">
            <v>207736.559183</v>
          </cell>
          <cell r="N501">
            <v>136800</v>
          </cell>
          <cell r="O501">
            <v>538662.86406000005</v>
          </cell>
          <cell r="P501">
            <v>413714.85012199997</v>
          </cell>
          <cell r="Q501">
            <v>124948.01393800005</v>
          </cell>
          <cell r="R501">
            <v>4779.7842600000004</v>
          </cell>
          <cell r="S501">
            <v>27009.857208000001</v>
          </cell>
          <cell r="T501">
            <v>31392.406991</v>
          </cell>
          <cell r="U501">
            <v>24554.652146</v>
          </cell>
          <cell r="V501">
            <v>36172.191250999997</v>
          </cell>
          <cell r="W501">
            <v>5.2156146835959351E-2</v>
          </cell>
          <cell r="X501">
            <v>0.11820091871440516</v>
          </cell>
          <cell r="Y501">
            <v>1794.9307124269005</v>
          </cell>
          <cell r="Z501">
            <v>207736.559183</v>
          </cell>
          <cell r="AA501">
            <v>13680000</v>
          </cell>
        </row>
        <row r="502">
          <cell r="A502" t="str">
            <v>PMC</v>
          </cell>
          <cell r="B502">
            <v>0</v>
          </cell>
          <cell r="C502">
            <v>0</v>
          </cell>
          <cell r="D502">
            <v>311503.86492000002</v>
          </cell>
          <cell r="E502">
            <v>36105.342080000002</v>
          </cell>
          <cell r="F502">
            <v>98735.62887</v>
          </cell>
          <cell r="G502">
            <v>49133.558988999997</v>
          </cell>
          <cell r="H502">
            <v>364463.32220599998</v>
          </cell>
          <cell r="I502">
            <v>47444.938645000002</v>
          </cell>
          <cell r="J502">
            <v>47444.938645000002</v>
          </cell>
          <cell r="K502">
            <v>0</v>
          </cell>
          <cell r="L502">
            <v>0</v>
          </cell>
          <cell r="M502">
            <v>317018.383561</v>
          </cell>
          <cell r="N502">
            <v>93325.73</v>
          </cell>
          <cell r="O502">
            <v>457777.74510300002</v>
          </cell>
          <cell r="P502">
            <v>281545.89856900001</v>
          </cell>
          <cell r="Q502">
            <v>176231.84653400001</v>
          </cell>
          <cell r="R502">
            <v>0</v>
          </cell>
          <cell r="S502">
            <v>84554.075263999999</v>
          </cell>
          <cell r="T502">
            <v>92424.665506999998</v>
          </cell>
          <cell r="U502">
            <v>73580.084417000005</v>
          </cell>
          <cell r="V502">
            <v>92424.665506999998</v>
          </cell>
          <cell r="W502">
            <v>0.20188611564982517</v>
          </cell>
          <cell r="X502">
            <v>0.2321003709327219</v>
          </cell>
          <cell r="Y502">
            <v>7884.2227558252152</v>
          </cell>
          <cell r="Z502">
            <v>317018.383561</v>
          </cell>
          <cell r="AA502">
            <v>9332573</v>
          </cell>
        </row>
        <row r="503">
          <cell r="A503" t="str">
            <v>SHE</v>
          </cell>
          <cell r="B503">
            <v>0</v>
          </cell>
          <cell r="C503">
            <v>0</v>
          </cell>
          <cell r="D503">
            <v>85071.911194999993</v>
          </cell>
          <cell r="E503">
            <v>55937.249035000001</v>
          </cell>
          <cell r="F503">
            <v>25298.550686999999</v>
          </cell>
          <cell r="G503">
            <v>4686.3758559999997</v>
          </cell>
          <cell r="H503">
            <v>90525.894910999996</v>
          </cell>
          <cell r="I503">
            <v>24092.305497000001</v>
          </cell>
          <cell r="J503">
            <v>24092.305497000001</v>
          </cell>
          <cell r="K503">
            <v>0</v>
          </cell>
          <cell r="L503">
            <v>0</v>
          </cell>
          <cell r="M503">
            <v>66433.589414000002</v>
          </cell>
          <cell r="N503">
            <v>50000</v>
          </cell>
          <cell r="O503">
            <v>220662.41566100001</v>
          </cell>
          <cell r="P503">
            <v>193676.905103</v>
          </cell>
          <cell r="Q503">
            <v>26985.510558000016</v>
          </cell>
          <cell r="R503">
            <v>366.82274899999999</v>
          </cell>
          <cell r="S503">
            <v>16939.088638000001</v>
          </cell>
          <cell r="T503">
            <v>20188.349789</v>
          </cell>
          <cell r="U503">
            <v>16110.849688</v>
          </cell>
          <cell r="V503">
            <v>20555.172537999999</v>
          </cell>
          <cell r="W503">
            <v>0.17796951583675907</v>
          </cell>
          <cell r="X503">
            <v>0.24251060088896614</v>
          </cell>
          <cell r="Y503">
            <v>3222.1699376000001</v>
          </cell>
          <cell r="Z503">
            <v>66433.589414000002</v>
          </cell>
          <cell r="AA503">
            <v>5000000</v>
          </cell>
        </row>
        <row r="504">
          <cell r="A504" t="str">
            <v>MST</v>
          </cell>
          <cell r="B504">
            <v>0</v>
          </cell>
          <cell r="C504">
            <v>0</v>
          </cell>
          <cell r="D504">
            <v>215381.129116</v>
          </cell>
          <cell r="E504">
            <v>22068.488872999998</v>
          </cell>
          <cell r="F504">
            <v>44498.572895999998</v>
          </cell>
          <cell r="G504">
            <v>3133.1313129999999</v>
          </cell>
          <cell r="H504">
            <v>752984.87812100002</v>
          </cell>
          <cell r="I504">
            <v>273110.46016999998</v>
          </cell>
          <cell r="J504">
            <v>272529.46016999998</v>
          </cell>
          <cell r="K504">
            <v>0</v>
          </cell>
          <cell r="L504">
            <v>581</v>
          </cell>
          <cell r="M504">
            <v>479874.41795099998</v>
          </cell>
          <cell r="N504">
            <v>355199.86</v>
          </cell>
          <cell r="O504">
            <v>101107.879932</v>
          </cell>
          <cell r="P504">
            <v>85445.573122999995</v>
          </cell>
          <cell r="Q504">
            <v>15662.306809000002</v>
          </cell>
          <cell r="R504">
            <v>25.616976999999999</v>
          </cell>
          <cell r="S504">
            <v>12025.899746999999</v>
          </cell>
          <cell r="T504">
            <v>14105.413914000001</v>
          </cell>
          <cell r="U504">
            <v>9203.3821179999995</v>
          </cell>
          <cell r="V504">
            <v>14131.030891</v>
          </cell>
          <cell r="W504">
            <v>1.2222532464351924E-2</v>
          </cell>
          <cell r="X504">
            <v>1.9178730463059936E-2</v>
          </cell>
          <cell r="Y504">
            <v>259.10432841949881</v>
          </cell>
          <cell r="Z504">
            <v>479874.41795099998</v>
          </cell>
          <cell r="AA504">
            <v>35519986</v>
          </cell>
        </row>
        <row r="505">
          <cell r="A505" t="str">
            <v>CTP</v>
          </cell>
          <cell r="B505">
            <v>0</v>
          </cell>
          <cell r="C505">
            <v>0</v>
          </cell>
          <cell r="D505">
            <v>95830.399565999993</v>
          </cell>
          <cell r="E505">
            <v>37979.784</v>
          </cell>
          <cell r="F505">
            <v>31315.261159999998</v>
          </cell>
          <cell r="G505">
            <v>52016.292759999997</v>
          </cell>
          <cell r="H505">
            <v>161423.27850700001</v>
          </cell>
          <cell r="I505">
            <v>24085.680767000002</v>
          </cell>
          <cell r="J505">
            <v>24043.501348999998</v>
          </cell>
          <cell r="K505">
            <v>12007.420260000001</v>
          </cell>
          <cell r="L505">
            <v>0</v>
          </cell>
          <cell r="M505">
            <v>137337.59774</v>
          </cell>
          <cell r="N505">
            <v>120999.92</v>
          </cell>
          <cell r="O505">
            <v>156853.99192299999</v>
          </cell>
          <cell r="P505">
            <v>141949.01230599999</v>
          </cell>
          <cell r="Q505">
            <v>14904.979617000006</v>
          </cell>
          <cell r="R505">
            <v>1302.521986</v>
          </cell>
          <cell r="S505">
            <v>11475.400491</v>
          </cell>
          <cell r="T505">
            <v>8995.6693969999997</v>
          </cell>
          <cell r="U505">
            <v>8690.0371759999998</v>
          </cell>
          <cell r="V505">
            <v>10298.191382999999</v>
          </cell>
          <cell r="W505">
            <v>5.3833853805807581E-2</v>
          </cell>
          <cell r="X505">
            <v>6.3275004944032154E-2</v>
          </cell>
          <cell r="Y505">
            <v>718.18536541181186</v>
          </cell>
          <cell r="Z505">
            <v>137337.59774</v>
          </cell>
          <cell r="AA505">
            <v>12099992</v>
          </cell>
        </row>
        <row r="506">
          <cell r="A506" t="str">
            <v>TTC</v>
          </cell>
          <cell r="B506">
            <v>0</v>
          </cell>
          <cell r="C506">
            <v>0</v>
          </cell>
          <cell r="D506">
            <v>197990.70676299999</v>
          </cell>
          <cell r="E506">
            <v>42760.097551999999</v>
          </cell>
          <cell r="F506">
            <v>105151.25496200001</v>
          </cell>
          <cell r="G506">
            <v>35222.106189999999</v>
          </cell>
          <cell r="H506">
            <v>238119.29457699999</v>
          </cell>
          <cell r="I506">
            <v>120890.886325</v>
          </cell>
          <cell r="J506">
            <v>117555.886325</v>
          </cell>
          <cell r="K506">
            <v>7239.9247539999997</v>
          </cell>
          <cell r="L506">
            <v>0</v>
          </cell>
          <cell r="M506">
            <v>117228.40825199999</v>
          </cell>
          <cell r="N506">
            <v>59405.279999999999</v>
          </cell>
          <cell r="O506">
            <v>376925.57178</v>
          </cell>
          <cell r="P506">
            <v>326778.03762800002</v>
          </cell>
          <cell r="Q506">
            <v>50147.534151999993</v>
          </cell>
          <cell r="R506">
            <v>676.51494100000002</v>
          </cell>
          <cell r="S506">
            <v>20661.556696</v>
          </cell>
          <cell r="T506">
            <v>20192.100947999999</v>
          </cell>
          <cell r="U506">
            <v>16249.249695</v>
          </cell>
          <cell r="V506">
            <v>20868.615889000001</v>
          </cell>
          <cell r="W506">
            <v>6.8239953943528608E-2</v>
          </cell>
          <cell r="X506">
            <v>0.13861187691015822</v>
          </cell>
          <cell r="Y506">
            <v>2735.320782092097</v>
          </cell>
          <cell r="Z506">
            <v>117228.40825199999</v>
          </cell>
          <cell r="AA506">
            <v>5940528</v>
          </cell>
        </row>
        <row r="507">
          <cell r="A507" t="str">
            <v>CLH</v>
          </cell>
          <cell r="B507">
            <v>0</v>
          </cell>
          <cell r="C507">
            <v>0</v>
          </cell>
          <cell r="D507">
            <v>77772.957462999999</v>
          </cell>
          <cell r="E507">
            <v>38033.714012999997</v>
          </cell>
          <cell r="F507">
            <v>16275.086234</v>
          </cell>
          <cell r="G507">
            <v>259002.27798399999</v>
          </cell>
          <cell r="H507">
            <v>341256.63269200001</v>
          </cell>
          <cell r="I507">
            <v>181052.40229599999</v>
          </cell>
          <cell r="J507">
            <v>152782.35525699999</v>
          </cell>
          <cell r="K507">
            <v>59165.644115000003</v>
          </cell>
          <cell r="L507">
            <v>27811.955754999999</v>
          </cell>
          <cell r="M507">
            <v>160204.230396</v>
          </cell>
          <cell r="N507">
            <v>100000</v>
          </cell>
          <cell r="O507">
            <v>699463.48337999999</v>
          </cell>
          <cell r="P507">
            <v>606927.98089699994</v>
          </cell>
          <cell r="Q507">
            <v>92535.50248299996</v>
          </cell>
          <cell r="R507">
            <v>8517.1382630000007</v>
          </cell>
          <cell r="S507">
            <v>53955.330846999997</v>
          </cell>
          <cell r="T507">
            <v>45798.196219999998</v>
          </cell>
          <cell r="U507">
            <v>36559.130227000001</v>
          </cell>
          <cell r="V507">
            <v>54315.334482999999</v>
          </cell>
          <cell r="W507">
            <v>0.10713090010472065</v>
          </cell>
          <cell r="X507">
            <v>0.22820327613466576</v>
          </cell>
          <cell r="Y507">
            <v>3655.9130227000001</v>
          </cell>
          <cell r="Z507">
            <v>160204.230396</v>
          </cell>
          <cell r="AA507">
            <v>10000000</v>
          </cell>
        </row>
        <row r="508">
          <cell r="A508" t="str">
            <v>L61</v>
          </cell>
          <cell r="B508">
            <v>0</v>
          </cell>
          <cell r="C508">
            <v>0</v>
          </cell>
          <cell r="D508">
            <v>729818.83565300005</v>
          </cell>
          <cell r="E508">
            <v>229908.37134499999</v>
          </cell>
          <cell r="F508">
            <v>461250.67132999998</v>
          </cell>
          <cell r="G508">
            <v>100187.063927</v>
          </cell>
          <cell r="H508">
            <v>852232.57734800002</v>
          </cell>
          <cell r="I508">
            <v>698882.88610200002</v>
          </cell>
          <cell r="J508">
            <v>696061.94691399997</v>
          </cell>
          <cell r="K508">
            <v>409554.47101400001</v>
          </cell>
          <cell r="L508">
            <v>2820.9391879999998</v>
          </cell>
          <cell r="M508">
            <v>153349.691246</v>
          </cell>
          <cell r="N508">
            <v>75762</v>
          </cell>
          <cell r="O508">
            <v>650691.70391499996</v>
          </cell>
          <cell r="P508">
            <v>581522.95958999998</v>
          </cell>
          <cell r="Q508">
            <v>69168.744325000007</v>
          </cell>
          <cell r="R508">
            <v>33253.129889000003</v>
          </cell>
          <cell r="S508">
            <v>35050.550410000003</v>
          </cell>
          <cell r="T508">
            <v>1745.5958390000001</v>
          </cell>
          <cell r="U508">
            <v>1115.0838659999999</v>
          </cell>
          <cell r="V508">
            <v>34998.725728000005</v>
          </cell>
          <cell r="W508">
            <v>1.3084267084343896E-3</v>
          </cell>
          <cell r="X508">
            <v>7.2715103430577395E-3</v>
          </cell>
          <cell r="Y508">
            <v>137.03195934819476</v>
          </cell>
          <cell r="Z508">
            <v>153349.691246</v>
          </cell>
          <cell r="AA508">
            <v>8137399.9999999991</v>
          </cell>
        </row>
        <row r="509">
          <cell r="A509" t="str">
            <v>TKU</v>
          </cell>
          <cell r="B509">
            <v>0</v>
          </cell>
          <cell r="C509">
            <v>0</v>
          </cell>
          <cell r="D509">
            <v>682748.80230600003</v>
          </cell>
          <cell r="E509">
            <v>66116.029018999994</v>
          </cell>
          <cell r="F509">
            <v>320591.13608899998</v>
          </cell>
          <cell r="G509">
            <v>309752.603458</v>
          </cell>
          <cell r="H509">
            <v>1016098.451391</v>
          </cell>
          <cell r="I509">
            <v>549962.12794200005</v>
          </cell>
          <cell r="J509">
            <v>549962.12794200005</v>
          </cell>
          <cell r="K509">
            <v>433994.039055</v>
          </cell>
          <cell r="L509">
            <v>0</v>
          </cell>
          <cell r="M509">
            <v>466136.32344900002</v>
          </cell>
          <cell r="N509">
            <v>300355.73</v>
          </cell>
          <cell r="O509">
            <v>831692.47038499999</v>
          </cell>
          <cell r="P509">
            <v>718332.76759900001</v>
          </cell>
          <cell r="Q509">
            <v>113359.70278599999</v>
          </cell>
          <cell r="R509" t="e">
            <v>#N/A</v>
          </cell>
          <cell r="S509">
            <v>63188.04305</v>
          </cell>
          <cell r="T509">
            <v>51439.897201</v>
          </cell>
          <cell r="U509">
            <v>43599.649643999997</v>
          </cell>
          <cell r="V509" t="e">
            <v>#N/A</v>
          </cell>
          <cell r="W509">
            <v>4.2908883075565903E-2</v>
          </cell>
          <cell r="X509">
            <v>9.3534117490353091E-2</v>
          </cell>
          <cell r="Y509">
            <v>1350.3374908886331</v>
          </cell>
          <cell r="Z509">
            <v>466136.32344900002</v>
          </cell>
          <cell r="AA509">
            <v>32287965</v>
          </cell>
        </row>
        <row r="510">
          <cell r="A510" t="str">
            <v>TBX</v>
          </cell>
          <cell r="B510">
            <v>0</v>
          </cell>
          <cell r="C510">
            <v>0</v>
          </cell>
          <cell r="D510">
            <v>47911.409081999998</v>
          </cell>
          <cell r="E510">
            <v>20590.709459999998</v>
          </cell>
          <cell r="F510">
            <v>18576.892026000001</v>
          </cell>
          <cell r="G510">
            <v>9641.429983</v>
          </cell>
          <cell r="H510">
            <v>57670.138311000002</v>
          </cell>
          <cell r="I510">
            <v>34067.169097999998</v>
          </cell>
          <cell r="J510">
            <v>34067.169097999998</v>
          </cell>
          <cell r="K510">
            <v>11695.818793</v>
          </cell>
          <cell r="L510">
            <v>0</v>
          </cell>
          <cell r="M510">
            <v>23602.969214000001</v>
          </cell>
          <cell r="N510">
            <v>15102.8</v>
          </cell>
          <cell r="O510">
            <v>75489.990279000005</v>
          </cell>
          <cell r="P510">
            <v>68314.967390999998</v>
          </cell>
          <cell r="Q510">
            <v>7175.022888000005</v>
          </cell>
          <cell r="R510">
            <v>1926.79303</v>
          </cell>
          <cell r="S510">
            <v>2061.0949209999999</v>
          </cell>
          <cell r="T510">
            <v>279.72611999999998</v>
          </cell>
          <cell r="U510">
            <v>195.77283399999999</v>
          </cell>
          <cell r="V510">
            <v>2206.5191500000001</v>
          </cell>
          <cell r="W510">
            <v>3.3947002683476879E-3</v>
          </cell>
          <cell r="X510">
            <v>8.2944155129380144E-3</v>
          </cell>
          <cell r="Y510">
            <v>129.6268466774373</v>
          </cell>
          <cell r="Z510">
            <v>23602.969214000001</v>
          </cell>
          <cell r="AA510">
            <v>1510280</v>
          </cell>
        </row>
        <row r="511">
          <cell r="A511" t="str">
            <v>VCG</v>
          </cell>
          <cell r="B511">
            <v>0</v>
          </cell>
          <cell r="C511">
            <v>0</v>
          </cell>
          <cell r="D511">
            <v>12434100.533143001</v>
          </cell>
          <cell r="E511">
            <v>4151282.6632679999</v>
          </cell>
          <cell r="F511">
            <v>3120450.9083790001</v>
          </cell>
          <cell r="G511">
            <v>3539109.3923840001</v>
          </cell>
          <cell r="H511">
            <v>20077750.094184998</v>
          </cell>
          <cell r="I511">
            <v>12086336.534979001</v>
          </cell>
          <cell r="J511">
            <v>9151278.5125329997</v>
          </cell>
          <cell r="K511">
            <v>2650718.0044869999</v>
          </cell>
          <cell r="L511">
            <v>1456015.617357</v>
          </cell>
          <cell r="M511">
            <v>7991413.5592059996</v>
          </cell>
          <cell r="N511">
            <v>4417106.7300000004</v>
          </cell>
          <cell r="O511">
            <v>9587659.4534520004</v>
          </cell>
          <cell r="P511">
            <v>8219905.2843890004</v>
          </cell>
          <cell r="Q511">
            <v>1367754.1690629998</v>
          </cell>
          <cell r="R511">
            <v>250873.95086000001</v>
          </cell>
          <cell r="S511">
            <v>806068.01087700005</v>
          </cell>
          <cell r="T511">
            <v>1027216.105206</v>
          </cell>
          <cell r="U511">
            <v>687256.54265099997</v>
          </cell>
          <cell r="V511">
            <v>1278090.0560660001</v>
          </cell>
          <cell r="W511">
            <v>3.4229758784080397E-2</v>
          </cell>
          <cell r="X511">
            <v>8.5999371395225788E-2</v>
          </cell>
          <cell r="Y511">
            <v>1555.897524466202</v>
          </cell>
          <cell r="Z511">
            <v>7991413.5592059996</v>
          </cell>
          <cell r="AA511">
            <v>441710673</v>
          </cell>
        </row>
        <row r="512">
          <cell r="A512" t="str">
            <v>THT</v>
          </cell>
          <cell r="B512">
            <v>0</v>
          </cell>
          <cell r="C512">
            <v>0</v>
          </cell>
          <cell r="D512">
            <v>510705.28611400002</v>
          </cell>
          <cell r="E512">
            <v>128326.087606</v>
          </cell>
          <cell r="F512">
            <v>313836.24134900002</v>
          </cell>
          <cell r="G512">
            <v>296159.10845200001</v>
          </cell>
          <cell r="H512">
            <v>1142703.1061720001</v>
          </cell>
          <cell r="I512">
            <v>825556.58224799996</v>
          </cell>
          <cell r="J512">
            <v>668545.18008700002</v>
          </cell>
          <cell r="K512">
            <v>178717.90131399999</v>
          </cell>
          <cell r="L512">
            <v>149226.07500000001</v>
          </cell>
          <cell r="M512">
            <v>317146.52392399998</v>
          </cell>
          <cell r="N512">
            <v>245690.52</v>
          </cell>
          <cell r="O512">
            <v>2322721.2280270001</v>
          </cell>
          <cell r="P512">
            <v>2111058.4117999999</v>
          </cell>
          <cell r="Q512">
            <v>211662.81622699989</v>
          </cell>
          <cell r="R512">
            <v>10960.30574</v>
          </cell>
          <cell r="S512">
            <v>101909.53329599999</v>
          </cell>
          <cell r="T512">
            <v>105526.77686699999</v>
          </cell>
          <cell r="U512">
            <v>84537.515195999993</v>
          </cell>
          <cell r="V512">
            <v>116487.08260699999</v>
          </cell>
          <cell r="W512">
            <v>7.3980297016253471E-2</v>
          </cell>
          <cell r="X512">
            <v>0.26655665069265683</v>
          </cell>
          <cell r="Y512">
            <v>3440.8130682453684</v>
          </cell>
          <cell r="Z512">
            <v>317146.52392399998</v>
          </cell>
          <cell r="AA512">
            <v>24569052</v>
          </cell>
        </row>
        <row r="513">
          <cell r="A513" t="str">
            <v>VC9</v>
          </cell>
          <cell r="B513">
            <v>0</v>
          </cell>
          <cell r="C513">
            <v>0</v>
          </cell>
          <cell r="D513">
            <v>1314807.955815</v>
          </cell>
          <cell r="E513">
            <v>664137.45014199999</v>
          </cell>
          <cell r="F513">
            <v>457290.87985199998</v>
          </cell>
          <cell r="G513">
            <v>42516.613935000001</v>
          </cell>
          <cell r="H513">
            <v>1404023.7165969999</v>
          </cell>
          <cell r="I513">
            <v>1229513.0071930001</v>
          </cell>
          <cell r="J513">
            <v>1228537.359248</v>
          </cell>
          <cell r="K513">
            <v>530843.88399700017</v>
          </cell>
          <cell r="L513">
            <v>0</v>
          </cell>
          <cell r="M513">
            <v>174510.70940399999</v>
          </cell>
          <cell r="N513">
            <v>116952</v>
          </cell>
          <cell r="O513">
            <v>1035201.726923</v>
          </cell>
          <cell r="P513">
            <v>970161.85490799998</v>
          </cell>
          <cell r="Q513">
            <v>65039.872014999994</v>
          </cell>
          <cell r="R513">
            <v>25588.112665000001</v>
          </cell>
          <cell r="S513">
            <v>38912.998770999999</v>
          </cell>
          <cell r="T513">
            <v>15111.884803999999</v>
          </cell>
          <cell r="U513">
            <v>4076.6378549999999</v>
          </cell>
          <cell r="V513">
            <v>40699.997469000002</v>
          </cell>
          <cell r="W513">
            <v>2.9035391687547442E-3</v>
          </cell>
          <cell r="X513">
            <v>2.3360387846240446E-2</v>
          </cell>
          <cell r="Y513">
            <v>348.57359044736302</v>
          </cell>
          <cell r="Z513">
            <v>174510.70940399999</v>
          </cell>
          <cell r="AA513">
            <v>11695200</v>
          </cell>
        </row>
        <row r="514">
          <cell r="A514" t="str">
            <v>PGN</v>
          </cell>
          <cell r="B514">
            <v>0</v>
          </cell>
          <cell r="C514">
            <v>0</v>
          </cell>
          <cell r="D514">
            <v>68863.387390000004</v>
          </cell>
          <cell r="E514">
            <v>35687.550925000003</v>
          </cell>
          <cell r="F514">
            <v>21122.808781</v>
          </cell>
          <cell r="G514">
            <v>10332.069799999999</v>
          </cell>
          <cell r="H514">
            <v>81095.277524000005</v>
          </cell>
          <cell r="I514">
            <v>45006.081306</v>
          </cell>
          <cell r="J514">
            <v>44050.220214000001</v>
          </cell>
          <cell r="K514">
            <v>31781.897858</v>
          </cell>
          <cell r="L514">
            <v>955.86109199999999</v>
          </cell>
          <cell r="M514">
            <v>36089.196217999997</v>
          </cell>
          <cell r="N514">
            <v>33000</v>
          </cell>
          <cell r="O514" t="e">
            <v>#N/A</v>
          </cell>
          <cell r="P514" t="e">
            <v>#N/A</v>
          </cell>
          <cell r="Q514" t="e">
            <v>#N/A</v>
          </cell>
          <cell r="R514" t="e">
            <v>#N/A</v>
          </cell>
          <cell r="S514" t="e">
            <v>#N/A</v>
          </cell>
          <cell r="T514" t="e">
            <v>#N/A</v>
          </cell>
          <cell r="U514" t="e">
            <v>#N/A</v>
          </cell>
          <cell r="V514" t="e">
            <v>#N/A</v>
          </cell>
          <cell r="W514" t="e">
            <v>#N/A</v>
          </cell>
          <cell r="X514" t="e">
            <v>#N/A</v>
          </cell>
          <cell r="Y514" t="e">
            <v>#N/A</v>
          </cell>
          <cell r="Z514">
            <v>36089.196217999997</v>
          </cell>
          <cell r="AA514">
            <v>3300000</v>
          </cell>
        </row>
        <row r="515">
          <cell r="A515" t="str">
            <v>PCT</v>
          </cell>
          <cell r="B515">
            <v>0</v>
          </cell>
          <cell r="C515">
            <v>0</v>
          </cell>
          <cell r="D515">
            <v>268271.93490499997</v>
          </cell>
          <cell r="E515">
            <v>88296.574468999999</v>
          </cell>
          <cell r="F515">
            <v>3893.5785799999999</v>
          </cell>
          <cell r="G515">
            <v>25567.645826</v>
          </cell>
          <cell r="H515">
            <v>304162.28924100002</v>
          </cell>
          <cell r="I515">
            <v>29897.455707000001</v>
          </cell>
          <cell r="J515">
            <v>29897.455707000001</v>
          </cell>
          <cell r="K515">
            <v>0</v>
          </cell>
          <cell r="L515">
            <v>0</v>
          </cell>
          <cell r="M515">
            <v>274264.83353399998</v>
          </cell>
          <cell r="N515">
            <v>230000</v>
          </cell>
          <cell r="O515">
            <v>300300.23401499999</v>
          </cell>
          <cell r="P515">
            <v>242446.338693</v>
          </cell>
          <cell r="Q515">
            <v>57853.895321999989</v>
          </cell>
          <cell r="R515">
            <v>40.960017000000001</v>
          </cell>
          <cell r="S515">
            <v>31195.128078000002</v>
          </cell>
          <cell r="T515">
            <v>47466.875447999999</v>
          </cell>
          <cell r="U515">
            <v>41427.379944</v>
          </cell>
          <cell r="V515">
            <v>47507.835464999996</v>
          </cell>
          <cell r="W515">
            <v>0.13620156544513451</v>
          </cell>
          <cell r="X515">
            <v>0.15104882171802148</v>
          </cell>
          <cell r="Y515">
            <v>1801.1904323478261</v>
          </cell>
          <cell r="Z515">
            <v>274264.83353399998</v>
          </cell>
          <cell r="AA515">
            <v>23000000</v>
          </cell>
        </row>
        <row r="516">
          <cell r="A516" t="str">
            <v>TPH</v>
          </cell>
          <cell r="B516">
            <v>0</v>
          </cell>
          <cell r="C516">
            <v>0</v>
          </cell>
          <cell r="D516">
            <v>15097.431322</v>
          </cell>
          <cell r="E516">
            <v>2869.7617719999998</v>
          </cell>
          <cell r="F516">
            <v>1909.427786</v>
          </cell>
          <cell r="G516">
            <v>26888.674356</v>
          </cell>
          <cell r="H516">
            <v>42968.216074000004</v>
          </cell>
          <cell r="I516">
            <v>19908.838973999998</v>
          </cell>
          <cell r="J516">
            <v>19908.838973999998</v>
          </cell>
          <cell r="K516">
            <v>0</v>
          </cell>
          <cell r="L516">
            <v>0</v>
          </cell>
          <cell r="M516">
            <v>23059.377100000002</v>
          </cell>
          <cell r="N516">
            <v>18970.849999999999</v>
          </cell>
          <cell r="O516">
            <v>26168.165510999999</v>
          </cell>
          <cell r="P516">
            <v>19844.173156000001</v>
          </cell>
          <cell r="Q516">
            <v>6323.9923550000003</v>
          </cell>
          <cell r="R516">
            <v>0</v>
          </cell>
          <cell r="S516">
            <v>948.48474999999996</v>
          </cell>
          <cell r="T516">
            <v>1883.389371</v>
          </cell>
          <cell r="U516">
            <v>1474.843482</v>
          </cell>
          <cell r="V516">
            <v>1883.389371</v>
          </cell>
          <cell r="W516">
            <v>3.4324056634327561E-2</v>
          </cell>
          <cell r="X516">
            <v>6.395851351943066E-2</v>
          </cell>
          <cell r="Y516">
            <v>777.42614695704196</v>
          </cell>
          <cell r="Z516">
            <v>23059.377100000002</v>
          </cell>
          <cell r="AA516">
            <v>1897085</v>
          </cell>
        </row>
        <row r="517">
          <cell r="A517" t="str">
            <v>TXM</v>
          </cell>
          <cell r="B517">
            <v>0</v>
          </cell>
          <cell r="C517">
            <v>0</v>
          </cell>
          <cell r="D517">
            <v>145812.904618</v>
          </cell>
          <cell r="E517">
            <v>120100.03288100001</v>
          </cell>
          <cell r="F517">
            <v>8305.0584490000001</v>
          </cell>
          <cell r="G517">
            <v>1169.483489</v>
          </cell>
          <cell r="H517">
            <v>146987.67126500001</v>
          </cell>
          <cell r="I517">
            <v>30004.037183</v>
          </cell>
          <cell r="J517">
            <v>30004.037183</v>
          </cell>
          <cell r="K517">
            <v>0</v>
          </cell>
          <cell r="L517">
            <v>0</v>
          </cell>
          <cell r="M517">
            <v>116983.634082</v>
          </cell>
          <cell r="N517">
            <v>70000</v>
          </cell>
          <cell r="O517">
            <v>317392.913199</v>
          </cell>
          <cell r="P517">
            <v>270659.408169</v>
          </cell>
          <cell r="Q517">
            <v>46733.505029999993</v>
          </cell>
          <cell r="R517">
            <v>136.55401000000001</v>
          </cell>
          <cell r="S517">
            <v>-2004.0586060000001</v>
          </cell>
          <cell r="T517">
            <v>728.68269099999998</v>
          </cell>
          <cell r="U517">
            <v>543.53406299999995</v>
          </cell>
          <cell r="V517">
            <v>865.23670100000004</v>
          </cell>
          <cell r="W517">
            <v>3.6978207649815569E-3</v>
          </cell>
          <cell r="X517">
            <v>4.6462401964620812E-3</v>
          </cell>
          <cell r="Y517">
            <v>77.647723285714292</v>
          </cell>
          <cell r="Z517">
            <v>116983.634082</v>
          </cell>
          <cell r="AA517">
            <v>7000000</v>
          </cell>
        </row>
        <row r="518">
          <cell r="A518" t="str">
            <v>DXP</v>
          </cell>
          <cell r="B518">
            <v>0</v>
          </cell>
          <cell r="C518">
            <v>0</v>
          </cell>
          <cell r="D518">
            <v>319830.091158</v>
          </cell>
          <cell r="E518">
            <v>12135.73014</v>
          </cell>
          <cell r="F518">
            <v>4165.2142489999997</v>
          </cell>
          <cell r="G518">
            <v>25466.465057000001</v>
          </cell>
          <cell r="H518">
            <v>418827.70658300002</v>
          </cell>
          <cell r="I518">
            <v>27267.544623999998</v>
          </cell>
          <cell r="J518">
            <v>27267.544623999998</v>
          </cell>
          <cell r="K518">
            <v>0</v>
          </cell>
          <cell r="L518">
            <v>0</v>
          </cell>
          <cell r="M518">
            <v>391560.16195899999</v>
          </cell>
          <cell r="N518">
            <v>259870.27</v>
          </cell>
          <cell r="O518">
            <v>112980.292907</v>
          </cell>
          <cell r="P518">
            <v>85327.085045</v>
          </cell>
          <cell r="Q518">
            <v>27653.207861999988</v>
          </cell>
          <cell r="R518">
            <v>0</v>
          </cell>
          <cell r="S518">
            <v>12344.049943</v>
          </cell>
          <cell r="T518">
            <v>50302.257354000001</v>
          </cell>
          <cell r="U518">
            <v>40854.875253999999</v>
          </cell>
          <cell r="V518">
            <v>50302.257354000001</v>
          </cell>
          <cell r="W518">
            <v>9.7545779832270238E-2</v>
          </cell>
          <cell r="X518">
            <v>0.10433869229596929</v>
          </cell>
          <cell r="Y518">
            <v>1572.1257862240263</v>
          </cell>
          <cell r="Z518">
            <v>391560.16195899999</v>
          </cell>
          <cell r="AA518">
            <v>25987027</v>
          </cell>
        </row>
        <row r="519">
          <cell r="A519" t="str">
            <v>PIC</v>
          </cell>
          <cell r="B519">
            <v>0</v>
          </cell>
          <cell r="C519">
            <v>0</v>
          </cell>
          <cell r="D519">
            <v>26493.889498</v>
          </cell>
          <cell r="E519">
            <v>7770.7180349999999</v>
          </cell>
          <cell r="F519">
            <v>1154.7268340000001</v>
          </cell>
          <cell r="G519">
            <v>509036.88913700002</v>
          </cell>
          <cell r="H519">
            <v>542396.43806499999</v>
          </cell>
          <cell r="I519">
            <v>202413.170786</v>
          </cell>
          <cell r="J519">
            <v>23477.635835000001</v>
          </cell>
          <cell r="K519">
            <v>12893.148365999999</v>
          </cell>
          <cell r="L519">
            <v>178935.53495100001</v>
          </cell>
          <cell r="M519">
            <v>339983.26727900002</v>
          </cell>
          <cell r="N519">
            <v>333398.90999999997</v>
          </cell>
          <cell r="O519">
            <v>87068.494286000001</v>
          </cell>
          <cell r="P519">
            <v>48349.769010999997</v>
          </cell>
          <cell r="Q519">
            <v>38718.725274999997</v>
          </cell>
          <cell r="R519">
            <v>17837.599673000001</v>
          </cell>
          <cell r="S519">
            <v>24954.136051000001</v>
          </cell>
          <cell r="T519">
            <v>7581.4589319999995</v>
          </cell>
          <cell r="U519">
            <v>6232.3354900000004</v>
          </cell>
          <cell r="V519">
            <v>25419.058604999998</v>
          </cell>
          <cell r="W519">
            <v>1.1490369502118902E-2</v>
          </cell>
          <cell r="X519">
            <v>1.8331300654527705E-2</v>
          </cell>
          <cell r="Y519">
            <v>186.93328931399327</v>
          </cell>
          <cell r="Z519">
            <v>339983.26727900002</v>
          </cell>
          <cell r="AA519">
            <v>33339891</v>
          </cell>
        </row>
        <row r="520">
          <cell r="A520" t="str">
            <v>CLM</v>
          </cell>
          <cell r="B520">
            <v>0</v>
          </cell>
          <cell r="C520">
            <v>0</v>
          </cell>
          <cell r="D520">
            <v>1033476.103575</v>
          </cell>
          <cell r="E520">
            <v>469765.41321500001</v>
          </cell>
          <cell r="F520">
            <v>379711.532435</v>
          </cell>
          <cell r="G520">
            <v>755.81166599999995</v>
          </cell>
          <cell r="H520">
            <v>1138200.247283</v>
          </cell>
          <cell r="I520">
            <v>986351.04220799997</v>
          </cell>
          <cell r="J520">
            <v>981630.79734799999</v>
          </cell>
          <cell r="K520">
            <v>74872.059125</v>
          </cell>
          <cell r="L520">
            <v>0</v>
          </cell>
          <cell r="M520">
            <v>151849.20507500001</v>
          </cell>
          <cell r="N520">
            <v>110000</v>
          </cell>
          <cell r="O520">
            <v>4744253.692857</v>
          </cell>
          <cell r="P520">
            <v>4540867.4191929996</v>
          </cell>
          <cell r="Q520">
            <v>203386.27366400015</v>
          </cell>
          <cell r="R520">
            <v>15773.904909000001</v>
          </cell>
          <cell r="S520">
            <v>28563.496576000001</v>
          </cell>
          <cell r="T520">
            <v>28497.338040999999</v>
          </cell>
          <cell r="U520">
            <v>20364.731908000002</v>
          </cell>
          <cell r="V520">
            <v>44271.24295</v>
          </cell>
          <cell r="W520">
            <v>1.7892046638201573E-2</v>
          </cell>
          <cell r="X520">
            <v>0.13411154768931213</v>
          </cell>
          <cell r="Y520">
            <v>1851.3392643636364</v>
          </cell>
          <cell r="Z520">
            <v>151849.20507500001</v>
          </cell>
          <cell r="AA520">
            <v>11000000</v>
          </cell>
        </row>
        <row r="521">
          <cell r="A521" t="str">
            <v>KDM</v>
          </cell>
          <cell r="B521">
            <v>0</v>
          </cell>
          <cell r="C521">
            <v>0</v>
          </cell>
          <cell r="D521">
            <v>68473.800852999993</v>
          </cell>
          <cell r="E521">
            <v>25601.686145</v>
          </cell>
          <cell r="F521">
            <v>11350.883442</v>
          </cell>
          <cell r="G521">
            <v>4166.7702300000001</v>
          </cell>
          <cell r="H521">
            <v>98747.493082999994</v>
          </cell>
          <cell r="I521">
            <v>20931.930103999999</v>
          </cell>
          <cell r="J521">
            <v>20931.930103999999</v>
          </cell>
          <cell r="K521">
            <v>0</v>
          </cell>
          <cell r="L521">
            <v>0</v>
          </cell>
          <cell r="M521">
            <v>77815.562978999995</v>
          </cell>
          <cell r="N521">
            <v>71000</v>
          </cell>
          <cell r="O521">
            <v>48816.161951000002</v>
          </cell>
          <cell r="P521" t="e">
            <v>#N/A</v>
          </cell>
          <cell r="Q521" t="e">
            <v>#N/A</v>
          </cell>
          <cell r="R521">
            <v>61.289864000000001</v>
          </cell>
          <cell r="S521">
            <v>20491.575686</v>
          </cell>
          <cell r="T521">
            <v>13263.659825000001</v>
          </cell>
          <cell r="U521">
            <v>10569.777733999999</v>
          </cell>
          <cell r="V521">
            <v>13324.949689000001</v>
          </cell>
          <cell r="W521">
            <v>0.10703844122013112</v>
          </cell>
          <cell r="X521">
            <v>0.13583115419793923</v>
          </cell>
          <cell r="Y521">
            <v>1488.7010892957746</v>
          </cell>
          <cell r="Z521">
            <v>77815.562978999995</v>
          </cell>
          <cell r="AA521">
            <v>7100000</v>
          </cell>
        </row>
        <row r="522">
          <cell r="A522" t="str">
            <v>CKV</v>
          </cell>
          <cell r="B522">
            <v>0</v>
          </cell>
          <cell r="C522">
            <v>0</v>
          </cell>
          <cell r="D522">
            <v>108126.970784</v>
          </cell>
          <cell r="E522">
            <v>40598.724993000003</v>
          </cell>
          <cell r="F522">
            <v>6196.8957799999998</v>
          </cell>
          <cell r="G522">
            <v>46212.245106000002</v>
          </cell>
          <cell r="H522">
            <v>172641.509207</v>
          </cell>
          <cell r="I522">
            <v>86059.141724999994</v>
          </cell>
          <cell r="J522">
            <v>84843.043137000001</v>
          </cell>
          <cell r="K522">
            <v>7189.97</v>
          </cell>
          <cell r="L522">
            <v>0</v>
          </cell>
          <cell r="M522">
            <v>86582.367482000001</v>
          </cell>
          <cell r="N522">
            <v>40120</v>
          </cell>
          <cell r="O522">
            <v>351198.22059699998</v>
          </cell>
          <cell r="P522">
            <v>314496.71922500001</v>
          </cell>
          <cell r="Q522">
            <v>36701.501371999977</v>
          </cell>
          <cell r="R522">
            <v>338.31838800000003</v>
          </cell>
          <cell r="S522">
            <v>6366.6260249999996</v>
          </cell>
          <cell r="T522">
            <v>7156.0629509999999</v>
          </cell>
          <cell r="U522">
            <v>6013.6507819999997</v>
          </cell>
          <cell r="V522">
            <v>7494.3813389999996</v>
          </cell>
          <cell r="W522">
            <v>3.4833168509836962E-2</v>
          </cell>
          <cell r="X522">
            <v>6.9455836758566397E-2</v>
          </cell>
          <cell r="Y522">
            <v>1498.9159476570292</v>
          </cell>
          <cell r="Z522">
            <v>86582.367482000001</v>
          </cell>
          <cell r="AA522">
            <v>4011999.9999999995</v>
          </cell>
        </row>
        <row r="523">
          <cell r="A523" t="str">
            <v>C69</v>
          </cell>
          <cell r="B523">
            <v>0</v>
          </cell>
          <cell r="C523">
            <v>0</v>
          </cell>
          <cell r="D523">
            <v>291730.381589</v>
          </cell>
          <cell r="E523">
            <v>76060.387105999995</v>
          </cell>
          <cell r="F523">
            <v>196944.13602199999</v>
          </cell>
          <cell r="G523">
            <v>45854.130370999999</v>
          </cell>
          <cell r="H523">
            <v>337792.82442700001</v>
          </cell>
          <cell r="I523">
            <v>227527.669475</v>
          </cell>
          <cell r="J523">
            <v>221619.57796900001</v>
          </cell>
          <cell r="K523">
            <v>160834.51336800001</v>
          </cell>
          <cell r="L523">
            <v>5908.0915059999998</v>
          </cell>
          <cell r="M523">
            <v>110265.154952</v>
          </cell>
          <cell r="N523">
            <v>120000.04800001999</v>
          </cell>
          <cell r="O523">
            <v>262265.88576099998</v>
          </cell>
          <cell r="P523">
            <v>217539.686907</v>
          </cell>
          <cell r="Q523">
            <v>44726.198854000009</v>
          </cell>
          <cell r="R523">
            <v>6100.1736870000004</v>
          </cell>
          <cell r="S523">
            <v>11414.856793999999</v>
          </cell>
          <cell r="T523">
            <v>6851.04882</v>
          </cell>
          <cell r="U523">
            <v>5159.2035519999999</v>
          </cell>
          <cell r="V523">
            <v>12951.222507</v>
          </cell>
          <cell r="W523">
            <v>1.5273277520775013E-2</v>
          </cell>
          <cell r="X523">
            <v>4.6789065450874988E-2</v>
          </cell>
          <cell r="Y523">
            <v>343.94690346666664</v>
          </cell>
          <cell r="Z523">
            <v>110265.154952</v>
          </cell>
          <cell r="AA523">
            <v>15000000</v>
          </cell>
        </row>
        <row r="524">
          <cell r="A524" t="str">
            <v>MCF</v>
          </cell>
          <cell r="B524">
            <v>0</v>
          </cell>
          <cell r="C524">
            <v>0</v>
          </cell>
          <cell r="D524">
            <v>176803.71587000001</v>
          </cell>
          <cell r="E524">
            <v>32600.766729999999</v>
          </cell>
          <cell r="F524">
            <v>131203.32233600001</v>
          </cell>
          <cell r="G524">
            <v>48422.750982999998</v>
          </cell>
          <cell r="H524">
            <v>229831.69933599999</v>
          </cell>
          <cell r="I524">
            <v>113401.231122</v>
          </cell>
          <cell r="J524">
            <v>113038.231122</v>
          </cell>
          <cell r="K524">
            <v>66277.625857999999</v>
          </cell>
          <cell r="L524">
            <v>0</v>
          </cell>
          <cell r="M524">
            <v>116430.46821399999</v>
          </cell>
          <cell r="N524">
            <v>107778.38</v>
          </cell>
          <cell r="O524">
            <v>455602.92396599997</v>
          </cell>
          <cell r="P524">
            <v>400971.92737500003</v>
          </cell>
          <cell r="Q524">
            <v>54630.996590999974</v>
          </cell>
          <cell r="R524">
            <v>4401.8225839999996</v>
          </cell>
          <cell r="S524">
            <v>15150.074581999999</v>
          </cell>
          <cell r="T524">
            <v>12540.367833</v>
          </cell>
          <cell r="U524">
            <v>10027.698205999999</v>
          </cell>
          <cell r="V524">
            <v>16942.190416999998</v>
          </cell>
          <cell r="W524">
            <v>4.3630614205832911E-2</v>
          </cell>
          <cell r="X524">
            <v>8.6126066139054103E-2</v>
          </cell>
          <cell r="Y524">
            <v>930.39978945684652</v>
          </cell>
          <cell r="Z524">
            <v>116430.46821399999</v>
          </cell>
          <cell r="AA524">
            <v>10777838</v>
          </cell>
        </row>
        <row r="525">
          <cell r="A525" t="str">
            <v>TNG</v>
          </cell>
          <cell r="B525">
            <v>0</v>
          </cell>
          <cell r="C525">
            <v>0</v>
          </cell>
          <cell r="D525">
            <v>1677847.038075</v>
          </cell>
          <cell r="E525">
            <v>676543.40132399998</v>
          </cell>
          <cell r="F525">
            <v>849288.22241799999</v>
          </cell>
          <cell r="G525">
            <v>1209587.1739149999</v>
          </cell>
          <cell r="H525">
            <v>3019737.3547450001</v>
          </cell>
          <cell r="I525">
            <v>2043914.909956</v>
          </cell>
          <cell r="J525">
            <v>1592098.3994229999</v>
          </cell>
          <cell r="K525">
            <v>1248133.384291</v>
          </cell>
          <cell r="L525">
            <v>251816.51053299999</v>
          </cell>
          <cell r="M525">
            <v>975822.44478899997</v>
          </cell>
          <cell r="N525">
            <v>621679.98</v>
          </cell>
          <cell r="O525">
            <v>4454109.4944759998</v>
          </cell>
          <cell r="P525">
            <v>3680413.892302</v>
          </cell>
          <cell r="Q525">
            <v>773695.60217400012</v>
          </cell>
          <cell r="R525">
            <v>105193.57263</v>
          </cell>
          <cell r="S525">
            <v>389605.868006</v>
          </cell>
          <cell r="T525">
            <v>279340.91590999998</v>
          </cell>
          <cell r="U525">
            <v>223996.079792</v>
          </cell>
          <cell r="V525">
            <v>384534.48853999999</v>
          </cell>
          <cell r="W525">
            <v>7.4177338449659708E-2</v>
          </cell>
          <cell r="X525">
            <v>0.22954593941568355</v>
          </cell>
          <cell r="Y525">
            <v>3603.0769366579893</v>
          </cell>
          <cell r="Z525">
            <v>975822.44478899997</v>
          </cell>
          <cell r="AA525">
            <v>62167998</v>
          </cell>
        </row>
        <row r="526">
          <cell r="A526" t="str">
            <v>ATS</v>
          </cell>
          <cell r="B526">
            <v>0</v>
          </cell>
          <cell r="C526">
            <v>0</v>
          </cell>
          <cell r="D526">
            <v>27212.327116</v>
          </cell>
          <cell r="E526">
            <v>4034.8389179999999</v>
          </cell>
          <cell r="F526">
            <v>682.78280900000004</v>
          </cell>
          <cell r="G526">
            <v>6395.2441600000002</v>
          </cell>
          <cell r="H526">
            <v>51807.571276000002</v>
          </cell>
          <cell r="I526">
            <v>9288.9399059999996</v>
          </cell>
          <cell r="J526">
            <v>9288.9399059999996</v>
          </cell>
          <cell r="K526">
            <v>0</v>
          </cell>
          <cell r="L526">
            <v>0</v>
          </cell>
          <cell r="M526">
            <v>42518.631370000003</v>
          </cell>
          <cell r="N526">
            <v>35000</v>
          </cell>
          <cell r="O526">
            <v>36341.336324000004</v>
          </cell>
          <cell r="P526">
            <v>28849.587086</v>
          </cell>
          <cell r="Q526">
            <v>7491.7492379999967</v>
          </cell>
          <cell r="R526">
            <v>509.63583399999999</v>
          </cell>
          <cell r="S526">
            <v>2639.7935950000001</v>
          </cell>
          <cell r="T526">
            <v>-1521.7000069999999</v>
          </cell>
          <cell r="U526">
            <v>-1221.3188290000001</v>
          </cell>
          <cell r="V526">
            <v>-1012.064173</v>
          </cell>
          <cell r="W526">
            <v>-2.3574137889875939E-2</v>
          </cell>
          <cell r="X526">
            <v>-2.8724321306864302E-2</v>
          </cell>
          <cell r="Y526">
            <v>-348.94823685714283</v>
          </cell>
          <cell r="Z526">
            <v>42518.631370000003</v>
          </cell>
          <cell r="AA526">
            <v>3500000</v>
          </cell>
        </row>
        <row r="527">
          <cell r="A527" t="str">
            <v>NTH</v>
          </cell>
          <cell r="B527">
            <v>0</v>
          </cell>
          <cell r="C527">
            <v>0</v>
          </cell>
          <cell r="D527">
            <v>13092.231931</v>
          </cell>
          <cell r="E527">
            <v>11225.561247</v>
          </cell>
          <cell r="F527">
            <v>161.602182</v>
          </cell>
          <cell r="G527">
            <v>277257.29673</v>
          </cell>
          <cell r="H527">
            <v>290730.43724100001</v>
          </cell>
          <cell r="I527">
            <v>154885.95825500001</v>
          </cell>
          <cell r="J527">
            <v>33749.958266000001</v>
          </cell>
          <cell r="K527">
            <v>28724</v>
          </cell>
          <cell r="L527">
            <v>121135.999989</v>
          </cell>
          <cell r="M527">
            <v>135844.478986</v>
          </cell>
          <cell r="N527">
            <v>108020.53</v>
          </cell>
          <cell r="O527">
            <v>88915.484398000001</v>
          </cell>
          <cell r="P527">
            <v>43079.547557999998</v>
          </cell>
          <cell r="Q527">
            <v>45835.936840000002</v>
          </cell>
          <cell r="R527">
            <v>14544.861615</v>
          </cell>
          <cell r="S527">
            <v>39979.961488000001</v>
          </cell>
          <cell r="T527">
            <v>25289.306016999999</v>
          </cell>
          <cell r="U527">
            <v>25289.306016999999</v>
          </cell>
          <cell r="V527">
            <v>39834.167631999997</v>
          </cell>
          <cell r="W527">
            <v>8.6985409085449536E-2</v>
          </cell>
          <cell r="X527">
            <v>0.18616366455059458</v>
          </cell>
          <cell r="Y527">
            <v>2341.1573723069123</v>
          </cell>
          <cell r="Z527">
            <v>135844.478986</v>
          </cell>
          <cell r="AA527">
            <v>10802053</v>
          </cell>
        </row>
        <row r="528">
          <cell r="A528" t="str">
            <v>C92</v>
          </cell>
          <cell r="B528">
            <v>0</v>
          </cell>
          <cell r="C528">
            <v>0</v>
          </cell>
          <cell r="D528">
            <v>314445.20706799999</v>
          </cell>
          <cell r="E528">
            <v>82543.284476999994</v>
          </cell>
          <cell r="F528">
            <v>179663.60393700001</v>
          </cell>
          <cell r="G528">
            <v>23636.370887000001</v>
          </cell>
          <cell r="H528">
            <v>343754.15614099998</v>
          </cell>
          <cell r="I528">
            <v>285882.89988799999</v>
          </cell>
          <cell r="J528">
            <v>279963.74643300002</v>
          </cell>
          <cell r="K528">
            <v>130493.978976</v>
          </cell>
          <cell r="L528">
            <v>2000</v>
          </cell>
          <cell r="M528">
            <v>57871.256253</v>
          </cell>
          <cell r="N528">
            <v>53129.2</v>
          </cell>
          <cell r="O528">
            <v>67375.097190999993</v>
          </cell>
          <cell r="P528">
            <v>63176.007966999998</v>
          </cell>
          <cell r="Q528">
            <v>4199.0892239999994</v>
          </cell>
          <cell r="R528">
            <v>8433.2043790000007</v>
          </cell>
          <cell r="S528">
            <v>543.69948199999999</v>
          </cell>
          <cell r="T528">
            <v>-6982.0321469999999</v>
          </cell>
          <cell r="U528">
            <v>-6968.518497</v>
          </cell>
          <cell r="V528">
            <v>1451.1722320000008</v>
          </cell>
          <cell r="W528">
            <v>-2.0271808711286317E-2</v>
          </cell>
          <cell r="X528">
            <v>-0.12041415632201276</v>
          </cell>
          <cell r="Y528">
            <v>-1311.6174339158129</v>
          </cell>
          <cell r="Z528">
            <v>57871.256253</v>
          </cell>
          <cell r="AA528">
            <v>5312920</v>
          </cell>
        </row>
        <row r="529">
          <cell r="A529" t="str">
            <v>INN</v>
          </cell>
          <cell r="B529">
            <v>0</v>
          </cell>
          <cell r="C529">
            <v>0</v>
          </cell>
          <cell r="D529">
            <v>420601.46347000002</v>
          </cell>
          <cell r="E529">
            <v>189557.64334099999</v>
          </cell>
          <cell r="F529">
            <v>105088.647348</v>
          </cell>
          <cell r="G529">
            <v>322661.661418</v>
          </cell>
          <cell r="H529">
            <v>744855.95007999998</v>
          </cell>
          <cell r="I529">
            <v>273575.74066499999</v>
          </cell>
          <cell r="J529">
            <v>273575.74066499999</v>
          </cell>
          <cell r="K529">
            <v>66321.590568</v>
          </cell>
          <cell r="L529">
            <v>0</v>
          </cell>
          <cell r="M529">
            <v>471280.20941499999</v>
          </cell>
          <cell r="N529">
            <v>179930</v>
          </cell>
          <cell r="O529">
            <v>1266032.637268</v>
          </cell>
          <cell r="P529">
            <v>1050723.2125550001</v>
          </cell>
          <cell r="Q529">
            <v>215309.4247129999</v>
          </cell>
          <cell r="R529">
            <v>3329.718723</v>
          </cell>
          <cell r="S529">
            <v>102948.93406699999</v>
          </cell>
          <cell r="T529">
            <v>106010.728133</v>
          </cell>
          <cell r="U529">
            <v>84808.582506999999</v>
          </cell>
          <cell r="V529">
            <v>109340.446856</v>
          </cell>
          <cell r="W529">
            <v>0.11385903878178227</v>
          </cell>
          <cell r="X529">
            <v>0.17995362591667677</v>
          </cell>
          <cell r="Y529">
            <v>4711.5879170555554</v>
          </cell>
          <cell r="Z529">
            <v>471280.20941499999</v>
          </cell>
          <cell r="AA529">
            <v>18000000</v>
          </cell>
        </row>
        <row r="530">
          <cell r="A530" t="str">
            <v>DL1</v>
          </cell>
          <cell r="B530">
            <v>0</v>
          </cell>
          <cell r="C530">
            <v>0</v>
          </cell>
          <cell r="D530">
            <v>586692.443569</v>
          </cell>
          <cell r="E530">
            <v>526918.14453399985</v>
          </cell>
          <cell r="F530">
            <v>14423.446891</v>
          </cell>
          <cell r="G530">
            <v>16076.272901</v>
          </cell>
          <cell r="H530">
            <v>1374444.29535</v>
          </cell>
          <cell r="I530">
            <v>295424.35425500001</v>
          </cell>
          <cell r="J530">
            <v>138816.10694699999</v>
          </cell>
          <cell r="K530">
            <v>62850</v>
          </cell>
          <cell r="L530">
            <v>156608.24730799999</v>
          </cell>
          <cell r="M530">
            <v>1079019.9410949999</v>
          </cell>
          <cell r="N530">
            <v>1011773.53</v>
          </cell>
          <cell r="O530" t="e">
            <v>#N/A</v>
          </cell>
          <cell r="P530" t="e">
            <v>#N/A</v>
          </cell>
          <cell r="Q530" t="e">
            <v>#N/A</v>
          </cell>
          <cell r="R530" t="e">
            <v>#N/A</v>
          </cell>
          <cell r="S530" t="e">
            <v>#N/A</v>
          </cell>
          <cell r="T530" t="e">
            <v>#N/A</v>
          </cell>
          <cell r="U530" t="e">
            <v>#N/A</v>
          </cell>
          <cell r="V530" t="e">
            <v>#N/A</v>
          </cell>
          <cell r="W530" t="e">
            <v>#N/A</v>
          </cell>
          <cell r="X530" t="e">
            <v>#N/A</v>
          </cell>
          <cell r="Y530" t="e">
            <v>#N/A</v>
          </cell>
          <cell r="Z530">
            <v>1079019.9410949999</v>
          </cell>
          <cell r="AA530">
            <v>101177353</v>
          </cell>
        </row>
        <row r="531">
          <cell r="A531" t="str">
            <v>VE9</v>
          </cell>
          <cell r="B531">
            <v>0</v>
          </cell>
          <cell r="C531">
            <v>0</v>
          </cell>
          <cell r="D531">
            <v>124238.145411</v>
          </cell>
          <cell r="E531">
            <v>52067.312913000002</v>
          </cell>
          <cell r="F531">
            <v>36410.596042999998</v>
          </cell>
          <cell r="G531">
            <v>2682.392092</v>
          </cell>
          <cell r="H531">
            <v>133186.237945</v>
          </cell>
          <cell r="I531">
            <v>36444.773213</v>
          </cell>
          <cell r="J531">
            <v>36226.723212999997</v>
          </cell>
          <cell r="K531">
            <v>0</v>
          </cell>
          <cell r="L531">
            <v>0</v>
          </cell>
          <cell r="M531">
            <v>96741.464731999993</v>
          </cell>
          <cell r="N531">
            <v>125236.13</v>
          </cell>
          <cell r="O531">
            <v>49421.607770000002</v>
          </cell>
          <cell r="P531">
            <v>71036.338743</v>
          </cell>
          <cell r="Q531">
            <v>-21614.730972999998</v>
          </cell>
          <cell r="R531">
            <v>273.14144499999998</v>
          </cell>
          <cell r="S531">
            <v>-30492.474859999998</v>
          </cell>
          <cell r="T531">
            <v>-25109.284726000002</v>
          </cell>
          <cell r="U531">
            <v>-25552.029569999999</v>
          </cell>
          <cell r="V531">
            <v>-24836.143281000001</v>
          </cell>
          <cell r="W531">
            <v>-0.19185187572121268</v>
          </cell>
          <cell r="X531">
            <v>-0.26412696604073577</v>
          </cell>
          <cell r="Y531">
            <v>-2040.3081419076109</v>
          </cell>
          <cell r="Z531">
            <v>96741.464731999993</v>
          </cell>
          <cell r="AA531">
            <v>12523613</v>
          </cell>
        </row>
        <row r="532">
          <cell r="A532" t="str">
            <v>SD2</v>
          </cell>
          <cell r="B532">
            <v>0</v>
          </cell>
          <cell r="C532">
            <v>0</v>
          </cell>
          <cell r="D532">
            <v>568409.87391099997</v>
          </cell>
          <cell r="E532">
            <v>235002.31593899999</v>
          </cell>
          <cell r="F532">
            <v>283395.66016999999</v>
          </cell>
          <cell r="G532">
            <v>42465.573755999998</v>
          </cell>
          <cell r="H532">
            <v>628767.67225199996</v>
          </cell>
          <cell r="I532">
            <v>429060.92575300002</v>
          </cell>
          <cell r="J532">
            <v>401325.59474899998</v>
          </cell>
          <cell r="K532">
            <v>174724.48813499999</v>
          </cell>
          <cell r="L532">
            <v>26952.766220000001</v>
          </cell>
          <cell r="M532">
            <v>199706.746499</v>
          </cell>
          <cell r="N532">
            <v>144235.35999999999</v>
          </cell>
          <cell r="O532">
            <v>389670.324517</v>
          </cell>
          <cell r="P532">
            <v>320625.28069699998</v>
          </cell>
          <cell r="Q532">
            <v>69045.043819999992</v>
          </cell>
          <cell r="R532">
            <v>18374.321395999999</v>
          </cell>
          <cell r="S532">
            <v>29515.927135000002</v>
          </cell>
          <cell r="T532">
            <v>11054.050813</v>
          </cell>
          <cell r="U532">
            <v>3954.760385</v>
          </cell>
          <cell r="V532">
            <v>29428.372209000001</v>
          </cell>
          <cell r="W532">
            <v>6.2897005675174025E-3</v>
          </cell>
          <cell r="X532">
            <v>1.9802838183134705E-2</v>
          </cell>
          <cell r="Y532">
            <v>274.18799280564764</v>
          </cell>
          <cell r="Z532">
            <v>199706.746499</v>
          </cell>
          <cell r="AA532">
            <v>14423536</v>
          </cell>
        </row>
        <row r="533">
          <cell r="A533" t="str">
            <v>CIA</v>
          </cell>
          <cell r="B533">
            <v>0</v>
          </cell>
          <cell r="C533">
            <v>0</v>
          </cell>
          <cell r="D533">
            <v>173751.99915600001</v>
          </cell>
          <cell r="E533">
            <v>61357.090605999998</v>
          </cell>
          <cell r="F533">
            <v>9332.9099370000004</v>
          </cell>
          <cell r="G533">
            <v>143715.834535</v>
          </cell>
          <cell r="H533">
            <v>380712.34029999998</v>
          </cell>
          <cell r="I533">
            <v>101138.158662</v>
          </cell>
          <cell r="J533">
            <v>73346.394098999997</v>
          </cell>
          <cell r="K533">
            <v>27401.875507000001</v>
          </cell>
          <cell r="L533">
            <v>27731.764563000001</v>
          </cell>
          <cell r="M533">
            <v>279574.18163800001</v>
          </cell>
          <cell r="N533">
            <v>126000.13621657998</v>
          </cell>
          <cell r="O533">
            <v>268514.38396599999</v>
          </cell>
          <cell r="P533">
            <v>196997.811965</v>
          </cell>
          <cell r="Q533">
            <v>71516.572000999979</v>
          </cell>
          <cell r="R533">
            <v>4548.2169979999999</v>
          </cell>
          <cell r="S533">
            <v>26415.211557999999</v>
          </cell>
          <cell r="T533">
            <v>27077.701861000001</v>
          </cell>
          <cell r="U533">
            <v>18034.230657</v>
          </cell>
          <cell r="V533">
            <v>31625.918859000001</v>
          </cell>
          <cell r="W533">
            <v>4.7369703442733405E-2</v>
          </cell>
          <cell r="X533">
            <v>6.4506066158681263E-2</v>
          </cell>
          <cell r="Y533">
            <v>1431.2901920812267</v>
          </cell>
          <cell r="Z533">
            <v>279574.18163800001</v>
          </cell>
          <cell r="AA533">
            <v>12599982</v>
          </cell>
        </row>
        <row r="534">
          <cell r="A534" t="str">
            <v>HOM</v>
          </cell>
          <cell r="B534">
            <v>0</v>
          </cell>
          <cell r="C534">
            <v>0</v>
          </cell>
          <cell r="D534">
            <v>657321.23447699996</v>
          </cell>
          <cell r="E534">
            <v>254215.05598800001</v>
          </cell>
          <cell r="F534">
            <v>274843.04435799998</v>
          </cell>
          <cell r="G534">
            <v>806890.607281</v>
          </cell>
          <cell r="H534">
            <v>1679809.715417</v>
          </cell>
          <cell r="I534">
            <v>734646.69672500005</v>
          </cell>
          <cell r="J534">
            <v>693372.16982299997</v>
          </cell>
          <cell r="K534">
            <v>395065.75719600002</v>
          </cell>
          <cell r="L534">
            <v>0</v>
          </cell>
          <cell r="M534">
            <v>945163.01869199995</v>
          </cell>
          <cell r="N534">
            <v>692286</v>
          </cell>
          <cell r="O534">
            <v>1703795.0534920001</v>
          </cell>
          <cell r="P534">
            <v>1498763.356352</v>
          </cell>
          <cell r="Q534">
            <v>205031.69713999992</v>
          </cell>
          <cell r="R534">
            <v>21172.776376999998</v>
          </cell>
          <cell r="S534">
            <v>50008.038829999998</v>
          </cell>
          <cell r="T534">
            <v>32429.683039</v>
          </cell>
          <cell r="U534">
            <v>29353.800501000002</v>
          </cell>
          <cell r="V534">
            <v>53602.459415999998</v>
          </cell>
          <cell r="W534">
            <v>1.747447953872153E-2</v>
          </cell>
          <cell r="X534">
            <v>3.1056865239630707E-2</v>
          </cell>
          <cell r="Y534">
            <v>424.01262629895734</v>
          </cell>
          <cell r="Z534">
            <v>945163.01869199995</v>
          </cell>
          <cell r="AA534">
            <v>69228600</v>
          </cell>
        </row>
        <row r="535">
          <cell r="A535" t="str">
            <v>CPC</v>
          </cell>
          <cell r="B535">
            <v>0</v>
          </cell>
          <cell r="C535">
            <v>0</v>
          </cell>
          <cell r="D535">
            <v>104921.690867</v>
          </cell>
          <cell r="E535">
            <v>42231.777985000001</v>
          </cell>
          <cell r="F535">
            <v>50699.148768999999</v>
          </cell>
          <cell r="G535">
            <v>14388.992399999999</v>
          </cell>
          <cell r="H535">
            <v>123328.07998900001</v>
          </cell>
          <cell r="I535">
            <v>41360.794085000001</v>
          </cell>
          <cell r="J535">
            <v>40852.816272999997</v>
          </cell>
          <cell r="K535">
            <v>32510.036702000001</v>
          </cell>
          <cell r="L535">
            <v>0</v>
          </cell>
          <cell r="M535">
            <v>81967.285904000004</v>
          </cell>
          <cell r="N535">
            <v>40814.5</v>
          </cell>
          <cell r="O535">
            <v>265904.25859300001</v>
          </cell>
          <cell r="P535">
            <v>223727.873697</v>
          </cell>
          <cell r="Q535">
            <v>42176.384896000003</v>
          </cell>
          <cell r="R535">
            <v>3296.958196</v>
          </cell>
          <cell r="S535">
            <v>15501.995322999999</v>
          </cell>
          <cell r="T535">
            <v>12662.015557999999</v>
          </cell>
          <cell r="U535">
            <v>9921.361723</v>
          </cell>
          <cell r="V535">
            <v>15958.973753999999</v>
          </cell>
          <cell r="W535">
            <v>8.0446900039998312E-2</v>
          </cell>
          <cell r="X535">
            <v>0.12104050553314512</v>
          </cell>
          <cell r="Y535">
            <v>2430.8424023325042</v>
          </cell>
          <cell r="Z535">
            <v>81967.285904000004</v>
          </cell>
          <cell r="AA535">
            <v>4081450.0000000005</v>
          </cell>
        </row>
        <row r="536">
          <cell r="A536" t="str">
            <v>HCC</v>
          </cell>
          <cell r="B536">
            <v>0</v>
          </cell>
          <cell r="C536">
            <v>0</v>
          </cell>
          <cell r="D536">
            <v>118679.25522799999</v>
          </cell>
          <cell r="E536">
            <v>109411.34003000001</v>
          </cell>
          <cell r="F536">
            <v>7282.2355930000003</v>
          </cell>
          <cell r="G536">
            <v>72454.837568000003</v>
          </cell>
          <cell r="H536">
            <v>203928.30244999999</v>
          </cell>
          <cell r="I536">
            <v>121070.211473</v>
          </cell>
          <cell r="J536">
            <v>111499.461473</v>
          </cell>
          <cell r="K536">
            <v>44012.039124000003</v>
          </cell>
          <cell r="L536">
            <v>9570.75</v>
          </cell>
          <cell r="M536">
            <v>82858.090977</v>
          </cell>
          <cell r="N536">
            <v>65185.47</v>
          </cell>
          <cell r="O536">
            <v>335792.032687</v>
          </cell>
          <cell r="P536">
            <v>305276.635381</v>
          </cell>
          <cell r="Q536">
            <v>30515.397305999981</v>
          </cell>
          <cell r="R536">
            <v>4952.3433910000003</v>
          </cell>
          <cell r="S536">
            <v>18105.439298000001</v>
          </cell>
          <cell r="T536">
            <v>14464.776554</v>
          </cell>
          <cell r="U536">
            <v>12007.926454</v>
          </cell>
          <cell r="V536">
            <v>19417.119944999999</v>
          </cell>
          <cell r="W536">
            <v>5.8883079541860825E-2</v>
          </cell>
          <cell r="X536">
            <v>0.14492159199435573</v>
          </cell>
          <cell r="Y536">
            <v>1842.1170322159217</v>
          </cell>
          <cell r="Z536">
            <v>82858.090977</v>
          </cell>
          <cell r="AA536">
            <v>6518547</v>
          </cell>
        </row>
        <row r="537">
          <cell r="A537" t="str">
            <v>KTT</v>
          </cell>
          <cell r="B537">
            <v>0</v>
          </cell>
          <cell r="C537">
            <v>0</v>
          </cell>
          <cell r="D537" t="e">
            <v>#N/A</v>
          </cell>
          <cell r="E537" t="e">
            <v>#N/A</v>
          </cell>
          <cell r="F537" t="e">
            <v>#N/A</v>
          </cell>
          <cell r="G537" t="e">
            <v>#N/A</v>
          </cell>
          <cell r="H537" t="e">
            <v>#N/A</v>
          </cell>
          <cell r="I537" t="e">
            <v>#N/A</v>
          </cell>
          <cell r="J537" t="e">
            <v>#N/A</v>
          </cell>
          <cell r="K537" t="e">
            <v>#N/A</v>
          </cell>
          <cell r="L537" t="e">
            <v>#N/A</v>
          </cell>
          <cell r="M537" t="e">
            <v>#N/A</v>
          </cell>
          <cell r="N537" t="e">
            <v>#N/A</v>
          </cell>
          <cell r="O537">
            <v>17617.518455000001</v>
          </cell>
          <cell r="P537" t="e">
            <v>#N/A</v>
          </cell>
          <cell r="Q537" t="e">
            <v>#N/A</v>
          </cell>
          <cell r="R537" t="e">
            <v>#N/A</v>
          </cell>
          <cell r="S537" t="e">
            <v>#N/A</v>
          </cell>
          <cell r="T537">
            <v>9.5091359999999998</v>
          </cell>
          <cell r="U537">
            <v>-180.999753</v>
          </cell>
          <cell r="V537" t="e">
            <v>#N/A</v>
          </cell>
          <cell r="W537" t="e">
            <v>#N/A</v>
          </cell>
          <cell r="X537" t="e">
            <v>#N/A</v>
          </cell>
          <cell r="Y537">
            <v>-61.252031472081221</v>
          </cell>
          <cell r="Z537" t="e">
            <v>#N/A</v>
          </cell>
          <cell r="AA537">
            <v>2955000</v>
          </cell>
        </row>
        <row r="538">
          <cell r="A538" t="str">
            <v>LM7</v>
          </cell>
          <cell r="B538">
            <v>0</v>
          </cell>
          <cell r="C538">
            <v>0</v>
          </cell>
          <cell r="D538">
            <v>165275.097316</v>
          </cell>
          <cell r="E538">
            <v>25490.365035999999</v>
          </cell>
          <cell r="F538">
            <v>114600.48570999999</v>
          </cell>
          <cell r="G538">
            <v>17355.660446000002</v>
          </cell>
          <cell r="H538">
            <v>199761.55108599999</v>
          </cell>
          <cell r="I538">
            <v>158356.73902499999</v>
          </cell>
          <cell r="J538">
            <v>158356.73902499999</v>
          </cell>
          <cell r="K538">
            <v>79964.372724000001</v>
          </cell>
          <cell r="L538">
            <v>0</v>
          </cell>
          <cell r="M538">
            <v>41404.812060999997</v>
          </cell>
          <cell r="N538">
            <v>50000</v>
          </cell>
          <cell r="O538">
            <v>79848.246765999997</v>
          </cell>
          <cell r="P538">
            <v>73153.899319000004</v>
          </cell>
          <cell r="Q538">
            <v>6694.3474469999956</v>
          </cell>
          <cell r="R538">
            <v>5739.4640760000002</v>
          </cell>
          <cell r="S538">
            <v>-55.272536000000002</v>
          </cell>
          <cell r="T538">
            <v>199.82559800000001</v>
          </cell>
          <cell r="U538">
            <v>199.82559800000001</v>
          </cell>
          <cell r="V538">
            <v>5939.2896740000006</v>
          </cell>
          <cell r="W538">
            <v>1.0003206168236671E-3</v>
          </cell>
          <cell r="X538">
            <v>4.8261443067439897E-3</v>
          </cell>
          <cell r="Y538">
            <v>39.965119600000001</v>
          </cell>
          <cell r="Z538">
            <v>41404.812060999997</v>
          </cell>
          <cell r="AA538">
            <v>5000000</v>
          </cell>
        </row>
        <row r="539">
          <cell r="A539" t="str">
            <v>BII</v>
          </cell>
          <cell r="B539">
            <v>0</v>
          </cell>
          <cell r="C539">
            <v>0</v>
          </cell>
          <cell r="D539">
            <v>365910.19776399998</v>
          </cell>
          <cell r="E539">
            <v>16156.705233999999</v>
          </cell>
          <cell r="F539">
            <v>7097.1069690000004</v>
          </cell>
          <cell r="G539">
            <v>281909.567645</v>
          </cell>
          <cell r="H539">
            <v>812785.82053799997</v>
          </cell>
          <cell r="I539">
            <v>219168.57704500001</v>
          </cell>
          <cell r="J539">
            <v>192830.03583099999</v>
          </cell>
          <cell r="K539">
            <v>39988.944360000001</v>
          </cell>
          <cell r="L539">
            <v>26338.541214000001</v>
          </cell>
          <cell r="M539">
            <v>593617.24349300005</v>
          </cell>
          <cell r="N539">
            <v>576800</v>
          </cell>
          <cell r="O539">
            <v>51964.090327999998</v>
          </cell>
          <cell r="P539">
            <v>29967.098017</v>
          </cell>
          <cell r="Q539">
            <v>21996.992311000002</v>
          </cell>
          <cell r="R539">
            <v>7312.2666499999996</v>
          </cell>
          <cell r="S539">
            <v>-9952.3655749999998</v>
          </cell>
          <cell r="T539">
            <v>-25084.752533999999</v>
          </cell>
          <cell r="U539">
            <v>-28134.234532999999</v>
          </cell>
          <cell r="V539">
            <v>-17772.485884000002</v>
          </cell>
          <cell r="W539">
            <v>-3.4614573510125167E-2</v>
          </cell>
          <cell r="X539">
            <v>-4.7394570897992719E-2</v>
          </cell>
          <cell r="Y539">
            <v>-487.76412158460471</v>
          </cell>
          <cell r="Z539">
            <v>593617.24349300005</v>
          </cell>
          <cell r="AA539">
            <v>57680000</v>
          </cell>
        </row>
        <row r="540">
          <cell r="A540" t="str">
            <v>MIM</v>
          </cell>
          <cell r="B540">
            <v>0</v>
          </cell>
          <cell r="C540">
            <v>0</v>
          </cell>
          <cell r="D540">
            <v>80219.860293999998</v>
          </cell>
          <cell r="E540">
            <v>11858.935512</v>
          </cell>
          <cell r="F540">
            <v>48160.735304000002</v>
          </cell>
          <cell r="G540">
            <v>24595.556639999999</v>
          </cell>
          <cell r="H540">
            <v>108505.857925</v>
          </cell>
          <cell r="I540">
            <v>78339.459098000007</v>
          </cell>
          <cell r="J540">
            <v>78261.261692</v>
          </cell>
          <cell r="K540">
            <v>33421</v>
          </cell>
          <cell r="L540">
            <v>0</v>
          </cell>
          <cell r="M540">
            <v>30166.398827000001</v>
          </cell>
          <cell r="N540">
            <v>34098.6</v>
          </cell>
          <cell r="O540">
            <v>71279.370983000001</v>
          </cell>
          <cell r="P540">
            <v>68492.204908</v>
          </cell>
          <cell r="Q540">
            <v>2787.1660750000001</v>
          </cell>
          <cell r="R540">
            <v>3350.2826209999998</v>
          </cell>
          <cell r="S540">
            <v>-1249.6171770000001</v>
          </cell>
          <cell r="T540">
            <v>-5877.8647019999999</v>
          </cell>
          <cell r="U540">
            <v>-6254.4614519999996</v>
          </cell>
          <cell r="V540">
            <v>-2527.582081</v>
          </cell>
          <cell r="W540">
            <v>-5.764169392884877E-2</v>
          </cell>
          <cell r="X540">
            <v>-0.20733205470989244</v>
          </cell>
          <cell r="Y540">
            <v>-1834.2282240326583</v>
          </cell>
          <cell r="Z540">
            <v>30166.398827000001</v>
          </cell>
          <cell r="AA540">
            <v>3409860</v>
          </cell>
        </row>
        <row r="541">
          <cell r="A541" t="str">
            <v>KMT</v>
          </cell>
          <cell r="B541">
            <v>0</v>
          </cell>
          <cell r="C541">
            <v>0</v>
          </cell>
          <cell r="D541">
            <v>553144.25859700004</v>
          </cell>
          <cell r="E541">
            <v>423988.898285</v>
          </cell>
          <cell r="F541">
            <v>66846.806010999993</v>
          </cell>
          <cell r="G541">
            <v>58272.730540999997</v>
          </cell>
          <cell r="H541">
            <v>656575.684886</v>
          </cell>
          <cell r="I541">
            <v>535577.81764999998</v>
          </cell>
          <cell r="J541">
            <v>535577.81764999998</v>
          </cell>
          <cell r="K541">
            <v>410782.35279700003</v>
          </cell>
          <cell r="L541">
            <v>0</v>
          </cell>
          <cell r="M541">
            <v>120997.86723600001</v>
          </cell>
          <cell r="N541">
            <v>98465.62</v>
          </cell>
          <cell r="O541">
            <v>1957799.7576979999</v>
          </cell>
          <cell r="P541">
            <v>1882266.698054</v>
          </cell>
          <cell r="Q541">
            <v>75533.059644000052</v>
          </cell>
          <cell r="R541">
            <v>32138.201550000002</v>
          </cell>
          <cell r="S541">
            <v>16164.028957</v>
          </cell>
          <cell r="T541">
            <v>3968.0414460000002</v>
          </cell>
          <cell r="U541">
            <v>1153.0094469999999</v>
          </cell>
          <cell r="V541">
            <v>36106.242996000001</v>
          </cell>
          <cell r="W541">
            <v>1.7560952583862359E-3</v>
          </cell>
          <cell r="X541">
            <v>9.5291716568120608E-3</v>
          </cell>
          <cell r="Y541">
            <v>117.09766789667297</v>
          </cell>
          <cell r="Z541">
            <v>120997.86723600001</v>
          </cell>
          <cell r="AA541">
            <v>9846562</v>
          </cell>
        </row>
        <row r="542">
          <cell r="A542" t="str">
            <v>KTS</v>
          </cell>
          <cell r="B542">
            <v>0</v>
          </cell>
          <cell r="C542">
            <v>0</v>
          </cell>
          <cell r="D542">
            <v>64749.307531999999</v>
          </cell>
          <cell r="E542">
            <v>23041.379991000002</v>
          </cell>
          <cell r="F542">
            <v>13699.966188</v>
          </cell>
          <cell r="G542">
            <v>250202.399144</v>
          </cell>
          <cell r="H542">
            <v>317981.97866399999</v>
          </cell>
          <cell r="I542">
            <v>162355.99713999999</v>
          </cell>
          <cell r="J542">
            <v>114527.99714000001</v>
          </cell>
          <cell r="K542">
            <v>108905.915444</v>
          </cell>
          <cell r="L542">
            <v>47828</v>
          </cell>
          <cell r="M542">
            <v>155625.981524</v>
          </cell>
          <cell r="N542">
            <v>50700</v>
          </cell>
          <cell r="O542">
            <v>255213.83796100001</v>
          </cell>
          <cell r="P542">
            <v>241056.83166699999</v>
          </cell>
          <cell r="Q542">
            <v>14157.006294000008</v>
          </cell>
          <cell r="R542">
            <v>7689.9220489999998</v>
          </cell>
          <cell r="S542">
            <v>7660.2791520000001</v>
          </cell>
          <cell r="T542">
            <v>2063.3150700000001</v>
          </cell>
          <cell r="U542">
            <v>2045.326838</v>
          </cell>
          <cell r="V542">
            <v>9753.2371189999994</v>
          </cell>
          <cell r="W542">
            <v>6.4322099214346434E-3</v>
          </cell>
          <cell r="X542">
            <v>1.3142579522845149E-2</v>
          </cell>
          <cell r="Y542">
            <v>403.41752228796844</v>
          </cell>
          <cell r="Z542">
            <v>155625.981524</v>
          </cell>
          <cell r="AA542">
            <v>5070000</v>
          </cell>
        </row>
        <row r="543">
          <cell r="A543" t="str">
            <v>AME</v>
          </cell>
          <cell r="B543">
            <v>0</v>
          </cell>
          <cell r="C543">
            <v>0</v>
          </cell>
          <cell r="D543">
            <v>878589.99966199999</v>
          </cell>
          <cell r="E543">
            <v>260531.43635900001</v>
          </cell>
          <cell r="F543">
            <v>192761.779756</v>
          </cell>
          <cell r="G543">
            <v>10545.545857999999</v>
          </cell>
          <cell r="H543">
            <v>969864.75839199999</v>
          </cell>
          <cell r="I543">
            <v>681398.867187</v>
          </cell>
          <cell r="J543">
            <v>673708.37335100002</v>
          </cell>
          <cell r="K543">
            <v>305330.11636099999</v>
          </cell>
          <cell r="L543">
            <v>3110.3564419999998</v>
          </cell>
          <cell r="M543">
            <v>288465.89120499999</v>
          </cell>
          <cell r="N543">
            <v>252000</v>
          </cell>
          <cell r="O543">
            <v>867494.05258400005</v>
          </cell>
          <cell r="P543">
            <v>800132.76845900004</v>
          </cell>
          <cell r="Q543">
            <v>67361.284125000006</v>
          </cell>
          <cell r="R543">
            <v>17055.356159999999</v>
          </cell>
          <cell r="S543">
            <v>39946.432176000002</v>
          </cell>
          <cell r="T543">
            <v>23820.581217999999</v>
          </cell>
          <cell r="U543">
            <v>18979.387181999999</v>
          </cell>
          <cell r="V543">
            <v>40875.937378000002</v>
          </cell>
          <cell r="W543">
            <v>1.956910694792862E-2</v>
          </cell>
          <cell r="X543">
            <v>6.5794216095074423E-2</v>
          </cell>
          <cell r="Y543">
            <v>753.15028500000005</v>
          </cell>
          <cell r="Z543">
            <v>288465.89120499999</v>
          </cell>
          <cell r="AA543">
            <v>25200000</v>
          </cell>
        </row>
        <row r="544">
          <cell r="A544" t="str">
            <v>VC6</v>
          </cell>
          <cell r="B544">
            <v>0</v>
          </cell>
          <cell r="C544">
            <v>0</v>
          </cell>
          <cell r="D544">
            <v>606416.50120299996</v>
          </cell>
          <cell r="E544">
            <v>288822.142024</v>
          </cell>
          <cell r="F544">
            <v>215681.77988099999</v>
          </cell>
          <cell r="G544">
            <v>51606.249341000002</v>
          </cell>
          <cell r="H544">
            <v>675528.08898100001</v>
          </cell>
          <cell r="I544">
            <v>564573.73333099997</v>
          </cell>
          <cell r="J544">
            <v>561857.43333100004</v>
          </cell>
          <cell r="K544">
            <v>177686.56185200001</v>
          </cell>
          <cell r="L544">
            <v>2716.3</v>
          </cell>
          <cell r="M544">
            <v>110954.35565</v>
          </cell>
          <cell r="N544">
            <v>80000</v>
          </cell>
          <cell r="O544">
            <v>880389.37954300002</v>
          </cell>
          <cell r="P544">
            <v>843037.06932100002</v>
          </cell>
          <cell r="Q544">
            <v>37352.310222000051</v>
          </cell>
          <cell r="R544">
            <v>17356.837370000001</v>
          </cell>
          <cell r="S544">
            <v>18321.198589</v>
          </cell>
          <cell r="T544">
            <v>14718.537087999999</v>
          </cell>
          <cell r="U544">
            <v>10795.283874000001</v>
          </cell>
          <cell r="V544">
            <v>32075.374457999998</v>
          </cell>
          <cell r="W544">
            <v>1.5980510729441528E-2</v>
          </cell>
          <cell r="X544">
            <v>9.7294818312975359E-2</v>
          </cell>
          <cell r="Y544">
            <v>1349.4104842500001</v>
          </cell>
          <cell r="Z544">
            <v>110954.35565</v>
          </cell>
          <cell r="AA544">
            <v>8000000</v>
          </cell>
        </row>
        <row r="545">
          <cell r="A545" t="str">
            <v>WCS</v>
          </cell>
          <cell r="B545">
            <v>0</v>
          </cell>
          <cell r="C545">
            <v>0</v>
          </cell>
          <cell r="D545">
            <v>300012.15955400001</v>
          </cell>
          <cell r="E545">
            <v>9714.6187790000004</v>
          </cell>
          <cell r="F545">
            <v>48.288290000000003</v>
          </cell>
          <cell r="G545">
            <v>20822.336402000001</v>
          </cell>
          <cell r="H545">
            <v>321372.36559300002</v>
          </cell>
          <cell r="I545">
            <v>85178.845604999995</v>
          </cell>
          <cell r="J545">
            <v>80670.775066000002</v>
          </cell>
          <cell r="K545">
            <v>0</v>
          </cell>
          <cell r="L545">
            <v>0</v>
          </cell>
          <cell r="M545">
            <v>236193.51998799999</v>
          </cell>
          <cell r="N545">
            <v>25000</v>
          </cell>
          <cell r="O545">
            <v>132577.33183899999</v>
          </cell>
          <cell r="P545">
            <v>57838.616944000001</v>
          </cell>
          <cell r="Q545">
            <v>74738.714894999997</v>
          </cell>
          <cell r="R545">
            <v>0</v>
          </cell>
          <cell r="S545">
            <v>62654.436905000002</v>
          </cell>
          <cell r="T545">
            <v>84715.833369</v>
          </cell>
          <cell r="U545">
            <v>67609.285898000002</v>
          </cell>
          <cell r="V545">
            <v>84715.833369</v>
          </cell>
          <cell r="W545">
            <v>0.21037678760352205</v>
          </cell>
          <cell r="X545">
            <v>0.2862453038569176</v>
          </cell>
          <cell r="Y545">
            <v>27043.714359199999</v>
          </cell>
          <cell r="Z545">
            <v>236193.51998799999</v>
          </cell>
          <cell r="AA545">
            <v>2500000</v>
          </cell>
        </row>
        <row r="546">
          <cell r="A546" t="str">
            <v>NBP</v>
          </cell>
          <cell r="B546">
            <v>0</v>
          </cell>
          <cell r="C546">
            <v>0</v>
          </cell>
          <cell r="D546">
            <v>299851.776747</v>
          </cell>
          <cell r="E546">
            <v>174884.33984</v>
          </cell>
          <cell r="F546">
            <v>86208.471181000001</v>
          </cell>
          <cell r="G546">
            <v>133408.481551</v>
          </cell>
          <cell r="H546">
            <v>436301.44554599997</v>
          </cell>
          <cell r="I546">
            <v>188031.74528800001</v>
          </cell>
          <cell r="J546">
            <v>188031.74528800001</v>
          </cell>
          <cell r="K546">
            <v>0</v>
          </cell>
          <cell r="L546">
            <v>0</v>
          </cell>
          <cell r="M546">
            <v>248269.700258</v>
          </cell>
          <cell r="N546">
            <v>128655</v>
          </cell>
          <cell r="O546">
            <v>1101228.876774</v>
          </cell>
          <cell r="P546">
            <v>1024656.6392879999</v>
          </cell>
          <cell r="Q546">
            <v>76572.237486000013</v>
          </cell>
          <cell r="R546">
            <v>0</v>
          </cell>
          <cell r="S546">
            <v>43680.282009000002</v>
          </cell>
          <cell r="T546">
            <v>46387.961096999999</v>
          </cell>
          <cell r="U546">
            <v>37725.279580000002</v>
          </cell>
          <cell r="V546">
            <v>46387.961096999999</v>
          </cell>
          <cell r="W546">
            <v>8.6466088905090652E-2</v>
          </cell>
          <cell r="X546">
            <v>0.15195281397929822</v>
          </cell>
          <cell r="Y546">
            <v>2932.2824281994481</v>
          </cell>
          <cell r="Z546">
            <v>248269.700258</v>
          </cell>
          <cell r="AA546">
            <v>12865500</v>
          </cell>
        </row>
        <row r="547">
          <cell r="A547" t="str">
            <v>ECI</v>
          </cell>
          <cell r="B547">
            <v>0</v>
          </cell>
          <cell r="C547">
            <v>0</v>
          </cell>
          <cell r="D547">
            <v>52083.181088999998</v>
          </cell>
          <cell r="E547">
            <v>27411.186409000002</v>
          </cell>
          <cell r="F547">
            <v>4121.8381429999999</v>
          </cell>
          <cell r="G547">
            <v>23.837637999999998</v>
          </cell>
          <cell r="H547">
            <v>53182.586529</v>
          </cell>
          <cell r="I547">
            <v>20069.264887000001</v>
          </cell>
          <cell r="J547">
            <v>20069.264887000001</v>
          </cell>
          <cell r="K547">
            <v>0</v>
          </cell>
          <cell r="L547">
            <v>0</v>
          </cell>
          <cell r="M547">
            <v>33113.321642000003</v>
          </cell>
          <cell r="N547">
            <v>17600</v>
          </cell>
          <cell r="O547">
            <v>62356.123517</v>
          </cell>
          <cell r="P547">
            <v>43596.665115999996</v>
          </cell>
          <cell r="Q547">
            <v>18759.458400999996</v>
          </cell>
          <cell r="R547">
            <v>0</v>
          </cell>
          <cell r="S547">
            <v>4519.6581370000004</v>
          </cell>
          <cell r="T547">
            <v>5058.740933</v>
          </cell>
          <cell r="U547">
            <v>4019.391435</v>
          </cell>
          <cell r="V547">
            <v>5058.740933</v>
          </cell>
          <cell r="W547">
            <v>7.5577208581388972E-2</v>
          </cell>
          <cell r="X547">
            <v>0.12138291284864389</v>
          </cell>
          <cell r="Y547">
            <v>2283.7451335227274</v>
          </cell>
          <cell r="Z547">
            <v>33113.321642000003</v>
          </cell>
          <cell r="AA547">
            <v>1760000</v>
          </cell>
        </row>
        <row r="548">
          <cell r="A548" t="str">
            <v>NAG</v>
          </cell>
          <cell r="B548">
            <v>0</v>
          </cell>
          <cell r="C548">
            <v>0</v>
          </cell>
          <cell r="D548">
            <v>606792.96348799998</v>
          </cell>
          <cell r="E548">
            <v>253946.78832699999</v>
          </cell>
          <cell r="F548">
            <v>280677.86329399998</v>
          </cell>
          <cell r="G548">
            <v>28257.487638999999</v>
          </cell>
          <cell r="H548">
            <v>668438.46673800005</v>
          </cell>
          <cell r="I548">
            <v>455573.929153</v>
          </cell>
          <cell r="J548">
            <v>455066.02915299998</v>
          </cell>
          <cell r="K548">
            <v>349163.50319399999</v>
          </cell>
          <cell r="L548">
            <v>507.9</v>
          </cell>
          <cell r="M548">
            <v>212864.53758500001</v>
          </cell>
          <cell r="N548">
            <v>158890.4698734</v>
          </cell>
          <cell r="O548">
            <v>1035258.71302</v>
          </cell>
          <cell r="P548">
            <v>902079.68448699999</v>
          </cell>
          <cell r="Q548">
            <v>133179.028533</v>
          </cell>
          <cell r="R548">
            <v>26891.267292</v>
          </cell>
          <cell r="S548">
            <v>33855.708524000001</v>
          </cell>
          <cell r="T548">
            <v>17529.615489</v>
          </cell>
          <cell r="U548">
            <v>14563.838543</v>
          </cell>
          <cell r="V548">
            <v>44420.882781</v>
          </cell>
          <cell r="W548">
            <v>2.1787852237277684E-2</v>
          </cell>
          <cell r="X548">
            <v>6.8418341111348521E-2</v>
          </cell>
          <cell r="Y548">
            <v>916.59615958063182</v>
          </cell>
          <cell r="Z548">
            <v>212864.53758500001</v>
          </cell>
          <cell r="AA548">
            <v>15889046</v>
          </cell>
        </row>
        <row r="549">
          <cell r="A549" t="str">
            <v>S74</v>
          </cell>
          <cell r="B549">
            <v>0</v>
          </cell>
          <cell r="C549">
            <v>0</v>
          </cell>
          <cell r="D549">
            <v>70470.289051999993</v>
          </cell>
          <cell r="E549">
            <v>21174.371243000001</v>
          </cell>
          <cell r="F549">
            <v>36970.183595000002</v>
          </cell>
          <cell r="G549">
            <v>451.60963700000002</v>
          </cell>
          <cell r="H549">
            <v>163475.51868899999</v>
          </cell>
          <cell r="I549">
            <v>43132.219424000003</v>
          </cell>
          <cell r="J549">
            <v>43132.219424000003</v>
          </cell>
          <cell r="K549">
            <v>6995.8894419999997</v>
          </cell>
          <cell r="L549">
            <v>0</v>
          </cell>
          <cell r="M549">
            <v>120343.29926499999</v>
          </cell>
          <cell r="N549">
            <v>64800</v>
          </cell>
          <cell r="O549">
            <v>8895.9540030000007</v>
          </cell>
          <cell r="P549">
            <v>9019.8358110000008</v>
          </cell>
          <cell r="Q549">
            <v>-123.8818080000004</v>
          </cell>
          <cell r="R549">
            <v>2330.0162340000002</v>
          </cell>
          <cell r="S549">
            <v>-1128.0673119999999</v>
          </cell>
          <cell r="T549">
            <v>-2367.4391260000002</v>
          </cell>
          <cell r="U549">
            <v>-2367.4391260000002</v>
          </cell>
          <cell r="V549">
            <v>-37.422892000000047</v>
          </cell>
          <cell r="W549">
            <v>-1.4481918424151797E-2</v>
          </cell>
          <cell r="X549">
            <v>-1.9672380103081765E-2</v>
          </cell>
          <cell r="Y549">
            <v>-365.34554413580247</v>
          </cell>
          <cell r="Z549">
            <v>120343.29926499999</v>
          </cell>
          <cell r="AA549">
            <v>6480000</v>
          </cell>
        </row>
        <row r="550">
          <cell r="A550" t="str">
            <v>PPP</v>
          </cell>
          <cell r="B550">
            <v>0</v>
          </cell>
          <cell r="C550">
            <v>0</v>
          </cell>
          <cell r="D550">
            <v>54538.317710000003</v>
          </cell>
          <cell r="E550">
            <v>10670.911550000001</v>
          </cell>
          <cell r="F550">
            <v>32621.23675</v>
          </cell>
          <cell r="G550">
            <v>94348.303675000003</v>
          </cell>
          <cell r="H550">
            <v>150497.04133499999</v>
          </cell>
          <cell r="I550">
            <v>48007.728940000001</v>
          </cell>
          <cell r="J550">
            <v>33278.545368999999</v>
          </cell>
          <cell r="K550">
            <v>4552.8</v>
          </cell>
          <cell r="L550">
            <v>14507.750285</v>
          </cell>
          <cell r="M550">
            <v>102489.312395</v>
          </cell>
          <cell r="N550">
            <v>87999.91</v>
          </cell>
          <cell r="O550">
            <v>144429.277324</v>
          </cell>
          <cell r="P550">
            <v>109082.236558</v>
          </cell>
          <cell r="Q550">
            <v>35347.040765999991</v>
          </cell>
          <cell r="R550">
            <v>2477.6185740000001</v>
          </cell>
          <cell r="S550">
            <v>15842.01556</v>
          </cell>
          <cell r="T550">
            <v>13175.435772999999</v>
          </cell>
          <cell r="U550">
            <v>10435.103384</v>
          </cell>
          <cell r="V550">
            <v>15653.054346999999</v>
          </cell>
          <cell r="W550">
            <v>6.9337598210797421E-2</v>
          </cell>
          <cell r="X550">
            <v>0.1018165030104064</v>
          </cell>
          <cell r="Y550">
            <v>1185.8084154858796</v>
          </cell>
          <cell r="Z550">
            <v>102489.312395</v>
          </cell>
          <cell r="AA550">
            <v>8799991</v>
          </cell>
        </row>
        <row r="551">
          <cell r="A551" t="str">
            <v>EBS</v>
          </cell>
          <cell r="B551">
            <v>0</v>
          </cell>
          <cell r="C551">
            <v>0</v>
          </cell>
          <cell r="D551">
            <v>151387.083457</v>
          </cell>
          <cell r="E551">
            <v>94314.665754999995</v>
          </cell>
          <cell r="F551">
            <v>34993.203917999999</v>
          </cell>
          <cell r="G551">
            <v>2607.9639550000002</v>
          </cell>
          <cell r="H551">
            <v>174680.96874499999</v>
          </cell>
          <cell r="I551">
            <v>47106.087105999999</v>
          </cell>
          <cell r="J551">
            <v>47060.087105999999</v>
          </cell>
          <cell r="K551">
            <v>0</v>
          </cell>
          <cell r="L551">
            <v>0</v>
          </cell>
          <cell r="M551">
            <v>127574.881639</v>
          </cell>
          <cell r="N551">
            <v>99655.84</v>
          </cell>
          <cell r="O551">
            <v>176702.48320700001</v>
          </cell>
          <cell r="P551">
            <v>119815.55858899999</v>
          </cell>
          <cell r="Q551">
            <v>56886.924618000005</v>
          </cell>
          <cell r="R551">
            <v>73.240950999999995</v>
          </cell>
          <cell r="S551">
            <v>14137.202615</v>
          </cell>
          <cell r="T551">
            <v>14950.016967</v>
          </cell>
          <cell r="U551">
            <v>11809.278956</v>
          </cell>
          <cell r="V551">
            <v>15023.257917999999</v>
          </cell>
          <cell r="W551">
            <v>6.7604840074131006E-2</v>
          </cell>
          <cell r="X551">
            <v>9.2567430236124709E-2</v>
          </cell>
          <cell r="Y551">
            <v>1185.006212982601</v>
          </cell>
          <cell r="Z551">
            <v>127574.881639</v>
          </cell>
          <cell r="AA551">
            <v>9965584</v>
          </cell>
        </row>
        <row r="552">
          <cell r="A552" t="str">
            <v>NFC</v>
          </cell>
          <cell r="B552">
            <v>0</v>
          </cell>
          <cell r="C552">
            <v>0</v>
          </cell>
          <cell r="D552">
            <v>205692.12226599999</v>
          </cell>
          <cell r="E552">
            <v>63336.707334999999</v>
          </cell>
          <cell r="F552">
            <v>129207.472794</v>
          </cell>
          <cell r="G552">
            <v>16574.184674</v>
          </cell>
          <cell r="H552">
            <v>222821.46865900001</v>
          </cell>
          <cell r="I552">
            <v>40656.475053000002</v>
          </cell>
          <cell r="J552">
            <v>39949.199003000002</v>
          </cell>
          <cell r="K552">
            <v>13261.354686999999</v>
          </cell>
          <cell r="L552">
            <v>707.27605000000005</v>
          </cell>
          <cell r="M552">
            <v>182164.993606</v>
          </cell>
          <cell r="N552">
            <v>157312.6</v>
          </cell>
          <cell r="O552">
            <v>483891.98498900002</v>
          </cell>
          <cell r="P552">
            <v>406916.15806099999</v>
          </cell>
          <cell r="Q552">
            <v>76975.82692799998</v>
          </cell>
          <cell r="R552">
            <v>2268.2403039999999</v>
          </cell>
          <cell r="S552">
            <v>16585.562550999999</v>
          </cell>
          <cell r="T552">
            <v>15342.353249</v>
          </cell>
          <cell r="U552">
            <v>12555.870841</v>
          </cell>
          <cell r="V552">
            <v>17610.593552999999</v>
          </cell>
          <cell r="W552">
            <v>5.6349466308451487E-2</v>
          </cell>
          <cell r="X552">
            <v>6.8925816055288705E-2</v>
          </cell>
          <cell r="Y552">
            <v>798.14781784802994</v>
          </cell>
          <cell r="Z552">
            <v>182164.993606</v>
          </cell>
          <cell r="AA552">
            <v>15731260</v>
          </cell>
        </row>
        <row r="553">
          <cell r="A553" t="str">
            <v>RCL</v>
          </cell>
          <cell r="B553">
            <v>0</v>
          </cell>
          <cell r="C553">
            <v>0</v>
          </cell>
          <cell r="D553">
            <v>446484.89812199998</v>
          </cell>
          <cell r="E553">
            <v>60851.454892000002</v>
          </cell>
          <cell r="F553">
            <v>305516.54505900003</v>
          </cell>
          <cell r="G553">
            <v>94314.878068000005</v>
          </cell>
          <cell r="H553">
            <v>603041.65707199997</v>
          </cell>
          <cell r="I553">
            <v>387182.20551900001</v>
          </cell>
          <cell r="J553">
            <v>387182.20551900001</v>
          </cell>
          <cell r="K553">
            <v>0</v>
          </cell>
          <cell r="L553">
            <v>0</v>
          </cell>
          <cell r="M553">
            <v>215859.45155299999</v>
          </cell>
          <cell r="N553">
            <v>90000.071434690006</v>
          </cell>
          <cell r="O553">
            <v>92062.338722999993</v>
          </cell>
          <cell r="P553">
            <v>69359.424113999994</v>
          </cell>
          <cell r="Q553">
            <v>22702.914608999996</v>
          </cell>
          <cell r="R553">
            <v>0</v>
          </cell>
          <cell r="S553">
            <v>9581.0142180000003</v>
          </cell>
          <cell r="T553">
            <v>13763.904081000001</v>
          </cell>
          <cell r="U553">
            <v>9755.2571370000005</v>
          </cell>
          <cell r="V553">
            <v>13763.904081000001</v>
          </cell>
          <cell r="W553">
            <v>1.6176754992956108E-2</v>
          </cell>
          <cell r="X553">
            <v>4.5192633756899872E-2</v>
          </cell>
          <cell r="Y553">
            <v>1290.4875171939204</v>
          </cell>
          <cell r="Z553">
            <v>215859.45155299999</v>
          </cell>
          <cell r="AA553">
            <v>7559358</v>
          </cell>
        </row>
        <row r="554">
          <cell r="A554" t="str">
            <v>TCS</v>
          </cell>
          <cell r="B554">
            <v>0</v>
          </cell>
          <cell r="C554">
            <v>0</v>
          </cell>
          <cell r="D554">
            <v>798296.02607300004</v>
          </cell>
          <cell r="E554">
            <v>491810.70013399998</v>
          </cell>
          <cell r="F554">
            <v>255696.85778200001</v>
          </cell>
          <cell r="G554">
            <v>796712.27451100003</v>
          </cell>
          <cell r="H554">
            <v>2126188.2154270001</v>
          </cell>
          <cell r="I554">
            <v>1837832.9428379999</v>
          </cell>
          <cell r="J554">
            <v>1535464.7568620001</v>
          </cell>
          <cell r="K554">
            <v>340555.76384899998</v>
          </cell>
          <cell r="L554">
            <v>299559.13460699999</v>
          </cell>
          <cell r="M554">
            <v>288355.272589</v>
          </cell>
          <cell r="N554">
            <v>268467.73</v>
          </cell>
          <cell r="O554">
            <v>5907041.4548500003</v>
          </cell>
          <cell r="P554">
            <v>5453668.6408329997</v>
          </cell>
          <cell r="Q554">
            <v>453372.8140170002</v>
          </cell>
          <cell r="R554">
            <v>78163.985746999999</v>
          </cell>
          <cell r="S554">
            <v>178924.06118300001</v>
          </cell>
          <cell r="T554">
            <v>111468.152373</v>
          </cell>
          <cell r="U554">
            <v>73828.076826999997</v>
          </cell>
          <cell r="V554">
            <v>189632.13812000002</v>
          </cell>
          <cell r="W554">
            <v>3.4723208552904707E-2</v>
          </cell>
          <cell r="X554">
            <v>0.25603165208020667</v>
          </cell>
          <cell r="Y554">
            <v>2749.97955348302</v>
          </cell>
          <cell r="Z554">
            <v>288355.272589</v>
          </cell>
          <cell r="AA554">
            <v>26846773</v>
          </cell>
        </row>
        <row r="555">
          <cell r="A555" t="str">
            <v>CAG</v>
          </cell>
          <cell r="B555">
            <v>0</v>
          </cell>
          <cell r="C555">
            <v>0</v>
          </cell>
          <cell r="D555" t="e">
            <v>#N/A</v>
          </cell>
          <cell r="E555" t="e">
            <v>#N/A</v>
          </cell>
          <cell r="F555" t="e">
            <v>#N/A</v>
          </cell>
          <cell r="G555" t="e">
            <v>#N/A</v>
          </cell>
          <cell r="H555" t="e">
            <v>#N/A</v>
          </cell>
          <cell r="I555" t="e">
            <v>#N/A</v>
          </cell>
          <cell r="J555" t="e">
            <v>#N/A</v>
          </cell>
          <cell r="K555" t="e">
            <v>#N/A</v>
          </cell>
          <cell r="L555" t="e">
            <v>#N/A</v>
          </cell>
          <cell r="M555" t="e">
            <v>#N/A</v>
          </cell>
          <cell r="N555" t="e">
            <v>#N/A</v>
          </cell>
          <cell r="O555">
            <v>67460.813496000002</v>
          </cell>
          <cell r="P555" t="e">
            <v>#N/A</v>
          </cell>
          <cell r="Q555" t="e">
            <v>#N/A</v>
          </cell>
          <cell r="R555" t="e">
            <v>#N/A</v>
          </cell>
          <cell r="S555" t="e">
            <v>#N/A</v>
          </cell>
          <cell r="T555">
            <v>5923.5157179999997</v>
          </cell>
          <cell r="U555">
            <v>4660.6777570000004</v>
          </cell>
          <cell r="V555" t="e">
            <v>#N/A</v>
          </cell>
          <cell r="W555" t="e">
            <v>#N/A</v>
          </cell>
          <cell r="X555" t="e">
            <v>#N/A</v>
          </cell>
          <cell r="Y555">
            <v>337.73027224637679</v>
          </cell>
          <cell r="Z555" t="e">
            <v>#N/A</v>
          </cell>
          <cell r="AA555">
            <v>13800000</v>
          </cell>
        </row>
        <row r="556">
          <cell r="A556" t="str">
            <v>DTD</v>
          </cell>
          <cell r="B556">
            <v>0</v>
          </cell>
          <cell r="C556">
            <v>0</v>
          </cell>
          <cell r="D556">
            <v>565093.81456500001</v>
          </cell>
          <cell r="E556">
            <v>143440.62890099999</v>
          </cell>
          <cell r="F556">
            <v>67695.065226000006</v>
          </cell>
          <cell r="G556">
            <v>505817.14318700001</v>
          </cell>
          <cell r="H556">
            <v>1619367.651691</v>
          </cell>
          <cell r="I556">
            <v>1167636.7546850001</v>
          </cell>
          <cell r="J556">
            <v>396622.05362999998</v>
          </cell>
          <cell r="K556">
            <v>93056.670152000006</v>
          </cell>
          <cell r="L556">
            <v>10477.159</v>
          </cell>
          <cell r="M556">
            <v>451730.89700599998</v>
          </cell>
          <cell r="N556">
            <v>241999.97</v>
          </cell>
          <cell r="O556">
            <v>308328.20380199997</v>
          </cell>
          <cell r="P556">
            <v>277586.88443799998</v>
          </cell>
          <cell r="Q556">
            <v>30741.31936400001</v>
          </cell>
          <cell r="R556">
            <v>963.44003999999995</v>
          </cell>
          <cell r="S556">
            <v>14932.304142000001</v>
          </cell>
          <cell r="T556">
            <v>93101.833335999996</v>
          </cell>
          <cell r="U556">
            <v>86873.586863999997</v>
          </cell>
          <cell r="V556">
            <v>94065.273375999997</v>
          </cell>
          <cell r="W556">
            <v>5.3646611239444961E-2</v>
          </cell>
          <cell r="X556">
            <v>0.1923126964300742</v>
          </cell>
          <cell r="Y556">
            <v>3534.1767001558155</v>
          </cell>
          <cell r="Z556">
            <v>451730.89700599998</v>
          </cell>
          <cell r="AA556">
            <v>24580997</v>
          </cell>
        </row>
        <row r="557">
          <cell r="A557" t="str">
            <v>NHC</v>
          </cell>
          <cell r="B557">
            <v>0</v>
          </cell>
          <cell r="C557">
            <v>0</v>
          </cell>
          <cell r="D557">
            <v>26105.752343</v>
          </cell>
          <cell r="E557">
            <v>1171.1521009999999</v>
          </cell>
          <cell r="F557">
            <v>8112.6372389999997</v>
          </cell>
          <cell r="G557">
            <v>10777.862247999999</v>
          </cell>
          <cell r="H557">
            <v>66248.624196999997</v>
          </cell>
          <cell r="I557">
            <v>6645.9401630000002</v>
          </cell>
          <cell r="J557">
            <v>6413.934835</v>
          </cell>
          <cell r="K557">
            <v>0</v>
          </cell>
          <cell r="L557">
            <v>0</v>
          </cell>
          <cell r="M557">
            <v>59602.684033999998</v>
          </cell>
          <cell r="N557">
            <v>30415.42</v>
          </cell>
          <cell r="O557">
            <v>100195.439419</v>
          </cell>
          <cell r="P557">
            <v>78896.735153000001</v>
          </cell>
          <cell r="Q557">
            <v>21298.704266000004</v>
          </cell>
          <cell r="R557">
            <v>0</v>
          </cell>
          <cell r="S557">
            <v>11529.360736000001</v>
          </cell>
          <cell r="T557">
            <v>11564.974458999999</v>
          </cell>
          <cell r="U557">
            <v>8886.3181669999994</v>
          </cell>
          <cell r="V557">
            <v>11564.974458999999</v>
          </cell>
          <cell r="W557">
            <v>0.13413588998580905</v>
          </cell>
          <cell r="X557">
            <v>0.14909258384959395</v>
          </cell>
          <cell r="Y557">
            <v>2921.6490079702994</v>
          </cell>
          <cell r="Z557">
            <v>59602.684033999998</v>
          </cell>
          <cell r="AA557">
            <v>3041542</v>
          </cell>
        </row>
        <row r="558">
          <cell r="A558" t="str">
            <v>VLA</v>
          </cell>
          <cell r="B558">
            <v>0</v>
          </cell>
          <cell r="C558">
            <v>0</v>
          </cell>
          <cell r="D558">
            <v>14208.684357</v>
          </cell>
          <cell r="E558">
            <v>1162.828332</v>
          </cell>
          <cell r="F558">
            <v>460.05636199999998</v>
          </cell>
          <cell r="G558">
            <v>1311.328182</v>
          </cell>
          <cell r="H558">
            <v>16519.725720999999</v>
          </cell>
          <cell r="I558">
            <v>291.286293</v>
          </cell>
          <cell r="J558">
            <v>291.286293</v>
          </cell>
          <cell r="K558">
            <v>0</v>
          </cell>
          <cell r="L558">
            <v>0</v>
          </cell>
          <cell r="M558">
            <v>16228.439428</v>
          </cell>
          <cell r="N558">
            <v>10800</v>
          </cell>
          <cell r="O558">
            <v>11809.973</v>
          </cell>
          <cell r="P558">
            <v>8483.1283289999992</v>
          </cell>
          <cell r="Q558">
            <v>3326.8446709999998</v>
          </cell>
          <cell r="R558">
            <v>0</v>
          </cell>
          <cell r="S558">
            <v>-57.890256000000001</v>
          </cell>
          <cell r="T558">
            <v>1115.3847310000001</v>
          </cell>
          <cell r="U558">
            <v>1021.556251</v>
          </cell>
          <cell r="V558">
            <v>1115.3847310000001</v>
          </cell>
          <cell r="W558">
            <v>6.1838572156279206E-2</v>
          </cell>
          <cell r="X558">
            <v>6.2948520437365124E-2</v>
          </cell>
          <cell r="Y558">
            <v>945.8854175925926</v>
          </cell>
          <cell r="Z558">
            <v>16228.439428</v>
          </cell>
          <cell r="AA558">
            <v>1080000</v>
          </cell>
        </row>
        <row r="559">
          <cell r="A559" t="str">
            <v>VTS</v>
          </cell>
          <cell r="B559">
            <v>0</v>
          </cell>
          <cell r="C559">
            <v>0</v>
          </cell>
          <cell r="D559">
            <v>38810.831835999998</v>
          </cell>
          <cell r="E559">
            <v>2257.9208619999999</v>
          </cell>
          <cell r="F559">
            <v>14558.754838999999</v>
          </cell>
          <cell r="G559">
            <v>12276.44239</v>
          </cell>
          <cell r="H559">
            <v>52841.872478999998</v>
          </cell>
          <cell r="I559">
            <v>8656.7330999999995</v>
          </cell>
          <cell r="J559">
            <v>8656.7330999999995</v>
          </cell>
          <cell r="K559">
            <v>1000</v>
          </cell>
          <cell r="L559">
            <v>0</v>
          </cell>
          <cell r="M559">
            <v>44185.139379</v>
          </cell>
          <cell r="N559">
            <v>20000</v>
          </cell>
          <cell r="O559">
            <v>28441.445701000001</v>
          </cell>
          <cell r="P559">
            <v>25919.433999000001</v>
          </cell>
          <cell r="Q559">
            <v>2522.0117019999989</v>
          </cell>
          <cell r="R559">
            <v>68.679361999999998</v>
          </cell>
          <cell r="S559">
            <v>-3091.773475</v>
          </cell>
          <cell r="T559">
            <v>-3070.0152029999999</v>
          </cell>
          <cell r="U559">
            <v>-3166.6963970000002</v>
          </cell>
          <cell r="V559">
            <v>-3001.3358410000001</v>
          </cell>
          <cell r="W559">
            <v>-5.9927785455719494E-2</v>
          </cell>
          <cell r="X559">
            <v>-7.1668810860536641E-2</v>
          </cell>
          <cell r="Y559">
            <v>-1583.3481985000001</v>
          </cell>
          <cell r="Z559">
            <v>44185.139379</v>
          </cell>
          <cell r="AA559">
            <v>2000000</v>
          </cell>
        </row>
        <row r="560">
          <cell r="A560" t="str">
            <v>DS3</v>
          </cell>
          <cell r="B560">
            <v>0</v>
          </cell>
          <cell r="C560">
            <v>0</v>
          </cell>
          <cell r="D560">
            <v>45478.08943</v>
          </cell>
          <cell r="E560">
            <v>36045.930703999999</v>
          </cell>
          <cell r="F560">
            <v>723.569073</v>
          </cell>
          <cell r="G560">
            <v>14216.224467</v>
          </cell>
          <cell r="H560">
            <v>133038.489719</v>
          </cell>
          <cell r="I560">
            <v>17435.336883</v>
          </cell>
          <cell r="J560">
            <v>13493.947921999999</v>
          </cell>
          <cell r="K560">
            <v>2599.995508</v>
          </cell>
          <cell r="L560">
            <v>0</v>
          </cell>
          <cell r="M560">
            <v>115603.15283599999</v>
          </cell>
          <cell r="N560">
            <v>106697.3</v>
          </cell>
          <cell r="O560">
            <v>47022.415078999999</v>
          </cell>
          <cell r="P560">
            <v>33558.379072999996</v>
          </cell>
          <cell r="Q560">
            <v>13464.036006</v>
          </cell>
          <cell r="R560">
            <v>17.857036999999998</v>
          </cell>
          <cell r="S560">
            <v>7420.5190929999999</v>
          </cell>
          <cell r="T560">
            <v>7889.4605670000001</v>
          </cell>
          <cell r="U560">
            <v>6182.6581269999997</v>
          </cell>
          <cell r="V560">
            <v>7907.3176039999998</v>
          </cell>
          <cell r="W560">
            <v>4.6472702298852225E-2</v>
          </cell>
          <cell r="X560">
            <v>5.34817431473604E-2</v>
          </cell>
          <cell r="Y560">
            <v>579.45778637322599</v>
          </cell>
          <cell r="Z560">
            <v>115603.15283599999</v>
          </cell>
          <cell r="AA560">
            <v>10669730</v>
          </cell>
        </row>
        <row r="561">
          <cell r="A561" t="str">
            <v>VE3</v>
          </cell>
          <cell r="B561">
            <v>0</v>
          </cell>
          <cell r="C561">
            <v>0</v>
          </cell>
          <cell r="D561">
            <v>34190.617188999997</v>
          </cell>
          <cell r="E561">
            <v>5512.9183000000003</v>
          </cell>
          <cell r="F561">
            <v>20690.076587</v>
          </cell>
          <cell r="G561">
            <v>4675.5624699999998</v>
          </cell>
          <cell r="H561">
            <v>39174.128260999998</v>
          </cell>
          <cell r="I561">
            <v>22656.199291000001</v>
          </cell>
          <cell r="J561">
            <v>21258.553774</v>
          </cell>
          <cell r="K561">
            <v>9089.8720900000008</v>
          </cell>
          <cell r="L561">
            <v>1397.6455169999999</v>
          </cell>
          <cell r="M561">
            <v>16517.928970000001</v>
          </cell>
          <cell r="N561">
            <v>13197.1</v>
          </cell>
          <cell r="O561">
            <v>54938.058908999999</v>
          </cell>
          <cell r="P561">
            <v>49972.808232000003</v>
          </cell>
          <cell r="Q561">
            <v>4965.250677</v>
          </cell>
          <cell r="R561">
            <v>965.455736</v>
          </cell>
          <cell r="S561">
            <v>1330.0728610000001</v>
          </cell>
          <cell r="T561">
            <v>680.18284900000003</v>
          </cell>
          <cell r="U561">
            <v>302.21409399999999</v>
          </cell>
          <cell r="V561">
            <v>1645.6385850000001</v>
          </cell>
          <cell r="W561">
            <v>7.7146348219028719E-3</v>
          </cell>
          <cell r="X561">
            <v>1.8296125049870583E-2</v>
          </cell>
          <cell r="Y561">
            <v>229.00038190208454</v>
          </cell>
          <cell r="Z561">
            <v>16517.928970000001</v>
          </cell>
          <cell r="AA561">
            <v>1319710</v>
          </cell>
        </row>
        <row r="562">
          <cell r="A562" t="str">
            <v>TTH</v>
          </cell>
          <cell r="B562">
            <v>0</v>
          </cell>
          <cell r="C562">
            <v>0</v>
          </cell>
          <cell r="D562">
            <v>269805.859024</v>
          </cell>
          <cell r="E562">
            <v>67131.927540999997</v>
          </cell>
          <cell r="F562">
            <v>97079.233787000005</v>
          </cell>
          <cell r="G562">
            <v>66446.657619000005</v>
          </cell>
          <cell r="H562">
            <v>459516.414223</v>
          </cell>
          <cell r="I562">
            <v>66359.749947999997</v>
          </cell>
          <cell r="J562">
            <v>47499.749947999997</v>
          </cell>
          <cell r="K562">
            <v>33092.6</v>
          </cell>
          <cell r="L562">
            <v>18860</v>
          </cell>
          <cell r="M562">
            <v>393156.66427499999</v>
          </cell>
          <cell r="N562">
            <v>298999.81</v>
          </cell>
          <cell r="O562">
            <v>250748.24346</v>
          </cell>
          <cell r="P562">
            <v>177246.939232</v>
          </cell>
          <cell r="Q562">
            <v>73501.304227999979</v>
          </cell>
          <cell r="R562">
            <v>3835.180938</v>
          </cell>
          <cell r="S562">
            <v>66280.051722999997</v>
          </cell>
          <cell r="T562">
            <v>57322.400600000001</v>
          </cell>
          <cell r="U562">
            <v>57322.400600000001</v>
          </cell>
          <cell r="V562">
            <v>61157.581537999999</v>
          </cell>
          <cell r="W562">
            <v>0.12474505550999067</v>
          </cell>
          <cell r="X562">
            <v>0.14580040428846677</v>
          </cell>
          <cell r="Y562">
            <v>1533.7160345757679</v>
          </cell>
          <cell r="Z562">
            <v>393156.66427499999</v>
          </cell>
          <cell r="AA562">
            <v>37374846</v>
          </cell>
        </row>
        <row r="563">
          <cell r="A563" t="str">
            <v>HJS</v>
          </cell>
          <cell r="B563">
            <v>0</v>
          </cell>
          <cell r="C563">
            <v>0</v>
          </cell>
          <cell r="D563">
            <v>51676.348174999999</v>
          </cell>
          <cell r="E563">
            <v>15214.415713</v>
          </cell>
          <cell r="F563">
            <v>19505.210689</v>
          </cell>
          <cell r="G563">
            <v>344355.09354999999</v>
          </cell>
          <cell r="H563">
            <v>398639.911463</v>
          </cell>
          <cell r="I563">
            <v>103015.748993</v>
          </cell>
          <cell r="J563">
            <v>60220.857362000002</v>
          </cell>
          <cell r="K563">
            <v>35499.837</v>
          </cell>
          <cell r="L563">
            <v>41315.579690999999</v>
          </cell>
          <cell r="M563">
            <v>295624.16246999998</v>
          </cell>
          <cell r="N563">
            <v>209999</v>
          </cell>
          <cell r="O563">
            <v>178312.87444399999</v>
          </cell>
          <cell r="P563">
            <v>118873.509372</v>
          </cell>
          <cell r="Q563">
            <v>59439.365072000001</v>
          </cell>
          <cell r="R563">
            <v>10101.440323999999</v>
          </cell>
          <cell r="S563">
            <v>62287.492893000002</v>
          </cell>
          <cell r="T563">
            <v>55547.545187999996</v>
          </cell>
          <cell r="U563">
            <v>45549.432642</v>
          </cell>
          <cell r="V563">
            <v>65648.985511999999</v>
          </cell>
          <cell r="W563">
            <v>0.11426209802935826</v>
          </cell>
          <cell r="X563">
            <v>0.15407885560309154</v>
          </cell>
          <cell r="Y563">
            <v>2169.0309307187176</v>
          </cell>
          <cell r="Z563">
            <v>295624.16246999998</v>
          </cell>
          <cell r="AA563">
            <v>20999900</v>
          </cell>
        </row>
        <row r="564">
          <cell r="A564" t="str">
            <v>UNI</v>
          </cell>
          <cell r="B564">
            <v>0</v>
          </cell>
          <cell r="C564">
            <v>0</v>
          </cell>
          <cell r="D564">
            <v>32775.587023</v>
          </cell>
          <cell r="E564">
            <v>16341.495526999999</v>
          </cell>
          <cell r="F564">
            <v>710.21309799999995</v>
          </cell>
          <cell r="G564">
            <v>119807.786376</v>
          </cell>
          <cell r="H564">
            <v>167997.42334000001</v>
          </cell>
          <cell r="I564">
            <v>9532.3142509999998</v>
          </cell>
          <cell r="J564">
            <v>9432.3142509999998</v>
          </cell>
          <cell r="K564">
            <v>2700</v>
          </cell>
          <cell r="L564">
            <v>0</v>
          </cell>
          <cell r="M564">
            <v>158465.10908900001</v>
          </cell>
          <cell r="N564">
            <v>153160.32000000001</v>
          </cell>
          <cell r="O564">
            <v>7524.1038980000003</v>
          </cell>
          <cell r="P564">
            <v>6812.0873519999996</v>
          </cell>
          <cell r="Q564">
            <v>712.01654599999949</v>
          </cell>
          <cell r="R564">
            <v>258.73150900000002</v>
          </cell>
          <cell r="S564">
            <v>-630.46342200000004</v>
          </cell>
          <cell r="T564">
            <v>747.03581299999996</v>
          </cell>
          <cell r="U564">
            <v>607.15406499999983</v>
          </cell>
          <cell r="V564">
            <v>1005.7673219999999</v>
          </cell>
          <cell r="W564">
            <v>3.6140677215698528E-3</v>
          </cell>
          <cell r="X564">
            <v>3.8314684443185479E-3</v>
          </cell>
          <cell r="Y564">
            <v>39.641733903402645</v>
          </cell>
          <cell r="Z564">
            <v>158465.10908900001</v>
          </cell>
          <cell r="AA564">
            <v>15316032</v>
          </cell>
        </row>
        <row r="565">
          <cell r="A565" t="str">
            <v>VTL</v>
          </cell>
          <cell r="B565">
            <v>0</v>
          </cell>
          <cell r="C565">
            <v>0</v>
          </cell>
          <cell r="D565">
            <v>101831.24799</v>
          </cell>
          <cell r="E565">
            <v>12671.602586999999</v>
          </cell>
          <cell r="F565">
            <v>81343.108684000006</v>
          </cell>
          <cell r="G565">
            <v>22134.707112</v>
          </cell>
          <cell r="H565">
            <v>146019.00281100001</v>
          </cell>
          <cell r="I565">
            <v>100482.16160599999</v>
          </cell>
          <cell r="J565">
            <v>96665.546690000003</v>
          </cell>
          <cell r="K565">
            <v>89777.020560999998</v>
          </cell>
          <cell r="L565">
            <v>3816.614916</v>
          </cell>
          <cell r="M565">
            <v>45536.841204999997</v>
          </cell>
          <cell r="N565">
            <v>50599.92</v>
          </cell>
          <cell r="O565">
            <v>79988.861858000004</v>
          </cell>
          <cell r="P565">
            <v>66560.646833000006</v>
          </cell>
          <cell r="Q565">
            <v>13428.215025000001</v>
          </cell>
          <cell r="R565">
            <v>7464.6589110000004</v>
          </cell>
          <cell r="S565">
            <v>4435.0387739999996</v>
          </cell>
          <cell r="T565">
            <v>-2228.554736</v>
          </cell>
          <cell r="U565">
            <v>-2231.2934449999998</v>
          </cell>
          <cell r="V565">
            <v>5236.1041750000004</v>
          </cell>
          <cell r="W565">
            <v>-1.5280842918014438E-2</v>
          </cell>
          <cell r="X565">
            <v>-4.8999741439136123E-2</v>
          </cell>
          <cell r="Y565">
            <v>-440.96778117435758</v>
          </cell>
          <cell r="Z565">
            <v>45536.841204999997</v>
          </cell>
          <cell r="AA565">
            <v>5059992</v>
          </cell>
        </row>
        <row r="566">
          <cell r="A566" t="str">
            <v>TMX</v>
          </cell>
          <cell r="B566">
            <v>0</v>
          </cell>
          <cell r="C566">
            <v>0</v>
          </cell>
          <cell r="D566">
            <v>161695.33632999999</v>
          </cell>
          <cell r="E566">
            <v>33641.311309999997</v>
          </cell>
          <cell r="F566">
            <v>5990.1483440000002</v>
          </cell>
          <cell r="G566">
            <v>3210.6719189999999</v>
          </cell>
          <cell r="H566">
            <v>164906.00824900001</v>
          </cell>
          <cell r="I566">
            <v>67793.880376999994</v>
          </cell>
          <cell r="J566">
            <v>65345.369014999997</v>
          </cell>
          <cell r="K566">
            <v>0</v>
          </cell>
          <cell r="L566">
            <v>0</v>
          </cell>
          <cell r="M566">
            <v>97112.127871999997</v>
          </cell>
          <cell r="N566">
            <v>60000</v>
          </cell>
          <cell r="O566">
            <v>888965.14068199997</v>
          </cell>
          <cell r="P566">
            <v>852855.44626</v>
          </cell>
          <cell r="Q566">
            <v>36109.69442200003</v>
          </cell>
          <cell r="R566">
            <v>0</v>
          </cell>
          <cell r="S566">
            <v>6577.1514450000004</v>
          </cell>
          <cell r="T566">
            <v>11590.129111</v>
          </cell>
          <cell r="U566">
            <v>9177.8466069999995</v>
          </cell>
          <cell r="V566">
            <v>11590.129111</v>
          </cell>
          <cell r="W566">
            <v>5.5655016481521401E-2</v>
          </cell>
          <cell r="X566">
            <v>9.4507728417783085E-2</v>
          </cell>
          <cell r="Y566">
            <v>1529.6411011666667</v>
          </cell>
          <cell r="Z566">
            <v>97112.127871999997</v>
          </cell>
          <cell r="AA566">
            <v>6000000</v>
          </cell>
        </row>
        <row r="567">
          <cell r="A567" t="str">
            <v>HLY</v>
          </cell>
          <cell r="B567">
            <v>0</v>
          </cell>
          <cell r="C567">
            <v>0</v>
          </cell>
          <cell r="D567">
            <v>14572.62364</v>
          </cell>
          <cell r="E567">
            <v>789.02854000000002</v>
          </cell>
          <cell r="F567">
            <v>11750.848244000001</v>
          </cell>
          <cell r="G567">
            <v>34599.117438000001</v>
          </cell>
          <cell r="H567">
            <v>51099.244782000002</v>
          </cell>
          <cell r="I567">
            <v>39287.933748000003</v>
          </cell>
          <cell r="J567">
            <v>34708.493094999998</v>
          </cell>
          <cell r="K567">
            <v>25114.971579000001</v>
          </cell>
          <cell r="L567">
            <v>4559.4406529999997</v>
          </cell>
          <cell r="M567">
            <v>11811.311034</v>
          </cell>
          <cell r="N567">
            <v>9999.0499999999993</v>
          </cell>
          <cell r="O567">
            <v>45456.452791000003</v>
          </cell>
          <cell r="P567">
            <v>40867.312285</v>
          </cell>
          <cell r="Q567">
            <v>4589.1405059999988</v>
          </cell>
          <cell r="R567">
            <v>2648.6098969999998</v>
          </cell>
          <cell r="S567">
            <v>-904.01185599999997</v>
          </cell>
          <cell r="T567">
            <v>-3607.136113</v>
          </cell>
          <cell r="U567">
            <v>-3607.136113</v>
          </cell>
          <cell r="V567">
            <v>-958.5262160000002</v>
          </cell>
          <cell r="W567">
            <v>-7.0590791084854429E-2</v>
          </cell>
          <cell r="X567">
            <v>-0.30539675931118149</v>
          </cell>
          <cell r="Y567">
            <v>-3607.4788234882312</v>
          </cell>
          <cell r="Z567">
            <v>11811.311034</v>
          </cell>
          <cell r="AA567">
            <v>999905</v>
          </cell>
        </row>
        <row r="568">
          <cell r="A568" t="str">
            <v>VC2</v>
          </cell>
          <cell r="B568">
            <v>0</v>
          </cell>
          <cell r="C568">
            <v>0</v>
          </cell>
          <cell r="D568">
            <v>1699099.0584740001</v>
          </cell>
          <cell r="E568">
            <v>437864.136658</v>
          </cell>
          <cell r="F568">
            <v>979421.39119500003</v>
          </cell>
          <cell r="G568">
            <v>192158.69188500001</v>
          </cell>
          <cell r="H568">
            <v>2024791.48808</v>
          </cell>
          <cell r="I568">
            <v>1720314.723495</v>
          </cell>
          <cell r="J568">
            <v>1708282.5549029999</v>
          </cell>
          <cell r="K568">
            <v>431363.34333</v>
          </cell>
          <cell r="L568">
            <v>2525.2874999999999</v>
          </cell>
          <cell r="M568">
            <v>304476.764585</v>
          </cell>
          <cell r="N568">
            <v>150000</v>
          </cell>
          <cell r="O568">
            <v>1100124.9916290001</v>
          </cell>
          <cell r="P568">
            <v>941076.28064300003</v>
          </cell>
          <cell r="Q568">
            <v>159048.71098600002</v>
          </cell>
          <cell r="R568">
            <v>31604.713630999999</v>
          </cell>
          <cell r="S568">
            <v>76709.912654999993</v>
          </cell>
          <cell r="T568">
            <v>48556.926942999999</v>
          </cell>
          <cell r="U568">
            <v>33041.432154000002</v>
          </cell>
          <cell r="V568">
            <v>80161.64057399999</v>
          </cell>
          <cell r="W568">
            <v>1.6318436909931601E-2</v>
          </cell>
          <cell r="X568">
            <v>0.10851873113876284</v>
          </cell>
          <cell r="Y568">
            <v>2202.7621435999999</v>
          </cell>
          <cell r="Z568">
            <v>304476.764585</v>
          </cell>
          <cell r="AA568">
            <v>15000000</v>
          </cell>
        </row>
        <row r="569">
          <cell r="A569" t="str">
            <v>DHP</v>
          </cell>
          <cell r="B569">
            <v>0</v>
          </cell>
          <cell r="C569">
            <v>0</v>
          </cell>
          <cell r="D569">
            <v>115316.993665</v>
          </cell>
          <cell r="E569">
            <v>17507.335421</v>
          </cell>
          <cell r="F569">
            <v>90860.900246999998</v>
          </cell>
          <cell r="G569">
            <v>61493.247221999998</v>
          </cell>
          <cell r="H569">
            <v>197088.76737099999</v>
          </cell>
          <cell r="I569">
            <v>37975.356453</v>
          </cell>
          <cell r="J569">
            <v>37025.444352999999</v>
          </cell>
          <cell r="K569">
            <v>11433.629465</v>
          </cell>
          <cell r="L569">
            <v>949.91210000000001</v>
          </cell>
          <cell r="M569">
            <v>159113.41091800001</v>
          </cell>
          <cell r="N569">
            <v>94922</v>
          </cell>
          <cell r="O569">
            <v>280832.54855100001</v>
          </cell>
          <cell r="P569">
            <v>245199.78354800001</v>
          </cell>
          <cell r="Q569">
            <v>35632.765002999986</v>
          </cell>
          <cell r="R569">
            <v>1163.3322720000001</v>
          </cell>
          <cell r="S569">
            <v>14175.48559</v>
          </cell>
          <cell r="T569">
            <v>21831.339392000002</v>
          </cell>
          <cell r="U569">
            <v>17465.071513999999</v>
          </cell>
          <cell r="V569">
            <v>22994.671664000001</v>
          </cell>
          <cell r="W569">
            <v>8.8615255688944156E-2</v>
          </cell>
          <cell r="X569">
            <v>0.10976492435952317</v>
          </cell>
          <cell r="Y569">
            <v>1839.9392673984955</v>
          </cell>
          <cell r="Z569">
            <v>159113.41091800001</v>
          </cell>
          <cell r="AA569">
            <v>9492200</v>
          </cell>
        </row>
        <row r="570">
          <cell r="A570" t="str">
            <v>PVG</v>
          </cell>
          <cell r="B570">
            <v>0</v>
          </cell>
          <cell r="C570">
            <v>0</v>
          </cell>
          <cell r="D570">
            <v>611652.771725</v>
          </cell>
          <cell r="E570">
            <v>276843.31209000002</v>
          </cell>
          <cell r="F570">
            <v>55578.295054000002</v>
          </cell>
          <cell r="G570">
            <v>388467.533712</v>
          </cell>
          <cell r="H570">
            <v>1293764.225478</v>
          </cell>
          <cell r="I570">
            <v>823475.07367099996</v>
          </cell>
          <cell r="J570">
            <v>714838.28569199995</v>
          </cell>
          <cell r="K570">
            <v>318206.45387000003</v>
          </cell>
          <cell r="L570">
            <v>0</v>
          </cell>
          <cell r="M570">
            <v>470289.15180699999</v>
          </cell>
          <cell r="N570">
            <v>365000</v>
          </cell>
          <cell r="O570">
            <v>3571973.607994</v>
          </cell>
          <cell r="P570">
            <v>3174350.7281399998</v>
          </cell>
          <cell r="Q570">
            <v>397622.87985399982</v>
          </cell>
          <cell r="R570">
            <v>19582.138648</v>
          </cell>
          <cell r="S570">
            <v>15474.964811</v>
          </cell>
          <cell r="T570">
            <v>-6148.7657159999999</v>
          </cell>
          <cell r="U570">
            <v>-7126.5159139999996</v>
          </cell>
          <cell r="V570">
            <v>13433.372932</v>
          </cell>
          <cell r="W570">
            <v>-5.5083575304202001E-3</v>
          </cell>
          <cell r="X570">
            <v>-1.5153477146172023E-2</v>
          </cell>
          <cell r="Y570">
            <v>-195.24701134246575</v>
          </cell>
          <cell r="Z570">
            <v>470289.15180699999</v>
          </cell>
          <cell r="AA570">
            <v>36500000</v>
          </cell>
        </row>
        <row r="571">
          <cell r="A571" t="str">
            <v>VMC</v>
          </cell>
          <cell r="B571">
            <v>0</v>
          </cell>
          <cell r="C571">
            <v>0</v>
          </cell>
          <cell r="D571">
            <v>1135595.003697</v>
          </cell>
          <cell r="E571">
            <v>668652.16547300003</v>
          </cell>
          <cell r="F571">
            <v>251547.923698</v>
          </cell>
          <cell r="G571">
            <v>173512.161861</v>
          </cell>
          <cell r="H571">
            <v>1357678.205301</v>
          </cell>
          <cell r="I571">
            <v>990078.465249</v>
          </cell>
          <cell r="J571">
            <v>912922.04639999999</v>
          </cell>
          <cell r="K571">
            <v>284805.28484799998</v>
          </cell>
          <cell r="L571">
            <v>32431.453938999999</v>
          </cell>
          <cell r="M571">
            <v>367599.74005199998</v>
          </cell>
          <cell r="N571">
            <v>200000</v>
          </cell>
          <cell r="O571">
            <v>1274116.758197</v>
          </cell>
          <cell r="P571">
            <v>1193175.8952889999</v>
          </cell>
          <cell r="Q571">
            <v>80940.862907999952</v>
          </cell>
          <cell r="R571" t="e">
            <v>#N/A</v>
          </cell>
          <cell r="S571">
            <v>43995.626170000003</v>
          </cell>
          <cell r="T571">
            <v>36337.624872</v>
          </cell>
          <cell r="U571">
            <v>29499.107736000002</v>
          </cell>
          <cell r="V571" t="e">
            <v>#N/A</v>
          </cell>
          <cell r="W571">
            <v>2.1727613819550112E-2</v>
          </cell>
          <cell r="X571">
            <v>8.0247901513279402E-2</v>
          </cell>
          <cell r="Y571">
            <v>1474.9553868</v>
          </cell>
          <cell r="Z571">
            <v>367599.74005199998</v>
          </cell>
          <cell r="AA571">
            <v>20000000</v>
          </cell>
        </row>
        <row r="572">
          <cell r="A572" t="str">
            <v>TDN</v>
          </cell>
          <cell r="B572">
            <v>0</v>
          </cell>
          <cell r="C572">
            <v>0</v>
          </cell>
          <cell r="D572">
            <v>647558.16803399997</v>
          </cell>
          <cell r="E572">
            <v>246594.39578699999</v>
          </cell>
          <cell r="F572">
            <v>318420.14847900002</v>
          </cell>
          <cell r="G572">
            <v>557322.69994900003</v>
          </cell>
          <cell r="H572">
            <v>1634590.8062779999</v>
          </cell>
          <cell r="I572">
            <v>1319125.4668119999</v>
          </cell>
          <cell r="J572">
            <v>1008103.660613</v>
          </cell>
          <cell r="K572">
            <v>347801.60616999998</v>
          </cell>
          <cell r="L572">
            <v>303856.61816700001</v>
          </cell>
          <cell r="M572">
            <v>315465.33946599998</v>
          </cell>
          <cell r="N572">
            <v>294390.96999999997</v>
          </cell>
          <cell r="O572">
            <v>3245008.1910040001</v>
          </cell>
          <cell r="P572">
            <v>2980931.7265289999</v>
          </cell>
          <cell r="Q572">
            <v>264076.4644750001</v>
          </cell>
          <cell r="R572" t="e">
            <v>#N/A</v>
          </cell>
          <cell r="S572">
            <v>82984.324085</v>
          </cell>
          <cell r="T572">
            <v>59201.022494999997</v>
          </cell>
          <cell r="U572">
            <v>48217.307200000003</v>
          </cell>
          <cell r="V572" t="e">
            <v>#N/A</v>
          </cell>
          <cell r="W572">
            <v>2.9498090295633009E-2</v>
          </cell>
          <cell r="X572">
            <v>0.15284502342355344</v>
          </cell>
          <cell r="Y572">
            <v>1637.8663788498675</v>
          </cell>
          <cell r="Z572">
            <v>315465.33946599998</v>
          </cell>
          <cell r="AA572">
            <v>29439097</v>
          </cell>
        </row>
        <row r="573">
          <cell r="A573" t="str">
            <v>SPI</v>
          </cell>
          <cell r="B573">
            <v>0</v>
          </cell>
          <cell r="C573">
            <v>0</v>
          </cell>
          <cell r="D573">
            <v>169763.55617200001</v>
          </cell>
          <cell r="E573">
            <v>118945.49834999999</v>
          </cell>
          <cell r="F573">
            <v>21957.757805000001</v>
          </cell>
          <cell r="G573">
            <v>29556.109916000001</v>
          </cell>
          <cell r="H573">
            <v>248060.36350800001</v>
          </cell>
          <cell r="I573">
            <v>81049.765851000004</v>
          </cell>
          <cell r="J573">
            <v>80825.765851000004</v>
          </cell>
          <cell r="K573">
            <v>300</v>
          </cell>
          <cell r="L573">
            <v>0</v>
          </cell>
          <cell r="M573">
            <v>167010.59765700001</v>
          </cell>
          <cell r="N573">
            <v>168150</v>
          </cell>
          <cell r="O573">
            <v>83091.612909999996</v>
          </cell>
          <cell r="P573">
            <v>87708.010974000004</v>
          </cell>
          <cell r="Q573">
            <v>-4616.3980639999991</v>
          </cell>
          <cell r="R573">
            <v>11.25</v>
          </cell>
          <cell r="S573">
            <v>-5892.7913790000002</v>
          </cell>
          <cell r="T573">
            <v>-5279.3508419999998</v>
          </cell>
          <cell r="U573">
            <v>-5390.7549580000004</v>
          </cell>
          <cell r="V573">
            <v>-5268.1008419999998</v>
          </cell>
          <cell r="W573">
            <v>-2.1731625648553674E-2</v>
          </cell>
          <cell r="X573">
            <v>-3.2277921482990725E-2</v>
          </cell>
          <cell r="Y573">
            <v>-320.59202842699972</v>
          </cell>
          <cell r="Z573">
            <v>167010.59765700001</v>
          </cell>
          <cell r="AA573">
            <v>16815000</v>
          </cell>
        </row>
        <row r="574">
          <cell r="A574" t="str">
            <v>CEO</v>
          </cell>
          <cell r="B574">
            <v>0</v>
          </cell>
          <cell r="C574">
            <v>0</v>
          </cell>
          <cell r="D574">
            <v>4718887.9467529999</v>
          </cell>
          <cell r="E574">
            <v>850511.82663699996</v>
          </cell>
          <cell r="F574">
            <v>1626886.6385359999</v>
          </cell>
          <cell r="G574">
            <v>2368574.163501</v>
          </cell>
          <cell r="H574">
            <v>8307197.6083770003</v>
          </cell>
          <cell r="I574">
            <v>4828301.7704950003</v>
          </cell>
          <cell r="J574">
            <v>3087778.408477</v>
          </cell>
          <cell r="K574">
            <v>743359.33050899999</v>
          </cell>
          <cell r="L574">
            <v>1225814.6951820001</v>
          </cell>
          <cell r="M574">
            <v>3478895.837882</v>
          </cell>
          <cell r="N574">
            <v>2573399.85</v>
          </cell>
          <cell r="O574">
            <v>3878981.026201</v>
          </cell>
          <cell r="P574">
            <v>2536561.8667970002</v>
          </cell>
          <cell r="Q574">
            <v>1342419.1594040003</v>
          </cell>
          <cell r="R574">
            <v>141531.927192</v>
          </cell>
          <cell r="S574">
            <v>855415.92919099994</v>
          </cell>
          <cell r="T574">
            <v>749582.75620299997</v>
          </cell>
          <cell r="U574">
            <v>404310.97778900003</v>
          </cell>
          <cell r="V574">
            <v>891114.68339499994</v>
          </cell>
          <cell r="W574">
            <v>4.8669960298198728E-2</v>
          </cell>
          <cell r="X574">
            <v>0.11621819008963205</v>
          </cell>
          <cell r="Y574">
            <v>1571.1160385316723</v>
          </cell>
          <cell r="Z574">
            <v>3478895.837882</v>
          </cell>
          <cell r="AA574">
            <v>257339985</v>
          </cell>
        </row>
        <row r="575">
          <cell r="A575" t="str">
            <v>VNC</v>
          </cell>
          <cell r="B575">
            <v>0</v>
          </cell>
          <cell r="C575">
            <v>0</v>
          </cell>
          <cell r="D575">
            <v>194353.70266400001</v>
          </cell>
          <cell r="E575">
            <v>92257.885731999995</v>
          </cell>
          <cell r="F575">
            <v>4101.8815610000001</v>
          </cell>
          <cell r="G575">
            <v>112003.58708300001</v>
          </cell>
          <cell r="H575">
            <v>338939.22403400001</v>
          </cell>
          <cell r="I575">
            <v>122235.105542</v>
          </cell>
          <cell r="J575">
            <v>108886.18944</v>
          </cell>
          <cell r="K575">
            <v>6638.1038799999997</v>
          </cell>
          <cell r="L575">
            <v>13342.916101999999</v>
          </cell>
          <cell r="M575">
            <v>216704.11849200001</v>
          </cell>
          <cell r="N575">
            <v>104995.6</v>
          </cell>
          <cell r="O575">
            <v>553416.24665300001</v>
          </cell>
          <cell r="P575">
            <v>416046.88552900002</v>
          </cell>
          <cell r="Q575">
            <v>137369.36112399999</v>
          </cell>
          <cell r="R575">
            <v>2068.933841</v>
          </cell>
          <cell r="S575">
            <v>49100.359494999997</v>
          </cell>
          <cell r="T575">
            <v>51743.775793000001</v>
          </cell>
          <cell r="U575">
            <v>40536.657084999999</v>
          </cell>
          <cell r="V575">
            <v>53812.709633999999</v>
          </cell>
          <cell r="W575">
            <v>0.11959860119622404</v>
          </cell>
          <cell r="X575">
            <v>0.18705992930400386</v>
          </cell>
          <cell r="Y575">
            <v>3860.7957938237414</v>
          </cell>
          <cell r="Z575">
            <v>216704.11849200001</v>
          </cell>
          <cell r="AA575">
            <v>10499560</v>
          </cell>
        </row>
        <row r="576">
          <cell r="A576" t="str">
            <v>QNC</v>
          </cell>
          <cell r="B576">
            <v>0</v>
          </cell>
          <cell r="C576">
            <v>0</v>
          </cell>
          <cell r="D576">
            <v>438384.77684300003</v>
          </cell>
          <cell r="E576">
            <v>230689.296764</v>
          </cell>
          <cell r="F576">
            <v>101200.052578</v>
          </cell>
          <cell r="G576">
            <v>921179.72066300001</v>
          </cell>
          <cell r="H576">
            <v>1452042.252542</v>
          </cell>
          <cell r="I576">
            <v>1388274.8222699999</v>
          </cell>
          <cell r="J576">
            <v>1092229.990148</v>
          </cell>
          <cell r="K576">
            <v>415744.00409599999</v>
          </cell>
          <cell r="L576">
            <v>285706.83429099998</v>
          </cell>
          <cell r="M576">
            <v>63767.430271999998</v>
          </cell>
          <cell r="N576">
            <v>371131.09</v>
          </cell>
          <cell r="O576">
            <v>1331272.5167670001</v>
          </cell>
          <cell r="P576">
            <v>1209944.316933</v>
          </cell>
          <cell r="Q576">
            <v>121328.199834</v>
          </cell>
          <cell r="R576">
            <v>47327.213777999998</v>
          </cell>
          <cell r="S576">
            <v>95881.552832000001</v>
          </cell>
          <cell r="T576">
            <v>54186.951269999998</v>
          </cell>
          <cell r="U576">
            <v>53018.337002</v>
          </cell>
          <cell r="V576">
            <v>101514.165048</v>
          </cell>
          <cell r="W576">
            <v>3.6512943689609646E-2</v>
          </cell>
          <cell r="X576">
            <v>0.83143286119340643</v>
          </cell>
          <cell r="Y576">
            <v>1428.5609163597692</v>
          </cell>
          <cell r="Z576">
            <v>63767.430271999998</v>
          </cell>
          <cell r="AA576">
            <v>37113109</v>
          </cell>
        </row>
        <row r="577">
          <cell r="A577" t="str">
            <v>TVD</v>
          </cell>
          <cell r="B577">
            <v>0</v>
          </cell>
          <cell r="C577">
            <v>0</v>
          </cell>
          <cell r="D577">
            <v>364377.07906999998</v>
          </cell>
          <cell r="E577">
            <v>72047.701319999993</v>
          </cell>
          <cell r="F577">
            <v>158745.61196899999</v>
          </cell>
          <cell r="G577">
            <v>1509868.437891</v>
          </cell>
          <cell r="H577">
            <v>2435501.0941309999</v>
          </cell>
          <cell r="I577">
            <v>1960764.9158999999</v>
          </cell>
          <cell r="J577">
            <v>718849.35741900001</v>
          </cell>
          <cell r="K577">
            <v>178312.85540599999</v>
          </cell>
          <cell r="L577">
            <v>1235043.8480400001</v>
          </cell>
          <cell r="M577">
            <v>474736.17823100003</v>
          </cell>
          <cell r="N577">
            <v>449628.64</v>
          </cell>
          <cell r="O577">
            <v>4443874.0819680002</v>
          </cell>
          <cell r="P577">
            <v>3916273.1995080002</v>
          </cell>
          <cell r="Q577">
            <v>527600.88246000023</v>
          </cell>
          <cell r="R577">
            <v>139203.34179999999</v>
          </cell>
          <cell r="S577">
            <v>231143.853309</v>
          </cell>
          <cell r="T577">
            <v>75451.051158999995</v>
          </cell>
          <cell r="U577">
            <v>46871.908745000001</v>
          </cell>
          <cell r="V577">
            <v>214654.39295899999</v>
          </cell>
          <cell r="W577">
            <v>1.9245283386630608E-2</v>
          </cell>
          <cell r="X577">
            <v>9.8732540080804163E-2</v>
          </cell>
          <cell r="Y577">
            <v>1042.4582549946106</v>
          </cell>
          <cell r="Z577">
            <v>474736.17823100003</v>
          </cell>
          <cell r="AA577">
            <v>44962864</v>
          </cell>
        </row>
        <row r="578">
          <cell r="A578" t="str">
            <v>PPS</v>
          </cell>
          <cell r="B578">
            <v>0</v>
          </cell>
          <cell r="C578">
            <v>0</v>
          </cell>
          <cell r="D578">
            <v>2900798.9876390002</v>
          </cell>
          <cell r="E578">
            <v>318577.830036</v>
          </cell>
          <cell r="F578">
            <v>2503470.2306559999</v>
          </cell>
          <cell r="G578">
            <v>29939.990168</v>
          </cell>
          <cell r="H578">
            <v>2962958.9295660001</v>
          </cell>
          <cell r="I578">
            <v>2783554.695634</v>
          </cell>
          <cell r="J578">
            <v>2781614.411595</v>
          </cell>
          <cell r="K578">
            <v>0</v>
          </cell>
          <cell r="L578">
            <v>0</v>
          </cell>
          <cell r="M578">
            <v>179404.233932</v>
          </cell>
          <cell r="N578">
            <v>150000</v>
          </cell>
          <cell r="O578">
            <v>265633.43538500002</v>
          </cell>
          <cell r="P578">
            <v>185515.90864899999</v>
          </cell>
          <cell r="Q578">
            <v>80117.526736</v>
          </cell>
          <cell r="R578">
            <v>71.882936999999998</v>
          </cell>
          <cell r="S578">
            <v>31260.298616</v>
          </cell>
          <cell r="T578">
            <v>31634.584948</v>
          </cell>
          <cell r="U578">
            <v>25027.294146</v>
          </cell>
          <cell r="V578">
            <v>31706.467884999998</v>
          </cell>
          <cell r="W578">
            <v>8.4467232725584478E-3</v>
          </cell>
          <cell r="X578">
            <v>0.13950224918039644</v>
          </cell>
          <cell r="Y578">
            <v>1668.4862764</v>
          </cell>
          <cell r="Z578">
            <v>179404.233932</v>
          </cell>
          <cell r="AA578">
            <v>15000000</v>
          </cell>
        </row>
        <row r="579">
          <cell r="A579" t="str">
            <v>VCR</v>
          </cell>
          <cell r="B579">
            <v>0</v>
          </cell>
          <cell r="C579">
            <v>0</v>
          </cell>
          <cell r="D579">
            <v>86146.408469999995</v>
          </cell>
          <cell r="E579">
            <v>501.69331799999998</v>
          </cell>
          <cell r="F579">
            <v>0</v>
          </cell>
          <cell r="G579">
            <v>391358.35904800001</v>
          </cell>
          <cell r="H579">
            <v>1064586.087118</v>
          </cell>
          <cell r="I579">
            <v>772281.39530500001</v>
          </cell>
          <cell r="J579">
            <v>323019.12310700002</v>
          </cell>
          <cell r="K579">
            <v>28520.00001</v>
          </cell>
          <cell r="L579">
            <v>56502.428207999998</v>
          </cell>
          <cell r="M579">
            <v>292304.69181300001</v>
          </cell>
          <cell r="N579">
            <v>356589</v>
          </cell>
          <cell r="O579">
            <v>12514.045</v>
          </cell>
          <cell r="P579">
            <v>4733.5760540000001</v>
          </cell>
          <cell r="Q579">
            <v>7780.468946</v>
          </cell>
          <cell r="R579">
            <v>2140.5441310000001</v>
          </cell>
          <cell r="S579">
            <v>-1298.7984389999999</v>
          </cell>
          <cell r="T579">
            <v>-2280.5395109999999</v>
          </cell>
          <cell r="U579">
            <v>-2280.5395109999999</v>
          </cell>
          <cell r="V579">
            <v>-139.99537999999984</v>
          </cell>
          <cell r="W579">
            <v>-2.1421842146873956E-3</v>
          </cell>
          <cell r="X579">
            <v>-7.8019257811262231E-3</v>
          </cell>
          <cell r="Y579">
            <v>-64.418198666180814</v>
          </cell>
          <cell r="Z579">
            <v>292304.69181300001</v>
          </cell>
          <cell r="AA579">
            <v>35402100</v>
          </cell>
        </row>
        <row r="580">
          <cell r="A580" t="str">
            <v>QTC</v>
          </cell>
          <cell r="B580">
            <v>0</v>
          </cell>
          <cell r="C580">
            <v>0</v>
          </cell>
          <cell r="D580">
            <v>60399.501718</v>
          </cell>
          <cell r="E580">
            <v>11781.063875</v>
          </cell>
          <cell r="F580">
            <v>27887.053210999999</v>
          </cell>
          <cell r="G580">
            <v>11513.042042999999</v>
          </cell>
          <cell r="H580">
            <v>82474.620395000005</v>
          </cell>
          <cell r="I580">
            <v>39582.211094999999</v>
          </cell>
          <cell r="J580">
            <v>37349.194872</v>
          </cell>
          <cell r="K580">
            <v>985.79210599999999</v>
          </cell>
          <cell r="L580">
            <v>0</v>
          </cell>
          <cell r="M580">
            <v>42892.409299999999</v>
          </cell>
          <cell r="N580">
            <v>27000</v>
          </cell>
          <cell r="O580">
            <v>169485.61567999999</v>
          </cell>
          <cell r="P580">
            <v>152014.05970799999</v>
          </cell>
          <cell r="Q580">
            <v>17471.555971999991</v>
          </cell>
          <cell r="R580">
            <v>545.12375799999995</v>
          </cell>
          <cell r="S580">
            <v>8707.7585409999992</v>
          </cell>
          <cell r="T580">
            <v>10550.547809</v>
          </cell>
          <cell r="U580">
            <v>8280.2487220000003</v>
          </cell>
          <cell r="V580">
            <v>11095.671566999999</v>
          </cell>
          <cell r="W580">
            <v>0.10039753662815266</v>
          </cell>
          <cell r="X580">
            <v>0.19304694833265057</v>
          </cell>
          <cell r="Y580">
            <v>3066.7587859259261</v>
          </cell>
          <cell r="Z580">
            <v>42892.409299999999</v>
          </cell>
          <cell r="AA580">
            <v>2700000</v>
          </cell>
        </row>
        <row r="581">
          <cell r="A581" t="str">
            <v>AMV</v>
          </cell>
          <cell r="B581">
            <v>0</v>
          </cell>
          <cell r="C581">
            <v>0</v>
          </cell>
          <cell r="D581">
            <v>420820.04829300003</v>
          </cell>
          <cell r="E581">
            <v>38299.807333999997</v>
          </cell>
          <cell r="F581">
            <v>38920.699338999999</v>
          </cell>
          <cell r="G581">
            <v>251548.719617</v>
          </cell>
          <cell r="H581">
            <v>719235.88253900001</v>
          </cell>
          <cell r="I581">
            <v>39856.866211</v>
          </cell>
          <cell r="J581">
            <v>21081.884144</v>
          </cell>
          <cell r="K581">
            <v>0</v>
          </cell>
          <cell r="L581">
            <v>10931.1949</v>
          </cell>
          <cell r="M581">
            <v>679379.016328</v>
          </cell>
          <cell r="N581">
            <v>379620.45</v>
          </cell>
          <cell r="O581">
            <v>593629.82157300005</v>
          </cell>
          <cell r="P581">
            <v>348932.66694600001</v>
          </cell>
          <cell r="Q581">
            <v>244697.15462699998</v>
          </cell>
          <cell r="R581">
            <v>1940.0006800000001</v>
          </cell>
          <cell r="S581">
            <v>236612.16722999999</v>
          </cell>
          <cell r="T581">
            <v>234181.525421</v>
          </cell>
          <cell r="U581">
            <v>228968.81350799999</v>
          </cell>
          <cell r="V581">
            <v>236121.526101</v>
          </cell>
          <cell r="W581">
            <v>0.31835009774499723</v>
          </cell>
          <cell r="X581">
            <v>0.33702661990586896</v>
          </cell>
          <cell r="Y581">
            <v>6031.5194691961406</v>
          </cell>
          <cell r="Z581">
            <v>679379.016328</v>
          </cell>
          <cell r="AA581">
            <v>37962045</v>
          </cell>
        </row>
        <row r="582">
          <cell r="A582" t="str">
            <v>L14</v>
          </cell>
          <cell r="B582">
            <v>0</v>
          </cell>
          <cell r="C582">
            <v>0</v>
          </cell>
          <cell r="D582">
            <v>423189.87320899998</v>
          </cell>
          <cell r="E582">
            <v>5674.9757520000003</v>
          </cell>
          <cell r="F582">
            <v>140490.20607700001</v>
          </cell>
          <cell r="G582">
            <v>27357.019960000001</v>
          </cell>
          <cell r="H582">
            <v>458874.39520700002</v>
          </cell>
          <cell r="I582">
            <v>90519.577770999997</v>
          </cell>
          <cell r="J582">
            <v>86394.577770999997</v>
          </cell>
          <cell r="K582">
            <v>12711.9138</v>
          </cell>
          <cell r="L582">
            <v>4125</v>
          </cell>
          <cell r="M582">
            <v>368354.81743599998</v>
          </cell>
          <cell r="N582">
            <v>168016.68</v>
          </cell>
          <cell r="O582">
            <v>255439.25084600001</v>
          </cell>
          <cell r="P582">
            <v>121286.15375699999</v>
          </cell>
          <cell r="Q582">
            <v>134153.09708899999</v>
          </cell>
          <cell r="R582">
            <v>600.30324900000005</v>
          </cell>
          <cell r="S582">
            <v>91181.470581999994</v>
          </cell>
          <cell r="T582">
            <v>103691.96399800001</v>
          </cell>
          <cell r="U582">
            <v>82761.00576</v>
          </cell>
          <cell r="V582">
            <v>104292.26724700001</v>
          </cell>
          <cell r="W582">
            <v>0.1803565564443102</v>
          </cell>
          <cell r="X582">
            <v>0.22467740841852668</v>
          </cell>
          <cell r="Y582">
            <v>4477.990196805169</v>
          </cell>
          <cell r="Z582">
            <v>368354.81743599998</v>
          </cell>
          <cell r="AA582">
            <v>18481730</v>
          </cell>
        </row>
        <row r="583">
          <cell r="A583" t="str">
            <v>DST</v>
          </cell>
          <cell r="B583">
            <v>0</v>
          </cell>
          <cell r="C583">
            <v>0</v>
          </cell>
          <cell r="D583">
            <v>105164.511019</v>
          </cell>
          <cell r="E583">
            <v>51482.270125000003</v>
          </cell>
          <cell r="F583">
            <v>9054.5600680000007</v>
          </cell>
          <cell r="G583">
            <v>208110.049153</v>
          </cell>
          <cell r="H583">
            <v>396752.56146900001</v>
          </cell>
          <cell r="I583">
            <v>35074.084801999998</v>
          </cell>
          <cell r="J583">
            <v>22586.489560999999</v>
          </cell>
          <cell r="K583">
            <v>6454.2064620000001</v>
          </cell>
          <cell r="L583">
            <v>12487.595241000001</v>
          </cell>
          <cell r="M583">
            <v>361678.47666699998</v>
          </cell>
          <cell r="N583">
            <v>322190</v>
          </cell>
          <cell r="O583">
            <v>46216.695584000001</v>
          </cell>
          <cell r="P583">
            <v>46954.911206999997</v>
          </cell>
          <cell r="Q583">
            <v>-738.21562299999891</v>
          </cell>
          <cell r="R583" t="e">
            <v>#N/A</v>
          </cell>
          <cell r="S583">
            <v>-7769.1554390000001</v>
          </cell>
          <cell r="T583">
            <v>-18635.216729</v>
          </cell>
          <cell r="U583">
            <v>-15453.99649</v>
          </cell>
          <cell r="V583" t="e">
            <v>#N/A</v>
          </cell>
          <cell r="W583">
            <v>-3.895122046038129E-2</v>
          </cell>
          <cell r="X583">
            <v>-4.2728548937758903E-2</v>
          </cell>
          <cell r="Y583">
            <v>-479.65475309599924</v>
          </cell>
          <cell r="Z583">
            <v>361678.47666699998</v>
          </cell>
          <cell r="AA583">
            <v>32219000</v>
          </cell>
        </row>
        <row r="584">
          <cell r="A584" t="str">
            <v>MKV</v>
          </cell>
          <cell r="B584">
            <v>0</v>
          </cell>
          <cell r="C584">
            <v>0</v>
          </cell>
          <cell r="D584">
            <v>34377.814165999996</v>
          </cell>
          <cell r="E584">
            <v>15692.352258999999</v>
          </cell>
          <cell r="F584">
            <v>15778.097917999999</v>
          </cell>
          <cell r="G584">
            <v>66745.510848000005</v>
          </cell>
          <cell r="H584">
            <v>101465.47302200001</v>
          </cell>
          <cell r="I584">
            <v>49671.390448999999</v>
          </cell>
          <cell r="J584">
            <v>41930.415946000001</v>
          </cell>
          <cell r="K584">
            <v>31880.408635</v>
          </cell>
          <cell r="L584">
            <v>7740.9745030000004</v>
          </cell>
          <cell r="M584">
            <v>51794.082573</v>
          </cell>
          <cell r="N584">
            <v>50000</v>
          </cell>
          <cell r="O584">
            <v>108515.83134400001</v>
          </cell>
          <cell r="P584">
            <v>89096.579813000004</v>
          </cell>
          <cell r="Q584">
            <v>19419.251531000002</v>
          </cell>
          <cell r="R584">
            <v>4332.715021</v>
          </cell>
          <cell r="S584">
            <v>7362.4945740000003</v>
          </cell>
          <cell r="T584">
            <v>1264.681427</v>
          </cell>
          <cell r="U584">
            <v>286.970552</v>
          </cell>
          <cell r="V584">
            <v>5597.3964479999995</v>
          </cell>
          <cell r="W584">
            <v>2.8282581596774138E-3</v>
          </cell>
          <cell r="X584">
            <v>5.5406049831182129E-3</v>
          </cell>
          <cell r="Y584">
            <v>57.394110400000002</v>
          </cell>
          <cell r="Z584">
            <v>51794.082573</v>
          </cell>
          <cell r="AA584">
            <v>5000000</v>
          </cell>
        </row>
        <row r="585">
          <cell r="A585" t="str">
            <v>TAR</v>
          </cell>
          <cell r="B585">
            <v>0</v>
          </cell>
          <cell r="C585">
            <v>0</v>
          </cell>
          <cell r="D585">
            <v>773887.38129199995</v>
          </cell>
          <cell r="E585">
            <v>57329.568691</v>
          </cell>
          <cell r="F585">
            <v>516241.83893299999</v>
          </cell>
          <cell r="G585">
            <v>369134.47960800002</v>
          </cell>
          <cell r="H585">
            <v>1177892.999474</v>
          </cell>
          <cell r="I585">
            <v>753715.417747</v>
          </cell>
          <cell r="J585">
            <v>710167.00757599995</v>
          </cell>
          <cell r="K585">
            <v>610363.43031900004</v>
          </cell>
          <cell r="L585">
            <v>43548.410171000003</v>
          </cell>
          <cell r="M585">
            <v>424177.58172700001</v>
          </cell>
          <cell r="N585">
            <v>350000</v>
          </cell>
          <cell r="O585">
            <v>1972783.9555240001</v>
          </cell>
          <cell r="P585">
            <v>1836448.5521730001</v>
          </cell>
          <cell r="Q585">
            <v>136335.40335099993</v>
          </cell>
          <cell r="R585">
            <v>39967.268200999999</v>
          </cell>
          <cell r="S585">
            <v>84173.958635999996</v>
          </cell>
          <cell r="T585">
            <v>44442.367929</v>
          </cell>
          <cell r="U585">
            <v>35386.567532000001</v>
          </cell>
          <cell r="V585">
            <v>84409.636129999999</v>
          </cell>
          <cell r="W585">
            <v>3.0042259821394839E-2</v>
          </cell>
          <cell r="X585">
            <v>8.342394566899751E-2</v>
          </cell>
          <cell r="Y585">
            <v>1011.0447866285714</v>
          </cell>
          <cell r="Z585">
            <v>424177.58172700001</v>
          </cell>
          <cell r="AA585">
            <v>35000000</v>
          </cell>
        </row>
        <row r="586">
          <cell r="A586" t="str">
            <v>PRC</v>
          </cell>
          <cell r="B586">
            <v>0</v>
          </cell>
          <cell r="C586">
            <v>0</v>
          </cell>
          <cell r="D586">
            <v>24845.902244000001</v>
          </cell>
          <cell r="E586">
            <v>17911.689734</v>
          </cell>
          <cell r="F586">
            <v>4102.4599029999999</v>
          </cell>
          <cell r="G586">
            <v>42105.609036000002</v>
          </cell>
          <cell r="H586">
            <v>68475.926128999999</v>
          </cell>
          <cell r="I586">
            <v>39762.726633999999</v>
          </cell>
          <cell r="J586">
            <v>30746.226633999999</v>
          </cell>
          <cell r="K586">
            <v>15657.077088</v>
          </cell>
          <cell r="L586">
            <v>9016.5</v>
          </cell>
          <cell r="M586">
            <v>28713.199495000001</v>
          </cell>
          <cell r="N586">
            <v>12000</v>
          </cell>
          <cell r="O586">
            <v>108110.846787</v>
          </cell>
          <cell r="P586">
            <v>99617.144667999994</v>
          </cell>
          <cell r="Q586">
            <v>8493.7021190000032</v>
          </cell>
          <cell r="R586">
            <v>1877.7023200000001</v>
          </cell>
          <cell r="S586">
            <v>3549.2240750000001</v>
          </cell>
          <cell r="T586">
            <v>1775.763776</v>
          </cell>
          <cell r="U586">
            <v>1395.811608</v>
          </cell>
          <cell r="V586">
            <v>3653.4660960000001</v>
          </cell>
          <cell r="W586">
            <v>2.0383975608748498E-2</v>
          </cell>
          <cell r="X586">
            <v>4.8612193435394094E-2</v>
          </cell>
          <cell r="Y586">
            <v>1163.17634</v>
          </cell>
          <cell r="Z586">
            <v>28713.199495000001</v>
          </cell>
          <cell r="AA586">
            <v>1200000</v>
          </cell>
        </row>
        <row r="587">
          <cell r="A587" t="str">
            <v>GMX</v>
          </cell>
          <cell r="B587">
            <v>0</v>
          </cell>
          <cell r="C587">
            <v>0</v>
          </cell>
          <cell r="D587">
            <v>63609.57458</v>
          </cell>
          <cell r="E587">
            <v>2570.6629189999999</v>
          </cell>
          <cell r="F587">
            <v>34783.529296000001</v>
          </cell>
          <cell r="G587">
            <v>65921.918795999998</v>
          </cell>
          <cell r="H587">
            <v>134969.08176900001</v>
          </cell>
          <cell r="I587">
            <v>45318.364277000001</v>
          </cell>
          <cell r="J587">
            <v>45318.364277000001</v>
          </cell>
          <cell r="K587">
            <v>11925.185116000001</v>
          </cell>
          <cell r="L587">
            <v>0</v>
          </cell>
          <cell r="M587">
            <v>89650.717491999996</v>
          </cell>
          <cell r="N587">
            <v>53144.480000000003</v>
          </cell>
          <cell r="O587">
            <v>260957.940661</v>
          </cell>
          <cell r="P587">
            <v>185013.61943699999</v>
          </cell>
          <cell r="Q587">
            <v>75944.321223999999</v>
          </cell>
          <cell r="R587">
            <v>1101.962765</v>
          </cell>
          <cell r="S587">
            <v>30222.328329</v>
          </cell>
          <cell r="T587">
            <v>28809.280620000001</v>
          </cell>
          <cell r="U587">
            <v>22253.052881</v>
          </cell>
          <cell r="V587">
            <v>29911.243385000002</v>
          </cell>
          <cell r="W587">
            <v>0.16487518911246773</v>
          </cell>
          <cell r="X587">
            <v>0.24821946219209853</v>
          </cell>
          <cell r="Y587">
            <v>4187.2745543845758</v>
          </cell>
          <cell r="Z587">
            <v>89650.717491999996</v>
          </cell>
          <cell r="AA587">
            <v>5314448</v>
          </cell>
        </row>
        <row r="588">
          <cell r="A588" t="str">
            <v>THS</v>
          </cell>
          <cell r="B588">
            <v>0</v>
          </cell>
          <cell r="C588">
            <v>0</v>
          </cell>
          <cell r="D588">
            <v>48842.708444000004</v>
          </cell>
          <cell r="E588">
            <v>5545.1774850000002</v>
          </cell>
          <cell r="F588">
            <v>30438.281072000002</v>
          </cell>
          <cell r="G588">
            <v>12361.868570000001</v>
          </cell>
          <cell r="H588">
            <v>74216.294907999996</v>
          </cell>
          <cell r="I588">
            <v>36800.344333000001</v>
          </cell>
          <cell r="J588">
            <v>36800.344333000001</v>
          </cell>
          <cell r="K588">
            <v>13825.838</v>
          </cell>
          <cell r="L588">
            <v>0</v>
          </cell>
          <cell r="M588">
            <v>37415.950575000003</v>
          </cell>
          <cell r="N588">
            <v>27000</v>
          </cell>
          <cell r="O588">
            <v>289945.86841499998</v>
          </cell>
          <cell r="P588">
            <v>272446.84615900001</v>
          </cell>
          <cell r="Q588">
            <v>17499.022255999997</v>
          </cell>
          <cell r="R588">
            <v>677.86480500000005</v>
          </cell>
          <cell r="S588">
            <v>485.62523700000003</v>
          </cell>
          <cell r="T588">
            <v>3546.2536409999998</v>
          </cell>
          <cell r="U588">
            <v>2835.6343259999999</v>
          </cell>
          <cell r="V588">
            <v>4224.1184459999995</v>
          </cell>
          <cell r="W588">
            <v>3.8207705322868907E-2</v>
          </cell>
          <cell r="X588">
            <v>7.578677762886156E-2</v>
          </cell>
          <cell r="Y588">
            <v>1050.2349355555555</v>
          </cell>
          <cell r="Z588">
            <v>37415.950575000003</v>
          </cell>
          <cell r="AA588">
            <v>2700000</v>
          </cell>
        </row>
        <row r="589">
          <cell r="A589" t="str">
            <v>API</v>
          </cell>
          <cell r="B589">
            <v>0</v>
          </cell>
          <cell r="C589">
            <v>0</v>
          </cell>
          <cell r="D589">
            <v>2091019.936161</v>
          </cell>
          <cell r="E589">
            <v>176285.35813499999</v>
          </cell>
          <cell r="F589">
            <v>1087366.4505749999</v>
          </cell>
          <cell r="G589">
            <v>136965.60471099999</v>
          </cell>
          <cell r="H589">
            <v>2376501.956946</v>
          </cell>
          <cell r="I589">
            <v>1911991.9330539999</v>
          </cell>
          <cell r="J589">
            <v>1476823.121115</v>
          </cell>
          <cell r="K589">
            <v>78065.497092999998</v>
          </cell>
          <cell r="L589">
            <v>390452.26543899998</v>
          </cell>
          <cell r="M589">
            <v>464510.02389200003</v>
          </cell>
          <cell r="N589">
            <v>354000</v>
          </cell>
          <cell r="O589">
            <v>428858.32640399999</v>
          </cell>
          <cell r="P589">
            <v>361478.998081</v>
          </cell>
          <cell r="Q589">
            <v>67379.328323000023</v>
          </cell>
          <cell r="R589">
            <v>9271.6252519999998</v>
          </cell>
          <cell r="S589">
            <v>-7038.0418209999998</v>
          </cell>
          <cell r="T589">
            <v>-26942.928202999999</v>
          </cell>
          <cell r="U589">
            <v>-46726.416815999997</v>
          </cell>
          <cell r="V589">
            <v>-17671.302950999998</v>
          </cell>
          <cell r="W589">
            <v>-1.9661846555366305E-2</v>
          </cell>
          <cell r="X589">
            <v>-0.10059291385036727</v>
          </cell>
          <cell r="Y589">
            <v>-1319.9552772881357</v>
          </cell>
          <cell r="Z589">
            <v>464510.02389200003</v>
          </cell>
          <cell r="AA589">
            <v>35400000</v>
          </cell>
        </row>
        <row r="590">
          <cell r="A590" t="str">
            <v>VNF</v>
          </cell>
          <cell r="B590">
            <v>0</v>
          </cell>
          <cell r="C590">
            <v>0</v>
          </cell>
          <cell r="D590">
            <v>409385.34158399998</v>
          </cell>
          <cell r="E590">
            <v>130765.994615</v>
          </cell>
          <cell r="F590">
            <v>0</v>
          </cell>
          <cell r="G590">
            <v>2513.9577169999998</v>
          </cell>
          <cell r="H590">
            <v>722430.55601599999</v>
          </cell>
          <cell r="I590">
            <v>369195.89539999998</v>
          </cell>
          <cell r="J590">
            <v>363281.77499300003</v>
          </cell>
          <cell r="K590">
            <v>108894.346968</v>
          </cell>
          <cell r="L590">
            <v>0</v>
          </cell>
          <cell r="M590">
            <v>353234.66061600001</v>
          </cell>
          <cell r="N590">
            <v>83767.499999999985</v>
          </cell>
          <cell r="O590">
            <v>1586598.4326800001</v>
          </cell>
          <cell r="P590">
            <v>1532517.197717</v>
          </cell>
          <cell r="Q590">
            <v>54081.234962999974</v>
          </cell>
          <cell r="R590">
            <v>5497.5980829999999</v>
          </cell>
          <cell r="S590">
            <v>18545.831212000001</v>
          </cell>
          <cell r="T590">
            <v>29852.481996999999</v>
          </cell>
          <cell r="U590">
            <v>24116.230209000001</v>
          </cell>
          <cell r="V590">
            <v>35350.08008</v>
          </cell>
          <cell r="W590">
            <v>3.3382073900630929E-2</v>
          </cell>
          <cell r="X590">
            <v>6.8272547679619294E-2</v>
          </cell>
          <cell r="Y590">
            <v>2878.9483044140034</v>
          </cell>
          <cell r="Z590">
            <v>353234.66061600001</v>
          </cell>
          <cell r="AA590">
            <v>8376749.9999999991</v>
          </cell>
        </row>
        <row r="591">
          <cell r="A591" t="str">
            <v>HAT</v>
          </cell>
          <cell r="B591">
            <v>0</v>
          </cell>
          <cell r="C591">
            <v>0</v>
          </cell>
          <cell r="D591">
            <v>117244.88895399999</v>
          </cell>
          <cell r="E591">
            <v>29.534067</v>
          </cell>
          <cell r="F591">
            <v>892.86646800000005</v>
          </cell>
          <cell r="G591">
            <v>23161.766392000001</v>
          </cell>
          <cell r="H591">
            <v>173827.709306</v>
          </cell>
          <cell r="I591">
            <v>99137.098897999997</v>
          </cell>
          <cell r="J591">
            <v>99137.098897999997</v>
          </cell>
          <cell r="K591">
            <v>0</v>
          </cell>
          <cell r="L591">
            <v>0</v>
          </cell>
          <cell r="M591">
            <v>74690.610407999993</v>
          </cell>
          <cell r="N591">
            <v>31230</v>
          </cell>
          <cell r="O591">
            <v>802609.10105000006</v>
          </cell>
          <cell r="P591">
            <v>743168.39007800003</v>
          </cell>
          <cell r="Q591">
            <v>59440.710972000023</v>
          </cell>
          <cell r="R591">
            <v>0</v>
          </cell>
          <cell r="S591">
            <v>21453.054006999999</v>
          </cell>
          <cell r="T591">
            <v>29086.389379</v>
          </cell>
          <cell r="U591">
            <v>23252.782522000001</v>
          </cell>
          <cell r="V591">
            <v>29086.389379</v>
          </cell>
          <cell r="W591">
            <v>0.13376913620294359</v>
          </cell>
          <cell r="X591">
            <v>0.31132136148012296</v>
          </cell>
          <cell r="Y591">
            <v>7445.6556266410498</v>
          </cell>
          <cell r="Z591">
            <v>74690.610407999993</v>
          </cell>
          <cell r="AA591">
            <v>3123000</v>
          </cell>
        </row>
        <row r="592">
          <cell r="A592" t="str">
            <v>LBE</v>
          </cell>
          <cell r="B592">
            <v>0</v>
          </cell>
          <cell r="C592">
            <v>0</v>
          </cell>
          <cell r="D592">
            <v>22201.82935</v>
          </cell>
          <cell r="E592">
            <v>4815.2888139999995</v>
          </cell>
          <cell r="F592">
            <v>8494.4132399999999</v>
          </cell>
          <cell r="G592">
            <v>4014.9676089999998</v>
          </cell>
          <cell r="H592">
            <v>27677.864491</v>
          </cell>
          <cell r="I592">
            <v>7840.8292680000004</v>
          </cell>
          <cell r="J592">
            <v>7822.8292680000004</v>
          </cell>
          <cell r="K592">
            <v>195.125</v>
          </cell>
          <cell r="L592">
            <v>0</v>
          </cell>
          <cell r="M592">
            <v>19837.035222999999</v>
          </cell>
          <cell r="N592">
            <v>10959</v>
          </cell>
          <cell r="O592">
            <v>67915.499882000004</v>
          </cell>
          <cell r="P592">
            <v>60116.233174000001</v>
          </cell>
          <cell r="Q592">
            <v>7799.2667079999956</v>
          </cell>
          <cell r="R592">
            <v>34.047626999999999</v>
          </cell>
          <cell r="S592">
            <v>1261.819101</v>
          </cell>
          <cell r="T592">
            <v>1896.2709050000001</v>
          </cell>
          <cell r="U592">
            <v>1486.5959250000001</v>
          </cell>
          <cell r="V592">
            <v>1930.318532</v>
          </cell>
          <cell r="W592">
            <v>5.3710643950995417E-2</v>
          </cell>
          <cell r="X592">
            <v>7.4940428763083017E-2</v>
          </cell>
          <cell r="Y592">
            <v>1356.5069121270189</v>
          </cell>
          <cell r="Z592">
            <v>19837.035222999999</v>
          </cell>
          <cell r="AA592">
            <v>1095900</v>
          </cell>
        </row>
        <row r="593">
          <cell r="A593" t="str">
            <v>LUT</v>
          </cell>
          <cell r="B593">
            <v>0</v>
          </cell>
          <cell r="C593">
            <v>0</v>
          </cell>
          <cell r="D593">
            <v>692385.71113299998</v>
          </cell>
          <cell r="E593">
            <v>155998.46689099999</v>
          </cell>
          <cell r="F593">
            <v>279281.59955400001</v>
          </cell>
          <cell r="G593">
            <v>57860.492202000001</v>
          </cell>
          <cell r="H593">
            <v>1162246.821575</v>
          </cell>
          <cell r="I593">
            <v>978759.17098299996</v>
          </cell>
          <cell r="J593">
            <v>975592.72725500003</v>
          </cell>
          <cell r="K593">
            <v>408079.19516900001</v>
          </cell>
          <cell r="L593">
            <v>3166.4437280000002</v>
          </cell>
          <cell r="M593">
            <v>183487.65059199999</v>
          </cell>
          <cell r="N593">
            <v>149600</v>
          </cell>
          <cell r="O593">
            <v>315158.84957999998</v>
          </cell>
          <cell r="P593">
            <v>294520.08791</v>
          </cell>
          <cell r="Q593">
            <v>20638.761669999989</v>
          </cell>
          <cell r="R593">
            <v>33270.254513</v>
          </cell>
          <cell r="S593">
            <v>14081.285019999999</v>
          </cell>
          <cell r="T593">
            <v>1294.3231249999999</v>
          </cell>
          <cell r="U593">
            <v>252.56634199999999</v>
          </cell>
          <cell r="V593">
            <v>34564.577638000002</v>
          </cell>
          <cell r="W593">
            <v>2.1730869666542843E-4</v>
          </cell>
          <cell r="X593">
            <v>1.3764759709175318E-3</v>
          </cell>
          <cell r="Y593">
            <v>16.882776871657754</v>
          </cell>
          <cell r="Z593">
            <v>183487.65059199999</v>
          </cell>
          <cell r="AA593">
            <v>14960000</v>
          </cell>
        </row>
        <row r="594">
          <cell r="A594" t="str">
            <v>SED</v>
          </cell>
          <cell r="B594">
            <v>0</v>
          </cell>
          <cell r="C594">
            <v>0</v>
          </cell>
          <cell r="D594">
            <v>397183.04297100002</v>
          </cell>
          <cell r="E594">
            <v>118380.695917</v>
          </cell>
          <cell r="F594">
            <v>157979.071838</v>
          </cell>
          <cell r="G594">
            <v>3972.5162890000001</v>
          </cell>
          <cell r="H594">
            <v>460978.21816300001</v>
          </cell>
          <cell r="I594">
            <v>218594.62454300001</v>
          </cell>
          <cell r="J594">
            <v>218594.62454300001</v>
          </cell>
          <cell r="K594">
            <v>51640.225248000002</v>
          </cell>
          <cell r="L594">
            <v>0</v>
          </cell>
          <cell r="M594">
            <v>242383.59362</v>
          </cell>
          <cell r="N594">
            <v>100000</v>
          </cell>
          <cell r="O594">
            <v>630811.33432899998</v>
          </cell>
          <cell r="P594">
            <v>472833.98276699998</v>
          </cell>
          <cell r="Q594">
            <v>157977.35156200003</v>
          </cell>
          <cell r="R594" t="e">
            <v>#N/A</v>
          </cell>
          <cell r="S594">
            <v>51133.940792000001</v>
          </cell>
          <cell r="T594">
            <v>49110.997214000003</v>
          </cell>
          <cell r="U594">
            <v>37816.535301999997</v>
          </cell>
          <cell r="V594" t="e">
            <v>#N/A</v>
          </cell>
          <cell r="W594">
            <v>8.2035406038704031E-2</v>
          </cell>
          <cell r="X594">
            <v>0.15601936887398146</v>
          </cell>
          <cell r="Y594">
            <v>3781.6535302000002</v>
          </cell>
          <cell r="Z594">
            <v>242383.59362</v>
          </cell>
          <cell r="AA594">
            <v>10000000</v>
          </cell>
        </row>
        <row r="595">
          <cell r="A595" t="str">
            <v>HLC</v>
          </cell>
          <cell r="B595">
            <v>0</v>
          </cell>
          <cell r="C595">
            <v>0</v>
          </cell>
          <cell r="D595">
            <v>560788.21088000003</v>
          </cell>
          <cell r="E595">
            <v>303854.59162600001</v>
          </cell>
          <cell r="F595">
            <v>224605.71429199999</v>
          </cell>
          <cell r="G595">
            <v>2690820.3902810002</v>
          </cell>
          <cell r="H595">
            <v>3580665.6651989999</v>
          </cell>
          <cell r="I595">
            <v>3281898.284645</v>
          </cell>
          <cell r="J595">
            <v>919326.68575900001</v>
          </cell>
          <cell r="K595">
            <v>362820.35329699999</v>
          </cell>
          <cell r="L595">
            <v>2362571.598886</v>
          </cell>
          <cell r="M595">
            <v>298767.38055399997</v>
          </cell>
          <cell r="N595">
            <v>254151.99</v>
          </cell>
          <cell r="O595">
            <v>3052575.8024619999</v>
          </cell>
          <cell r="P595">
            <v>2449960.7791380002</v>
          </cell>
          <cell r="Q595">
            <v>602615.02332400007</v>
          </cell>
          <cell r="R595">
            <v>265855.16631300002</v>
          </cell>
          <cell r="S595">
            <v>363509.15327900002</v>
          </cell>
          <cell r="T595">
            <v>103851.882833</v>
          </cell>
          <cell r="U595">
            <v>39017.453148000001</v>
          </cell>
          <cell r="V595">
            <v>369707.049146</v>
          </cell>
          <cell r="W595">
            <v>1.089670379650806E-2</v>
          </cell>
          <cell r="X595">
            <v>0.13059475594574785</v>
          </cell>
          <cell r="Y595">
            <v>1535.2015598225298</v>
          </cell>
          <cell r="Z595">
            <v>298767.38055399997</v>
          </cell>
          <cell r="AA595">
            <v>25415199</v>
          </cell>
        </row>
        <row r="596">
          <cell r="A596" t="str">
            <v>PVX</v>
          </cell>
          <cell r="B596">
            <v>0</v>
          </cell>
          <cell r="C596">
            <v>0</v>
          </cell>
          <cell r="D596">
            <v>7605462.3719610004</v>
          </cell>
          <cell r="E596">
            <v>1632600.4676910001</v>
          </cell>
          <cell r="F596">
            <v>3495731.6551660001</v>
          </cell>
          <cell r="G596">
            <v>1662886.7832579999</v>
          </cell>
          <cell r="H596">
            <v>9959303.2430990003</v>
          </cell>
          <cell r="I596">
            <v>8281766.4578419998</v>
          </cell>
          <cell r="J596">
            <v>7996539.918904</v>
          </cell>
          <cell r="K596">
            <v>1525713.135952</v>
          </cell>
          <cell r="L596">
            <v>97135.541173000005</v>
          </cell>
          <cell r="M596">
            <v>1677536.785257</v>
          </cell>
          <cell r="N596">
            <v>4000000</v>
          </cell>
          <cell r="O596">
            <v>2756694.7756119999</v>
          </cell>
          <cell r="P596">
            <v>2919292.2300610002</v>
          </cell>
          <cell r="Q596">
            <v>-162597.45444900016</v>
          </cell>
          <cell r="R596">
            <v>87051.310276999997</v>
          </cell>
          <cell r="S596">
            <v>-393460.60311700002</v>
          </cell>
          <cell r="T596">
            <v>-401064.155516</v>
          </cell>
          <cell r="U596">
            <v>-277428.86350500002</v>
          </cell>
          <cell r="V596">
            <v>-314012.84523899999</v>
          </cell>
          <cell r="W596">
            <v>-2.7856252263152647E-2</v>
          </cell>
          <cell r="X596">
            <v>-0.16537870641238886</v>
          </cell>
          <cell r="Y596">
            <v>-693.57731030797231</v>
          </cell>
          <cell r="Z596">
            <v>1677536.785257</v>
          </cell>
          <cell r="AA596">
            <v>399997029</v>
          </cell>
        </row>
        <row r="597">
          <cell r="A597" t="str">
            <v>IDJ</v>
          </cell>
          <cell r="B597">
            <v>0</v>
          </cell>
          <cell r="C597">
            <v>0</v>
          </cell>
          <cell r="D597">
            <v>328696.118243</v>
          </cell>
          <cell r="E597">
            <v>103194.733498</v>
          </cell>
          <cell r="F597">
            <v>9906.0854579999996</v>
          </cell>
          <cell r="G597">
            <v>31878.741822</v>
          </cell>
          <cell r="H597">
            <v>1047764.317104</v>
          </cell>
          <cell r="I597">
            <v>718032.089423</v>
          </cell>
          <cell r="J597">
            <v>141756.51789399999</v>
          </cell>
          <cell r="K597">
            <v>53700</v>
          </cell>
          <cell r="L597">
            <v>10000</v>
          </cell>
          <cell r="M597">
            <v>329732.22768100002</v>
          </cell>
          <cell r="N597">
            <v>326000</v>
          </cell>
          <cell r="O597">
            <v>325819.23051299999</v>
          </cell>
          <cell r="P597">
            <v>258197.82042199999</v>
          </cell>
          <cell r="Q597">
            <v>67621.410091000027</v>
          </cell>
          <cell r="R597" t="e">
            <v>#N/A</v>
          </cell>
          <cell r="S597">
            <v>59483.021053999997</v>
          </cell>
          <cell r="T597">
            <v>63040.552968999997</v>
          </cell>
          <cell r="U597">
            <v>56308.001584999998</v>
          </cell>
          <cell r="V597" t="e">
            <v>#N/A</v>
          </cell>
          <cell r="W597">
            <v>5.3741094887287448E-2</v>
          </cell>
          <cell r="X597">
            <v>0.17076887503843047</v>
          </cell>
          <cell r="Y597">
            <v>1727.2393124233129</v>
          </cell>
          <cell r="Z597">
            <v>329732.22768100002</v>
          </cell>
          <cell r="AA597">
            <v>32600000</v>
          </cell>
        </row>
        <row r="598">
          <cell r="A598" t="str">
            <v>DZM</v>
          </cell>
          <cell r="B598">
            <v>0</v>
          </cell>
          <cell r="C598">
            <v>0</v>
          </cell>
          <cell r="D598">
            <v>124132.483282</v>
          </cell>
          <cell r="E598">
            <v>20072.958573</v>
          </cell>
          <cell r="F598">
            <v>63772.544542000003</v>
          </cell>
          <cell r="G598">
            <v>35012.619433</v>
          </cell>
          <cell r="H598">
            <v>159686.91862099999</v>
          </cell>
          <cell r="I598">
            <v>109787.01448500001</v>
          </cell>
          <cell r="J598">
            <v>109409.015</v>
          </cell>
          <cell r="K598">
            <v>44417.724377999999</v>
          </cell>
          <cell r="L598">
            <v>377.99948499999999</v>
          </cell>
          <cell r="M598">
            <v>49899.904136999998</v>
          </cell>
          <cell r="N598">
            <v>53959.85</v>
          </cell>
          <cell r="O598">
            <v>83963.397729999997</v>
          </cell>
          <cell r="P598">
            <v>73789.888743000003</v>
          </cell>
          <cell r="Q598">
            <v>10173.508986999996</v>
          </cell>
          <cell r="R598">
            <v>3719.5664590000001</v>
          </cell>
          <cell r="S598">
            <v>-6049.5308679999998</v>
          </cell>
          <cell r="T598">
            <v>-9395.8678199999995</v>
          </cell>
          <cell r="U598">
            <v>-9398.1174910000009</v>
          </cell>
          <cell r="V598">
            <v>-5676.3013609999998</v>
          </cell>
          <cell r="W598">
            <v>-5.885339620902473E-2</v>
          </cell>
          <cell r="X598">
            <v>-0.18833938969496825</v>
          </cell>
          <cell r="Y598">
            <v>-1741.687104578682</v>
          </cell>
          <cell r="Z598">
            <v>49899.904136999998</v>
          </cell>
          <cell r="AA598">
            <v>5395985</v>
          </cell>
        </row>
        <row r="599">
          <cell r="A599" t="str">
            <v>BAX</v>
          </cell>
          <cell r="B599">
            <v>0</v>
          </cell>
          <cell r="C599">
            <v>0</v>
          </cell>
          <cell r="D599">
            <v>122949.761017</v>
          </cell>
          <cell r="E599">
            <v>1872.3811040000001</v>
          </cell>
          <cell r="F599">
            <v>0</v>
          </cell>
          <cell r="G599">
            <v>223012.40476899999</v>
          </cell>
          <cell r="H599">
            <v>638879.06033899996</v>
          </cell>
          <cell r="I599">
            <v>507158.69284700003</v>
          </cell>
          <cell r="J599">
            <v>109538.184895</v>
          </cell>
          <cell r="K599">
            <v>0</v>
          </cell>
          <cell r="L599">
            <v>0</v>
          </cell>
          <cell r="M599">
            <v>131720.36749199999</v>
          </cell>
          <cell r="N599">
            <v>81999.999999999985</v>
          </cell>
          <cell r="O599">
            <v>68369.463986000002</v>
          </cell>
          <cell r="P599">
            <v>31917.730842000001</v>
          </cell>
          <cell r="Q599">
            <v>36451.733143999998</v>
          </cell>
          <cell r="R599">
            <v>19.726027999999999</v>
          </cell>
          <cell r="S599">
            <v>17979.639730999999</v>
          </cell>
          <cell r="T599">
            <v>26171.878345000001</v>
          </cell>
          <cell r="U599">
            <v>23068.344901</v>
          </cell>
          <cell r="V599">
            <v>26191.604373000002</v>
          </cell>
          <cell r="W599">
            <v>3.6107530099295397E-2</v>
          </cell>
          <cell r="X599">
            <v>0.1751311914795641</v>
          </cell>
          <cell r="Y599">
            <v>2813.2127928048785</v>
          </cell>
          <cell r="Z599">
            <v>131720.36749199999</v>
          </cell>
          <cell r="AA599">
            <v>8199999.9999999991</v>
          </cell>
        </row>
        <row r="600">
          <cell r="A600" t="str">
            <v>CMS</v>
          </cell>
          <cell r="B600">
            <v>0</v>
          </cell>
          <cell r="C600">
            <v>0</v>
          </cell>
          <cell r="D600">
            <v>340077.55738700001</v>
          </cell>
          <cell r="E600">
            <v>101306.677178</v>
          </cell>
          <cell r="F600">
            <v>87611.071584999998</v>
          </cell>
          <cell r="G600">
            <v>227344.457306</v>
          </cell>
          <cell r="H600">
            <v>627836.72452699998</v>
          </cell>
          <cell r="I600">
            <v>389889.293236</v>
          </cell>
          <cell r="J600">
            <v>285728.37998000003</v>
          </cell>
          <cell r="K600">
            <v>38676.005674</v>
          </cell>
          <cell r="L600">
            <v>90666.943356000003</v>
          </cell>
          <cell r="M600">
            <v>237947.43129099999</v>
          </cell>
          <cell r="N600">
            <v>172000</v>
          </cell>
          <cell r="O600">
            <v>303897.95664400002</v>
          </cell>
          <cell r="P600">
            <v>265756.14017500001</v>
          </cell>
          <cell r="Q600">
            <v>38141.816469000012</v>
          </cell>
          <cell r="R600">
            <v>6556.0272020000002</v>
          </cell>
          <cell r="S600">
            <v>4324.0327420000003</v>
          </cell>
          <cell r="T600">
            <v>5846.3023499999999</v>
          </cell>
          <cell r="U600">
            <v>4106.788697</v>
          </cell>
          <cell r="V600">
            <v>12402.329551999999</v>
          </cell>
          <cell r="W600">
            <v>6.5411731053069168E-3</v>
          </cell>
          <cell r="X600">
            <v>1.7259226858295288E-2</v>
          </cell>
          <cell r="Y600">
            <v>238.76678470930233</v>
          </cell>
          <cell r="Z600">
            <v>237947.43129099999</v>
          </cell>
          <cell r="AA600">
            <v>17200000</v>
          </cell>
        </row>
        <row r="601">
          <cell r="A601" t="str">
            <v>L18</v>
          </cell>
          <cell r="B601">
            <v>0</v>
          </cell>
          <cell r="C601">
            <v>0</v>
          </cell>
          <cell r="D601">
            <v>1399397.1944230001</v>
          </cell>
          <cell r="E601">
            <v>538767.043358</v>
          </cell>
          <cell r="F601">
            <v>418672.72851599997</v>
          </cell>
          <cell r="G601">
            <v>501213.26180199999</v>
          </cell>
          <cell r="H601">
            <v>1981685.4300279999</v>
          </cell>
          <cell r="I601">
            <v>1601293.3819550001</v>
          </cell>
          <cell r="J601">
            <v>1384706.8419610001</v>
          </cell>
          <cell r="K601">
            <v>269512.238809</v>
          </cell>
          <cell r="L601">
            <v>207803.08588200001</v>
          </cell>
          <cell r="M601">
            <v>380392.04807299998</v>
          </cell>
          <cell r="N601">
            <v>229880.08</v>
          </cell>
          <cell r="O601">
            <v>1642543.9186249999</v>
          </cell>
          <cell r="P601">
            <v>1597779.425417</v>
          </cell>
          <cell r="Q601">
            <v>44764.493207999891</v>
          </cell>
          <cell r="R601">
            <v>22627.844856</v>
          </cell>
          <cell r="S601">
            <v>-16197.801931</v>
          </cell>
          <cell r="T601">
            <v>31671.631258000001</v>
          </cell>
          <cell r="U601">
            <v>12779.440209</v>
          </cell>
          <cell r="V601">
            <v>54299.476114000005</v>
          </cell>
          <cell r="W601">
            <v>6.4487733599673464E-3</v>
          </cell>
          <cell r="X601">
            <v>3.3595445209063712E-2</v>
          </cell>
          <cell r="Y601">
            <v>555.91768582123336</v>
          </cell>
          <cell r="Z601">
            <v>380392.04807299998</v>
          </cell>
          <cell r="AA601">
            <v>22988008</v>
          </cell>
        </row>
        <row r="602">
          <cell r="A602" t="str">
            <v>TTT</v>
          </cell>
          <cell r="B602">
            <v>0</v>
          </cell>
          <cell r="C602">
            <v>0</v>
          </cell>
          <cell r="D602">
            <v>391353.132132</v>
          </cell>
          <cell r="E602">
            <v>168743.58230000001</v>
          </cell>
          <cell r="F602">
            <v>3541.6611990000001</v>
          </cell>
          <cell r="G602">
            <v>111446.74019</v>
          </cell>
          <cell r="H602">
            <v>507684.427707</v>
          </cell>
          <cell r="I602">
            <v>42820.968063</v>
          </cell>
          <cell r="J602">
            <v>42820.968063</v>
          </cell>
          <cell r="K602">
            <v>0</v>
          </cell>
          <cell r="L602">
            <v>0</v>
          </cell>
          <cell r="M602">
            <v>464863.45964399999</v>
          </cell>
          <cell r="N602">
            <v>45702.1</v>
          </cell>
          <cell r="O602">
            <v>309076.63539100002</v>
          </cell>
          <cell r="P602">
            <v>198827.45000499999</v>
          </cell>
          <cell r="Q602">
            <v>110249.185386</v>
          </cell>
          <cell r="R602">
            <v>24.184930999999999</v>
          </cell>
          <cell r="S602">
            <v>83443.749033</v>
          </cell>
          <cell r="T602">
            <v>106536.927807</v>
          </cell>
          <cell r="U602">
            <v>52183.531416999998</v>
          </cell>
          <cell r="V602">
            <v>106561.112738</v>
          </cell>
          <cell r="W602">
            <v>0.10278733908127016</v>
          </cell>
          <cell r="X602">
            <v>0.11225561040431742</v>
          </cell>
          <cell r="Y602">
            <v>11418.191159049584</v>
          </cell>
          <cell r="Z602">
            <v>464863.45964399999</v>
          </cell>
          <cell r="AA602">
            <v>4570210</v>
          </cell>
        </row>
        <row r="603">
          <cell r="A603" t="str">
            <v>VIE</v>
          </cell>
          <cell r="B603">
            <v>0</v>
          </cell>
          <cell r="C603">
            <v>0</v>
          </cell>
          <cell r="D603">
            <v>10084.017121999999</v>
          </cell>
          <cell r="E603">
            <v>1108.994492</v>
          </cell>
          <cell r="F603">
            <v>5609.4281950000004</v>
          </cell>
          <cell r="G603">
            <v>2278.3986329999998</v>
          </cell>
          <cell r="H603">
            <v>13329.121988999999</v>
          </cell>
          <cell r="I603">
            <v>5393.519722</v>
          </cell>
          <cell r="J603">
            <v>5263.8697220000004</v>
          </cell>
          <cell r="K603">
            <v>0</v>
          </cell>
          <cell r="L603">
            <v>0</v>
          </cell>
          <cell r="M603">
            <v>7935.6022670000002</v>
          </cell>
          <cell r="N603">
            <v>15612.44</v>
          </cell>
          <cell r="O603">
            <v>28649.310184999998</v>
          </cell>
          <cell r="P603">
            <v>23679.098000999998</v>
          </cell>
          <cell r="Q603">
            <v>4970.2121839999991</v>
          </cell>
          <cell r="R603" t="e">
            <v>#N/A</v>
          </cell>
          <cell r="S603">
            <v>-380.04622799999999</v>
          </cell>
          <cell r="T603">
            <v>-43.776214000000003</v>
          </cell>
          <cell r="U603">
            <v>-43.776214000000003</v>
          </cell>
          <cell r="V603" t="e">
            <v>#N/A</v>
          </cell>
          <cell r="W603">
            <v>-3.2842533841408905E-3</v>
          </cell>
          <cell r="X603">
            <v>-5.5164324681495538E-3</v>
          </cell>
          <cell r="Y603">
            <v>-28.039316083840834</v>
          </cell>
          <cell r="Z603">
            <v>7935.6022670000002</v>
          </cell>
          <cell r="AA603">
            <v>1561244</v>
          </cell>
        </row>
        <row r="604">
          <cell r="A604" t="str">
            <v>DAD</v>
          </cell>
          <cell r="B604">
            <v>0</v>
          </cell>
          <cell r="C604">
            <v>0</v>
          </cell>
          <cell r="D604">
            <v>85818.832139999999</v>
          </cell>
          <cell r="E604">
            <v>23552.396625000001</v>
          </cell>
          <cell r="F604">
            <v>6161.9591959999998</v>
          </cell>
          <cell r="G604">
            <v>18505.897657000001</v>
          </cell>
          <cell r="H604">
            <v>117588.770625</v>
          </cell>
          <cell r="I604">
            <v>33210.932201000003</v>
          </cell>
          <cell r="J604">
            <v>33210.932201000003</v>
          </cell>
          <cell r="K604">
            <v>9372.4522849999994</v>
          </cell>
          <cell r="L604">
            <v>0</v>
          </cell>
          <cell r="M604">
            <v>84377.838424000001</v>
          </cell>
          <cell r="N604">
            <v>46592</v>
          </cell>
          <cell r="O604">
            <v>177986.26611299999</v>
          </cell>
          <cell r="P604">
            <v>125836.422867</v>
          </cell>
          <cell r="Q604">
            <v>52149.843246000004</v>
          </cell>
          <cell r="R604">
            <v>556.17838400000005</v>
          </cell>
          <cell r="S604">
            <v>17250.697152000001</v>
          </cell>
          <cell r="T604">
            <v>16459.157626</v>
          </cell>
          <cell r="U604">
            <v>13167.635737000001</v>
          </cell>
          <cell r="V604">
            <v>17015.336009999999</v>
          </cell>
          <cell r="W604">
            <v>0.11198038441096254</v>
          </cell>
          <cell r="X604">
            <v>0.15605561819245023</v>
          </cell>
          <cell r="Y604">
            <v>2826.158082288805</v>
          </cell>
          <cell r="Z604">
            <v>84377.838424000001</v>
          </cell>
          <cell r="AA604">
            <v>4659200</v>
          </cell>
        </row>
        <row r="605">
          <cell r="A605" t="str">
            <v>CAN</v>
          </cell>
          <cell r="B605">
            <v>0</v>
          </cell>
          <cell r="C605">
            <v>0</v>
          </cell>
          <cell r="D605">
            <v>244099.12317800001</v>
          </cell>
          <cell r="E605">
            <v>35135.920428999998</v>
          </cell>
          <cell r="F605">
            <v>179651.24225899999</v>
          </cell>
          <cell r="G605">
            <v>51942.562334000002</v>
          </cell>
          <cell r="H605">
            <v>303900.23053</v>
          </cell>
          <cell r="I605">
            <v>189013.776556</v>
          </cell>
          <cell r="J605">
            <v>182548.000138</v>
          </cell>
          <cell r="K605">
            <v>89018.509067000006</v>
          </cell>
          <cell r="L605">
            <v>0</v>
          </cell>
          <cell r="M605">
            <v>114886.453974</v>
          </cell>
          <cell r="N605">
            <v>50000</v>
          </cell>
          <cell r="O605">
            <v>533842.26340699999</v>
          </cell>
          <cell r="P605">
            <v>415392.28659700003</v>
          </cell>
          <cell r="Q605">
            <v>118449.97680999995</v>
          </cell>
          <cell r="R605">
            <v>2774.974205</v>
          </cell>
          <cell r="S605">
            <v>4013.5007089999999</v>
          </cell>
          <cell r="T605">
            <v>9293.1878419999994</v>
          </cell>
          <cell r="U605">
            <v>8193.7123360000005</v>
          </cell>
          <cell r="V605">
            <v>12068.162047</v>
          </cell>
          <cell r="W605">
            <v>2.6961849688992404E-2</v>
          </cell>
          <cell r="X605">
            <v>7.1320090859922636E-2</v>
          </cell>
          <cell r="Y605">
            <v>1638.7424672000002</v>
          </cell>
          <cell r="Z605">
            <v>114886.453974</v>
          </cell>
          <cell r="AA605">
            <v>5000000</v>
          </cell>
        </row>
        <row r="606">
          <cell r="A606" t="str">
            <v>VBC</v>
          </cell>
          <cell r="B606">
            <v>0</v>
          </cell>
          <cell r="C606">
            <v>0</v>
          </cell>
          <cell r="D606">
            <v>397847.49062400003</v>
          </cell>
          <cell r="E606">
            <v>255250.116239</v>
          </cell>
          <cell r="F606">
            <v>114477.79545200001</v>
          </cell>
          <cell r="G606">
            <v>98350.578255999993</v>
          </cell>
          <cell r="H606">
            <v>500491.68959700002</v>
          </cell>
          <cell r="I606">
            <v>381700.09147699998</v>
          </cell>
          <cell r="J606">
            <v>324908.04206800001</v>
          </cell>
          <cell r="K606">
            <v>193631.93174999999</v>
          </cell>
          <cell r="L606">
            <v>55892.049408999999</v>
          </cell>
          <cell r="M606">
            <v>118791.59812</v>
          </cell>
          <cell r="N606">
            <v>74999.600000000006</v>
          </cell>
          <cell r="O606">
            <v>978765.68185199995</v>
          </cell>
          <cell r="P606">
            <v>890256.40371800005</v>
          </cell>
          <cell r="Q606">
            <v>88509.278134000051</v>
          </cell>
          <cell r="R606">
            <v>14513.115988</v>
          </cell>
          <cell r="S606">
            <v>51962.292681999999</v>
          </cell>
          <cell r="T606">
            <v>36586.397730999997</v>
          </cell>
          <cell r="U606">
            <v>28763.892757000001</v>
          </cell>
          <cell r="V606">
            <v>51099.513718999995</v>
          </cell>
          <cell r="W606">
            <v>5.7471269463356969E-2</v>
          </cell>
          <cell r="X606">
            <v>0.24213743406283256</v>
          </cell>
          <cell r="Y606">
            <v>3835.206155366162</v>
          </cell>
          <cell r="Z606">
            <v>118791.59812</v>
          </cell>
          <cell r="AA606">
            <v>7499960</v>
          </cell>
        </row>
        <row r="607">
          <cell r="A607" t="str">
            <v>VKC</v>
          </cell>
          <cell r="B607">
            <v>0</v>
          </cell>
          <cell r="C607">
            <v>0</v>
          </cell>
          <cell r="D607">
            <v>401926.05241100001</v>
          </cell>
          <cell r="E607">
            <v>164890.11501499999</v>
          </cell>
          <cell r="F607">
            <v>143933.72602999999</v>
          </cell>
          <cell r="G607">
            <v>114291.17756500001</v>
          </cell>
          <cell r="H607">
            <v>564620.91409700003</v>
          </cell>
          <cell r="I607">
            <v>323949.91245100001</v>
          </cell>
          <cell r="J607">
            <v>321526.152451</v>
          </cell>
          <cell r="K607">
            <v>224264.65844900001</v>
          </cell>
          <cell r="L607">
            <v>2423.7600000000002</v>
          </cell>
          <cell r="M607">
            <v>240671.00164500001</v>
          </cell>
          <cell r="N607">
            <v>200000</v>
          </cell>
          <cell r="O607">
            <v>987073.83995199995</v>
          </cell>
          <cell r="P607">
            <v>933451.78299900005</v>
          </cell>
          <cell r="Q607">
            <v>53622.056952999999</v>
          </cell>
          <cell r="R607">
            <v>19156.970710000001</v>
          </cell>
          <cell r="S607">
            <v>7708.6591870000002</v>
          </cell>
          <cell r="T607">
            <v>7014.2952089999999</v>
          </cell>
          <cell r="U607">
            <v>2786.1871000000001</v>
          </cell>
          <cell r="V607">
            <v>26171.265919000001</v>
          </cell>
          <cell r="W607">
            <v>4.9346154746250552E-3</v>
          </cell>
          <cell r="X607">
            <v>1.1576746184443711E-2</v>
          </cell>
          <cell r="Y607">
            <v>144.51927485865448</v>
          </cell>
          <cell r="Z607">
            <v>240671.00164500001</v>
          </cell>
          <cell r="AA607">
            <v>19279000</v>
          </cell>
        </row>
        <row r="608">
          <cell r="A608" t="str">
            <v>GLT</v>
          </cell>
          <cell r="B608">
            <v>0</v>
          </cell>
          <cell r="C608">
            <v>0</v>
          </cell>
          <cell r="D608">
            <v>97914.514704000001</v>
          </cell>
          <cell r="E608">
            <v>19643.332031999998</v>
          </cell>
          <cell r="F608">
            <v>13949.187156</v>
          </cell>
          <cell r="G608">
            <v>8801.2108960000005</v>
          </cell>
          <cell r="H608">
            <v>133413.57775900001</v>
          </cell>
          <cell r="I608">
            <v>45543.303237</v>
          </cell>
          <cell r="J608">
            <v>44477.299780000001</v>
          </cell>
          <cell r="K608">
            <v>4631.3999999999996</v>
          </cell>
          <cell r="L608">
            <v>0</v>
          </cell>
          <cell r="M608">
            <v>87870.274522000007</v>
          </cell>
          <cell r="N608">
            <v>81312.960000000021</v>
          </cell>
          <cell r="O608">
            <v>121623.19511</v>
          </cell>
          <cell r="P608">
            <v>74571.722953999997</v>
          </cell>
          <cell r="Q608">
            <v>47051.472156000003</v>
          </cell>
          <cell r="R608">
            <v>410.72598900000003</v>
          </cell>
          <cell r="S608">
            <v>16379.429842</v>
          </cell>
          <cell r="T608">
            <v>17888.464951999998</v>
          </cell>
          <cell r="U608">
            <v>14067.766845</v>
          </cell>
          <cell r="V608">
            <v>18299.190940999997</v>
          </cell>
          <cell r="W608">
            <v>0.10544479116220234</v>
          </cell>
          <cell r="X608">
            <v>0.16009699436500413</v>
          </cell>
          <cell r="Y608">
            <v>1730.0768346152936</v>
          </cell>
          <cell r="Z608">
            <v>87870.274522000007</v>
          </cell>
          <cell r="AA608">
            <v>8131296.0000000009</v>
          </cell>
        </row>
        <row r="609">
          <cell r="A609" t="str">
            <v>ACM</v>
          </cell>
          <cell r="B609">
            <v>0</v>
          </cell>
          <cell r="C609">
            <v>0</v>
          </cell>
          <cell r="D609">
            <v>124694.920199</v>
          </cell>
          <cell r="E609">
            <v>57897.345591999998</v>
          </cell>
          <cell r="F609">
            <v>60937.401018999997</v>
          </cell>
          <cell r="G609">
            <v>323238.457704</v>
          </cell>
          <cell r="H609">
            <v>570952.50072200003</v>
          </cell>
          <cell r="I609">
            <v>149011.83622299999</v>
          </cell>
          <cell r="J609">
            <v>87542.161103999999</v>
          </cell>
          <cell r="K609">
            <v>17037.325907999999</v>
          </cell>
          <cell r="L609">
            <v>61469.675119</v>
          </cell>
          <cell r="M609">
            <v>421940.66449900001</v>
          </cell>
          <cell r="N609">
            <v>510000</v>
          </cell>
          <cell r="O609">
            <v>19581.101650000001</v>
          </cell>
          <cell r="P609">
            <v>17684.368156</v>
          </cell>
          <cell r="Q609">
            <v>1896.7334940000001</v>
          </cell>
          <cell r="R609">
            <v>8481.8240040000001</v>
          </cell>
          <cell r="S609">
            <v>-76202.271481999996</v>
          </cell>
          <cell r="T609">
            <v>-87739.921881000002</v>
          </cell>
          <cell r="U609">
            <v>-87759.536441000004</v>
          </cell>
          <cell r="V609">
            <v>-79258.097877000007</v>
          </cell>
          <cell r="W609">
            <v>-0.15370724592680365</v>
          </cell>
          <cell r="X609">
            <v>-0.20799023138763625</v>
          </cell>
          <cell r="Y609">
            <v>-1720.7752243333334</v>
          </cell>
          <cell r="Z609">
            <v>421940.66449900001</v>
          </cell>
          <cell r="AA609">
            <v>51000000</v>
          </cell>
        </row>
        <row r="610">
          <cell r="A610" t="str">
            <v>KST</v>
          </cell>
          <cell r="B610">
            <v>0</v>
          </cell>
          <cell r="C610">
            <v>0</v>
          </cell>
          <cell r="D610">
            <v>122149.273243</v>
          </cell>
          <cell r="E610">
            <v>76536.967073000007</v>
          </cell>
          <cell r="F610">
            <v>18181.488409000001</v>
          </cell>
          <cell r="G610">
            <v>2511.7673439999999</v>
          </cell>
          <cell r="H610">
            <v>130918.09452699999</v>
          </cell>
          <cell r="I610">
            <v>68601.011264000001</v>
          </cell>
          <cell r="J610">
            <v>68601.011264000001</v>
          </cell>
          <cell r="K610">
            <v>0</v>
          </cell>
          <cell r="L610">
            <v>0</v>
          </cell>
          <cell r="M610">
            <v>62317.083263</v>
          </cell>
          <cell r="N610">
            <v>29960.1</v>
          </cell>
          <cell r="O610">
            <v>171987.86947500001</v>
          </cell>
          <cell r="P610">
            <v>142868.73169399999</v>
          </cell>
          <cell r="Q610">
            <v>29119.13778099999</v>
          </cell>
          <cell r="R610">
            <v>145.84685500000001</v>
          </cell>
          <cell r="S610">
            <v>10016.410320000001</v>
          </cell>
          <cell r="T610">
            <v>10274.021463999999</v>
          </cell>
          <cell r="U610">
            <v>8173.9433939999999</v>
          </cell>
          <cell r="V610">
            <v>10419.868318999999</v>
          </cell>
          <cell r="W610">
            <v>6.2435551201169066E-2</v>
          </cell>
          <cell r="X610">
            <v>0.13116697646940703</v>
          </cell>
          <cell r="Y610">
            <v>2728.2764056194737</v>
          </cell>
          <cell r="Z610">
            <v>62317.083263</v>
          </cell>
          <cell r="AA610">
            <v>2996010</v>
          </cell>
        </row>
        <row r="611">
          <cell r="A611" t="str">
            <v>CTT</v>
          </cell>
          <cell r="B611">
            <v>0</v>
          </cell>
          <cell r="C611">
            <v>0</v>
          </cell>
          <cell r="D611">
            <v>317559.61214099999</v>
          </cell>
          <cell r="E611">
            <v>183868.3076</v>
          </cell>
          <cell r="F611">
            <v>99437.768494000004</v>
          </cell>
          <cell r="G611">
            <v>159316.220122</v>
          </cell>
          <cell r="H611">
            <v>483433.73115200002</v>
          </cell>
          <cell r="I611">
            <v>427957.69306399999</v>
          </cell>
          <cell r="J611">
            <v>412147.592894</v>
          </cell>
          <cell r="K611">
            <v>169142.37442599999</v>
          </cell>
          <cell r="L611">
            <v>12013.09</v>
          </cell>
          <cell r="M611">
            <v>55476.038088000001</v>
          </cell>
          <cell r="N611">
            <v>46973.51</v>
          </cell>
          <cell r="O611">
            <v>1564478.7812590001</v>
          </cell>
          <cell r="P611">
            <v>1432038.3453540001</v>
          </cell>
          <cell r="Q611">
            <v>132440.43590500008</v>
          </cell>
          <cell r="R611">
            <v>15012.782896000001</v>
          </cell>
          <cell r="S611">
            <v>43154.553123999998</v>
          </cell>
          <cell r="T611">
            <v>11353.042848999999</v>
          </cell>
          <cell r="U611">
            <v>6636.51872</v>
          </cell>
          <cell r="V611">
            <v>26365.825745000002</v>
          </cell>
          <cell r="W611">
            <v>1.3727876836780681E-2</v>
          </cell>
          <cell r="X611">
            <v>0.11962856304685432</v>
          </cell>
          <cell r="Y611">
            <v>1412.8215498479888</v>
          </cell>
          <cell r="Z611">
            <v>55476.038088000001</v>
          </cell>
          <cell r="AA611">
            <v>4697351</v>
          </cell>
        </row>
        <row r="612">
          <cell r="A612" t="str">
            <v>SLS</v>
          </cell>
          <cell r="B612">
            <v>0</v>
          </cell>
          <cell r="C612">
            <v>0</v>
          </cell>
          <cell r="D612">
            <v>498392.51066700002</v>
          </cell>
          <cell r="E612">
            <v>53924.425863999997</v>
          </cell>
          <cell r="F612">
            <v>304442.10254599998</v>
          </cell>
          <cell r="G612">
            <v>649048.18318000005</v>
          </cell>
          <cell r="H612">
            <v>1159989.5258810001</v>
          </cell>
          <cell r="I612">
            <v>645575.85270299995</v>
          </cell>
          <cell r="J612">
            <v>439894.03110999998</v>
          </cell>
          <cell r="K612">
            <v>361769.08545299998</v>
          </cell>
          <cell r="L612">
            <v>205681.821593</v>
          </cell>
          <cell r="M612">
            <v>514413.67317800003</v>
          </cell>
          <cell r="N612">
            <v>97919.45</v>
          </cell>
          <cell r="O612">
            <v>835982.97065300005</v>
          </cell>
          <cell r="P612">
            <v>727526.89973099995</v>
          </cell>
          <cell r="Q612">
            <v>108456.070922</v>
          </cell>
          <cell r="R612">
            <v>47178.249909999999</v>
          </cell>
          <cell r="S612">
            <v>89270.680498000002</v>
          </cell>
          <cell r="T612">
            <v>55535.906354999999</v>
          </cell>
          <cell r="U612">
            <v>55535.906354999999</v>
          </cell>
          <cell r="V612">
            <v>102714.156265</v>
          </cell>
          <cell r="W612">
            <v>4.7876213634619719E-2</v>
          </cell>
          <cell r="X612">
            <v>0.10795962325788176</v>
          </cell>
          <cell r="Y612">
            <v>5671.5909203942629</v>
          </cell>
          <cell r="Z612">
            <v>514413.67317800003</v>
          </cell>
          <cell r="AA612">
            <v>9791945</v>
          </cell>
        </row>
        <row r="613">
          <cell r="A613" t="str">
            <v>DP3</v>
          </cell>
          <cell r="B613">
            <v>0</v>
          </cell>
          <cell r="C613">
            <v>0</v>
          </cell>
          <cell r="D613">
            <v>228433.54874599999</v>
          </cell>
          <cell r="E613">
            <v>35509.508345000002</v>
          </cell>
          <cell r="F613">
            <v>61250.391654999999</v>
          </cell>
          <cell r="G613">
            <v>83390.112036999999</v>
          </cell>
          <cell r="H613">
            <v>357372.39167600003</v>
          </cell>
          <cell r="I613">
            <v>60191.045767000003</v>
          </cell>
          <cell r="J613">
            <v>58732.244766999997</v>
          </cell>
          <cell r="K613">
            <v>10100</v>
          </cell>
          <cell r="L613">
            <v>1458.8009999999999</v>
          </cell>
          <cell r="M613">
            <v>297181.34590900003</v>
          </cell>
          <cell r="N613">
            <v>86000</v>
          </cell>
          <cell r="O613">
            <v>422450.267613</v>
          </cell>
          <cell r="P613">
            <v>153747.16125800001</v>
          </cell>
          <cell r="Q613">
            <v>268703.106355</v>
          </cell>
          <cell r="R613">
            <v>1190.054846</v>
          </cell>
          <cell r="S613">
            <v>97280.227954000002</v>
          </cell>
          <cell r="T613">
            <v>96156.165961999999</v>
          </cell>
          <cell r="U613">
            <v>75207.163950999995</v>
          </cell>
          <cell r="V613">
            <v>97346.220807999998</v>
          </cell>
          <cell r="W613">
            <v>0.21044480688140035</v>
          </cell>
          <cell r="X613">
            <v>0.25306825272279776</v>
          </cell>
          <cell r="Y613">
            <v>8745.0190640697674</v>
          </cell>
          <cell r="Z613">
            <v>297181.34590900003</v>
          </cell>
          <cell r="AA613">
            <v>8600000</v>
          </cell>
        </row>
        <row r="614">
          <cell r="A614" t="str">
            <v>VE4</v>
          </cell>
          <cell r="B614">
            <v>0</v>
          </cell>
          <cell r="C614">
            <v>0</v>
          </cell>
          <cell r="D614">
            <v>22187.553491999999</v>
          </cell>
          <cell r="E614">
            <v>4608.3598179999999</v>
          </cell>
          <cell r="F614">
            <v>4877.8836359999996</v>
          </cell>
          <cell r="G614">
            <v>2394.5183550000002</v>
          </cell>
          <cell r="H614">
            <v>27309.019508000001</v>
          </cell>
          <cell r="I614">
            <v>12469.264961000001</v>
          </cell>
          <cell r="J614">
            <v>12469.264961000001</v>
          </cell>
          <cell r="K614">
            <v>0</v>
          </cell>
          <cell r="L614">
            <v>0</v>
          </cell>
          <cell r="M614">
            <v>14839.754547</v>
          </cell>
          <cell r="N614">
            <v>10280</v>
          </cell>
          <cell r="O614">
            <v>14810.962364999999</v>
          </cell>
          <cell r="P614">
            <v>12689.568396000001</v>
          </cell>
          <cell r="Q614">
            <v>2121.3939689999993</v>
          </cell>
          <cell r="R614">
            <v>3.5593780000000002</v>
          </cell>
          <cell r="S614">
            <v>-185.72812200000001</v>
          </cell>
          <cell r="T614">
            <v>214.01711499999999</v>
          </cell>
          <cell r="U614">
            <v>217.249538</v>
          </cell>
          <cell r="V614">
            <v>217.576493</v>
          </cell>
          <cell r="W614">
            <v>7.9552302467819531E-3</v>
          </cell>
          <cell r="X614">
            <v>1.4639698878572024E-2</v>
          </cell>
          <cell r="Y614">
            <v>211.33223540856031</v>
          </cell>
          <cell r="Z614">
            <v>14839.754547</v>
          </cell>
          <cell r="AA614">
            <v>1028000</v>
          </cell>
        </row>
        <row r="615">
          <cell r="A615" t="str">
            <v>DPS</v>
          </cell>
          <cell r="B615">
            <v>0</v>
          </cell>
          <cell r="C615">
            <v>0</v>
          </cell>
          <cell r="D615">
            <v>379413.02290500002</v>
          </cell>
          <cell r="E615">
            <v>150187.04884500001</v>
          </cell>
          <cell r="F615">
            <v>103149.72107100001</v>
          </cell>
          <cell r="G615">
            <v>129878.17523199999</v>
          </cell>
          <cell r="H615">
            <v>538952.61234400002</v>
          </cell>
          <cell r="I615">
            <v>213442.69391</v>
          </cell>
          <cell r="J615">
            <v>213442.69391</v>
          </cell>
          <cell r="K615">
            <v>197731.594954</v>
          </cell>
          <cell r="L615">
            <v>0</v>
          </cell>
          <cell r="M615">
            <v>325509.91843399999</v>
          </cell>
          <cell r="N615">
            <v>310852.57</v>
          </cell>
          <cell r="O615">
            <v>247384.33915000001</v>
          </cell>
          <cell r="P615">
            <v>242795.26542800001</v>
          </cell>
          <cell r="Q615">
            <v>4589.0737219999965</v>
          </cell>
          <cell r="R615">
            <v>8407.1921540000003</v>
          </cell>
          <cell r="S615">
            <v>129.868582</v>
          </cell>
          <cell r="T615">
            <v>-6739.1500020000003</v>
          </cell>
          <cell r="U615">
            <v>-6739.1500020000003</v>
          </cell>
          <cell r="V615">
            <v>1668.042152</v>
          </cell>
          <cell r="W615">
            <v>-1.2504160565601951E-2</v>
          </cell>
          <cell r="X615">
            <v>-2.0703363001721934E-2</v>
          </cell>
          <cell r="Y615">
            <v>-216.79569842385411</v>
          </cell>
          <cell r="Z615">
            <v>325509.91843399999</v>
          </cell>
          <cell r="AA615">
            <v>31085257</v>
          </cell>
        </row>
        <row r="616">
          <cell r="A616" t="str">
            <v>ICG</v>
          </cell>
          <cell r="B616">
            <v>0</v>
          </cell>
          <cell r="C616">
            <v>0</v>
          </cell>
          <cell r="D616">
            <v>260633.07093300001</v>
          </cell>
          <cell r="E616">
            <v>31057.242068</v>
          </cell>
          <cell r="F616">
            <v>120080.947445</v>
          </cell>
          <cell r="G616">
            <v>69705.859656000001</v>
          </cell>
          <cell r="H616">
            <v>364831.66824799997</v>
          </cell>
          <cell r="I616">
            <v>63775.192992999997</v>
          </cell>
          <cell r="J616">
            <v>63775.192992999997</v>
          </cell>
          <cell r="K616">
            <v>0</v>
          </cell>
          <cell r="L616">
            <v>0</v>
          </cell>
          <cell r="M616">
            <v>301056.475255</v>
          </cell>
          <cell r="N616">
            <v>175720</v>
          </cell>
          <cell r="O616">
            <v>353664.11300700001</v>
          </cell>
          <cell r="P616">
            <v>268349.971555</v>
          </cell>
          <cell r="Q616">
            <v>85314.141451999996</v>
          </cell>
          <cell r="R616">
            <v>0</v>
          </cell>
          <cell r="S616">
            <v>61436.254255</v>
          </cell>
          <cell r="T616">
            <v>62753.640356999997</v>
          </cell>
          <cell r="U616">
            <v>50537.713162</v>
          </cell>
          <cell r="V616">
            <v>62753.640356999997</v>
          </cell>
          <cell r="W616">
            <v>0.138523372723352</v>
          </cell>
          <cell r="X616">
            <v>0.16786788299170011</v>
          </cell>
          <cell r="Y616">
            <v>2876.0364877077168</v>
          </cell>
          <cell r="Z616">
            <v>301056.475255</v>
          </cell>
          <cell r="AA616">
            <v>17572000</v>
          </cell>
        </row>
        <row r="617">
          <cell r="A617" t="str">
            <v>FID</v>
          </cell>
          <cell r="B617">
            <v>0</v>
          </cell>
          <cell r="C617">
            <v>0</v>
          </cell>
          <cell r="D617">
            <v>51084.516355</v>
          </cell>
          <cell r="E617">
            <v>3475.536595</v>
          </cell>
          <cell r="F617">
            <v>64.12818</v>
          </cell>
          <cell r="G617">
            <v>28316.327272999999</v>
          </cell>
          <cell r="H617">
            <v>266000.843628</v>
          </cell>
          <cell r="I617">
            <v>26793.895032</v>
          </cell>
          <cell r="J617">
            <v>26793.895032</v>
          </cell>
          <cell r="K617">
            <v>0</v>
          </cell>
          <cell r="L617">
            <v>0</v>
          </cell>
          <cell r="M617">
            <v>239206.948596</v>
          </cell>
          <cell r="N617">
            <v>235399.58</v>
          </cell>
          <cell r="O617">
            <v>0</v>
          </cell>
          <cell r="P617">
            <v>0</v>
          </cell>
          <cell r="Q617" t="e">
            <v>#N/A</v>
          </cell>
          <cell r="R617">
            <v>0</v>
          </cell>
          <cell r="S617">
            <v>-714.98085100000003</v>
          </cell>
          <cell r="T617">
            <v>-714.95643800000005</v>
          </cell>
          <cell r="U617">
            <v>-627.47558500000002</v>
          </cell>
          <cell r="V617">
            <v>-714.95643800000005</v>
          </cell>
          <cell r="W617">
            <v>-2.3589232892716667E-3</v>
          </cell>
          <cell r="X617">
            <v>-2.623149489105153E-3</v>
          </cell>
          <cell r="Y617">
            <v>-26.655764848858269</v>
          </cell>
          <cell r="Z617">
            <v>239206.948596</v>
          </cell>
          <cell r="AA617">
            <v>23539958</v>
          </cell>
        </row>
        <row r="618">
          <cell r="A618" t="str">
            <v>HKB</v>
          </cell>
          <cell r="B618">
            <v>0</v>
          </cell>
          <cell r="C618">
            <v>0</v>
          </cell>
          <cell r="D618">
            <v>57531.460891000002</v>
          </cell>
          <cell r="E618" t="e">
            <v>#N/A</v>
          </cell>
          <cell r="F618">
            <v>23</v>
          </cell>
          <cell r="G618">
            <v>108684.118535</v>
          </cell>
          <cell r="H618">
            <v>530823.63731599983</v>
          </cell>
          <cell r="I618">
            <v>185434.59006300001</v>
          </cell>
          <cell r="J618">
            <v>184251.95176299999</v>
          </cell>
          <cell r="K618">
            <v>119621.01141799999</v>
          </cell>
          <cell r="L618">
            <v>1182.6383000000001</v>
          </cell>
          <cell r="M618">
            <v>345389.04725200002</v>
          </cell>
          <cell r="N618">
            <v>515999.99</v>
          </cell>
          <cell r="O618">
            <v>-1449.539448</v>
          </cell>
          <cell r="P618">
            <v>983.456503</v>
          </cell>
          <cell r="Q618" t="e">
            <v>#N/A</v>
          </cell>
          <cell r="R618">
            <v>11520.518923</v>
          </cell>
          <cell r="S618">
            <v>-132225.45357400001</v>
          </cell>
          <cell r="T618">
            <v>-143239.522447</v>
          </cell>
          <cell r="U618">
            <v>-142891.19023099999</v>
          </cell>
          <cell r="V618">
            <v>-131719.003524</v>
          </cell>
          <cell r="W618">
            <v>-0.26918769283429012</v>
          </cell>
          <cell r="X618">
            <v>-0.41371083237258782</v>
          </cell>
          <cell r="Y618">
            <v>-2769.2091666707202</v>
          </cell>
          <cell r="Z618">
            <v>345389.04725200002</v>
          </cell>
          <cell r="AA618">
            <v>51599999</v>
          </cell>
        </row>
        <row r="619">
          <cell r="A619" t="str">
            <v>HVA</v>
          </cell>
          <cell r="B619">
            <v>0</v>
          </cell>
          <cell r="C619">
            <v>0</v>
          </cell>
          <cell r="D619" t="e">
            <v>#N/A</v>
          </cell>
          <cell r="E619" t="e">
            <v>#N/A</v>
          </cell>
          <cell r="F619" t="e">
            <v>#N/A</v>
          </cell>
          <cell r="G619" t="e">
            <v>#N/A</v>
          </cell>
          <cell r="H619" t="e">
            <v>#N/A</v>
          </cell>
          <cell r="I619" t="e">
            <v>#N/A</v>
          </cell>
          <cell r="J619" t="e">
            <v>#N/A</v>
          </cell>
          <cell r="K619" t="e">
            <v>#N/A</v>
          </cell>
          <cell r="L619" t="e">
            <v>#N/A</v>
          </cell>
          <cell r="M619" t="e">
            <v>#N/A</v>
          </cell>
          <cell r="N619" t="e">
            <v>#N/A</v>
          </cell>
          <cell r="O619">
            <v>0</v>
          </cell>
          <cell r="P619" t="e">
            <v>#N/A</v>
          </cell>
          <cell r="Q619" t="e">
            <v>#N/A</v>
          </cell>
          <cell r="R619" t="e">
            <v>#N/A</v>
          </cell>
          <cell r="S619" t="e">
            <v>#N/A</v>
          </cell>
          <cell r="T619">
            <v>-186.92102</v>
          </cell>
          <cell r="U619">
            <v>-186.92102</v>
          </cell>
          <cell r="V619" t="e">
            <v>#N/A</v>
          </cell>
          <cell r="W619" t="e">
            <v>#N/A</v>
          </cell>
          <cell r="X619" t="e">
            <v>#N/A</v>
          </cell>
          <cell r="Y619">
            <v>-33.083366371681414</v>
          </cell>
          <cell r="Z619" t="e">
            <v>#N/A</v>
          </cell>
          <cell r="AA619">
            <v>5650000</v>
          </cell>
        </row>
        <row r="620">
          <cell r="A620" t="str">
            <v>TIG</v>
          </cell>
          <cell r="B620">
            <v>0</v>
          </cell>
          <cell r="C620">
            <v>0</v>
          </cell>
          <cell r="D620">
            <v>518124.67478499998</v>
          </cell>
          <cell r="E620">
            <v>57169.426976000002</v>
          </cell>
          <cell r="F620">
            <v>59811.421102</v>
          </cell>
          <cell r="G620">
            <v>150940.70217500001</v>
          </cell>
          <cell r="H620">
            <v>1500043.3856490001</v>
          </cell>
          <cell r="I620">
            <v>310965.42483899998</v>
          </cell>
          <cell r="J620">
            <v>163422.55357799999</v>
          </cell>
          <cell r="K620">
            <v>44262.454172999998</v>
          </cell>
          <cell r="L620">
            <v>24512.708326</v>
          </cell>
          <cell r="M620">
            <v>1189077.9608100001</v>
          </cell>
          <cell r="N620">
            <v>826502.77</v>
          </cell>
          <cell r="O620">
            <v>267249.05231699999</v>
          </cell>
          <cell r="P620">
            <v>227269.66973200001</v>
          </cell>
          <cell r="Q620">
            <v>39979.382585000021</v>
          </cell>
          <cell r="R620">
            <v>2174.3131130000002</v>
          </cell>
          <cell r="S620">
            <v>26665.324446999999</v>
          </cell>
          <cell r="T620">
            <v>97084.480528</v>
          </cell>
          <cell r="U620">
            <v>77640.338019000003</v>
          </cell>
          <cell r="V620">
            <v>99258.793640999997</v>
          </cell>
          <cell r="W620">
            <v>5.1758728288654521E-2</v>
          </cell>
          <cell r="X620">
            <v>6.5294573255828742E-2</v>
          </cell>
          <cell r="Y620">
            <v>939.38388154464383</v>
          </cell>
          <cell r="Z620">
            <v>1189077.9608100001</v>
          </cell>
          <cell r="AA620">
            <v>82650277</v>
          </cell>
        </row>
        <row r="621">
          <cell r="A621" t="str">
            <v>KVC</v>
          </cell>
          <cell r="B621">
            <v>0</v>
          </cell>
          <cell r="C621">
            <v>0</v>
          </cell>
          <cell r="D621">
            <v>513603.353061</v>
          </cell>
          <cell r="E621">
            <v>98876.579022000005</v>
          </cell>
          <cell r="F621">
            <v>293134.38381999999</v>
          </cell>
          <cell r="G621">
            <v>361544.225293</v>
          </cell>
          <cell r="H621">
            <v>919008.312164</v>
          </cell>
          <cell r="I621">
            <v>352872.87421899999</v>
          </cell>
          <cell r="J621">
            <v>352188.22681899997</v>
          </cell>
          <cell r="K621">
            <v>330688.15708999999</v>
          </cell>
          <cell r="L621">
            <v>154.63499999999999</v>
          </cell>
          <cell r="M621">
            <v>566135.43794500001</v>
          </cell>
          <cell r="N621">
            <v>495000</v>
          </cell>
          <cell r="O621">
            <v>647945.97784800001</v>
          </cell>
          <cell r="P621">
            <v>601602.89919899998</v>
          </cell>
          <cell r="Q621">
            <v>46343.078649000039</v>
          </cell>
          <cell r="R621">
            <v>25943.523473000001</v>
          </cell>
          <cell r="S621">
            <v>31540.304554999999</v>
          </cell>
          <cell r="T621">
            <v>14378.920128</v>
          </cell>
          <cell r="U621">
            <v>11493.782423000001</v>
          </cell>
          <cell r="V621">
            <v>40322.443600999999</v>
          </cell>
          <cell r="W621">
            <v>1.250672303054088E-2</v>
          </cell>
          <cell r="X621">
            <v>2.0302177981864157E-2</v>
          </cell>
          <cell r="Y621">
            <v>232.1976247070707</v>
          </cell>
          <cell r="Z621">
            <v>566135.43794500001</v>
          </cell>
          <cell r="AA621">
            <v>49500000</v>
          </cell>
        </row>
        <row r="622">
          <cell r="A622" t="str">
            <v>NHP</v>
          </cell>
          <cell r="B622">
            <v>0</v>
          </cell>
          <cell r="C622">
            <v>0</v>
          </cell>
          <cell r="D622" t="e">
            <v>#N/A</v>
          </cell>
          <cell r="E622" t="e">
            <v>#N/A</v>
          </cell>
          <cell r="F622" t="e">
            <v>#N/A</v>
          </cell>
          <cell r="G622" t="e">
            <v>#N/A</v>
          </cell>
          <cell r="H622" t="e">
            <v>#N/A</v>
          </cell>
          <cell r="I622" t="e">
            <v>#N/A</v>
          </cell>
          <cell r="J622" t="e">
            <v>#N/A</v>
          </cell>
          <cell r="K622" t="e">
            <v>#N/A</v>
          </cell>
          <cell r="L622" t="e">
            <v>#N/A</v>
          </cell>
          <cell r="M622" t="e">
            <v>#N/A</v>
          </cell>
          <cell r="N622" t="e">
            <v>#N/A</v>
          </cell>
          <cell r="O622">
            <v>10556.441825</v>
          </cell>
          <cell r="P622" t="e">
            <v>#N/A</v>
          </cell>
          <cell r="Q622" t="e">
            <v>#N/A</v>
          </cell>
          <cell r="R622" t="e">
            <v>#N/A</v>
          </cell>
          <cell r="S622" t="e">
            <v>#N/A</v>
          </cell>
          <cell r="T622">
            <v>-65725.956279999999</v>
          </cell>
          <cell r="U622">
            <v>-65725.956279999999</v>
          </cell>
          <cell r="V622" t="e">
            <v>#N/A</v>
          </cell>
          <cell r="W622" t="e">
            <v>#N/A</v>
          </cell>
          <cell r="X622" t="e">
            <v>#N/A</v>
          </cell>
          <cell r="Y622">
            <v>-2383.4054399236452</v>
          </cell>
          <cell r="Z622" t="e">
            <v>#N/A</v>
          </cell>
          <cell r="AA622">
            <v>27576490</v>
          </cell>
        </row>
        <row r="623">
          <cell r="A623" t="str">
            <v>PBP</v>
          </cell>
          <cell r="B623">
            <v>0</v>
          </cell>
          <cell r="C623">
            <v>0</v>
          </cell>
          <cell r="D623">
            <v>75874.017632000003</v>
          </cell>
          <cell r="E623">
            <v>2393.3092609999999</v>
          </cell>
          <cell r="F623">
            <v>66978.152690999996</v>
          </cell>
          <cell r="G623">
            <v>61452.025120999999</v>
          </cell>
          <cell r="H623">
            <v>137583.16993100001</v>
          </cell>
          <cell r="I623">
            <v>81256.580163000006</v>
          </cell>
          <cell r="J623">
            <v>70912.859494999997</v>
          </cell>
          <cell r="K623">
            <v>15987.774414</v>
          </cell>
          <cell r="L623">
            <v>10343.720668</v>
          </cell>
          <cell r="M623">
            <v>56326.589767999998</v>
          </cell>
          <cell r="N623">
            <v>47995.16</v>
          </cell>
          <cell r="O623">
            <v>231129.71537200001</v>
          </cell>
          <cell r="P623">
            <v>205031.41722999999</v>
          </cell>
          <cell r="Q623">
            <v>26098.298142000011</v>
          </cell>
          <cell r="R623">
            <v>2206.5390659999998</v>
          </cell>
          <cell r="S623">
            <v>7854.226893</v>
          </cell>
          <cell r="T623">
            <v>5456.1438420000004</v>
          </cell>
          <cell r="U623">
            <v>4870.8336609999997</v>
          </cell>
          <cell r="V623">
            <v>7662.6829080000007</v>
          </cell>
          <cell r="W623">
            <v>3.5402830618329224E-2</v>
          </cell>
          <cell r="X623">
            <v>8.6474854612398261E-2</v>
          </cell>
          <cell r="Y623">
            <v>1014.8593443588895</v>
          </cell>
          <cell r="Z623">
            <v>56326.589767999998</v>
          </cell>
          <cell r="AA623">
            <v>4799516</v>
          </cell>
        </row>
        <row r="624">
          <cell r="A624" t="str">
            <v>PCE</v>
          </cell>
          <cell r="B624">
            <v>0</v>
          </cell>
          <cell r="C624">
            <v>0</v>
          </cell>
          <cell r="D624">
            <v>153451.055013</v>
          </cell>
          <cell r="E624">
            <v>15227.467994000001</v>
          </cell>
          <cell r="F624">
            <v>63383.058698000001</v>
          </cell>
          <cell r="G624">
            <v>34798.653437000001</v>
          </cell>
          <cell r="H624">
            <v>195188.85251500001</v>
          </cell>
          <cell r="I624">
            <v>33479.198881999997</v>
          </cell>
          <cell r="J624">
            <v>33479.198881999997</v>
          </cell>
          <cell r="K624">
            <v>0</v>
          </cell>
          <cell r="L624">
            <v>0</v>
          </cell>
          <cell r="M624">
            <v>161709.65363300001</v>
          </cell>
          <cell r="N624">
            <v>100000</v>
          </cell>
          <cell r="O624">
            <v>2013415.5941359999</v>
          </cell>
          <cell r="P624">
            <v>1951449.0730560001</v>
          </cell>
          <cell r="Q624">
            <v>61966.52108000002</v>
          </cell>
          <cell r="R624">
            <v>477.92566599999998</v>
          </cell>
          <cell r="S624">
            <v>3401.6531869999999</v>
          </cell>
          <cell r="T624">
            <v>21391.409585000001</v>
          </cell>
          <cell r="U624">
            <v>17051.459028000001</v>
          </cell>
          <cell r="V624">
            <v>21869.335251</v>
          </cell>
          <cell r="W624">
            <v>8.7358774890536436E-2</v>
          </cell>
          <cell r="X624">
            <v>0.10544490477172302</v>
          </cell>
          <cell r="Y624">
            <v>1705.1459028000002</v>
          </cell>
          <cell r="Z624">
            <v>161709.65363300001</v>
          </cell>
          <cell r="AA624">
            <v>10000000</v>
          </cell>
        </row>
        <row r="625">
          <cell r="A625" t="str">
            <v>PDB</v>
          </cell>
          <cell r="B625">
            <v>0</v>
          </cell>
          <cell r="C625">
            <v>0</v>
          </cell>
          <cell r="D625">
            <v>181782.17656399999</v>
          </cell>
          <cell r="E625">
            <v>131956.35832199999</v>
          </cell>
          <cell r="F625">
            <v>24409.122009999999</v>
          </cell>
          <cell r="G625">
            <v>85415.348335999995</v>
          </cell>
          <cell r="H625">
            <v>273441.80454300001</v>
          </cell>
          <cell r="I625">
            <v>134764.70598500001</v>
          </cell>
          <cell r="J625">
            <v>115831.357485</v>
          </cell>
          <cell r="K625">
            <v>48893.985419999997</v>
          </cell>
          <cell r="L625">
            <v>18933.3485</v>
          </cell>
          <cell r="M625">
            <v>138677.098558</v>
          </cell>
          <cell r="N625">
            <v>89099.81</v>
          </cell>
          <cell r="O625">
            <v>383249.82169900002</v>
          </cell>
          <cell r="P625">
            <v>340441.86010500003</v>
          </cell>
          <cell r="Q625">
            <v>42807.961594000022</v>
          </cell>
          <cell r="R625">
            <v>6131.8265359999996</v>
          </cell>
          <cell r="S625">
            <v>28668.706128000002</v>
          </cell>
          <cell r="T625">
            <v>22233.346547000001</v>
          </cell>
          <cell r="U625">
            <v>18623.294150999998</v>
          </cell>
          <cell r="V625">
            <v>28365.173083000001</v>
          </cell>
          <cell r="W625">
            <v>6.8106975018413465E-2</v>
          </cell>
          <cell r="X625">
            <v>0.13429249922770076</v>
          </cell>
          <cell r="Y625">
            <v>2090.1609275036612</v>
          </cell>
          <cell r="Z625">
            <v>138677.098558</v>
          </cell>
          <cell r="AA625">
            <v>8909981</v>
          </cell>
        </row>
        <row r="626">
          <cell r="A626" t="str">
            <v>PEN</v>
          </cell>
          <cell r="B626">
            <v>0</v>
          </cell>
          <cell r="C626">
            <v>0</v>
          </cell>
          <cell r="D626">
            <v>291529.91868599999</v>
          </cell>
          <cell r="E626">
            <v>55243.455119999999</v>
          </cell>
          <cell r="F626">
            <v>70491.601473000002</v>
          </cell>
          <cell r="G626">
            <v>37887.024072</v>
          </cell>
          <cell r="H626">
            <v>331382.29644399998</v>
          </cell>
          <cell r="I626">
            <v>249170.30579700001</v>
          </cell>
          <cell r="J626">
            <v>234043.70026700001</v>
          </cell>
          <cell r="K626">
            <v>100233.421431</v>
          </cell>
          <cell r="L626">
            <v>15126.605530000001</v>
          </cell>
          <cell r="M626">
            <v>82211.990646999999</v>
          </cell>
          <cell r="N626">
            <v>50000</v>
          </cell>
          <cell r="O626">
            <v>422634.41080299998</v>
          </cell>
          <cell r="P626">
            <v>380087.39020999998</v>
          </cell>
          <cell r="Q626">
            <v>42547.020592999972</v>
          </cell>
          <cell r="R626">
            <v>8928.3523659999992</v>
          </cell>
          <cell r="S626">
            <v>20331.348642000001</v>
          </cell>
          <cell r="T626">
            <v>14272.029947000001</v>
          </cell>
          <cell r="U626">
            <v>12647.162396</v>
          </cell>
          <cell r="V626">
            <v>23200.382313000002</v>
          </cell>
          <cell r="W626">
            <v>3.8164870398069782E-2</v>
          </cell>
          <cell r="X626">
            <v>0.15383598300525408</v>
          </cell>
          <cell r="Y626">
            <v>2529.4324792000002</v>
          </cell>
          <cell r="Z626">
            <v>82211.990646999999</v>
          </cell>
          <cell r="AA626">
            <v>5000000</v>
          </cell>
        </row>
        <row r="627">
          <cell r="A627" t="str">
            <v>PHP</v>
          </cell>
          <cell r="B627">
            <v>0</v>
          </cell>
          <cell r="C627">
            <v>0</v>
          </cell>
          <cell r="D627">
            <v>2771412.908026</v>
          </cell>
          <cell r="E627">
            <v>305408.80131499999</v>
          </cell>
          <cell r="F627">
            <v>53844.162892</v>
          </cell>
          <cell r="G627">
            <v>2551326.5412059999</v>
          </cell>
          <cell r="H627">
            <v>5683129.6703979997</v>
          </cell>
          <cell r="I627">
            <v>1308873.8576849999</v>
          </cell>
          <cell r="J627">
            <v>612078.001957</v>
          </cell>
          <cell r="K627">
            <v>33833.990189999997</v>
          </cell>
          <cell r="L627">
            <v>687836.14229700004</v>
          </cell>
          <cell r="M627">
            <v>4374255.812713</v>
          </cell>
          <cell r="N627">
            <v>3269600</v>
          </cell>
          <cell r="O627">
            <v>2140588.2153500002</v>
          </cell>
          <cell r="P627">
            <v>1438410.1933329999</v>
          </cell>
          <cell r="Q627">
            <v>702178.02201700013</v>
          </cell>
          <cell r="R627">
            <v>42649.000763999997</v>
          </cell>
          <cell r="S627">
            <v>499109.54800399998</v>
          </cell>
          <cell r="T627">
            <v>579728.82213900005</v>
          </cell>
          <cell r="U627">
            <v>349231.001674</v>
          </cell>
          <cell r="V627">
            <v>622377.82290300005</v>
          </cell>
          <cell r="W627">
            <v>6.1450472174347334E-2</v>
          </cell>
          <cell r="X627">
            <v>7.9837809361542583E-2</v>
          </cell>
          <cell r="Y627">
            <v>1068.1153709138732</v>
          </cell>
          <cell r="Z627">
            <v>4374255.812713</v>
          </cell>
          <cell r="AA627">
            <v>326960000</v>
          </cell>
        </row>
        <row r="628">
          <cell r="A628" t="str">
            <v>PSE</v>
          </cell>
          <cell r="B628">
            <v>0</v>
          </cell>
          <cell r="C628">
            <v>0</v>
          </cell>
          <cell r="D628">
            <v>222171.12101</v>
          </cell>
          <cell r="E628">
            <v>95283.028189999997</v>
          </cell>
          <cell r="F628">
            <v>82874.246545000002</v>
          </cell>
          <cell r="G628">
            <v>24996.528253</v>
          </cell>
          <cell r="H628">
            <v>248508.84601000001</v>
          </cell>
          <cell r="I628">
            <v>95978.929254999995</v>
          </cell>
          <cell r="J628">
            <v>95978.929254999995</v>
          </cell>
          <cell r="K628">
            <v>0</v>
          </cell>
          <cell r="L628">
            <v>0</v>
          </cell>
          <cell r="M628">
            <v>152529.91675500001</v>
          </cell>
          <cell r="N628">
            <v>125000</v>
          </cell>
          <cell r="O628">
            <v>1838922.4892470001</v>
          </cell>
          <cell r="P628">
            <v>1771177.656037</v>
          </cell>
          <cell r="Q628">
            <v>67744.833209999997</v>
          </cell>
          <cell r="R628">
            <v>0</v>
          </cell>
          <cell r="S628">
            <v>13128.673914999999</v>
          </cell>
          <cell r="T628">
            <v>14068.603481</v>
          </cell>
          <cell r="U628">
            <v>12432.530409999999</v>
          </cell>
          <cell r="V628">
            <v>14068.603481</v>
          </cell>
          <cell r="W628">
            <v>5.0028522564141295E-2</v>
          </cell>
          <cell r="X628">
            <v>8.1508799548941302E-2</v>
          </cell>
          <cell r="Y628">
            <v>994.60243279999997</v>
          </cell>
          <cell r="Z628">
            <v>152529.91675500001</v>
          </cell>
          <cell r="AA628">
            <v>12500000</v>
          </cell>
        </row>
        <row r="629">
          <cell r="A629" t="str">
            <v>SGH</v>
          </cell>
          <cell r="B629">
            <v>0</v>
          </cell>
          <cell r="C629">
            <v>0</v>
          </cell>
          <cell r="D629">
            <v>133919.62862199999</v>
          </cell>
          <cell r="E629">
            <v>3118.3068290000001</v>
          </cell>
          <cell r="F629">
            <v>434.11883799999998</v>
          </cell>
          <cell r="G629">
            <v>39976.679984000002</v>
          </cell>
          <cell r="H629">
            <v>174466.354078</v>
          </cell>
          <cell r="I629">
            <v>13501.744516000001</v>
          </cell>
          <cell r="J629">
            <v>10961.744516000001</v>
          </cell>
          <cell r="K629">
            <v>0</v>
          </cell>
          <cell r="L629">
            <v>0</v>
          </cell>
          <cell r="M629">
            <v>160964.609562</v>
          </cell>
          <cell r="N629">
            <v>123641</v>
          </cell>
          <cell r="O629">
            <v>47502.441013000003</v>
          </cell>
          <cell r="P629">
            <v>23045.226295</v>
          </cell>
          <cell r="Q629">
            <v>24457.214717999999</v>
          </cell>
          <cell r="R629">
            <v>0</v>
          </cell>
          <cell r="S629">
            <v>16261.493506999999</v>
          </cell>
          <cell r="T629">
            <v>24665.108451</v>
          </cell>
          <cell r="U629">
            <v>19727.218675</v>
          </cell>
          <cell r="V629">
            <v>24665.108451</v>
          </cell>
          <cell r="W629">
            <v>0.11307176549456867</v>
          </cell>
          <cell r="X629">
            <v>0.12255624841186916</v>
          </cell>
          <cell r="Y629">
            <v>1595.524031267945</v>
          </cell>
          <cell r="Z629">
            <v>160964.609562</v>
          </cell>
          <cell r="AA629">
            <v>12364100</v>
          </cell>
        </row>
        <row r="630">
          <cell r="A630" t="str">
            <v>PSW</v>
          </cell>
          <cell r="B630">
            <v>0</v>
          </cell>
          <cell r="C630">
            <v>0</v>
          </cell>
          <cell r="D630">
            <v>221425.04045500001</v>
          </cell>
          <cell r="E630">
            <v>77245.464158000002</v>
          </cell>
          <cell r="F630">
            <v>95487.108334999997</v>
          </cell>
          <cell r="G630">
            <v>20485.155993</v>
          </cell>
          <cell r="H630">
            <v>243690.44121700001</v>
          </cell>
          <cell r="I630">
            <v>49101.469596000003</v>
          </cell>
          <cell r="J630">
            <v>49101.469596000003</v>
          </cell>
          <cell r="K630">
            <v>7700</v>
          </cell>
          <cell r="L630">
            <v>0</v>
          </cell>
          <cell r="M630">
            <v>194588.971621</v>
          </cell>
          <cell r="N630">
            <v>170000</v>
          </cell>
          <cell r="O630">
            <v>1917770.714987</v>
          </cell>
          <cell r="P630">
            <v>1871238.227225</v>
          </cell>
          <cell r="Q630">
            <v>46532.487761999902</v>
          </cell>
          <cell r="R630">
            <v>92.050685000000001</v>
          </cell>
          <cell r="S630">
            <v>-221.70059800000001</v>
          </cell>
          <cell r="T630">
            <v>8155.649445</v>
          </cell>
          <cell r="U630">
            <v>6043.2757389999997</v>
          </cell>
          <cell r="V630">
            <v>8247.7001299999993</v>
          </cell>
          <cell r="W630">
            <v>2.4798985585235245E-2</v>
          </cell>
          <cell r="X630">
            <v>3.1056619954652202E-2</v>
          </cell>
          <cell r="Y630">
            <v>355.48680817647056</v>
          </cell>
          <cell r="Z630">
            <v>194588.971621</v>
          </cell>
          <cell r="AA630">
            <v>17000000</v>
          </cell>
        </row>
        <row r="631">
          <cell r="A631" t="str">
            <v>SMN</v>
          </cell>
          <cell r="B631">
            <v>0</v>
          </cell>
          <cell r="C631">
            <v>0</v>
          </cell>
          <cell r="D631">
            <v>86270.455606999996</v>
          </cell>
          <cell r="E631">
            <v>35584.611182000001</v>
          </cell>
          <cell r="F631">
            <v>34845.735732000001</v>
          </cell>
          <cell r="G631">
            <v>1237.305255</v>
          </cell>
          <cell r="H631">
            <v>107798.783409</v>
          </cell>
          <cell r="I631">
            <v>38379.561132000003</v>
          </cell>
          <cell r="J631">
            <v>38379.561132000003</v>
          </cell>
          <cell r="K631">
            <v>0</v>
          </cell>
          <cell r="L631">
            <v>0</v>
          </cell>
          <cell r="M631">
            <v>69419.222276</v>
          </cell>
          <cell r="N631">
            <v>43850</v>
          </cell>
          <cell r="O631">
            <v>487408.17674600001</v>
          </cell>
          <cell r="P631">
            <v>427423.287228</v>
          </cell>
          <cell r="Q631">
            <v>59984.889518000025</v>
          </cell>
          <cell r="R631">
            <v>0</v>
          </cell>
          <cell r="S631">
            <v>13433.998283999999</v>
          </cell>
          <cell r="T631">
            <v>12976.994107</v>
          </cell>
          <cell r="U631">
            <v>10328.116421999999</v>
          </cell>
          <cell r="V631">
            <v>12976.994107</v>
          </cell>
          <cell r="W631">
            <v>9.5809211341597728E-2</v>
          </cell>
          <cell r="X631">
            <v>0.14877891286273734</v>
          </cell>
          <cell r="Y631">
            <v>2344.634829057889</v>
          </cell>
          <cell r="Z631">
            <v>69419.222276</v>
          </cell>
          <cell r="AA631">
            <v>4405000</v>
          </cell>
        </row>
        <row r="632">
          <cell r="A632" t="str">
            <v>MHL</v>
          </cell>
          <cell r="B632">
            <v>0</v>
          </cell>
          <cell r="C632">
            <v>0</v>
          </cell>
          <cell r="D632">
            <v>159321.769203</v>
          </cell>
          <cell r="E632">
            <v>52855.916669999999</v>
          </cell>
          <cell r="F632">
            <v>82567.053698999996</v>
          </cell>
          <cell r="G632">
            <v>54434.283123000001</v>
          </cell>
          <cell r="H632">
            <v>242408.871224</v>
          </cell>
          <cell r="I632">
            <v>177684.46603499999</v>
          </cell>
          <cell r="J632">
            <v>144196.04740899999</v>
          </cell>
          <cell r="K632">
            <v>80920.464443999997</v>
          </cell>
          <cell r="L632">
            <v>33488.418625999999</v>
          </cell>
          <cell r="M632">
            <v>64724.405188999997</v>
          </cell>
          <cell r="N632">
            <v>52886.23</v>
          </cell>
          <cell r="O632">
            <v>397067.74094799999</v>
          </cell>
          <cell r="P632">
            <v>352887.53573399998</v>
          </cell>
          <cell r="Q632">
            <v>44180.20521399998</v>
          </cell>
          <cell r="R632">
            <v>11533.684222</v>
          </cell>
          <cell r="S632">
            <v>8762.9664100000009</v>
          </cell>
          <cell r="T632">
            <v>1721.642227</v>
          </cell>
          <cell r="U632">
            <v>1721.642227</v>
          </cell>
          <cell r="V632">
            <v>13255.326449</v>
          </cell>
          <cell r="W632">
            <v>7.1022245114499205E-3</v>
          </cell>
          <cell r="X632">
            <v>2.6599583603320553E-2</v>
          </cell>
          <cell r="Y632">
            <v>325.53695489355169</v>
          </cell>
          <cell r="Z632">
            <v>64724.405188999997</v>
          </cell>
          <cell r="AA632">
            <v>5288623</v>
          </cell>
        </row>
        <row r="633">
          <cell r="A633" t="str">
            <v>TA9</v>
          </cell>
          <cell r="B633">
            <v>0</v>
          </cell>
          <cell r="C633">
            <v>0</v>
          </cell>
          <cell r="D633">
            <v>1345493.406803</v>
          </cell>
          <cell r="E633">
            <v>396175.22286099999</v>
          </cell>
          <cell r="F633">
            <v>601106.421967</v>
          </cell>
          <cell r="G633">
            <v>70623.236929999999</v>
          </cell>
          <cell r="H633">
            <v>1426652.8632739999</v>
          </cell>
          <cell r="I633">
            <v>1291835.9831419999</v>
          </cell>
          <cell r="J633">
            <v>1291735.9831419999</v>
          </cell>
          <cell r="K633">
            <v>310295.81284700002</v>
          </cell>
          <cell r="L633">
            <v>100</v>
          </cell>
          <cell r="M633">
            <v>134816.88013199999</v>
          </cell>
          <cell r="N633">
            <v>124197.87</v>
          </cell>
          <cell r="O633">
            <v>1237281.0283850001</v>
          </cell>
          <cell r="P633">
            <v>1133568.9282190001</v>
          </cell>
          <cell r="Q633">
            <v>103712.10016599996</v>
          </cell>
          <cell r="R633">
            <v>16719.918889</v>
          </cell>
          <cell r="S633">
            <v>38361.785479999999</v>
          </cell>
          <cell r="T633">
            <v>27723.141624</v>
          </cell>
          <cell r="U633">
            <v>22178.513298999998</v>
          </cell>
          <cell r="V633">
            <v>44443.060513000004</v>
          </cell>
          <cell r="W633">
            <v>1.5545837302077065E-2</v>
          </cell>
          <cell r="X633">
            <v>0.16450843008149194</v>
          </cell>
          <cell r="Y633">
            <v>1785.7402304081381</v>
          </cell>
          <cell r="Z633">
            <v>134816.88013199999</v>
          </cell>
          <cell r="AA633">
            <v>12419787</v>
          </cell>
        </row>
        <row r="634">
          <cell r="A634" t="str">
            <v>DIH</v>
          </cell>
          <cell r="B634">
            <v>0</v>
          </cell>
          <cell r="C634">
            <v>0</v>
          </cell>
          <cell r="D634">
            <v>306174.33662900003</v>
          </cell>
          <cell r="E634">
            <v>56607.555747999999</v>
          </cell>
          <cell r="F634">
            <v>112462.89913200001</v>
          </cell>
          <cell r="G634">
            <v>4520.3559050000003</v>
          </cell>
          <cell r="H634">
            <v>311990.15240399999</v>
          </cell>
          <cell r="I634">
            <v>221007.04738199999</v>
          </cell>
          <cell r="J634">
            <v>221007.04738199999</v>
          </cell>
          <cell r="K634">
            <v>140913.313803</v>
          </cell>
          <cell r="L634">
            <v>0</v>
          </cell>
          <cell r="M634">
            <v>90983.105022000003</v>
          </cell>
          <cell r="N634">
            <v>59102.62</v>
          </cell>
          <cell r="O634">
            <v>166319.60967000001</v>
          </cell>
          <cell r="P634">
            <v>156619.62388599999</v>
          </cell>
          <cell r="Q634">
            <v>9699.9857840000113</v>
          </cell>
          <cell r="R634" t="e">
            <v>#N/A</v>
          </cell>
          <cell r="S634">
            <v>1126.1443220000001</v>
          </cell>
          <cell r="T634">
            <v>1255.332224</v>
          </cell>
          <cell r="U634">
            <v>700.49936000000002</v>
          </cell>
          <cell r="V634" t="e">
            <v>#N/A</v>
          </cell>
          <cell r="W634">
            <v>2.2452611231553055E-3</v>
          </cell>
          <cell r="X634">
            <v>7.6992245959358833E-3</v>
          </cell>
          <cell r="Y634">
            <v>118.52255619124837</v>
          </cell>
          <cell r="Z634">
            <v>90983.105022000003</v>
          </cell>
          <cell r="AA634">
            <v>5910262</v>
          </cell>
        </row>
        <row r="635">
          <cell r="A635" t="str">
            <v>PSD</v>
          </cell>
          <cell r="B635">
            <v>0</v>
          </cell>
          <cell r="C635">
            <v>0</v>
          </cell>
          <cell r="D635">
            <v>1931508.887874</v>
          </cell>
          <cell r="E635">
            <v>755773.77041899995</v>
          </cell>
          <cell r="F635">
            <v>639209.43234299996</v>
          </cell>
          <cell r="G635">
            <v>3125.2275509999999</v>
          </cell>
          <cell r="H635">
            <v>1953461.4547069999</v>
          </cell>
          <cell r="I635">
            <v>1585748.3496999999</v>
          </cell>
          <cell r="J635">
            <v>1585591.331431</v>
          </cell>
          <cell r="K635">
            <v>840293.47995399998</v>
          </cell>
          <cell r="L635">
            <v>0</v>
          </cell>
          <cell r="M635">
            <v>367713.10500799998</v>
          </cell>
          <cell r="N635">
            <v>306199.51447981002</v>
          </cell>
          <cell r="O635">
            <v>5777976.4355939999</v>
          </cell>
          <cell r="P635">
            <v>5510678.8439119998</v>
          </cell>
          <cell r="Q635">
            <v>267297.59168199962</v>
          </cell>
          <cell r="R635">
            <v>52336.392506999997</v>
          </cell>
          <cell r="S635">
            <v>112873.437208</v>
          </cell>
          <cell r="T635">
            <v>89406.940782000005</v>
          </cell>
          <cell r="U635">
            <v>73108.749056000001</v>
          </cell>
          <cell r="V635">
            <v>141743.333289</v>
          </cell>
          <cell r="W635">
            <v>3.7425232466112617E-2</v>
          </cell>
          <cell r="X635">
            <v>0.19882008027538056</v>
          </cell>
          <cell r="Y635">
            <v>2387.6202776865243</v>
          </cell>
          <cell r="Z635">
            <v>367713.10500799998</v>
          </cell>
          <cell r="AA635">
            <v>30619923</v>
          </cell>
        </row>
        <row r="636">
          <cell r="A636" t="str">
            <v>VMI</v>
          </cell>
          <cell r="B636">
            <v>0</v>
          </cell>
          <cell r="C636">
            <v>0</v>
          </cell>
          <cell r="D636">
            <v>182033.67844399999</v>
          </cell>
          <cell r="E636">
            <v>49640.671449000001</v>
          </cell>
          <cell r="F636">
            <v>33687.373613000003</v>
          </cell>
          <cell r="G636">
            <v>52286.531018000001</v>
          </cell>
          <cell r="H636">
            <v>236357.14353500001</v>
          </cell>
          <cell r="I636">
            <v>119548.696604</v>
          </cell>
          <cell r="J636">
            <v>119548.696604</v>
          </cell>
          <cell r="K636">
            <v>68696.243000000002</v>
          </cell>
          <cell r="L636">
            <v>0</v>
          </cell>
          <cell r="M636">
            <v>116808.446931</v>
          </cell>
          <cell r="N636">
            <v>109499.99</v>
          </cell>
          <cell r="O636">
            <v>97990.191007999994</v>
          </cell>
          <cell r="P636">
            <v>92311.908572999993</v>
          </cell>
          <cell r="Q636">
            <v>5678.2824350000001</v>
          </cell>
          <cell r="R636">
            <v>5116.5773019999997</v>
          </cell>
          <cell r="S636">
            <v>-46.473050999999998</v>
          </cell>
          <cell r="T636">
            <v>-5507.2561599999999</v>
          </cell>
          <cell r="U636">
            <v>-5586.823703</v>
          </cell>
          <cell r="V636">
            <v>-390.67885800000022</v>
          </cell>
          <cell r="W636">
            <v>-2.3637211126528519E-2</v>
          </cell>
          <cell r="X636">
            <v>-4.7828935747259757E-2</v>
          </cell>
          <cell r="Y636">
            <v>-510.21225691436138</v>
          </cell>
          <cell r="Z636">
            <v>116808.446931</v>
          </cell>
          <cell r="AA636">
            <v>10949999</v>
          </cell>
        </row>
        <row r="637">
          <cell r="A637" t="str">
            <v>KHS</v>
          </cell>
          <cell r="B637">
            <v>0</v>
          </cell>
          <cell r="C637">
            <v>0</v>
          </cell>
          <cell r="D637">
            <v>328250.09241500002</v>
          </cell>
          <cell r="E637">
            <v>79099.682769999999</v>
          </cell>
          <cell r="F637">
            <v>185691.301706</v>
          </cell>
          <cell r="G637">
            <v>271880.75470300001</v>
          </cell>
          <cell r="H637">
            <v>608081.19014399999</v>
          </cell>
          <cell r="I637">
            <v>404616.14914699999</v>
          </cell>
          <cell r="J637">
            <v>296095.70404300001</v>
          </cell>
          <cell r="K637">
            <v>234756.090577</v>
          </cell>
          <cell r="L637">
            <v>108066.360535</v>
          </cell>
          <cell r="M637">
            <v>203465.040997</v>
          </cell>
          <cell r="N637">
            <v>107000</v>
          </cell>
          <cell r="O637">
            <v>1138567.0138699999</v>
          </cell>
          <cell r="P637">
            <v>1034586.076699</v>
          </cell>
          <cell r="Q637">
            <v>103980.93717099995</v>
          </cell>
          <cell r="R637">
            <v>15507.863868</v>
          </cell>
          <cell r="S637">
            <v>45811.722353999998</v>
          </cell>
          <cell r="T637">
            <v>29127.778060000001</v>
          </cell>
          <cell r="U637">
            <v>32553.035881</v>
          </cell>
          <cell r="V637">
            <v>44635.641927999997</v>
          </cell>
          <cell r="W637">
            <v>5.3534028693259038E-2</v>
          </cell>
          <cell r="X637">
            <v>0.15999326332173192</v>
          </cell>
          <cell r="Y637">
            <v>2692.3430108041794</v>
          </cell>
          <cell r="Z637">
            <v>203465.040997</v>
          </cell>
          <cell r="AA637">
            <v>12090969</v>
          </cell>
        </row>
        <row r="638">
          <cell r="A638" t="str">
            <v>BTS</v>
          </cell>
          <cell r="B638">
            <v>0</v>
          </cell>
          <cell r="C638">
            <v>0</v>
          </cell>
          <cell r="D638">
            <v>837885.13913799997</v>
          </cell>
          <cell r="E638">
            <v>258177.22915200001</v>
          </cell>
          <cell r="F638">
            <v>384337.52834000002</v>
          </cell>
          <cell r="G638">
            <v>2656859.8574549998</v>
          </cell>
          <cell r="H638">
            <v>3585236.468144</v>
          </cell>
          <cell r="I638">
            <v>2188468.4845870002</v>
          </cell>
          <cell r="J638">
            <v>2149587.0740180002</v>
          </cell>
          <cell r="K638">
            <v>1400431.7662180001</v>
          </cell>
          <cell r="L638">
            <v>31625</v>
          </cell>
          <cell r="M638">
            <v>1396767.9835570001</v>
          </cell>
          <cell r="N638">
            <v>1199617.69</v>
          </cell>
          <cell r="O638">
            <v>3313296.0386259998</v>
          </cell>
          <cell r="P638">
            <v>2847972.5835910002</v>
          </cell>
          <cell r="Q638">
            <v>465323.45503499999</v>
          </cell>
          <cell r="R638">
            <v>100013.153786</v>
          </cell>
          <cell r="S638">
            <v>168498.487697</v>
          </cell>
          <cell r="T638">
            <v>80006.001013999994</v>
          </cell>
          <cell r="U638">
            <v>48790.512408000002</v>
          </cell>
          <cell r="V638">
            <v>180019.15479999999</v>
          </cell>
          <cell r="W638">
            <v>1.3608729254407535E-2</v>
          </cell>
          <cell r="X638">
            <v>3.4931007141035988E-2</v>
          </cell>
          <cell r="Y638">
            <v>406.71718010427139</v>
          </cell>
          <cell r="Z638">
            <v>1396767.9835570001</v>
          </cell>
          <cell r="AA638">
            <v>119961769</v>
          </cell>
        </row>
        <row r="639">
          <cell r="A639" t="str">
            <v>NBW</v>
          </cell>
          <cell r="B639">
            <v>0</v>
          </cell>
          <cell r="C639">
            <v>0</v>
          </cell>
          <cell r="D639">
            <v>61451.507001999998</v>
          </cell>
          <cell r="E639">
            <v>17173.498407999999</v>
          </cell>
          <cell r="F639">
            <v>11655.988852</v>
          </cell>
          <cell r="G639">
            <v>158540.72167599999</v>
          </cell>
          <cell r="H639">
            <v>246863.06555999999</v>
          </cell>
          <cell r="I639">
            <v>84086.052567000006</v>
          </cell>
          <cell r="J639">
            <v>83153.636939000004</v>
          </cell>
          <cell r="K639">
            <v>0</v>
          </cell>
          <cell r="L639">
            <v>0</v>
          </cell>
          <cell r="M639">
            <v>162777.01299300001</v>
          </cell>
          <cell r="N639">
            <v>109000</v>
          </cell>
          <cell r="O639">
            <v>641789.51216100005</v>
          </cell>
          <cell r="P639">
            <v>452437.20926999999</v>
          </cell>
          <cell r="Q639">
            <v>189352.30289099997</v>
          </cell>
          <cell r="R639">
            <v>0</v>
          </cell>
          <cell r="S639">
            <v>13765.080792000001</v>
          </cell>
          <cell r="T639">
            <v>14604.880612000001</v>
          </cell>
          <cell r="U639">
            <v>11523.128053</v>
          </cell>
          <cell r="V639">
            <v>14604.880612000001</v>
          </cell>
          <cell r="W639">
            <v>4.6678218253752131E-2</v>
          </cell>
          <cell r="X639">
            <v>7.0790880365248721E-2</v>
          </cell>
          <cell r="Y639">
            <v>1057.1677112844036</v>
          </cell>
          <cell r="Z639">
            <v>162777.01299300001</v>
          </cell>
          <cell r="AA639">
            <v>10900000</v>
          </cell>
        </row>
        <row r="640">
          <cell r="A640" t="str">
            <v>VTH</v>
          </cell>
          <cell r="B640">
            <v>0</v>
          </cell>
          <cell r="C640">
            <v>0</v>
          </cell>
          <cell r="D640">
            <v>82508.346204000001</v>
          </cell>
          <cell r="E640">
            <v>33807.451561000002</v>
          </cell>
          <cell r="F640">
            <v>41673.417909000003</v>
          </cell>
          <cell r="G640">
            <v>29169.870556000002</v>
          </cell>
          <cell r="H640">
            <v>116270.39799100001</v>
          </cell>
          <cell r="I640">
            <v>36545.820484999997</v>
          </cell>
          <cell r="J640">
            <v>36545.820484999997</v>
          </cell>
          <cell r="K640">
            <v>28895.799149999999</v>
          </cell>
          <cell r="L640">
            <v>0</v>
          </cell>
          <cell r="M640">
            <v>79724.577506000001</v>
          </cell>
          <cell r="N640">
            <v>50000</v>
          </cell>
          <cell r="O640">
            <v>219136.90919999999</v>
          </cell>
          <cell r="P640">
            <v>205568.86730899999</v>
          </cell>
          <cell r="Q640">
            <v>13568.041891000012</v>
          </cell>
          <cell r="R640">
            <v>990.91048899999998</v>
          </cell>
          <cell r="S640">
            <v>2554.934612</v>
          </cell>
          <cell r="T640">
            <v>1649.066605</v>
          </cell>
          <cell r="U640">
            <v>1526.88285</v>
          </cell>
          <cell r="V640">
            <v>2639.9770939999999</v>
          </cell>
          <cell r="W640">
            <v>1.3132171871624534E-2</v>
          </cell>
          <cell r="X640">
            <v>1.9151971672538348E-2</v>
          </cell>
          <cell r="Y640">
            <v>305.37657000000002</v>
          </cell>
          <cell r="Z640">
            <v>79724.577506000001</v>
          </cell>
          <cell r="AA640">
            <v>5000000</v>
          </cell>
        </row>
        <row r="641">
          <cell r="A641" t="str">
            <v>FDT</v>
          </cell>
          <cell r="B641">
            <v>0</v>
          </cell>
          <cell r="C641">
            <v>0</v>
          </cell>
          <cell r="D641">
            <v>156373.17658199999</v>
          </cell>
          <cell r="E641">
            <v>45296.549318999998</v>
          </cell>
          <cell r="F641">
            <v>48617.160987000003</v>
          </cell>
          <cell r="G641">
            <v>8273.4565760000005</v>
          </cell>
          <cell r="H641">
            <v>176267.11692599999</v>
          </cell>
          <cell r="I641">
            <v>136140.99221900001</v>
          </cell>
          <cell r="J641">
            <v>133644.99221900001</v>
          </cell>
          <cell r="K641">
            <v>23875.659613</v>
          </cell>
          <cell r="L641">
            <v>0</v>
          </cell>
          <cell r="M641">
            <v>40126.124707000003</v>
          </cell>
          <cell r="N641">
            <v>30545</v>
          </cell>
          <cell r="O641">
            <v>638088.08754700003</v>
          </cell>
          <cell r="P641">
            <v>586812.79626099998</v>
          </cell>
          <cell r="Q641">
            <v>51275.291286000036</v>
          </cell>
          <cell r="R641">
            <v>1044.766359</v>
          </cell>
          <cell r="S641">
            <v>9818.0104769999998</v>
          </cell>
          <cell r="T641">
            <v>8922.9189370000004</v>
          </cell>
          <cell r="U641">
            <v>7142.2811590000001</v>
          </cell>
          <cell r="V641">
            <v>9967.6852959999997</v>
          </cell>
          <cell r="W641">
            <v>4.0519645884935271E-2</v>
          </cell>
          <cell r="X641">
            <v>0.17799578731195115</v>
          </cell>
          <cell r="Y641">
            <v>2338.2816038631527</v>
          </cell>
          <cell r="Z641">
            <v>40126.124707000003</v>
          </cell>
          <cell r="AA641">
            <v>3054500</v>
          </cell>
        </row>
        <row r="642">
          <cell r="A642" t="str">
            <v>VGS</v>
          </cell>
          <cell r="B642">
            <v>0</v>
          </cell>
          <cell r="C642">
            <v>0</v>
          </cell>
          <cell r="D642">
            <v>1075807.691139</v>
          </cell>
          <cell r="E642">
            <v>579015.09576199995</v>
          </cell>
          <cell r="F642">
            <v>433775.32700799999</v>
          </cell>
          <cell r="G642">
            <v>223448.11976999999</v>
          </cell>
          <cell r="H642">
            <v>1492362.88625</v>
          </cell>
          <cell r="I642">
            <v>825949.73798199999</v>
          </cell>
          <cell r="J642">
            <v>797617.06573200005</v>
          </cell>
          <cell r="K642">
            <v>490621.041065</v>
          </cell>
          <cell r="L642">
            <v>25300</v>
          </cell>
          <cell r="M642">
            <v>666413.14826799999</v>
          </cell>
          <cell r="N642">
            <v>421115.89</v>
          </cell>
          <cell r="O642">
            <v>6626899.6700170003</v>
          </cell>
          <cell r="P642">
            <v>6452011.1005009999</v>
          </cell>
          <cell r="Q642">
            <v>174888.56951599961</v>
          </cell>
          <cell r="R642">
            <v>40267.730209000001</v>
          </cell>
          <cell r="S642">
            <v>75405.879337000006</v>
          </cell>
          <cell r="T642">
            <v>50124.610496000001</v>
          </cell>
          <cell r="U642">
            <v>42414.765531999998</v>
          </cell>
          <cell r="V642">
            <v>90392.34070500001</v>
          </cell>
          <cell r="W642">
            <v>2.8421214386119956E-2</v>
          </cell>
          <cell r="X642">
            <v>6.3646351579700194E-2</v>
          </cell>
          <cell r="Y642">
            <v>1007.1993610120007</v>
          </cell>
          <cell r="Z642">
            <v>666413.14826799999</v>
          </cell>
          <cell r="AA642">
            <v>42111589</v>
          </cell>
        </row>
        <row r="643">
          <cell r="A643" t="str">
            <v>VTV</v>
          </cell>
          <cell r="B643">
            <v>0</v>
          </cell>
          <cell r="C643">
            <v>0</v>
          </cell>
          <cell r="D643">
            <v>995826.67314299999</v>
          </cell>
          <cell r="E643">
            <v>514183.47203900001</v>
          </cell>
          <cell r="F643">
            <v>425688.49336999998</v>
          </cell>
          <cell r="G643">
            <v>37115.716445999999</v>
          </cell>
          <cell r="H643">
            <v>1283703.1538519999</v>
          </cell>
          <cell r="I643">
            <v>864668.68452000001</v>
          </cell>
          <cell r="J643">
            <v>813702.72193600005</v>
          </cell>
          <cell r="K643">
            <v>632793.75</v>
          </cell>
          <cell r="L643">
            <v>831.25</v>
          </cell>
          <cell r="M643">
            <v>419034.46933200001</v>
          </cell>
          <cell r="N643">
            <v>311998.25</v>
          </cell>
          <cell r="O643">
            <v>2662577.4508059998</v>
          </cell>
          <cell r="P643">
            <v>2358171.7334750001</v>
          </cell>
          <cell r="Q643">
            <v>304405.71733100008</v>
          </cell>
          <cell r="R643">
            <v>52969.338607999998</v>
          </cell>
          <cell r="S643">
            <v>96613.400865000003</v>
          </cell>
          <cell r="T643">
            <v>33611.121388</v>
          </cell>
          <cell r="U643">
            <v>22646.397838000001</v>
          </cell>
          <cell r="V643">
            <v>86580.45999599999</v>
          </cell>
          <cell r="W643">
            <v>1.764145999801052E-2</v>
          </cell>
          <cell r="X643">
            <v>5.4044236203531298E-2</v>
          </cell>
          <cell r="Y643">
            <v>725.85015582619451</v>
          </cell>
          <cell r="Z643">
            <v>419034.46933200001</v>
          </cell>
          <cell r="AA643">
            <v>31199825</v>
          </cell>
        </row>
        <row r="644">
          <cell r="A644" t="str">
            <v>LHC</v>
          </cell>
          <cell r="B644">
            <v>0</v>
          </cell>
          <cell r="C644">
            <v>0</v>
          </cell>
          <cell r="D644">
            <v>305786.246545</v>
          </cell>
          <cell r="E644">
            <v>138474.734409</v>
          </cell>
          <cell r="F644">
            <v>74008.209361999994</v>
          </cell>
          <cell r="G644">
            <v>265365.677066</v>
          </cell>
          <cell r="H644">
            <v>604128.36162800004</v>
          </cell>
          <cell r="I644">
            <v>194263.51696899999</v>
          </cell>
          <cell r="J644">
            <v>193098.677509</v>
          </cell>
          <cell r="K644">
            <v>1941.8161</v>
          </cell>
          <cell r="L644">
            <v>178.33946</v>
          </cell>
          <cell r="M644">
            <v>409864.84465899999</v>
          </cell>
          <cell r="N644">
            <v>36000</v>
          </cell>
          <cell r="O644">
            <v>806073.18196800002</v>
          </cell>
          <cell r="P644">
            <v>666667.55743499997</v>
          </cell>
          <cell r="Q644">
            <v>139405.62453300002</v>
          </cell>
          <cell r="R644">
            <v>305.80454700000001</v>
          </cell>
          <cell r="S644">
            <v>74506.871142999997</v>
          </cell>
          <cell r="T644">
            <v>90312.597938999999</v>
          </cell>
          <cell r="U644">
            <v>46904.964591000004</v>
          </cell>
          <cell r="V644">
            <v>90618.402486000006</v>
          </cell>
          <cell r="W644">
            <v>7.764072599505327E-2</v>
          </cell>
          <cell r="X644">
            <v>0.11444007750902391</v>
          </cell>
          <cell r="Y644">
            <v>13029.156830833334</v>
          </cell>
          <cell r="Z644">
            <v>409864.84465899999</v>
          </cell>
          <cell r="AA644">
            <v>3600000</v>
          </cell>
        </row>
        <row r="645">
          <cell r="A645" t="str">
            <v>CSC</v>
          </cell>
          <cell r="B645">
            <v>0</v>
          </cell>
          <cell r="C645">
            <v>0</v>
          </cell>
          <cell r="D645">
            <v>553619.56554700003</v>
          </cell>
          <cell r="E645">
            <v>277218.18238200003</v>
          </cell>
          <cell r="F645">
            <v>81068.782810000004</v>
          </cell>
          <cell r="G645">
            <v>160426.814102</v>
          </cell>
          <cell r="H645">
            <v>747701.49418599997</v>
          </cell>
          <cell r="I645">
            <v>435047.33266499999</v>
          </cell>
          <cell r="J645">
            <v>340401.83343</v>
          </cell>
          <cell r="K645">
            <v>89204.186929999996</v>
          </cell>
          <cell r="L645">
            <v>38444.701943</v>
          </cell>
          <cell r="M645">
            <v>312654.16152099997</v>
          </cell>
          <cell r="N645">
            <v>205000</v>
          </cell>
          <cell r="O645">
            <v>535014.643881</v>
          </cell>
          <cell r="P645">
            <v>502093.94617000001</v>
          </cell>
          <cell r="Q645">
            <v>32920.697711000008</v>
          </cell>
          <cell r="R645">
            <v>7030.9770870000002</v>
          </cell>
          <cell r="S645">
            <v>12630.909740999999</v>
          </cell>
          <cell r="T645">
            <v>12959.85241</v>
          </cell>
          <cell r="U645">
            <v>9096.6542140000001</v>
          </cell>
          <cell r="V645">
            <v>19990.829496999999</v>
          </cell>
          <cell r="W645">
            <v>1.2166157597295233E-2</v>
          </cell>
          <cell r="X645">
            <v>2.9094940459920945E-2</v>
          </cell>
          <cell r="Y645">
            <v>443.7392299512195</v>
          </cell>
          <cell r="Z645">
            <v>312654.16152099997</v>
          </cell>
          <cell r="AA645">
            <v>20500000</v>
          </cell>
        </row>
        <row r="646">
          <cell r="A646" t="str">
            <v>QHD</v>
          </cell>
          <cell r="B646">
            <v>0</v>
          </cell>
          <cell r="C646">
            <v>0</v>
          </cell>
          <cell r="D646">
            <v>73231.598375999994</v>
          </cell>
          <cell r="E646">
            <v>31988.450099999998</v>
          </cell>
          <cell r="F646">
            <v>34358.243798000003</v>
          </cell>
          <cell r="G646">
            <v>44611.965987000003</v>
          </cell>
          <cell r="H646">
            <v>121357.36939000001</v>
          </cell>
          <cell r="I646">
            <v>42796.027539000002</v>
          </cell>
          <cell r="J646">
            <v>42796.027539000002</v>
          </cell>
          <cell r="K646">
            <v>11335.104923000001</v>
          </cell>
          <cell r="L646">
            <v>0</v>
          </cell>
          <cell r="M646">
            <v>78561.341851000005</v>
          </cell>
          <cell r="N646">
            <v>55247.16</v>
          </cell>
          <cell r="O646">
            <v>233167.46369400001</v>
          </cell>
          <cell r="P646">
            <v>209451.90884300001</v>
          </cell>
          <cell r="Q646">
            <v>23715.554851000004</v>
          </cell>
          <cell r="R646">
            <v>903.70271100000002</v>
          </cell>
          <cell r="S646">
            <v>8377.0024630000007</v>
          </cell>
          <cell r="T646">
            <v>7216.8591450000004</v>
          </cell>
          <cell r="U646">
            <v>5703.2734979999996</v>
          </cell>
          <cell r="V646">
            <v>8120.5618560000003</v>
          </cell>
          <cell r="W646">
            <v>4.699569154034379E-2</v>
          </cell>
          <cell r="X646">
            <v>7.259643691953313E-2</v>
          </cell>
          <cell r="Y646">
            <v>1032.3197605089565</v>
          </cell>
          <cell r="Z646">
            <v>78561.341851000005</v>
          </cell>
          <cell r="AA646">
            <v>5524716</v>
          </cell>
        </row>
        <row r="647">
          <cell r="A647" t="str">
            <v>HAD</v>
          </cell>
          <cell r="B647">
            <v>0</v>
          </cell>
          <cell r="C647">
            <v>0</v>
          </cell>
          <cell r="D647">
            <v>94966.162150000004</v>
          </cell>
          <cell r="E647">
            <v>3800.087923</v>
          </cell>
          <cell r="F647">
            <v>29843.345421999999</v>
          </cell>
          <cell r="G647">
            <v>32127.970007</v>
          </cell>
          <cell r="H647">
            <v>131285.18997599999</v>
          </cell>
          <cell r="I647">
            <v>57711.485889000003</v>
          </cell>
          <cell r="J647">
            <v>57711.485889000003</v>
          </cell>
          <cell r="K647">
            <v>0</v>
          </cell>
          <cell r="L647">
            <v>0</v>
          </cell>
          <cell r="M647">
            <v>73573.704087000006</v>
          </cell>
          <cell r="N647">
            <v>40000</v>
          </cell>
          <cell r="O647">
            <v>162828.57051399999</v>
          </cell>
          <cell r="P647">
            <v>123682.742174</v>
          </cell>
          <cell r="Q647">
            <v>39145.828339999993</v>
          </cell>
          <cell r="R647">
            <v>0</v>
          </cell>
          <cell r="S647">
            <v>9246.6763900000005</v>
          </cell>
          <cell r="T647">
            <v>14321.012304</v>
          </cell>
          <cell r="U647">
            <v>11399.28419</v>
          </cell>
          <cell r="V647">
            <v>14321.012304</v>
          </cell>
          <cell r="W647">
            <v>8.6828409145646074E-2</v>
          </cell>
          <cell r="X647">
            <v>0.15493693475756617</v>
          </cell>
          <cell r="Y647">
            <v>2849.8210475000001</v>
          </cell>
          <cell r="Z647">
            <v>73573.704087000006</v>
          </cell>
          <cell r="AA647">
            <v>4000000</v>
          </cell>
        </row>
        <row r="648">
          <cell r="A648" t="str">
            <v>NAP</v>
          </cell>
          <cell r="B648">
            <v>0</v>
          </cell>
          <cell r="C648">
            <v>0</v>
          </cell>
          <cell r="D648">
            <v>67677.185991000006</v>
          </cell>
          <cell r="E648">
            <v>25187.620363000002</v>
          </cell>
          <cell r="F648">
            <v>2287.5507929999999</v>
          </cell>
          <cell r="G648">
            <v>168321.68557999999</v>
          </cell>
          <cell r="H648">
            <v>250364.02222300001</v>
          </cell>
          <cell r="I648">
            <v>28051.498835999999</v>
          </cell>
          <cell r="J648">
            <v>28051.498835999999</v>
          </cell>
          <cell r="K648">
            <v>0</v>
          </cell>
          <cell r="L648">
            <v>0</v>
          </cell>
          <cell r="M648">
            <v>222312.52338699999</v>
          </cell>
          <cell r="N648">
            <v>215172</v>
          </cell>
          <cell r="O648">
            <v>180737.05885500001</v>
          </cell>
          <cell r="P648">
            <v>153492.315336</v>
          </cell>
          <cell r="Q648">
            <v>27244.743518999996</v>
          </cell>
          <cell r="R648">
            <v>48.934486</v>
          </cell>
          <cell r="S648">
            <v>8714.8007830000006</v>
          </cell>
          <cell r="T648">
            <v>12974.885552</v>
          </cell>
          <cell r="U648">
            <v>10327.098593999999</v>
          </cell>
          <cell r="V648">
            <v>13023.820038</v>
          </cell>
          <cell r="W648">
            <v>4.1248333136306707E-2</v>
          </cell>
          <cell r="X648">
            <v>4.6453067225649104E-2</v>
          </cell>
          <cell r="Y648">
            <v>479.946210194635</v>
          </cell>
          <cell r="Z648">
            <v>222312.52338699999</v>
          </cell>
          <cell r="AA648">
            <v>21517200</v>
          </cell>
        </row>
        <row r="649">
          <cell r="A649" t="str">
            <v>VNT</v>
          </cell>
          <cell r="B649">
            <v>0</v>
          </cell>
          <cell r="C649">
            <v>0</v>
          </cell>
          <cell r="D649">
            <v>308155.57334200002</v>
          </cell>
          <cell r="E649">
            <v>151985.65723000001</v>
          </cell>
          <cell r="F649">
            <v>0</v>
          </cell>
          <cell r="G649">
            <v>46979.158388999997</v>
          </cell>
          <cell r="H649">
            <v>528034.78369800001</v>
          </cell>
          <cell r="I649">
            <v>316508.48652699997</v>
          </cell>
          <cell r="J649">
            <v>316508.48652699997</v>
          </cell>
          <cell r="K649">
            <v>181558.53054099999</v>
          </cell>
          <cell r="L649">
            <v>0</v>
          </cell>
          <cell r="M649">
            <v>211526.29717100001</v>
          </cell>
          <cell r="N649">
            <v>118936.05</v>
          </cell>
          <cell r="O649">
            <v>934257.46965300001</v>
          </cell>
          <cell r="P649">
            <v>881065.065543</v>
          </cell>
          <cell r="Q649">
            <v>53192.40411000001</v>
          </cell>
          <cell r="R649">
            <v>15528.441715000001</v>
          </cell>
          <cell r="S649">
            <v>19369.853907000001</v>
          </cell>
          <cell r="T649">
            <v>10338.337136</v>
          </cell>
          <cell r="U649">
            <v>8452.9743209999997</v>
          </cell>
          <cell r="V649">
            <v>25866.778851000003</v>
          </cell>
          <cell r="W649">
            <v>1.6008366459878003E-2</v>
          </cell>
          <cell r="X649">
            <v>3.9961812947382748E-2</v>
          </cell>
          <cell r="Y649">
            <v>710.71591170212901</v>
          </cell>
          <cell r="Z649">
            <v>211526.29717100001</v>
          </cell>
          <cell r="AA649">
            <v>11893605</v>
          </cell>
        </row>
        <row r="650">
          <cell r="A650" t="str">
            <v>QST</v>
          </cell>
          <cell r="B650">
            <v>0</v>
          </cell>
          <cell r="C650">
            <v>0</v>
          </cell>
          <cell r="D650">
            <v>28259.865926999999</v>
          </cell>
          <cell r="E650">
            <v>15192.202481</v>
          </cell>
          <cell r="F650">
            <v>8114.2873650000001</v>
          </cell>
          <cell r="G650">
            <v>38677.220173000002</v>
          </cell>
          <cell r="H650">
            <v>70458.375813999999</v>
          </cell>
          <cell r="I650">
            <v>52049.799006000001</v>
          </cell>
          <cell r="J650">
            <v>45529.799006000001</v>
          </cell>
          <cell r="K650">
            <v>23313.83424</v>
          </cell>
          <cell r="L650">
            <v>6520</v>
          </cell>
          <cell r="M650">
            <v>18408.576808000002</v>
          </cell>
          <cell r="N650">
            <v>16200</v>
          </cell>
          <cell r="O650">
            <v>106830.819731</v>
          </cell>
          <cell r="P650">
            <v>88495.096797999999</v>
          </cell>
          <cell r="Q650">
            <v>18335.722933000005</v>
          </cell>
          <cell r="R650">
            <v>2044.604358</v>
          </cell>
          <cell r="S650">
            <v>6153.5023060000003</v>
          </cell>
          <cell r="T650">
            <v>4507.0290240000004</v>
          </cell>
          <cell r="U650">
            <v>3954.2356479999999</v>
          </cell>
          <cell r="V650">
            <v>6551.633382</v>
          </cell>
          <cell r="W650">
            <v>5.612158387582783E-2</v>
          </cell>
          <cell r="X650">
            <v>0.21480398453624985</v>
          </cell>
          <cell r="Y650">
            <v>2440.8862024691357</v>
          </cell>
          <cell r="Z650">
            <v>18408.576808000002</v>
          </cell>
          <cell r="AA650">
            <v>1620000</v>
          </cell>
        </row>
        <row r="651">
          <cell r="A651" t="str">
            <v>SDU</v>
          </cell>
          <cell r="B651">
            <v>0</v>
          </cell>
          <cell r="C651">
            <v>0</v>
          </cell>
          <cell r="D651">
            <v>974257.57951299998</v>
          </cell>
          <cell r="E651">
            <v>4594.6423770000001</v>
          </cell>
          <cell r="F651">
            <v>603653.08860000002</v>
          </cell>
          <cell r="G651">
            <v>1561.164571</v>
          </cell>
          <cell r="H651">
            <v>1100898.8428549999</v>
          </cell>
          <cell r="I651">
            <v>751643.75726400001</v>
          </cell>
          <cell r="J651">
            <v>701021.04263899999</v>
          </cell>
          <cell r="K651">
            <v>73534.128595999995</v>
          </cell>
          <cell r="L651">
            <v>45058.084432000003</v>
          </cell>
          <cell r="M651">
            <v>349255.08559099998</v>
          </cell>
          <cell r="N651">
            <v>200000</v>
          </cell>
          <cell r="O651">
            <v>20045.159276999999</v>
          </cell>
          <cell r="P651" t="e">
            <v>#N/A</v>
          </cell>
          <cell r="Q651" t="e">
            <v>#N/A</v>
          </cell>
          <cell r="R651">
            <v>3332.377704</v>
          </cell>
          <cell r="S651">
            <v>5605.0105329999997</v>
          </cell>
          <cell r="T651">
            <v>10733.667020999999</v>
          </cell>
          <cell r="U651">
            <v>5937.2836880000004</v>
          </cell>
          <cell r="V651">
            <v>14066.044725</v>
          </cell>
          <cell r="W651">
            <v>5.3931237429613718E-3</v>
          </cell>
          <cell r="X651">
            <v>1.6999848915451268E-2</v>
          </cell>
          <cell r="Y651">
            <v>296.8641844</v>
          </cell>
          <cell r="Z651">
            <v>349255.08559099998</v>
          </cell>
          <cell r="AA651">
            <v>20000000</v>
          </cell>
        </row>
        <row r="652">
          <cell r="A652" t="str">
            <v>PHN</v>
          </cell>
          <cell r="B652">
            <v>0</v>
          </cell>
          <cell r="C652">
            <v>0</v>
          </cell>
          <cell r="D652">
            <v>96378.724562999996</v>
          </cell>
          <cell r="E652">
            <v>27630.214807</v>
          </cell>
          <cell r="F652">
            <v>53126.810786000002</v>
          </cell>
          <cell r="G652">
            <v>23795.791325999999</v>
          </cell>
          <cell r="H652">
            <v>147976.86294200001</v>
          </cell>
          <cell r="I652">
            <v>44662.874758999998</v>
          </cell>
          <cell r="J652">
            <v>44662.874758999998</v>
          </cell>
          <cell r="K652">
            <v>28442.46398</v>
          </cell>
          <cell r="L652">
            <v>0</v>
          </cell>
          <cell r="M652">
            <v>103313.98818299999</v>
          </cell>
          <cell r="N652">
            <v>72539.11</v>
          </cell>
          <cell r="O652">
            <v>349188.796493</v>
          </cell>
          <cell r="P652">
            <v>289351.01783000003</v>
          </cell>
          <cell r="Q652">
            <v>59837.77866299999</v>
          </cell>
          <cell r="R652">
            <v>890.414355</v>
          </cell>
          <cell r="S652">
            <v>27859.249177999998</v>
          </cell>
          <cell r="T652">
            <v>23048.421433</v>
          </cell>
          <cell r="U652">
            <v>18393.106653999999</v>
          </cell>
          <cell r="V652">
            <v>23938.835788</v>
          </cell>
          <cell r="W652">
            <v>0.12429717922327652</v>
          </cell>
          <cell r="X652">
            <v>0.17803113573953125</v>
          </cell>
          <cell r="Y652">
            <v>2535.6123964024373</v>
          </cell>
          <cell r="Z652">
            <v>103313.98818299999</v>
          </cell>
          <cell r="AA652">
            <v>7253911</v>
          </cell>
        </row>
        <row r="653">
          <cell r="A653" t="str">
            <v>MDC</v>
          </cell>
          <cell r="B653">
            <v>0</v>
          </cell>
          <cell r="C653">
            <v>0</v>
          </cell>
          <cell r="D653">
            <v>272274.73559400003</v>
          </cell>
          <cell r="E653">
            <v>170526.817583</v>
          </cell>
          <cell r="F653">
            <v>40329.682118999997</v>
          </cell>
          <cell r="G653">
            <v>522542.37979899999</v>
          </cell>
          <cell r="H653">
            <v>1188370.042683</v>
          </cell>
          <cell r="I653">
            <v>963452.1882320001</v>
          </cell>
          <cell r="J653">
            <v>547542.48890500015</v>
          </cell>
          <cell r="K653">
            <v>210600.63890399999</v>
          </cell>
          <cell r="L653">
            <v>410281.644761</v>
          </cell>
          <cell r="M653">
            <v>224917.85445099999</v>
          </cell>
          <cell r="N653">
            <v>214183.46</v>
          </cell>
          <cell r="O653">
            <v>2086130.039377</v>
          </cell>
          <cell r="P653">
            <v>1836824.911084</v>
          </cell>
          <cell r="Q653">
            <v>249305.12829299999</v>
          </cell>
          <cell r="R653">
            <v>63298.175063000002</v>
          </cell>
          <cell r="S653">
            <v>92602.118822000004</v>
          </cell>
          <cell r="T653">
            <v>28152.759128000002</v>
          </cell>
          <cell r="U653">
            <v>14010.061023</v>
          </cell>
          <cell r="V653">
            <v>91450.934191000008</v>
          </cell>
          <cell r="W653">
            <v>1.1789308481194364E-2</v>
          </cell>
          <cell r="X653">
            <v>6.2289679301792356E-2</v>
          </cell>
          <cell r="Y653">
            <v>654.11498268820571</v>
          </cell>
          <cell r="Z653">
            <v>224917.85445099999</v>
          </cell>
          <cell r="AA653">
            <v>21418346</v>
          </cell>
        </row>
        <row r="654">
          <cell r="A654" t="str">
            <v>KKC</v>
          </cell>
          <cell r="B654">
            <v>0</v>
          </cell>
          <cell r="C654">
            <v>0</v>
          </cell>
          <cell r="D654">
            <v>182238.40809800001</v>
          </cell>
          <cell r="E654">
            <v>90240.521468999999</v>
          </cell>
          <cell r="F654">
            <v>74132.419867999997</v>
          </cell>
          <cell r="G654">
            <v>8549.8349730000009</v>
          </cell>
          <cell r="H654">
            <v>195737.658111</v>
          </cell>
          <cell r="I654">
            <v>129858.63879700001</v>
          </cell>
          <cell r="J654">
            <v>129858.63879700001</v>
          </cell>
          <cell r="K654">
            <v>103369.82853300001</v>
          </cell>
          <cell r="L654">
            <v>0</v>
          </cell>
          <cell r="M654">
            <v>65879.019314000005</v>
          </cell>
          <cell r="N654">
            <v>46923</v>
          </cell>
          <cell r="O654">
            <v>543778.45127600001</v>
          </cell>
          <cell r="P654">
            <v>533794.42579200002</v>
          </cell>
          <cell r="Q654">
            <v>9984.0254840000343</v>
          </cell>
          <cell r="R654">
            <v>5524.3543659999996</v>
          </cell>
          <cell r="S654">
            <v>-49.465088000000002</v>
          </cell>
          <cell r="T654">
            <v>-7377.4643040000001</v>
          </cell>
          <cell r="U654">
            <v>-7089.5887059999995</v>
          </cell>
          <cell r="V654">
            <v>-1853.1099380000005</v>
          </cell>
          <cell r="W654">
            <v>-3.6219850459126249E-2</v>
          </cell>
          <cell r="X654">
            <v>-0.10761527387359553</v>
          </cell>
          <cell r="Y654">
            <v>-1510.8984306203781</v>
          </cell>
          <cell r="Z654">
            <v>65879.019314000005</v>
          </cell>
          <cell r="AA654">
            <v>4692300</v>
          </cell>
        </row>
        <row r="655">
          <cell r="A655" t="str">
            <v>SD4</v>
          </cell>
          <cell r="B655">
            <v>0</v>
          </cell>
          <cell r="C655">
            <v>0</v>
          </cell>
          <cell r="D655">
            <v>1166721.1928699999</v>
          </cell>
          <cell r="E655">
            <v>738870.10293000005</v>
          </cell>
          <cell r="F655">
            <v>349328.07174500002</v>
          </cell>
          <cell r="G655">
            <v>154577.00754200001</v>
          </cell>
          <cell r="H655">
            <v>1353554.2635570001</v>
          </cell>
          <cell r="I655">
            <v>1173327.6389510001</v>
          </cell>
          <cell r="J655">
            <v>1105312.4180000001</v>
          </cell>
          <cell r="K655">
            <v>551308.95701999997</v>
          </cell>
          <cell r="L655">
            <v>68015.220950999996</v>
          </cell>
          <cell r="M655">
            <v>180226.624606</v>
          </cell>
          <cell r="N655">
            <v>103000</v>
          </cell>
          <cell r="O655">
            <v>913884.37078200001</v>
          </cell>
          <cell r="P655">
            <v>786297.04402499995</v>
          </cell>
          <cell r="Q655">
            <v>127587.326757</v>
          </cell>
          <cell r="R655">
            <v>52371.902936999999</v>
          </cell>
          <cell r="S655">
            <v>68103.284692000001</v>
          </cell>
          <cell r="T655">
            <v>16264.803464000001</v>
          </cell>
          <cell r="U655">
            <v>13683.558175</v>
          </cell>
          <cell r="V655">
            <v>68636.706401000003</v>
          </cell>
          <cell r="W655">
            <v>1.0109353236449516E-2</v>
          </cell>
          <cell r="X655">
            <v>7.5924177157032854E-2</v>
          </cell>
          <cell r="Y655">
            <v>1328.5007936893203</v>
          </cell>
          <cell r="Z655">
            <v>180226.624606</v>
          </cell>
          <cell r="AA655">
            <v>10300000</v>
          </cell>
        </row>
        <row r="656">
          <cell r="A656" t="str">
            <v>LIG</v>
          </cell>
          <cell r="B656">
            <v>0</v>
          </cell>
          <cell r="C656">
            <v>0</v>
          </cell>
          <cell r="D656">
            <v>2146310.5753270001</v>
          </cell>
          <cell r="E656">
            <v>839476.29844499996</v>
          </cell>
          <cell r="F656">
            <v>485109.04172899999</v>
          </cell>
          <cell r="G656">
            <v>1500234.9212239999</v>
          </cell>
          <cell r="H656">
            <v>4040354.8126719999</v>
          </cell>
          <cell r="I656">
            <v>3468451.8335810001</v>
          </cell>
          <cell r="J656">
            <v>2492989.1264300002</v>
          </cell>
          <cell r="K656">
            <v>882152.56858900003</v>
          </cell>
          <cell r="L656">
            <v>888030.46878899995</v>
          </cell>
          <cell r="M656">
            <v>571902.97909100004</v>
          </cell>
          <cell r="N656">
            <v>427341.24</v>
          </cell>
          <cell r="O656">
            <v>2157922.136378</v>
          </cell>
          <cell r="P656">
            <v>2004146.0918340001</v>
          </cell>
          <cell r="Q656">
            <v>153776.04454400012</v>
          </cell>
          <cell r="R656">
            <v>73186.233450999993</v>
          </cell>
          <cell r="S656">
            <v>97415.206821</v>
          </cell>
          <cell r="T656">
            <v>38684.146599</v>
          </cell>
          <cell r="U656">
            <v>22687.688107999998</v>
          </cell>
          <cell r="V656">
            <v>111870.38004999999</v>
          </cell>
          <cell r="W656">
            <v>5.6152712224291001E-3</v>
          </cell>
          <cell r="X656">
            <v>3.9670519192014871E-2</v>
          </cell>
          <cell r="Y656">
            <v>530.90331529903358</v>
          </cell>
          <cell r="Z656">
            <v>571902.97909100004</v>
          </cell>
          <cell r="AA656">
            <v>42734124</v>
          </cell>
        </row>
        <row r="657">
          <cell r="A657" t="str">
            <v>HPM</v>
          </cell>
          <cell r="B657">
            <v>0</v>
          </cell>
          <cell r="C657">
            <v>0</v>
          </cell>
          <cell r="D657">
            <v>4557.2337930000003</v>
          </cell>
          <cell r="E657">
            <v>916.58066499999995</v>
          </cell>
          <cell r="F657">
            <v>0.41034199999999998</v>
          </cell>
          <cell r="G657">
            <v>31862.751074</v>
          </cell>
          <cell r="H657">
            <v>36898.042733000002</v>
          </cell>
          <cell r="I657">
            <v>9233.2841320000007</v>
          </cell>
          <cell r="J657">
            <v>9233.2841320000007</v>
          </cell>
          <cell r="K657">
            <v>2734.9620620000001</v>
          </cell>
          <cell r="L657">
            <v>0</v>
          </cell>
          <cell r="M657">
            <v>27664.758601000001</v>
          </cell>
          <cell r="N657">
            <v>38000</v>
          </cell>
          <cell r="O657">
            <v>2008.5174589999999</v>
          </cell>
          <cell r="P657">
            <v>4203.3531229999999</v>
          </cell>
          <cell r="Q657">
            <v>-2194.8356640000002</v>
          </cell>
          <cell r="R657">
            <v>0</v>
          </cell>
          <cell r="S657">
            <v>-6074.3442230000001</v>
          </cell>
          <cell r="T657">
            <v>-7051.8130849999998</v>
          </cell>
          <cell r="U657">
            <v>-7051.8130849999998</v>
          </cell>
          <cell r="V657">
            <v>-7051.8130849999998</v>
          </cell>
          <cell r="W657">
            <v>-0.19111618293761595</v>
          </cell>
          <cell r="X657">
            <v>-0.25490238995778175</v>
          </cell>
          <cell r="Y657">
            <v>-1855.7402855263158</v>
          </cell>
          <cell r="Z657">
            <v>27664.758601000001</v>
          </cell>
          <cell r="AA657">
            <v>3800000</v>
          </cell>
        </row>
        <row r="658">
          <cell r="A658" t="str">
            <v>TPP</v>
          </cell>
          <cell r="B658">
            <v>0</v>
          </cell>
          <cell r="C658">
            <v>0</v>
          </cell>
          <cell r="D658">
            <v>432744.31899</v>
          </cell>
          <cell r="E658">
            <v>133655.399821</v>
          </cell>
          <cell r="F658">
            <v>165728.65241899999</v>
          </cell>
          <cell r="G658">
            <v>303031.04195699998</v>
          </cell>
          <cell r="H658">
            <v>761505.85623799998</v>
          </cell>
          <cell r="I658">
            <v>550759.34114999999</v>
          </cell>
          <cell r="J658">
            <v>432361.65495300002</v>
          </cell>
          <cell r="K658">
            <v>392987.47141300002</v>
          </cell>
          <cell r="L658">
            <v>108382.973172</v>
          </cell>
          <cell r="M658">
            <v>210746.51508799999</v>
          </cell>
          <cell r="N658">
            <v>200000</v>
          </cell>
          <cell r="O658">
            <v>941963.67768600001</v>
          </cell>
          <cell r="P658">
            <v>830688.21229099995</v>
          </cell>
          <cell r="Q658">
            <v>111275.46539500006</v>
          </cell>
          <cell r="R658">
            <v>36397.981500000002</v>
          </cell>
          <cell r="S658">
            <v>31523.785484</v>
          </cell>
          <cell r="T658">
            <v>-377.10642000000001</v>
          </cell>
          <cell r="U658">
            <v>-857.64316399999996</v>
          </cell>
          <cell r="V658">
            <v>36020.875080000005</v>
          </cell>
          <cell r="W658">
            <v>-1.1262463144235536E-3</v>
          </cell>
          <cell r="X658">
            <v>-4.0695484983079306E-3</v>
          </cell>
          <cell r="Y658">
            <v>-42.882158199999999</v>
          </cell>
          <cell r="Z658">
            <v>210746.51508799999</v>
          </cell>
          <cell r="AA658">
            <v>20000000</v>
          </cell>
        </row>
        <row r="659">
          <cell r="A659" t="str">
            <v>MBG</v>
          </cell>
          <cell r="B659">
            <v>0</v>
          </cell>
          <cell r="C659">
            <v>0</v>
          </cell>
          <cell r="D659">
            <v>326592.44503499998</v>
          </cell>
          <cell r="E659">
            <v>77857.009766999996</v>
          </cell>
          <cell r="F659">
            <v>64927.279777999996</v>
          </cell>
          <cell r="G659">
            <v>19418.464809000001</v>
          </cell>
          <cell r="H659">
            <v>503300.18869500002</v>
          </cell>
          <cell r="I659">
            <v>22255.072854999999</v>
          </cell>
          <cell r="J659">
            <v>22255.072854999999</v>
          </cell>
          <cell r="K659">
            <v>8000</v>
          </cell>
          <cell r="L659">
            <v>0</v>
          </cell>
          <cell r="M659">
            <v>481045.11583999998</v>
          </cell>
          <cell r="N659">
            <v>418400</v>
          </cell>
          <cell r="O659">
            <v>516563.355515</v>
          </cell>
          <cell r="P659">
            <v>497735.75098399998</v>
          </cell>
          <cell r="Q659">
            <v>18827.604531000023</v>
          </cell>
          <cell r="R659">
            <v>570.89697000000001</v>
          </cell>
          <cell r="S659">
            <v>14308.982479</v>
          </cell>
          <cell r="T659">
            <v>14060.27239</v>
          </cell>
          <cell r="U659">
            <v>11206.888908000001</v>
          </cell>
          <cell r="V659">
            <v>14631.16936</v>
          </cell>
          <cell r="W659">
            <v>2.2266808476782387E-2</v>
          </cell>
          <cell r="X659">
            <v>2.3296960178944035E-2</v>
          </cell>
          <cell r="Y659">
            <v>267.85107332695986</v>
          </cell>
          <cell r="Z659">
            <v>481045.11583999998</v>
          </cell>
          <cell r="AA659">
            <v>41840000</v>
          </cell>
        </row>
        <row r="660">
          <cell r="A660" t="str">
            <v>DNP</v>
          </cell>
          <cell r="B660">
            <v>0</v>
          </cell>
          <cell r="C660">
            <v>0</v>
          </cell>
          <cell r="D660">
            <v>2264058.5120560001</v>
          </cell>
          <cell r="E660">
            <v>596184.91775899997</v>
          </cell>
          <cell r="F660">
            <v>458375.209997</v>
          </cell>
          <cell r="G660">
            <v>3913308.2067959998</v>
          </cell>
          <cell r="H660">
            <v>7354277.6856629997</v>
          </cell>
          <cell r="I660">
            <v>5407718.5908730002</v>
          </cell>
          <cell r="J660">
            <v>1974519.5875190001</v>
          </cell>
          <cell r="K660">
            <v>1495640.5410430001</v>
          </cell>
          <cell r="L660">
            <v>2889138.021439</v>
          </cell>
          <cell r="M660">
            <v>1946559.09479</v>
          </cell>
          <cell r="N660">
            <v>1000057.25</v>
          </cell>
          <cell r="O660">
            <v>2773666.1465150001</v>
          </cell>
          <cell r="P660">
            <v>2322789.3742630002</v>
          </cell>
          <cell r="Q660">
            <v>450876.772252</v>
          </cell>
          <cell r="R660">
            <v>244728.72316299999</v>
          </cell>
          <cell r="S660">
            <v>111013.217216</v>
          </cell>
          <cell r="T660">
            <v>-8901.485858</v>
          </cell>
          <cell r="U660">
            <v>-12278.313531</v>
          </cell>
          <cell r="V660">
            <v>235827.23730499999</v>
          </cell>
          <cell r="W660">
            <v>-1.6695471745561497E-3</v>
          </cell>
          <cell r="X660">
            <v>-6.3077014018547515E-3</v>
          </cell>
          <cell r="Y660">
            <v>-122.78347296455065</v>
          </cell>
          <cell r="Z660">
            <v>1946559.09479</v>
          </cell>
          <cell r="AA660">
            <v>99999725</v>
          </cell>
        </row>
        <row r="661">
          <cell r="A661" t="str">
            <v>MPT</v>
          </cell>
          <cell r="B661">
            <v>0</v>
          </cell>
          <cell r="C661">
            <v>0</v>
          </cell>
          <cell r="D661">
            <v>198621.32032900001</v>
          </cell>
          <cell r="E661">
            <v>53199.778698000002</v>
          </cell>
          <cell r="F661">
            <v>41515.602211999998</v>
          </cell>
          <cell r="G661">
            <v>10572.522854000001</v>
          </cell>
          <cell r="H661">
            <v>246376.52463199999</v>
          </cell>
          <cell r="I661">
            <v>57271.787112999998</v>
          </cell>
          <cell r="J661">
            <v>51891.054730000003</v>
          </cell>
          <cell r="K661">
            <v>13270.207177</v>
          </cell>
          <cell r="L661">
            <v>5380.7323829999996</v>
          </cell>
          <cell r="M661">
            <v>189104.73751899999</v>
          </cell>
          <cell r="N661">
            <v>171071.64</v>
          </cell>
          <cell r="O661">
            <v>165241.387346</v>
          </cell>
          <cell r="P661">
            <v>157788.25573</v>
          </cell>
          <cell r="Q661">
            <v>7453.131616000006</v>
          </cell>
          <cell r="R661">
            <v>2924.5335460000001</v>
          </cell>
          <cell r="S661">
            <v>4265.6794300000001</v>
          </cell>
          <cell r="T661">
            <v>28331.224569999998</v>
          </cell>
          <cell r="U661">
            <v>22398.343960999999</v>
          </cell>
          <cell r="V661">
            <v>31255.758115999997</v>
          </cell>
          <cell r="W661">
            <v>9.0911031375474016E-2</v>
          </cell>
          <cell r="X661">
            <v>0.11844411861310224</v>
          </cell>
          <cell r="Y661">
            <v>1309.2961499053847</v>
          </cell>
          <cell r="Z661">
            <v>189104.73751899999</v>
          </cell>
          <cell r="AA661">
            <v>17107164</v>
          </cell>
        </row>
        <row r="662">
          <cell r="A662" t="str">
            <v>VC1</v>
          </cell>
          <cell r="B662">
            <v>0</v>
          </cell>
          <cell r="C662">
            <v>0</v>
          </cell>
          <cell r="D662">
            <v>891855.81461799995</v>
          </cell>
          <cell r="E662">
            <v>374577.20718999999</v>
          </cell>
          <cell r="F662">
            <v>371593.89044300001</v>
          </cell>
          <cell r="G662">
            <v>9172.1298530000004</v>
          </cell>
          <cell r="H662">
            <v>967660.41328900005</v>
          </cell>
          <cell r="I662">
            <v>734955.55655400001</v>
          </cell>
          <cell r="J662">
            <v>707705.90655399999</v>
          </cell>
          <cell r="K662">
            <v>172087.976521</v>
          </cell>
          <cell r="L662">
            <v>26909.65</v>
          </cell>
          <cell r="M662">
            <v>232704.85673500001</v>
          </cell>
          <cell r="N662">
            <v>120000</v>
          </cell>
          <cell r="O662">
            <v>586817.27632199996</v>
          </cell>
          <cell r="P662">
            <v>544642.02080099995</v>
          </cell>
          <cell r="Q662">
            <v>42175.25552099997</v>
          </cell>
          <cell r="R662">
            <v>11358.836771</v>
          </cell>
          <cell r="S662">
            <v>-2191.0253640000001</v>
          </cell>
          <cell r="T662">
            <v>22237.419946000002</v>
          </cell>
          <cell r="U662">
            <v>17080.096946000001</v>
          </cell>
          <cell r="V662">
            <v>33596.256717000004</v>
          </cell>
          <cell r="W662">
            <v>1.7650920417366382E-2</v>
          </cell>
          <cell r="X662">
            <v>7.3398111176727607E-2</v>
          </cell>
          <cell r="Y662">
            <v>1423.3414121666667</v>
          </cell>
          <cell r="Z662">
            <v>232704.85673500001</v>
          </cell>
          <cell r="AA662">
            <v>12000000</v>
          </cell>
        </row>
        <row r="663">
          <cell r="A663" t="str">
            <v>ONE</v>
          </cell>
          <cell r="B663">
            <v>0</v>
          </cell>
          <cell r="C663">
            <v>0</v>
          </cell>
          <cell r="D663">
            <v>276037.87940400001</v>
          </cell>
          <cell r="E663">
            <v>65169.538837</v>
          </cell>
          <cell r="F663">
            <v>169596.94151199999</v>
          </cell>
          <cell r="G663">
            <v>109.701903</v>
          </cell>
          <cell r="H663">
            <v>276421.345569</v>
          </cell>
          <cell r="I663">
            <v>180887.93695500001</v>
          </cell>
          <cell r="J663">
            <v>180887.93695500001</v>
          </cell>
          <cell r="K663">
            <v>8540.2939999999999</v>
          </cell>
          <cell r="L663">
            <v>0</v>
          </cell>
          <cell r="M663">
            <v>95533.408614</v>
          </cell>
          <cell r="N663">
            <v>79398.100000000006</v>
          </cell>
          <cell r="O663">
            <v>348229.52052299998</v>
          </cell>
          <cell r="P663">
            <v>318073.35239900002</v>
          </cell>
          <cell r="Q663">
            <v>30156.168123999978</v>
          </cell>
          <cell r="R663">
            <v>1988.728991</v>
          </cell>
          <cell r="S663">
            <v>7387.8535510000002</v>
          </cell>
          <cell r="T663">
            <v>6334.0467609999996</v>
          </cell>
          <cell r="U663">
            <v>4893.9472390000001</v>
          </cell>
          <cell r="V663">
            <v>8322.7757519999996</v>
          </cell>
          <cell r="W663">
            <v>1.7704664699196966E-2</v>
          </cell>
          <cell r="X663">
            <v>5.1227599956930811E-2</v>
          </cell>
          <cell r="Y663">
            <v>616.38090067646453</v>
          </cell>
          <cell r="Z663">
            <v>95533.408614</v>
          </cell>
          <cell r="AA663">
            <v>7939810</v>
          </cell>
        </row>
        <row r="664">
          <cell r="A664" t="str">
            <v>PMB</v>
          </cell>
          <cell r="B664">
            <v>0</v>
          </cell>
          <cell r="C664">
            <v>0</v>
          </cell>
          <cell r="D664">
            <v>188346.70674600001</v>
          </cell>
          <cell r="E664">
            <v>4920.5616540000001</v>
          </cell>
          <cell r="F664">
            <v>65884.425220999998</v>
          </cell>
          <cell r="G664">
            <v>14978.091372000001</v>
          </cell>
          <cell r="H664">
            <v>206024.825323</v>
          </cell>
          <cell r="I664">
            <v>60806.033689000004</v>
          </cell>
          <cell r="J664">
            <v>60806.033689000004</v>
          </cell>
          <cell r="K664">
            <v>0</v>
          </cell>
          <cell r="L664">
            <v>0</v>
          </cell>
          <cell r="M664">
            <v>145218.79163399999</v>
          </cell>
          <cell r="N664">
            <v>120000</v>
          </cell>
          <cell r="O664">
            <v>1271604.766232</v>
          </cell>
          <cell r="P664">
            <v>1207150.521035</v>
          </cell>
          <cell r="Q664">
            <v>64454.245196999938</v>
          </cell>
          <cell r="R664">
            <v>0</v>
          </cell>
          <cell r="S664">
            <v>7993.8449289999999</v>
          </cell>
          <cell r="T664">
            <v>13997.528275000001</v>
          </cell>
          <cell r="U664">
            <v>12928.860248999999</v>
          </cell>
          <cell r="V664">
            <v>13997.528275000001</v>
          </cell>
          <cell r="W664">
            <v>6.2753894967417109E-2</v>
          </cell>
          <cell r="X664">
            <v>8.903021505360724E-2</v>
          </cell>
          <cell r="Y664">
            <v>1077.4050207499999</v>
          </cell>
          <cell r="Z664">
            <v>145218.79163399999</v>
          </cell>
          <cell r="AA664">
            <v>12000000</v>
          </cell>
        </row>
        <row r="665">
          <cell r="A665" t="str">
            <v>SEB</v>
          </cell>
          <cell r="B665">
            <v>0</v>
          </cell>
          <cell r="C665">
            <v>0</v>
          </cell>
          <cell r="D665">
            <v>59055.669345000002</v>
          </cell>
          <cell r="E665">
            <v>4500.3881810000003</v>
          </cell>
          <cell r="F665">
            <v>2485.6084139999998</v>
          </cell>
          <cell r="G665">
            <v>645350.93664299999</v>
          </cell>
          <cell r="H665">
            <v>776747.95510300004</v>
          </cell>
          <cell r="I665">
            <v>304152.17395600001</v>
          </cell>
          <cell r="J665">
            <v>71217.876338000002</v>
          </cell>
          <cell r="K665">
            <v>48336.210842</v>
          </cell>
          <cell r="L665">
            <v>232934.29761800001</v>
          </cell>
          <cell r="M665">
            <v>472595.78114699997</v>
          </cell>
          <cell r="N665">
            <v>319999.69</v>
          </cell>
          <cell r="O665">
            <v>208147.088342</v>
          </cell>
          <cell r="P665">
            <v>83655.301993000001</v>
          </cell>
          <cell r="Q665">
            <v>124491.786349</v>
          </cell>
          <cell r="R665">
            <v>21587.872848999999</v>
          </cell>
          <cell r="S665">
            <v>111354.030376</v>
          </cell>
          <cell r="T665">
            <v>93122.865284</v>
          </cell>
          <cell r="U665">
            <v>88860.126453999997</v>
          </cell>
          <cell r="V665">
            <v>114710.73813300001</v>
          </cell>
          <cell r="W665">
            <v>0.1144002064893969</v>
          </cell>
          <cell r="X665">
            <v>0.18802564474514477</v>
          </cell>
          <cell r="Y665">
            <v>2776.8816417915905</v>
          </cell>
          <cell r="Z665">
            <v>472595.78114699997</v>
          </cell>
          <cell r="AA665">
            <v>31999969</v>
          </cell>
        </row>
        <row r="666">
          <cell r="A666" t="str">
            <v>BED</v>
          </cell>
          <cell r="B666">
            <v>0</v>
          </cell>
          <cell r="C666">
            <v>0</v>
          </cell>
          <cell r="D666">
            <v>32710.784985999999</v>
          </cell>
          <cell r="E666">
            <v>3470.6053299999999</v>
          </cell>
          <cell r="F666">
            <v>17113.824043000001</v>
          </cell>
          <cell r="G666">
            <v>19770.871009999999</v>
          </cell>
          <cell r="H666">
            <v>59772.000563000001</v>
          </cell>
          <cell r="I666">
            <v>20270.566053999999</v>
          </cell>
          <cell r="J666">
            <v>19460.222553</v>
          </cell>
          <cell r="K666">
            <v>0</v>
          </cell>
          <cell r="L666">
            <v>0</v>
          </cell>
          <cell r="M666">
            <v>39501.434508999999</v>
          </cell>
          <cell r="N666">
            <v>30000</v>
          </cell>
          <cell r="O666">
            <v>89033.884160000001</v>
          </cell>
          <cell r="P666">
            <v>64608.172103999997</v>
          </cell>
          <cell r="Q666">
            <v>24425.712055999997</v>
          </cell>
          <cell r="R666">
            <v>13.701093999999999</v>
          </cell>
          <cell r="S666">
            <v>8174.2149650000001</v>
          </cell>
          <cell r="T666">
            <v>34801.988977000001</v>
          </cell>
          <cell r="U666">
            <v>27818.031180999998</v>
          </cell>
          <cell r="V666">
            <v>34815.690070999997</v>
          </cell>
          <cell r="W666">
            <v>0.46540237768484338</v>
          </cell>
          <cell r="X666">
            <v>0.7042283787101945</v>
          </cell>
          <cell r="Y666">
            <v>9272.6770603333334</v>
          </cell>
          <cell r="Z666">
            <v>39501.434508999999</v>
          </cell>
          <cell r="AA666">
            <v>3000000</v>
          </cell>
        </row>
        <row r="667">
          <cell r="A667" t="str">
            <v>PMP</v>
          </cell>
          <cell r="B667">
            <v>0</v>
          </cell>
          <cell r="C667">
            <v>0</v>
          </cell>
          <cell r="D667">
            <v>158857.205311</v>
          </cell>
          <cell r="E667">
            <v>51977.716654999997</v>
          </cell>
          <cell r="F667">
            <v>84733.193276999998</v>
          </cell>
          <cell r="G667">
            <v>64654.806528000001</v>
          </cell>
          <cell r="H667">
            <v>225367.09580800001</v>
          </cell>
          <cell r="I667">
            <v>165343.72145000001</v>
          </cell>
          <cell r="J667">
            <v>152722.075759</v>
          </cell>
          <cell r="K667">
            <v>100189.02085</v>
          </cell>
          <cell r="L667">
            <v>12621.645691</v>
          </cell>
          <cell r="M667">
            <v>60023.374358000001</v>
          </cell>
          <cell r="N667">
            <v>42000</v>
          </cell>
          <cell r="O667">
            <v>368114.68924099999</v>
          </cell>
          <cell r="P667">
            <v>323127.68176599999</v>
          </cell>
          <cell r="Q667">
            <v>44987.007475000006</v>
          </cell>
          <cell r="R667">
            <v>7649.0623429999996</v>
          </cell>
          <cell r="S667">
            <v>14416.599361</v>
          </cell>
          <cell r="T667">
            <v>5040.9133629999997</v>
          </cell>
          <cell r="U667">
            <v>3900.2476900000001</v>
          </cell>
          <cell r="V667">
            <v>12689.975705999999</v>
          </cell>
          <cell r="W667">
            <v>1.7306198475942513E-2</v>
          </cell>
          <cell r="X667">
            <v>6.4978814198908316E-2</v>
          </cell>
          <cell r="Y667">
            <v>928.63040238095243</v>
          </cell>
          <cell r="Z667">
            <v>60023.374358000001</v>
          </cell>
          <cell r="AA667">
            <v>4200000</v>
          </cell>
        </row>
        <row r="668">
          <cell r="A668" t="str">
            <v>SHN</v>
          </cell>
          <cell r="B668">
            <v>0</v>
          </cell>
          <cell r="C668">
            <v>0</v>
          </cell>
          <cell r="D668">
            <v>3316274.9407350002</v>
          </cell>
          <cell r="E668">
            <v>1865084.2848680001</v>
          </cell>
          <cell r="F668">
            <v>29645.781637</v>
          </cell>
          <cell r="G668">
            <v>27563.339867999999</v>
          </cell>
          <cell r="H668">
            <v>5988965.1860180004</v>
          </cell>
          <cell r="I668">
            <v>4069392.111304</v>
          </cell>
          <cell r="J668">
            <v>3850542.111304</v>
          </cell>
          <cell r="K668">
            <v>1343411.9464080001</v>
          </cell>
          <cell r="L668">
            <v>218750</v>
          </cell>
          <cell r="M668">
            <v>1919573.0747140001</v>
          </cell>
          <cell r="N668">
            <v>1296071.47</v>
          </cell>
          <cell r="O668">
            <v>3651926.5009809998</v>
          </cell>
          <cell r="P668">
            <v>3581145.2568999999</v>
          </cell>
          <cell r="Q668">
            <v>70781.244081000172</v>
          </cell>
          <cell r="R668">
            <v>134530.329478</v>
          </cell>
          <cell r="S668">
            <v>24387.228641999998</v>
          </cell>
          <cell r="T668">
            <v>108753.687613</v>
          </cell>
          <cell r="U668">
            <v>72216.899651</v>
          </cell>
          <cell r="V668">
            <v>243284.01709099999</v>
          </cell>
          <cell r="W668">
            <v>1.2058326840770342E-2</v>
          </cell>
          <cell r="X668">
            <v>3.7621333932160772E-2</v>
          </cell>
          <cell r="Y668">
            <v>557.19843637172266</v>
          </cell>
          <cell r="Z668">
            <v>1919573.0747140001</v>
          </cell>
          <cell r="AA668">
            <v>129607147</v>
          </cell>
        </row>
        <row r="669">
          <cell r="A669" t="str">
            <v>PTD</v>
          </cell>
          <cell r="B669">
            <v>0</v>
          </cell>
          <cell r="C669">
            <v>0</v>
          </cell>
          <cell r="D669">
            <v>224317.00879399999</v>
          </cell>
          <cell r="E669">
            <v>54530.601454000003</v>
          </cell>
          <cell r="F669">
            <v>75631.581420999995</v>
          </cell>
          <cell r="G669">
            <v>7727.398682</v>
          </cell>
          <cell r="H669">
            <v>297341.443141</v>
          </cell>
          <cell r="I669">
            <v>229906.41107900001</v>
          </cell>
          <cell r="J669">
            <v>213132.293271</v>
          </cell>
          <cell r="K669">
            <v>65349.569233000002</v>
          </cell>
          <cell r="L669">
            <v>16341.519840000001</v>
          </cell>
          <cell r="M669">
            <v>67435.032061999998</v>
          </cell>
          <cell r="N669">
            <v>32000</v>
          </cell>
          <cell r="O669">
            <v>829299.19754800003</v>
          </cell>
          <cell r="P669">
            <v>747752.86086300004</v>
          </cell>
          <cell r="Q669">
            <v>81546.336685000031</v>
          </cell>
          <cell r="R669">
            <v>6256.5380699999996</v>
          </cell>
          <cell r="S669">
            <v>30240.180224</v>
          </cell>
          <cell r="T669">
            <v>22820.767155000001</v>
          </cell>
          <cell r="U669">
            <v>18100.043523</v>
          </cell>
          <cell r="V669">
            <v>29077.305225</v>
          </cell>
          <cell r="W669">
            <v>6.0872925522248572E-2</v>
          </cell>
          <cell r="X669">
            <v>0.26840713156862978</v>
          </cell>
          <cell r="Y669">
            <v>5656.2636009375001</v>
          </cell>
          <cell r="Z669">
            <v>67435.032061999998</v>
          </cell>
          <cell r="AA669">
            <v>3200000</v>
          </cell>
        </row>
        <row r="670">
          <cell r="A670" t="str">
            <v>ARM</v>
          </cell>
          <cell r="B670">
            <v>0</v>
          </cell>
          <cell r="C670">
            <v>0</v>
          </cell>
          <cell r="D670">
            <v>201222.99986400001</v>
          </cell>
          <cell r="E670">
            <v>29116.040289</v>
          </cell>
          <cell r="F670">
            <v>11664.066155</v>
          </cell>
          <cell r="G670">
            <v>6277.2811899999997</v>
          </cell>
          <cell r="H670">
            <v>217267.75221800001</v>
          </cell>
          <cell r="I670">
            <v>177235.91614399999</v>
          </cell>
          <cell r="J670">
            <v>170405.068394</v>
          </cell>
          <cell r="K670">
            <v>52101.398001000001</v>
          </cell>
          <cell r="L670">
            <v>0</v>
          </cell>
          <cell r="M670">
            <v>40031.836073999999</v>
          </cell>
          <cell r="N670">
            <v>25927.4</v>
          </cell>
          <cell r="O670">
            <v>244236.674188</v>
          </cell>
          <cell r="P670">
            <v>207086.55412799999</v>
          </cell>
          <cell r="Q670">
            <v>37150.120060000016</v>
          </cell>
          <cell r="R670">
            <v>2832.4814510000001</v>
          </cell>
          <cell r="S670">
            <v>11023.439752</v>
          </cell>
          <cell r="T670">
            <v>8739.8214680000001</v>
          </cell>
          <cell r="U670">
            <v>6959.7790210000003</v>
          </cell>
          <cell r="V670">
            <v>11572.302919</v>
          </cell>
          <cell r="W670">
            <v>3.2033189232872281E-2</v>
          </cell>
          <cell r="X670">
            <v>0.17385610313088434</v>
          </cell>
          <cell r="Y670">
            <v>2684.3335702770041</v>
          </cell>
          <cell r="Z670">
            <v>40031.836073999999</v>
          </cell>
          <cell r="AA670">
            <v>2592740</v>
          </cell>
        </row>
        <row r="671">
          <cell r="A671" t="str">
            <v>SGO</v>
          </cell>
          <cell r="B671">
            <v>0</v>
          </cell>
          <cell r="C671">
            <v>0</v>
          </cell>
          <cell r="D671">
            <v>74135.571752999997</v>
          </cell>
          <cell r="E671">
            <v>30850.003742000001</v>
          </cell>
          <cell r="F671">
            <v>32114.173058</v>
          </cell>
          <cell r="G671">
            <v>4569.6543750000001</v>
          </cell>
          <cell r="H671">
            <v>266326.41534399998</v>
          </cell>
          <cell r="I671">
            <v>37451.213342000003</v>
          </cell>
          <cell r="J671">
            <v>37451.213342000003</v>
          </cell>
          <cell r="K671">
            <v>500</v>
          </cell>
          <cell r="L671">
            <v>0</v>
          </cell>
          <cell r="M671">
            <v>228875.20200200001</v>
          </cell>
          <cell r="N671">
            <v>200000</v>
          </cell>
          <cell r="O671">
            <v>12991.962600000001</v>
          </cell>
          <cell r="P671">
            <v>12980.819100000001</v>
          </cell>
          <cell r="Q671">
            <v>11.143499999999863</v>
          </cell>
          <cell r="R671">
            <v>0</v>
          </cell>
          <cell r="S671">
            <v>-331.13778100000002</v>
          </cell>
          <cell r="T671">
            <v>-345.67272800000001</v>
          </cell>
          <cell r="U671">
            <v>-345.67272800000001</v>
          </cell>
          <cell r="V671">
            <v>-345.67272800000001</v>
          </cell>
          <cell r="W671">
            <v>-1.2979288124819032E-3</v>
          </cell>
          <cell r="X671">
            <v>-1.5103109684944348E-3</v>
          </cell>
          <cell r="Y671">
            <v>-17.283636399999999</v>
          </cell>
          <cell r="Z671">
            <v>228875.20200200001</v>
          </cell>
          <cell r="AA671">
            <v>20000000</v>
          </cell>
        </row>
        <row r="672">
          <cell r="A672" t="str">
            <v>CJC</v>
          </cell>
          <cell r="B672">
            <v>0</v>
          </cell>
          <cell r="C672">
            <v>0</v>
          </cell>
          <cell r="D672">
            <v>323355.780356</v>
          </cell>
          <cell r="E672">
            <v>72638.914371000006</v>
          </cell>
          <cell r="F672">
            <v>212534.830827</v>
          </cell>
          <cell r="G672">
            <v>21100.104457000001</v>
          </cell>
          <cell r="H672">
            <v>344771.28086</v>
          </cell>
          <cell r="I672">
            <v>278729.948989</v>
          </cell>
          <cell r="J672">
            <v>278729.948989</v>
          </cell>
          <cell r="K672">
            <v>208362.243189</v>
          </cell>
          <cell r="L672">
            <v>0</v>
          </cell>
          <cell r="M672">
            <v>66041.331871000002</v>
          </cell>
          <cell r="N672">
            <v>40000</v>
          </cell>
          <cell r="O672">
            <v>200404.17211499999</v>
          </cell>
          <cell r="P672">
            <v>182615.365941</v>
          </cell>
          <cell r="Q672">
            <v>17788.80617399999</v>
          </cell>
          <cell r="R672">
            <v>8402.556525</v>
          </cell>
          <cell r="S672">
            <v>348.764745</v>
          </cell>
          <cell r="T672">
            <v>-2744.1623770000001</v>
          </cell>
          <cell r="U672">
            <v>-2837.3891509999999</v>
          </cell>
          <cell r="V672">
            <v>5658.3941479999994</v>
          </cell>
          <cell r="W672">
            <v>-8.2297723404408732E-3</v>
          </cell>
          <cell r="X672">
            <v>-4.2963839017394971E-2</v>
          </cell>
          <cell r="Y672">
            <v>-709.34728774999996</v>
          </cell>
          <cell r="Z672">
            <v>66041.331871000002</v>
          </cell>
          <cell r="AA672">
            <v>4000000</v>
          </cell>
        </row>
        <row r="673">
          <cell r="A673" t="str">
            <v>HBE</v>
          </cell>
          <cell r="B673">
            <v>0</v>
          </cell>
          <cell r="C673">
            <v>0</v>
          </cell>
          <cell r="D673">
            <v>17831.629185000002</v>
          </cell>
          <cell r="E673">
            <v>4531.2945470000004</v>
          </cell>
          <cell r="F673">
            <v>3682.8836719999999</v>
          </cell>
          <cell r="G673">
            <v>13877.62998</v>
          </cell>
          <cell r="H673">
            <v>32781.726017000001</v>
          </cell>
          <cell r="I673">
            <v>7487.0869279999997</v>
          </cell>
          <cell r="J673">
            <v>7487.0869279999997</v>
          </cell>
          <cell r="K673">
            <v>890</v>
          </cell>
          <cell r="L673">
            <v>0</v>
          </cell>
          <cell r="M673">
            <v>25294.639089</v>
          </cell>
          <cell r="N673">
            <v>22310.58</v>
          </cell>
          <cell r="O673">
            <v>50624.871160000002</v>
          </cell>
          <cell r="P673">
            <v>43964.916858999997</v>
          </cell>
          <cell r="Q673">
            <v>6659.9543010000007</v>
          </cell>
          <cell r="R673">
            <v>41.959389000000002</v>
          </cell>
          <cell r="S673">
            <v>1120.7832189999999</v>
          </cell>
          <cell r="T673">
            <v>1966.8760159999999</v>
          </cell>
          <cell r="U673">
            <v>1626.2607</v>
          </cell>
          <cell r="V673">
            <v>2008.835405</v>
          </cell>
          <cell r="W673">
            <v>4.9608757609549026E-2</v>
          </cell>
          <cell r="X673">
            <v>6.4292702270941665E-2</v>
          </cell>
          <cell r="Y673">
            <v>728.91905992582895</v>
          </cell>
          <cell r="Z673">
            <v>25294.639089</v>
          </cell>
          <cell r="AA673">
            <v>2231058</v>
          </cell>
        </row>
        <row r="674">
          <cell r="A674" t="str">
            <v>TFC</v>
          </cell>
          <cell r="B674">
            <v>0</v>
          </cell>
          <cell r="C674">
            <v>0</v>
          </cell>
          <cell r="D674">
            <v>407200.04997300002</v>
          </cell>
          <cell r="E674">
            <v>210483.103645</v>
          </cell>
          <cell r="F674">
            <v>115764.682764</v>
          </cell>
          <cell r="G674">
            <v>134584.063884</v>
          </cell>
          <cell r="H674">
            <v>582703.82754900004</v>
          </cell>
          <cell r="I674">
            <v>381273.96394799999</v>
          </cell>
          <cell r="J674">
            <v>306709.53256700002</v>
          </cell>
          <cell r="K674">
            <v>224816.69434700001</v>
          </cell>
          <cell r="L674">
            <v>72164.109737000006</v>
          </cell>
          <cell r="M674">
            <v>201429.86360099999</v>
          </cell>
          <cell r="N674">
            <v>168299.94</v>
          </cell>
          <cell r="O674">
            <v>503662.44817500003</v>
          </cell>
          <cell r="P674">
            <v>416195.596395</v>
          </cell>
          <cell r="Q674">
            <v>87466.851779999983</v>
          </cell>
          <cell r="R674">
            <v>16932.669374000001</v>
          </cell>
          <cell r="S674">
            <v>27843.888636</v>
          </cell>
          <cell r="T674">
            <v>10576.375260000001</v>
          </cell>
          <cell r="U674">
            <v>11763.964002000001</v>
          </cell>
          <cell r="V674">
            <v>27509.044634000002</v>
          </cell>
          <cell r="W674">
            <v>2.0188581996247072E-2</v>
          </cell>
          <cell r="X674">
            <v>5.8402283512947774E-2</v>
          </cell>
          <cell r="Y674">
            <v>698.98800926488741</v>
          </cell>
          <cell r="Z674">
            <v>201429.86360099999</v>
          </cell>
          <cell r="AA674">
            <v>16829994</v>
          </cell>
        </row>
        <row r="675">
          <cell r="A675" t="str">
            <v>CMC</v>
          </cell>
          <cell r="B675">
            <v>0</v>
          </cell>
          <cell r="C675">
            <v>0</v>
          </cell>
          <cell r="D675">
            <v>64480.238412999999</v>
          </cell>
          <cell r="E675">
            <v>1937.5</v>
          </cell>
          <cell r="F675">
            <v>35512.191916000003</v>
          </cell>
          <cell r="G675">
            <v>1258.1025119999999</v>
          </cell>
          <cell r="H675">
            <v>121589.548268</v>
          </cell>
          <cell r="I675">
            <v>65508.329001999999</v>
          </cell>
          <cell r="J675">
            <v>56165.579001999999</v>
          </cell>
          <cell r="K675">
            <v>53117.431192999997</v>
          </cell>
          <cell r="L675">
            <v>0</v>
          </cell>
          <cell r="M675">
            <v>56081.219266</v>
          </cell>
          <cell r="N675">
            <v>45610.5</v>
          </cell>
          <cell r="O675">
            <v>43817.876364000003</v>
          </cell>
          <cell r="P675">
            <v>39944.035596000002</v>
          </cell>
          <cell r="Q675">
            <v>3873.8407680000018</v>
          </cell>
          <cell r="R675">
            <v>3035.3370960000002</v>
          </cell>
          <cell r="S675">
            <v>717.25907600000005</v>
          </cell>
          <cell r="T675">
            <v>-178.986907</v>
          </cell>
          <cell r="U675">
            <v>-178.986907</v>
          </cell>
          <cell r="V675">
            <v>2856.3501890000002</v>
          </cell>
          <cell r="W675">
            <v>-1.4720583269664624E-3</v>
          </cell>
          <cell r="X675">
            <v>-3.1915658992905179E-3</v>
          </cell>
          <cell r="Y675">
            <v>-39.242478595937342</v>
          </cell>
          <cell r="Z675">
            <v>56081.219266</v>
          </cell>
          <cell r="AA675">
            <v>4561050</v>
          </cell>
        </row>
        <row r="676">
          <cell r="A676" t="str">
            <v>VMS</v>
          </cell>
          <cell r="B676">
            <v>0</v>
          </cell>
          <cell r="C676">
            <v>0</v>
          </cell>
          <cell r="D676">
            <v>123413.89208000001</v>
          </cell>
          <cell r="E676">
            <v>50974.948192000003</v>
          </cell>
          <cell r="F676">
            <v>1266.4008040000001</v>
          </cell>
          <cell r="G676">
            <v>81973.726764000006</v>
          </cell>
          <cell r="H676">
            <v>252511.17675000001</v>
          </cell>
          <cell r="I676">
            <v>106738.86963099999</v>
          </cell>
          <cell r="J676">
            <v>53273.294781999997</v>
          </cell>
          <cell r="K676">
            <v>0</v>
          </cell>
          <cell r="L676">
            <v>0</v>
          </cell>
          <cell r="M676">
            <v>145772.307119</v>
          </cell>
          <cell r="N676">
            <v>89999.98</v>
          </cell>
          <cell r="O676">
            <v>233682.942354</v>
          </cell>
          <cell r="P676">
            <v>212122.402038</v>
          </cell>
          <cell r="Q676">
            <v>21560.540316000017</v>
          </cell>
          <cell r="R676">
            <v>0</v>
          </cell>
          <cell r="S676">
            <v>3954.9755209999998</v>
          </cell>
          <cell r="T676">
            <v>7817.0299450000002</v>
          </cell>
          <cell r="U676">
            <v>6526.6165940000001</v>
          </cell>
          <cell r="V676">
            <v>7817.0299450000002</v>
          </cell>
          <cell r="W676">
            <v>2.5846842417045605E-2</v>
          </cell>
          <cell r="X676">
            <v>4.477267817866154E-2</v>
          </cell>
          <cell r="Y676">
            <v>725.17962155555551</v>
          </cell>
          <cell r="Z676">
            <v>145772.307119</v>
          </cell>
          <cell r="AA676">
            <v>9000000</v>
          </cell>
        </row>
        <row r="677">
          <cell r="A677" t="str">
            <v>OCH</v>
          </cell>
          <cell r="B677">
            <v>0</v>
          </cell>
          <cell r="C677">
            <v>0</v>
          </cell>
          <cell r="D677">
            <v>1565323.0873440001</v>
          </cell>
          <cell r="E677">
            <v>394237.40009200003</v>
          </cell>
          <cell r="F677">
            <v>260217.67431999999</v>
          </cell>
          <cell r="G677">
            <v>1344625.7102600001</v>
          </cell>
          <cell r="H677">
            <v>3285053.0994040002</v>
          </cell>
          <cell r="I677">
            <v>2024154.566624</v>
          </cell>
          <cell r="J677">
            <v>1556164.5082970001</v>
          </cell>
          <cell r="K677">
            <v>558080.17756099999</v>
          </cell>
          <cell r="L677">
            <v>189670.924745</v>
          </cell>
          <cell r="M677">
            <v>1260898.532781</v>
          </cell>
          <cell r="N677">
            <v>2000000</v>
          </cell>
          <cell r="O677">
            <v>1180876.2638910001</v>
          </cell>
          <cell r="P677">
            <v>672576.48740800004</v>
          </cell>
          <cell r="Q677">
            <v>508299.77648300002</v>
          </cell>
          <cell r="R677">
            <v>74535.618671999997</v>
          </cell>
          <cell r="S677">
            <v>116965.61923900001</v>
          </cell>
          <cell r="T677">
            <v>46336.441218</v>
          </cell>
          <cell r="U677">
            <v>10280.245696</v>
          </cell>
          <cell r="V677">
            <v>120872.05989</v>
          </cell>
          <cell r="W677">
            <v>3.1294001603399111E-3</v>
          </cell>
          <cell r="X677">
            <v>8.1531109988098715E-3</v>
          </cell>
          <cell r="Y677">
            <v>51.40122848</v>
          </cell>
          <cell r="Z677">
            <v>1260898.532781</v>
          </cell>
          <cell r="AA677">
            <v>200000000</v>
          </cell>
        </row>
        <row r="678">
          <cell r="A678" t="str">
            <v>LCS</v>
          </cell>
          <cell r="B678">
            <v>0</v>
          </cell>
          <cell r="C678">
            <v>0</v>
          </cell>
          <cell r="D678">
            <v>296802.08718700003</v>
          </cell>
          <cell r="E678">
            <v>53179.606415000002</v>
          </cell>
          <cell r="F678">
            <v>199630.348864</v>
          </cell>
          <cell r="G678">
            <v>60503.396090000002</v>
          </cell>
          <cell r="H678">
            <v>363614.160432</v>
          </cell>
          <cell r="I678">
            <v>280038.53726499999</v>
          </cell>
          <cell r="J678">
            <v>277623.26319899998</v>
          </cell>
          <cell r="K678">
            <v>101971.59335900001</v>
          </cell>
          <cell r="L678">
            <v>2415.2740659999999</v>
          </cell>
          <cell r="M678">
            <v>83575.623168000006</v>
          </cell>
          <cell r="N678">
            <v>76000</v>
          </cell>
          <cell r="O678">
            <v>274788.78055299999</v>
          </cell>
          <cell r="P678">
            <v>254916.26622799999</v>
          </cell>
          <cell r="Q678">
            <v>19872.514324999996</v>
          </cell>
          <cell r="R678">
            <v>9160.1463789999998</v>
          </cell>
          <cell r="S678">
            <v>10222.728204999999</v>
          </cell>
          <cell r="T678">
            <v>580.39196400000003</v>
          </cell>
          <cell r="U678">
            <v>580.39196400000003</v>
          </cell>
          <cell r="V678">
            <v>9740.5383430000002</v>
          </cell>
          <cell r="W678">
            <v>1.5961753615713213E-3</v>
          </cell>
          <cell r="X678">
            <v>6.9445125504277953E-3</v>
          </cell>
          <cell r="Y678">
            <v>76.367363684210531</v>
          </cell>
          <cell r="Z678">
            <v>83575.623168000006</v>
          </cell>
          <cell r="AA678">
            <v>7600000</v>
          </cell>
        </row>
        <row r="679">
          <cell r="A679" t="str">
            <v>VSA</v>
          </cell>
          <cell r="B679">
            <v>0</v>
          </cell>
          <cell r="C679">
            <v>0</v>
          </cell>
          <cell r="D679" t="e">
            <v>#N/A</v>
          </cell>
          <cell r="E679" t="e">
            <v>#N/A</v>
          </cell>
          <cell r="F679" t="e">
            <v>#N/A</v>
          </cell>
          <cell r="G679" t="e">
            <v>#N/A</v>
          </cell>
          <cell r="H679" t="e">
            <v>#N/A</v>
          </cell>
          <cell r="I679" t="e">
            <v>#N/A</v>
          </cell>
          <cell r="J679" t="e">
            <v>#N/A</v>
          </cell>
          <cell r="K679" t="e">
            <v>#N/A</v>
          </cell>
          <cell r="L679" t="e">
            <v>#N/A</v>
          </cell>
          <cell r="M679" t="e">
            <v>#N/A</v>
          </cell>
          <cell r="N679" t="e">
            <v>#N/A</v>
          </cell>
          <cell r="O679">
            <v>887117.191414</v>
          </cell>
          <cell r="P679" t="e">
            <v>#N/A</v>
          </cell>
          <cell r="Q679" t="e">
            <v>#N/A</v>
          </cell>
          <cell r="R679" t="e">
            <v>#N/A</v>
          </cell>
          <cell r="S679" t="e">
            <v>#N/A</v>
          </cell>
          <cell r="T679">
            <v>39730.701577</v>
          </cell>
          <cell r="U679">
            <v>34900.689893000002</v>
          </cell>
          <cell r="V679" t="e">
            <v>#N/A</v>
          </cell>
          <cell r="W679" t="e">
            <v>#N/A</v>
          </cell>
          <cell r="X679" t="e">
            <v>#N/A</v>
          </cell>
          <cell r="Y679">
            <v>2475.843262852884</v>
          </cell>
          <cell r="Z679" t="e">
            <v>#N/A</v>
          </cell>
          <cell r="AA679">
            <v>14096486</v>
          </cell>
        </row>
        <row r="680">
          <cell r="A680" t="str">
            <v>BXH</v>
          </cell>
          <cell r="B680">
            <v>0</v>
          </cell>
          <cell r="C680">
            <v>0</v>
          </cell>
          <cell r="D680">
            <v>132655.47248900001</v>
          </cell>
          <cell r="E680">
            <v>104575.153232</v>
          </cell>
          <cell r="F680">
            <v>26170.870499000001</v>
          </cell>
          <cell r="G680">
            <v>8567.7444909999995</v>
          </cell>
          <cell r="H680">
            <v>141356.10948000001</v>
          </cell>
          <cell r="I680">
            <v>84269.584828000006</v>
          </cell>
          <cell r="J680">
            <v>84269.584828000006</v>
          </cell>
          <cell r="K680">
            <v>1982.916684</v>
          </cell>
          <cell r="L680">
            <v>0</v>
          </cell>
          <cell r="M680">
            <v>57086.524652</v>
          </cell>
          <cell r="N680">
            <v>30120.400000000001</v>
          </cell>
          <cell r="O680">
            <v>242946.97764999999</v>
          </cell>
          <cell r="P680">
            <v>216340.81034200001</v>
          </cell>
          <cell r="Q680">
            <v>26606.167308000011</v>
          </cell>
          <cell r="R680">
            <v>2433.9657889999999</v>
          </cell>
          <cell r="S680">
            <v>6945.1399890000002</v>
          </cell>
          <cell r="T680">
            <v>4774.1283320000002</v>
          </cell>
          <cell r="U680">
            <v>3412.1592740000001</v>
          </cell>
          <cell r="V680">
            <v>7208.0941210000001</v>
          </cell>
          <cell r="W680">
            <v>2.4138746365842609E-2</v>
          </cell>
          <cell r="X680">
            <v>5.9771711359214032E-2</v>
          </cell>
          <cell r="Y680">
            <v>1132.839960292692</v>
          </cell>
          <cell r="Z680">
            <v>57086.524652</v>
          </cell>
          <cell r="AA680">
            <v>3012040</v>
          </cell>
        </row>
        <row r="681">
          <cell r="A681" t="str">
            <v>HKT</v>
          </cell>
          <cell r="B681">
            <v>0</v>
          </cell>
          <cell r="C681">
            <v>0</v>
          </cell>
          <cell r="D681">
            <v>28471.453518999999</v>
          </cell>
          <cell r="E681">
            <v>20361.934009000001</v>
          </cell>
          <cell r="F681">
            <v>2868.2097800000001</v>
          </cell>
          <cell r="G681">
            <v>13252.069892</v>
          </cell>
          <cell r="H681">
            <v>77319.543533000004</v>
          </cell>
          <cell r="I681">
            <v>9018.470534</v>
          </cell>
          <cell r="J681">
            <v>9018.470534</v>
          </cell>
          <cell r="K681">
            <v>3591.7710000000002</v>
          </cell>
          <cell r="L681">
            <v>0</v>
          </cell>
          <cell r="M681">
            <v>68301.072998999996</v>
          </cell>
          <cell r="N681">
            <v>61350.29</v>
          </cell>
          <cell r="O681">
            <v>17100.2775</v>
          </cell>
          <cell r="P681">
            <v>16732.219917999999</v>
          </cell>
          <cell r="Q681">
            <v>368.05758200000059</v>
          </cell>
          <cell r="R681">
            <v>307.17006500000002</v>
          </cell>
          <cell r="S681">
            <v>620.572631</v>
          </cell>
          <cell r="T681">
            <v>485.017246</v>
          </cell>
          <cell r="U681">
            <v>103.194228</v>
          </cell>
          <cell r="V681">
            <v>792.18731100000002</v>
          </cell>
          <cell r="W681">
            <v>1.3346461099573961E-3</v>
          </cell>
          <cell r="X681">
            <v>1.5108727208650275E-3</v>
          </cell>
          <cell r="Y681">
            <v>16.820492809326115</v>
          </cell>
          <cell r="Z681">
            <v>68301.072998999996</v>
          </cell>
          <cell r="AA681">
            <v>6135030</v>
          </cell>
        </row>
        <row r="682">
          <cell r="A682" t="str">
            <v>DNM</v>
          </cell>
          <cell r="B682">
            <v>0</v>
          </cell>
          <cell r="C682">
            <v>0</v>
          </cell>
          <cell r="D682">
            <v>183101.798633</v>
          </cell>
          <cell r="E682">
            <v>67502.606927999994</v>
          </cell>
          <cell r="F682">
            <v>34975.886232999997</v>
          </cell>
          <cell r="G682">
            <v>41130.268156999999</v>
          </cell>
          <cell r="H682">
            <v>227386.532511</v>
          </cell>
          <cell r="I682">
            <v>145575.44233600001</v>
          </cell>
          <cell r="J682">
            <v>142173.52833599999</v>
          </cell>
          <cell r="K682">
            <v>69047.936186000006</v>
          </cell>
          <cell r="L682">
            <v>3401.9140000000002</v>
          </cell>
          <cell r="M682">
            <v>81811.090175000005</v>
          </cell>
          <cell r="N682">
            <v>0</v>
          </cell>
          <cell r="O682">
            <v>201136.49865699999</v>
          </cell>
          <cell r="P682">
            <v>161569.43346100001</v>
          </cell>
          <cell r="Q682">
            <v>39567.065196000003</v>
          </cell>
          <cell r="R682">
            <v>4343.5841060000002</v>
          </cell>
          <cell r="S682">
            <v>10622.654739</v>
          </cell>
          <cell r="T682">
            <v>6473.2238239999997</v>
          </cell>
          <cell r="U682">
            <v>5444.3430939999998</v>
          </cell>
          <cell r="V682">
            <v>10816.807929999999</v>
          </cell>
          <cell r="W682">
            <v>2.3943120262571511E-2</v>
          </cell>
          <cell r="X682">
            <v>6.6547739216702095E-2</v>
          </cell>
          <cell r="Y682">
            <v>1243.6807555729674</v>
          </cell>
          <cell r="Z682">
            <v>81811.090175000005</v>
          </cell>
          <cell r="AA682">
            <v>4377605</v>
          </cell>
        </row>
        <row r="683">
          <cell r="A683" t="str">
            <v>HEV</v>
          </cell>
          <cell r="B683">
            <v>0</v>
          </cell>
          <cell r="C683">
            <v>0</v>
          </cell>
          <cell r="D683">
            <v>22209.673584</v>
          </cell>
          <cell r="E683">
            <v>7611.0482389999997</v>
          </cell>
          <cell r="F683">
            <v>7221.8362639999996</v>
          </cell>
          <cell r="G683">
            <v>0</v>
          </cell>
          <cell r="H683">
            <v>23590.103184</v>
          </cell>
          <cell r="I683">
            <v>7536.8159100000003</v>
          </cell>
          <cell r="J683">
            <v>7536.8159100000003</v>
          </cell>
          <cell r="K683">
            <v>0</v>
          </cell>
          <cell r="L683">
            <v>0</v>
          </cell>
          <cell r="M683">
            <v>16053.287274</v>
          </cell>
          <cell r="N683">
            <v>10000</v>
          </cell>
          <cell r="O683">
            <v>39188.594878000004</v>
          </cell>
          <cell r="P683">
            <v>27344.478436000001</v>
          </cell>
          <cell r="Q683">
            <v>11844.116441999999</v>
          </cell>
          <cell r="R683">
            <v>14.589041</v>
          </cell>
          <cell r="S683">
            <v>2376.1022229999999</v>
          </cell>
          <cell r="T683">
            <v>2341.946203</v>
          </cell>
          <cell r="U683">
            <v>1887.2248380000001</v>
          </cell>
          <cell r="V683">
            <v>2356.5352440000001</v>
          </cell>
          <cell r="W683">
            <v>8.0000702976153637E-2</v>
          </cell>
          <cell r="X683">
            <v>0.11756002404919026</v>
          </cell>
          <cell r="Y683">
            <v>1887.2248380000001</v>
          </cell>
          <cell r="Z683">
            <v>16053.287274</v>
          </cell>
          <cell r="AA683">
            <v>1000000</v>
          </cell>
        </row>
        <row r="684">
          <cell r="A684" t="str">
            <v>L62</v>
          </cell>
          <cell r="B684">
            <v>0</v>
          </cell>
          <cell r="C684">
            <v>0</v>
          </cell>
          <cell r="D684">
            <v>537800.51320699998</v>
          </cell>
          <cell r="E684">
            <v>172758.18877899999</v>
          </cell>
          <cell r="F684">
            <v>292208.923197</v>
          </cell>
          <cell r="G684">
            <v>102663.56572899999</v>
          </cell>
          <cell r="H684">
            <v>648899.06826299999</v>
          </cell>
          <cell r="I684">
            <v>538150.45989900001</v>
          </cell>
          <cell r="J684">
            <v>523051.44105299999</v>
          </cell>
          <cell r="K684">
            <v>285055.42525899998</v>
          </cell>
          <cell r="L684">
            <v>15099.018846000001</v>
          </cell>
          <cell r="M684">
            <v>110748.608364</v>
          </cell>
          <cell r="N684">
            <v>82982.429999999978</v>
          </cell>
          <cell r="O684">
            <v>492666.955464</v>
          </cell>
          <cell r="P684">
            <v>443563.48848399997</v>
          </cell>
          <cell r="Q684">
            <v>49103.466979999976</v>
          </cell>
          <cell r="R684">
            <v>27927.038690000001</v>
          </cell>
          <cell r="S684">
            <v>31284.275504000001</v>
          </cell>
          <cell r="T684">
            <v>1935.448697</v>
          </cell>
          <cell r="U684">
            <v>1299.3954229999999</v>
          </cell>
          <cell r="V684">
            <v>29862.487387000001</v>
          </cell>
          <cell r="W684">
            <v>2.0024615330058583E-3</v>
          </cell>
          <cell r="X684">
            <v>1.1732837479359083E-2</v>
          </cell>
          <cell r="Y684">
            <v>156.58681277470424</v>
          </cell>
          <cell r="Z684">
            <v>110748.608364</v>
          </cell>
          <cell r="AA684">
            <v>8298242.9999999991</v>
          </cell>
        </row>
        <row r="685">
          <cell r="A685" t="str">
            <v>BTW</v>
          </cell>
          <cell r="B685">
            <v>0</v>
          </cell>
          <cell r="C685">
            <v>0</v>
          </cell>
          <cell r="D685">
            <v>76860.256248000005</v>
          </cell>
          <cell r="E685">
            <v>12177.6829</v>
          </cell>
          <cell r="F685">
            <v>8573.1266209999994</v>
          </cell>
          <cell r="G685">
            <v>179509.50104999999</v>
          </cell>
          <cell r="H685">
            <v>261684.525845</v>
          </cell>
          <cell r="I685">
            <v>94588.863662000003</v>
          </cell>
          <cell r="J685">
            <v>71035.184399000005</v>
          </cell>
          <cell r="K685">
            <v>2218.2634680000001</v>
          </cell>
          <cell r="L685">
            <v>23553.679263000002</v>
          </cell>
          <cell r="M685">
            <v>167095.66218300001</v>
          </cell>
          <cell r="N685">
            <v>93600</v>
          </cell>
          <cell r="O685">
            <v>455556.62373499997</v>
          </cell>
          <cell r="P685">
            <v>325247.08919000003</v>
          </cell>
          <cell r="Q685">
            <v>130309.53454499999</v>
          </cell>
          <cell r="R685">
            <v>917.45842000000005</v>
          </cell>
          <cell r="S685">
            <v>26683.305390000001</v>
          </cell>
          <cell r="T685">
            <v>27034.02578</v>
          </cell>
          <cell r="U685">
            <v>22064.698245</v>
          </cell>
          <cell r="V685">
            <v>27951.484199999999</v>
          </cell>
          <cell r="W685">
            <v>8.4317932723577543E-2</v>
          </cell>
          <cell r="X685">
            <v>0.13204830069637091</v>
          </cell>
          <cell r="Y685">
            <v>2357.3395560897434</v>
          </cell>
          <cell r="Z685">
            <v>167095.66218300001</v>
          </cell>
          <cell r="AA685">
            <v>9360000</v>
          </cell>
        </row>
        <row r="686">
          <cell r="A686" t="str">
            <v>VC3</v>
          </cell>
          <cell r="B686">
            <v>0</v>
          </cell>
          <cell r="C686">
            <v>0</v>
          </cell>
          <cell r="D686">
            <v>559423.79250099999</v>
          </cell>
          <cell r="E686">
            <v>102676.78264</v>
          </cell>
          <cell r="F686">
            <v>113399.556646</v>
          </cell>
          <cell r="G686">
            <v>271396.31052</v>
          </cell>
          <cell r="H686">
            <v>910789.08243800001</v>
          </cell>
          <cell r="I686">
            <v>495353.47096599999</v>
          </cell>
          <cell r="J686">
            <v>279078.50204799999</v>
          </cell>
          <cell r="K686">
            <v>76656.893741000007</v>
          </cell>
          <cell r="L686">
            <v>84134.280763999996</v>
          </cell>
          <cell r="M686">
            <v>415435.61147200002</v>
          </cell>
          <cell r="N686">
            <v>283794.61</v>
          </cell>
          <cell r="O686">
            <v>351944.87444699998</v>
          </cell>
          <cell r="P686">
            <v>270473.33728699997</v>
          </cell>
          <cell r="Q686">
            <v>81471.537159999978</v>
          </cell>
          <cell r="R686">
            <v>4629.6668110000001</v>
          </cell>
          <cell r="S686">
            <v>39407.800447000001</v>
          </cell>
          <cell r="T686">
            <v>41665.923665000002</v>
          </cell>
          <cell r="U686">
            <v>29893.409942999999</v>
          </cell>
          <cell r="V686">
            <v>46295.590476000005</v>
          </cell>
          <cell r="W686">
            <v>3.282144079173778E-2</v>
          </cell>
          <cell r="X686">
            <v>7.1956782513370995E-2</v>
          </cell>
          <cell r="Y686">
            <v>915.95360585334515</v>
          </cell>
          <cell r="Z686">
            <v>415435.61147200002</v>
          </cell>
          <cell r="AA686">
            <v>32636380.000000004</v>
          </cell>
        </row>
        <row r="687">
          <cell r="A687" t="str">
            <v>VCM</v>
          </cell>
          <cell r="B687">
            <v>0</v>
          </cell>
          <cell r="C687">
            <v>0</v>
          </cell>
          <cell r="D687">
            <v>89039.630373000007</v>
          </cell>
          <cell r="E687">
            <v>19304.462390000001</v>
          </cell>
          <cell r="F687">
            <v>5275.789659</v>
          </cell>
          <cell r="G687">
            <v>19840.25937</v>
          </cell>
          <cell r="H687">
            <v>136047.13769100001</v>
          </cell>
          <cell r="I687">
            <v>66013.685299999997</v>
          </cell>
          <cell r="J687">
            <v>58923.583122999997</v>
          </cell>
          <cell r="K687">
            <v>9841.5802650000005</v>
          </cell>
          <cell r="L687">
            <v>0</v>
          </cell>
          <cell r="M687">
            <v>70033.452390999999</v>
          </cell>
          <cell r="N687">
            <v>30000</v>
          </cell>
          <cell r="O687">
            <v>129981.14855699999</v>
          </cell>
          <cell r="P687">
            <v>110716.368965</v>
          </cell>
          <cell r="Q687">
            <v>19264.779591999992</v>
          </cell>
          <cell r="R687">
            <v>232.68531999999999</v>
          </cell>
          <cell r="S687">
            <v>9399.1257249999999</v>
          </cell>
          <cell r="T687">
            <v>13399.453385000001</v>
          </cell>
          <cell r="U687">
            <v>10681.274364999999</v>
          </cell>
          <cell r="V687">
            <v>13632.138705000001</v>
          </cell>
          <cell r="W687">
            <v>7.8511569932915998E-2</v>
          </cell>
          <cell r="X687">
            <v>0.15251674735904708</v>
          </cell>
          <cell r="Y687">
            <v>3560.4247883333333</v>
          </cell>
          <cell r="Z687">
            <v>70033.452390999999</v>
          </cell>
          <cell r="AA687">
            <v>3000000</v>
          </cell>
        </row>
        <row r="688">
          <cell r="A688" t="str">
            <v>AMC</v>
          </cell>
          <cell r="B688">
            <v>0</v>
          </cell>
          <cell r="C688">
            <v>0</v>
          </cell>
          <cell r="D688">
            <v>40312.125586000002</v>
          </cell>
          <cell r="E688">
            <v>21067.493509</v>
          </cell>
          <cell r="F688">
            <v>12202.429754999999</v>
          </cell>
          <cell r="G688">
            <v>37750.740144000003</v>
          </cell>
          <cell r="H688">
            <v>91170.875383000006</v>
          </cell>
          <cell r="I688">
            <v>43955.408800999998</v>
          </cell>
          <cell r="J688">
            <v>40331.191969</v>
          </cell>
          <cell r="K688">
            <v>13997.913364</v>
          </cell>
          <cell r="L688">
            <v>2681.6</v>
          </cell>
          <cell r="M688">
            <v>47215.466583000001</v>
          </cell>
          <cell r="N688">
            <v>28500</v>
          </cell>
          <cell r="O688">
            <v>140996.431533</v>
          </cell>
          <cell r="P688">
            <v>75297.973360999997</v>
          </cell>
          <cell r="Q688">
            <v>65698.458171999999</v>
          </cell>
          <cell r="R688">
            <v>1206.0864529999999</v>
          </cell>
          <cell r="S688">
            <v>13266.647961000001</v>
          </cell>
          <cell r="T688">
            <v>11551.975322</v>
          </cell>
          <cell r="U688">
            <v>10896.186922000001</v>
          </cell>
          <cell r="V688">
            <v>12758.061775</v>
          </cell>
          <cell r="W688">
            <v>0.11951390042298241</v>
          </cell>
          <cell r="X688">
            <v>0.23077579680051682</v>
          </cell>
          <cell r="Y688">
            <v>3823.2234814035087</v>
          </cell>
          <cell r="Z688">
            <v>47215.466583000001</v>
          </cell>
          <cell r="AA688">
            <v>2850000</v>
          </cell>
        </row>
        <row r="689">
          <cell r="A689" t="str">
            <v>SAF</v>
          </cell>
          <cell r="B689">
            <v>0</v>
          </cell>
          <cell r="C689">
            <v>0</v>
          </cell>
          <cell r="D689">
            <v>176139.70569900001</v>
          </cell>
          <cell r="E689">
            <v>35718.966913999997</v>
          </cell>
          <cell r="F689">
            <v>95184.660459999999</v>
          </cell>
          <cell r="G689">
            <v>25368.598297</v>
          </cell>
          <cell r="H689">
            <v>221808.51582900001</v>
          </cell>
          <cell r="I689">
            <v>94835.377330000003</v>
          </cell>
          <cell r="J689">
            <v>94835.377330000003</v>
          </cell>
          <cell r="K689">
            <v>0</v>
          </cell>
          <cell r="L689">
            <v>0</v>
          </cell>
          <cell r="M689">
            <v>126973.13849899999</v>
          </cell>
          <cell r="N689">
            <v>79181.539999999994</v>
          </cell>
          <cell r="O689">
            <v>1039654.048323</v>
          </cell>
          <cell r="P689">
            <v>906025.16529100004</v>
          </cell>
          <cell r="Q689">
            <v>133628.88303200007</v>
          </cell>
          <cell r="R689" t="e">
            <v>#N/A</v>
          </cell>
          <cell r="S689">
            <v>48613.887177999997</v>
          </cell>
          <cell r="T689">
            <v>51570.470033999998</v>
          </cell>
          <cell r="U689">
            <v>41019.768682000002</v>
          </cell>
          <cell r="V689" t="e">
            <v>#N/A</v>
          </cell>
          <cell r="W689">
            <v>0.18493324536567202</v>
          </cell>
          <cell r="X689">
            <v>0.32305863403008711</v>
          </cell>
          <cell r="Y689">
            <v>5180.4711908861582</v>
          </cell>
          <cell r="Z689">
            <v>126973.13849899999</v>
          </cell>
          <cell r="AA689">
            <v>7918154</v>
          </cell>
        </row>
        <row r="690">
          <cell r="A690" t="str">
            <v>DDG</v>
          </cell>
          <cell r="B690">
            <v>0</v>
          </cell>
          <cell r="C690">
            <v>0</v>
          </cell>
          <cell r="D690">
            <v>184247.00760000001</v>
          </cell>
          <cell r="E690">
            <v>85852.148759000003</v>
          </cell>
          <cell r="F690">
            <v>9605.2816650000004</v>
          </cell>
          <cell r="G690">
            <v>211616.85338099999</v>
          </cell>
          <cell r="H690">
            <v>398646.92715100001</v>
          </cell>
          <cell r="I690">
            <v>255186.39384899999</v>
          </cell>
          <cell r="J690">
            <v>172838.83414200001</v>
          </cell>
          <cell r="K690">
            <v>150117.113752</v>
          </cell>
          <cell r="L690">
            <v>82347.559706999993</v>
          </cell>
          <cell r="M690">
            <v>143460.533302</v>
          </cell>
          <cell r="N690">
            <v>120000</v>
          </cell>
          <cell r="O690">
            <v>258366.28927000001</v>
          </cell>
          <cell r="P690">
            <v>225821.745823</v>
          </cell>
          <cell r="Q690">
            <v>32544.543447000004</v>
          </cell>
          <cell r="R690">
            <v>12562.345561</v>
          </cell>
          <cell r="S690">
            <v>25009.745303</v>
          </cell>
          <cell r="T690">
            <v>12967.973694</v>
          </cell>
          <cell r="U690">
            <v>10077.809431</v>
          </cell>
          <cell r="V690">
            <v>25530.319255000002</v>
          </cell>
          <cell r="W690">
            <v>2.5280037909793579E-2</v>
          </cell>
          <cell r="X690">
            <v>7.0247957393167623E-2</v>
          </cell>
          <cell r="Y690">
            <v>839.81745258333331</v>
          </cell>
          <cell r="Z690">
            <v>143460.533302</v>
          </cell>
          <cell r="AA690">
            <v>12000000</v>
          </cell>
        </row>
        <row r="691">
          <cell r="A691" t="str">
            <v>VIT</v>
          </cell>
          <cell r="B691">
            <v>0</v>
          </cell>
          <cell r="C691">
            <v>0</v>
          </cell>
          <cell r="D691">
            <v>487895.09946499998</v>
          </cell>
          <cell r="E691">
            <v>93914.069187000001</v>
          </cell>
          <cell r="F691">
            <v>359429.05342499999</v>
          </cell>
          <cell r="G691">
            <v>545186.79425599985</v>
          </cell>
          <cell r="H691">
            <v>1052109.4140049999</v>
          </cell>
          <cell r="I691">
            <v>773527.40575499996</v>
          </cell>
          <cell r="J691">
            <v>645318.47273599997</v>
          </cell>
          <cell r="K691">
            <v>443496.99560999998</v>
          </cell>
          <cell r="L691">
            <v>127088.609389</v>
          </cell>
          <cell r="M691">
            <v>278582.00825000001</v>
          </cell>
          <cell r="N691">
            <v>194996.64</v>
          </cell>
          <cell r="O691">
            <v>1419039.5466400001</v>
          </cell>
          <cell r="P691">
            <v>1236543.9634769999</v>
          </cell>
          <cell r="Q691">
            <v>182495.583163</v>
          </cell>
          <cell r="R691">
            <v>52617.289021999997</v>
          </cell>
          <cell r="S691">
            <v>148146.33946799999</v>
          </cell>
          <cell r="T691">
            <v>95957.257568999994</v>
          </cell>
          <cell r="U691">
            <v>83222.043281999999</v>
          </cell>
          <cell r="V691">
            <v>148574.54659099999</v>
          </cell>
          <cell r="W691">
            <v>7.9100179291432995E-2</v>
          </cell>
          <cell r="X691">
            <v>0.29873445096036633</v>
          </cell>
          <cell r="Y691">
            <v>4267.8706300785489</v>
          </cell>
          <cell r="Z691">
            <v>278582.00825000001</v>
          </cell>
          <cell r="AA691">
            <v>19499664</v>
          </cell>
        </row>
        <row r="692">
          <cell r="A692" t="str">
            <v>SGD</v>
          </cell>
          <cell r="B692">
            <v>0</v>
          </cell>
          <cell r="C692">
            <v>0</v>
          </cell>
          <cell r="D692" t="e">
            <v>#N/A</v>
          </cell>
          <cell r="E692" t="e">
            <v>#N/A</v>
          </cell>
          <cell r="F692" t="e">
            <v>#N/A</v>
          </cell>
          <cell r="G692" t="e">
            <v>#N/A</v>
          </cell>
          <cell r="H692" t="e">
            <v>#N/A</v>
          </cell>
          <cell r="I692" t="e">
            <v>#N/A</v>
          </cell>
          <cell r="J692" t="e">
            <v>#N/A</v>
          </cell>
          <cell r="K692" t="e">
            <v>#N/A</v>
          </cell>
          <cell r="L692" t="e">
            <v>#N/A</v>
          </cell>
          <cell r="M692" t="e">
            <v>#N/A</v>
          </cell>
          <cell r="N692" t="e">
            <v>#N/A</v>
          </cell>
          <cell r="O692">
            <v>175767.33839399999</v>
          </cell>
          <cell r="P692" t="e">
            <v>#N/A</v>
          </cell>
          <cell r="Q692" t="e">
            <v>#N/A</v>
          </cell>
          <cell r="R692" t="e">
            <v>#N/A</v>
          </cell>
          <cell r="S692" t="e">
            <v>#N/A</v>
          </cell>
          <cell r="T692">
            <v>6457.1209689999996</v>
          </cell>
          <cell r="U692">
            <v>4042.6949730000001</v>
          </cell>
          <cell r="V692" t="e">
            <v>#N/A</v>
          </cell>
          <cell r="W692" t="e">
            <v>#N/A</v>
          </cell>
          <cell r="X692" t="e">
            <v>#N/A</v>
          </cell>
          <cell r="Y692">
            <v>999.92455429136783</v>
          </cell>
          <cell r="Z692" t="e">
            <v>#N/A</v>
          </cell>
          <cell r="AA692">
            <v>4043000</v>
          </cell>
        </row>
        <row r="693">
          <cell r="A693" t="str">
            <v>GDW</v>
          </cell>
          <cell r="D693">
            <v>96193.069990000004</v>
          </cell>
          <cell r="E693">
            <v>3301.4858709999999</v>
          </cell>
          <cell r="F693">
            <v>14950.930623</v>
          </cell>
          <cell r="G693">
            <v>175442.66275600001</v>
          </cell>
          <cell r="H693">
            <v>275950.95640199998</v>
          </cell>
          <cell r="I693">
            <v>124548.778593</v>
          </cell>
          <cell r="J693">
            <v>90986.741076000006</v>
          </cell>
          <cell r="K693">
            <v>4942.6642320000001</v>
          </cell>
          <cell r="L693">
            <v>33123.090083000003</v>
          </cell>
          <cell r="M693">
            <v>151402.17780899999</v>
          </cell>
          <cell r="N693">
            <v>95000</v>
          </cell>
          <cell r="O693">
            <v>488592.00955399999</v>
          </cell>
          <cell r="P693">
            <v>307041.33866200002</v>
          </cell>
          <cell r="Q693">
            <v>181550.67089199999</v>
          </cell>
          <cell r="R693">
            <v>3085.2981500000001</v>
          </cell>
          <cell r="S693">
            <v>19185.986635000001</v>
          </cell>
          <cell r="T693">
            <v>18429.713892</v>
          </cell>
          <cell r="U693">
            <v>15162.512892000001</v>
          </cell>
          <cell r="V693">
            <v>21515.012041999998</v>
          </cell>
          <cell r="W693">
            <v>5.4946404570207566E-2</v>
          </cell>
          <cell r="X693">
            <v>0.10014725753237268</v>
          </cell>
          <cell r="Y693">
            <v>1596.0539886315789</v>
          </cell>
          <cell r="Z693">
            <v>151402.17780899999</v>
          </cell>
          <cell r="AA693">
            <v>9500000</v>
          </cell>
        </row>
        <row r="694">
          <cell r="A694" t="str">
            <v>THB</v>
          </cell>
          <cell r="D694">
            <v>241468.78690199999</v>
          </cell>
          <cell r="E694">
            <v>33622.847292999999</v>
          </cell>
          <cell r="F694">
            <v>47895.198058000002</v>
          </cell>
          <cell r="G694">
            <v>83430.880587000007</v>
          </cell>
          <cell r="H694">
            <v>354839.255855</v>
          </cell>
          <cell r="I694">
            <v>204047.98744900001</v>
          </cell>
          <cell r="J694">
            <v>192322.897283</v>
          </cell>
          <cell r="K694">
            <v>0</v>
          </cell>
          <cell r="L694">
            <v>0</v>
          </cell>
          <cell r="M694">
            <v>150791.26840599999</v>
          </cell>
          <cell r="N694">
            <v>114245.7</v>
          </cell>
          <cell r="O694">
            <v>943676.70997099997</v>
          </cell>
          <cell r="P694">
            <v>769958.32591000001</v>
          </cell>
          <cell r="Q694">
            <v>173718.38406100002</v>
          </cell>
          <cell r="R694">
            <v>236.45727199999999</v>
          </cell>
          <cell r="S694">
            <v>24347.207631000001</v>
          </cell>
          <cell r="T694">
            <v>24311.141108</v>
          </cell>
          <cell r="U694">
            <v>18143.768757999998</v>
          </cell>
          <cell r="V694">
            <v>24547.598379999999</v>
          </cell>
          <cell r="W694">
            <v>5.1132360522743829E-2</v>
          </cell>
          <cell r="X694">
            <v>0.12032373591518948</v>
          </cell>
          <cell r="Y694">
            <v>1588.1358123763082</v>
          </cell>
          <cell r="Z694">
            <v>150791.26840599999</v>
          </cell>
          <cell r="AA694">
            <v>11424570</v>
          </cell>
        </row>
        <row r="695">
          <cell r="A695" t="str">
            <v>DAE</v>
          </cell>
          <cell r="D695">
            <v>42417.562446999997</v>
          </cell>
          <cell r="E695">
            <v>20303.964190999999</v>
          </cell>
          <cell r="F695">
            <v>5080.6627109999999</v>
          </cell>
          <cell r="G695">
            <v>3461.0620370000001</v>
          </cell>
          <cell r="H695">
            <v>48744.142056999997</v>
          </cell>
          <cell r="I695">
            <v>13237.475347</v>
          </cell>
          <cell r="J695">
            <v>13225.475347</v>
          </cell>
          <cell r="K695">
            <v>0</v>
          </cell>
          <cell r="L695">
            <v>0</v>
          </cell>
          <cell r="M695">
            <v>35506.666709999998</v>
          </cell>
          <cell r="N695">
            <v>14986.8</v>
          </cell>
          <cell r="O695">
            <v>62981.762860000003</v>
          </cell>
          <cell r="P695">
            <v>45352.412746000002</v>
          </cell>
          <cell r="Q695">
            <v>17629.350113999997</v>
          </cell>
          <cell r="R695">
            <v>0</v>
          </cell>
          <cell r="S695">
            <v>5470.2647729999999</v>
          </cell>
          <cell r="T695">
            <v>5808.2244030000002</v>
          </cell>
          <cell r="U695">
            <v>4658.3264419999996</v>
          </cell>
          <cell r="V695">
            <v>5808.2244030000002</v>
          </cell>
          <cell r="W695">
            <v>9.5566897793640249E-2</v>
          </cell>
          <cell r="X695">
            <v>0.13119582528111662</v>
          </cell>
          <cell r="Y695">
            <v>3108.286253236181</v>
          </cell>
          <cell r="Z695">
            <v>35506.666709999998</v>
          </cell>
          <cell r="AA695">
            <v>1498680</v>
          </cell>
        </row>
        <row r="696">
          <cell r="A696" t="str">
            <v>SDN</v>
          </cell>
          <cell r="D696">
            <v>52961.238437</v>
          </cell>
          <cell r="E696">
            <v>29454.858284000002</v>
          </cell>
          <cell r="F696">
            <v>16536.613569000001</v>
          </cell>
          <cell r="G696">
            <v>6618.2802000000001</v>
          </cell>
          <cell r="H696">
            <v>65670.854636999997</v>
          </cell>
          <cell r="I696">
            <v>28638.817739999999</v>
          </cell>
          <cell r="J696">
            <v>27971.127189999999</v>
          </cell>
          <cell r="K696">
            <v>2289.14102</v>
          </cell>
          <cell r="L696">
            <v>0</v>
          </cell>
          <cell r="M696">
            <v>37032.036896999998</v>
          </cell>
          <cell r="N696">
            <v>15182.18</v>
          </cell>
          <cell r="O696">
            <v>143294.50740500001</v>
          </cell>
          <cell r="P696">
            <v>105286.450081</v>
          </cell>
          <cell r="Q696">
            <v>38008.057324000009</v>
          </cell>
          <cell r="R696" t="e">
            <v>#N/A</v>
          </cell>
          <cell r="S696">
            <v>11373.104174</v>
          </cell>
          <cell r="T696">
            <v>8678.7797869999995</v>
          </cell>
          <cell r="U696">
            <v>6891.3617430000004</v>
          </cell>
          <cell r="V696" t="e">
            <v>#N/A</v>
          </cell>
          <cell r="W696">
            <v>0.1049379025306197</v>
          </cell>
          <cell r="X696">
            <v>0.18609189016978639</v>
          </cell>
          <cell r="Y696">
            <v>4539.112132118049</v>
          </cell>
          <cell r="Z696">
            <v>37032.036896999998</v>
          </cell>
          <cell r="AA696">
            <v>1518218</v>
          </cell>
        </row>
        <row r="697">
          <cell r="A697" t="str">
            <v>SFN</v>
          </cell>
          <cell r="D697">
            <v>52958.720156000003</v>
          </cell>
          <cell r="E697">
            <v>12139.142253</v>
          </cell>
          <cell r="F697">
            <v>24893.769381999999</v>
          </cell>
          <cell r="G697">
            <v>10472.740186000001</v>
          </cell>
          <cell r="H697">
            <v>63471.460341999998</v>
          </cell>
          <cell r="I697">
            <v>10776.990782999999</v>
          </cell>
          <cell r="J697">
            <v>10776.990782999999</v>
          </cell>
          <cell r="K697">
            <v>0</v>
          </cell>
          <cell r="L697">
            <v>0</v>
          </cell>
          <cell r="M697">
            <v>52694.469558999997</v>
          </cell>
          <cell r="N697">
            <v>28641.5</v>
          </cell>
          <cell r="O697">
            <v>153452.82271099999</v>
          </cell>
          <cell r="P697">
            <v>136163.02166999999</v>
          </cell>
          <cell r="Q697">
            <v>17289.801041000002</v>
          </cell>
          <cell r="R697">
            <v>0</v>
          </cell>
          <cell r="S697">
            <v>5455.0998440000003</v>
          </cell>
          <cell r="T697">
            <v>5675.49208</v>
          </cell>
          <cell r="U697">
            <v>4540.3936640000002</v>
          </cell>
          <cell r="V697">
            <v>5675.49208</v>
          </cell>
          <cell r="W697">
            <v>7.1534413097402064E-2</v>
          </cell>
          <cell r="X697">
            <v>8.6164519768365699E-2</v>
          </cell>
          <cell r="Y697">
            <v>1585.24995688075</v>
          </cell>
          <cell r="Z697">
            <v>52694.469558999997</v>
          </cell>
          <cell r="AA697">
            <v>2864150</v>
          </cell>
        </row>
        <row r="698">
          <cell r="A698" t="str">
            <v>KHA</v>
          </cell>
          <cell r="D698">
            <v>235949.45298100001</v>
          </cell>
          <cell r="E698">
            <v>1315.972542</v>
          </cell>
          <cell r="F698">
            <v>0</v>
          </cell>
          <cell r="G698">
            <v>46619.265229999997</v>
          </cell>
          <cell r="H698">
            <v>339805.60087700002</v>
          </cell>
          <cell r="I698">
            <v>32011.371648</v>
          </cell>
          <cell r="J698">
            <v>20716.411251000001</v>
          </cell>
          <cell r="K698">
            <v>0</v>
          </cell>
          <cell r="L698">
            <v>0</v>
          </cell>
          <cell r="M698">
            <v>307794.22922899999</v>
          </cell>
          <cell r="N698">
            <v>139587.79</v>
          </cell>
          <cell r="O698">
            <v>57066.037772999996</v>
          </cell>
          <cell r="P698">
            <v>18996.006378999999</v>
          </cell>
          <cell r="Q698">
            <v>38070.031394000005</v>
          </cell>
          <cell r="R698">
            <v>1510.0873859999999</v>
          </cell>
          <cell r="S698">
            <v>22094.553960000001</v>
          </cell>
          <cell r="T698">
            <v>51784.590966999996</v>
          </cell>
          <cell r="U698">
            <v>42128.314142000003</v>
          </cell>
          <cell r="V698">
            <v>53294.678352999996</v>
          </cell>
          <cell r="W698">
            <v>0.12397769204884077</v>
          </cell>
          <cell r="X698">
            <v>0.13687168290168425</v>
          </cell>
          <cell r="Y698">
            <v>2983.5263620647397</v>
          </cell>
          <cell r="Z698">
            <v>307794.22922899999</v>
          </cell>
          <cell r="AA698">
            <v>14120309</v>
          </cell>
        </row>
        <row r="699">
          <cell r="A699" t="str">
            <v>DCD</v>
          </cell>
          <cell r="D699">
            <v>32079.879184000001</v>
          </cell>
          <cell r="E699">
            <v>7249.4994489999999</v>
          </cell>
          <cell r="F699">
            <v>11667.046910999999</v>
          </cell>
          <cell r="G699">
            <v>117519.39902899999</v>
          </cell>
          <cell r="H699">
            <v>156797.924875</v>
          </cell>
          <cell r="I699">
            <v>31051.213205</v>
          </cell>
          <cell r="J699">
            <v>29150.441634999999</v>
          </cell>
          <cell r="K699">
            <v>7888.09494</v>
          </cell>
          <cell r="L699">
            <v>712.14706999999999</v>
          </cell>
          <cell r="M699">
            <v>125746.71167</v>
          </cell>
          <cell r="N699">
            <v>112943.23</v>
          </cell>
          <cell r="O699">
            <v>299060.48758100002</v>
          </cell>
          <cell r="P699">
            <v>236942.187833</v>
          </cell>
          <cell r="Q699">
            <v>62118.299748000005</v>
          </cell>
          <cell r="R699">
            <v>806.75987099999998</v>
          </cell>
          <cell r="S699">
            <v>6133.4084999999995</v>
          </cell>
          <cell r="T699">
            <v>8352.2888810000004</v>
          </cell>
          <cell r="U699">
            <v>6635.9240159999999</v>
          </cell>
          <cell r="V699">
            <v>9159.0487520000006</v>
          </cell>
          <cell r="W699">
            <v>4.2321504071499594E-2</v>
          </cell>
          <cell r="X699">
            <v>5.2772147500881043E-2</v>
          </cell>
          <cell r="Y699">
            <v>587.5450893338184</v>
          </cell>
          <cell r="Z699">
            <v>125746.71167</v>
          </cell>
          <cell r="AA699">
            <v>11294323</v>
          </cell>
        </row>
        <row r="700">
          <cell r="A700" t="str">
            <v>IPH</v>
          </cell>
          <cell r="D700">
            <v>2242.476897</v>
          </cell>
          <cell r="E700">
            <v>213.899868</v>
          </cell>
          <cell r="F700">
            <v>349.39730400000002</v>
          </cell>
          <cell r="G700">
            <v>140.85044400000001</v>
          </cell>
          <cell r="H700">
            <v>2383.3273410000002</v>
          </cell>
          <cell r="I700">
            <v>627.97509600000001</v>
          </cell>
          <cell r="J700">
            <v>627.97509600000001</v>
          </cell>
          <cell r="K700">
            <v>0</v>
          </cell>
          <cell r="L700">
            <v>0</v>
          </cell>
          <cell r="M700">
            <v>1755.352245</v>
          </cell>
          <cell r="N700" t="e">
            <v>#N/A</v>
          </cell>
          <cell r="O700">
            <v>3885.7953699999998</v>
          </cell>
          <cell r="P700">
            <v>3520.495496</v>
          </cell>
          <cell r="Q700">
            <v>365.29987399999999</v>
          </cell>
          <cell r="R700">
            <v>0</v>
          </cell>
          <cell r="S700">
            <v>-270.63751000000002</v>
          </cell>
          <cell r="T700">
            <v>-268.07067599999999</v>
          </cell>
          <cell r="U700">
            <v>-268.07067599999999</v>
          </cell>
          <cell r="V700">
            <v>-268.07067599999999</v>
          </cell>
          <cell r="W700">
            <v>-0.11247748951158446</v>
          </cell>
          <cell r="X700">
            <v>-0.15271617236003818</v>
          </cell>
          <cell r="Y700">
            <v>-6975.3760245635031</v>
          </cell>
          <cell r="Z700">
            <v>1755.352245</v>
          </cell>
          <cell r="AA700">
            <v>38431</v>
          </cell>
        </row>
        <row r="701">
          <cell r="A701" t="str">
            <v>SDI</v>
          </cell>
          <cell r="D701">
            <v>5368441.0896539995</v>
          </cell>
          <cell r="E701">
            <v>800398.99436300003</v>
          </cell>
          <cell r="F701">
            <v>3212765.8518960001</v>
          </cell>
          <cell r="G701">
            <v>4513100.5436720001</v>
          </cell>
          <cell r="H701">
            <v>22545000.768059</v>
          </cell>
          <cell r="I701">
            <v>14579170.278832</v>
          </cell>
          <cell r="J701">
            <v>11589277.46355</v>
          </cell>
          <cell r="K701">
            <v>3341202.2824300001</v>
          </cell>
          <cell r="L701">
            <v>2839689.903494</v>
          </cell>
          <cell r="M701">
            <v>7965830.4892269997</v>
          </cell>
          <cell r="N701">
            <v>1199958</v>
          </cell>
          <cell r="O701">
            <v>2247376.7986920001</v>
          </cell>
          <cell r="P701">
            <v>1934595.285713</v>
          </cell>
          <cell r="Q701">
            <v>312781.51297899982</v>
          </cell>
          <cell r="R701">
            <v>463859.91569300002</v>
          </cell>
          <cell r="S701">
            <v>37061.788826000004</v>
          </cell>
          <cell r="T701">
            <v>634946.17406300001</v>
          </cell>
          <cell r="U701">
            <v>690092.87748999998</v>
          </cell>
          <cell r="V701">
            <v>1098806.0897560001</v>
          </cell>
          <cell r="W701">
            <v>3.0609574361501038E-2</v>
          </cell>
          <cell r="X701">
            <v>8.6631629736947394E-2</v>
          </cell>
          <cell r="Y701">
            <v>5750.9752632175459</v>
          </cell>
          <cell r="Z701">
            <v>7965830.4892269997</v>
          </cell>
          <cell r="AA701">
            <v>119995800</v>
          </cell>
        </row>
        <row r="702">
          <cell r="A702" t="str">
            <v>NTB</v>
          </cell>
          <cell r="D702">
            <v>744359.91143199999</v>
          </cell>
          <cell r="E702">
            <v>36218.798595</v>
          </cell>
          <cell r="F702">
            <v>6751.2521999999999</v>
          </cell>
          <cell r="G702">
            <v>10265.576086999999</v>
          </cell>
          <cell r="H702">
            <v>2962771.5837519998</v>
          </cell>
          <cell r="I702">
            <v>3971723.7247799998</v>
          </cell>
          <cell r="J702">
            <v>3948461.4542220002</v>
          </cell>
          <cell r="K702">
            <v>2164334.827513</v>
          </cell>
          <cell r="L702">
            <v>0</v>
          </cell>
          <cell r="M702">
            <v>-1008952.1410279999</v>
          </cell>
          <cell r="N702">
            <v>397795.77</v>
          </cell>
          <cell r="O702">
            <v>-8041.1797880000004</v>
          </cell>
          <cell r="P702">
            <v>-8075.5693080000001</v>
          </cell>
          <cell r="Q702" t="e">
            <v>#N/A</v>
          </cell>
          <cell r="R702">
            <v>301348.26388500002</v>
          </cell>
          <cell r="S702">
            <v>-6769.7159499999998</v>
          </cell>
          <cell r="T702">
            <v>-338168.60143500002</v>
          </cell>
          <cell r="U702">
            <v>-338168.60143500002</v>
          </cell>
          <cell r="V702">
            <v>-36820.337549999997</v>
          </cell>
          <cell r="W702">
            <v>-0.11413927529531301</v>
          </cell>
          <cell r="X702">
            <v>0.33516812907542592</v>
          </cell>
          <cell r="Y702">
            <v>-8501.0607688211458</v>
          </cell>
          <cell r="Z702">
            <v>-1008952.1410279999</v>
          </cell>
          <cell r="AA702">
            <v>39779577</v>
          </cell>
        </row>
        <row r="703">
          <cell r="A703" t="str">
            <v>DLR</v>
          </cell>
          <cell r="D703">
            <v>36868.318377000003</v>
          </cell>
          <cell r="E703">
            <v>486.99927500000001</v>
          </cell>
          <cell r="F703">
            <v>17254.840359999998</v>
          </cell>
          <cell r="G703">
            <v>43137.189998000002</v>
          </cell>
          <cell r="H703">
            <v>83810.384619999997</v>
          </cell>
          <cell r="I703">
            <v>80442.743468000001</v>
          </cell>
          <cell r="J703">
            <v>70744.895701999994</v>
          </cell>
          <cell r="K703">
            <v>21733.121512000002</v>
          </cell>
          <cell r="L703">
            <v>8382.8524180000004</v>
          </cell>
          <cell r="M703">
            <v>3367.6411520000001</v>
          </cell>
          <cell r="N703">
            <v>45000</v>
          </cell>
          <cell r="O703">
            <v>43360.067369999997</v>
          </cell>
          <cell r="P703">
            <v>40113.302372999999</v>
          </cell>
          <cell r="Q703">
            <v>3246.7649969999984</v>
          </cell>
          <cell r="R703">
            <v>5004.6242579999998</v>
          </cell>
          <cell r="S703">
            <v>-4281.8217160000004</v>
          </cell>
          <cell r="T703">
            <v>-9800.2486399999998</v>
          </cell>
          <cell r="U703">
            <v>-9801.6415070000003</v>
          </cell>
          <cell r="V703">
            <v>-4795.624382</v>
          </cell>
          <cell r="W703">
            <v>-0.11695020314536293</v>
          </cell>
          <cell r="X703">
            <v>-2.9105362075703725</v>
          </cell>
          <cell r="Y703">
            <v>-2178.1425571111113</v>
          </cell>
          <cell r="Z703">
            <v>3367.6411520000001</v>
          </cell>
          <cell r="AA703">
            <v>4500000</v>
          </cell>
        </row>
        <row r="704">
          <cell r="A704" t="str">
            <v>PCN</v>
          </cell>
          <cell r="D704">
            <v>25250.158754</v>
          </cell>
          <cell r="E704">
            <v>3460.535703</v>
          </cell>
          <cell r="F704">
            <v>11092.163095</v>
          </cell>
          <cell r="G704">
            <v>1910.8091179999999</v>
          </cell>
          <cell r="H704">
            <v>30410.728834000001</v>
          </cell>
          <cell r="I704">
            <v>13468.426122999999</v>
          </cell>
          <cell r="J704">
            <v>13468.426122999999</v>
          </cell>
          <cell r="K704">
            <v>0</v>
          </cell>
          <cell r="L704">
            <v>0</v>
          </cell>
          <cell r="M704">
            <v>16942.302711</v>
          </cell>
          <cell r="N704">
            <v>39245.5</v>
          </cell>
          <cell r="O704">
            <v>27168.398272999999</v>
          </cell>
          <cell r="P704">
            <v>26847.968153000002</v>
          </cell>
          <cell r="Q704">
            <v>320.43012000000186</v>
          </cell>
          <cell r="R704">
            <v>0</v>
          </cell>
          <cell r="S704">
            <v>-6116.1218909999998</v>
          </cell>
          <cell r="T704">
            <v>-6091.0705470000003</v>
          </cell>
          <cell r="U704">
            <v>-6091.0705470000003</v>
          </cell>
          <cell r="V704">
            <v>-6091.0705470000003</v>
          </cell>
          <cell r="W704">
            <v>-0.20029347472231648</v>
          </cell>
          <cell r="X704">
            <v>-0.35951845808098432</v>
          </cell>
          <cell r="Y704">
            <v>-1552.0430487571823</v>
          </cell>
          <cell r="Z704">
            <v>16942.302711</v>
          </cell>
          <cell r="AA704">
            <v>3924550</v>
          </cell>
        </row>
        <row r="705">
          <cell r="A705" t="str">
            <v>VHG</v>
          </cell>
          <cell r="D705">
            <v>74773.771068000002</v>
          </cell>
          <cell r="E705">
            <v>10119.298505999999</v>
          </cell>
          <cell r="F705">
            <v>0</v>
          </cell>
          <cell r="G705">
            <v>128177.77288800001</v>
          </cell>
          <cell r="H705">
            <v>347263.60003099998</v>
          </cell>
          <cell r="I705">
            <v>180272.57246</v>
          </cell>
          <cell r="J705">
            <v>44774.768037000002</v>
          </cell>
          <cell r="K705">
            <v>5500</v>
          </cell>
          <cell r="L705">
            <v>2346.7584969999998</v>
          </cell>
          <cell r="M705">
            <v>166991.02757100001</v>
          </cell>
          <cell r="N705">
            <v>1500000</v>
          </cell>
          <cell r="O705">
            <v>12199.126007999999</v>
          </cell>
          <cell r="P705">
            <v>16429.506785000001</v>
          </cell>
          <cell r="Q705">
            <v>-4230.3807769999985</v>
          </cell>
          <cell r="R705">
            <v>758.237527</v>
          </cell>
          <cell r="S705">
            <v>-11573.615619</v>
          </cell>
          <cell r="T705">
            <v>-203545.92506499999</v>
          </cell>
          <cell r="U705">
            <v>-261162.923809</v>
          </cell>
          <cell r="V705">
            <v>-202787.687538</v>
          </cell>
          <cell r="W705">
            <v>-0.75205959906447484</v>
          </cell>
          <cell r="X705">
            <v>-1.5639338688299327</v>
          </cell>
          <cell r="Y705">
            <v>-1741.0861587266666</v>
          </cell>
          <cell r="Z705">
            <v>166991.02757100001</v>
          </cell>
          <cell r="AA705">
            <v>150000000</v>
          </cell>
        </row>
        <row r="706">
          <cell r="A706" t="str">
            <v>DCS</v>
          </cell>
          <cell r="D706">
            <v>610586.744741</v>
          </cell>
          <cell r="E706">
            <v>450397.927035</v>
          </cell>
          <cell r="F706">
            <v>67625.227331999995</v>
          </cell>
          <cell r="G706">
            <v>2533.488914</v>
          </cell>
          <cell r="H706">
            <v>674638.23365499999</v>
          </cell>
          <cell r="I706">
            <v>42791.735752000001</v>
          </cell>
          <cell r="J706">
            <v>42571.727751999999</v>
          </cell>
          <cell r="K706">
            <v>12646.003903999999</v>
          </cell>
          <cell r="L706">
            <v>220.00800000000001</v>
          </cell>
          <cell r="M706">
            <v>631846.49790299998</v>
          </cell>
          <cell r="N706">
            <v>603095.32999999996</v>
          </cell>
          <cell r="O706">
            <v>46997.546248999999</v>
          </cell>
          <cell r="P706">
            <v>51263.412150999997</v>
          </cell>
          <cell r="Q706">
            <v>-4265.8659019999977</v>
          </cell>
          <cell r="R706">
            <v>1416.625669</v>
          </cell>
          <cell r="S706">
            <v>-10561.006422</v>
          </cell>
          <cell r="T706">
            <v>-1788.1787999999999</v>
          </cell>
          <cell r="U706">
            <v>-1608.7789769999999</v>
          </cell>
          <cell r="V706">
            <v>-371.55313099999989</v>
          </cell>
          <cell r="W706">
            <v>-2.3846543180395933E-3</v>
          </cell>
          <cell r="X706">
            <v>-2.5461547738877821E-3</v>
          </cell>
          <cell r="Y706">
            <v>-26.674724297336997</v>
          </cell>
          <cell r="Z706">
            <v>631846.49790299998</v>
          </cell>
          <cell r="AA706">
            <v>60310988</v>
          </cell>
        </row>
        <row r="707">
          <cell r="A707" t="str">
            <v>PVR</v>
          </cell>
          <cell r="D707">
            <v>728330.03807999997</v>
          </cell>
          <cell r="E707">
            <v>0</v>
          </cell>
          <cell r="F707">
            <v>692136.49759599997</v>
          </cell>
          <cell r="G707">
            <v>62286.419617</v>
          </cell>
          <cell r="H707">
            <v>1026910.4911099999</v>
          </cell>
          <cell r="I707">
            <v>551030.70009699999</v>
          </cell>
          <cell r="J707">
            <v>503976.38429700001</v>
          </cell>
          <cell r="K707">
            <v>4000</v>
          </cell>
          <cell r="L707">
            <v>47054.315799999997</v>
          </cell>
          <cell r="M707">
            <v>475879.79101300001</v>
          </cell>
          <cell r="N707">
            <v>519067.13</v>
          </cell>
          <cell r="O707">
            <v>0</v>
          </cell>
          <cell r="P707">
            <v>0</v>
          </cell>
          <cell r="Q707" t="e">
            <v>#N/A</v>
          </cell>
          <cell r="R707">
            <v>213.255911</v>
          </cell>
          <cell r="S707">
            <v>-6391.7442920000003</v>
          </cell>
          <cell r="T707">
            <v>-5247.2444589999996</v>
          </cell>
          <cell r="U707">
            <v>-5247.2444589999996</v>
          </cell>
          <cell r="V707">
            <v>-5033.9885479999994</v>
          </cell>
          <cell r="W707">
            <v>-5.1097388763924204E-3</v>
          </cell>
          <cell r="X707">
            <v>-1.1026407420727509E-2</v>
          </cell>
          <cell r="Y707">
            <v>-101.08990062614829</v>
          </cell>
          <cell r="Z707">
            <v>475879.79101300001</v>
          </cell>
          <cell r="AA707">
            <v>51906713</v>
          </cell>
        </row>
        <row r="708">
          <cell r="A708" t="str">
            <v>GER</v>
          </cell>
          <cell r="D708">
            <v>36335.941231999997</v>
          </cell>
          <cell r="E708">
            <v>9651.9799490000005</v>
          </cell>
          <cell r="F708">
            <v>14995.016185</v>
          </cell>
          <cell r="G708">
            <v>6707.6013990000001</v>
          </cell>
          <cell r="H708">
            <v>43432.008185999999</v>
          </cell>
          <cell r="I708">
            <v>19102.054757000002</v>
          </cell>
          <cell r="J708">
            <v>19102.054757000002</v>
          </cell>
          <cell r="K708">
            <v>9406</v>
          </cell>
          <cell r="L708">
            <v>0</v>
          </cell>
          <cell r="M708">
            <v>24329.953429000001</v>
          </cell>
          <cell r="N708">
            <v>22000</v>
          </cell>
          <cell r="O708">
            <v>72365.553402999998</v>
          </cell>
          <cell r="P708">
            <v>58286.752983999999</v>
          </cell>
          <cell r="Q708">
            <v>14078.800418999997</v>
          </cell>
          <cell r="R708">
            <v>1257.7580829999999</v>
          </cell>
          <cell r="S708">
            <v>1092.892008</v>
          </cell>
          <cell r="T708">
            <v>78.511934999999994</v>
          </cell>
          <cell r="U708">
            <v>35.36206</v>
          </cell>
          <cell r="V708">
            <v>1336.2700179999999</v>
          </cell>
          <cell r="W708">
            <v>8.1419352861972216E-4</v>
          </cell>
          <cell r="X708">
            <v>1.4534372251551588E-3</v>
          </cell>
          <cell r="Y708">
            <v>16.073663636363637</v>
          </cell>
          <cell r="Z708">
            <v>24329.953429000001</v>
          </cell>
          <cell r="AA708">
            <v>2200000</v>
          </cell>
        </row>
        <row r="709">
          <cell r="A709" t="str">
            <v>FRC</v>
          </cell>
          <cell r="D709">
            <v>99111.443962999998</v>
          </cell>
          <cell r="E709">
            <v>28048.846807999998</v>
          </cell>
          <cell r="F709">
            <v>46379.950652</v>
          </cell>
          <cell r="G709">
            <v>16811.078689999998</v>
          </cell>
          <cell r="H709">
            <v>116202.903852</v>
          </cell>
          <cell r="I709">
            <v>57850.428372000002</v>
          </cell>
          <cell r="J709">
            <v>57850.428372000002</v>
          </cell>
          <cell r="K709">
            <v>14580.294973</v>
          </cell>
          <cell r="L709">
            <v>0</v>
          </cell>
          <cell r="M709">
            <v>58352.475480000001</v>
          </cell>
          <cell r="N709">
            <v>30000</v>
          </cell>
          <cell r="O709">
            <v>193536.09545200001</v>
          </cell>
          <cell r="P709">
            <v>145833.78369899999</v>
          </cell>
          <cell r="Q709">
            <v>47702.311753000009</v>
          </cell>
          <cell r="R709">
            <v>1621.744719</v>
          </cell>
          <cell r="S709">
            <v>16099.930317</v>
          </cell>
          <cell r="T709">
            <v>16250.643362999999</v>
          </cell>
          <cell r="U709">
            <v>12986.613085000001</v>
          </cell>
          <cell r="V709">
            <v>17872.388081999998</v>
          </cell>
          <cell r="W709">
            <v>0.11175807707473641</v>
          </cell>
          <cell r="X709">
            <v>0.22255462134508919</v>
          </cell>
          <cell r="Y709">
            <v>4328.871028333333</v>
          </cell>
          <cell r="Z709">
            <v>58352.475480000001</v>
          </cell>
          <cell r="AA709">
            <v>3000000</v>
          </cell>
        </row>
        <row r="710">
          <cell r="A710" t="str">
            <v>PEC</v>
          </cell>
          <cell r="D710">
            <v>233491.80170700001</v>
          </cell>
          <cell r="E710">
            <v>87711.784151999993</v>
          </cell>
          <cell r="F710">
            <v>125814.806647</v>
          </cell>
          <cell r="G710">
            <v>36610.849740999998</v>
          </cell>
          <cell r="H710">
            <v>322397.85670800001</v>
          </cell>
          <cell r="I710">
            <v>258784.381161</v>
          </cell>
          <cell r="J710">
            <v>230487.483461</v>
          </cell>
          <cell r="K710">
            <v>144747.455238</v>
          </cell>
          <cell r="L710">
            <v>7990</v>
          </cell>
          <cell r="M710">
            <v>63613.475546000001</v>
          </cell>
          <cell r="N710">
            <v>31154.09</v>
          </cell>
          <cell r="O710">
            <v>224151.726242</v>
          </cell>
          <cell r="P710">
            <v>195632.04694599999</v>
          </cell>
          <cell r="Q710">
            <v>28519.679295999995</v>
          </cell>
          <cell r="R710">
            <v>12699.600021</v>
          </cell>
          <cell r="S710">
            <v>17232.678232999999</v>
          </cell>
          <cell r="T710">
            <v>655.53175499999998</v>
          </cell>
          <cell r="U710">
            <v>330.08280300000001</v>
          </cell>
          <cell r="V710">
            <v>13355.131776</v>
          </cell>
          <cell r="W710">
            <v>1.0238368405127468E-3</v>
          </cell>
          <cell r="X710">
            <v>5.1888817607727072E-3</v>
          </cell>
          <cell r="Y710">
            <v>105.95167536589899</v>
          </cell>
          <cell r="Z710">
            <v>63613.475546000001</v>
          </cell>
          <cell r="AA710">
            <v>3115409</v>
          </cell>
        </row>
        <row r="711">
          <cell r="A711" t="str">
            <v>PEG</v>
          </cell>
          <cell r="D711">
            <v>412986.829035</v>
          </cell>
          <cell r="E711">
            <v>59838.259012000002</v>
          </cell>
          <cell r="F711">
            <v>76784.994200000001</v>
          </cell>
          <cell r="G711">
            <v>713270.15812699997</v>
          </cell>
          <cell r="H711">
            <v>1449230.9645509999</v>
          </cell>
          <cell r="I711">
            <v>648742.07319599995</v>
          </cell>
          <cell r="J711">
            <v>648454.07319599995</v>
          </cell>
          <cell r="K711">
            <v>12182.291499999999</v>
          </cell>
          <cell r="L711">
            <v>0</v>
          </cell>
          <cell r="M711">
            <v>800488.89135499997</v>
          </cell>
          <cell r="N711">
            <v>2488774.7000000002</v>
          </cell>
          <cell r="O711">
            <v>4364994.1780829998</v>
          </cell>
          <cell r="P711">
            <v>4191291.5171400001</v>
          </cell>
          <cell r="Q711">
            <v>173702.66094299979</v>
          </cell>
          <cell r="R711">
            <v>977.70214299999998</v>
          </cell>
          <cell r="S711">
            <v>-14743.448936000001</v>
          </cell>
          <cell r="T711">
            <v>-9895.7826399999994</v>
          </cell>
          <cell r="U711">
            <v>-9697.3719369999999</v>
          </cell>
          <cell r="V711">
            <v>-8918.080496999999</v>
          </cell>
          <cell r="W711">
            <v>-6.6913916236977693E-3</v>
          </cell>
          <cell r="X711">
            <v>-1.2114311693426636E-2</v>
          </cell>
          <cell r="Y711">
            <v>-41.817236487419763</v>
          </cell>
          <cell r="Z711">
            <v>800488.89135499997</v>
          </cell>
          <cell r="AA711">
            <v>231898919</v>
          </cell>
        </row>
        <row r="712">
          <cell r="A712" t="str">
            <v>PSP</v>
          </cell>
          <cell r="D712">
            <v>93156.833580000006</v>
          </cell>
          <cell r="E712">
            <v>33002.257367999999</v>
          </cell>
          <cell r="F712">
            <v>5516.861637</v>
          </cell>
          <cell r="G712">
            <v>361273.08446599997</v>
          </cell>
          <cell r="H712">
            <v>598854.49734400003</v>
          </cell>
          <cell r="I712">
            <v>155358.53518599999</v>
          </cell>
          <cell r="J712">
            <v>85138.980731999996</v>
          </cell>
          <cell r="K712">
            <v>24084.950104</v>
          </cell>
          <cell r="L712">
            <v>70181.554453999997</v>
          </cell>
          <cell r="M712">
            <v>443495.96215799998</v>
          </cell>
          <cell r="N712">
            <v>400000</v>
          </cell>
          <cell r="O712">
            <v>266675.45951800002</v>
          </cell>
          <cell r="P712">
            <v>167755.50085400001</v>
          </cell>
          <cell r="Q712">
            <v>98919.958664000005</v>
          </cell>
          <cell r="R712">
            <v>11127.435194</v>
          </cell>
          <cell r="S712">
            <v>37687.261233999998</v>
          </cell>
          <cell r="T712">
            <v>25702.485830000001</v>
          </cell>
          <cell r="U712">
            <v>24561.959819</v>
          </cell>
          <cell r="V712">
            <v>36829.921024000003</v>
          </cell>
          <cell r="W712">
            <v>4.1014904167766264E-2</v>
          </cell>
          <cell r="X712">
            <v>5.5382600778334817E-2</v>
          </cell>
          <cell r="Y712">
            <v>614.04899547499997</v>
          </cell>
          <cell r="Z712">
            <v>443495.96215799998</v>
          </cell>
          <cell r="AA712">
            <v>40000000</v>
          </cell>
        </row>
        <row r="713">
          <cell r="A713" t="str">
            <v>POB</v>
          </cell>
          <cell r="D713">
            <v>53131.879660999999</v>
          </cell>
          <cell r="E713">
            <v>24086.312561999999</v>
          </cell>
          <cell r="F713">
            <v>13861.656341</v>
          </cell>
          <cell r="G713">
            <v>81573.836827000006</v>
          </cell>
          <cell r="H713">
            <v>136195.58301500001</v>
          </cell>
          <cell r="I713">
            <v>23245.105372000002</v>
          </cell>
          <cell r="J713">
            <v>22942.605372000002</v>
          </cell>
          <cell r="K713">
            <v>0</v>
          </cell>
          <cell r="L713">
            <v>0</v>
          </cell>
          <cell r="M713">
            <v>112950.47764300001</v>
          </cell>
          <cell r="N713">
            <v>109000</v>
          </cell>
          <cell r="O713">
            <v>761051.55705499998</v>
          </cell>
          <cell r="P713">
            <v>725178.28479599999</v>
          </cell>
          <cell r="Q713">
            <v>35873.272259000056</v>
          </cell>
          <cell r="R713">
            <v>0</v>
          </cell>
          <cell r="S713">
            <v>1068.370715</v>
          </cell>
          <cell r="T713">
            <v>2406.0649939999998</v>
          </cell>
          <cell r="U713">
            <v>1917.6012949999999</v>
          </cell>
          <cell r="V713">
            <v>2406.0649939999998</v>
          </cell>
          <cell r="W713">
            <v>1.4079761270883531E-2</v>
          </cell>
          <cell r="X713">
            <v>1.697736331014835E-2</v>
          </cell>
          <cell r="Y713">
            <v>175.92672431192659</v>
          </cell>
          <cell r="Z713">
            <v>112950.47764300001</v>
          </cell>
          <cell r="AA713">
            <v>10900000</v>
          </cell>
        </row>
        <row r="714">
          <cell r="A714" t="str">
            <v>VTE</v>
          </cell>
          <cell r="D714">
            <v>351121.063265</v>
          </cell>
          <cell r="E714">
            <v>120440.041602</v>
          </cell>
          <cell r="F714">
            <v>181460.38400399999</v>
          </cell>
          <cell r="G714">
            <v>23473.118020000002</v>
          </cell>
          <cell r="H714">
            <v>377198.70389200002</v>
          </cell>
          <cell r="I714">
            <v>205919.41347500001</v>
          </cell>
          <cell r="J714">
            <v>205919.41347500001</v>
          </cell>
          <cell r="K714">
            <v>116603.95550500001</v>
          </cell>
          <cell r="L714">
            <v>0</v>
          </cell>
          <cell r="M714">
            <v>171279.29041700001</v>
          </cell>
          <cell r="N714">
            <v>156000</v>
          </cell>
          <cell r="O714">
            <v>709780.77441800002</v>
          </cell>
          <cell r="P714">
            <v>667045.83230899996</v>
          </cell>
          <cell r="Q714">
            <v>42734.942108999967</v>
          </cell>
          <cell r="R714">
            <v>7913.9987350000001</v>
          </cell>
          <cell r="S714">
            <v>14300.114836000001</v>
          </cell>
          <cell r="T714">
            <v>3174.1057679999999</v>
          </cell>
          <cell r="U714">
            <v>2531.1351549999999</v>
          </cell>
          <cell r="V714">
            <v>11088.104503</v>
          </cell>
          <cell r="W714">
            <v>6.7103495555083286E-3</v>
          </cell>
          <cell r="X714">
            <v>1.4777823686901361E-2</v>
          </cell>
          <cell r="Y714">
            <v>162.25225352564104</v>
          </cell>
          <cell r="Z714">
            <v>171279.29041700001</v>
          </cell>
          <cell r="AA714">
            <v>15600000</v>
          </cell>
        </row>
        <row r="715">
          <cell r="A715" t="str">
            <v>CPW</v>
          </cell>
          <cell r="D715">
            <v>873954.344896</v>
          </cell>
          <cell r="E715">
            <v>148813.01416799999</v>
          </cell>
          <cell r="F715">
            <v>290.09963599999998</v>
          </cell>
          <cell r="G715">
            <v>70398.652612000005</v>
          </cell>
          <cell r="H715">
            <v>945065.87315799994</v>
          </cell>
          <cell r="I715">
            <v>661149.17788099998</v>
          </cell>
          <cell r="J715">
            <v>661149.17788099998</v>
          </cell>
          <cell r="K715">
            <v>46548.584156999998</v>
          </cell>
          <cell r="L715">
            <v>0</v>
          </cell>
          <cell r="M715">
            <v>283916.69527700002</v>
          </cell>
          <cell r="N715">
            <v>268750</v>
          </cell>
          <cell r="O715">
            <v>484956.92918600002</v>
          </cell>
          <cell r="P715">
            <v>466147.48153699999</v>
          </cell>
          <cell r="Q715">
            <v>18809.447649000023</v>
          </cell>
          <cell r="R715">
            <v>26.730551999999999</v>
          </cell>
          <cell r="S715">
            <v>-4459.6073669999996</v>
          </cell>
          <cell r="T715">
            <v>16008.958177</v>
          </cell>
          <cell r="U715">
            <v>11997.365750999999</v>
          </cell>
          <cell r="V715">
            <v>16035.688729000001</v>
          </cell>
          <cell r="W715">
            <v>1.2694740220499139E-2</v>
          </cell>
          <cell r="X715">
            <v>4.2256640594153537E-2</v>
          </cell>
          <cell r="Y715">
            <v>446.4136093395349</v>
          </cell>
          <cell r="Z715">
            <v>283916.69527700002</v>
          </cell>
          <cell r="AA715">
            <v>26875000</v>
          </cell>
        </row>
        <row r="716">
          <cell r="A716" t="str">
            <v>TCK</v>
          </cell>
          <cell r="D716">
            <v>1003859.275903</v>
          </cell>
          <cell r="E716">
            <v>290412.68895400001</v>
          </cell>
          <cell r="F716">
            <v>444438.98382199998</v>
          </cell>
          <cell r="G716">
            <v>214314.94605299999</v>
          </cell>
          <cell r="H716">
            <v>1263537.724102</v>
          </cell>
          <cell r="I716">
            <v>1074620.8829669999</v>
          </cell>
          <cell r="J716">
            <v>1063280.387656</v>
          </cell>
          <cell r="K716">
            <v>192522.52346500001</v>
          </cell>
          <cell r="L716">
            <v>7713.7359999999999</v>
          </cell>
          <cell r="M716">
            <v>188916.841135</v>
          </cell>
          <cell r="N716">
            <v>238500</v>
          </cell>
          <cell r="O716">
            <v>447094.921156</v>
          </cell>
          <cell r="P716">
            <v>403223.16732499999</v>
          </cell>
          <cell r="Q716">
            <v>43871.753830999995</v>
          </cell>
          <cell r="R716">
            <v>12954.777314000001</v>
          </cell>
          <cell r="S716">
            <v>-22744.388733</v>
          </cell>
          <cell r="T716">
            <v>-37582.638875999997</v>
          </cell>
          <cell r="U716">
            <v>-37256.535679000001</v>
          </cell>
          <cell r="V716">
            <v>-24627.861561999998</v>
          </cell>
          <cell r="W716">
            <v>-2.9485891056777375E-2</v>
          </cell>
          <cell r="X716">
            <v>-0.19721129918944852</v>
          </cell>
          <cell r="Y716">
            <v>-1562.1188963941299</v>
          </cell>
          <cell r="Z716">
            <v>188916.841135</v>
          </cell>
          <cell r="AA716">
            <v>23850000</v>
          </cell>
        </row>
        <row r="717">
          <cell r="A717" t="str">
            <v>FTI</v>
          </cell>
          <cell r="D717">
            <v>18705.697775000001</v>
          </cell>
          <cell r="E717">
            <v>600.42593399999998</v>
          </cell>
          <cell r="F717">
            <v>631.65368699999999</v>
          </cell>
          <cell r="G717">
            <v>12540.071024999999</v>
          </cell>
          <cell r="H717">
            <v>32576.518800000002</v>
          </cell>
          <cell r="I717">
            <v>7783.7436360000002</v>
          </cell>
          <cell r="J717">
            <v>7483.7436360000002</v>
          </cell>
          <cell r="K717">
            <v>0</v>
          </cell>
          <cell r="L717">
            <v>0</v>
          </cell>
          <cell r="M717">
            <v>24792.775163999999</v>
          </cell>
          <cell r="N717">
            <v>39377.9</v>
          </cell>
          <cell r="O717">
            <v>6069.0463499999996</v>
          </cell>
          <cell r="P717">
            <v>0</v>
          </cell>
          <cell r="Q717" t="e">
            <v>#N/A</v>
          </cell>
          <cell r="R717">
            <v>0</v>
          </cell>
          <cell r="S717">
            <v>-1595.7312750000001</v>
          </cell>
          <cell r="T717">
            <v>-1051.247893</v>
          </cell>
          <cell r="U717">
            <v>-1051.247893</v>
          </cell>
          <cell r="V717">
            <v>-1051.247893</v>
          </cell>
          <cell r="W717">
            <v>-3.2270111470597031E-2</v>
          </cell>
          <cell r="X717">
            <v>-4.2401380484684496E-2</v>
          </cell>
          <cell r="Y717">
            <v>-266.96392976771233</v>
          </cell>
          <cell r="Z717">
            <v>24792.775163999999</v>
          </cell>
          <cell r="AA717">
            <v>3937790</v>
          </cell>
        </row>
        <row r="718">
          <cell r="A718" t="str">
            <v>HTM</v>
          </cell>
          <cell r="D718" t="e">
            <v>#N/A</v>
          </cell>
          <cell r="E718" t="e">
            <v>#N/A</v>
          </cell>
          <cell r="F718" t="e">
            <v>#N/A</v>
          </cell>
          <cell r="G718" t="e">
            <v>#N/A</v>
          </cell>
          <cell r="H718" t="e">
            <v>#N/A</v>
          </cell>
          <cell r="I718" t="e">
            <v>#N/A</v>
          </cell>
          <cell r="J718" t="e">
            <v>#N/A</v>
          </cell>
          <cell r="K718" t="e">
            <v>#N/A</v>
          </cell>
          <cell r="L718" t="e">
            <v>#N/A</v>
          </cell>
          <cell r="M718" t="e">
            <v>#N/A</v>
          </cell>
          <cell r="N718" t="e">
            <v>#N/A</v>
          </cell>
          <cell r="O718" t="e">
            <v>#N/A</v>
          </cell>
          <cell r="P718" t="e">
            <v>#N/A</v>
          </cell>
          <cell r="Q718" t="e">
            <v>#N/A</v>
          </cell>
          <cell r="R718" t="e">
            <v>#N/A</v>
          </cell>
          <cell r="S718" t="e">
            <v>#N/A</v>
          </cell>
          <cell r="T718" t="e">
            <v>#N/A</v>
          </cell>
          <cell r="U718" t="e">
            <v>#N/A</v>
          </cell>
          <cell r="V718" t="e">
            <v>#N/A</v>
          </cell>
          <cell r="W718" t="e">
            <v>#N/A</v>
          </cell>
          <cell r="X718" t="e">
            <v>#N/A</v>
          </cell>
          <cell r="Y718" t="e">
            <v>#N/A</v>
          </cell>
          <cell r="Z718" t="e">
            <v>#N/A</v>
          </cell>
          <cell r="AA718">
            <v>220000000</v>
          </cell>
        </row>
        <row r="719">
          <cell r="A719" t="str">
            <v>SDB</v>
          </cell>
          <cell r="D719">
            <v>500286.99498600001</v>
          </cell>
          <cell r="E719">
            <v>47450.528492999998</v>
          </cell>
          <cell r="F719">
            <v>186402.24681400001</v>
          </cell>
          <cell r="G719">
            <v>9669.8657710000007</v>
          </cell>
          <cell r="H719">
            <v>514233.02275200002</v>
          </cell>
          <cell r="I719">
            <v>521918.73784999998</v>
          </cell>
          <cell r="J719">
            <v>457810.09377500002</v>
          </cell>
          <cell r="K719">
            <v>85757.635217999996</v>
          </cell>
          <cell r="L719">
            <v>64108.644074999997</v>
          </cell>
          <cell r="M719">
            <v>-7685.7150979999997</v>
          </cell>
          <cell r="N719">
            <v>110000</v>
          </cell>
          <cell r="O719">
            <v>161169.91677400001</v>
          </cell>
          <cell r="P719">
            <v>136330.64784200001</v>
          </cell>
          <cell r="Q719">
            <v>24839.268931999988</v>
          </cell>
          <cell r="R719">
            <v>11896.108676</v>
          </cell>
          <cell r="S719">
            <v>17431.432147</v>
          </cell>
          <cell r="T719">
            <v>1459.6345349999999</v>
          </cell>
          <cell r="U719">
            <v>1429.896827</v>
          </cell>
          <cell r="V719">
            <v>13355.743210999999</v>
          </cell>
          <cell r="W719">
            <v>2.7806398339563633E-3</v>
          </cell>
          <cell r="X719">
            <v>-0.18604603589483718</v>
          </cell>
          <cell r="Y719">
            <v>129.99062063636364</v>
          </cell>
          <cell r="Z719">
            <v>-7685.7150979999997</v>
          </cell>
          <cell r="AA719">
            <v>11000000</v>
          </cell>
        </row>
        <row r="720">
          <cell r="A720" t="str">
            <v>MTG</v>
          </cell>
          <cell r="D720">
            <v>19284.586616000001</v>
          </cell>
          <cell r="E720">
            <v>8256.5206099999996</v>
          </cell>
          <cell r="F720">
            <v>2067.0289400000001</v>
          </cell>
          <cell r="G720">
            <v>25409.685233</v>
          </cell>
          <cell r="H720">
            <v>92057.890742999996</v>
          </cell>
          <cell r="I720">
            <v>54599.168890000001</v>
          </cell>
          <cell r="J720">
            <v>36433.991335999999</v>
          </cell>
          <cell r="K720">
            <v>0</v>
          </cell>
          <cell r="L720">
            <v>0</v>
          </cell>
          <cell r="M720">
            <v>37458.721853000003</v>
          </cell>
          <cell r="N720">
            <v>63000</v>
          </cell>
          <cell r="O720">
            <v>273360.21869200002</v>
          </cell>
          <cell r="P720">
            <v>257656.46468999999</v>
          </cell>
          <cell r="Q720">
            <v>15703.754002</v>
          </cell>
          <cell r="R720">
            <v>1298.370357</v>
          </cell>
          <cell r="S720">
            <v>-1538.2308680000001</v>
          </cell>
          <cell r="T720">
            <v>-871.75788299999999</v>
          </cell>
          <cell r="U720">
            <v>-3121.7578830000002</v>
          </cell>
          <cell r="V720">
            <v>426.61247400000002</v>
          </cell>
          <cell r="W720">
            <v>-3.391081261806312E-2</v>
          </cell>
          <cell r="X720">
            <v>-8.3338611905947463E-2</v>
          </cell>
          <cell r="Y720">
            <v>-495.51712428571426</v>
          </cell>
          <cell r="Z720">
            <v>37458.721853000003</v>
          </cell>
          <cell r="AA720">
            <v>6300000</v>
          </cell>
        </row>
        <row r="721">
          <cell r="A721" t="str">
            <v>MTA</v>
          </cell>
          <cell r="D721">
            <v>615255.20742500003</v>
          </cell>
          <cell r="E721">
            <v>133301.15862199999</v>
          </cell>
          <cell r="F721">
            <v>296821.63424400002</v>
          </cell>
          <cell r="G721">
            <v>1015794.858917</v>
          </cell>
          <cell r="H721">
            <v>2028256.9309340001</v>
          </cell>
          <cell r="I721">
            <v>763241.54714699986</v>
          </cell>
          <cell r="J721">
            <v>535678.10878999985</v>
          </cell>
          <cell r="K721">
            <v>240625.80034300001</v>
          </cell>
          <cell r="L721">
            <v>189481.63075800001</v>
          </cell>
          <cell r="M721">
            <v>1265015.3837870001</v>
          </cell>
          <cell r="N721">
            <v>1101135.9099999999</v>
          </cell>
          <cell r="O721">
            <v>1056941.174745</v>
          </cell>
          <cell r="P721">
            <v>962448.68134699995</v>
          </cell>
          <cell r="Q721">
            <v>94492.493398000021</v>
          </cell>
          <cell r="R721">
            <v>35168.191450999999</v>
          </cell>
          <cell r="S721">
            <v>-33094.426653000002</v>
          </cell>
          <cell r="T721">
            <v>10112.548989999999</v>
          </cell>
          <cell r="U721">
            <v>-5648.452851</v>
          </cell>
          <cell r="V721">
            <v>45280.740441000002</v>
          </cell>
          <cell r="W721">
            <v>-2.7848803397895559E-3</v>
          </cell>
          <cell r="X721">
            <v>-4.4651258185418805E-3</v>
          </cell>
          <cell r="Y721">
            <v>-51.296600171726304</v>
          </cell>
          <cell r="Z721">
            <v>1265015.3837870001</v>
          </cell>
          <cell r="AA721">
            <v>110113591</v>
          </cell>
        </row>
        <row r="722">
          <cell r="A722" t="str">
            <v>CMK</v>
          </cell>
          <cell r="D722">
            <v>137736.014276</v>
          </cell>
          <cell r="E722">
            <v>77536.942141000007</v>
          </cell>
          <cell r="F722">
            <v>54148.182288000004</v>
          </cell>
          <cell r="G722">
            <v>39066.662869</v>
          </cell>
          <cell r="H722">
            <v>177006.62295799999</v>
          </cell>
          <cell r="I722">
            <v>157213.38788200001</v>
          </cell>
          <cell r="J722">
            <v>148819.17647100001</v>
          </cell>
          <cell r="K722">
            <v>63670.120670999997</v>
          </cell>
          <cell r="L722">
            <v>7386.532013</v>
          </cell>
          <cell r="M722">
            <v>19793.235076000001</v>
          </cell>
          <cell r="N722">
            <v>14325.78</v>
          </cell>
          <cell r="O722">
            <v>210447.88659499999</v>
          </cell>
          <cell r="P722">
            <v>184446.90878699999</v>
          </cell>
          <cell r="Q722">
            <v>26000.977808000003</v>
          </cell>
          <cell r="R722">
            <v>6680.9102400000002</v>
          </cell>
          <cell r="S722">
            <v>9224.9228810000004</v>
          </cell>
          <cell r="T722">
            <v>2313.584989</v>
          </cell>
          <cell r="U722">
            <v>1752.663315</v>
          </cell>
          <cell r="V722">
            <v>8994.4952290000001</v>
          </cell>
          <cell r="W722">
            <v>9.9016821275431637E-3</v>
          </cell>
          <cell r="X722">
            <v>8.8548603008568635E-2</v>
          </cell>
          <cell r="Y722">
            <v>1223.4330800835976</v>
          </cell>
          <cell r="Z722">
            <v>19793.235076000001</v>
          </cell>
          <cell r="AA722">
            <v>1432578</v>
          </cell>
        </row>
        <row r="723">
          <cell r="A723" t="str">
            <v>EPC</v>
          </cell>
          <cell r="D723">
            <v>25037.848546000001</v>
          </cell>
          <cell r="E723">
            <v>2844.2467240000001</v>
          </cell>
          <cell r="F723">
            <v>14815.390611999999</v>
          </cell>
          <cell r="G723">
            <v>19828.879724999999</v>
          </cell>
          <cell r="H723">
            <v>45518.892162999997</v>
          </cell>
          <cell r="I723">
            <v>19215.181065000001</v>
          </cell>
          <cell r="J723">
            <v>18455.181065000001</v>
          </cell>
          <cell r="K723">
            <v>8900.49</v>
          </cell>
          <cell r="L723">
            <v>760</v>
          </cell>
          <cell r="M723">
            <v>26303.711098</v>
          </cell>
          <cell r="N723" t="e">
            <v>#N/A</v>
          </cell>
          <cell r="O723">
            <v>32892.017497000001</v>
          </cell>
          <cell r="P723">
            <v>27134.112793</v>
          </cell>
          <cell r="Q723">
            <v>5757.9047039999987</v>
          </cell>
          <cell r="R723">
            <v>465.434077</v>
          </cell>
          <cell r="S723">
            <v>-746.99462600000004</v>
          </cell>
          <cell r="T723">
            <v>3518.7437239999999</v>
          </cell>
          <cell r="U723">
            <v>2812.1389789999998</v>
          </cell>
          <cell r="V723">
            <v>3984.1778009999998</v>
          </cell>
          <cell r="W723">
            <v>6.1779600631094563E-2</v>
          </cell>
          <cell r="X723">
            <v>0.10691035073046481</v>
          </cell>
          <cell r="Y723">
            <v>299.53016765191455</v>
          </cell>
          <cell r="Z723">
            <v>26303.711098</v>
          </cell>
          <cell r="AA723">
            <v>9388500</v>
          </cell>
        </row>
        <row r="724">
          <cell r="A724" t="str">
            <v>MBN</v>
          </cell>
          <cell r="D724">
            <v>84774.283381000001</v>
          </cell>
          <cell r="E724">
            <v>39139.113476999999</v>
          </cell>
          <cell r="F724">
            <v>128.835688</v>
          </cell>
          <cell r="G724">
            <v>101643.20959100001</v>
          </cell>
          <cell r="H724">
            <v>186757.85271899999</v>
          </cell>
          <cell r="I724">
            <v>44051.475480000001</v>
          </cell>
          <cell r="J724">
            <v>44051.475480000001</v>
          </cell>
          <cell r="K724">
            <v>0</v>
          </cell>
          <cell r="L724">
            <v>0</v>
          </cell>
          <cell r="M724">
            <v>142706.37723799999</v>
          </cell>
          <cell r="N724">
            <v>58034.17</v>
          </cell>
          <cell r="O724">
            <v>182469.84180900001</v>
          </cell>
          <cell r="P724">
            <v>164307.15244899999</v>
          </cell>
          <cell r="Q724">
            <v>18162.689359999993</v>
          </cell>
          <cell r="R724">
            <v>459.98413099999999</v>
          </cell>
          <cell r="S724">
            <v>6554.4758320000001</v>
          </cell>
          <cell r="T724">
            <v>7253.7140300000001</v>
          </cell>
          <cell r="U724">
            <v>5727.5360380000002</v>
          </cell>
          <cell r="V724">
            <v>7713.6981610000003</v>
          </cell>
          <cell r="W724">
            <v>3.0668247437058392E-2</v>
          </cell>
          <cell r="X724">
            <v>4.013510922814504E-2</v>
          </cell>
          <cell r="Y724">
            <v>996.09322399999996</v>
          </cell>
          <cell r="Z724">
            <v>142706.37723799999</v>
          </cell>
          <cell r="AA724">
            <v>5750000</v>
          </cell>
        </row>
        <row r="725">
          <cell r="A725" t="str">
            <v>ATB</v>
          </cell>
          <cell r="D725">
            <v>76969.530102000004</v>
          </cell>
          <cell r="E725">
            <v>42569.565081000001</v>
          </cell>
          <cell r="F725">
            <v>4766.6745110000002</v>
          </cell>
          <cell r="G725">
            <v>8992.0359239999998</v>
          </cell>
          <cell r="H725">
            <v>238980.265571</v>
          </cell>
          <cell r="I725">
            <v>87243.922135999994</v>
          </cell>
          <cell r="J725">
            <v>48143.035662000002</v>
          </cell>
          <cell r="K725">
            <v>15069.07303</v>
          </cell>
          <cell r="L725">
            <v>26236.995733</v>
          </cell>
          <cell r="M725">
            <v>151736.34343499999</v>
          </cell>
          <cell r="N725">
            <v>138840</v>
          </cell>
          <cell r="O725">
            <v>21680.795909</v>
          </cell>
          <cell r="P725">
            <v>19367.921668999999</v>
          </cell>
          <cell r="Q725">
            <v>2312.8742399999992</v>
          </cell>
          <cell r="R725">
            <v>4107.9478650000001</v>
          </cell>
          <cell r="S725">
            <v>199.39604399999999</v>
          </cell>
          <cell r="T725">
            <v>-1684.9258219999999</v>
          </cell>
          <cell r="U725">
            <v>-1684.9258219999999</v>
          </cell>
          <cell r="V725">
            <v>2423.0220429999999</v>
          </cell>
          <cell r="W725">
            <v>-7.0504810009068128E-3</v>
          </cell>
          <cell r="X725">
            <v>-1.1104299628267894E-2</v>
          </cell>
          <cell r="Y725">
            <v>-121.35737698069721</v>
          </cell>
          <cell r="Z725">
            <v>151736.34343499999</v>
          </cell>
          <cell r="AA725">
            <v>13884000</v>
          </cell>
        </row>
        <row r="726">
          <cell r="A726" t="str">
            <v>DNS</v>
          </cell>
          <cell r="D726">
            <v>490857.854727</v>
          </cell>
          <cell r="E726">
            <v>39325.523303000002</v>
          </cell>
          <cell r="F726">
            <v>372445.85440100002</v>
          </cell>
          <cell r="G726">
            <v>145573.36655899999</v>
          </cell>
          <cell r="H726">
            <v>665165.91277499998</v>
          </cell>
          <cell r="I726">
            <v>419056.49723699997</v>
          </cell>
          <cell r="J726">
            <v>406204.51299000002</v>
          </cell>
          <cell r="K726">
            <v>267071.77106599999</v>
          </cell>
          <cell r="L726">
            <v>12831.984247</v>
          </cell>
          <cell r="M726">
            <v>246109.415538</v>
          </cell>
          <cell r="N726">
            <v>216000</v>
          </cell>
          <cell r="O726">
            <v>1466711.6349559999</v>
          </cell>
          <cell r="P726">
            <v>1375272.7727699999</v>
          </cell>
          <cell r="Q726">
            <v>91438.862185999998</v>
          </cell>
          <cell r="R726">
            <v>15972.425084</v>
          </cell>
          <cell r="S726">
            <v>38613.712119999997</v>
          </cell>
          <cell r="T726">
            <v>27486.587804999999</v>
          </cell>
          <cell r="U726">
            <v>21579.168299000001</v>
          </cell>
          <cell r="V726">
            <v>43459.012888999998</v>
          </cell>
          <cell r="W726">
            <v>3.2441783146965622E-2</v>
          </cell>
          <cell r="X726">
            <v>8.7681197616220882E-2</v>
          </cell>
          <cell r="Y726">
            <v>999.03556939814814</v>
          </cell>
          <cell r="Z726">
            <v>246109.415538</v>
          </cell>
          <cell r="AA726">
            <v>21600000</v>
          </cell>
        </row>
        <row r="727">
          <cell r="A727" t="str">
            <v>LWS</v>
          </cell>
          <cell r="D727">
            <v>64743.637146000001</v>
          </cell>
          <cell r="E727">
            <v>13201.023471</v>
          </cell>
          <cell r="F727">
            <v>3468.9973049999999</v>
          </cell>
          <cell r="G727">
            <v>272298.26714900002</v>
          </cell>
          <cell r="H727">
            <v>338683.17051700002</v>
          </cell>
          <cell r="I727">
            <v>145933.91574900001</v>
          </cell>
          <cell r="J727">
            <v>33500.047135000001</v>
          </cell>
          <cell r="K727">
            <v>16234.817974</v>
          </cell>
          <cell r="L727">
            <v>112433.86861400001</v>
          </cell>
          <cell r="M727">
            <v>192749.25476800001</v>
          </cell>
          <cell r="N727">
            <v>177176.65</v>
          </cell>
          <cell r="O727">
            <v>150234.37050600001</v>
          </cell>
          <cell r="P727">
            <v>111906.13763700001</v>
          </cell>
          <cell r="Q727">
            <v>38328.232868999999</v>
          </cell>
          <cell r="R727">
            <v>7808.5667320000002</v>
          </cell>
          <cell r="S727">
            <v>21436.579333999998</v>
          </cell>
          <cell r="T727">
            <v>15343.763223</v>
          </cell>
          <cell r="U727">
            <v>13760.3668</v>
          </cell>
          <cell r="V727">
            <v>23152.329955000001</v>
          </cell>
          <cell r="W727">
            <v>4.0629024403529689E-2</v>
          </cell>
          <cell r="X727">
            <v>7.1389987040740968E-2</v>
          </cell>
          <cell r="Y727">
            <v>776.64674210738269</v>
          </cell>
          <cell r="Z727">
            <v>192749.25476800001</v>
          </cell>
          <cell r="AA727">
            <v>17717665</v>
          </cell>
        </row>
        <row r="728">
          <cell r="A728" t="str">
            <v>CDR</v>
          </cell>
          <cell r="D728">
            <v>91776.478136000005</v>
          </cell>
          <cell r="E728">
            <v>49830.029920000001</v>
          </cell>
          <cell r="F728">
            <v>13765.362148</v>
          </cell>
          <cell r="G728">
            <v>1704.2230890000001</v>
          </cell>
          <cell r="H728">
            <v>93621.936516000002</v>
          </cell>
          <cell r="I728">
            <v>67572.152981000007</v>
          </cell>
          <cell r="J728">
            <v>67572.152981000007</v>
          </cell>
          <cell r="K728">
            <v>15460.342665</v>
          </cell>
          <cell r="L728">
            <v>0</v>
          </cell>
          <cell r="M728">
            <v>26049.783534999999</v>
          </cell>
          <cell r="N728">
            <v>16000</v>
          </cell>
          <cell r="O728">
            <v>191439.510026</v>
          </cell>
          <cell r="P728">
            <v>180958.72068699999</v>
          </cell>
          <cell r="Q728">
            <v>10480.789339000004</v>
          </cell>
          <cell r="R728">
            <v>1140.9897530000001</v>
          </cell>
          <cell r="S728">
            <v>4022.5443570000002</v>
          </cell>
          <cell r="T728">
            <v>3646.1929380000001</v>
          </cell>
          <cell r="U728">
            <v>2352.9816649999998</v>
          </cell>
          <cell r="V728">
            <v>4787.182691</v>
          </cell>
          <cell r="W728">
            <v>2.5132802765705183E-2</v>
          </cell>
          <cell r="X728">
            <v>9.0326342322137834E-2</v>
          </cell>
          <cell r="Y728">
            <v>1470.613540625</v>
          </cell>
          <cell r="Z728">
            <v>26049.783534999999</v>
          </cell>
          <cell r="AA728">
            <v>1600000</v>
          </cell>
        </row>
        <row r="729">
          <cell r="A729" t="str">
            <v>VPA</v>
          </cell>
          <cell r="D729">
            <v>12197.034038</v>
          </cell>
          <cell r="E729" t="e">
            <v>#N/A</v>
          </cell>
          <cell r="F729">
            <v>8712.1821490000002</v>
          </cell>
          <cell r="G729">
            <v>412964.24580199999</v>
          </cell>
          <cell r="H729">
            <v>428763.486569</v>
          </cell>
          <cell r="I729">
            <v>329319.76195800002</v>
          </cell>
          <cell r="J729">
            <v>21630.523968000001</v>
          </cell>
          <cell r="K729">
            <v>7238.3763070000005</v>
          </cell>
          <cell r="L729">
            <v>307689.23798999999</v>
          </cell>
          <cell r="M729">
            <v>99443.724610999998</v>
          </cell>
          <cell r="N729">
            <v>150761.76999999999</v>
          </cell>
          <cell r="O729">
            <v>81500.471122000003</v>
          </cell>
          <cell r="P729">
            <v>101264.67343</v>
          </cell>
          <cell r="Q729">
            <v>-19764.202308000004</v>
          </cell>
          <cell r="R729">
            <v>14212.055248999999</v>
          </cell>
          <cell r="S729">
            <v>-23271.264435000001</v>
          </cell>
          <cell r="T729">
            <v>-44216.090144000002</v>
          </cell>
          <cell r="U729">
            <v>-44216.090144000002</v>
          </cell>
          <cell r="V729">
            <v>-30004.034895000004</v>
          </cell>
          <cell r="W729">
            <v>-0.10312466319793395</v>
          </cell>
          <cell r="X729">
            <v>-0.4446342925806806</v>
          </cell>
          <cell r="Y729">
            <v>-2932.8449874261892</v>
          </cell>
          <cell r="Z729">
            <v>99443.724610999998</v>
          </cell>
          <cell r="AA729">
            <v>15076177</v>
          </cell>
        </row>
        <row r="730">
          <cell r="A730" t="str">
            <v>TCW</v>
          </cell>
          <cell r="D730">
            <v>285475.32183999999</v>
          </cell>
          <cell r="E730">
            <v>119001.746451</v>
          </cell>
          <cell r="F730">
            <v>2558.3961949999998</v>
          </cell>
          <cell r="G730">
            <v>310063.31634000002</v>
          </cell>
          <cell r="H730">
            <v>609840.55666200002</v>
          </cell>
          <cell r="I730">
            <v>269323.122882</v>
          </cell>
          <cell r="J730">
            <v>136597.06926700001</v>
          </cell>
          <cell r="K730">
            <v>36953.104619999998</v>
          </cell>
          <cell r="L730">
            <v>124082.110634</v>
          </cell>
          <cell r="M730">
            <v>340517.43378000002</v>
          </cell>
          <cell r="N730">
            <v>149982.57999999999</v>
          </cell>
          <cell r="O730">
            <v>659417.75667799998</v>
          </cell>
          <cell r="P730">
            <v>528231.68390199984</v>
          </cell>
          <cell r="Q730">
            <v>131186.07277600019</v>
          </cell>
          <cell r="R730">
            <v>13465.049675</v>
          </cell>
          <cell r="S730">
            <v>83674.568652000002</v>
          </cell>
          <cell r="T730">
            <v>76787.952755000006</v>
          </cell>
          <cell r="U730">
            <v>57743.349582000003</v>
          </cell>
          <cell r="V730">
            <v>90253.002430000008</v>
          </cell>
          <cell r="W730">
            <v>9.4685978082634903E-2</v>
          </cell>
          <cell r="X730">
            <v>0.16957531055313477</v>
          </cell>
          <cell r="Y730">
            <v>3850.0037525691318</v>
          </cell>
          <cell r="Z730">
            <v>340517.43378000002</v>
          </cell>
          <cell r="AA730">
            <v>14998258</v>
          </cell>
        </row>
        <row r="731">
          <cell r="A731" t="str">
            <v>BVG</v>
          </cell>
          <cell r="D731">
            <v>157785.914109</v>
          </cell>
          <cell r="E731">
            <v>50945.190994999997</v>
          </cell>
          <cell r="F731">
            <v>70816.312279999998</v>
          </cell>
          <cell r="G731">
            <v>75986.764110999997</v>
          </cell>
          <cell r="H731">
            <v>295153.76060099999</v>
          </cell>
          <cell r="I731">
            <v>225314.685268</v>
          </cell>
          <cell r="J731">
            <v>124158.09278399999</v>
          </cell>
          <cell r="K731">
            <v>30605.317696999999</v>
          </cell>
          <cell r="L731">
            <v>101156.59248399999</v>
          </cell>
          <cell r="M731">
            <v>69839.075333000001</v>
          </cell>
          <cell r="N731">
            <v>97509.48</v>
          </cell>
          <cell r="O731">
            <v>286037.67467899999</v>
          </cell>
          <cell r="P731">
            <v>232518.34618299999</v>
          </cell>
          <cell r="Q731">
            <v>53519.32849599998</v>
          </cell>
          <cell r="R731">
            <v>6639.602484</v>
          </cell>
          <cell r="S731">
            <v>-2897.8205659999999</v>
          </cell>
          <cell r="T731">
            <v>4390.0173180000002</v>
          </cell>
          <cell r="U731">
            <v>2690.2772009999999</v>
          </cell>
          <cell r="V731">
            <v>11029.619802000001</v>
          </cell>
          <cell r="W731">
            <v>9.1148328773517414E-3</v>
          </cell>
          <cell r="X731">
            <v>3.8521088490540249E-2</v>
          </cell>
          <cell r="Y731">
            <v>275.89904089325461</v>
          </cell>
          <cell r="Z731">
            <v>69839.075333000001</v>
          </cell>
          <cell r="AA731">
            <v>9750948.0000000019</v>
          </cell>
        </row>
        <row r="732">
          <cell r="A732" t="str">
            <v>NDP</v>
          </cell>
          <cell r="D732">
            <v>192775.07915800001</v>
          </cell>
          <cell r="E732">
            <v>8924.2382460000008</v>
          </cell>
          <cell r="F732">
            <v>28286.275442999999</v>
          </cell>
          <cell r="G732">
            <v>36878.060369999999</v>
          </cell>
          <cell r="H732">
            <v>268167.32890299999</v>
          </cell>
          <cell r="I732">
            <v>108987.443503</v>
          </cell>
          <cell r="J732">
            <v>49312.130466000002</v>
          </cell>
          <cell r="K732">
            <v>0</v>
          </cell>
          <cell r="L732">
            <v>54828.663737000003</v>
          </cell>
          <cell r="M732">
            <v>159179.8854</v>
          </cell>
          <cell r="N732">
            <v>55500</v>
          </cell>
          <cell r="O732">
            <v>125091.57407800001</v>
          </cell>
          <cell r="P732">
            <v>58883.215095</v>
          </cell>
          <cell r="Q732">
            <v>66208.358982999998</v>
          </cell>
          <cell r="R732">
            <v>3197.754551</v>
          </cell>
          <cell r="S732">
            <v>26494.751637000001</v>
          </cell>
          <cell r="T732">
            <v>31133.657150999999</v>
          </cell>
          <cell r="U732">
            <v>24557.252612</v>
          </cell>
          <cell r="V732">
            <v>34331.411701999998</v>
          </cell>
          <cell r="W732">
            <v>9.1574364082519219E-2</v>
          </cell>
          <cell r="X732">
            <v>0.15427359147979383</v>
          </cell>
          <cell r="Y732">
            <v>2212.36510018018</v>
          </cell>
          <cell r="Z732">
            <v>159179.8854</v>
          </cell>
          <cell r="AA732">
            <v>11100000</v>
          </cell>
        </row>
        <row r="733">
          <cell r="A733" t="str">
            <v>DOP</v>
          </cell>
          <cell r="D733">
            <v>10976.924862</v>
          </cell>
          <cell r="E733">
            <v>2816.9023790000001</v>
          </cell>
          <cell r="F733">
            <v>0</v>
          </cell>
          <cell r="G733">
            <v>62419.273365000001</v>
          </cell>
          <cell r="H733">
            <v>87536.511222000001</v>
          </cell>
          <cell r="I733">
            <v>19682.450043000001</v>
          </cell>
          <cell r="J733">
            <v>13101.122042999999</v>
          </cell>
          <cell r="K733">
            <v>2939.9760000000001</v>
          </cell>
          <cell r="L733">
            <v>6581.3280000000004</v>
          </cell>
          <cell r="M733">
            <v>67854.061178999997</v>
          </cell>
          <cell r="N733">
            <v>43705.1</v>
          </cell>
          <cell r="O733">
            <v>66740.895084000003</v>
          </cell>
          <cell r="P733">
            <v>19999.513797</v>
          </cell>
          <cell r="Q733">
            <v>46741.381286999997</v>
          </cell>
          <cell r="R733">
            <v>515.206637</v>
          </cell>
          <cell r="S733">
            <v>6572.3803909999997</v>
          </cell>
          <cell r="T733">
            <v>9622.5283440000003</v>
          </cell>
          <cell r="U733">
            <v>7722.8524749999997</v>
          </cell>
          <cell r="V733">
            <v>10137.734981</v>
          </cell>
          <cell r="W733">
            <v>8.8224357667330291E-2</v>
          </cell>
          <cell r="X733">
            <v>0.11381562637241421</v>
          </cell>
          <cell r="Y733">
            <v>1636.2148910475746</v>
          </cell>
          <cell r="Z733">
            <v>67854.061178999997</v>
          </cell>
          <cell r="AA733">
            <v>4719950</v>
          </cell>
        </row>
        <row r="734">
          <cell r="A734" t="str">
            <v>MGG</v>
          </cell>
          <cell r="D734">
            <v>733073.20152700006</v>
          </cell>
          <cell r="E734">
            <v>204364.39493800001</v>
          </cell>
          <cell r="F734">
            <v>286241.18767499999</v>
          </cell>
          <cell r="G734">
            <v>27903.425668</v>
          </cell>
          <cell r="H734">
            <v>877995.152917</v>
          </cell>
          <cell r="I734">
            <v>646095.62321300001</v>
          </cell>
          <cell r="J734">
            <v>644205.90539500001</v>
          </cell>
          <cell r="K734">
            <v>151312.91432899999</v>
          </cell>
          <cell r="L734">
            <v>0</v>
          </cell>
          <cell r="M734">
            <v>231899.52970399999</v>
          </cell>
          <cell r="N734">
            <v>71811.600000000006</v>
          </cell>
          <cell r="O734">
            <v>2456311.8664810001</v>
          </cell>
          <cell r="P734">
            <v>2212319.653136</v>
          </cell>
          <cell r="Q734">
            <v>243992.21334500008</v>
          </cell>
          <cell r="R734">
            <v>4531.3160269999998</v>
          </cell>
          <cell r="S734">
            <v>42303.900766999999</v>
          </cell>
          <cell r="T734">
            <v>39970.639508</v>
          </cell>
          <cell r="U734">
            <v>31430.345646999998</v>
          </cell>
          <cell r="V734">
            <v>44501.955535000001</v>
          </cell>
          <cell r="W734">
            <v>3.579785781570393E-2</v>
          </cell>
          <cell r="X734">
            <v>0.13553432250215497</v>
          </cell>
          <cell r="Y734">
            <v>3492.2870136129918</v>
          </cell>
          <cell r="Z734">
            <v>231899.52970399999</v>
          </cell>
          <cell r="AA734">
            <v>8999932</v>
          </cell>
        </row>
        <row r="735">
          <cell r="A735" t="str">
            <v>T12</v>
          </cell>
          <cell r="D735">
            <v>149347.64102700001</v>
          </cell>
          <cell r="E735">
            <v>14641.601693000001</v>
          </cell>
          <cell r="F735">
            <v>27513.463358000001</v>
          </cell>
          <cell r="G735">
            <v>101758.44544700001</v>
          </cell>
          <cell r="H735">
            <v>294257.17527599999</v>
          </cell>
          <cell r="I735">
            <v>145324.39753300001</v>
          </cell>
          <cell r="J735">
            <v>21781.989934000001</v>
          </cell>
          <cell r="K735">
            <v>4174.2847190000002</v>
          </cell>
          <cell r="L735">
            <v>0</v>
          </cell>
          <cell r="M735">
            <v>148932.77774300001</v>
          </cell>
          <cell r="N735">
            <v>135000</v>
          </cell>
          <cell r="O735">
            <v>279865.06404199998</v>
          </cell>
          <cell r="P735">
            <v>234375.12485699999</v>
          </cell>
          <cell r="Q735">
            <v>45489.939185000003</v>
          </cell>
          <cell r="R735">
            <v>311.70827400000002</v>
          </cell>
          <cell r="S735">
            <v>1724.272811</v>
          </cell>
          <cell r="T735">
            <v>6319.5262590000002</v>
          </cell>
          <cell r="U735">
            <v>5023.7083510000002</v>
          </cell>
          <cell r="V735">
            <v>6631.2345329999998</v>
          </cell>
          <cell r="W735">
            <v>1.7072509264346697E-2</v>
          </cell>
          <cell r="X735">
            <v>3.3731381547646717E-2</v>
          </cell>
          <cell r="Y735">
            <v>372.12654451851853</v>
          </cell>
          <cell r="Z735">
            <v>148932.77774300001</v>
          </cell>
          <cell r="AA735">
            <v>13500000</v>
          </cell>
        </row>
        <row r="736">
          <cell r="A736" t="str">
            <v>LCC</v>
          </cell>
          <cell r="D736">
            <v>46553.194898000002</v>
          </cell>
          <cell r="E736">
            <v>18777.880390999999</v>
          </cell>
          <cell r="F736">
            <v>18312.918796000002</v>
          </cell>
          <cell r="G736">
            <v>336372.37156100001</v>
          </cell>
          <cell r="H736">
            <v>389181.33327499998</v>
          </cell>
          <cell r="I736">
            <v>893473.63937600004</v>
          </cell>
          <cell r="J736">
            <v>429698.84615200001</v>
          </cell>
          <cell r="K736">
            <v>51033.814207000003</v>
          </cell>
          <cell r="L736">
            <v>453789.09322400001</v>
          </cell>
          <cell r="M736">
            <v>-504292.30610099999</v>
          </cell>
          <cell r="N736">
            <v>58389.99</v>
          </cell>
          <cell r="O736">
            <v>155564.343693</v>
          </cell>
          <cell r="P736">
            <v>161365.156583</v>
          </cell>
          <cell r="Q736">
            <v>-5800.8128899999992</v>
          </cell>
          <cell r="R736">
            <v>42470.716128</v>
          </cell>
          <cell r="S736">
            <v>-9428.3809239999991</v>
          </cell>
          <cell r="T736">
            <v>-24175.402514000001</v>
          </cell>
          <cell r="U736">
            <v>-24175.402514000001</v>
          </cell>
          <cell r="V736">
            <v>18295.313613999999</v>
          </cell>
          <cell r="W736">
            <v>-6.2118607566713342E-2</v>
          </cell>
          <cell r="X736">
            <v>4.7939265028481587E-2</v>
          </cell>
          <cell r="Y736">
            <v>-4140.3333883085097</v>
          </cell>
          <cell r="Z736">
            <v>-504292.30610099999</v>
          </cell>
          <cell r="AA736">
            <v>5838999</v>
          </cell>
        </row>
        <row r="737">
          <cell r="A737" t="str">
            <v>HRB</v>
          </cell>
          <cell r="D737">
            <v>92201.891717999999</v>
          </cell>
          <cell r="E737">
            <v>68.173704000000001</v>
          </cell>
          <cell r="F737">
            <v>0</v>
          </cell>
          <cell r="G737">
            <v>60770.559122999999</v>
          </cell>
          <cell r="H737">
            <v>153769.100596</v>
          </cell>
          <cell r="I737">
            <v>26624.340121000001</v>
          </cell>
          <cell r="J737">
            <v>9972.073273</v>
          </cell>
          <cell r="K737">
            <v>0</v>
          </cell>
          <cell r="L737">
            <v>6215.455672</v>
          </cell>
          <cell r="M737">
            <v>127144.760475</v>
          </cell>
          <cell r="N737">
            <v>63384</v>
          </cell>
          <cell r="O737">
            <v>39793.499925999997</v>
          </cell>
          <cell r="P737">
            <v>4597.7963739999996</v>
          </cell>
          <cell r="Q737">
            <v>35195.703551999999</v>
          </cell>
          <cell r="R737">
            <v>0</v>
          </cell>
          <cell r="S737">
            <v>20285.947118</v>
          </cell>
          <cell r="T737">
            <v>23173.614658999999</v>
          </cell>
          <cell r="U737">
            <v>18340.605030999999</v>
          </cell>
          <cell r="V737">
            <v>23173.614658999999</v>
          </cell>
          <cell r="W737">
            <v>0.11927367045728232</v>
          </cell>
          <cell r="X737">
            <v>0.14424979025861032</v>
          </cell>
          <cell r="Y737">
            <v>2893.5701487757165</v>
          </cell>
          <cell r="Z737">
            <v>127144.760475</v>
          </cell>
          <cell r="AA737">
            <v>6338400</v>
          </cell>
        </row>
        <row r="738">
          <cell r="A738" t="str">
            <v>VDM</v>
          </cell>
          <cell r="D738" t="e">
            <v>#N/A</v>
          </cell>
          <cell r="E738" t="e">
            <v>#N/A</v>
          </cell>
          <cell r="F738" t="e">
            <v>#N/A</v>
          </cell>
          <cell r="G738" t="e">
            <v>#N/A</v>
          </cell>
          <cell r="H738" t="e">
            <v>#N/A</v>
          </cell>
          <cell r="I738" t="e">
            <v>#N/A</v>
          </cell>
          <cell r="J738" t="e">
            <v>#N/A</v>
          </cell>
          <cell r="K738" t="e">
            <v>#N/A</v>
          </cell>
          <cell r="L738" t="e">
            <v>#N/A</v>
          </cell>
          <cell r="M738" t="e">
            <v>#N/A</v>
          </cell>
          <cell r="N738" t="e">
            <v>#N/A</v>
          </cell>
          <cell r="O738" t="e">
            <v>#N/A</v>
          </cell>
          <cell r="P738" t="e">
            <v>#N/A</v>
          </cell>
          <cell r="Q738" t="e">
            <v>#N/A</v>
          </cell>
          <cell r="R738" t="e">
            <v>#N/A</v>
          </cell>
          <cell r="S738" t="e">
            <v>#N/A</v>
          </cell>
          <cell r="T738" t="e">
            <v>#N/A</v>
          </cell>
          <cell r="U738" t="e">
            <v>#N/A</v>
          </cell>
          <cell r="V738" t="e">
            <v>#N/A</v>
          </cell>
          <cell r="W738" t="e">
            <v>#N/A</v>
          </cell>
          <cell r="X738" t="e">
            <v>#N/A</v>
          </cell>
          <cell r="Y738" t="e">
            <v>#N/A</v>
          </cell>
          <cell r="Z738" t="e">
            <v>#N/A</v>
          </cell>
          <cell r="AA738">
            <v>5000000</v>
          </cell>
        </row>
        <row r="739">
          <cell r="A739" t="str">
            <v>NSG</v>
          </cell>
          <cell r="D739">
            <v>58696.132399000002</v>
          </cell>
          <cell r="E739">
            <v>14623.654640999999</v>
          </cell>
          <cell r="F739">
            <v>25491.003998</v>
          </cell>
          <cell r="G739">
            <v>89194.671459000005</v>
          </cell>
          <cell r="H739">
            <v>153219.84497800001</v>
          </cell>
          <cell r="I739">
            <v>58894.503395</v>
          </cell>
          <cell r="J739">
            <v>40670.007270000002</v>
          </cell>
          <cell r="K739">
            <v>12695.602102000001</v>
          </cell>
          <cell r="L739">
            <v>18224.496125000001</v>
          </cell>
          <cell r="M739">
            <v>94325.341583000001</v>
          </cell>
          <cell r="N739">
            <v>86392.08</v>
          </cell>
          <cell r="O739">
            <v>57509.965794000003</v>
          </cell>
          <cell r="P739">
            <v>41254.152416999998</v>
          </cell>
          <cell r="Q739">
            <v>16255.813376999999</v>
          </cell>
          <cell r="R739">
            <v>1896.5580259999999</v>
          </cell>
          <cell r="S739">
            <v>6888.0458129999997</v>
          </cell>
          <cell r="T739">
            <v>3576.7570070000002</v>
          </cell>
          <cell r="U739">
            <v>2802.8712820000001</v>
          </cell>
          <cell r="V739">
            <v>5473.3150329999999</v>
          </cell>
          <cell r="W739">
            <v>1.8293134824685725E-2</v>
          </cell>
          <cell r="X739">
            <v>2.9714933812708864E-2</v>
          </cell>
          <cell r="Y739">
            <v>324.43613835897918</v>
          </cell>
          <cell r="Z739">
            <v>94325.341583000001</v>
          </cell>
          <cell r="AA739">
            <v>8639208</v>
          </cell>
        </row>
        <row r="740">
          <cell r="A740" t="str">
            <v>IHK</v>
          </cell>
          <cell r="D740">
            <v>52778.868535000001</v>
          </cell>
          <cell r="E740">
            <v>26158.295620000001</v>
          </cell>
          <cell r="F740">
            <v>22388.563227999999</v>
          </cell>
          <cell r="G740">
            <v>15048.594659</v>
          </cell>
          <cell r="H740">
            <v>68426.242989000006</v>
          </cell>
          <cell r="I740">
            <v>40471.412878000003</v>
          </cell>
          <cell r="J740">
            <v>37119.412878000003</v>
          </cell>
          <cell r="K740">
            <v>1380</v>
          </cell>
          <cell r="L740">
            <v>3352</v>
          </cell>
          <cell r="M740">
            <v>27954.830110999999</v>
          </cell>
          <cell r="N740">
            <v>21419.279999999999</v>
          </cell>
          <cell r="O740">
            <v>224531.641248</v>
          </cell>
          <cell r="P740">
            <v>200506.813211</v>
          </cell>
          <cell r="Q740">
            <v>24024.828036999999</v>
          </cell>
          <cell r="R740">
            <v>488.29953899999998</v>
          </cell>
          <cell r="S740">
            <v>3636.7372319999999</v>
          </cell>
          <cell r="T740">
            <v>3765.492534</v>
          </cell>
          <cell r="U740">
            <v>2997.884544</v>
          </cell>
          <cell r="V740">
            <v>4253.7920729999996</v>
          </cell>
          <cell r="W740">
            <v>4.3811912112169171E-2</v>
          </cell>
          <cell r="X740">
            <v>0.10724030631187262</v>
          </cell>
          <cell r="Y740">
            <v>1399.6196622855671</v>
          </cell>
          <cell r="Z740">
            <v>27954.830110999999</v>
          </cell>
          <cell r="AA740">
            <v>2141928</v>
          </cell>
        </row>
        <row r="741">
          <cell r="A741" t="str">
            <v>DDV</v>
          </cell>
          <cell r="D741">
            <v>570893.52387000003</v>
          </cell>
          <cell r="E741">
            <v>152938.504033</v>
          </cell>
          <cell r="F741">
            <v>311407.40688700002</v>
          </cell>
          <cell r="G741">
            <v>1259660.1968330001</v>
          </cell>
          <cell r="H741">
            <v>1950685.4920669999</v>
          </cell>
          <cell r="I741">
            <v>727245.65627599997</v>
          </cell>
          <cell r="J741">
            <v>725004.63327600004</v>
          </cell>
          <cell r="K741">
            <v>305085.717489</v>
          </cell>
          <cell r="L741">
            <v>0</v>
          </cell>
          <cell r="M741">
            <v>1223439.8357909999</v>
          </cell>
          <cell r="N741">
            <v>1461099</v>
          </cell>
          <cell r="O741">
            <v>2309984.3162429999</v>
          </cell>
          <cell r="P741">
            <v>1951157.662825</v>
          </cell>
          <cell r="Q741">
            <v>358826.65341800021</v>
          </cell>
          <cell r="R741">
            <v>20400.872767000001</v>
          </cell>
          <cell r="S741">
            <v>194235.962451</v>
          </cell>
          <cell r="T741">
            <v>201681.27719399999</v>
          </cell>
          <cell r="U741">
            <v>201681.27719399999</v>
          </cell>
          <cell r="V741">
            <v>222082.14996099999</v>
          </cell>
          <cell r="W741">
            <v>0.10338995087326608</v>
          </cell>
          <cell r="X741">
            <v>0.16484772793392446</v>
          </cell>
          <cell r="Y741">
            <v>1380.339574484686</v>
          </cell>
          <cell r="Z741">
            <v>1223439.8357909999</v>
          </cell>
          <cell r="AA741">
            <v>146109900</v>
          </cell>
        </row>
        <row r="742">
          <cell r="A742" t="str">
            <v>VST</v>
          </cell>
          <cell r="D742">
            <v>137826.194571</v>
          </cell>
          <cell r="E742">
            <v>8214.5314899999994</v>
          </cell>
          <cell r="F742">
            <v>38088.095967000001</v>
          </cell>
          <cell r="G742">
            <v>892210.46640699997</v>
          </cell>
          <cell r="H742">
            <v>1089095.602735</v>
          </cell>
          <cell r="I742">
            <v>2245289.6400549999</v>
          </cell>
          <cell r="J742">
            <v>2036954.128453</v>
          </cell>
          <cell r="K742">
            <v>1177570.5971590001</v>
          </cell>
          <cell r="L742">
            <v>199238.35260000001</v>
          </cell>
          <cell r="M742">
            <v>-1156194.0373199999</v>
          </cell>
          <cell r="N742">
            <v>609993.37</v>
          </cell>
          <cell r="O742">
            <v>532373.32730100001</v>
          </cell>
          <cell r="P742">
            <v>578201.91156599997</v>
          </cell>
          <cell r="Q742">
            <v>-45828.584264999969</v>
          </cell>
          <cell r="R742">
            <v>113626.790391</v>
          </cell>
          <cell r="S742">
            <v>-94652.457974000004</v>
          </cell>
          <cell r="T742">
            <v>-255173.24772399999</v>
          </cell>
          <cell r="U742">
            <v>-255299.656797</v>
          </cell>
          <cell r="V742">
            <v>-141546.45733299997</v>
          </cell>
          <cell r="W742">
            <v>-0.23441436744017397</v>
          </cell>
          <cell r="X742">
            <v>0.22081039043305559</v>
          </cell>
          <cell r="Y742">
            <v>-4185.2857646141301</v>
          </cell>
          <cell r="Z742">
            <v>-1156194.0373199999</v>
          </cell>
          <cell r="AA742">
            <v>60999337</v>
          </cell>
        </row>
        <row r="743">
          <cell r="A743" t="str">
            <v>SIP</v>
          </cell>
          <cell r="D743">
            <v>5517596.1340600001</v>
          </cell>
          <cell r="E743">
            <v>488047.697185</v>
          </cell>
          <cell r="F743">
            <v>332136.259173</v>
          </cell>
          <cell r="G743">
            <v>2541038.1657770001</v>
          </cell>
          <cell r="H743">
            <v>10738929.415482</v>
          </cell>
          <cell r="I743">
            <v>9375000.3889630008</v>
          </cell>
          <cell r="J743">
            <v>3131840.174751</v>
          </cell>
          <cell r="K743">
            <v>212450.280876</v>
          </cell>
          <cell r="L743">
            <v>100400.33211800001</v>
          </cell>
          <cell r="M743">
            <v>1363929.0265190001</v>
          </cell>
          <cell r="N743">
            <v>690481.95</v>
          </cell>
          <cell r="O743">
            <v>3239457.4168400001</v>
          </cell>
          <cell r="P743">
            <v>2859657.5743</v>
          </cell>
          <cell r="Q743">
            <v>379799.84253999975</v>
          </cell>
          <cell r="R743">
            <v>5578.6215220000004</v>
          </cell>
          <cell r="S743">
            <v>261469.58037899999</v>
          </cell>
          <cell r="T743">
            <v>321865.13962999999</v>
          </cell>
          <cell r="U743">
            <v>218575.73001299999</v>
          </cell>
          <cell r="V743">
            <v>327443.76115199999</v>
          </cell>
          <cell r="W743">
            <v>2.0353586615243582E-2</v>
          </cell>
          <cell r="X743">
            <v>0.16025447494936435</v>
          </cell>
          <cell r="Y743">
            <v>3165.5531330399008</v>
          </cell>
          <cell r="Z743">
            <v>1363929.0265190001</v>
          </cell>
          <cell r="AA743">
            <v>69048195</v>
          </cell>
        </row>
        <row r="744">
          <cell r="A744" t="str">
            <v>DTN</v>
          </cell>
          <cell r="D744">
            <v>48069.840941000002</v>
          </cell>
          <cell r="E744">
            <v>21300.799867000002</v>
          </cell>
          <cell r="F744">
            <v>18827.355632999999</v>
          </cell>
          <cell r="G744">
            <v>18461.182790999999</v>
          </cell>
          <cell r="H744">
            <v>66773.537836000003</v>
          </cell>
          <cell r="I744">
            <v>37069.785569</v>
          </cell>
          <cell r="J744">
            <v>37069.785569</v>
          </cell>
          <cell r="K744">
            <v>5956.3887750000004</v>
          </cell>
          <cell r="L744">
            <v>0</v>
          </cell>
          <cell r="M744">
            <v>29703.752267</v>
          </cell>
          <cell r="N744">
            <v>22000</v>
          </cell>
          <cell r="O744">
            <v>118157.251531</v>
          </cell>
          <cell r="P744">
            <v>98532.050008000006</v>
          </cell>
          <cell r="Q744">
            <v>19625.201523000003</v>
          </cell>
          <cell r="R744">
            <v>411.567249</v>
          </cell>
          <cell r="S744">
            <v>3087.5643829999999</v>
          </cell>
          <cell r="T744">
            <v>2748.5410320000001</v>
          </cell>
          <cell r="U744">
            <v>2268.9169059999999</v>
          </cell>
          <cell r="V744">
            <v>3160.1082810000003</v>
          </cell>
          <cell r="W744">
            <v>3.397928250518345E-2</v>
          </cell>
          <cell r="X744">
            <v>7.6384858236267353E-2</v>
          </cell>
          <cell r="Y744">
            <v>1031.3258663636364</v>
          </cell>
          <cell r="Z744">
            <v>29703.752267</v>
          </cell>
          <cell r="AA744">
            <v>2200000</v>
          </cell>
        </row>
        <row r="745">
          <cell r="A745" t="str">
            <v>FIC</v>
          </cell>
          <cell r="D745">
            <v>2037754.9791840001</v>
          </cell>
          <cell r="E745">
            <v>723850.55939900002</v>
          </cell>
          <cell r="F745">
            <v>590499.07880799996</v>
          </cell>
          <cell r="G745">
            <v>123177.047538</v>
          </cell>
          <cell r="H745">
            <v>3367756.4384039999</v>
          </cell>
          <cell r="I745">
            <v>1955700.130743</v>
          </cell>
          <cell r="J745">
            <v>1876929.5245370001</v>
          </cell>
          <cell r="K745">
            <v>1290080.155577</v>
          </cell>
          <cell r="L745">
            <v>5000</v>
          </cell>
          <cell r="M745">
            <v>1412056.3076609999</v>
          </cell>
          <cell r="N745">
            <v>1270000</v>
          </cell>
          <cell r="O745">
            <v>6380711.4956289995</v>
          </cell>
          <cell r="P745">
            <v>5460139.098731</v>
          </cell>
          <cell r="Q745">
            <v>920572.39689800004</v>
          </cell>
          <cell r="R745">
            <v>177276.54834800001</v>
          </cell>
          <cell r="S745">
            <v>332954.65386600001</v>
          </cell>
          <cell r="T745">
            <v>200377.43507499999</v>
          </cell>
          <cell r="U745">
            <v>73314.266084999996</v>
          </cell>
          <cell r="V745">
            <v>377653.98342299997</v>
          </cell>
          <cell r="W745">
            <v>2.176946802000446E-2</v>
          </cell>
          <cell r="X745">
            <v>5.1920214291200174E-2</v>
          </cell>
          <cell r="Y745">
            <v>577.27768570866147</v>
          </cell>
          <cell r="Z745">
            <v>1412056.3076609999</v>
          </cell>
          <cell r="AA745">
            <v>127000000</v>
          </cell>
        </row>
        <row r="746">
          <cell r="A746" t="str">
            <v>VHD</v>
          </cell>
          <cell r="D746">
            <v>162593.26182399999</v>
          </cell>
          <cell r="E746">
            <v>36573.432341</v>
          </cell>
          <cell r="F746">
            <v>95897.788505999997</v>
          </cell>
          <cell r="G746">
            <v>12693.999549</v>
          </cell>
          <cell r="H746">
            <v>203496.075213</v>
          </cell>
          <cell r="I746">
            <v>111683.896892</v>
          </cell>
          <cell r="J746">
            <v>111457.896892</v>
          </cell>
          <cell r="K746">
            <v>0</v>
          </cell>
          <cell r="L746">
            <v>0</v>
          </cell>
          <cell r="M746">
            <v>91812.178320999999</v>
          </cell>
          <cell r="N746">
            <v>70000</v>
          </cell>
          <cell r="O746">
            <v>461527.33131400001</v>
          </cell>
          <cell r="P746">
            <v>426495.05809800001</v>
          </cell>
          <cell r="Q746">
            <v>35032.273215999972</v>
          </cell>
          <cell r="R746">
            <v>0</v>
          </cell>
          <cell r="S746">
            <v>30154.641775</v>
          </cell>
          <cell r="T746">
            <v>25005.817188000001</v>
          </cell>
          <cell r="U746">
            <v>13162.229509000001</v>
          </cell>
          <cell r="V746">
            <v>25005.817188000001</v>
          </cell>
          <cell r="W746">
            <v>6.4680507942096926E-2</v>
          </cell>
          <cell r="X746">
            <v>0.14336038801934659</v>
          </cell>
          <cell r="Y746">
            <v>1880.3185012857143</v>
          </cell>
          <cell r="Z746">
            <v>91812.178320999999</v>
          </cell>
          <cell r="AA746">
            <v>7000000</v>
          </cell>
        </row>
        <row r="747">
          <cell r="A747" t="str">
            <v>NNG</v>
          </cell>
          <cell r="D747">
            <v>1562449.207591</v>
          </cell>
          <cell r="E747">
            <v>623012.58292700001</v>
          </cell>
          <cell r="F747">
            <v>190459.001682</v>
          </cell>
          <cell r="G747">
            <v>892735.33875</v>
          </cell>
          <cell r="H747">
            <v>2503238.0399810001</v>
          </cell>
          <cell r="I747">
            <v>1524054.1165489999</v>
          </cell>
          <cell r="J747">
            <v>1390980.3725399999</v>
          </cell>
          <cell r="K747">
            <v>1130532.8530609999</v>
          </cell>
          <cell r="L747">
            <v>133073.74400899999</v>
          </cell>
          <cell r="M747">
            <v>979183.92343199998</v>
          </cell>
          <cell r="N747">
            <v>482459.22</v>
          </cell>
          <cell r="O747">
            <v>1618732.904021</v>
          </cell>
          <cell r="P747">
            <v>1321920.453096</v>
          </cell>
          <cell r="Q747">
            <v>296812.45092499995</v>
          </cell>
          <cell r="R747">
            <v>91781.212052000003</v>
          </cell>
          <cell r="S747">
            <v>-294022.144546</v>
          </cell>
          <cell r="T747">
            <v>314983.76349699998</v>
          </cell>
          <cell r="U747">
            <v>352948.88586400001</v>
          </cell>
          <cell r="V747">
            <v>406764.97554899997</v>
          </cell>
          <cell r="W747">
            <v>0.14099693286327614</v>
          </cell>
          <cell r="X747">
            <v>0.36045208404456691</v>
          </cell>
          <cell r="Y747">
            <v>6755.5832571944129</v>
          </cell>
          <cell r="Z747">
            <v>979183.92343199998</v>
          </cell>
          <cell r="AA747">
            <v>52245509</v>
          </cell>
        </row>
        <row r="748">
          <cell r="A748" t="str">
            <v>BMJ</v>
          </cell>
          <cell r="D748">
            <v>79806.229600000006</v>
          </cell>
          <cell r="E748">
            <v>33585.389861000003</v>
          </cell>
          <cell r="F748">
            <v>2977.7791339999999</v>
          </cell>
          <cell r="G748">
            <v>4592.4809530000002</v>
          </cell>
          <cell r="H748">
            <v>95969.347122000006</v>
          </cell>
          <cell r="I748">
            <v>18027.450944</v>
          </cell>
          <cell r="J748">
            <v>15983.878543999999</v>
          </cell>
          <cell r="K748">
            <v>0</v>
          </cell>
          <cell r="L748">
            <v>0</v>
          </cell>
          <cell r="M748">
            <v>77941.896177999995</v>
          </cell>
          <cell r="N748">
            <v>60000</v>
          </cell>
          <cell r="O748">
            <v>76587.187753000006</v>
          </cell>
          <cell r="P748">
            <v>51868.634770999997</v>
          </cell>
          <cell r="Q748">
            <v>24718.552981999997</v>
          </cell>
          <cell r="R748">
            <v>0</v>
          </cell>
          <cell r="S748">
            <v>14981.170529999999</v>
          </cell>
          <cell r="T748">
            <v>16519.767167000002</v>
          </cell>
          <cell r="U748">
            <v>13119.352391</v>
          </cell>
          <cell r="V748">
            <v>16519.767167000002</v>
          </cell>
          <cell r="W748">
            <v>0.13670357030065197</v>
          </cell>
          <cell r="X748">
            <v>0.16832221224177876</v>
          </cell>
          <cell r="Y748">
            <v>2186.5587318333332</v>
          </cell>
          <cell r="Z748">
            <v>77941.896177999995</v>
          </cell>
          <cell r="AA748">
            <v>6000000</v>
          </cell>
        </row>
        <row r="749">
          <cell r="A749" t="str">
            <v>CKA</v>
          </cell>
          <cell r="D749">
            <v>134984.02296</v>
          </cell>
          <cell r="E749">
            <v>65727.817190000002</v>
          </cell>
          <cell r="F749">
            <v>30717.295897</v>
          </cell>
          <cell r="G749">
            <v>28136.465521999999</v>
          </cell>
          <cell r="H749">
            <v>179951.97121300001</v>
          </cell>
          <cell r="I749">
            <v>104291.33678</v>
          </cell>
          <cell r="J749">
            <v>101777.41538000001</v>
          </cell>
          <cell r="K749">
            <v>53442.138737000001</v>
          </cell>
          <cell r="L749">
            <v>0</v>
          </cell>
          <cell r="M749">
            <v>75660.634432999999</v>
          </cell>
          <cell r="N749">
            <v>32864.04</v>
          </cell>
          <cell r="O749">
            <v>192538.35383800001</v>
          </cell>
          <cell r="P749">
            <v>169170.12138200001</v>
          </cell>
          <cell r="Q749">
            <v>23368.232456000016</v>
          </cell>
          <cell r="R749">
            <v>2453.9449380000001</v>
          </cell>
          <cell r="S749">
            <v>-3116.8615840000002</v>
          </cell>
          <cell r="T749">
            <v>9518.5957080000007</v>
          </cell>
          <cell r="U749">
            <v>10255.798709000001</v>
          </cell>
          <cell r="V749">
            <v>11972.540646000001</v>
          </cell>
          <cell r="W749">
            <v>5.6991866440077685E-2</v>
          </cell>
          <cell r="X749">
            <v>0.13554999618833291</v>
          </cell>
          <cell r="Y749">
            <v>3120.6749714885937</v>
          </cell>
          <cell r="Z749">
            <v>75660.634432999999</v>
          </cell>
          <cell r="AA749">
            <v>3286404</v>
          </cell>
        </row>
        <row r="750">
          <cell r="A750" t="str">
            <v>DSP</v>
          </cell>
          <cell r="D750">
            <v>809817.19655800005</v>
          </cell>
          <cell r="E750">
            <v>4151.7766519999996</v>
          </cell>
          <cell r="F750">
            <v>3163.9707619999999</v>
          </cell>
          <cell r="G750">
            <v>184850.256704</v>
          </cell>
          <cell r="H750">
            <v>1399013.2361900001</v>
          </cell>
          <cell r="I750">
            <v>70773.938194999995</v>
          </cell>
          <cell r="J750">
            <v>69002.050195000003</v>
          </cell>
          <cell r="K750">
            <v>0</v>
          </cell>
          <cell r="L750">
            <v>0</v>
          </cell>
          <cell r="M750">
            <v>1328239.2979949999</v>
          </cell>
          <cell r="N750">
            <v>1186840</v>
          </cell>
          <cell r="O750">
            <v>338800.12811599998</v>
          </cell>
          <cell r="P750">
            <v>303748.846349</v>
          </cell>
          <cell r="Q750">
            <v>35051.281766999993</v>
          </cell>
          <cell r="R750">
            <v>75.205478999999997</v>
          </cell>
          <cell r="S750">
            <v>-5991.6803540000001</v>
          </cell>
          <cell r="T750">
            <v>78340.233888999996</v>
          </cell>
          <cell r="U750">
            <v>66890.547325000007</v>
          </cell>
          <cell r="V750">
            <v>78415.439367999992</v>
          </cell>
          <cell r="W750">
            <v>4.7812662235538421E-2</v>
          </cell>
          <cell r="X750">
            <v>5.0360313405854229E-2</v>
          </cell>
          <cell r="Y750">
            <v>563.60206367328374</v>
          </cell>
          <cell r="Z750">
            <v>1328239.2979949999</v>
          </cell>
          <cell r="AA750">
            <v>118684000</v>
          </cell>
        </row>
        <row r="751">
          <cell r="A751" t="str">
            <v>TBD</v>
          </cell>
          <cell r="D751">
            <v>1293721.902735</v>
          </cell>
          <cell r="E751">
            <v>470094.53142700001</v>
          </cell>
          <cell r="F751">
            <v>678245.07518299995</v>
          </cell>
          <cell r="G751">
            <v>214109.99267400001</v>
          </cell>
          <cell r="H751">
            <v>1512807.8053009999</v>
          </cell>
          <cell r="I751">
            <v>1060575.934809</v>
          </cell>
          <cell r="J751">
            <v>1020000.666002</v>
          </cell>
          <cell r="K751">
            <v>657019.48399400001</v>
          </cell>
          <cell r="L751">
            <v>40575.268807</v>
          </cell>
          <cell r="M751">
            <v>452231.87049200002</v>
          </cell>
          <cell r="N751">
            <v>281900.49</v>
          </cell>
          <cell r="O751">
            <v>2458074.0777850002</v>
          </cell>
          <cell r="P751">
            <v>2071833.9440609999</v>
          </cell>
          <cell r="Q751">
            <v>386240.13372400007</v>
          </cell>
          <cell r="R751">
            <v>70039.382790999996</v>
          </cell>
          <cell r="S751">
            <v>207060.34503699999</v>
          </cell>
          <cell r="T751">
            <v>135471.96664200001</v>
          </cell>
          <cell r="U751">
            <v>102743.440873</v>
          </cell>
          <cell r="V751">
            <v>205511.34943300002</v>
          </cell>
          <cell r="W751">
            <v>6.7915726315648781E-2</v>
          </cell>
          <cell r="X751">
            <v>0.22719195080439941</v>
          </cell>
          <cell r="Y751">
            <v>3644.6705315411123</v>
          </cell>
          <cell r="Z751">
            <v>452231.87049200002</v>
          </cell>
          <cell r="AA751">
            <v>28190049</v>
          </cell>
        </row>
        <row r="752">
          <cell r="A752" t="str">
            <v>WTN</v>
          </cell>
          <cell r="D752">
            <v>24971.458182999999</v>
          </cell>
          <cell r="E752">
            <v>3378.4010600000001</v>
          </cell>
          <cell r="F752">
            <v>4709.1755359999997</v>
          </cell>
          <cell r="G752">
            <v>143604.725863</v>
          </cell>
          <cell r="H752">
            <v>176921.80937999999</v>
          </cell>
          <cell r="I752">
            <v>67718.963103999995</v>
          </cell>
          <cell r="J752">
            <v>28497.935433999999</v>
          </cell>
          <cell r="K752">
            <v>17074.522138</v>
          </cell>
          <cell r="L752">
            <v>39221.027670000003</v>
          </cell>
          <cell r="M752">
            <v>109202.846276</v>
          </cell>
          <cell r="N752">
            <v>105768.27</v>
          </cell>
          <cell r="O752">
            <v>60436.398560000001</v>
          </cell>
          <cell r="P752">
            <v>29589.772714999999</v>
          </cell>
          <cell r="Q752">
            <v>30846.625844999999</v>
          </cell>
          <cell r="R752">
            <v>2994.412194</v>
          </cell>
          <cell r="S752">
            <v>6335.1195820000003</v>
          </cell>
          <cell r="T752">
            <v>3846.5936929999998</v>
          </cell>
          <cell r="U752">
            <v>3434.5762759999998</v>
          </cell>
          <cell r="V752">
            <v>6841.0058869999993</v>
          </cell>
          <cell r="W752">
            <v>1.9412961511280243E-2</v>
          </cell>
          <cell r="X752">
            <v>3.1451343926690599E-2</v>
          </cell>
          <cell r="Y752">
            <v>324.72652488312423</v>
          </cell>
          <cell r="Z752">
            <v>109202.846276</v>
          </cell>
          <cell r="AA752">
            <v>10576827</v>
          </cell>
        </row>
        <row r="753">
          <cell r="A753" t="str">
            <v>MIC</v>
          </cell>
          <cell r="D753">
            <v>61659.457233000001</v>
          </cell>
          <cell r="E753">
            <v>16570.423899000001</v>
          </cell>
          <cell r="F753">
            <v>24533.479671000001</v>
          </cell>
          <cell r="G753">
            <v>32416.417713999999</v>
          </cell>
          <cell r="H753">
            <v>100043.275947</v>
          </cell>
          <cell r="I753">
            <v>48226.105923000003</v>
          </cell>
          <cell r="J753">
            <v>47348.914607999999</v>
          </cell>
          <cell r="K753">
            <v>13877.270334999999</v>
          </cell>
          <cell r="L753">
            <v>509.88</v>
          </cell>
          <cell r="M753">
            <v>51817.170023999999</v>
          </cell>
          <cell r="N753">
            <v>55146.21</v>
          </cell>
          <cell r="O753">
            <v>85595.588629000005</v>
          </cell>
          <cell r="P753">
            <v>70309.330124</v>
          </cell>
          <cell r="Q753">
            <v>15286.258504999994</v>
          </cell>
          <cell r="R753">
            <v>1183.2794019999999</v>
          </cell>
          <cell r="S753">
            <v>653.95486200000005</v>
          </cell>
          <cell r="T753">
            <v>4141.0248430000001</v>
          </cell>
          <cell r="U753">
            <v>2811.737063</v>
          </cell>
          <cell r="V753">
            <v>5324.3042450000003</v>
          </cell>
          <cell r="W753">
            <v>2.810520783515302E-2</v>
          </cell>
          <cell r="X753">
            <v>5.4262651968405386E-2</v>
          </cell>
          <cell r="Y753">
            <v>509.86950200204137</v>
          </cell>
          <cell r="Z753">
            <v>51817.170023999999</v>
          </cell>
          <cell r="AA753">
            <v>5514621.0000000009</v>
          </cell>
        </row>
        <row r="754">
          <cell r="A754" t="str">
            <v>X26</v>
          </cell>
          <cell r="D754">
            <v>398805.10905500001</v>
          </cell>
          <cell r="E754">
            <v>24297.997329999998</v>
          </cell>
          <cell r="F754">
            <v>174146.188337</v>
          </cell>
          <cell r="G754">
            <v>19488.277331000001</v>
          </cell>
          <cell r="H754">
            <v>418293.38638600003</v>
          </cell>
          <cell r="I754">
            <v>270544.12319700001</v>
          </cell>
          <cell r="J754">
            <v>270544.12319700001</v>
          </cell>
          <cell r="K754">
            <v>0</v>
          </cell>
          <cell r="L754">
            <v>0</v>
          </cell>
          <cell r="M754">
            <v>147749.26318899999</v>
          </cell>
          <cell r="N754">
            <v>50000</v>
          </cell>
          <cell r="O754">
            <v>616229.51484900003</v>
          </cell>
          <cell r="P754">
            <v>559081.247768</v>
          </cell>
          <cell r="Q754">
            <v>57148.267080999962</v>
          </cell>
          <cell r="R754">
            <v>0</v>
          </cell>
          <cell r="S754">
            <v>14625.5429</v>
          </cell>
          <cell r="T754">
            <v>22576.307592000001</v>
          </cell>
          <cell r="U754">
            <v>17117.270821999999</v>
          </cell>
          <cell r="V754">
            <v>22576.307592000001</v>
          </cell>
          <cell r="W754">
            <v>4.0921686498299609E-2</v>
          </cell>
          <cell r="X754">
            <v>0.11585351055256152</v>
          </cell>
          <cell r="Y754">
            <v>3423.4541643999996</v>
          </cell>
          <cell r="Z754">
            <v>147749.26318899999</v>
          </cell>
          <cell r="AA754">
            <v>5000000</v>
          </cell>
        </row>
        <row r="755">
          <cell r="A755" t="str">
            <v>BRR</v>
          </cell>
          <cell r="D755">
            <v>161064.500875</v>
          </cell>
          <cell r="E755">
            <v>18244.607516</v>
          </cell>
          <cell r="F755">
            <v>55577.287729999996</v>
          </cell>
          <cell r="G755">
            <v>666622.00136600004</v>
          </cell>
          <cell r="H755">
            <v>1492414.06825</v>
          </cell>
          <cell r="I755">
            <v>271618.116713</v>
          </cell>
          <cell r="J755">
            <v>169162.97798600001</v>
          </cell>
          <cell r="K755">
            <v>49000</v>
          </cell>
          <cell r="L755">
            <v>88500</v>
          </cell>
          <cell r="M755">
            <v>1220795.951537</v>
          </cell>
          <cell r="N755">
            <v>1125000</v>
          </cell>
          <cell r="O755">
            <v>367237.29879199999</v>
          </cell>
          <cell r="P755">
            <v>296928.71445199999</v>
          </cell>
          <cell r="Q755">
            <v>70308.584340000016</v>
          </cell>
          <cell r="R755">
            <v>4610.6859839999997</v>
          </cell>
          <cell r="S755">
            <v>33436.427908999998</v>
          </cell>
          <cell r="T755">
            <v>93895.855074000006</v>
          </cell>
          <cell r="U755">
            <v>81158.368807000006</v>
          </cell>
          <cell r="V755">
            <v>98506.541058000003</v>
          </cell>
          <cell r="W755">
            <v>5.4380597538969899E-2</v>
          </cell>
          <cell r="X755">
            <v>6.6479880363971081E-2</v>
          </cell>
          <cell r="Y755">
            <v>721.40772272888887</v>
          </cell>
          <cell r="Z755">
            <v>1220795.951537</v>
          </cell>
          <cell r="AA755">
            <v>112500000</v>
          </cell>
        </row>
        <row r="756">
          <cell r="A756" t="str">
            <v>BSL</v>
          </cell>
          <cell r="D756">
            <v>202171.66101099999</v>
          </cell>
          <cell r="E756">
            <v>62471.879207999998</v>
          </cell>
          <cell r="F756">
            <v>87205.047649999993</v>
          </cell>
          <cell r="G756">
            <v>615820.26492099999</v>
          </cell>
          <cell r="H756">
            <v>835346.65369499999</v>
          </cell>
          <cell r="I756">
            <v>350509.93485299998</v>
          </cell>
          <cell r="J756">
            <v>350189.93485299998</v>
          </cell>
          <cell r="K756">
            <v>216614.87646699999</v>
          </cell>
          <cell r="L756">
            <v>0</v>
          </cell>
          <cell r="M756">
            <v>484836.718842</v>
          </cell>
          <cell r="N756">
            <v>450000</v>
          </cell>
          <cell r="O756">
            <v>868824.15968599997</v>
          </cell>
          <cell r="P756">
            <v>792284.97018299997</v>
          </cell>
          <cell r="Q756">
            <v>76539.189502999987</v>
          </cell>
          <cell r="R756">
            <v>11848.780198</v>
          </cell>
          <cell r="S756">
            <v>51122.813667000002</v>
          </cell>
          <cell r="T756">
            <v>40553.188411000003</v>
          </cell>
          <cell r="U756">
            <v>32288.916924000001</v>
          </cell>
          <cell r="V756">
            <v>52401.968609000003</v>
          </cell>
          <cell r="W756">
            <v>3.8653314502639119E-2</v>
          </cell>
          <cell r="X756">
            <v>6.6597507303324532E-2</v>
          </cell>
          <cell r="Y756">
            <v>717.53148720000002</v>
          </cell>
          <cell r="Z756">
            <v>484836.718842</v>
          </cell>
          <cell r="AA756">
            <v>45000000</v>
          </cell>
        </row>
        <row r="757">
          <cell r="A757" t="str">
            <v>PMT</v>
          </cell>
          <cell r="D757">
            <v>165690.42434999999</v>
          </cell>
          <cell r="E757">
            <v>71788.367866999994</v>
          </cell>
          <cell r="F757">
            <v>73725.902753000002</v>
          </cell>
          <cell r="G757">
            <v>22726.324807000001</v>
          </cell>
          <cell r="H757">
            <v>189081.686892</v>
          </cell>
          <cell r="I757">
            <v>109822.750361</v>
          </cell>
          <cell r="J757">
            <v>109322.750361</v>
          </cell>
          <cell r="K757">
            <v>59537.109125000003</v>
          </cell>
          <cell r="L757">
            <v>0</v>
          </cell>
          <cell r="M757">
            <v>79258.936530999999</v>
          </cell>
          <cell r="N757">
            <v>49400</v>
          </cell>
          <cell r="O757">
            <v>261086.907955</v>
          </cell>
          <cell r="P757">
            <v>236462.055364</v>
          </cell>
          <cell r="Q757">
            <v>24624.852590999999</v>
          </cell>
          <cell r="R757">
            <v>3289.2529279999999</v>
          </cell>
          <cell r="S757">
            <v>2780.8840789999999</v>
          </cell>
          <cell r="T757">
            <v>1102.7981460000001</v>
          </cell>
          <cell r="U757">
            <v>1102.7981460000001</v>
          </cell>
          <cell r="V757">
            <v>4392.051074</v>
          </cell>
          <cell r="W757">
            <v>5.8323900327264281E-3</v>
          </cell>
          <cell r="X757">
            <v>1.3913865038659335E-2</v>
          </cell>
          <cell r="Y757">
            <v>223.2384910931174</v>
          </cell>
          <cell r="Z757">
            <v>79258.936530999999</v>
          </cell>
          <cell r="AA757">
            <v>4940000</v>
          </cell>
        </row>
        <row r="758">
          <cell r="A758" t="str">
            <v>DBM</v>
          </cell>
          <cell r="D758">
            <v>89773.855402000001</v>
          </cell>
          <cell r="E758">
            <v>32640.309773000001</v>
          </cell>
          <cell r="F758">
            <v>33655.405610000002</v>
          </cell>
          <cell r="G758">
            <v>5207.8913080000002</v>
          </cell>
          <cell r="H758">
            <v>95481.746710000007</v>
          </cell>
          <cell r="I758">
            <v>40121.727473999999</v>
          </cell>
          <cell r="J758">
            <v>40121.727473999999</v>
          </cell>
          <cell r="K758">
            <v>0</v>
          </cell>
          <cell r="L758">
            <v>0</v>
          </cell>
          <cell r="M758">
            <v>55360.019236</v>
          </cell>
          <cell r="N758">
            <v>19415.84</v>
          </cell>
          <cell r="O758">
            <v>260879.77254100001</v>
          </cell>
          <cell r="P758">
            <v>230216.182886</v>
          </cell>
          <cell r="Q758">
            <v>30663.589654999996</v>
          </cell>
          <cell r="R758">
            <v>0.75342500000000001</v>
          </cell>
          <cell r="S758">
            <v>5975.414307</v>
          </cell>
          <cell r="T758">
            <v>8073.7117840000001</v>
          </cell>
          <cell r="U758">
            <v>6513.5697479999999</v>
          </cell>
          <cell r="V758">
            <v>8074.465209</v>
          </cell>
          <cell r="W758">
            <v>6.8217957593331505E-2</v>
          </cell>
          <cell r="X758">
            <v>0.11765837219515088</v>
          </cell>
          <cell r="Y758">
            <v>3354.7710261312413</v>
          </cell>
          <cell r="Z758">
            <v>55360.019236</v>
          </cell>
          <cell r="AA758">
            <v>1941584</v>
          </cell>
        </row>
        <row r="759">
          <cell r="A759" t="str">
            <v>PSB</v>
          </cell>
          <cell r="D759">
            <v>506712.78879600001</v>
          </cell>
          <cell r="E759">
            <v>40736.812843</v>
          </cell>
          <cell r="F759">
            <v>5731.2836090000001</v>
          </cell>
          <cell r="G759">
            <v>103254.29661799999</v>
          </cell>
          <cell r="H759">
            <v>798631.39935299999</v>
          </cell>
          <cell r="I759">
            <v>237767.65990500001</v>
          </cell>
          <cell r="J759">
            <v>28497.511330000001</v>
          </cell>
          <cell r="K759">
            <v>0</v>
          </cell>
          <cell r="L759">
            <v>0</v>
          </cell>
          <cell r="M759">
            <v>560863.73944799998</v>
          </cell>
          <cell r="N759">
            <v>500000</v>
          </cell>
          <cell r="O759">
            <v>198882.66459199999</v>
          </cell>
          <cell r="P759">
            <v>191286.85314399999</v>
          </cell>
          <cell r="Q759">
            <v>7595.8114480000049</v>
          </cell>
          <cell r="R759">
            <v>36.690410999999997</v>
          </cell>
          <cell r="S759">
            <v>-22726.495704000001</v>
          </cell>
          <cell r="T759">
            <v>2709.933536</v>
          </cell>
          <cell r="U759">
            <v>781.34968900000001</v>
          </cell>
          <cell r="V759">
            <v>2746.623947</v>
          </cell>
          <cell r="W759">
            <v>9.7836084285316048E-4</v>
          </cell>
          <cell r="X759">
            <v>1.393118567031988E-3</v>
          </cell>
          <cell r="Y759">
            <v>15.626993779999999</v>
          </cell>
          <cell r="Z759">
            <v>560863.73944799998</v>
          </cell>
          <cell r="AA759">
            <v>50000000</v>
          </cell>
        </row>
        <row r="760">
          <cell r="A760" t="str">
            <v>SSN</v>
          </cell>
          <cell r="D760">
            <v>341737.16707299999</v>
          </cell>
          <cell r="E760">
            <v>240362.65578999999</v>
          </cell>
          <cell r="F760">
            <v>0</v>
          </cell>
          <cell r="G760">
            <v>9037.2445129999996</v>
          </cell>
          <cell r="H760">
            <v>1130290.9706260001</v>
          </cell>
          <cell r="I760">
            <v>678666.09910800005</v>
          </cell>
          <cell r="J760">
            <v>673945.46580200002</v>
          </cell>
          <cell r="K760">
            <v>1494.501487</v>
          </cell>
          <cell r="L760">
            <v>3340.6333060000002</v>
          </cell>
          <cell r="M760">
            <v>451624.87151800003</v>
          </cell>
          <cell r="N760">
            <v>396000</v>
          </cell>
          <cell r="O760">
            <v>11600.909632999999</v>
          </cell>
          <cell r="P760">
            <v>6230.7014390000004</v>
          </cell>
          <cell r="Q760">
            <v>5370.2081940000007</v>
          </cell>
          <cell r="R760">
            <v>626.86337800000001</v>
          </cell>
          <cell r="S760">
            <v>-15248.820975000001</v>
          </cell>
          <cell r="T760">
            <v>1123.0920980000001</v>
          </cell>
          <cell r="U760">
            <v>656.98499300000003</v>
          </cell>
          <cell r="V760">
            <v>1749.9554760000001</v>
          </cell>
          <cell r="W760">
            <v>5.8125297828057112E-4</v>
          </cell>
          <cell r="X760">
            <v>1.4547139328083155E-3</v>
          </cell>
          <cell r="Y760">
            <v>16.590530126262625</v>
          </cell>
          <cell r="Z760">
            <v>451624.87151800003</v>
          </cell>
          <cell r="AA760">
            <v>39600000</v>
          </cell>
        </row>
        <row r="761">
          <cell r="A761" t="str">
            <v>BHK</v>
          </cell>
          <cell r="D761">
            <v>17396.542600000001</v>
          </cell>
          <cell r="E761">
            <v>5153.5330000000004</v>
          </cell>
          <cell r="F761">
            <v>11045.514243</v>
          </cell>
          <cell r="G761">
            <v>72512.980937999993</v>
          </cell>
          <cell r="H761">
            <v>102844.87031499999</v>
          </cell>
          <cell r="I761">
            <v>51645.842487000002</v>
          </cell>
          <cell r="J761">
            <v>44173.660037000001</v>
          </cell>
          <cell r="K761">
            <v>20877.402979999999</v>
          </cell>
          <cell r="L761">
            <v>7450.9324500000002</v>
          </cell>
          <cell r="M761">
            <v>51199.027827999998</v>
          </cell>
          <cell r="N761">
            <v>39860</v>
          </cell>
          <cell r="O761">
            <v>153425.44326999999</v>
          </cell>
          <cell r="P761">
            <v>116748.822994</v>
          </cell>
          <cell r="Q761">
            <v>36676.620276000001</v>
          </cell>
          <cell r="R761">
            <v>1999.059951</v>
          </cell>
          <cell r="S761">
            <v>9103.9480289999992</v>
          </cell>
          <cell r="T761">
            <v>9035.8407829999996</v>
          </cell>
          <cell r="U761">
            <v>7226.4789579999997</v>
          </cell>
          <cell r="V761">
            <v>11034.900733999999</v>
          </cell>
          <cell r="W761">
            <v>7.0265818177088143E-2</v>
          </cell>
          <cell r="X761">
            <v>0.14114484716930395</v>
          </cell>
          <cell r="Y761">
            <v>1812.9651174109383</v>
          </cell>
          <cell r="Z761">
            <v>51199.027827999998</v>
          </cell>
          <cell r="AA761">
            <v>3986000</v>
          </cell>
        </row>
        <row r="762">
          <cell r="A762" t="str">
            <v>ND2</v>
          </cell>
          <cell r="D762">
            <v>132176.446172</v>
          </cell>
          <cell r="E762">
            <v>23291.334819</v>
          </cell>
          <cell r="F762">
            <v>25196.56234</v>
          </cell>
          <cell r="G762">
            <v>1683711.702395</v>
          </cell>
          <cell r="H762">
            <v>1846517.217857</v>
          </cell>
          <cell r="I762">
            <v>1206188.9478470001</v>
          </cell>
          <cell r="J762">
            <v>122448.533423</v>
          </cell>
          <cell r="K762">
            <v>89184</v>
          </cell>
          <cell r="L762">
            <v>1083740.4144240001</v>
          </cell>
          <cell r="M762">
            <v>640328.27000999998</v>
          </cell>
          <cell r="N762">
            <v>499939.6</v>
          </cell>
          <cell r="O762">
            <v>384765.04872000002</v>
          </cell>
          <cell r="P762">
            <v>108125.758475</v>
          </cell>
          <cell r="Q762">
            <v>276639.29024499992</v>
          </cell>
          <cell r="R762">
            <v>116038.439935</v>
          </cell>
          <cell r="S762">
            <v>244582.12899500001</v>
          </cell>
          <cell r="T762">
            <v>130096.160557</v>
          </cell>
          <cell r="U762">
            <v>123515.704511</v>
          </cell>
          <cell r="V762">
            <v>246134.600492</v>
          </cell>
          <cell r="W762">
            <v>6.6891173998554848E-2</v>
          </cell>
          <cell r="X762">
            <v>0.19289434856448093</v>
          </cell>
          <cell r="Y762">
            <v>2470.6125402148577</v>
          </cell>
          <cell r="Z762">
            <v>640328.27000999998</v>
          </cell>
          <cell r="AA762">
            <v>49993960</v>
          </cell>
        </row>
        <row r="763">
          <cell r="A763" t="str">
            <v>NAW</v>
          </cell>
          <cell r="D763">
            <v>120910.537176</v>
          </cell>
          <cell r="E763">
            <v>33896.947399999997</v>
          </cell>
          <cell r="F763">
            <v>15862.6978</v>
          </cell>
          <cell r="G763">
            <v>633633.65263200004</v>
          </cell>
          <cell r="H763">
            <v>767066.76057000004</v>
          </cell>
          <cell r="I763">
            <v>393799.17568500002</v>
          </cell>
          <cell r="J763">
            <v>108007.177507</v>
          </cell>
          <cell r="K763">
            <v>26585.267555999999</v>
          </cell>
          <cell r="L763">
            <v>285791.99817799998</v>
          </cell>
          <cell r="M763">
            <v>373267.58488500002</v>
          </cell>
          <cell r="N763">
            <v>373859.83</v>
          </cell>
          <cell r="O763">
            <v>209159.70438800001</v>
          </cell>
          <cell r="P763">
            <v>158530.923534</v>
          </cell>
          <cell r="Q763">
            <v>50628.780853999997</v>
          </cell>
          <cell r="R763">
            <v>15236.445781</v>
          </cell>
          <cell r="S763">
            <v>12614.133109</v>
          </cell>
          <cell r="T763">
            <v>35.445766999999996</v>
          </cell>
          <cell r="U763">
            <v>27.260010000000001</v>
          </cell>
          <cell r="V763">
            <v>15271.891548</v>
          </cell>
          <cell r="W763">
            <v>3.5537988870412457E-5</v>
          </cell>
          <cell r="X763">
            <v>7.3030745513030646E-5</v>
          </cell>
          <cell r="Y763">
            <v>0.72915054821482161</v>
          </cell>
          <cell r="Z763">
            <v>373267.58488500002</v>
          </cell>
          <cell r="AA763">
            <v>37385983</v>
          </cell>
        </row>
        <row r="764">
          <cell r="A764" t="str">
            <v>ASD</v>
          </cell>
          <cell r="D764">
            <v>247193.728424</v>
          </cell>
          <cell r="E764">
            <v>122764.847939</v>
          </cell>
          <cell r="F764">
            <v>49366.331181000001</v>
          </cell>
          <cell r="G764">
            <v>19553.860789999999</v>
          </cell>
          <cell r="H764">
            <v>279823.31790000002</v>
          </cell>
          <cell r="I764">
            <v>231461.27800699999</v>
          </cell>
          <cell r="J764">
            <v>231461.27800699999</v>
          </cell>
          <cell r="K764">
            <v>102685.81084400001</v>
          </cell>
          <cell r="L764">
            <v>0</v>
          </cell>
          <cell r="M764">
            <v>48362.039893000001</v>
          </cell>
          <cell r="N764">
            <v>40000</v>
          </cell>
          <cell r="O764">
            <v>95653.278642000005</v>
          </cell>
          <cell r="P764">
            <v>82043.715888000006</v>
          </cell>
          <cell r="Q764">
            <v>13609.562754000006</v>
          </cell>
          <cell r="R764">
            <v>7006.70766</v>
          </cell>
          <cell r="S764">
            <v>5168.6945800000003</v>
          </cell>
          <cell r="T764">
            <v>4965.6834589999999</v>
          </cell>
          <cell r="U764">
            <v>3850.1700580000002</v>
          </cell>
          <cell r="V764">
            <v>11972.391119</v>
          </cell>
          <cell r="W764">
            <v>1.375928956491013E-2</v>
          </cell>
          <cell r="X764">
            <v>7.9611407345894031E-2</v>
          </cell>
          <cell r="Y764">
            <v>962.54251450000004</v>
          </cell>
          <cell r="Z764">
            <v>48362.039893000001</v>
          </cell>
          <cell r="AA764">
            <v>4000000</v>
          </cell>
        </row>
        <row r="765">
          <cell r="A765" t="str">
            <v>VNX</v>
          </cell>
          <cell r="D765">
            <v>50141.956151999999</v>
          </cell>
          <cell r="E765">
            <v>4533.9228899999998</v>
          </cell>
          <cell r="F765">
            <v>8218.2560049999993</v>
          </cell>
          <cell r="G765">
            <v>7616.2651539999997</v>
          </cell>
          <cell r="H765">
            <v>58154.306530000002</v>
          </cell>
          <cell r="I765">
            <v>23643.103092000001</v>
          </cell>
          <cell r="J765">
            <v>23643.103092000001</v>
          </cell>
          <cell r="K765">
            <v>22.64</v>
          </cell>
          <cell r="L765">
            <v>0</v>
          </cell>
          <cell r="M765">
            <v>34511.203437999997</v>
          </cell>
          <cell r="N765">
            <v>12249.48</v>
          </cell>
          <cell r="O765">
            <v>164810.20416200001</v>
          </cell>
          <cell r="P765">
            <v>134622.83801000001</v>
          </cell>
          <cell r="Q765">
            <v>30187.366152000002</v>
          </cell>
          <cell r="R765">
            <v>0</v>
          </cell>
          <cell r="S765">
            <v>13740.484055000001</v>
          </cell>
          <cell r="T765">
            <v>15550.384872000001</v>
          </cell>
          <cell r="U765">
            <v>12465.880357</v>
          </cell>
          <cell r="V765">
            <v>15550.384872000001</v>
          </cell>
          <cell r="W765">
            <v>0.21435867953423604</v>
          </cell>
          <cell r="X765">
            <v>0.36121256621477082</v>
          </cell>
          <cell r="Y765">
            <v>10176.66085172595</v>
          </cell>
          <cell r="Z765">
            <v>34511.203437999997</v>
          </cell>
          <cell r="AA765">
            <v>1224948</v>
          </cell>
        </row>
        <row r="766">
          <cell r="A766" t="str">
            <v>SHC</v>
          </cell>
          <cell r="D766">
            <v>28787.386929</v>
          </cell>
          <cell r="E766">
            <v>16314.211687000001</v>
          </cell>
          <cell r="F766">
            <v>9.0852869999999992</v>
          </cell>
          <cell r="G766">
            <v>41575.331722000003</v>
          </cell>
          <cell r="H766">
            <v>73456.688689000002</v>
          </cell>
          <cell r="I766">
            <v>23279.583068</v>
          </cell>
          <cell r="J766">
            <v>23279.583068</v>
          </cell>
          <cell r="K766">
            <v>2100</v>
          </cell>
          <cell r="L766">
            <v>0</v>
          </cell>
          <cell r="M766">
            <v>50177.105621000002</v>
          </cell>
          <cell r="N766">
            <v>43095.5</v>
          </cell>
          <cell r="O766">
            <v>117992.284136</v>
          </cell>
          <cell r="P766">
            <v>109257.799136</v>
          </cell>
          <cell r="Q766">
            <v>8734.4850000000024</v>
          </cell>
          <cell r="R766">
            <v>218.194457</v>
          </cell>
          <cell r="S766">
            <v>4380.0076230000004</v>
          </cell>
          <cell r="T766">
            <v>4483.5067049999998</v>
          </cell>
          <cell r="U766">
            <v>3524.981914</v>
          </cell>
          <cell r="V766">
            <v>4701.7011619999994</v>
          </cell>
          <cell r="W766">
            <v>4.7987215009432614E-2</v>
          </cell>
          <cell r="X766">
            <v>7.0250802041573579E-2</v>
          </cell>
          <cell r="Y766">
            <v>817.94663340720024</v>
          </cell>
          <cell r="Z766">
            <v>50177.105621000002</v>
          </cell>
          <cell r="AA766">
            <v>4309550</v>
          </cell>
        </row>
        <row r="767">
          <cell r="A767" t="str">
            <v>EVF</v>
          </cell>
          <cell r="D767" t="e">
            <v>#N/A</v>
          </cell>
          <cell r="E767" t="e">
            <v>#N/A</v>
          </cell>
          <cell r="F767" t="e">
            <v>#N/A</v>
          </cell>
          <cell r="G767">
            <v>67945</v>
          </cell>
          <cell r="H767">
            <v>20057008</v>
          </cell>
          <cell r="I767">
            <v>16825323</v>
          </cell>
          <cell r="J767" t="e">
            <v>#N/A</v>
          </cell>
          <cell r="K767">
            <v>8301519</v>
          </cell>
          <cell r="L767">
            <v>4875737</v>
          </cell>
          <cell r="M767">
            <v>3231685</v>
          </cell>
          <cell r="N767">
            <v>2500000</v>
          </cell>
          <cell r="O767">
            <v>1241191</v>
          </cell>
          <cell r="P767" t="e">
            <v>#N/A</v>
          </cell>
          <cell r="Q767" t="e">
            <v>#N/A</v>
          </cell>
          <cell r="R767" t="e">
            <v>#N/A</v>
          </cell>
          <cell r="S767">
            <v>254214</v>
          </cell>
          <cell r="T767">
            <v>254214</v>
          </cell>
          <cell r="U767">
            <v>203576</v>
          </cell>
          <cell r="V767" t="e">
            <v>#N/A</v>
          </cell>
          <cell r="W767">
            <v>1.0149868813932766E-2</v>
          </cell>
          <cell r="X767">
            <v>6.2993763315422141E-2</v>
          </cell>
          <cell r="Y767">
            <v>814.30399999999997</v>
          </cell>
          <cell r="Z767">
            <v>3231685</v>
          </cell>
          <cell r="AA767">
            <v>250000000</v>
          </cell>
        </row>
        <row r="768">
          <cell r="A768" t="str">
            <v>X18</v>
          </cell>
          <cell r="D768">
            <v>112422.549855</v>
          </cell>
          <cell r="E768">
            <v>9057.5543120000002</v>
          </cell>
          <cell r="F768">
            <v>38228.137067999996</v>
          </cell>
          <cell r="G768">
            <v>613353.89145500003</v>
          </cell>
          <cell r="H768">
            <v>732439.33374899998</v>
          </cell>
          <cell r="I768">
            <v>749404.55415400001</v>
          </cell>
          <cell r="J768">
            <v>408108.75120200001</v>
          </cell>
          <cell r="K768">
            <v>103555.55100000001</v>
          </cell>
          <cell r="L768">
            <v>341295.802952</v>
          </cell>
          <cell r="M768">
            <v>-16965.220405</v>
          </cell>
          <cell r="N768">
            <v>41557.769999999997</v>
          </cell>
          <cell r="O768">
            <v>312871.74618299998</v>
          </cell>
          <cell r="P768">
            <v>312389.69063899998</v>
          </cell>
          <cell r="Q768">
            <v>482.05554400000403</v>
          </cell>
          <cell r="R768">
            <v>21963.590302000001</v>
          </cell>
          <cell r="S768">
            <v>-18194.220645000001</v>
          </cell>
          <cell r="T768">
            <v>64861.093593999998</v>
          </cell>
          <cell r="U768">
            <v>64861.093593999998</v>
          </cell>
          <cell r="V768">
            <v>86824.683896000002</v>
          </cell>
          <cell r="W768">
            <v>8.8554902236076913E-2</v>
          </cell>
          <cell r="X768">
            <v>-3.8231801323892083</v>
          </cell>
          <cell r="Y768">
            <v>10536.621712255008</v>
          </cell>
          <cell r="Z768">
            <v>-16965.220405</v>
          </cell>
          <cell r="AA768">
            <v>6155777</v>
          </cell>
        </row>
        <row r="769">
          <cell r="A769" t="str">
            <v>HD8</v>
          </cell>
          <cell r="D769">
            <v>413018.55880200001</v>
          </cell>
          <cell r="E769">
            <v>3902.7761369999998</v>
          </cell>
          <cell r="F769">
            <v>359196.73123999999</v>
          </cell>
          <cell r="G769">
            <v>1753.9004890000001</v>
          </cell>
          <cell r="H769">
            <v>440854.352166</v>
          </cell>
          <cell r="I769">
            <v>311812.17958699999</v>
          </cell>
          <cell r="J769">
            <v>197042.38779499999</v>
          </cell>
          <cell r="K769">
            <v>0</v>
          </cell>
          <cell r="L769">
            <v>0</v>
          </cell>
          <cell r="M769">
            <v>129042.17257900001</v>
          </cell>
          <cell r="N769">
            <v>100000</v>
          </cell>
          <cell r="O769">
            <v>162030.29726399999</v>
          </cell>
          <cell r="P769">
            <v>127776.61893</v>
          </cell>
          <cell r="Q769">
            <v>34253.678333999989</v>
          </cell>
          <cell r="R769">
            <v>122.780756</v>
          </cell>
          <cell r="S769">
            <v>17241.583497</v>
          </cell>
          <cell r="T769">
            <v>19359.994406000002</v>
          </cell>
          <cell r="U769">
            <v>14938.446725</v>
          </cell>
          <cell r="V769">
            <v>19482.775162000002</v>
          </cell>
          <cell r="W769">
            <v>3.3885220031524277E-2</v>
          </cell>
          <cell r="X769">
            <v>0.11576406709872029</v>
          </cell>
          <cell r="Y769">
            <v>1493.8446724999999</v>
          </cell>
          <cell r="Z769">
            <v>129042.17257900001</v>
          </cell>
          <cell r="AA769">
            <v>10000000</v>
          </cell>
        </row>
        <row r="770">
          <cell r="A770" t="str">
            <v>LTG</v>
          </cell>
          <cell r="D770">
            <v>6002446.0929370001</v>
          </cell>
          <cell r="E770">
            <v>2294815.164357</v>
          </cell>
          <cell r="F770">
            <v>3095850.2667990001</v>
          </cell>
          <cell r="G770">
            <v>1535194.578094</v>
          </cell>
          <cell r="H770">
            <v>7707701.2482780004</v>
          </cell>
          <cell r="I770">
            <v>5192635.0878069997</v>
          </cell>
          <cell r="J770">
            <v>5012855.7091330001</v>
          </cell>
          <cell r="K770">
            <v>3000025.220303</v>
          </cell>
          <cell r="L770">
            <v>150000</v>
          </cell>
          <cell r="M770">
            <v>2515066.1604709998</v>
          </cell>
          <cell r="N770">
            <v>805933.4</v>
          </cell>
          <cell r="O770">
            <v>9031433.4543190002</v>
          </cell>
          <cell r="P770">
            <v>7097745.6536189998</v>
          </cell>
          <cell r="Q770">
            <v>1933687.8007000007</v>
          </cell>
          <cell r="R770">
            <v>174744.57909499999</v>
          </cell>
          <cell r="S770">
            <v>718367.42338299996</v>
          </cell>
          <cell r="T770">
            <v>548949.81323600002</v>
          </cell>
          <cell r="U770">
            <v>411572.39543999999</v>
          </cell>
          <cell r="V770">
            <v>723694.39233099995</v>
          </cell>
          <cell r="W770">
            <v>5.3397554236024727E-2</v>
          </cell>
          <cell r="X770">
            <v>0.16364277087761553</v>
          </cell>
          <cell r="Y770">
            <v>5106.7792380859264</v>
          </cell>
          <cell r="Z770">
            <v>2515066.1604709998</v>
          </cell>
          <cell r="AA770">
            <v>80593340</v>
          </cell>
        </row>
        <row r="771">
          <cell r="A771" t="str">
            <v>HTE</v>
          </cell>
          <cell r="D771">
            <v>203229.74948100001</v>
          </cell>
          <cell r="E771">
            <v>107838.956563</v>
          </cell>
          <cell r="F771">
            <v>19087.908996999999</v>
          </cell>
          <cell r="G771">
            <v>67633.593999000004</v>
          </cell>
          <cell r="H771">
            <v>349240.65891900001</v>
          </cell>
          <cell r="I771">
            <v>106111.824372</v>
          </cell>
          <cell r="J771">
            <v>102414.72343500001</v>
          </cell>
          <cell r="K771">
            <v>7448</v>
          </cell>
          <cell r="L771">
            <v>3697.1009370000002</v>
          </cell>
          <cell r="M771">
            <v>243128.83454700001</v>
          </cell>
          <cell r="N771">
            <v>216381.65</v>
          </cell>
          <cell r="O771">
            <v>228605.31310599999</v>
          </cell>
          <cell r="P771">
            <v>208107.07360500001</v>
          </cell>
          <cell r="Q771">
            <v>20498.239501000011</v>
          </cell>
          <cell r="R771">
            <v>416.56617199999999</v>
          </cell>
          <cell r="S771">
            <v>12596.040762000001</v>
          </cell>
          <cell r="T771">
            <v>33229.800639000001</v>
          </cell>
          <cell r="U771">
            <v>26520.427914</v>
          </cell>
          <cell r="V771">
            <v>33646.366811</v>
          </cell>
          <cell r="W771">
            <v>7.5937400863027596E-2</v>
          </cell>
          <cell r="X771">
            <v>0.10907973117797039</v>
          </cell>
          <cell r="Y771">
            <v>1225.632021661726</v>
          </cell>
          <cell r="Z771">
            <v>243128.83454700001</v>
          </cell>
          <cell r="AA771">
            <v>21638165</v>
          </cell>
        </row>
        <row r="772">
          <cell r="A772" t="str">
            <v>HAF</v>
          </cell>
          <cell r="D772">
            <v>77269.755309</v>
          </cell>
          <cell r="E772">
            <v>10388.232087</v>
          </cell>
          <cell r="F772">
            <v>13069.018483</v>
          </cell>
          <cell r="G772">
            <v>125504.37946500001</v>
          </cell>
          <cell r="H772">
            <v>213558.87038899999</v>
          </cell>
          <cell r="I772">
            <v>67245.342279999997</v>
          </cell>
          <cell r="J772">
            <v>28786.610485000001</v>
          </cell>
          <cell r="K772">
            <v>8618.9926940000005</v>
          </cell>
          <cell r="L772">
            <v>6080.947118</v>
          </cell>
          <cell r="M772">
            <v>146313.52810900001</v>
          </cell>
          <cell r="N772">
            <v>145000</v>
          </cell>
          <cell r="O772">
            <v>192750.86426900001</v>
          </cell>
          <cell r="P772">
            <v>152479.46589200001</v>
          </cell>
          <cell r="Q772">
            <v>40271.39837699999</v>
          </cell>
          <cell r="R772">
            <v>1251.1254429999999</v>
          </cell>
          <cell r="S772">
            <v>-495.79082599999998</v>
          </cell>
          <cell r="T772">
            <v>4112.1447369999996</v>
          </cell>
          <cell r="U772">
            <v>2698.0600279999999</v>
          </cell>
          <cell r="V772">
            <v>5363.2701799999995</v>
          </cell>
          <cell r="W772">
            <v>1.2633799865514609E-2</v>
          </cell>
          <cell r="X772">
            <v>1.8440263609732731E-2</v>
          </cell>
          <cell r="Y772">
            <v>186.07310537931033</v>
          </cell>
          <cell r="Z772">
            <v>146313.52810900001</v>
          </cell>
          <cell r="AA772">
            <v>14500000</v>
          </cell>
        </row>
        <row r="773">
          <cell r="A773" t="str">
            <v>TTP</v>
          </cell>
          <cell r="D773">
            <v>783357.57834799995</v>
          </cell>
          <cell r="E773">
            <v>381212.940244</v>
          </cell>
          <cell r="F773">
            <v>290952.377614</v>
          </cell>
          <cell r="G773">
            <v>345178.728466</v>
          </cell>
          <cell r="H773">
            <v>1247892.2007240001</v>
          </cell>
          <cell r="I773">
            <v>482407.17693800002</v>
          </cell>
          <cell r="J773">
            <v>474459.95286299998</v>
          </cell>
          <cell r="K773">
            <v>0</v>
          </cell>
          <cell r="L773">
            <v>0</v>
          </cell>
          <cell r="M773">
            <v>765485.02378599998</v>
          </cell>
          <cell r="N773">
            <v>135177.70000000001</v>
          </cell>
          <cell r="O773">
            <v>1704119.240129</v>
          </cell>
          <cell r="P773">
            <v>1566782.560753</v>
          </cell>
          <cell r="Q773">
            <v>137336.67937599996</v>
          </cell>
          <cell r="R773">
            <v>1835.5330550000001</v>
          </cell>
          <cell r="S773">
            <v>49611.128828000001</v>
          </cell>
          <cell r="T773">
            <v>60041.709575000001</v>
          </cell>
          <cell r="U773">
            <v>47219.029678999999</v>
          </cell>
          <cell r="V773">
            <v>61877.242630000001</v>
          </cell>
          <cell r="W773">
            <v>3.7839029406229588E-2</v>
          </cell>
          <cell r="X773">
            <v>6.1685112329775138E-2</v>
          </cell>
          <cell r="Y773">
            <v>3493.1079371079695</v>
          </cell>
          <cell r="Z773">
            <v>765485.02378599998</v>
          </cell>
          <cell r="AA773">
            <v>13517770</v>
          </cell>
        </row>
        <row r="774">
          <cell r="A774" t="str">
            <v>IPA</v>
          </cell>
          <cell r="D774">
            <v>582767.28042800003</v>
          </cell>
          <cell r="E774">
            <v>411754.97131200001</v>
          </cell>
          <cell r="F774">
            <v>58674.625855999999</v>
          </cell>
          <cell r="G774">
            <v>985342.10818400001</v>
          </cell>
          <cell r="H774">
            <v>2589798.433706</v>
          </cell>
          <cell r="I774">
            <v>976587.10262100003</v>
          </cell>
          <cell r="J774">
            <v>419181.86596700002</v>
          </cell>
          <cell r="K774">
            <v>223451.38889199999</v>
          </cell>
          <cell r="L774">
            <v>514074.37991800002</v>
          </cell>
          <cell r="M774">
            <v>1613211.331085</v>
          </cell>
          <cell r="N774">
            <v>872947.48</v>
          </cell>
          <cell r="O774">
            <v>1057126.9026309999</v>
          </cell>
          <cell r="P774">
            <v>966772.30024400004</v>
          </cell>
          <cell r="Q774">
            <v>90354.602386999948</v>
          </cell>
          <cell r="R774">
            <v>84299.301783000003</v>
          </cell>
          <cell r="S774">
            <v>55379.915760999997</v>
          </cell>
          <cell r="T774">
            <v>74784.070825000003</v>
          </cell>
          <cell r="U774">
            <v>48960.206163000003</v>
          </cell>
          <cell r="V774">
            <v>159083.37260800001</v>
          </cell>
          <cell r="W774">
            <v>1.8905025783391944E-2</v>
          </cell>
          <cell r="X774">
            <v>3.0349530293759319E-2</v>
          </cell>
          <cell r="Y774">
            <v>549.50806847515116</v>
          </cell>
          <cell r="Z774">
            <v>1613211.331085</v>
          </cell>
          <cell r="AA774">
            <v>89098248</v>
          </cell>
        </row>
        <row r="775">
          <cell r="A775" t="str">
            <v>FGL</v>
          </cell>
          <cell r="D775">
            <v>97238.519065999993</v>
          </cell>
          <cell r="E775">
            <v>32740</v>
          </cell>
          <cell r="F775">
            <v>19690.894926000001</v>
          </cell>
          <cell r="G775">
            <v>159186.02153100001</v>
          </cell>
          <cell r="H775">
            <v>260527.12273999999</v>
          </cell>
          <cell r="I775">
            <v>112591.53135600001</v>
          </cell>
          <cell r="J775">
            <v>112591.53135600001</v>
          </cell>
          <cell r="K775">
            <v>20071.363778999999</v>
          </cell>
          <cell r="L775">
            <v>0</v>
          </cell>
          <cell r="M775">
            <v>147935.591384</v>
          </cell>
          <cell r="N775">
            <v>146763</v>
          </cell>
          <cell r="O775">
            <v>100345.52959999999</v>
          </cell>
          <cell r="P775">
            <v>98153.705046000003</v>
          </cell>
          <cell r="Q775">
            <v>2191.8245539999953</v>
          </cell>
          <cell r="R775">
            <v>3963.864787</v>
          </cell>
          <cell r="S775">
            <v>-8281.3121080000001</v>
          </cell>
          <cell r="T775">
            <v>-16403.368281999999</v>
          </cell>
          <cell r="U775">
            <v>-16403.368281999999</v>
          </cell>
          <cell r="V775">
            <v>-12439.503494999999</v>
          </cell>
          <cell r="W775">
            <v>-6.2962228690370103E-2</v>
          </cell>
          <cell r="X775">
            <v>-0.1108818245057836</v>
          </cell>
          <cell r="Y775">
            <v>-2530.8672754004083</v>
          </cell>
          <cell r="Z775">
            <v>147935.591384</v>
          </cell>
          <cell r="AA775">
            <v>6481323</v>
          </cell>
        </row>
        <row r="776">
          <cell r="A776" t="str">
            <v>ADP</v>
          </cell>
          <cell r="D776">
            <v>184763.68198600001</v>
          </cell>
          <cell r="E776">
            <v>49457.486422000002</v>
          </cell>
          <cell r="F776">
            <v>79798.074473999994</v>
          </cell>
          <cell r="G776">
            <v>101690.571237</v>
          </cell>
          <cell r="H776">
            <v>286454.25322299998</v>
          </cell>
          <cell r="I776">
            <v>67238.599570999999</v>
          </cell>
          <cell r="J776">
            <v>67238.599570999999</v>
          </cell>
          <cell r="K776">
            <v>13560</v>
          </cell>
          <cell r="L776">
            <v>0</v>
          </cell>
          <cell r="M776">
            <v>219215.65365200001</v>
          </cell>
          <cell r="N776">
            <v>153599.14000000001</v>
          </cell>
          <cell r="O776">
            <v>523938.405921</v>
          </cell>
          <cell r="P776">
            <v>444863.65529199998</v>
          </cell>
          <cell r="Q776">
            <v>79074.750629000016</v>
          </cell>
          <cell r="R776">
            <v>1542.7852640000001</v>
          </cell>
          <cell r="S776">
            <v>36987.185858999997</v>
          </cell>
          <cell r="T776">
            <v>38772.007944999998</v>
          </cell>
          <cell r="U776">
            <v>30864.970823</v>
          </cell>
          <cell r="V776">
            <v>40314.793208999996</v>
          </cell>
          <cell r="W776">
            <v>0.10774834192799407</v>
          </cell>
          <cell r="X776">
            <v>0.1407972939377653</v>
          </cell>
          <cell r="Y776">
            <v>2009.4494554461698</v>
          </cell>
          <cell r="Z776">
            <v>219215.65365200001</v>
          </cell>
          <cell r="AA776">
            <v>15359914</v>
          </cell>
        </row>
        <row r="777">
          <cell r="A777" t="str">
            <v>LDW</v>
          </cell>
          <cell r="D777">
            <v>602560.21904600004</v>
          </cell>
          <cell r="E777">
            <v>5349.5348249999997</v>
          </cell>
          <cell r="F777">
            <v>21927.532797</v>
          </cell>
          <cell r="G777">
            <v>930415.49987399997</v>
          </cell>
          <cell r="H777">
            <v>1569806.112797</v>
          </cell>
          <cell r="I777">
            <v>370401.48881299997</v>
          </cell>
          <cell r="J777">
            <v>53428.966854999999</v>
          </cell>
          <cell r="K777">
            <v>5984</v>
          </cell>
          <cell r="L777">
            <v>315528.78499499999</v>
          </cell>
          <cell r="M777">
            <v>1199404.6239839999</v>
          </cell>
          <cell r="N777">
            <v>788000</v>
          </cell>
          <cell r="O777">
            <v>214960.56450400001</v>
          </cell>
          <cell r="P777">
            <v>176347.00391999999</v>
          </cell>
          <cell r="Q777">
            <v>38613.560583999992</v>
          </cell>
          <cell r="R777">
            <v>19650.445681000001</v>
          </cell>
          <cell r="S777">
            <v>18356.943921999999</v>
          </cell>
          <cell r="T777">
            <v>18503.530387999999</v>
          </cell>
          <cell r="U777">
            <v>14611.205555</v>
          </cell>
          <cell r="V777">
            <v>38153.976068999997</v>
          </cell>
          <cell r="W777">
            <v>9.3076498020296938E-3</v>
          </cell>
          <cell r="X777">
            <v>1.2182048712190819E-2</v>
          </cell>
          <cell r="Y777">
            <v>185.42139029187817</v>
          </cell>
          <cell r="Z777">
            <v>1199404.6239839999</v>
          </cell>
          <cell r="AA777">
            <v>78800000</v>
          </cell>
        </row>
        <row r="778">
          <cell r="A778" t="str">
            <v>MNB</v>
          </cell>
          <cell r="D778">
            <v>2221240.5756009999</v>
          </cell>
          <cell r="E778">
            <v>782993.90816899994</v>
          </cell>
          <cell r="F778">
            <v>939159.87184799998</v>
          </cell>
          <cell r="G778">
            <v>859079.82024000003</v>
          </cell>
          <cell r="H778">
            <v>3369944.07174</v>
          </cell>
          <cell r="I778">
            <v>2940336.0125930002</v>
          </cell>
          <cell r="J778">
            <v>2578322.7756429999</v>
          </cell>
          <cell r="K778">
            <v>1686630.411604</v>
          </cell>
          <cell r="L778">
            <v>312781.28539099998</v>
          </cell>
          <cell r="M778">
            <v>429608.05914700002</v>
          </cell>
          <cell r="N778">
            <v>182000</v>
          </cell>
          <cell r="O778">
            <v>4897068.1105279997</v>
          </cell>
          <cell r="P778">
            <v>3922088.66499</v>
          </cell>
          <cell r="Q778">
            <v>974979.44553799997</v>
          </cell>
          <cell r="R778">
            <v>82579.825303999998</v>
          </cell>
          <cell r="S778">
            <v>179787.244137</v>
          </cell>
          <cell r="T778">
            <v>99624.566388000007</v>
          </cell>
          <cell r="U778">
            <v>59147.119767999997</v>
          </cell>
          <cell r="V778">
            <v>182204.391692</v>
          </cell>
          <cell r="W778">
            <v>1.7551365396239534E-2</v>
          </cell>
          <cell r="X778">
            <v>0.13767693251713764</v>
          </cell>
          <cell r="Y778">
            <v>3249.8417454945056</v>
          </cell>
          <cell r="Z778">
            <v>429608.05914700002</v>
          </cell>
          <cell r="AA778">
            <v>18200000</v>
          </cell>
        </row>
        <row r="779">
          <cell r="A779" t="str">
            <v>CEG</v>
          </cell>
          <cell r="D779">
            <v>217391.17697599999</v>
          </cell>
          <cell r="E779">
            <v>90197.698669999998</v>
          </cell>
          <cell r="F779">
            <v>103257.38997</v>
          </cell>
          <cell r="G779">
            <v>223835.49800399999</v>
          </cell>
          <cell r="H779">
            <v>480715.04361499997</v>
          </cell>
          <cell r="I779">
            <v>339854.96012300003</v>
          </cell>
          <cell r="J779">
            <v>118618.468834</v>
          </cell>
          <cell r="K779">
            <v>52434.152407000001</v>
          </cell>
          <cell r="L779">
            <v>1145.9000000000001</v>
          </cell>
          <cell r="M779">
            <v>140860.08349200001</v>
          </cell>
          <cell r="N779">
            <v>38000</v>
          </cell>
          <cell r="O779">
            <v>201154.91729700001</v>
          </cell>
          <cell r="P779">
            <v>174297.91566500001</v>
          </cell>
          <cell r="Q779">
            <v>26857.001632</v>
          </cell>
          <cell r="R779">
            <v>4890.7715490000001</v>
          </cell>
          <cell r="S779">
            <v>9035.6929920000002</v>
          </cell>
          <cell r="T779">
            <v>5930.1033589999997</v>
          </cell>
          <cell r="U779">
            <v>3284.9935270000001</v>
          </cell>
          <cell r="V779">
            <v>10820.874908</v>
          </cell>
          <cell r="W779">
            <v>6.8335567414256329E-3</v>
          </cell>
          <cell r="X779">
            <v>2.3320968194560015E-2</v>
          </cell>
          <cell r="Y779">
            <v>864.47198078947372</v>
          </cell>
          <cell r="Z779">
            <v>140860.08349200001</v>
          </cell>
          <cell r="AA779">
            <v>3800000</v>
          </cell>
        </row>
        <row r="780">
          <cell r="A780" t="str">
            <v>TTS</v>
          </cell>
          <cell r="D780">
            <v>1021411.436231</v>
          </cell>
          <cell r="E780">
            <v>986196.08991099999</v>
          </cell>
          <cell r="F780">
            <v>26153.314590999998</v>
          </cell>
          <cell r="G780">
            <v>992650.36876600003</v>
          </cell>
          <cell r="H780">
            <v>2041057.7509329999</v>
          </cell>
          <cell r="I780">
            <v>1804515.980883</v>
          </cell>
          <cell r="J780">
            <v>1372820.641576</v>
          </cell>
          <cell r="K780">
            <v>269952.607112</v>
          </cell>
          <cell r="L780">
            <v>398223.28705699998</v>
          </cell>
          <cell r="M780">
            <v>236541.77004999999</v>
          </cell>
          <cell r="N780">
            <v>508000</v>
          </cell>
          <cell r="O780">
            <v>2504563.8091429998</v>
          </cell>
          <cell r="P780">
            <v>2418682.125769</v>
          </cell>
          <cell r="Q780">
            <v>85881.683373999913</v>
          </cell>
          <cell r="R780">
            <v>68077.875071999995</v>
          </cell>
          <cell r="S780">
            <v>73391.624320000003</v>
          </cell>
          <cell r="T780">
            <v>6073.6698390000001</v>
          </cell>
          <cell r="U780">
            <v>6073.6698390000001</v>
          </cell>
          <cell r="V780">
            <v>74151.54491099999</v>
          </cell>
          <cell r="W780">
            <v>2.9757461964139082E-3</v>
          </cell>
          <cell r="X780">
            <v>2.5676944235752328E-2</v>
          </cell>
          <cell r="Y780">
            <v>119.56042990157481</v>
          </cell>
          <cell r="Z780">
            <v>236541.77004999999</v>
          </cell>
          <cell r="AA780">
            <v>50800000</v>
          </cell>
        </row>
        <row r="781">
          <cell r="A781" t="str">
            <v>ILC</v>
          </cell>
          <cell r="D781">
            <v>40282.755165000002</v>
          </cell>
          <cell r="E781">
            <v>8677.7481150000003</v>
          </cell>
          <cell r="F781">
            <v>4657.2796310000003</v>
          </cell>
          <cell r="G781">
            <v>0</v>
          </cell>
          <cell r="H781">
            <v>51851.730591</v>
          </cell>
          <cell r="I781">
            <v>45193.222357999999</v>
          </cell>
          <cell r="J781">
            <v>27389.806982999999</v>
          </cell>
          <cell r="K781">
            <v>535.29999999999984</v>
          </cell>
          <cell r="L781">
            <v>16403.415375</v>
          </cell>
          <cell r="M781">
            <v>6658.5082329999996</v>
          </cell>
          <cell r="N781">
            <v>60790.71</v>
          </cell>
          <cell r="O781">
            <v>111351.270175</v>
          </cell>
          <cell r="P781">
            <v>91366.299811999997</v>
          </cell>
          <cell r="Q781">
            <v>19984.970362999993</v>
          </cell>
          <cell r="R781">
            <v>606.53572099999997</v>
          </cell>
          <cell r="S781">
            <v>8967.1766060000009</v>
          </cell>
          <cell r="T781">
            <v>8026.7073179999998</v>
          </cell>
          <cell r="U781">
            <v>7843.4831089999998</v>
          </cell>
          <cell r="V781">
            <v>8633.243038999999</v>
          </cell>
          <cell r="W781">
            <v>0.15126752799956511</v>
          </cell>
          <cell r="X781">
            <v>1.1779640175448289</v>
          </cell>
          <cell r="Y781">
            <v>1290.2437081257974</v>
          </cell>
          <cell r="Z781">
            <v>6658.5082329999996</v>
          </cell>
          <cell r="AA781">
            <v>6079071</v>
          </cell>
        </row>
        <row r="782">
          <cell r="A782" t="str">
            <v>PVO</v>
          </cell>
          <cell r="D782">
            <v>83401.516979000007</v>
          </cell>
          <cell r="E782">
            <v>27753.676855000002</v>
          </cell>
          <cell r="F782">
            <v>35368.512578000002</v>
          </cell>
          <cell r="G782">
            <v>39041.805200000003</v>
          </cell>
          <cell r="H782">
            <v>125390.50063900001</v>
          </cell>
          <cell r="I782">
            <v>24823.168025999999</v>
          </cell>
          <cell r="J782">
            <v>24638.203984</v>
          </cell>
          <cell r="K782">
            <v>0</v>
          </cell>
          <cell r="L782">
            <v>0</v>
          </cell>
          <cell r="M782">
            <v>100567.33261300001</v>
          </cell>
          <cell r="N782">
            <v>89000</v>
          </cell>
          <cell r="O782">
            <v>246269.39870799999</v>
          </cell>
          <cell r="P782">
            <v>212942.790825</v>
          </cell>
          <cell r="Q782">
            <v>33326.607883000011</v>
          </cell>
          <cell r="R782">
            <v>433.35508600000003</v>
          </cell>
          <cell r="S782">
            <v>-2871.5403580000002</v>
          </cell>
          <cell r="T782">
            <v>1334.5274850000001</v>
          </cell>
          <cell r="U782">
            <v>202.73680200000001</v>
          </cell>
          <cell r="V782">
            <v>1767.8825710000001</v>
          </cell>
          <cell r="W782">
            <v>1.6168433889874997E-3</v>
          </cell>
          <cell r="X782">
            <v>2.0159309860605062E-3</v>
          </cell>
          <cell r="Y782">
            <v>22.77941595505618</v>
          </cell>
          <cell r="Z782">
            <v>100567.33261300001</v>
          </cell>
          <cell r="AA782">
            <v>8900000</v>
          </cell>
        </row>
        <row r="783">
          <cell r="A783" t="str">
            <v>PIS</v>
          </cell>
          <cell r="D783">
            <v>240704.85831800001</v>
          </cell>
          <cell r="E783">
            <v>63370.406852</v>
          </cell>
          <cell r="F783">
            <v>64052.438913999998</v>
          </cell>
          <cell r="G783">
            <v>102259.450946</v>
          </cell>
          <cell r="H783">
            <v>620437.20460599998</v>
          </cell>
          <cell r="I783">
            <v>246436.71262000001</v>
          </cell>
          <cell r="J783">
            <v>169773.97834199999</v>
          </cell>
          <cell r="K783">
            <v>119141.50513999999</v>
          </cell>
          <cell r="L783">
            <v>5079</v>
          </cell>
          <cell r="M783">
            <v>374000.49198599998</v>
          </cell>
          <cell r="N783">
            <v>275000</v>
          </cell>
          <cell r="O783">
            <v>571579.92024699994</v>
          </cell>
          <cell r="P783">
            <v>464698.49977699999</v>
          </cell>
          <cell r="Q783">
            <v>106881.42047</v>
          </cell>
          <cell r="R783">
            <v>4343.3034150000003</v>
          </cell>
          <cell r="S783">
            <v>38890.588543999998</v>
          </cell>
          <cell r="T783">
            <v>45879.296575</v>
          </cell>
          <cell r="U783">
            <v>34901.74437</v>
          </cell>
          <cell r="V783">
            <v>50222.599990000002</v>
          </cell>
          <cell r="W783">
            <v>5.6253467894730569E-2</v>
          </cell>
          <cell r="X783">
            <v>9.3320049352519252E-2</v>
          </cell>
          <cell r="Y783">
            <v>1269.1543407272727</v>
          </cell>
          <cell r="Z783">
            <v>374000.49198599998</v>
          </cell>
          <cell r="AA783">
            <v>27500000</v>
          </cell>
        </row>
        <row r="784">
          <cell r="A784" t="str">
            <v>AVF</v>
          </cell>
          <cell r="D784">
            <v>5352.623216</v>
          </cell>
          <cell r="E784">
            <v>0</v>
          </cell>
          <cell r="F784">
            <v>672.36285699999996</v>
          </cell>
          <cell r="G784">
            <v>62888.615255999997</v>
          </cell>
          <cell r="H784">
            <v>68241.238471999997</v>
          </cell>
          <cell r="I784">
            <v>1847627.1298</v>
          </cell>
          <cell r="J784">
            <v>1847627.1298</v>
          </cell>
          <cell r="K784">
            <v>1006561.611973</v>
          </cell>
          <cell r="L784">
            <v>0</v>
          </cell>
          <cell r="M784">
            <v>-1779385.891328</v>
          </cell>
          <cell r="N784">
            <v>433380</v>
          </cell>
          <cell r="O784">
            <v>123668.23118</v>
          </cell>
          <cell r="P784">
            <v>115866.854427</v>
          </cell>
          <cell r="Q784">
            <v>7801.3767529999996</v>
          </cell>
          <cell r="R784">
            <v>94085.880120999995</v>
          </cell>
          <cell r="S784">
            <v>-5373.798847</v>
          </cell>
          <cell r="T784">
            <v>-116424.747087</v>
          </cell>
          <cell r="U784">
            <v>-116424.747087</v>
          </cell>
          <cell r="V784">
            <v>-22338.866966000001</v>
          </cell>
          <cell r="W784">
            <v>-1.7060761160536402</v>
          </cell>
          <cell r="X784">
            <v>6.5429734862126679E-2</v>
          </cell>
          <cell r="Y784">
            <v>-2686.4356243250727</v>
          </cell>
          <cell r="Z784">
            <v>-1779385.891328</v>
          </cell>
          <cell r="AA784">
            <v>43338000</v>
          </cell>
        </row>
        <row r="785">
          <cell r="A785" t="str">
            <v>HBH</v>
          </cell>
          <cell r="D785">
            <v>51342.439083999998</v>
          </cell>
          <cell r="E785">
            <v>22885.197003000001</v>
          </cell>
          <cell r="F785">
            <v>18688.07231</v>
          </cell>
          <cell r="G785">
            <v>242161.61436499999</v>
          </cell>
          <cell r="H785">
            <v>302532.77144099999</v>
          </cell>
          <cell r="I785">
            <v>192157.62857900001</v>
          </cell>
          <cell r="J785">
            <v>152284.98318400001</v>
          </cell>
          <cell r="K785">
            <v>39872.645396</v>
          </cell>
          <cell r="L785">
            <v>39872.645395</v>
          </cell>
          <cell r="M785">
            <v>110375.14286199999</v>
          </cell>
          <cell r="N785">
            <v>160000</v>
          </cell>
          <cell r="O785">
            <v>277558.33595500002</v>
          </cell>
          <cell r="P785">
            <v>262190.596724</v>
          </cell>
          <cell r="Q785">
            <v>15367.739230999994</v>
          </cell>
          <cell r="R785">
            <v>8667.0019530000009</v>
          </cell>
          <cell r="S785">
            <v>6116.5470150000001</v>
          </cell>
          <cell r="T785">
            <v>662.54631199999994</v>
          </cell>
          <cell r="U785">
            <v>662.54631199999994</v>
          </cell>
          <cell r="V785">
            <v>9329.5482650000013</v>
          </cell>
          <cell r="W785">
            <v>2.1899984879132669E-3</v>
          </cell>
          <cell r="X785">
            <v>6.0026768239690468E-3</v>
          </cell>
          <cell r="Y785">
            <v>41.409144499999996</v>
          </cell>
          <cell r="Z785">
            <v>110375.14286199999</v>
          </cell>
          <cell r="AA785">
            <v>16000000</v>
          </cell>
        </row>
        <row r="786">
          <cell r="A786" t="str">
            <v>PCM</v>
          </cell>
          <cell r="D786">
            <v>74926.276635999995</v>
          </cell>
          <cell r="E786">
            <v>32900.269370000002</v>
          </cell>
          <cell r="F786">
            <v>19725.021138</v>
          </cell>
          <cell r="G786">
            <v>22554.636327</v>
          </cell>
          <cell r="H786">
            <v>97836.107843000005</v>
          </cell>
          <cell r="I786">
            <v>34605.211343000003</v>
          </cell>
          <cell r="J786">
            <v>33792.611342999997</v>
          </cell>
          <cell r="K786">
            <v>2057.154</v>
          </cell>
          <cell r="L786">
            <v>0</v>
          </cell>
          <cell r="M786">
            <v>63230.896500000003</v>
          </cell>
          <cell r="N786">
            <v>39200</v>
          </cell>
          <cell r="O786">
            <v>110489.31152800001</v>
          </cell>
          <cell r="P786">
            <v>86419.286286000002</v>
          </cell>
          <cell r="Q786">
            <v>24070.025242</v>
          </cell>
          <cell r="R786">
            <v>293.38419599999997</v>
          </cell>
          <cell r="S786">
            <v>989.38428299999998</v>
          </cell>
          <cell r="T786">
            <v>639.96853599999997</v>
          </cell>
          <cell r="U786">
            <v>494.64999299999999</v>
          </cell>
          <cell r="V786">
            <v>933.35273199999995</v>
          </cell>
          <cell r="W786">
            <v>5.0559042454323402E-3</v>
          </cell>
          <cell r="X786">
            <v>7.8229160170139294E-3</v>
          </cell>
          <cell r="Y786">
            <v>123.66249825</v>
          </cell>
          <cell r="Z786">
            <v>63230.896500000003</v>
          </cell>
          <cell r="AA786">
            <v>4000000</v>
          </cell>
        </row>
        <row r="787">
          <cell r="A787" t="str">
            <v>ILS</v>
          </cell>
          <cell r="D787">
            <v>300670.75264399999</v>
          </cell>
          <cell r="E787">
            <v>103070.996248</v>
          </cell>
          <cell r="F787">
            <v>18389.291606999999</v>
          </cell>
          <cell r="G787">
            <v>239591.88142200001</v>
          </cell>
          <cell r="H787">
            <v>692164.53030300001</v>
          </cell>
          <cell r="I787">
            <v>283610.58273999998</v>
          </cell>
          <cell r="J787">
            <v>202302.88304099999</v>
          </cell>
          <cell r="K787">
            <v>41762.055295999999</v>
          </cell>
          <cell r="L787">
            <v>870.83333000000005</v>
          </cell>
          <cell r="M787">
            <v>408553.94756300002</v>
          </cell>
          <cell r="N787">
            <v>360000</v>
          </cell>
          <cell r="O787">
            <v>179767.33817999999</v>
          </cell>
          <cell r="P787">
            <v>150271.62945800001</v>
          </cell>
          <cell r="Q787">
            <v>29495.708722000003</v>
          </cell>
          <cell r="R787">
            <v>1316.2360920000001</v>
          </cell>
          <cell r="S787">
            <v>-2376.236848</v>
          </cell>
          <cell r="T787">
            <v>5323.1113560000003</v>
          </cell>
          <cell r="U787">
            <v>2466.133386</v>
          </cell>
          <cell r="V787">
            <v>6639.3474480000004</v>
          </cell>
          <cell r="W787">
            <v>3.5629294452872821E-3</v>
          </cell>
          <cell r="X787">
            <v>6.0362490699461813E-3</v>
          </cell>
          <cell r="Y787">
            <v>68.503705166666663</v>
          </cell>
          <cell r="Z787">
            <v>408553.94756300002</v>
          </cell>
          <cell r="AA787">
            <v>36000000</v>
          </cell>
        </row>
        <row r="788">
          <cell r="A788" t="str">
            <v>PWS</v>
          </cell>
          <cell r="D788">
            <v>90453.804866999999</v>
          </cell>
          <cell r="E788">
            <v>5662.8917510000001</v>
          </cell>
          <cell r="F788">
            <v>3917.100183</v>
          </cell>
          <cell r="G788">
            <v>295743.786892</v>
          </cell>
          <cell r="H788">
            <v>392171.25646300003</v>
          </cell>
          <cell r="I788">
            <v>131396.41704999999</v>
          </cell>
          <cell r="J788">
            <v>26779.880588</v>
          </cell>
          <cell r="K788">
            <v>13330.394344</v>
          </cell>
          <cell r="L788">
            <v>104616.536462</v>
          </cell>
          <cell r="M788">
            <v>260774.83941300001</v>
          </cell>
          <cell r="N788">
            <v>236000</v>
          </cell>
          <cell r="O788">
            <v>97915.136473000006</v>
          </cell>
          <cell r="P788">
            <v>42195.482502999999</v>
          </cell>
          <cell r="Q788">
            <v>55719.653969999999</v>
          </cell>
          <cell r="R788">
            <v>7696.5273260000004</v>
          </cell>
          <cell r="S788">
            <v>22606.981873000001</v>
          </cell>
          <cell r="T788">
            <v>19307.832939</v>
          </cell>
          <cell r="U788">
            <v>18235.150721999998</v>
          </cell>
          <cell r="V788">
            <v>27004.360264999999</v>
          </cell>
          <cell r="W788">
            <v>4.6497927682062089E-2</v>
          </cell>
          <cell r="X788">
            <v>6.9926802612732999E-2</v>
          </cell>
          <cell r="Y788">
            <v>474.89623718874793</v>
          </cell>
          <cell r="Z788">
            <v>260774.83941300001</v>
          </cell>
          <cell r="AA788">
            <v>38398179</v>
          </cell>
        </row>
        <row r="789">
          <cell r="A789" t="str">
            <v>RAT</v>
          </cell>
          <cell r="D789">
            <v>84142.302641999995</v>
          </cell>
          <cell r="E789">
            <v>51773.195035999997</v>
          </cell>
          <cell r="F789">
            <v>502.03860300000002</v>
          </cell>
          <cell r="G789">
            <v>52194.632712999999</v>
          </cell>
          <cell r="H789">
            <v>177319.967646</v>
          </cell>
          <cell r="I789">
            <v>118269.79208</v>
          </cell>
          <cell r="J789">
            <v>96908.805636999998</v>
          </cell>
          <cell r="K789">
            <v>23445.197312</v>
          </cell>
          <cell r="L789">
            <v>7071.4087369999997</v>
          </cell>
          <cell r="M789">
            <v>59050.175565999998</v>
          </cell>
          <cell r="N789">
            <v>45218.41</v>
          </cell>
          <cell r="O789">
            <v>361349.24169</v>
          </cell>
          <cell r="P789">
            <v>342914.255603</v>
          </cell>
          <cell r="Q789">
            <v>18434.98608699999</v>
          </cell>
          <cell r="R789">
            <v>6175.9860639999997</v>
          </cell>
          <cell r="S789">
            <v>4606.7830379999996</v>
          </cell>
          <cell r="T789">
            <v>767.25562200000002</v>
          </cell>
          <cell r="U789">
            <v>680.51838999999995</v>
          </cell>
          <cell r="V789">
            <v>6943.2416859999994</v>
          </cell>
          <cell r="W789">
            <v>3.8377989745553122E-3</v>
          </cell>
          <cell r="X789">
            <v>1.1524409258349943E-2</v>
          </cell>
          <cell r="Y789">
            <v>150.49586882864745</v>
          </cell>
          <cell r="Z789">
            <v>59050.175565999998</v>
          </cell>
          <cell r="AA789">
            <v>4521841</v>
          </cell>
        </row>
        <row r="790">
          <cell r="A790" t="str">
            <v>CCT</v>
          </cell>
          <cell r="D790">
            <v>65707.716029000003</v>
          </cell>
          <cell r="E790">
            <v>26672.469802</v>
          </cell>
          <cell r="F790">
            <v>720.46439699999996</v>
          </cell>
          <cell r="G790">
            <v>312262.039506</v>
          </cell>
          <cell r="H790">
            <v>385657.76565999998</v>
          </cell>
          <cell r="I790">
            <v>121977.77591500001</v>
          </cell>
          <cell r="J790">
            <v>49643.706016999997</v>
          </cell>
          <cell r="K790">
            <v>5496.1360729999997</v>
          </cell>
          <cell r="L790">
            <v>51141.677596000001</v>
          </cell>
          <cell r="M790">
            <v>263679.98974500003</v>
          </cell>
          <cell r="N790">
            <v>275281.18</v>
          </cell>
          <cell r="O790">
            <v>96803.715148999996</v>
          </cell>
          <cell r="P790">
            <v>73891.998810999998</v>
          </cell>
          <cell r="Q790">
            <v>22911.716337999995</v>
          </cell>
          <cell r="R790">
            <v>57.522520999999998</v>
          </cell>
          <cell r="S790">
            <v>-1990.6432139999999</v>
          </cell>
          <cell r="T790">
            <v>110.48002099999999</v>
          </cell>
          <cell r="U790">
            <v>110.48002099999999</v>
          </cell>
          <cell r="V790">
            <v>168.00254200000001</v>
          </cell>
          <cell r="W790">
            <v>2.8647166176189583E-4</v>
          </cell>
          <cell r="X790">
            <v>4.1899281438399305E-4</v>
          </cell>
          <cell r="Y790">
            <v>3.8792142205056179</v>
          </cell>
          <cell r="Z790">
            <v>263679.98974500003</v>
          </cell>
          <cell r="AA790">
            <v>28480000</v>
          </cell>
        </row>
        <row r="791">
          <cell r="A791" t="str">
            <v>VGL</v>
          </cell>
          <cell r="D791">
            <v>99095.376552999995</v>
          </cell>
          <cell r="E791">
            <v>27177.26944</v>
          </cell>
          <cell r="F791">
            <v>58423.143715999999</v>
          </cell>
          <cell r="G791">
            <v>36109.901658000002</v>
          </cell>
          <cell r="H791">
            <v>135595.59400000001</v>
          </cell>
          <cell r="I791">
            <v>17877.542401999999</v>
          </cell>
          <cell r="J791">
            <v>17877.542401999999</v>
          </cell>
          <cell r="K791">
            <v>0</v>
          </cell>
          <cell r="L791">
            <v>0</v>
          </cell>
          <cell r="M791">
            <v>117718.05159800001</v>
          </cell>
          <cell r="N791">
            <v>93251.55</v>
          </cell>
          <cell r="O791">
            <v>323020.96413400001</v>
          </cell>
          <cell r="P791">
            <v>279266.60446100001</v>
          </cell>
          <cell r="Q791">
            <v>43754.359672999999</v>
          </cell>
          <cell r="R791">
            <v>213.31549999999999</v>
          </cell>
          <cell r="S791">
            <v>18434.346844</v>
          </cell>
          <cell r="T791">
            <v>18537.138912999999</v>
          </cell>
          <cell r="U791">
            <v>15546.161716000001</v>
          </cell>
          <cell r="V791">
            <v>18750.454412999999</v>
          </cell>
          <cell r="W791">
            <v>0.11465093560488403</v>
          </cell>
          <cell r="X791">
            <v>0.13206268286778308</v>
          </cell>
          <cell r="Y791">
            <v>1667.1209986321944</v>
          </cell>
          <cell r="Z791">
            <v>117718.05159800001</v>
          </cell>
          <cell r="AA791">
            <v>9325155</v>
          </cell>
        </row>
        <row r="792">
          <cell r="A792" t="str">
            <v>ABC</v>
          </cell>
          <cell r="D792">
            <v>790082.79442199995</v>
          </cell>
          <cell r="E792">
            <v>175655.613736</v>
          </cell>
          <cell r="F792">
            <v>132583.39430799999</v>
          </cell>
          <cell r="G792">
            <v>2507.2567829999998</v>
          </cell>
          <cell r="H792">
            <v>831814.49951400002</v>
          </cell>
          <cell r="I792">
            <v>268839.24699800002</v>
          </cell>
          <cell r="J792">
            <v>261933.46869400001</v>
          </cell>
          <cell r="K792">
            <v>115977.499646</v>
          </cell>
          <cell r="L792">
            <v>0</v>
          </cell>
          <cell r="M792">
            <v>562975.25251599995</v>
          </cell>
          <cell r="N792">
            <v>203890</v>
          </cell>
          <cell r="O792">
            <v>935968.48113199999</v>
          </cell>
          <cell r="P792">
            <v>901901.48254300002</v>
          </cell>
          <cell r="Q792">
            <v>34066.998589000061</v>
          </cell>
          <cell r="R792">
            <v>1067.850406</v>
          </cell>
          <cell r="S792">
            <v>4494.604945</v>
          </cell>
          <cell r="T792">
            <v>30824.295065999999</v>
          </cell>
          <cell r="U792">
            <v>24041.262192999999</v>
          </cell>
          <cell r="V792">
            <v>31892.145472</v>
          </cell>
          <cell r="W792">
            <v>2.8902191783199815E-2</v>
          </cell>
          <cell r="X792">
            <v>4.2703941399833981E-2</v>
          </cell>
          <cell r="Y792">
            <v>1178.8977684989948</v>
          </cell>
          <cell r="Z792">
            <v>562975.25251599995</v>
          </cell>
          <cell r="AA792">
            <v>20393000</v>
          </cell>
        </row>
        <row r="793">
          <cell r="A793" t="str">
            <v>NBR</v>
          </cell>
          <cell r="D793">
            <v>48098.491177999997</v>
          </cell>
          <cell r="E793">
            <v>33275.954250000003</v>
          </cell>
          <cell r="F793">
            <v>5678.8854540000002</v>
          </cell>
          <cell r="G793">
            <v>10934.265579000001</v>
          </cell>
          <cell r="H793">
            <v>62114.835584</v>
          </cell>
          <cell r="I793">
            <v>39631.802908999998</v>
          </cell>
          <cell r="J793">
            <v>39506.544658999999</v>
          </cell>
          <cell r="K793">
            <v>0</v>
          </cell>
          <cell r="L793">
            <v>0</v>
          </cell>
          <cell r="M793">
            <v>22483.032674999999</v>
          </cell>
          <cell r="N793">
            <v>18060</v>
          </cell>
          <cell r="O793">
            <v>143030.93072900001</v>
          </cell>
          <cell r="P793">
            <v>126161.808657</v>
          </cell>
          <cell r="Q793">
            <v>16869.122072000002</v>
          </cell>
          <cell r="R793">
            <v>9.8435070000000007</v>
          </cell>
          <cell r="S793">
            <v>3168.4061350000002</v>
          </cell>
          <cell r="T793">
            <v>3957.6464599999999</v>
          </cell>
          <cell r="U793">
            <v>3104.278675</v>
          </cell>
          <cell r="V793">
            <v>3967.489967</v>
          </cell>
          <cell r="W793">
            <v>4.9976445173101659E-2</v>
          </cell>
          <cell r="X793">
            <v>0.13807206171308917</v>
          </cell>
          <cell r="Y793">
            <v>1718.8696982281285</v>
          </cell>
          <cell r="Z793">
            <v>22483.032674999999</v>
          </cell>
          <cell r="AA793">
            <v>1806000</v>
          </cell>
        </row>
        <row r="794">
          <cell r="A794" t="str">
            <v>BTR</v>
          </cell>
          <cell r="D794">
            <v>46174.425513000002</v>
          </cell>
          <cell r="E794">
            <v>31672.322783</v>
          </cell>
          <cell r="F794">
            <v>5737.6576519999999</v>
          </cell>
          <cell r="G794">
            <v>9832.5008450000005</v>
          </cell>
          <cell r="H794">
            <v>57084.257266000001</v>
          </cell>
          <cell r="I794">
            <v>35930.317688000003</v>
          </cell>
          <cell r="J794">
            <v>35930.317688000003</v>
          </cell>
          <cell r="K794">
            <v>2952</v>
          </cell>
          <cell r="L794">
            <v>0</v>
          </cell>
          <cell r="M794">
            <v>21153.939578000001</v>
          </cell>
          <cell r="N794">
            <v>18500</v>
          </cell>
          <cell r="O794">
            <v>145252.52548400001</v>
          </cell>
          <cell r="P794">
            <v>131312.14248099999</v>
          </cell>
          <cell r="Q794">
            <v>13940.383002999994</v>
          </cell>
          <cell r="R794">
            <v>4.0761859999999999</v>
          </cell>
          <cell r="S794">
            <v>2687.8860679999998</v>
          </cell>
          <cell r="T794">
            <v>2873.9273929999999</v>
          </cell>
          <cell r="U794">
            <v>2246.0088679999999</v>
          </cell>
          <cell r="V794">
            <v>2878.0035789999997</v>
          </cell>
          <cell r="W794">
            <v>3.9345503919479864E-2</v>
          </cell>
          <cell r="X794">
            <v>0.10617449575850348</v>
          </cell>
          <cell r="Y794">
            <v>1214.0588475675675</v>
          </cell>
          <cell r="Z794">
            <v>21153.939578000001</v>
          </cell>
          <cell r="AA794">
            <v>1850000</v>
          </cell>
        </row>
        <row r="795">
          <cell r="A795" t="str">
            <v>TAP</v>
          </cell>
          <cell r="D795">
            <v>26247.314427000001</v>
          </cell>
          <cell r="E795">
            <v>9514.6107649999994</v>
          </cell>
          <cell r="F795">
            <v>4735.692462</v>
          </cell>
          <cell r="G795">
            <v>10333.491781999999</v>
          </cell>
          <cell r="H795">
            <v>38260.094424000003</v>
          </cell>
          <cell r="I795">
            <v>15885.799951000001</v>
          </cell>
          <cell r="J795">
            <v>14776.799951000001</v>
          </cell>
          <cell r="K795">
            <v>0</v>
          </cell>
          <cell r="L795">
            <v>0</v>
          </cell>
          <cell r="M795">
            <v>22374.294473000002</v>
          </cell>
          <cell r="N795">
            <v>14167</v>
          </cell>
          <cell r="O795">
            <v>89635.265423000004</v>
          </cell>
          <cell r="P795">
            <v>76574.632666000005</v>
          </cell>
          <cell r="Q795">
            <v>13060.632756999999</v>
          </cell>
          <cell r="R795">
            <v>0</v>
          </cell>
          <cell r="S795">
            <v>5267.2008070000002</v>
          </cell>
          <cell r="T795">
            <v>5422.8008369999998</v>
          </cell>
          <cell r="U795">
            <v>4288.0356060000004</v>
          </cell>
          <cell r="V795">
            <v>5422.8008369999998</v>
          </cell>
          <cell r="W795">
            <v>0.11207592847209959</v>
          </cell>
          <cell r="X795">
            <v>0.19165009252803714</v>
          </cell>
          <cell r="Y795">
            <v>3026.7774447660058</v>
          </cell>
          <cell r="Z795">
            <v>22374.294473000002</v>
          </cell>
          <cell r="AA795">
            <v>1416700</v>
          </cell>
        </row>
        <row r="796">
          <cell r="A796" t="str">
            <v>YRC</v>
          </cell>
          <cell r="D796">
            <v>47812.105872</v>
          </cell>
          <cell r="E796">
            <v>19625.660239000001</v>
          </cell>
          <cell r="F796">
            <v>15154.709773</v>
          </cell>
          <cell r="G796">
            <v>21669.95592</v>
          </cell>
          <cell r="H796">
            <v>72227.861069999999</v>
          </cell>
          <cell r="I796">
            <v>50975.174339999998</v>
          </cell>
          <cell r="J796">
            <v>50350.174339999998</v>
          </cell>
          <cell r="K796">
            <v>22459.023820999999</v>
          </cell>
          <cell r="L796">
            <v>625</v>
          </cell>
          <cell r="M796">
            <v>21252.686730000001</v>
          </cell>
          <cell r="N796">
            <v>19000</v>
          </cell>
          <cell r="O796">
            <v>101439.94448599999</v>
          </cell>
          <cell r="P796">
            <v>89748.057988999994</v>
          </cell>
          <cell r="Q796">
            <v>11691.886497</v>
          </cell>
          <cell r="R796">
            <v>2237.0898010000001</v>
          </cell>
          <cell r="S796">
            <v>4898.7410380000001</v>
          </cell>
          <cell r="T796">
            <v>2623.5792769999998</v>
          </cell>
          <cell r="U796">
            <v>2090.05573</v>
          </cell>
          <cell r="V796">
            <v>4860.6690779999999</v>
          </cell>
          <cell r="W796">
            <v>2.893697389120262E-2</v>
          </cell>
          <cell r="X796">
            <v>9.8343129814721542E-2</v>
          </cell>
          <cell r="Y796">
            <v>1100.0293315789474</v>
          </cell>
          <cell r="Z796">
            <v>21252.686730000001</v>
          </cell>
          <cell r="AA796">
            <v>1900000</v>
          </cell>
        </row>
        <row r="797">
          <cell r="A797" t="str">
            <v>HMG</v>
          </cell>
          <cell r="D797">
            <v>295119.24445599999</v>
          </cell>
          <cell r="E797">
            <v>139900.90299500001</v>
          </cell>
          <cell r="F797">
            <v>123692.17361100001</v>
          </cell>
          <cell r="G797">
            <v>12005.664581999999</v>
          </cell>
          <cell r="H797">
            <v>308097.70365099999</v>
          </cell>
          <cell r="I797">
            <v>208479.66605699999</v>
          </cell>
          <cell r="J797">
            <v>208479.66605699999</v>
          </cell>
          <cell r="K797">
            <v>169172.72336900001</v>
          </cell>
          <cell r="L797">
            <v>0</v>
          </cell>
          <cell r="M797">
            <v>99618.037593999994</v>
          </cell>
          <cell r="N797">
            <v>90000</v>
          </cell>
          <cell r="O797">
            <v>2232281.8673479999</v>
          </cell>
          <cell r="P797">
            <v>2195853.8512380002</v>
          </cell>
          <cell r="Q797">
            <v>36428.016109999873</v>
          </cell>
          <cell r="R797">
            <v>5133.5089879999996</v>
          </cell>
          <cell r="S797">
            <v>2490.2988150000001</v>
          </cell>
          <cell r="T797">
            <v>2875.1612100000002</v>
          </cell>
          <cell r="U797">
            <v>2875.1612100000002</v>
          </cell>
          <cell r="V797">
            <v>8008.6701979999998</v>
          </cell>
          <cell r="W797">
            <v>9.3319787065237626E-3</v>
          </cell>
          <cell r="X797">
            <v>2.8861853530159999E-2</v>
          </cell>
          <cell r="Y797">
            <v>319.46235666666666</v>
          </cell>
          <cell r="Z797">
            <v>99618.037593999994</v>
          </cell>
          <cell r="AA797">
            <v>9000000</v>
          </cell>
        </row>
        <row r="798">
          <cell r="A798" t="str">
            <v>HD2</v>
          </cell>
          <cell r="D798">
            <v>154394.19526199999</v>
          </cell>
          <cell r="E798">
            <v>27120.535479999999</v>
          </cell>
          <cell r="F798">
            <v>53760.671326999996</v>
          </cell>
          <cell r="G798">
            <v>7666.2212179999997</v>
          </cell>
          <cell r="H798">
            <v>169205.099548</v>
          </cell>
          <cell r="I798">
            <v>40021.817991999997</v>
          </cell>
          <cell r="J798">
            <v>39572.333992</v>
          </cell>
          <cell r="K798">
            <v>0</v>
          </cell>
          <cell r="L798">
            <v>0</v>
          </cell>
          <cell r="M798">
            <v>129183.281556</v>
          </cell>
          <cell r="N798">
            <v>89623.53</v>
          </cell>
          <cell r="O798">
            <v>29900.756739</v>
          </cell>
          <cell r="P798">
            <v>-1784.877209</v>
          </cell>
          <cell r="Q798">
            <v>31685.633947999999</v>
          </cell>
          <cell r="R798">
            <v>408.67899899999998</v>
          </cell>
          <cell r="S798">
            <v>14742.864186000001</v>
          </cell>
          <cell r="T798">
            <v>19501.348440000002</v>
          </cell>
          <cell r="U798">
            <v>15387.817752999999</v>
          </cell>
          <cell r="V798">
            <v>19910.027439000001</v>
          </cell>
          <cell r="W798">
            <v>9.094180845675276E-2</v>
          </cell>
          <cell r="X798">
            <v>0.11911617020140097</v>
          </cell>
          <cell r="Y798">
            <v>1716.9394859809695</v>
          </cell>
          <cell r="Z798">
            <v>129183.281556</v>
          </cell>
          <cell r="AA798">
            <v>8962353</v>
          </cell>
        </row>
        <row r="799">
          <cell r="A799" t="str">
            <v>BLN</v>
          </cell>
          <cell r="D799">
            <v>49759.110805999997</v>
          </cell>
          <cell r="E799">
            <v>25247.292839999998</v>
          </cell>
          <cell r="F799">
            <v>924.00561200000004</v>
          </cell>
          <cell r="G799">
            <v>46567.474581000002</v>
          </cell>
          <cell r="H799">
            <v>98012.533370000005</v>
          </cell>
          <cell r="I799">
            <v>45114.661864000002</v>
          </cell>
          <cell r="J799">
            <v>26645.661864000002</v>
          </cell>
          <cell r="K799">
            <v>4168</v>
          </cell>
          <cell r="L799">
            <v>16664</v>
          </cell>
          <cell r="M799">
            <v>52897.871506000003</v>
          </cell>
          <cell r="N799">
            <v>50000</v>
          </cell>
          <cell r="O799">
            <v>174307.32844799999</v>
          </cell>
          <cell r="P799">
            <v>157293.92104799999</v>
          </cell>
          <cell r="Q799">
            <v>17013.4074</v>
          </cell>
          <cell r="R799">
            <v>2376.6812199999999</v>
          </cell>
          <cell r="S799">
            <v>3626.6133500000001</v>
          </cell>
          <cell r="T799">
            <v>2194.6055219999998</v>
          </cell>
          <cell r="U799">
            <v>1732.2764179999999</v>
          </cell>
          <cell r="V799">
            <v>4571.2867420000002</v>
          </cell>
          <cell r="W799">
            <v>1.7674029620891533E-2</v>
          </cell>
          <cell r="X799">
            <v>3.2747563723873357E-2</v>
          </cell>
          <cell r="Y799">
            <v>346.45528359999997</v>
          </cell>
          <cell r="Z799">
            <v>52897.871506000003</v>
          </cell>
          <cell r="AA799">
            <v>5000000</v>
          </cell>
        </row>
        <row r="800">
          <cell r="A800" t="str">
            <v>HRT</v>
          </cell>
          <cell r="D800">
            <v>504260.78303499997</v>
          </cell>
          <cell r="E800">
            <v>62203.012453000003</v>
          </cell>
          <cell r="F800">
            <v>85584.906900000002</v>
          </cell>
          <cell r="G800">
            <v>1230598.0035900001</v>
          </cell>
          <cell r="H800">
            <v>1779668.1047169999</v>
          </cell>
          <cell r="I800">
            <v>1060992.2350590001</v>
          </cell>
          <cell r="J800">
            <v>423976.92207299999</v>
          </cell>
          <cell r="K800">
            <v>72159.064895999996</v>
          </cell>
          <cell r="L800">
            <v>571836.80145499995</v>
          </cell>
          <cell r="M800">
            <v>718675.86965799995</v>
          </cell>
          <cell r="N800">
            <v>800589.7</v>
          </cell>
          <cell r="O800">
            <v>2512573.9569250001</v>
          </cell>
          <cell r="P800">
            <v>2253363.14151</v>
          </cell>
          <cell r="Q800">
            <v>259210.81541499987</v>
          </cell>
          <cell r="R800">
            <v>44678.570367</v>
          </cell>
          <cell r="S800">
            <v>-106.679817</v>
          </cell>
          <cell r="T800">
            <v>2841.7257869999999</v>
          </cell>
          <cell r="U800">
            <v>2841.7257869999999</v>
          </cell>
          <cell r="V800">
            <v>47520.296154000003</v>
          </cell>
          <cell r="W800">
            <v>1.5967728923544915E-3</v>
          </cell>
          <cell r="X800">
            <v>3.9541132615908015E-3</v>
          </cell>
          <cell r="Y800">
            <v>35.495407785036456</v>
          </cell>
          <cell r="Z800">
            <v>718675.86965799995</v>
          </cell>
          <cell r="AA800">
            <v>80058970</v>
          </cell>
        </row>
        <row r="801">
          <cell r="A801" t="str">
            <v>VOC</v>
          </cell>
          <cell r="D801">
            <v>1427712.0591740001</v>
          </cell>
          <cell r="E801">
            <v>676947.384632</v>
          </cell>
          <cell r="F801">
            <v>109709.407901</v>
          </cell>
          <cell r="G801">
            <v>163069.019333</v>
          </cell>
          <cell r="H801">
            <v>3008098.7179720001</v>
          </cell>
          <cell r="I801">
            <v>964104.86489600001</v>
          </cell>
          <cell r="J801">
            <v>951964.87979100004</v>
          </cell>
          <cell r="K801">
            <v>670620.575939</v>
          </cell>
          <cell r="L801">
            <v>10692.788823000001</v>
          </cell>
          <cell r="M801">
            <v>2043993.853076</v>
          </cell>
          <cell r="N801">
            <v>1218000</v>
          </cell>
          <cell r="O801">
            <v>4357283.4249059996</v>
          </cell>
          <cell r="P801">
            <v>4282766.7072489997</v>
          </cell>
          <cell r="Q801">
            <v>74516.717657000248</v>
          </cell>
          <cell r="R801">
            <v>42608.572402999998</v>
          </cell>
          <cell r="S801">
            <v>-30346.582364000002</v>
          </cell>
          <cell r="T801">
            <v>260632.85681</v>
          </cell>
          <cell r="U801">
            <v>279626.24638299999</v>
          </cell>
          <cell r="V801">
            <v>303241.429213</v>
          </cell>
          <cell r="W801">
            <v>9.2957802452546631E-2</v>
          </cell>
          <cell r="X801">
            <v>0.13680385876023615</v>
          </cell>
          <cell r="Y801">
            <v>2295.78199000821</v>
          </cell>
          <cell r="Z801">
            <v>2043993.853076</v>
          </cell>
          <cell r="AA801">
            <v>121800000</v>
          </cell>
        </row>
        <row r="802">
          <cell r="A802" t="str">
            <v>VLB</v>
          </cell>
          <cell r="D802">
            <v>360128.067721</v>
          </cell>
          <cell r="E802">
            <v>23908.038284999999</v>
          </cell>
          <cell r="F802">
            <v>28843.037582000001</v>
          </cell>
          <cell r="G802">
            <v>158721.99056499999</v>
          </cell>
          <cell r="H802">
            <v>754846.54321699997</v>
          </cell>
          <cell r="I802">
            <v>156856.38839899999</v>
          </cell>
          <cell r="J802">
            <v>156856.38839899999</v>
          </cell>
          <cell r="K802">
            <v>0</v>
          </cell>
          <cell r="L802">
            <v>0</v>
          </cell>
          <cell r="M802">
            <v>597990.15481800004</v>
          </cell>
          <cell r="N802">
            <v>468928</v>
          </cell>
          <cell r="O802">
            <v>978243.088888</v>
          </cell>
          <cell r="P802">
            <v>761348.80117800005</v>
          </cell>
          <cell r="Q802">
            <v>216894.28771000003</v>
          </cell>
          <cell r="R802">
            <v>0</v>
          </cell>
          <cell r="S802">
            <v>158873.04277999999</v>
          </cell>
          <cell r="T802">
            <v>177633.32262600001</v>
          </cell>
          <cell r="U802">
            <v>141764.20991100001</v>
          </cell>
          <cell r="V802">
            <v>177633.32262600001</v>
          </cell>
          <cell r="W802">
            <v>0.18780533763436241</v>
          </cell>
          <cell r="X802">
            <v>0.23706779914151987</v>
          </cell>
          <cell r="Y802">
            <v>3027.5415646944807</v>
          </cell>
          <cell r="Z802">
            <v>597990.15481800004</v>
          </cell>
          <cell r="AA802">
            <v>46824860</v>
          </cell>
        </row>
        <row r="803">
          <cell r="A803" t="str">
            <v>QSP</v>
          </cell>
          <cell r="D803">
            <v>17145.817042999999</v>
          </cell>
          <cell r="E803">
            <v>3101.6738479999999</v>
          </cell>
          <cell r="F803">
            <v>0</v>
          </cell>
          <cell r="G803">
            <v>153042.54698300001</v>
          </cell>
          <cell r="H803">
            <v>179697.65776100001</v>
          </cell>
          <cell r="I803">
            <v>26856.452552999999</v>
          </cell>
          <cell r="J803">
            <v>19365.990156</v>
          </cell>
          <cell r="K803">
            <v>13600</v>
          </cell>
          <cell r="L803">
            <v>7190.4623970000002</v>
          </cell>
          <cell r="M803">
            <v>152841.205208</v>
          </cell>
          <cell r="N803">
            <v>107922.75</v>
          </cell>
          <cell r="O803">
            <v>39242.143909999999</v>
          </cell>
          <cell r="P803">
            <v>8551.0632509999996</v>
          </cell>
          <cell r="Q803">
            <v>30691.080658999999</v>
          </cell>
          <cell r="R803">
            <v>2912.768959</v>
          </cell>
          <cell r="S803">
            <v>28142.382751000001</v>
          </cell>
          <cell r="T803">
            <v>25584.661396</v>
          </cell>
          <cell r="U803">
            <v>24288.085225999999</v>
          </cell>
          <cell r="V803">
            <v>28497.430355</v>
          </cell>
          <cell r="W803">
            <v>0.13516083363926445</v>
          </cell>
          <cell r="X803">
            <v>0.15891058430837809</v>
          </cell>
          <cell r="Y803">
            <v>2250.5065174858869</v>
          </cell>
          <cell r="Z803">
            <v>152841.205208</v>
          </cell>
          <cell r="AA803">
            <v>10792275</v>
          </cell>
        </row>
        <row r="804">
          <cell r="A804" t="str">
            <v>VFR</v>
          </cell>
          <cell r="D804">
            <v>108364.430423</v>
          </cell>
          <cell r="E804">
            <v>17801.085255000002</v>
          </cell>
          <cell r="F804">
            <v>3469.377657</v>
          </cell>
          <cell r="G804">
            <v>166025.54222900001</v>
          </cell>
          <cell r="H804">
            <v>377558.46060699999</v>
          </cell>
          <cell r="I804">
            <v>166722.39793199999</v>
          </cell>
          <cell r="J804">
            <v>113745.58401200001</v>
          </cell>
          <cell r="K804">
            <v>63613.356404999999</v>
          </cell>
          <cell r="L804">
            <v>45972.945285000002</v>
          </cell>
          <cell r="M804">
            <v>210836.06267499999</v>
          </cell>
          <cell r="N804">
            <v>150000</v>
          </cell>
          <cell r="O804">
            <v>213892.27825199999</v>
          </cell>
          <cell r="P804">
            <v>211575.56589</v>
          </cell>
          <cell r="Q804">
            <v>2316.7123619999852</v>
          </cell>
          <cell r="R804">
            <v>5088.3640869999999</v>
          </cell>
          <cell r="S804">
            <v>-10010.631738</v>
          </cell>
          <cell r="T804">
            <v>-48672.225931000001</v>
          </cell>
          <cell r="U804">
            <v>-51231.257709999998</v>
          </cell>
          <cell r="V804">
            <v>-43583.861843999999</v>
          </cell>
          <cell r="W804">
            <v>-0.1356909275126178</v>
          </cell>
          <cell r="X804">
            <v>-0.2429909620773561</v>
          </cell>
          <cell r="Y804">
            <v>-3415.4171806666668</v>
          </cell>
          <cell r="Z804">
            <v>210836.06267499999</v>
          </cell>
          <cell r="AA804">
            <v>15000000</v>
          </cell>
        </row>
        <row r="805">
          <cell r="A805" t="str">
            <v>AUM</v>
          </cell>
          <cell r="D805">
            <v>4748.0704939999996</v>
          </cell>
          <cell r="E805">
            <v>781.11032999999998</v>
          </cell>
          <cell r="F805">
            <v>956.723567</v>
          </cell>
          <cell r="G805">
            <v>3754.1901459999999</v>
          </cell>
          <cell r="H805">
            <v>13642.316665</v>
          </cell>
          <cell r="I805">
            <v>2965.7809120000002</v>
          </cell>
          <cell r="J805">
            <v>2869.9172749999998</v>
          </cell>
          <cell r="K805">
            <v>543.4</v>
          </cell>
          <cell r="L805">
            <v>0</v>
          </cell>
          <cell r="M805">
            <v>10676.535753</v>
          </cell>
          <cell r="N805">
            <v>10000</v>
          </cell>
          <cell r="O805">
            <v>12443.39768</v>
          </cell>
          <cell r="P805">
            <v>12194.67122</v>
          </cell>
          <cell r="Q805">
            <v>248.72646000000015</v>
          </cell>
          <cell r="R805">
            <v>0</v>
          </cell>
          <cell r="S805">
            <v>-1732.830614</v>
          </cell>
          <cell r="T805">
            <v>51.121335999999999</v>
          </cell>
          <cell r="U805">
            <v>39.837069</v>
          </cell>
          <cell r="V805">
            <v>51.121335999999999</v>
          </cell>
          <cell r="W805">
            <v>2.9201102699957008E-3</v>
          </cell>
          <cell r="X805">
            <v>3.7312729448600573E-3</v>
          </cell>
          <cell r="Y805">
            <v>39.837069</v>
          </cell>
          <cell r="Z805">
            <v>10676.535753</v>
          </cell>
          <cell r="AA805">
            <v>1000000</v>
          </cell>
        </row>
        <row r="806">
          <cell r="A806" t="str">
            <v>SDY</v>
          </cell>
          <cell r="D806">
            <v>55537.645655</v>
          </cell>
          <cell r="E806">
            <v>37496.212772999999</v>
          </cell>
          <cell r="F806">
            <v>12871.898654000001</v>
          </cell>
          <cell r="G806">
            <v>4355.5785260000002</v>
          </cell>
          <cell r="H806">
            <v>61517.149735999999</v>
          </cell>
          <cell r="I806">
            <v>74070.626694999999</v>
          </cell>
          <cell r="J806">
            <v>47914.026921999997</v>
          </cell>
          <cell r="K806">
            <v>23000</v>
          </cell>
          <cell r="L806">
            <v>26100.197499999998</v>
          </cell>
          <cell r="M806">
            <v>-12553.476959</v>
          </cell>
          <cell r="N806">
            <v>45000</v>
          </cell>
          <cell r="O806">
            <v>26327.185824</v>
          </cell>
          <cell r="P806">
            <v>25542.867743999999</v>
          </cell>
          <cell r="Q806">
            <v>784.3180799999983</v>
          </cell>
          <cell r="R806">
            <v>4920.4803599999996</v>
          </cell>
          <cell r="S806">
            <v>-3939.6591760000001</v>
          </cell>
          <cell r="T806">
            <v>-7705.7554909999999</v>
          </cell>
          <cell r="U806">
            <v>-7706.8120660000004</v>
          </cell>
          <cell r="V806">
            <v>-2785.2751310000003</v>
          </cell>
          <cell r="W806">
            <v>-0.12527908232214396</v>
          </cell>
          <cell r="X806">
            <v>0.61391852561411153</v>
          </cell>
          <cell r="Y806">
            <v>-1712.6249035555556</v>
          </cell>
          <cell r="Z806">
            <v>-12553.476959</v>
          </cell>
          <cell r="AA806">
            <v>4500000</v>
          </cell>
        </row>
        <row r="807">
          <cell r="A807" t="str">
            <v>SP2</v>
          </cell>
          <cell r="D807">
            <v>88733.003003999998</v>
          </cell>
          <cell r="E807">
            <v>26806.657479000001</v>
          </cell>
          <cell r="F807">
            <v>0</v>
          </cell>
          <cell r="G807">
            <v>818375.71215599997</v>
          </cell>
          <cell r="H807">
            <v>914456.803051</v>
          </cell>
          <cell r="I807">
            <v>1038761.059325</v>
          </cell>
          <cell r="J807">
            <v>202426.265464</v>
          </cell>
          <cell r="K807">
            <v>66993.557793999993</v>
          </cell>
          <cell r="L807">
            <v>532040.31000000017</v>
          </cell>
          <cell r="M807">
            <v>-124304.256274</v>
          </cell>
          <cell r="N807">
            <v>150410</v>
          </cell>
          <cell r="O807">
            <v>148965.51999500001</v>
          </cell>
          <cell r="P807">
            <v>83730.052395999999</v>
          </cell>
          <cell r="Q807">
            <v>65235.467599000003</v>
          </cell>
          <cell r="R807">
            <v>64896.521737000003</v>
          </cell>
          <cell r="S807">
            <v>58646.763439000002</v>
          </cell>
          <cell r="T807">
            <v>-8730.0818049999998</v>
          </cell>
          <cell r="U807">
            <v>-8730.0818049999998</v>
          </cell>
          <cell r="V807">
            <v>56166.439932000001</v>
          </cell>
          <cell r="W807">
            <v>-9.5467405085433166E-3</v>
          </cell>
          <cell r="X807">
            <v>7.0231559776654406E-2</v>
          </cell>
          <cell r="Y807">
            <v>-580.41897513463198</v>
          </cell>
          <cell r="Z807">
            <v>-124304.256274</v>
          </cell>
          <cell r="AA807">
            <v>15041000</v>
          </cell>
        </row>
        <row r="808">
          <cell r="A808" t="str">
            <v>MFS</v>
          </cell>
          <cell r="D808">
            <v>230037.23196999999</v>
          </cell>
          <cell r="E808">
            <v>127674.256811</v>
          </cell>
          <cell r="F808">
            <v>3931.3535400000001</v>
          </cell>
          <cell r="G808">
            <v>29719.606195</v>
          </cell>
          <cell r="H808">
            <v>263354.27555700002</v>
          </cell>
          <cell r="I808">
            <v>97930.161068000001</v>
          </cell>
          <cell r="J808">
            <v>97879.161068000001</v>
          </cell>
          <cell r="K808">
            <v>0</v>
          </cell>
          <cell r="L808">
            <v>0</v>
          </cell>
          <cell r="M808">
            <v>165424.114489</v>
          </cell>
          <cell r="N808">
            <v>70629.789999999994</v>
          </cell>
          <cell r="O808">
            <v>627226.90219699999</v>
          </cell>
          <cell r="P808">
            <v>567599.81303900003</v>
          </cell>
          <cell r="Q808">
            <v>59627.089157999959</v>
          </cell>
          <cell r="R808">
            <v>2038.310682</v>
          </cell>
          <cell r="S808">
            <v>36324.182491</v>
          </cell>
          <cell r="T808">
            <v>36392.961890999999</v>
          </cell>
          <cell r="U808">
            <v>28404.462090000001</v>
          </cell>
          <cell r="V808">
            <v>38431.272573000002</v>
          </cell>
          <cell r="W808">
            <v>0.10785646836347709</v>
          </cell>
          <cell r="X808">
            <v>0.17170690124436952</v>
          </cell>
          <cell r="Y808">
            <v>4021.5979815315891</v>
          </cell>
          <cell r="Z808">
            <v>165424.114489</v>
          </cell>
          <cell r="AA808">
            <v>7062979</v>
          </cell>
        </row>
        <row r="809">
          <cell r="A809" t="str">
            <v>HAM</v>
          </cell>
          <cell r="D809">
            <v>419637.20533199998</v>
          </cell>
          <cell r="E809">
            <v>162545.64135600001</v>
          </cell>
          <cell r="F809">
            <v>121224.18451799999</v>
          </cell>
          <cell r="G809">
            <v>298679.570206</v>
          </cell>
          <cell r="H809">
            <v>734168.11801600002</v>
          </cell>
          <cell r="I809">
            <v>586798.039414</v>
          </cell>
          <cell r="J809">
            <v>487791.46695099998</v>
          </cell>
          <cell r="K809">
            <v>273213.241369</v>
          </cell>
          <cell r="L809">
            <v>97623.584237999996</v>
          </cell>
          <cell r="M809">
            <v>147370.07860199999</v>
          </cell>
          <cell r="N809">
            <v>62253.99</v>
          </cell>
          <cell r="O809">
            <v>2419186.0198880001</v>
          </cell>
          <cell r="P809">
            <v>2285973.5207850002</v>
          </cell>
          <cell r="Q809">
            <v>133212.49910299992</v>
          </cell>
          <cell r="R809">
            <v>26530.464136999999</v>
          </cell>
          <cell r="S809">
            <v>34584.863733999999</v>
          </cell>
          <cell r="T809">
            <v>18162.158948</v>
          </cell>
          <cell r="U809">
            <v>12536.430832</v>
          </cell>
          <cell r="V809">
            <v>44692.623084999999</v>
          </cell>
          <cell r="W809">
            <v>1.7075694959184796E-2</v>
          </cell>
          <cell r="X809">
            <v>8.5067680976522633E-2</v>
          </cell>
          <cell r="Y809">
            <v>2013.7553965617303</v>
          </cell>
          <cell r="Z809">
            <v>147370.07860199999</v>
          </cell>
          <cell r="AA809">
            <v>6225399</v>
          </cell>
        </row>
        <row r="810">
          <cell r="A810" t="str">
            <v>EAD</v>
          </cell>
          <cell r="D810">
            <v>14454.230222</v>
          </cell>
          <cell r="E810">
            <v>3131.0084120000001</v>
          </cell>
          <cell r="F810">
            <v>548.75</v>
          </cell>
          <cell r="G810">
            <v>87051.230928999998</v>
          </cell>
          <cell r="H810">
            <v>102601.573357</v>
          </cell>
          <cell r="I810">
            <v>67514.202514000004</v>
          </cell>
          <cell r="J810">
            <v>7436.804177</v>
          </cell>
          <cell r="K810">
            <v>93.26</v>
          </cell>
          <cell r="L810">
            <v>60077.398336999999</v>
          </cell>
          <cell r="M810">
            <v>35087.370842999997</v>
          </cell>
          <cell r="N810">
            <v>28778</v>
          </cell>
          <cell r="O810">
            <v>29171.104008999999</v>
          </cell>
          <cell r="P810">
            <v>12066.23077</v>
          </cell>
          <cell r="Q810">
            <v>17104.873239</v>
          </cell>
          <cell r="R810">
            <v>6702.5238710000003</v>
          </cell>
          <cell r="S810">
            <v>15254.984564</v>
          </cell>
          <cell r="T810">
            <v>8891.4150979999995</v>
          </cell>
          <cell r="U810">
            <v>8430.4106479999991</v>
          </cell>
          <cell r="V810">
            <v>15593.938968999999</v>
          </cell>
          <cell r="W810">
            <v>8.216648509537533E-2</v>
          </cell>
          <cell r="X810">
            <v>0.24026908957420171</v>
          </cell>
          <cell r="Y810">
            <v>2929.4637042185</v>
          </cell>
          <cell r="Z810">
            <v>35087.370842999997</v>
          </cell>
          <cell r="AA810">
            <v>2877800</v>
          </cell>
        </row>
        <row r="811">
          <cell r="A811" t="str">
            <v>NBE</v>
          </cell>
          <cell r="D811">
            <v>51338.361142000002</v>
          </cell>
          <cell r="E811">
            <v>11282.460541</v>
          </cell>
          <cell r="F811">
            <v>9696.8071949999994</v>
          </cell>
          <cell r="G811">
            <v>14845.897306000001</v>
          </cell>
          <cell r="H811">
            <v>73538.131443999999</v>
          </cell>
          <cell r="I811">
            <v>8385.7238030000008</v>
          </cell>
          <cell r="J811">
            <v>8385.7238030000008</v>
          </cell>
          <cell r="K811">
            <v>0</v>
          </cell>
          <cell r="L811">
            <v>0</v>
          </cell>
          <cell r="M811">
            <v>65152.407640999998</v>
          </cell>
          <cell r="N811">
            <v>50000</v>
          </cell>
          <cell r="O811">
            <v>372483.96178200003</v>
          </cell>
          <cell r="P811">
            <v>327842.67724500003</v>
          </cell>
          <cell r="Q811">
            <v>44641.284537000007</v>
          </cell>
          <cell r="R811">
            <v>0</v>
          </cell>
          <cell r="S811">
            <v>10419.2096</v>
          </cell>
          <cell r="T811">
            <v>11040.927696999999</v>
          </cell>
          <cell r="U811">
            <v>8823.8527169999998</v>
          </cell>
          <cell r="V811">
            <v>11040.927696999999</v>
          </cell>
          <cell r="W811">
            <v>0.11999016760059303</v>
          </cell>
          <cell r="X811">
            <v>0.13543402364530893</v>
          </cell>
          <cell r="Y811">
            <v>1764.7705434</v>
          </cell>
          <cell r="Z811">
            <v>65152.407640999998</v>
          </cell>
          <cell r="AA811">
            <v>5000000</v>
          </cell>
        </row>
        <row r="812">
          <cell r="A812" t="str">
            <v>CTW</v>
          </cell>
          <cell r="D812">
            <v>291019.33372900001</v>
          </cell>
          <cell r="E812">
            <v>7004.8452950000001</v>
          </cell>
          <cell r="F812">
            <v>41253.977551999997</v>
          </cell>
          <cell r="G812">
            <v>515842.13901099999</v>
          </cell>
          <cell r="H812">
            <v>816085.48425900005</v>
          </cell>
          <cell r="I812">
            <v>416673.994275</v>
          </cell>
          <cell r="J812">
            <v>104746.50657</v>
          </cell>
          <cell r="K812">
            <v>55313.533394999999</v>
          </cell>
          <cell r="L812">
            <v>63581.915986</v>
          </cell>
          <cell r="M812">
            <v>399411.48998399999</v>
          </cell>
          <cell r="N812">
            <v>279986</v>
          </cell>
          <cell r="O812">
            <v>238857.278918</v>
          </cell>
          <cell r="P812">
            <v>146231.33895100001</v>
          </cell>
          <cell r="Q812">
            <v>92625.939966999998</v>
          </cell>
          <cell r="R812">
            <v>5191.7967269999999</v>
          </cell>
          <cell r="S812">
            <v>47505.140312000003</v>
          </cell>
          <cell r="T812">
            <v>46347.445658999997</v>
          </cell>
          <cell r="U812">
            <v>31531.513028000001</v>
          </cell>
          <cell r="V812">
            <v>51539.242385999998</v>
          </cell>
          <cell r="W812">
            <v>3.8637512412845326E-2</v>
          </cell>
          <cell r="X812">
            <v>7.8944932278395705E-2</v>
          </cell>
          <cell r="Y812">
            <v>1126.181774374433</v>
          </cell>
          <cell r="Z812">
            <v>399411.48998399999</v>
          </cell>
          <cell r="AA812">
            <v>27998600</v>
          </cell>
        </row>
        <row r="813">
          <cell r="A813" t="str">
            <v>HND</v>
          </cell>
          <cell r="D813">
            <v>3021215.4410219998</v>
          </cell>
          <cell r="E813">
            <v>1931687.6095060001</v>
          </cell>
          <cell r="F813">
            <v>356483.59522199997</v>
          </cell>
          <cell r="G813">
            <v>10494733.932597</v>
          </cell>
          <cell r="H813">
            <v>13769432.265187001</v>
          </cell>
          <cell r="I813">
            <v>8077150.4873940004</v>
          </cell>
          <cell r="J813">
            <v>2686557.713949</v>
          </cell>
          <cell r="K813">
            <v>1861337.884045</v>
          </cell>
          <cell r="L813">
            <v>5390592.7734449999</v>
          </cell>
          <cell r="M813">
            <v>5692281.7777930005</v>
          </cell>
          <cell r="N813">
            <v>5000000</v>
          </cell>
          <cell r="O813">
            <v>9526837.6641760003</v>
          </cell>
          <cell r="P813">
            <v>7934537.7626299998</v>
          </cell>
          <cell r="Q813">
            <v>1592299.9015460003</v>
          </cell>
          <cell r="R813">
            <v>503522.885335</v>
          </cell>
          <cell r="S813">
            <v>1423021.665827</v>
          </cell>
          <cell r="T813">
            <v>448744.85818400001</v>
          </cell>
          <cell r="U813">
            <v>424884.99171199999</v>
          </cell>
          <cell r="V813">
            <v>952267.74351900001</v>
          </cell>
          <cell r="W813">
            <v>3.0857117674069161E-2</v>
          </cell>
          <cell r="X813">
            <v>7.4642297816243292E-2</v>
          </cell>
          <cell r="Y813">
            <v>849.76998342399997</v>
          </cell>
          <cell r="Z813">
            <v>5692281.7777930005</v>
          </cell>
          <cell r="AA813">
            <v>500000000</v>
          </cell>
        </row>
        <row r="814">
          <cell r="A814" t="str">
            <v>TTV</v>
          </cell>
          <cell r="D814">
            <v>48936.958332000002</v>
          </cell>
          <cell r="E814">
            <v>35232.110737000003</v>
          </cell>
          <cell r="F814">
            <v>4417.6483349999999</v>
          </cell>
          <cell r="G814">
            <v>7748.6485700000003</v>
          </cell>
          <cell r="H814">
            <v>56685.606902</v>
          </cell>
          <cell r="I814">
            <v>40164.490879999998</v>
          </cell>
          <cell r="J814">
            <v>40164.490879999998</v>
          </cell>
          <cell r="K814">
            <v>7996.8833249999998</v>
          </cell>
          <cell r="L814">
            <v>0</v>
          </cell>
          <cell r="M814">
            <v>16521.116021999998</v>
          </cell>
          <cell r="N814">
            <v>13138</v>
          </cell>
          <cell r="O814">
            <v>104657.342578</v>
          </cell>
          <cell r="P814">
            <v>96473.549746000004</v>
          </cell>
          <cell r="Q814">
            <v>8183.7928319999974</v>
          </cell>
          <cell r="R814">
            <v>6.572781</v>
          </cell>
          <cell r="S814">
            <v>3048.0542540000001</v>
          </cell>
          <cell r="T814">
            <v>3552.428386</v>
          </cell>
          <cell r="U814">
            <v>2841.9427110000001</v>
          </cell>
          <cell r="V814">
            <v>3559.0011669999999</v>
          </cell>
          <cell r="W814">
            <v>5.0135173041602026E-2</v>
          </cell>
          <cell r="X814">
            <v>0.17201880957772989</v>
          </cell>
          <cell r="Y814">
            <v>2163.1471388339169</v>
          </cell>
          <cell r="Z814">
            <v>16521.116021999998</v>
          </cell>
          <cell r="AA814">
            <v>1313800</v>
          </cell>
        </row>
        <row r="815">
          <cell r="A815" t="str">
            <v>L63</v>
          </cell>
          <cell r="D815">
            <v>701661.55983799999</v>
          </cell>
          <cell r="E815">
            <v>231285.166436</v>
          </cell>
          <cell r="F815">
            <v>417018.05932399997</v>
          </cell>
          <cell r="G815">
            <v>175898.22996200001</v>
          </cell>
          <cell r="H815">
            <v>893376.52716900001</v>
          </cell>
          <cell r="I815">
            <v>786425.96900499996</v>
          </cell>
          <cell r="J815">
            <v>699712.42468900001</v>
          </cell>
          <cell r="K815">
            <v>416829.541425</v>
          </cell>
          <cell r="L815">
            <v>18483.381901000001</v>
          </cell>
          <cell r="M815">
            <v>106950.558164</v>
          </cell>
          <cell r="N815">
            <v>82793.61</v>
          </cell>
          <cell r="O815">
            <v>789485.32687999995</v>
          </cell>
          <cell r="P815">
            <v>733491.81524699996</v>
          </cell>
          <cell r="Q815">
            <v>55993.511633000038</v>
          </cell>
          <cell r="R815">
            <v>30008.123992000001</v>
          </cell>
          <cell r="S815">
            <v>30284.224599000001</v>
          </cell>
          <cell r="T815">
            <v>246.04557800000001</v>
          </cell>
          <cell r="U815">
            <v>200.52905200000001</v>
          </cell>
          <cell r="V815">
            <v>30254.169570000002</v>
          </cell>
          <cell r="W815">
            <v>2.2446196637318402E-4</v>
          </cell>
          <cell r="X815">
            <v>1.8749696630148015E-3</v>
          </cell>
          <cell r="Y815">
            <v>24.220353720534714</v>
          </cell>
          <cell r="Z815">
            <v>106950.558164</v>
          </cell>
          <cell r="AA815">
            <v>8279361</v>
          </cell>
        </row>
        <row r="816">
          <cell r="A816" t="str">
            <v>SHX</v>
          </cell>
          <cell r="D816">
            <v>44086.615661999997</v>
          </cell>
          <cell r="E816">
            <v>36864.129606000002</v>
          </cell>
          <cell r="F816">
            <v>167.11857599999999</v>
          </cell>
          <cell r="G816">
            <v>15126.435675999999</v>
          </cell>
          <cell r="H816">
            <v>69920.532529999997</v>
          </cell>
          <cell r="I816">
            <v>40300.459157999998</v>
          </cell>
          <cell r="J816">
            <v>10717.452636</v>
          </cell>
          <cell r="K816">
            <v>4250</v>
          </cell>
          <cell r="L816">
            <v>3765.04</v>
          </cell>
          <cell r="M816">
            <v>29620.073371999999</v>
          </cell>
          <cell r="N816">
            <v>17200</v>
          </cell>
          <cell r="O816">
            <v>201822.66053699999</v>
          </cell>
          <cell r="P816">
            <v>179075.69323500001</v>
          </cell>
          <cell r="Q816">
            <v>22746.967302000001</v>
          </cell>
          <cell r="R816">
            <v>3917.895516</v>
          </cell>
          <cell r="S816">
            <v>2370.9232820000002</v>
          </cell>
          <cell r="T816">
            <v>1964.8818470000001</v>
          </cell>
          <cell r="U816">
            <v>1487.530274</v>
          </cell>
          <cell r="V816">
            <v>5882.7773630000002</v>
          </cell>
          <cell r="W816">
            <v>2.1274584448591871E-2</v>
          </cell>
          <cell r="X816">
            <v>5.0220343998410542E-2</v>
          </cell>
          <cell r="Y816">
            <v>864.84318255813957</v>
          </cell>
          <cell r="Z816">
            <v>29620.073371999999</v>
          </cell>
          <cell r="AA816">
            <v>1720000</v>
          </cell>
        </row>
        <row r="817">
          <cell r="A817" t="str">
            <v>HNB</v>
          </cell>
          <cell r="D817">
            <v>52648.083641999998</v>
          </cell>
          <cell r="E817">
            <v>513.76480000000015</v>
          </cell>
          <cell r="F817">
            <v>0</v>
          </cell>
          <cell r="G817">
            <v>74067.801756000001</v>
          </cell>
          <cell r="H817">
            <v>127539.559804</v>
          </cell>
          <cell r="I817">
            <v>16131.827638999999</v>
          </cell>
          <cell r="J817">
            <v>16131.827638999999</v>
          </cell>
          <cell r="K817">
            <v>0</v>
          </cell>
          <cell r="L817">
            <v>0</v>
          </cell>
          <cell r="M817">
            <v>111407.73216499999</v>
          </cell>
          <cell r="N817">
            <v>95000</v>
          </cell>
          <cell r="O817">
            <v>142873.555998</v>
          </cell>
          <cell r="P817">
            <v>116759.43019</v>
          </cell>
          <cell r="Q817">
            <v>26114.125808000001</v>
          </cell>
          <cell r="R817">
            <v>0</v>
          </cell>
          <cell r="S817">
            <v>16725.808885999999</v>
          </cell>
          <cell r="T817">
            <v>17240.888814999998</v>
          </cell>
          <cell r="U817">
            <v>11069.697813999999</v>
          </cell>
          <cell r="V817">
            <v>17240.888814999998</v>
          </cell>
          <cell r="W817">
            <v>8.6794229421927341E-2</v>
          </cell>
          <cell r="X817">
            <v>9.9362024510159366E-2</v>
          </cell>
          <cell r="Y817">
            <v>1165.2313488421053</v>
          </cell>
          <cell r="Z817">
            <v>111407.73216499999</v>
          </cell>
          <cell r="AA817">
            <v>9500000</v>
          </cell>
        </row>
        <row r="818">
          <cell r="A818" t="str">
            <v>APL</v>
          </cell>
          <cell r="D818">
            <v>148226.819567</v>
          </cell>
          <cell r="E818">
            <v>87994.000197000001</v>
          </cell>
          <cell r="F818">
            <v>48967.239895999999</v>
          </cell>
          <cell r="G818">
            <v>5105.6891969999997</v>
          </cell>
          <cell r="H818">
            <v>153332.508764</v>
          </cell>
          <cell r="I818">
            <v>137470.432421</v>
          </cell>
          <cell r="J818">
            <v>137470.432421</v>
          </cell>
          <cell r="K818">
            <v>31335.955967000002</v>
          </cell>
          <cell r="L818">
            <v>0</v>
          </cell>
          <cell r="M818">
            <v>15862.076343000001</v>
          </cell>
          <cell r="N818">
            <v>12000</v>
          </cell>
          <cell r="O818">
            <v>370444.53008300002</v>
          </cell>
          <cell r="P818">
            <v>346285.32813600003</v>
          </cell>
          <cell r="Q818">
            <v>24159.201947000023</v>
          </cell>
          <cell r="R818">
            <v>2951.8816160000001</v>
          </cell>
          <cell r="S818">
            <v>5897.9228549999998</v>
          </cell>
          <cell r="T818">
            <v>2802.1211750000002</v>
          </cell>
          <cell r="U818">
            <v>1886.292913</v>
          </cell>
          <cell r="V818">
            <v>5754.0027910000008</v>
          </cell>
          <cell r="W818">
            <v>1.2301976457603434E-2</v>
          </cell>
          <cell r="X818">
            <v>0.11891841094513637</v>
          </cell>
          <cell r="Y818">
            <v>1571.9107608333334</v>
          </cell>
          <cell r="Z818">
            <v>15862.076343000001</v>
          </cell>
          <cell r="AA818">
            <v>1200000</v>
          </cell>
        </row>
        <row r="819">
          <cell r="A819" t="str">
            <v>SPB</v>
          </cell>
          <cell r="D819">
            <v>292936.10354600003</v>
          </cell>
          <cell r="E819">
            <v>37113.154645000002</v>
          </cell>
          <cell r="F819">
            <v>176414.32401499999</v>
          </cell>
          <cell r="G819">
            <v>28528.368329000001</v>
          </cell>
          <cell r="H819">
            <v>325840.95602400001</v>
          </cell>
          <cell r="I819">
            <v>217625.07169700001</v>
          </cell>
          <cell r="J819">
            <v>217625.07169700001</v>
          </cell>
          <cell r="K819">
            <v>147457.642964</v>
          </cell>
          <cell r="L819">
            <v>0</v>
          </cell>
          <cell r="M819">
            <v>108215.88432700001</v>
          </cell>
          <cell r="N819">
            <v>50000</v>
          </cell>
          <cell r="O819">
            <v>851761.84160299995</v>
          </cell>
          <cell r="P819">
            <v>774594.64141899999</v>
          </cell>
          <cell r="Q819">
            <v>77167.200183999958</v>
          </cell>
          <cell r="R819">
            <v>2636.5957309999999</v>
          </cell>
          <cell r="S819">
            <v>30990.543406000001</v>
          </cell>
          <cell r="T819">
            <v>43616.223163000002</v>
          </cell>
          <cell r="U819">
            <v>35679.511089</v>
          </cell>
          <cell r="V819">
            <v>46252.818894000004</v>
          </cell>
          <cell r="W819">
            <v>0.10949977413634891</v>
          </cell>
          <cell r="X819">
            <v>0.32970678298193157</v>
          </cell>
          <cell r="Y819">
            <v>7135.9022177999996</v>
          </cell>
          <cell r="Z819">
            <v>108215.88432700001</v>
          </cell>
          <cell r="AA819">
            <v>5000000</v>
          </cell>
        </row>
        <row r="820">
          <cell r="A820" t="str">
            <v>MVB</v>
          </cell>
          <cell r="D820">
            <v>982159.34237900004</v>
          </cell>
          <cell r="E820">
            <v>607335.86983099999</v>
          </cell>
          <cell r="F820">
            <v>233781.576887</v>
          </cell>
          <cell r="G820">
            <v>2413657.1068529999</v>
          </cell>
          <cell r="H820">
            <v>3953892.8215100002</v>
          </cell>
          <cell r="I820">
            <v>2425252.2457420002</v>
          </cell>
          <cell r="J820">
            <v>1320880.643955</v>
          </cell>
          <cell r="K820">
            <v>564083.56461</v>
          </cell>
          <cell r="L820">
            <v>1047678.218445</v>
          </cell>
          <cell r="M820">
            <v>1528640.575768</v>
          </cell>
          <cell r="N820">
            <v>1050000</v>
          </cell>
          <cell r="O820">
            <v>4649270.1153260004</v>
          </cell>
          <cell r="P820">
            <v>3826705.1804379998</v>
          </cell>
          <cell r="Q820">
            <v>822564.93488799967</v>
          </cell>
          <cell r="R820">
            <v>160575.555196</v>
          </cell>
          <cell r="S820">
            <v>435817.26308300003</v>
          </cell>
          <cell r="T820">
            <v>283536.38232500001</v>
          </cell>
          <cell r="U820">
            <v>203414.95005399999</v>
          </cell>
          <cell r="V820">
            <v>444111.93752100004</v>
          </cell>
          <cell r="W820">
            <v>5.1446753677130627E-2</v>
          </cell>
          <cell r="X820">
            <v>0.1330691813880466</v>
          </cell>
          <cell r="Y820">
            <v>1937.2852386095237</v>
          </cell>
          <cell r="Z820">
            <v>1528640.575768</v>
          </cell>
          <cell r="AA820">
            <v>105000000</v>
          </cell>
        </row>
        <row r="821">
          <cell r="A821" t="str">
            <v>ACE</v>
          </cell>
          <cell r="D821">
            <v>126327.302906</v>
          </cell>
          <cell r="E821">
            <v>53052.757319999997</v>
          </cell>
          <cell r="F821">
            <v>63202.46933</v>
          </cell>
          <cell r="G821">
            <v>17396.521068999999</v>
          </cell>
          <cell r="H821">
            <v>149640.085005</v>
          </cell>
          <cell r="I821">
            <v>80430.213726999995</v>
          </cell>
          <cell r="J821">
            <v>80430.213726999995</v>
          </cell>
          <cell r="K821">
            <v>32575.541020000001</v>
          </cell>
          <cell r="L821">
            <v>0</v>
          </cell>
          <cell r="M821">
            <v>69209.871278000006</v>
          </cell>
          <cell r="N821">
            <v>30507.81</v>
          </cell>
          <cell r="O821">
            <v>249914.44825300001</v>
          </cell>
          <cell r="P821">
            <v>207257.60098399999</v>
          </cell>
          <cell r="Q821">
            <v>42656.847268999991</v>
          </cell>
          <cell r="R821">
            <v>1262.3136750000001</v>
          </cell>
          <cell r="S821">
            <v>15318.970181999999</v>
          </cell>
          <cell r="T821">
            <v>15876.609692</v>
          </cell>
          <cell r="U821">
            <v>12832.516292</v>
          </cell>
          <cell r="V821">
            <v>17138.923366999999</v>
          </cell>
          <cell r="W821">
            <v>8.5755874113351518E-2</v>
          </cell>
          <cell r="X821">
            <v>0.18541453776809896</v>
          </cell>
          <cell r="Y821">
            <v>4206.305300839359</v>
          </cell>
          <cell r="Z821">
            <v>69209.871278000006</v>
          </cell>
          <cell r="AA821">
            <v>3050781</v>
          </cell>
        </row>
        <row r="822">
          <cell r="A822" t="str">
            <v>TW3</v>
          </cell>
          <cell r="D822">
            <v>118510.98762699999</v>
          </cell>
          <cell r="E822">
            <v>67429.593127</v>
          </cell>
          <cell r="F822">
            <v>40577.460521000001</v>
          </cell>
          <cell r="G822">
            <v>10102.623723000001</v>
          </cell>
          <cell r="H822">
            <v>130936.900444</v>
          </cell>
          <cell r="I822">
            <v>109465.84712000001</v>
          </cell>
          <cell r="J822">
            <v>107914.02712</v>
          </cell>
          <cell r="K822">
            <v>13888.699758000001</v>
          </cell>
          <cell r="L822">
            <v>1551.82</v>
          </cell>
          <cell r="M822">
            <v>21471.053324</v>
          </cell>
          <cell r="N822">
            <v>17266</v>
          </cell>
          <cell r="O822">
            <v>256003.53051899999</v>
          </cell>
          <cell r="P822">
            <v>226700.96677100001</v>
          </cell>
          <cell r="Q822">
            <v>29302.563747999986</v>
          </cell>
          <cell r="R822">
            <v>1469.8506159999999</v>
          </cell>
          <cell r="S822">
            <v>3743.319904</v>
          </cell>
          <cell r="T822">
            <v>306.87357400000002</v>
          </cell>
          <cell r="U822">
            <v>202.534941</v>
          </cell>
          <cell r="V822">
            <v>1776.7241899999999</v>
          </cell>
          <cell r="W822">
            <v>1.5468133147585968E-3</v>
          </cell>
          <cell r="X822">
            <v>9.4329299053814777E-3</v>
          </cell>
          <cell r="Y822">
            <v>117.84879611311533</v>
          </cell>
          <cell r="Z822">
            <v>21471.053324</v>
          </cell>
          <cell r="AA822">
            <v>1718600</v>
          </cell>
        </row>
        <row r="823">
          <cell r="A823" t="str">
            <v>HDO</v>
          </cell>
          <cell r="D823">
            <v>54817.157038999998</v>
          </cell>
          <cell r="E823">
            <v>5014.2494349999997</v>
          </cell>
          <cell r="F823">
            <v>9397.1085270000003</v>
          </cell>
          <cell r="G823">
            <v>19766.510266000001</v>
          </cell>
          <cell r="H823">
            <v>134860.43463500001</v>
          </cell>
          <cell r="I823">
            <v>106013.33708</v>
          </cell>
          <cell r="J823">
            <v>62939.586981</v>
          </cell>
          <cell r="K823">
            <v>2330.2457039999999</v>
          </cell>
          <cell r="L823">
            <v>42500</v>
          </cell>
          <cell r="M823">
            <v>28847.097555</v>
          </cell>
          <cell r="N823">
            <v>168198.79</v>
          </cell>
          <cell r="O823">
            <v>24083.174199000001</v>
          </cell>
          <cell r="P823">
            <v>39340.100040999998</v>
          </cell>
          <cell r="Q823">
            <v>-15256.925842000001</v>
          </cell>
          <cell r="R823">
            <v>1074.967296</v>
          </cell>
          <cell r="S823">
            <v>-20673.796523000001</v>
          </cell>
          <cell r="T823">
            <v>-26711.307473000001</v>
          </cell>
          <cell r="U823">
            <v>-26711.307473000001</v>
          </cell>
          <cell r="V823">
            <v>-25636.340177000002</v>
          </cell>
          <cell r="W823">
            <v>-0.19806630124909649</v>
          </cell>
          <cell r="X823">
            <v>-0.92596169933810868</v>
          </cell>
          <cell r="Y823">
            <v>-1588.0796451032734</v>
          </cell>
          <cell r="Z823">
            <v>28847.097555</v>
          </cell>
          <cell r="AA823">
            <v>16819879</v>
          </cell>
        </row>
        <row r="824">
          <cell r="A824" t="str">
            <v>NNB</v>
          </cell>
          <cell r="D824">
            <v>40879.776418000001</v>
          </cell>
          <cell r="E824">
            <v>12929.534051000001</v>
          </cell>
          <cell r="F824">
            <v>16139.044379000001</v>
          </cell>
          <cell r="G824">
            <v>463975.38411899999</v>
          </cell>
          <cell r="H824">
            <v>507652.48217099998</v>
          </cell>
          <cell r="I824">
            <v>356249.43914500001</v>
          </cell>
          <cell r="J824">
            <v>45321.044633999998</v>
          </cell>
          <cell r="K824">
            <v>25773.965626000001</v>
          </cell>
          <cell r="L824">
            <v>310928.39451100002</v>
          </cell>
          <cell r="M824">
            <v>151403.043026</v>
          </cell>
          <cell r="N824">
            <v>150800</v>
          </cell>
          <cell r="O824">
            <v>117709.861252</v>
          </cell>
          <cell r="P824">
            <v>86319.817219999997</v>
          </cell>
          <cell r="Q824">
            <v>31390.044032000002</v>
          </cell>
          <cell r="R824">
            <v>20209.247480000002</v>
          </cell>
          <cell r="S824">
            <v>18989.708427000001</v>
          </cell>
          <cell r="T824">
            <v>337.86816299999998</v>
          </cell>
          <cell r="U824">
            <v>262.71721300000002</v>
          </cell>
          <cell r="V824">
            <v>20547.115643000001</v>
          </cell>
          <cell r="W824">
            <v>5.1751389430123012E-4</v>
          </cell>
          <cell r="X824">
            <v>1.7352175210565903E-3</v>
          </cell>
          <cell r="Y824">
            <v>17.421565848806367</v>
          </cell>
          <cell r="Z824">
            <v>151403.043026</v>
          </cell>
          <cell r="AA824">
            <v>15080000</v>
          </cell>
        </row>
        <row r="825">
          <cell r="A825" t="str">
            <v>HAN</v>
          </cell>
          <cell r="D825">
            <v>5396004.8516819999</v>
          </cell>
          <cell r="E825">
            <v>2021359.4168209999</v>
          </cell>
          <cell r="F825">
            <v>1887610.3498239999</v>
          </cell>
          <cell r="G825">
            <v>161901.47279100001</v>
          </cell>
          <cell r="H825">
            <v>6859843.7516120002</v>
          </cell>
          <cell r="I825">
            <v>5126680.7081169998</v>
          </cell>
          <cell r="J825">
            <v>4906233.3552689999</v>
          </cell>
          <cell r="K825">
            <v>891077.97348000004</v>
          </cell>
          <cell r="L825">
            <v>37774.737986</v>
          </cell>
          <cell r="M825">
            <v>1733163.0434950001</v>
          </cell>
          <cell r="N825">
            <v>1410480</v>
          </cell>
          <cell r="O825">
            <v>3708838.7019159999</v>
          </cell>
          <cell r="P825">
            <v>3417197.7697410001</v>
          </cell>
          <cell r="Q825">
            <v>291640.93217500002</v>
          </cell>
          <cell r="R825">
            <v>69733.928157000002</v>
          </cell>
          <cell r="S825">
            <v>131910.48431299999</v>
          </cell>
          <cell r="T825">
            <v>128861.006674</v>
          </cell>
          <cell r="U825">
            <v>85704.846487999996</v>
          </cell>
          <cell r="V825">
            <v>198594.93483099999</v>
          </cell>
          <cell r="W825">
            <v>1.2493702421117121E-2</v>
          </cell>
          <cell r="X825">
            <v>4.9449961911934362E-2</v>
          </cell>
          <cell r="Y825">
            <v>607.62893829051109</v>
          </cell>
          <cell r="Z825">
            <v>1733163.0434950001</v>
          </cell>
          <cell r="AA825">
            <v>141048000</v>
          </cell>
        </row>
        <row r="826">
          <cell r="A826" t="str">
            <v>GTS</v>
          </cell>
          <cell r="D826">
            <v>642800.71166899998</v>
          </cell>
          <cell r="E826">
            <v>339527.85900599998</v>
          </cell>
          <cell r="F826">
            <v>66218.429470000003</v>
          </cell>
          <cell r="G826">
            <v>116689.493819</v>
          </cell>
          <cell r="H826">
            <v>825761.01854199998</v>
          </cell>
          <cell r="I826">
            <v>512295.37855800003</v>
          </cell>
          <cell r="J826">
            <v>512034.33801800001</v>
          </cell>
          <cell r="K826">
            <v>48219.216581000001</v>
          </cell>
          <cell r="L826">
            <v>0</v>
          </cell>
          <cell r="M826">
            <v>313465.63998400001</v>
          </cell>
          <cell r="N826">
            <v>284997.64</v>
          </cell>
          <cell r="O826">
            <v>1186760.577975</v>
          </cell>
          <cell r="P826">
            <v>1095055.795902</v>
          </cell>
          <cell r="Q826">
            <v>91704.782072999937</v>
          </cell>
          <cell r="R826">
            <v>0</v>
          </cell>
          <cell r="S826">
            <v>36390.111543999999</v>
          </cell>
          <cell r="T826">
            <v>46765.364098999999</v>
          </cell>
          <cell r="U826">
            <v>37399.599914999999</v>
          </cell>
          <cell r="V826">
            <v>46765.364098999999</v>
          </cell>
          <cell r="W826">
            <v>4.5291069783161213E-2</v>
          </cell>
          <cell r="X826">
            <v>0.11931004596519401</v>
          </cell>
          <cell r="Y826">
            <v>1312.2775302630575</v>
          </cell>
          <cell r="Z826">
            <v>313465.63998400001</v>
          </cell>
          <cell r="AA826">
            <v>28499764</v>
          </cell>
        </row>
        <row r="827">
          <cell r="A827" t="str">
            <v>L45</v>
          </cell>
          <cell r="D827">
            <v>429958.44458000001</v>
          </cell>
          <cell r="E827">
            <v>143642.119267</v>
          </cell>
          <cell r="F827">
            <v>238424.08424</v>
          </cell>
          <cell r="G827">
            <v>62763.686228999999</v>
          </cell>
          <cell r="H827">
            <v>536594.59310199984</v>
          </cell>
          <cell r="I827">
            <v>495997.25913199998</v>
          </cell>
          <cell r="J827">
            <v>417926.80426800001</v>
          </cell>
          <cell r="K827">
            <v>53430.828428000001</v>
          </cell>
          <cell r="L827">
            <v>25785.821</v>
          </cell>
          <cell r="M827">
            <v>40597.33397</v>
          </cell>
          <cell r="N827">
            <v>48000</v>
          </cell>
          <cell r="O827">
            <v>145671.936598</v>
          </cell>
          <cell r="P827">
            <v>136849.322988</v>
          </cell>
          <cell r="Q827">
            <v>8822.6136100000003</v>
          </cell>
          <cell r="R827">
            <v>34382.475017999997</v>
          </cell>
          <cell r="S827">
            <v>-1467.6205259999999</v>
          </cell>
          <cell r="T827">
            <v>-2979.9220019999998</v>
          </cell>
          <cell r="U827">
            <v>-12100.660524000001</v>
          </cell>
          <cell r="V827">
            <v>31402.553015999998</v>
          </cell>
          <cell r="W827">
            <v>-2.2550843186934271E-2</v>
          </cell>
          <cell r="X827">
            <v>-0.29806539840625895</v>
          </cell>
          <cell r="Y827">
            <v>-2520.9709425000001</v>
          </cell>
          <cell r="Z827">
            <v>40597.33397</v>
          </cell>
          <cell r="AA827">
            <v>4800000</v>
          </cell>
        </row>
        <row r="828">
          <cell r="A828" t="str">
            <v>RTS</v>
          </cell>
          <cell r="D828">
            <v>56058.345928000002</v>
          </cell>
          <cell r="E828">
            <v>48381.246085999999</v>
          </cell>
          <cell r="F828">
            <v>928.70415500000001</v>
          </cell>
          <cell r="G828">
            <v>2570.5489899999998</v>
          </cell>
          <cell r="H828">
            <v>60057.783887999998</v>
          </cell>
          <cell r="I828">
            <v>43345.173511000001</v>
          </cell>
          <cell r="J828">
            <v>43345.173511000001</v>
          </cell>
          <cell r="K828">
            <v>0</v>
          </cell>
          <cell r="L828">
            <v>0</v>
          </cell>
          <cell r="M828">
            <v>16712.610377000001</v>
          </cell>
          <cell r="N828">
            <v>10833.33</v>
          </cell>
          <cell r="O828">
            <v>130140.94377500001</v>
          </cell>
          <cell r="P828">
            <v>111313.00904</v>
          </cell>
          <cell r="Q828">
            <v>18827.934734999999</v>
          </cell>
          <cell r="R828">
            <v>0</v>
          </cell>
          <cell r="S828">
            <v>4979.7320989999998</v>
          </cell>
          <cell r="T828">
            <v>5323.1802710000002</v>
          </cell>
          <cell r="U828">
            <v>4253.0003779999997</v>
          </cell>
          <cell r="V828">
            <v>5323.1802710000002</v>
          </cell>
          <cell r="W828">
            <v>7.0815140064630022E-2</v>
          </cell>
          <cell r="X828">
            <v>0.25447852143151767</v>
          </cell>
          <cell r="Y828">
            <v>3925.8477107223721</v>
          </cell>
          <cell r="Z828">
            <v>16712.610377000001</v>
          </cell>
          <cell r="AA828">
            <v>1083333</v>
          </cell>
        </row>
        <row r="829">
          <cell r="A829" t="str">
            <v>LQN</v>
          </cell>
          <cell r="D829">
            <v>74375.582509</v>
          </cell>
          <cell r="E829">
            <v>38944.778983999997</v>
          </cell>
          <cell r="F829">
            <v>20443.699624000001</v>
          </cell>
          <cell r="G829">
            <v>30393.571093999999</v>
          </cell>
          <cell r="H829">
            <v>125876.695467</v>
          </cell>
          <cell r="I829">
            <v>111616.377675</v>
          </cell>
          <cell r="J829">
            <v>108025.86038699999</v>
          </cell>
          <cell r="K829">
            <v>28833.107824999999</v>
          </cell>
          <cell r="L829">
            <v>3580.517288</v>
          </cell>
          <cell r="M829">
            <v>14260.317792</v>
          </cell>
          <cell r="N829">
            <v>18932</v>
          </cell>
          <cell r="O829">
            <v>214595.075106</v>
          </cell>
          <cell r="P829">
            <v>194415.120302</v>
          </cell>
          <cell r="Q829">
            <v>20179.95480399999</v>
          </cell>
          <cell r="R829">
            <v>2603.464962</v>
          </cell>
          <cell r="S829">
            <v>9399.0009129999999</v>
          </cell>
          <cell r="T829">
            <v>4452.6336709999996</v>
          </cell>
          <cell r="U829">
            <v>4452.6336709999996</v>
          </cell>
          <cell r="V829">
            <v>7056.0986329999996</v>
          </cell>
          <cell r="W829">
            <v>3.5372978727164855E-2</v>
          </cell>
          <cell r="X829">
            <v>0.31223944206193743</v>
          </cell>
          <cell r="Y829">
            <v>2351.4864597526325</v>
          </cell>
          <cell r="Z829">
            <v>14260.317792</v>
          </cell>
          <cell r="AA829">
            <v>1893540</v>
          </cell>
        </row>
        <row r="830">
          <cell r="A830" t="str">
            <v>CQT</v>
          </cell>
          <cell r="D830">
            <v>116007.591537</v>
          </cell>
          <cell r="E830">
            <v>56773.184566999997</v>
          </cell>
          <cell r="F830">
            <v>26063.661993000002</v>
          </cell>
          <cell r="G830">
            <v>844907.909216</v>
          </cell>
          <cell r="H830">
            <v>984888.22375999996</v>
          </cell>
          <cell r="I830">
            <v>867691.88161299995</v>
          </cell>
          <cell r="J830">
            <v>435975.10696499998</v>
          </cell>
          <cell r="K830">
            <v>173945.001647</v>
          </cell>
          <cell r="L830">
            <v>431716.77464800002</v>
          </cell>
          <cell r="M830">
            <v>117196.342147</v>
          </cell>
          <cell r="N830">
            <v>250000</v>
          </cell>
          <cell r="O830">
            <v>593475.64746799995</v>
          </cell>
          <cell r="P830">
            <v>498970.74184500001</v>
          </cell>
          <cell r="Q830">
            <v>94504.905622999984</v>
          </cell>
          <cell r="R830">
            <v>54738.06061</v>
          </cell>
          <cell r="S830">
            <v>66551.151914000002</v>
          </cell>
          <cell r="T830">
            <v>5357.0859739999996</v>
          </cell>
          <cell r="U830">
            <v>5357.0859739999996</v>
          </cell>
          <cell r="V830">
            <v>60095.146584000002</v>
          </cell>
          <cell r="W830">
            <v>5.4392832046953462E-3</v>
          </cell>
          <cell r="X830">
            <v>4.5710351328888559E-2</v>
          </cell>
          <cell r="Y830">
            <v>214.28343896000001</v>
          </cell>
          <cell r="Z830">
            <v>117196.342147</v>
          </cell>
          <cell r="AA830">
            <v>25000000</v>
          </cell>
        </row>
        <row r="831">
          <cell r="A831" t="str">
            <v>XHC</v>
          </cell>
          <cell r="D831">
            <v>234375.447464</v>
          </cell>
          <cell r="E831">
            <v>84617.034876999998</v>
          </cell>
          <cell r="F831">
            <v>72728.534031999996</v>
          </cell>
          <cell r="G831">
            <v>105261.313176</v>
          </cell>
          <cell r="H831">
            <v>364885.67796200002</v>
          </cell>
          <cell r="I831">
            <v>136986.26702299999</v>
          </cell>
          <cell r="J831">
            <v>136986.26702299999</v>
          </cell>
          <cell r="K831">
            <v>47748.516857000002</v>
          </cell>
          <cell r="L831">
            <v>0</v>
          </cell>
          <cell r="M831">
            <v>227899.41093899999</v>
          </cell>
          <cell r="N831">
            <v>210865</v>
          </cell>
          <cell r="O831">
            <v>462327.98271100002</v>
          </cell>
          <cell r="P831">
            <v>375511.78795000003</v>
          </cell>
          <cell r="Q831">
            <v>86816.194761000021</v>
          </cell>
          <cell r="R831">
            <v>1304.5207989999999</v>
          </cell>
          <cell r="S831">
            <v>20337.594771</v>
          </cell>
          <cell r="T831">
            <v>58842.836412999997</v>
          </cell>
          <cell r="U831">
            <v>54269.422211999998</v>
          </cell>
          <cell r="V831">
            <v>60147.357211999995</v>
          </cell>
          <cell r="W831">
            <v>0.14872993238625204</v>
          </cell>
          <cell r="X831">
            <v>0.2381288393348496</v>
          </cell>
          <cell r="Y831">
            <v>2573.6571840751189</v>
          </cell>
          <cell r="Z831">
            <v>227899.41093899999</v>
          </cell>
          <cell r="AA831">
            <v>21086500</v>
          </cell>
        </row>
        <row r="832">
          <cell r="A832" t="str">
            <v>BT1</v>
          </cell>
          <cell r="D832">
            <v>253857.62387700001</v>
          </cell>
          <cell r="E832">
            <v>17657.948596999999</v>
          </cell>
          <cell r="F832">
            <v>219800.81615900001</v>
          </cell>
          <cell r="G832">
            <v>27103.613619</v>
          </cell>
          <cell r="H832">
            <v>284784.91859199997</v>
          </cell>
          <cell r="I832">
            <v>184805.27401200001</v>
          </cell>
          <cell r="J832">
            <v>183012.40361199999</v>
          </cell>
          <cell r="K832">
            <v>127258.292351</v>
          </cell>
          <cell r="L832">
            <v>1792.8704</v>
          </cell>
          <cell r="M832">
            <v>99979.644579999993</v>
          </cell>
          <cell r="N832">
            <v>52500</v>
          </cell>
          <cell r="O832">
            <v>449562.88426199998</v>
          </cell>
          <cell r="P832">
            <v>342843.565068</v>
          </cell>
          <cell r="Q832">
            <v>106719.31919399998</v>
          </cell>
          <cell r="R832">
            <v>7279.559139</v>
          </cell>
          <cell r="S832">
            <v>22303.109990000001</v>
          </cell>
          <cell r="T832">
            <v>14023.840515</v>
          </cell>
          <cell r="U832">
            <v>11064.509029999999</v>
          </cell>
          <cell r="V832">
            <v>21303.399654000001</v>
          </cell>
          <cell r="W832">
            <v>3.885215932326698E-2</v>
          </cell>
          <cell r="X832">
            <v>0.11066761715827655</v>
          </cell>
          <cell r="Y832">
            <v>2107.5255295238094</v>
          </cell>
          <cell r="Z832">
            <v>99979.644579999993</v>
          </cell>
          <cell r="AA832">
            <v>5250000</v>
          </cell>
        </row>
        <row r="833">
          <cell r="A833" t="str">
            <v>NTF</v>
          </cell>
          <cell r="D833">
            <v>135375.36446499999</v>
          </cell>
          <cell r="E833">
            <v>58069.022498999999</v>
          </cell>
          <cell r="F833">
            <v>66687.257314000002</v>
          </cell>
          <cell r="G833">
            <v>39975.950606999999</v>
          </cell>
          <cell r="H833">
            <v>176129.69127700001</v>
          </cell>
          <cell r="I833">
            <v>90125.004753999994</v>
          </cell>
          <cell r="J833">
            <v>84129.263214999999</v>
          </cell>
          <cell r="K833">
            <v>23174.390622999999</v>
          </cell>
          <cell r="L833">
            <v>351</v>
          </cell>
          <cell r="M833">
            <v>86004.686522999997</v>
          </cell>
          <cell r="N833">
            <v>60000</v>
          </cell>
          <cell r="O833">
            <v>325947.34372200002</v>
          </cell>
          <cell r="P833">
            <v>267764.21081000002</v>
          </cell>
          <cell r="Q833">
            <v>58183.132912000001</v>
          </cell>
          <cell r="R833">
            <v>1459.3589280000001</v>
          </cell>
          <cell r="S833">
            <v>10306.774668</v>
          </cell>
          <cell r="T833">
            <v>14950.874427999999</v>
          </cell>
          <cell r="U833">
            <v>11908.938072999999</v>
          </cell>
          <cell r="V833">
            <v>16410.233356000001</v>
          </cell>
          <cell r="W833">
            <v>6.761459687265764E-2</v>
          </cell>
          <cell r="X833">
            <v>0.13846847834059861</v>
          </cell>
          <cell r="Y833">
            <v>1984.8230121666666</v>
          </cell>
          <cell r="Z833">
            <v>86004.686522999997</v>
          </cell>
          <cell r="AA833">
            <v>6000000</v>
          </cell>
        </row>
        <row r="834">
          <cell r="A834" t="str">
            <v>NDC</v>
          </cell>
          <cell r="D834">
            <v>109452.045964</v>
          </cell>
          <cell r="E834">
            <v>10335.402743000001</v>
          </cell>
          <cell r="F834">
            <v>49449.564423000003</v>
          </cell>
          <cell r="G834">
            <v>145838.36590100001</v>
          </cell>
          <cell r="H834">
            <v>259948.85442799999</v>
          </cell>
          <cell r="I834">
            <v>65316.779405000001</v>
          </cell>
          <cell r="J834">
            <v>50316.779405000001</v>
          </cell>
          <cell r="K834">
            <v>6000</v>
          </cell>
          <cell r="L834">
            <v>15000</v>
          </cell>
          <cell r="M834">
            <v>194632.07502300001</v>
          </cell>
          <cell r="N834">
            <v>56800</v>
          </cell>
          <cell r="O834">
            <v>413939.14204800001</v>
          </cell>
          <cell r="P834">
            <v>181471.75143500001</v>
          </cell>
          <cell r="Q834">
            <v>232467.390613</v>
          </cell>
          <cell r="R834">
            <v>2200.684933</v>
          </cell>
          <cell r="S834">
            <v>50449.518762</v>
          </cell>
          <cell r="T834">
            <v>49248.453537000001</v>
          </cell>
          <cell r="U834">
            <v>46341.283389999997</v>
          </cell>
          <cell r="V834">
            <v>51449.138469999998</v>
          </cell>
          <cell r="W834">
            <v>0.17827077365649824</v>
          </cell>
          <cell r="X834">
            <v>0.23809684701005096</v>
          </cell>
          <cell r="Y834">
            <v>8158.6766531690137</v>
          </cell>
          <cell r="Z834">
            <v>194632.07502300001</v>
          </cell>
          <cell r="AA834">
            <v>5680000</v>
          </cell>
        </row>
        <row r="835">
          <cell r="A835" t="str">
            <v>RTB</v>
          </cell>
          <cell r="D835">
            <v>617071.99489900004</v>
          </cell>
          <cell r="E835">
            <v>17979.289194000001</v>
          </cell>
          <cell r="F835">
            <v>130527.34413899999</v>
          </cell>
          <cell r="G835">
            <v>2148176.743088</v>
          </cell>
          <cell r="H835">
            <v>2862143.3928950001</v>
          </cell>
          <cell r="I835">
            <v>992832.296951</v>
          </cell>
          <cell r="J835">
            <v>273125.07994600001</v>
          </cell>
          <cell r="K835">
            <v>3662.4500109999999</v>
          </cell>
          <cell r="L835">
            <v>687288.15176799998</v>
          </cell>
          <cell r="M835">
            <v>1869311.0959439999</v>
          </cell>
          <cell r="N835">
            <v>879450</v>
          </cell>
          <cell r="O835">
            <v>553295.04532200005</v>
          </cell>
          <cell r="P835">
            <v>449509.700373</v>
          </cell>
          <cell r="Q835">
            <v>103785.34494900005</v>
          </cell>
          <cell r="R835">
            <v>27411.553659000001</v>
          </cell>
          <cell r="S835">
            <v>36907.856661999998</v>
          </cell>
          <cell r="T835">
            <v>246074.807826</v>
          </cell>
          <cell r="U835">
            <v>205116.84928600001</v>
          </cell>
          <cell r="V835">
            <v>273486.361485</v>
          </cell>
          <cell r="W835">
            <v>7.1665469240703716E-2</v>
          </cell>
          <cell r="X835">
            <v>0.10972857847527848</v>
          </cell>
          <cell r="Y835">
            <v>2332.3309942122919</v>
          </cell>
          <cell r="Z835">
            <v>1869311.0959439999</v>
          </cell>
          <cell r="AA835">
            <v>87945000</v>
          </cell>
        </row>
        <row r="836">
          <cell r="A836" t="str">
            <v>LNC</v>
          </cell>
          <cell r="D836">
            <v>20563.530385999999</v>
          </cell>
          <cell r="E836">
            <v>3378.3390180000001</v>
          </cell>
          <cell r="F836">
            <v>6675.9202670000004</v>
          </cell>
          <cell r="G836">
            <v>180297.658004</v>
          </cell>
          <cell r="H836">
            <v>201801.94022300001</v>
          </cell>
          <cell r="I836">
            <v>116169.41892700001</v>
          </cell>
          <cell r="J836">
            <v>36136.926927</v>
          </cell>
          <cell r="K836">
            <v>17847.257627999999</v>
          </cell>
          <cell r="L836">
            <v>80024.392000000007</v>
          </cell>
          <cell r="M836">
            <v>85632.521296000006</v>
          </cell>
          <cell r="N836">
            <v>82300.67</v>
          </cell>
          <cell r="O836">
            <v>45447.239436000003</v>
          </cell>
          <cell r="P836">
            <v>42432.594174999998</v>
          </cell>
          <cell r="Q836">
            <v>3014.6452610000015</v>
          </cell>
          <cell r="R836">
            <v>945.69492400000001</v>
          </cell>
          <cell r="S836">
            <v>-1753.73804</v>
          </cell>
          <cell r="T836">
            <v>1666.9357259999999</v>
          </cell>
          <cell r="U836">
            <v>1307.690137</v>
          </cell>
          <cell r="V836">
            <v>2612.6306500000001</v>
          </cell>
          <cell r="W836">
            <v>6.4800672161771334E-3</v>
          </cell>
          <cell r="X836">
            <v>1.5270952171077599E-2</v>
          </cell>
          <cell r="Y836">
            <v>158.89179723567256</v>
          </cell>
          <cell r="Z836">
            <v>85632.521296000006</v>
          </cell>
          <cell r="AA836">
            <v>8230067</v>
          </cell>
        </row>
        <row r="837">
          <cell r="A837" t="str">
            <v>SAC</v>
          </cell>
          <cell r="D837">
            <v>81692.883856999993</v>
          </cell>
          <cell r="E837">
            <v>29237.082225999999</v>
          </cell>
          <cell r="F837">
            <v>430.47116999999997</v>
          </cell>
          <cell r="G837">
            <v>19974.856846999999</v>
          </cell>
          <cell r="H837">
            <v>103250.945039</v>
          </cell>
          <cell r="I837">
            <v>31575.226824000001</v>
          </cell>
          <cell r="J837">
            <v>31542.556823999999</v>
          </cell>
          <cell r="K837">
            <v>0</v>
          </cell>
          <cell r="L837">
            <v>0</v>
          </cell>
          <cell r="M837">
            <v>71675.718215000001</v>
          </cell>
          <cell r="N837">
            <v>39509</v>
          </cell>
          <cell r="O837">
            <v>167758.079925</v>
          </cell>
          <cell r="P837">
            <v>146101.88267699999</v>
          </cell>
          <cell r="Q837">
            <v>21656.197247999993</v>
          </cell>
          <cell r="R837">
            <v>0</v>
          </cell>
          <cell r="S837">
            <v>7802.0123890000004</v>
          </cell>
          <cell r="T837">
            <v>10693.397428</v>
          </cell>
          <cell r="U837">
            <v>8556.9268059999995</v>
          </cell>
          <cell r="V837">
            <v>10693.397428</v>
          </cell>
          <cell r="W837">
            <v>8.2875045867792041E-2</v>
          </cell>
          <cell r="X837">
            <v>0.11938390042123416</v>
          </cell>
          <cell r="Y837">
            <v>2165.8171064820672</v>
          </cell>
          <cell r="Z837">
            <v>71675.718215000001</v>
          </cell>
          <cell r="AA837">
            <v>3950900</v>
          </cell>
        </row>
        <row r="838">
          <cell r="A838" t="str">
            <v>TVU</v>
          </cell>
          <cell r="D838">
            <v>24623.809669999999</v>
          </cell>
          <cell r="E838">
            <v>14181.329706</v>
          </cell>
          <cell r="F838">
            <v>1175.012665</v>
          </cell>
          <cell r="G838">
            <v>7714.876628</v>
          </cell>
          <cell r="H838">
            <v>34996.374002999997</v>
          </cell>
          <cell r="I838">
            <v>11366.121594</v>
          </cell>
          <cell r="J838">
            <v>11351.003687</v>
          </cell>
          <cell r="K838">
            <v>0</v>
          </cell>
          <cell r="L838">
            <v>0</v>
          </cell>
          <cell r="M838">
            <v>23630.252409000001</v>
          </cell>
          <cell r="N838">
            <v>17500</v>
          </cell>
          <cell r="O838">
            <v>44834.368096999999</v>
          </cell>
          <cell r="P838">
            <v>31283.551409</v>
          </cell>
          <cell r="Q838">
            <v>13550.816687999999</v>
          </cell>
          <cell r="R838">
            <v>0</v>
          </cell>
          <cell r="S838">
            <v>6547.016721</v>
          </cell>
          <cell r="T838">
            <v>6102.0232130000004</v>
          </cell>
          <cell r="U838">
            <v>5240.3597259999997</v>
          </cell>
          <cell r="V838">
            <v>6102.0232130000004</v>
          </cell>
          <cell r="W838">
            <v>0.14974007665910702</v>
          </cell>
          <cell r="X838">
            <v>0.2217648646022975</v>
          </cell>
          <cell r="Y838">
            <v>2994.4912720000002</v>
          </cell>
          <cell r="Z838">
            <v>23630.252409000001</v>
          </cell>
          <cell r="AA838">
            <v>1750000</v>
          </cell>
        </row>
        <row r="839">
          <cell r="A839" t="str">
            <v>DND</v>
          </cell>
          <cell r="D839">
            <v>69018.055391000002</v>
          </cell>
          <cell r="E839">
            <v>20341.794720999998</v>
          </cell>
          <cell r="F839">
            <v>7521.0601690000003</v>
          </cell>
          <cell r="G839">
            <v>43941.186609999997</v>
          </cell>
          <cell r="H839">
            <v>196731.90759799999</v>
          </cell>
          <cell r="I839">
            <v>71136.440419999999</v>
          </cell>
          <cell r="J839">
            <v>51529.426184999997</v>
          </cell>
          <cell r="K839">
            <v>5776</v>
          </cell>
          <cell r="L839">
            <v>9251.6780589999998</v>
          </cell>
          <cell r="M839">
            <v>125595.46717800001</v>
          </cell>
          <cell r="N839">
            <v>88340</v>
          </cell>
          <cell r="O839">
            <v>258907.07512299999</v>
          </cell>
          <cell r="P839">
            <v>228509.59272099999</v>
          </cell>
          <cell r="Q839">
            <v>30397.482401999987</v>
          </cell>
          <cell r="R839">
            <v>415.82816300000002</v>
          </cell>
          <cell r="S839">
            <v>29170.262814999998</v>
          </cell>
          <cell r="T839">
            <v>30942.091602</v>
          </cell>
          <cell r="U839">
            <v>24960.013927</v>
          </cell>
          <cell r="V839">
            <v>31357.919764999999</v>
          </cell>
          <cell r="W839">
            <v>0.1268732369433587</v>
          </cell>
          <cell r="X839">
            <v>0.19873339769201587</v>
          </cell>
          <cell r="Y839">
            <v>2825.448712587729</v>
          </cell>
          <cell r="Z839">
            <v>125595.46717800001</v>
          </cell>
          <cell r="AA839">
            <v>8834000</v>
          </cell>
        </row>
        <row r="840">
          <cell r="A840" t="str">
            <v>QBR</v>
          </cell>
          <cell r="D840">
            <v>57407.663265000003</v>
          </cell>
          <cell r="E840">
            <v>40340.494212999998</v>
          </cell>
          <cell r="F840">
            <v>3572.5202570000001</v>
          </cell>
          <cell r="G840">
            <v>12988.395725</v>
          </cell>
          <cell r="H840">
            <v>70396.058990000005</v>
          </cell>
          <cell r="I840">
            <v>49832.499813000002</v>
          </cell>
          <cell r="J840">
            <v>49832.499813000002</v>
          </cell>
          <cell r="K840">
            <v>0</v>
          </cell>
          <cell r="L840">
            <v>0</v>
          </cell>
          <cell r="M840">
            <v>20563.559176999999</v>
          </cell>
          <cell r="N840">
            <v>17605</v>
          </cell>
          <cell r="O840">
            <v>135138.53710700001</v>
          </cell>
          <cell r="P840">
            <v>118231.333748</v>
          </cell>
          <cell r="Q840">
            <v>16907.20335900001</v>
          </cell>
          <cell r="R840">
            <v>1.8630139999999999</v>
          </cell>
          <cell r="S840">
            <v>2571.8223760000001</v>
          </cell>
          <cell r="T840">
            <v>3390.343993</v>
          </cell>
          <cell r="U840">
            <v>2706.525099</v>
          </cell>
          <cell r="V840">
            <v>3392.207007</v>
          </cell>
          <cell r="W840">
            <v>3.8447111071721655E-2</v>
          </cell>
          <cell r="X840">
            <v>0.13161754128765821</v>
          </cell>
          <cell r="Y840">
            <v>1537.361601249645</v>
          </cell>
          <cell r="Z840">
            <v>20563.559176999999</v>
          </cell>
          <cell r="AA840">
            <v>1760500</v>
          </cell>
        </row>
        <row r="841">
          <cell r="A841" t="str">
            <v>NTR</v>
          </cell>
          <cell r="D841">
            <v>45483.886933000002</v>
          </cell>
          <cell r="E841">
            <v>27339.830162999999</v>
          </cell>
          <cell r="F841">
            <v>2344.5028910000001</v>
          </cell>
          <cell r="G841">
            <v>7960.1293900000001</v>
          </cell>
          <cell r="H841">
            <v>53444.016323000003</v>
          </cell>
          <cell r="I841">
            <v>36101.625466999998</v>
          </cell>
          <cell r="J841">
            <v>36101.625466999998</v>
          </cell>
          <cell r="K841">
            <v>0</v>
          </cell>
          <cell r="L841">
            <v>0</v>
          </cell>
          <cell r="M841">
            <v>17342.390856000002</v>
          </cell>
          <cell r="N841">
            <v>14920</v>
          </cell>
          <cell r="O841">
            <v>119372.241373</v>
          </cell>
          <cell r="P841">
            <v>106531.818</v>
          </cell>
          <cell r="Q841">
            <v>12840.423372999992</v>
          </cell>
          <cell r="R841">
            <v>0</v>
          </cell>
          <cell r="S841">
            <v>2095.2522199999999</v>
          </cell>
          <cell r="T841">
            <v>2574.0060050000002</v>
          </cell>
          <cell r="U841">
            <v>2038.6908559999999</v>
          </cell>
          <cell r="V841">
            <v>2574.0060050000002</v>
          </cell>
          <cell r="W841">
            <v>3.8146288326811904E-2</v>
          </cell>
          <cell r="X841">
            <v>0.11755535167716899</v>
          </cell>
          <cell r="Y841">
            <v>1366.4147828418231</v>
          </cell>
          <cell r="Z841">
            <v>17342.390856000002</v>
          </cell>
          <cell r="AA841">
            <v>1492000</v>
          </cell>
        </row>
        <row r="842">
          <cell r="A842" t="str">
            <v>DAR</v>
          </cell>
          <cell r="D842">
            <v>171000.565045</v>
          </cell>
          <cell r="E842">
            <v>63400.770410999998</v>
          </cell>
          <cell r="F842">
            <v>56504.028017999997</v>
          </cell>
          <cell r="G842">
            <v>36309.41446</v>
          </cell>
          <cell r="H842">
            <v>272062.43657800002</v>
          </cell>
          <cell r="I842">
            <v>193223.51093700001</v>
          </cell>
          <cell r="J842">
            <v>98453.107457000006</v>
          </cell>
          <cell r="K842">
            <v>0</v>
          </cell>
          <cell r="L842">
            <v>0</v>
          </cell>
          <cell r="M842">
            <v>78838.925640999994</v>
          </cell>
          <cell r="N842">
            <v>65000</v>
          </cell>
          <cell r="O842">
            <v>282386.31381800002</v>
          </cell>
          <cell r="P842">
            <v>243989.148502</v>
          </cell>
          <cell r="Q842">
            <v>38397.165316000013</v>
          </cell>
          <cell r="R842">
            <v>930.50358200000005</v>
          </cell>
          <cell r="S842">
            <v>10893.58028</v>
          </cell>
          <cell r="T842">
            <v>12013.629532000001</v>
          </cell>
          <cell r="U842">
            <v>9589.7228469999991</v>
          </cell>
          <cell r="V842">
            <v>12944.133114</v>
          </cell>
          <cell r="W842">
            <v>3.5248242894607158E-2</v>
          </cell>
          <cell r="X842">
            <v>0.12163690421997439</v>
          </cell>
          <cell r="Y842">
            <v>1475.3419764615385</v>
          </cell>
          <cell r="Z842">
            <v>78838.925640999994</v>
          </cell>
          <cell r="AA842">
            <v>6500000</v>
          </cell>
        </row>
        <row r="843">
          <cell r="A843" t="str">
            <v>UCT</v>
          </cell>
          <cell r="D843">
            <v>55514.851568999999</v>
          </cell>
          <cell r="E843">
            <v>10670.502199</v>
          </cell>
          <cell r="F843">
            <v>7646.6087280000002</v>
          </cell>
          <cell r="G843">
            <v>14434.435541000001</v>
          </cell>
          <cell r="H843">
            <v>70442.083864999993</v>
          </cell>
          <cell r="I843">
            <v>11805.414384</v>
          </cell>
          <cell r="J843">
            <v>11415.414384</v>
          </cell>
          <cell r="K843">
            <v>0</v>
          </cell>
          <cell r="L843">
            <v>0</v>
          </cell>
          <cell r="M843">
            <v>58636.669480999997</v>
          </cell>
          <cell r="N843">
            <v>53443.45</v>
          </cell>
          <cell r="O843">
            <v>70125.015622999999</v>
          </cell>
          <cell r="P843">
            <v>55447.451204999998</v>
          </cell>
          <cell r="Q843">
            <v>14677.564418000002</v>
          </cell>
          <cell r="R843">
            <v>0</v>
          </cell>
          <cell r="S843">
            <v>4151.2729939999999</v>
          </cell>
          <cell r="T843">
            <v>5429.4140960000004</v>
          </cell>
          <cell r="U843">
            <v>4238.2720639999998</v>
          </cell>
          <cell r="V843">
            <v>5429.4140960000004</v>
          </cell>
          <cell r="W843">
            <v>6.016676156433011E-2</v>
          </cell>
          <cell r="X843">
            <v>7.2280231832971414E-2</v>
          </cell>
          <cell r="Y843">
            <v>793.03863504320918</v>
          </cell>
          <cell r="Z843">
            <v>58636.669480999997</v>
          </cell>
          <cell r="AA843">
            <v>5344345</v>
          </cell>
        </row>
        <row r="844">
          <cell r="A844" t="str">
            <v>HPW</v>
          </cell>
          <cell r="D844">
            <v>351823.99862000003</v>
          </cell>
          <cell r="E844">
            <v>15623.905419999999</v>
          </cell>
          <cell r="F844">
            <v>60139.366792000001</v>
          </cell>
          <cell r="G844">
            <v>1343754.3602159999</v>
          </cell>
          <cell r="H844">
            <v>1703414.765962</v>
          </cell>
          <cell r="I844">
            <v>736735.86827800004</v>
          </cell>
          <cell r="J844">
            <v>199213.004931</v>
          </cell>
          <cell r="K844">
            <v>44369.828460999997</v>
          </cell>
          <cell r="L844">
            <v>527335.37226700003</v>
          </cell>
          <cell r="M844">
            <v>966678.89768399997</v>
          </cell>
          <cell r="N844">
            <v>742069.4</v>
          </cell>
          <cell r="O844">
            <v>917846.91870699998</v>
          </cell>
          <cell r="P844">
            <v>522442.41366800002</v>
          </cell>
          <cell r="Q844">
            <v>395404.50503900001</v>
          </cell>
          <cell r="R844">
            <v>13265.740523</v>
          </cell>
          <cell r="S844">
            <v>121379.85944299999</v>
          </cell>
          <cell r="T844">
            <v>108096.06709700001</v>
          </cell>
          <cell r="U844">
            <v>80478.149686000004</v>
          </cell>
          <cell r="V844">
            <v>121361.80762000001</v>
          </cell>
          <cell r="W844">
            <v>4.7245187310883813E-2</v>
          </cell>
          <cell r="X844">
            <v>8.3252204924315731E-2</v>
          </cell>
          <cell r="Y844">
            <v>1084.5097464738474</v>
          </cell>
          <cell r="Z844">
            <v>966678.89768399997</v>
          </cell>
          <cell r="AA844">
            <v>74206940</v>
          </cell>
        </row>
        <row r="845">
          <cell r="A845" t="str">
            <v>BSG</v>
          </cell>
          <cell r="D845">
            <v>237767.10888799999</v>
          </cell>
          <cell r="E845">
            <v>32175.994458000001</v>
          </cell>
          <cell r="F845">
            <v>40369.227245000002</v>
          </cell>
          <cell r="G845">
            <v>615753.74346599996</v>
          </cell>
          <cell r="H845">
            <v>875775.76833300001</v>
          </cell>
          <cell r="I845">
            <v>297207.66190100001</v>
          </cell>
          <cell r="J845">
            <v>123186.646584</v>
          </cell>
          <cell r="K845">
            <v>57877.530073000002</v>
          </cell>
          <cell r="L845">
            <v>155411.18182500001</v>
          </cell>
          <cell r="M845">
            <v>578568.10643199994</v>
          </cell>
          <cell r="N845">
            <v>600000</v>
          </cell>
          <cell r="O845">
            <v>628936.41455900006</v>
          </cell>
          <cell r="P845">
            <v>607350.07769800001</v>
          </cell>
          <cell r="Q845">
            <v>21586.336861000014</v>
          </cell>
          <cell r="R845">
            <v>10024.441763999999</v>
          </cell>
          <cell r="S845">
            <v>-40244.084110000003</v>
          </cell>
          <cell r="T845">
            <v>-37407.290022000001</v>
          </cell>
          <cell r="U845">
            <v>-37407.290022000001</v>
          </cell>
          <cell r="V845">
            <v>-27382.848258000002</v>
          </cell>
          <cell r="W845">
            <v>-4.2713319293137222E-2</v>
          </cell>
          <cell r="X845">
            <v>-6.4654946593390453E-2</v>
          </cell>
          <cell r="Y845">
            <v>-623.45483369999999</v>
          </cell>
          <cell r="Z845">
            <v>578568.10643199994</v>
          </cell>
          <cell r="AA845">
            <v>60000000</v>
          </cell>
        </row>
        <row r="846">
          <cell r="A846" t="str">
            <v>ACV</v>
          </cell>
          <cell r="D846">
            <v>31264131.173918001</v>
          </cell>
          <cell r="E846">
            <v>2458146.7250689999</v>
          </cell>
          <cell r="F846">
            <v>469505.84653899999</v>
          </cell>
          <cell r="G846">
            <v>18966704.964280002</v>
          </cell>
          <cell r="H846">
            <v>53523988.091378003</v>
          </cell>
          <cell r="I846">
            <v>22775182.346994001</v>
          </cell>
          <cell r="J846">
            <v>7620617.9460239997</v>
          </cell>
          <cell r="K846">
            <v>150932.82485599999</v>
          </cell>
          <cell r="L846">
            <v>15043360.671290001</v>
          </cell>
          <cell r="M846">
            <v>30748805.744383998</v>
          </cell>
          <cell r="N846">
            <v>21771295.359999999</v>
          </cell>
          <cell r="O846">
            <v>16089877.586967001</v>
          </cell>
          <cell r="P846">
            <v>8317720.2907790001</v>
          </cell>
          <cell r="Q846">
            <v>7772157.2961879997</v>
          </cell>
          <cell r="R846">
            <v>95084.582355000006</v>
          </cell>
          <cell r="S846">
            <v>6587754.6267769998</v>
          </cell>
          <cell r="T846">
            <v>7574998.2515669996</v>
          </cell>
          <cell r="U846">
            <v>6135334.7495769998</v>
          </cell>
          <cell r="V846">
            <v>7670082.8339219997</v>
          </cell>
          <cell r="W846">
            <v>0.11462775791487256</v>
          </cell>
          <cell r="X846">
            <v>0.19953083058185325</v>
          </cell>
          <cell r="Y846">
            <v>2818.2537031923202</v>
          </cell>
          <cell r="Z846">
            <v>30748805.744383998</v>
          </cell>
          <cell r="AA846">
            <v>2176998736</v>
          </cell>
        </row>
        <row r="847">
          <cell r="A847" t="str">
            <v>VCW</v>
          </cell>
          <cell r="D847">
            <v>247645.282408</v>
          </cell>
          <cell r="E847">
            <v>96248.942836000002</v>
          </cell>
          <cell r="F847">
            <v>63727.141090999998</v>
          </cell>
          <cell r="G847">
            <v>1096347.9532639999</v>
          </cell>
          <cell r="H847">
            <v>1352176.203853</v>
          </cell>
          <cell r="I847">
            <v>365161.17905699997</v>
          </cell>
          <cell r="J847">
            <v>158012.582586</v>
          </cell>
          <cell r="K847">
            <v>31059.473854</v>
          </cell>
          <cell r="L847">
            <v>207148.596471</v>
          </cell>
          <cell r="M847">
            <v>987015.02479599998</v>
          </cell>
          <cell r="N847">
            <v>750000</v>
          </cell>
          <cell r="O847">
            <v>468566.78301499999</v>
          </cell>
          <cell r="P847">
            <v>200669.54367499999</v>
          </cell>
          <cell r="Q847">
            <v>267897.23933999997</v>
          </cell>
          <cell r="R847">
            <v>6437.2325840000003</v>
          </cell>
          <cell r="S847">
            <v>233925.912213</v>
          </cell>
          <cell r="T847">
            <v>230456.717932</v>
          </cell>
          <cell r="U847">
            <v>218577.34256399999</v>
          </cell>
          <cell r="V847">
            <v>236893.95051600001</v>
          </cell>
          <cell r="W847">
            <v>0.16164856469235894</v>
          </cell>
          <cell r="X847">
            <v>0.22145290301854967</v>
          </cell>
          <cell r="Y847">
            <v>2914.36456752</v>
          </cell>
          <cell r="Z847">
            <v>987015.02479599998</v>
          </cell>
          <cell r="AA847">
            <v>75000000</v>
          </cell>
        </row>
        <row r="848">
          <cell r="A848" t="str">
            <v>MTL</v>
          </cell>
          <cell r="D848">
            <v>41488.766668999997</v>
          </cell>
          <cell r="E848">
            <v>1964.9907000000001</v>
          </cell>
          <cell r="F848">
            <v>382.16986800000001</v>
          </cell>
          <cell r="G848">
            <v>18158.316426000001</v>
          </cell>
          <cell r="H848">
            <v>60007.224702</v>
          </cell>
          <cell r="I848">
            <v>1745.9089570000001</v>
          </cell>
          <cell r="J848">
            <v>1745.9089570000001</v>
          </cell>
          <cell r="K848">
            <v>0</v>
          </cell>
          <cell r="L848">
            <v>0</v>
          </cell>
          <cell r="M848">
            <v>58261.315745</v>
          </cell>
          <cell r="N848">
            <v>60000</v>
          </cell>
          <cell r="O848">
            <v>7403.0534429999998</v>
          </cell>
          <cell r="P848">
            <v>6914.0024990000002</v>
          </cell>
          <cell r="Q848">
            <v>489.05094399999979</v>
          </cell>
          <cell r="R848">
            <v>0</v>
          </cell>
          <cell r="S848">
            <v>-1928.7827299999999</v>
          </cell>
          <cell r="T848">
            <v>291.57455099999999</v>
          </cell>
          <cell r="U848">
            <v>291.57455099999999</v>
          </cell>
          <cell r="V848">
            <v>291.57455099999999</v>
          </cell>
          <cell r="W848">
            <v>4.8589907706610199E-3</v>
          </cell>
          <cell r="X848">
            <v>5.0045994888988235E-3</v>
          </cell>
          <cell r="Y848">
            <v>48.595758500000002</v>
          </cell>
          <cell r="Z848">
            <v>58261.315745</v>
          </cell>
          <cell r="AA848">
            <v>6000000</v>
          </cell>
        </row>
        <row r="849">
          <cell r="A849" t="str">
            <v>SRT</v>
          </cell>
          <cell r="D849">
            <v>388902.604024</v>
          </cell>
          <cell r="E849">
            <v>23197.603519</v>
          </cell>
          <cell r="F849">
            <v>112504.58588699999</v>
          </cell>
          <cell r="G849">
            <v>1030666.396777</v>
          </cell>
          <cell r="H849">
            <v>1472048.372334</v>
          </cell>
          <cell r="I849">
            <v>968246.62763200002</v>
          </cell>
          <cell r="J849">
            <v>566222.32262500003</v>
          </cell>
          <cell r="K849">
            <v>105148.08</v>
          </cell>
          <cell r="L849">
            <v>337932.28941500001</v>
          </cell>
          <cell r="M849">
            <v>503801.744702</v>
          </cell>
          <cell r="N849">
            <v>503100</v>
          </cell>
          <cell r="O849">
            <v>2077544.232878</v>
          </cell>
          <cell r="P849">
            <v>1902373.458933</v>
          </cell>
          <cell r="Q849">
            <v>175170.77394500002</v>
          </cell>
          <cell r="R849">
            <v>32094.144251000002</v>
          </cell>
          <cell r="S849">
            <v>8734.6998160000003</v>
          </cell>
          <cell r="T849">
            <v>-904.798812</v>
          </cell>
          <cell r="U849">
            <v>-904.798812</v>
          </cell>
          <cell r="V849">
            <v>31189.345439000001</v>
          </cell>
          <cell r="W849">
            <v>-6.1465290747572383E-4</v>
          </cell>
          <cell r="X849">
            <v>-1.7959421965384236E-3</v>
          </cell>
          <cell r="Y849">
            <v>-17.9844725104353</v>
          </cell>
          <cell r="Z849">
            <v>503801.744702</v>
          </cell>
          <cell r="AA849">
            <v>50310000</v>
          </cell>
        </row>
        <row r="850">
          <cell r="A850" t="str">
            <v>CID</v>
          </cell>
          <cell r="D850">
            <v>4309.6018860000004</v>
          </cell>
          <cell r="E850">
            <v>0</v>
          </cell>
          <cell r="F850">
            <v>1018.481777</v>
          </cell>
          <cell r="G850">
            <v>579.65153699999996</v>
          </cell>
          <cell r="H850">
            <v>8300.8611440000004</v>
          </cell>
          <cell r="I850">
            <v>1601.050225</v>
          </cell>
          <cell r="J850">
            <v>1601.050225</v>
          </cell>
          <cell r="K850">
            <v>0</v>
          </cell>
          <cell r="L850">
            <v>0</v>
          </cell>
          <cell r="M850">
            <v>6699.8109189999996</v>
          </cell>
          <cell r="N850">
            <v>9285</v>
          </cell>
          <cell r="O850">
            <v>4191.54</v>
          </cell>
          <cell r="P850">
            <v>1219.317153</v>
          </cell>
          <cell r="Q850">
            <v>2972.222847</v>
          </cell>
          <cell r="R850">
            <v>96.490531000000004</v>
          </cell>
          <cell r="S850">
            <v>1678.7576819999999</v>
          </cell>
          <cell r="T850">
            <v>863.68458199999998</v>
          </cell>
          <cell r="U850">
            <v>863.68458199999998</v>
          </cell>
          <cell r="V850">
            <v>960.17511300000001</v>
          </cell>
          <cell r="W850">
            <v>0.10404758819803719</v>
          </cell>
          <cell r="X850">
            <v>0.12891178459240935</v>
          </cell>
          <cell r="Y850">
            <v>930.19341087775979</v>
          </cell>
          <cell r="Z850">
            <v>6699.8109189999996</v>
          </cell>
          <cell r="AA850">
            <v>928500</v>
          </cell>
        </row>
        <row r="851">
          <cell r="A851" t="str">
            <v>TVM</v>
          </cell>
          <cell r="D851">
            <v>213890.61945900001</v>
          </cell>
          <cell r="E851">
            <v>148108.570496</v>
          </cell>
          <cell r="F851">
            <v>48746.893343000003</v>
          </cell>
          <cell r="G851">
            <v>22073.378313000001</v>
          </cell>
          <cell r="H851">
            <v>237424.641733</v>
          </cell>
          <cell r="I851">
            <v>191916.70337100001</v>
          </cell>
          <cell r="J851">
            <v>181556.3585</v>
          </cell>
          <cell r="K851">
            <v>27746.402937999999</v>
          </cell>
          <cell r="L851">
            <v>10360.344870999999</v>
          </cell>
          <cell r="M851">
            <v>45507.938362000001</v>
          </cell>
          <cell r="N851">
            <v>24000</v>
          </cell>
          <cell r="O851">
            <v>201931.63705399999</v>
          </cell>
          <cell r="P851">
            <v>178646.669096</v>
          </cell>
          <cell r="Q851">
            <v>23284.967958000005</v>
          </cell>
          <cell r="R851">
            <v>3623.1767220000002</v>
          </cell>
          <cell r="S851">
            <v>7397.0983159999996</v>
          </cell>
          <cell r="T851">
            <v>1422.982092</v>
          </cell>
          <cell r="U851">
            <v>1187.5780930000001</v>
          </cell>
          <cell r="V851">
            <v>5046.1588140000003</v>
          </cell>
          <cell r="W851">
            <v>5.0019159103776249E-3</v>
          </cell>
          <cell r="X851">
            <v>2.6096064461396267E-2</v>
          </cell>
          <cell r="Y851">
            <v>494.82420541666664</v>
          </cell>
          <cell r="Z851">
            <v>45507.938362000001</v>
          </cell>
          <cell r="AA851">
            <v>2400000</v>
          </cell>
        </row>
        <row r="852">
          <cell r="A852" t="str">
            <v>POS</v>
          </cell>
          <cell r="D852">
            <v>1046866.913047</v>
          </cell>
          <cell r="E852">
            <v>335761.39906999998</v>
          </cell>
          <cell r="F852">
            <v>22018.365894999999</v>
          </cell>
          <cell r="G852">
            <v>20646.269593000001</v>
          </cell>
          <cell r="H852">
            <v>1082295.9437269999</v>
          </cell>
          <cell r="I852">
            <v>333894.921539</v>
          </cell>
          <cell r="J852">
            <v>318890.96605599998</v>
          </cell>
          <cell r="K852">
            <v>0</v>
          </cell>
          <cell r="L852">
            <v>0</v>
          </cell>
          <cell r="M852">
            <v>748401.02218800003</v>
          </cell>
          <cell r="N852">
            <v>400000</v>
          </cell>
          <cell r="O852">
            <v>1222295.7614519999</v>
          </cell>
          <cell r="P852">
            <v>1161229.896254</v>
          </cell>
          <cell r="Q852">
            <v>61065.865197999927</v>
          </cell>
          <cell r="R852">
            <v>0</v>
          </cell>
          <cell r="S852">
            <v>-11460.562236</v>
          </cell>
          <cell r="T852">
            <v>26811.304994999999</v>
          </cell>
          <cell r="U852">
            <v>14535.916821000001</v>
          </cell>
          <cell r="V852">
            <v>26811.304994999999</v>
          </cell>
          <cell r="W852">
            <v>1.3430630416061656E-2</v>
          </cell>
          <cell r="X852">
            <v>1.9422630902484986E-2</v>
          </cell>
          <cell r="Y852">
            <v>363.39792052500002</v>
          </cell>
          <cell r="Z852">
            <v>748401.02218800003</v>
          </cell>
          <cell r="AA852">
            <v>40000000</v>
          </cell>
        </row>
        <row r="853">
          <cell r="A853" t="str">
            <v>AFX</v>
          </cell>
          <cell r="D853">
            <v>331260.00510100002</v>
          </cell>
          <cell r="E853">
            <v>50902.120718999999</v>
          </cell>
          <cell r="F853">
            <v>267606.46107000002</v>
          </cell>
          <cell r="G853">
            <v>110214.804179</v>
          </cell>
          <cell r="H853">
            <v>495635.31119899999</v>
          </cell>
          <cell r="I853">
            <v>131621.06169</v>
          </cell>
          <cell r="J853">
            <v>131176.56169</v>
          </cell>
          <cell r="K853">
            <v>104755.084158</v>
          </cell>
          <cell r="L853">
            <v>0</v>
          </cell>
          <cell r="M853">
            <v>364014.24950899999</v>
          </cell>
          <cell r="N853">
            <v>350000</v>
          </cell>
          <cell r="O853">
            <v>870262.45513000002</v>
          </cell>
          <cell r="P853">
            <v>822729.71374799998</v>
          </cell>
          <cell r="Q853">
            <v>47532.741382</v>
          </cell>
          <cell r="R853">
            <v>4324.664436</v>
          </cell>
          <cell r="S853">
            <v>7349.935332</v>
          </cell>
          <cell r="T853">
            <v>7212.421472</v>
          </cell>
          <cell r="U853">
            <v>6021.4476199999999</v>
          </cell>
          <cell r="V853">
            <v>11537.085908000001</v>
          </cell>
          <cell r="W853">
            <v>1.2148947994511149E-2</v>
          </cell>
          <cell r="X853">
            <v>1.6541790954947559E-2</v>
          </cell>
          <cell r="Y853">
            <v>172.04136057142858</v>
          </cell>
          <cell r="Z853">
            <v>364014.24950899999</v>
          </cell>
          <cell r="AA853">
            <v>35000000</v>
          </cell>
        </row>
        <row r="854">
          <cell r="A854" t="str">
            <v>HLR</v>
          </cell>
          <cell r="D854">
            <v>40509.000867000002</v>
          </cell>
          <cell r="E854">
            <v>31950.226882999999</v>
          </cell>
          <cell r="F854">
            <v>1704.6117300000001</v>
          </cell>
          <cell r="G854">
            <v>8917.186522</v>
          </cell>
          <cell r="H854">
            <v>52393.524811000003</v>
          </cell>
          <cell r="I854">
            <v>32904.599314999999</v>
          </cell>
          <cell r="J854">
            <v>32904.599314999999</v>
          </cell>
          <cell r="K854">
            <v>0</v>
          </cell>
          <cell r="L854">
            <v>0</v>
          </cell>
          <cell r="M854">
            <v>19488.925496</v>
          </cell>
          <cell r="N854">
            <v>16500</v>
          </cell>
          <cell r="O854">
            <v>134519.640942</v>
          </cell>
          <cell r="P854">
            <v>117712.101566</v>
          </cell>
          <cell r="Q854">
            <v>16807.539376000001</v>
          </cell>
          <cell r="R854">
            <v>0</v>
          </cell>
          <cell r="S854">
            <v>2678.324392</v>
          </cell>
          <cell r="T854">
            <v>2894.0673689999999</v>
          </cell>
          <cell r="U854">
            <v>2282.9254959999998</v>
          </cell>
          <cell r="V854">
            <v>2894.0673689999999</v>
          </cell>
          <cell r="W854">
            <v>4.3572664832824924E-2</v>
          </cell>
          <cell r="X854">
            <v>0.11713962868135333</v>
          </cell>
          <cell r="Y854">
            <v>1383.5912096969696</v>
          </cell>
          <cell r="Z854">
            <v>19488.925496</v>
          </cell>
          <cell r="AA854">
            <v>1650000</v>
          </cell>
        </row>
        <row r="855">
          <cell r="A855" t="str">
            <v>NS2</v>
          </cell>
          <cell r="D855">
            <v>186637.88578499999</v>
          </cell>
          <cell r="E855">
            <v>223.396783</v>
          </cell>
          <cell r="F855">
            <v>15766.530452000001</v>
          </cell>
          <cell r="G855">
            <v>1043587.895982</v>
          </cell>
          <cell r="H855">
            <v>1231273.374141</v>
          </cell>
          <cell r="I855">
            <v>649924.60157000006</v>
          </cell>
          <cell r="J855">
            <v>168711.06586599999</v>
          </cell>
          <cell r="K855">
            <v>27505.93262</v>
          </cell>
          <cell r="L855">
            <v>107143.029907</v>
          </cell>
          <cell r="M855">
            <v>581348.77257100004</v>
          </cell>
          <cell r="N855">
            <v>568000</v>
          </cell>
          <cell r="O855">
            <v>382781.80606199999</v>
          </cell>
          <cell r="P855">
            <v>198143.51550000001</v>
          </cell>
          <cell r="Q855">
            <v>184638.29056200001</v>
          </cell>
          <cell r="R855">
            <v>10231.659449000001</v>
          </cell>
          <cell r="S855">
            <v>10967.519990000001</v>
          </cell>
          <cell r="T855">
            <v>15941.20269</v>
          </cell>
          <cell r="U855">
            <v>12744.612520999999</v>
          </cell>
          <cell r="V855">
            <v>26172.862139000001</v>
          </cell>
          <cell r="W855">
            <v>1.0350757832224953E-2</v>
          </cell>
          <cell r="X855">
            <v>2.1922489772597743E-2</v>
          </cell>
          <cell r="Y855">
            <v>224.37698100352114</v>
          </cell>
          <cell r="Z855">
            <v>581348.77257100004</v>
          </cell>
          <cell r="AA855">
            <v>56800000</v>
          </cell>
        </row>
        <row r="856">
          <cell r="A856" t="str">
            <v>PX1</v>
          </cell>
          <cell r="D856">
            <v>273108.67716899997</v>
          </cell>
          <cell r="E856">
            <v>121511.74445699999</v>
          </cell>
          <cell r="F856">
            <v>98540.581657999996</v>
          </cell>
          <cell r="G856">
            <v>947872.42795499996</v>
          </cell>
          <cell r="H856">
            <v>1229881.1578230001</v>
          </cell>
          <cell r="I856">
            <v>1079223.3134300001</v>
          </cell>
          <cell r="J856">
            <v>485622.28868699999</v>
          </cell>
          <cell r="K856">
            <v>152390.064877</v>
          </cell>
          <cell r="L856">
            <v>480473.09165299998</v>
          </cell>
          <cell r="M856">
            <v>150657.84439300001</v>
          </cell>
          <cell r="N856">
            <v>200000</v>
          </cell>
          <cell r="O856">
            <v>891792.06852299999</v>
          </cell>
          <cell r="P856">
            <v>828984.75818600005</v>
          </cell>
          <cell r="Q856">
            <v>62807.310337000046</v>
          </cell>
          <cell r="R856">
            <v>32327.216345000001</v>
          </cell>
          <cell r="S856">
            <v>23155.263067</v>
          </cell>
          <cell r="T856">
            <v>-11110.00027</v>
          </cell>
          <cell r="U856">
            <v>-11522.742097</v>
          </cell>
          <cell r="V856">
            <v>21217.216075</v>
          </cell>
          <cell r="W856">
            <v>-9.3689882341122192E-3</v>
          </cell>
          <cell r="X856">
            <v>-7.6482855196986874E-2</v>
          </cell>
          <cell r="Y856">
            <v>-576.13710485000001</v>
          </cell>
          <cell r="Z856">
            <v>150657.84439300001</v>
          </cell>
          <cell r="AA856">
            <v>20000000</v>
          </cell>
        </row>
        <row r="857">
          <cell r="A857" t="str">
            <v>CMF</v>
          </cell>
          <cell r="D857">
            <v>449286.730431</v>
          </cell>
          <cell r="E857">
            <v>179099.02402899999</v>
          </cell>
          <cell r="F857">
            <v>162122.68343100001</v>
          </cell>
          <cell r="G857">
            <v>274537.76638699998</v>
          </cell>
          <cell r="H857">
            <v>735746.97828599997</v>
          </cell>
          <cell r="I857">
            <v>399190.67572</v>
          </cell>
          <cell r="J857">
            <v>359787.39662100002</v>
          </cell>
          <cell r="K857">
            <v>91476.102203999995</v>
          </cell>
          <cell r="L857">
            <v>33258.153349</v>
          </cell>
          <cell r="M857">
            <v>336556.30256600003</v>
          </cell>
          <cell r="N857">
            <v>81000</v>
          </cell>
          <cell r="O857">
            <v>1953349.113137</v>
          </cell>
          <cell r="P857">
            <v>1427380.368817</v>
          </cell>
          <cell r="Q857">
            <v>525968.74432000006</v>
          </cell>
          <cell r="R857">
            <v>10639.793898</v>
          </cell>
          <cell r="S857">
            <v>142398.03299800001</v>
          </cell>
          <cell r="T857">
            <v>130817.24301599999</v>
          </cell>
          <cell r="U857">
            <v>100002.629829</v>
          </cell>
          <cell r="V857">
            <v>141457.036914</v>
          </cell>
          <cell r="W857">
            <v>0.13591986481815616</v>
          </cell>
          <cell r="X857">
            <v>0.29713491937768449</v>
          </cell>
          <cell r="Y857">
            <v>12346.003682592593</v>
          </cell>
          <cell r="Z857">
            <v>336556.30256600003</v>
          </cell>
          <cell r="AA857">
            <v>8100000</v>
          </cell>
        </row>
        <row r="858">
          <cell r="A858" t="str">
            <v>HNT</v>
          </cell>
          <cell r="D858">
            <v>62374.467642000003</v>
          </cell>
          <cell r="E858">
            <v>29719.814797999999</v>
          </cell>
          <cell r="F858">
            <v>6257.5912509999998</v>
          </cell>
          <cell r="G858">
            <v>98495.175199999998</v>
          </cell>
          <cell r="H858">
            <v>161664.49235399999</v>
          </cell>
          <cell r="I858">
            <v>103158.70748899999</v>
          </cell>
          <cell r="J858">
            <v>43389.472239000002</v>
          </cell>
          <cell r="K858">
            <v>12619.61</v>
          </cell>
          <cell r="L858">
            <v>55066.795250000003</v>
          </cell>
          <cell r="M858">
            <v>58505.784865000001</v>
          </cell>
          <cell r="N858">
            <v>55000</v>
          </cell>
          <cell r="O858">
            <v>256579.60577200001</v>
          </cell>
          <cell r="P858">
            <v>237919.20000800001</v>
          </cell>
          <cell r="Q858">
            <v>18660.405764000014</v>
          </cell>
          <cell r="R858">
            <v>6713.2216950000002</v>
          </cell>
          <cell r="S858">
            <v>8717.7426520000008</v>
          </cell>
          <cell r="T858">
            <v>3468.9634059999998</v>
          </cell>
          <cell r="U858">
            <v>2775.1707249999999</v>
          </cell>
          <cell r="V858">
            <v>10182.185100999999</v>
          </cell>
          <cell r="W858">
            <v>1.7166235359358645E-2</v>
          </cell>
          <cell r="X858">
            <v>4.7434125213491399E-2</v>
          </cell>
          <cell r="Y858">
            <v>504.57649545454547</v>
          </cell>
          <cell r="Z858">
            <v>58505.784865000001</v>
          </cell>
          <cell r="AA858">
            <v>5500000</v>
          </cell>
        </row>
        <row r="859">
          <cell r="A859" t="str">
            <v>LCW</v>
          </cell>
          <cell r="D859">
            <v>17764.093564999999</v>
          </cell>
          <cell r="E859">
            <v>5202.3066429999999</v>
          </cell>
          <cell r="F859">
            <v>5757.4847550000004</v>
          </cell>
          <cell r="G859">
            <v>214593.356738</v>
          </cell>
          <cell r="H859">
            <v>233510.65198699999</v>
          </cell>
          <cell r="I859">
            <v>12939.647654</v>
          </cell>
          <cell r="J859">
            <v>12939.647654</v>
          </cell>
          <cell r="K859">
            <v>0</v>
          </cell>
          <cell r="L859">
            <v>0</v>
          </cell>
          <cell r="M859">
            <v>220571.00433299999</v>
          </cell>
          <cell r="N859">
            <v>215865.14</v>
          </cell>
          <cell r="O859">
            <v>33675.175592</v>
          </cell>
          <cell r="P859">
            <v>25245.986727</v>
          </cell>
          <cell r="Q859">
            <v>8429.1888650000001</v>
          </cell>
          <cell r="R859">
            <v>0</v>
          </cell>
          <cell r="S859">
            <v>117.08135799999999</v>
          </cell>
          <cell r="T859">
            <v>469.13865099999998</v>
          </cell>
          <cell r="U859">
            <v>354.04419999999999</v>
          </cell>
          <cell r="V859">
            <v>469.13865099999998</v>
          </cell>
          <cell r="W859">
            <v>1.5161800842374863E-3</v>
          </cell>
          <cell r="X859">
            <v>1.6051257556296617E-3</v>
          </cell>
          <cell r="Y859">
            <v>16.416385142262676</v>
          </cell>
          <cell r="Z859">
            <v>220571.00433299999</v>
          </cell>
          <cell r="AA859">
            <v>21566514</v>
          </cell>
        </row>
        <row r="860">
          <cell r="A860" t="str">
            <v>RCC</v>
          </cell>
          <cell r="D860">
            <v>563428.80235200003</v>
          </cell>
          <cell r="E860">
            <v>133403.998161</v>
          </cell>
          <cell r="F860">
            <v>339894.19284099998</v>
          </cell>
          <cell r="G860">
            <v>284389.56190700002</v>
          </cell>
          <cell r="H860">
            <v>873303.14884599997</v>
          </cell>
          <cell r="I860">
            <v>584968.61549600004</v>
          </cell>
          <cell r="J860">
            <v>522876.200908</v>
          </cell>
          <cell r="K860">
            <v>253175.55366100001</v>
          </cell>
          <cell r="L860">
            <v>40388.775011999998</v>
          </cell>
          <cell r="M860">
            <v>288334.53334999998</v>
          </cell>
          <cell r="N860">
            <v>154573.82999999999</v>
          </cell>
          <cell r="O860">
            <v>438900.41028800001</v>
          </cell>
          <cell r="P860">
            <v>446977.28899899998</v>
          </cell>
          <cell r="Q860">
            <v>-8076.8787109999976</v>
          </cell>
          <cell r="R860">
            <v>29996.821903</v>
          </cell>
          <cell r="S860">
            <v>-91922.796308000005</v>
          </cell>
          <cell r="T860">
            <v>-110120.436361</v>
          </cell>
          <cell r="U860">
            <v>-87247.389563999997</v>
          </cell>
          <cell r="V860">
            <v>-80123.614457999996</v>
          </cell>
          <cell r="W860">
            <v>-9.9905044060920226E-2</v>
          </cell>
          <cell r="X860">
            <v>-0.30259084317900004</v>
          </cell>
          <cell r="Y860">
            <v>-5644.3829828115149</v>
          </cell>
          <cell r="Z860">
            <v>288334.53334999998</v>
          </cell>
          <cell r="AA860">
            <v>15457383</v>
          </cell>
        </row>
        <row r="861">
          <cell r="A861" t="str">
            <v>MTP</v>
          </cell>
          <cell r="D861">
            <v>423036.30280200002</v>
          </cell>
          <cell r="E861">
            <v>186424.37858600001</v>
          </cell>
          <cell r="F861">
            <v>144996.79823300001</v>
          </cell>
          <cell r="G861">
            <v>19577.218970000002</v>
          </cell>
          <cell r="H861">
            <v>466613.52177200001</v>
          </cell>
          <cell r="I861">
            <v>409962.70793899999</v>
          </cell>
          <cell r="J861">
            <v>401754.79475900001</v>
          </cell>
          <cell r="K861">
            <v>307079.07359400002</v>
          </cell>
          <cell r="L861">
            <v>8207.9131799999996</v>
          </cell>
          <cell r="M861">
            <v>56650.813833</v>
          </cell>
          <cell r="N861">
            <v>39937.67</v>
          </cell>
          <cell r="O861">
            <v>987818.07080500002</v>
          </cell>
          <cell r="P861">
            <v>932345.147918</v>
          </cell>
          <cell r="Q861">
            <v>55472.922886999964</v>
          </cell>
          <cell r="R861">
            <v>23010.245461999999</v>
          </cell>
          <cell r="S861">
            <v>29620.653534000001</v>
          </cell>
          <cell r="T861">
            <v>10081.081791000001</v>
          </cell>
          <cell r="U861">
            <v>8318.7398929999999</v>
          </cell>
          <cell r="V861">
            <v>33091.327252999996</v>
          </cell>
          <cell r="W861">
            <v>1.7827901474884309E-2</v>
          </cell>
          <cell r="X861">
            <v>0.14684237224769051</v>
          </cell>
          <cell r="Y861">
            <v>1261.6065889195054</v>
          </cell>
          <cell r="Z861">
            <v>56650.813833</v>
          </cell>
          <cell r="AA861">
            <v>6593767</v>
          </cell>
        </row>
        <row r="862">
          <cell r="A862" t="str">
            <v>CVC</v>
          </cell>
          <cell r="D862">
            <v>34521.789215999997</v>
          </cell>
          <cell r="E862">
            <v>10624.655210000001</v>
          </cell>
          <cell r="F862">
            <v>8552.4712170000003</v>
          </cell>
          <cell r="G862">
            <v>6872.7354569999998</v>
          </cell>
          <cell r="H862">
            <v>41873.255921000004</v>
          </cell>
          <cell r="I862">
            <v>18567.304510999998</v>
          </cell>
          <cell r="J862">
            <v>18567.304510999998</v>
          </cell>
          <cell r="K862">
            <v>9243.4251069999991</v>
          </cell>
          <cell r="L862">
            <v>0</v>
          </cell>
          <cell r="M862">
            <v>23305.951410000001</v>
          </cell>
          <cell r="N862">
            <v>22000</v>
          </cell>
          <cell r="O862">
            <v>47020.315921000001</v>
          </cell>
          <cell r="P862">
            <v>34431.745387000003</v>
          </cell>
          <cell r="Q862">
            <v>12588.570534000002</v>
          </cell>
          <cell r="R862">
            <v>281.704926</v>
          </cell>
          <cell r="S862">
            <v>930.436733</v>
          </cell>
          <cell r="T862">
            <v>617.64075400000002</v>
          </cell>
          <cell r="U862">
            <v>473.50325199999997</v>
          </cell>
          <cell r="V862">
            <v>899.34568000000002</v>
          </cell>
          <cell r="W862">
            <v>1.1308011320957052E-2</v>
          </cell>
          <cell r="X862">
            <v>2.0316838547806786E-2</v>
          </cell>
          <cell r="Y862">
            <v>215.22875090909091</v>
          </cell>
          <cell r="Z862">
            <v>23305.951410000001</v>
          </cell>
          <cell r="AA862">
            <v>2200000</v>
          </cell>
        </row>
        <row r="863">
          <cell r="A863" t="str">
            <v>HTU</v>
          </cell>
          <cell r="D863">
            <v>90071.429615000001</v>
          </cell>
          <cell r="E863">
            <v>40203.772084999997</v>
          </cell>
          <cell r="F863">
            <v>2764.962282</v>
          </cell>
          <cell r="G863">
            <v>132066.111966</v>
          </cell>
          <cell r="H863">
            <v>236451.78277699999</v>
          </cell>
          <cell r="I863">
            <v>54672.319394999999</v>
          </cell>
          <cell r="J863">
            <v>36910.976268999999</v>
          </cell>
          <cell r="K863">
            <v>2940.8938499999999</v>
          </cell>
          <cell r="L863">
            <v>14797.597707999999</v>
          </cell>
          <cell r="M863">
            <v>181779.46338199999</v>
          </cell>
          <cell r="N863">
            <v>164383.82</v>
          </cell>
          <cell r="O863">
            <v>101587.14174399999</v>
          </cell>
          <cell r="P863">
            <v>90293.869495000006</v>
          </cell>
          <cell r="Q863">
            <v>11293.272248999994</v>
          </cell>
          <cell r="R863">
            <v>910.10853899999995</v>
          </cell>
          <cell r="S863">
            <v>2987.4810269999998</v>
          </cell>
          <cell r="T863">
            <v>4712.2293870000003</v>
          </cell>
          <cell r="U863">
            <v>3737.8139099999999</v>
          </cell>
          <cell r="V863">
            <v>5622.3379260000002</v>
          </cell>
          <cell r="W863">
            <v>1.5807932873676697E-2</v>
          </cell>
          <cell r="X863">
            <v>2.0562355287325172E-2</v>
          </cell>
          <cell r="Y863">
            <v>227.38332215421201</v>
          </cell>
          <cell r="Z863">
            <v>181779.46338199999</v>
          </cell>
          <cell r="AA863">
            <v>16438382</v>
          </cell>
        </row>
        <row r="864">
          <cell r="A864" t="str">
            <v>POV</v>
          </cell>
          <cell r="D864">
            <v>77679.062401999996</v>
          </cell>
          <cell r="E864">
            <v>56539.847728000001</v>
          </cell>
          <cell r="F864">
            <v>13490.778507000001</v>
          </cell>
          <cell r="G864">
            <v>182652.60002899999</v>
          </cell>
          <cell r="H864">
            <v>284373.54524100001</v>
          </cell>
          <cell r="I864">
            <v>118337.005705</v>
          </cell>
          <cell r="J864">
            <v>94096.882135000007</v>
          </cell>
          <cell r="K864">
            <v>30383.930324000001</v>
          </cell>
          <cell r="L864">
            <v>24240.12357</v>
          </cell>
          <cell r="M864">
            <v>166036.539536</v>
          </cell>
          <cell r="N864">
            <v>100000</v>
          </cell>
          <cell r="O864">
            <v>2267294.2840140001</v>
          </cell>
          <cell r="P864">
            <v>2196900.9850909999</v>
          </cell>
          <cell r="Q864">
            <v>70393.298922999864</v>
          </cell>
          <cell r="R864">
            <v>2831.8580270000002</v>
          </cell>
          <cell r="S864">
            <v>13132.375781000001</v>
          </cell>
          <cell r="T864">
            <v>18106.307141000001</v>
          </cell>
          <cell r="U864">
            <v>16687.062926999999</v>
          </cell>
          <cell r="V864">
            <v>20938.165168</v>
          </cell>
          <cell r="W864">
            <v>5.8680081907260741E-2</v>
          </cell>
          <cell r="X864">
            <v>0.10050235311837437</v>
          </cell>
          <cell r="Y864">
            <v>1335.0064727609144</v>
          </cell>
          <cell r="Z864">
            <v>166036.539536</v>
          </cell>
          <cell r="AA864">
            <v>12499612</v>
          </cell>
        </row>
        <row r="865">
          <cell r="A865" t="str">
            <v>SPC</v>
          </cell>
          <cell r="D865">
            <v>650472.33691299998</v>
          </cell>
          <cell r="E865">
            <v>158595.92294300001</v>
          </cell>
          <cell r="F865">
            <v>395203.66322400002</v>
          </cell>
          <cell r="G865">
            <v>45741.724026000004</v>
          </cell>
          <cell r="H865">
            <v>726103.016711</v>
          </cell>
          <cell r="I865">
            <v>506329.41490600002</v>
          </cell>
          <cell r="J865">
            <v>488072.69973400002</v>
          </cell>
          <cell r="K865">
            <v>159052.131356</v>
          </cell>
          <cell r="L865">
            <v>8258.9624359999998</v>
          </cell>
          <cell r="M865">
            <v>219773.60180599999</v>
          </cell>
          <cell r="N865">
            <v>105300</v>
          </cell>
          <cell r="O865">
            <v>1241135.2861909999</v>
          </cell>
          <cell r="P865">
            <v>1020485.0468829999</v>
          </cell>
          <cell r="Q865">
            <v>220650.23930799999</v>
          </cell>
          <cell r="R865">
            <v>8299.2750500000002</v>
          </cell>
          <cell r="S865">
            <v>62571.492741000002</v>
          </cell>
          <cell r="T865">
            <v>49763.13553</v>
          </cell>
          <cell r="U865">
            <v>39859.427065000003</v>
          </cell>
          <cell r="V865">
            <v>58062.410579999996</v>
          </cell>
          <cell r="W865">
            <v>5.4895002702990643E-2</v>
          </cell>
          <cell r="X865">
            <v>0.18136585439494676</v>
          </cell>
          <cell r="Y865">
            <v>3785.3207089268758</v>
          </cell>
          <cell r="Z865">
            <v>219773.60180599999</v>
          </cell>
          <cell r="AA865">
            <v>10530000</v>
          </cell>
        </row>
        <row r="866">
          <cell r="A866" t="str">
            <v>DSV</v>
          </cell>
          <cell r="D866">
            <v>57739.058209000003</v>
          </cell>
          <cell r="E866">
            <v>34913.660681000001</v>
          </cell>
          <cell r="F866">
            <v>5390.2496540000002</v>
          </cell>
          <cell r="G866">
            <v>8492.2562809999999</v>
          </cell>
          <cell r="H866">
            <v>66631.314490000004</v>
          </cell>
          <cell r="I866">
            <v>51889.285580999996</v>
          </cell>
          <cell r="J866">
            <v>46745.346781</v>
          </cell>
          <cell r="K866">
            <v>14419.638598</v>
          </cell>
          <cell r="L866">
            <v>0</v>
          </cell>
          <cell r="M866">
            <v>14742.028909000001</v>
          </cell>
          <cell r="N866">
            <v>12295.79</v>
          </cell>
          <cell r="O866">
            <v>102639.24654599999</v>
          </cell>
          <cell r="P866">
            <v>86730.001871999993</v>
          </cell>
          <cell r="Q866">
            <v>15909.244674000001</v>
          </cell>
          <cell r="R866">
            <v>417.56376499999999</v>
          </cell>
          <cell r="S866">
            <v>4997.1484300000002</v>
          </cell>
          <cell r="T866">
            <v>2581.899167</v>
          </cell>
          <cell r="U866">
            <v>2000.734179</v>
          </cell>
          <cell r="V866">
            <v>2999.4629319999999</v>
          </cell>
          <cell r="W866">
            <v>3.002693544790069E-2</v>
          </cell>
          <cell r="X866">
            <v>0.13571633805293604</v>
          </cell>
          <cell r="Y866">
            <v>1627.1700956180937</v>
          </cell>
          <cell r="Z866">
            <v>14742.028909000001</v>
          </cell>
          <cell r="AA866">
            <v>1229579</v>
          </cell>
        </row>
        <row r="867">
          <cell r="A867" t="str">
            <v>DTV</v>
          </cell>
          <cell r="D867">
            <v>55827.024586</v>
          </cell>
          <cell r="E867">
            <v>40069.711467000001</v>
          </cell>
          <cell r="F867">
            <v>10831.581112</v>
          </cell>
          <cell r="G867">
            <v>31200.059272999999</v>
          </cell>
          <cell r="H867">
            <v>99960.978719999999</v>
          </cell>
          <cell r="I867">
            <v>7509.4759880000001</v>
          </cell>
          <cell r="J867">
            <v>7509.4759880000001</v>
          </cell>
          <cell r="K867">
            <v>0</v>
          </cell>
          <cell r="L867">
            <v>0</v>
          </cell>
          <cell r="M867">
            <v>92451.502731999994</v>
          </cell>
          <cell r="N867">
            <v>52640</v>
          </cell>
          <cell r="O867">
            <v>438406.410003</v>
          </cell>
          <cell r="P867">
            <v>374100.72618200001</v>
          </cell>
          <cell r="Q867">
            <v>64305.68382099997</v>
          </cell>
          <cell r="R867">
            <v>5.753425</v>
          </cell>
          <cell r="S867">
            <v>21277.636675000002</v>
          </cell>
          <cell r="T867">
            <v>22008.221018</v>
          </cell>
          <cell r="U867">
            <v>17373.267827</v>
          </cell>
          <cell r="V867">
            <v>22013.974442999999</v>
          </cell>
          <cell r="W867">
            <v>0.17380049744875087</v>
          </cell>
          <cell r="X867">
            <v>0.18791763588053217</v>
          </cell>
          <cell r="Y867">
            <v>3300.3928242781153</v>
          </cell>
          <cell r="Z867">
            <v>92451.502731999994</v>
          </cell>
          <cell r="AA867">
            <v>5264000</v>
          </cell>
        </row>
        <row r="868">
          <cell r="A868" t="str">
            <v>HES</v>
          </cell>
          <cell r="D868">
            <v>35761.643249000001</v>
          </cell>
          <cell r="E868">
            <v>2276.05303</v>
          </cell>
          <cell r="F868">
            <v>1406.590645</v>
          </cell>
          <cell r="G868">
            <v>82893.433178000007</v>
          </cell>
          <cell r="H868">
            <v>127540.10408</v>
          </cell>
          <cell r="I868">
            <v>13200.493200000001</v>
          </cell>
          <cell r="J868">
            <v>12624.4432</v>
          </cell>
          <cell r="K868">
            <v>0</v>
          </cell>
          <cell r="L868">
            <v>0</v>
          </cell>
          <cell r="M868">
            <v>114339.61087999999</v>
          </cell>
          <cell r="N868">
            <v>92946.5</v>
          </cell>
          <cell r="O868">
            <v>150447.41271400001</v>
          </cell>
          <cell r="P868">
            <v>104470.50582000001</v>
          </cell>
          <cell r="Q868">
            <v>45976.906894000007</v>
          </cell>
          <cell r="R868">
            <v>0</v>
          </cell>
          <cell r="S868">
            <v>6062.2469069999997</v>
          </cell>
          <cell r="T868">
            <v>7787.2753759999996</v>
          </cell>
          <cell r="U868">
            <v>6131.4203010000001</v>
          </cell>
          <cell r="V868">
            <v>7787.2753759999996</v>
          </cell>
          <cell r="W868">
            <v>4.8074449564146852E-2</v>
          </cell>
          <cell r="X868">
            <v>5.3624638511626188E-2</v>
          </cell>
          <cell r="Y868">
            <v>659.47332881596571</v>
          </cell>
          <cell r="Z868">
            <v>114339.61087999999</v>
          </cell>
          <cell r="AA868">
            <v>9297450</v>
          </cell>
        </row>
        <row r="869">
          <cell r="A869" t="str">
            <v>MES</v>
          </cell>
          <cell r="D869">
            <v>46527.451604000002</v>
          </cell>
          <cell r="E869">
            <v>12379.933029</v>
          </cell>
          <cell r="F869">
            <v>5650.156755</v>
          </cell>
          <cell r="G869">
            <v>72891.613253999996</v>
          </cell>
          <cell r="H869">
            <v>187374.49402499999</v>
          </cell>
          <cell r="I869">
            <v>11457.517709</v>
          </cell>
          <cell r="J869">
            <v>10773.918749</v>
          </cell>
          <cell r="K869">
            <v>0</v>
          </cell>
          <cell r="L869">
            <v>0</v>
          </cell>
          <cell r="M869">
            <v>175916.97631599999</v>
          </cell>
          <cell r="N869">
            <v>186000</v>
          </cell>
          <cell r="O869">
            <v>16342.434176000001</v>
          </cell>
          <cell r="P869">
            <v>14636.847739000001</v>
          </cell>
          <cell r="Q869">
            <v>1705.5864369999993</v>
          </cell>
          <cell r="R869">
            <v>0</v>
          </cell>
          <cell r="S869">
            <v>-4013.7089169999999</v>
          </cell>
          <cell r="T869">
            <v>-2943.6927030000002</v>
          </cell>
          <cell r="U869">
            <v>-2943.6927030000002</v>
          </cell>
          <cell r="V869">
            <v>-2943.6927030000002</v>
          </cell>
          <cell r="W869">
            <v>-1.5710210284048825E-2</v>
          </cell>
          <cell r="X869">
            <v>-1.6733420302269406E-2</v>
          </cell>
          <cell r="Y869">
            <v>-158.2630485483871</v>
          </cell>
          <cell r="Z869">
            <v>175916.97631599999</v>
          </cell>
          <cell r="AA869">
            <v>18600000</v>
          </cell>
        </row>
        <row r="870">
          <cell r="A870" t="str">
            <v>VGR</v>
          </cell>
          <cell r="D870">
            <v>168306.29616100001</v>
          </cell>
          <cell r="E870">
            <v>69070.403361000004</v>
          </cell>
          <cell r="F870">
            <v>12880.339110000001</v>
          </cell>
          <cell r="G870">
            <v>738157.52836300002</v>
          </cell>
          <cell r="H870">
            <v>1240297.6152600001</v>
          </cell>
          <cell r="I870">
            <v>351096.439831</v>
          </cell>
          <cell r="J870">
            <v>119845.99984600001</v>
          </cell>
          <cell r="K870">
            <v>41817.388848000002</v>
          </cell>
          <cell r="L870">
            <v>231250.439985</v>
          </cell>
          <cell r="M870">
            <v>889201.17542900005</v>
          </cell>
          <cell r="N870">
            <v>632500</v>
          </cell>
          <cell r="O870">
            <v>757329.066444</v>
          </cell>
          <cell r="P870">
            <v>543363.977082</v>
          </cell>
          <cell r="Q870">
            <v>213965.089362</v>
          </cell>
          <cell r="R870">
            <v>33682.698262999998</v>
          </cell>
          <cell r="S870">
            <v>180994.852942</v>
          </cell>
          <cell r="T870">
            <v>148248.651427</v>
          </cell>
          <cell r="U870">
            <v>148248.651427</v>
          </cell>
          <cell r="V870">
            <v>181931.34969</v>
          </cell>
          <cell r="W870">
            <v>0.1195266761807996</v>
          </cell>
          <cell r="X870">
            <v>0.1667211599843833</v>
          </cell>
          <cell r="Y870">
            <v>2343.8521964743081</v>
          </cell>
          <cell r="Z870">
            <v>889201.17542900005</v>
          </cell>
          <cell r="AA870">
            <v>63250000</v>
          </cell>
        </row>
        <row r="871">
          <cell r="A871" t="str">
            <v>GGS</v>
          </cell>
          <cell r="D871">
            <v>35933.782463000003</v>
          </cell>
          <cell r="E871">
            <v>7810.9318979999998</v>
          </cell>
          <cell r="F871">
            <v>10006.337254</v>
          </cell>
          <cell r="G871">
            <v>69469.230450999996</v>
          </cell>
          <cell r="H871">
            <v>206536.17420499999</v>
          </cell>
          <cell r="I871">
            <v>95730.092227999994</v>
          </cell>
          <cell r="J871">
            <v>22413.327623000001</v>
          </cell>
          <cell r="K871">
            <v>1000</v>
          </cell>
          <cell r="L871">
            <v>73316.764605000004</v>
          </cell>
          <cell r="M871">
            <v>110806.08197699999</v>
          </cell>
          <cell r="N871">
            <v>110100</v>
          </cell>
          <cell r="O871">
            <v>49019.365425000004</v>
          </cell>
          <cell r="P871">
            <v>48849.483042</v>
          </cell>
          <cell r="Q871">
            <v>169.88238299999691</v>
          </cell>
          <cell r="R871">
            <v>4026.0389770000002</v>
          </cell>
          <cell r="S871">
            <v>-3934.631715</v>
          </cell>
          <cell r="T871">
            <v>2044.0200339999999</v>
          </cell>
          <cell r="U871">
            <v>2017.875722</v>
          </cell>
          <cell r="V871">
            <v>6070.0590110000003</v>
          </cell>
          <cell r="W871">
            <v>9.7700837626494078E-3</v>
          </cell>
          <cell r="X871">
            <v>1.8210875125237714E-2</v>
          </cell>
          <cell r="Y871">
            <v>183.27663233424161</v>
          </cell>
          <cell r="Z871">
            <v>110806.08197699999</v>
          </cell>
          <cell r="AA871">
            <v>11010000</v>
          </cell>
        </row>
        <row r="872">
          <cell r="A872" t="str">
            <v>NQT</v>
          </cell>
          <cell r="D872">
            <v>107804.770518</v>
          </cell>
          <cell r="E872">
            <v>12247.327488999999</v>
          </cell>
          <cell r="F872">
            <v>20177.899432999999</v>
          </cell>
          <cell r="G872">
            <v>167374.417503</v>
          </cell>
          <cell r="H872">
            <v>277876.47565899999</v>
          </cell>
          <cell r="I872">
            <v>85089.519874000005</v>
          </cell>
          <cell r="J872">
            <v>48066.577668999998</v>
          </cell>
          <cell r="K872">
            <v>5545.9355299999997</v>
          </cell>
          <cell r="L872">
            <v>36048.575983000002</v>
          </cell>
          <cell r="M872">
            <v>192786.955785</v>
          </cell>
          <cell r="N872">
            <v>182332.69</v>
          </cell>
          <cell r="O872">
            <v>108309.05049199999</v>
          </cell>
          <cell r="P872">
            <v>72348.993358000007</v>
          </cell>
          <cell r="Q872">
            <v>35960.057133999995</v>
          </cell>
          <cell r="R872">
            <v>2949.4290059999998</v>
          </cell>
          <cell r="S872">
            <v>13520.661701999999</v>
          </cell>
          <cell r="T872">
            <v>10598.406284999999</v>
          </cell>
          <cell r="U872">
            <v>8387.2502280000008</v>
          </cell>
          <cell r="V872">
            <v>13547.835290999999</v>
          </cell>
          <cell r="W872">
            <v>3.0183376293762026E-2</v>
          </cell>
          <cell r="X872">
            <v>4.3505278631784799E-2</v>
          </cell>
          <cell r="Y872">
            <v>459.99706514503794</v>
          </cell>
          <cell r="Z872">
            <v>192786.955785</v>
          </cell>
          <cell r="AA872">
            <v>18233269</v>
          </cell>
        </row>
        <row r="873">
          <cell r="A873" t="str">
            <v>HTW</v>
          </cell>
          <cell r="D873">
            <v>65512.676196</v>
          </cell>
          <cell r="E873">
            <v>5901.0457589999996</v>
          </cell>
          <cell r="F873">
            <v>10137.220491</v>
          </cell>
          <cell r="G873">
            <v>457493.169414</v>
          </cell>
          <cell r="H873">
            <v>535315.30839499983</v>
          </cell>
          <cell r="I873">
            <v>337016.97301100002</v>
          </cell>
          <cell r="J873">
            <v>267838.48978900001</v>
          </cell>
          <cell r="K873">
            <v>8138.6450839999998</v>
          </cell>
          <cell r="L873">
            <v>69178.483221999995</v>
          </cell>
          <cell r="M873">
            <v>198298.33538400001</v>
          </cell>
          <cell r="N873">
            <v>204008.93</v>
          </cell>
          <cell r="O873">
            <v>122723.810002</v>
          </cell>
          <cell r="P873">
            <v>83307.775297</v>
          </cell>
          <cell r="Q873">
            <v>39416.034704999991</v>
          </cell>
          <cell r="R873">
            <v>4524.2309949999999</v>
          </cell>
          <cell r="S873">
            <v>7609.9736039999998</v>
          </cell>
          <cell r="T873">
            <v>5069.6394680000003</v>
          </cell>
          <cell r="U873">
            <v>4697.3132949999999</v>
          </cell>
          <cell r="V873">
            <v>9593.8704629999993</v>
          </cell>
          <cell r="W873">
            <v>8.774853289893093E-3</v>
          </cell>
          <cell r="X873">
            <v>2.3688112590071746E-2</v>
          </cell>
          <cell r="Y873">
            <v>230.25037653988969</v>
          </cell>
          <cell r="Z873">
            <v>198298.33538400001</v>
          </cell>
          <cell r="AA873">
            <v>20400893</v>
          </cell>
        </row>
        <row r="874">
          <cell r="A874" t="str">
            <v>DTK</v>
          </cell>
          <cell r="D874">
            <v>3878860.4837460001</v>
          </cell>
          <cell r="E874">
            <v>3225504.4219789999</v>
          </cell>
          <cell r="F874">
            <v>177710.61302700001</v>
          </cell>
          <cell r="G874">
            <v>18075940.877452001</v>
          </cell>
          <cell r="H874">
            <v>24395568.176695999</v>
          </cell>
          <cell r="I874">
            <v>17046875.810254999</v>
          </cell>
          <cell r="J874">
            <v>6913724.2787579997</v>
          </cell>
          <cell r="K874">
            <v>3265561.701717</v>
          </cell>
          <cell r="L874">
            <v>9541483.7698180005</v>
          </cell>
          <cell r="M874">
            <v>7348692.3664410003</v>
          </cell>
          <cell r="N874" t="e">
            <v>#N/A</v>
          </cell>
          <cell r="O874">
            <v>11498922.699070999</v>
          </cell>
          <cell r="P874">
            <v>9557335.1564739998</v>
          </cell>
          <cell r="Q874">
            <v>1941587.5425969993</v>
          </cell>
          <cell r="R874">
            <v>767045.39153799997</v>
          </cell>
          <cell r="S874">
            <v>1720978.7519469999</v>
          </cell>
          <cell r="T874">
            <v>583628.47416800004</v>
          </cell>
          <cell r="U874">
            <v>498660.42255199997</v>
          </cell>
          <cell r="V874">
            <v>1350673.865706</v>
          </cell>
          <cell r="W874">
            <v>2.0440615235530694E-2</v>
          </cell>
          <cell r="X874">
            <v>6.7857027847459492E-2</v>
          </cell>
          <cell r="Y874">
            <v>733.32415081176475</v>
          </cell>
          <cell r="Z874">
            <v>7348692.3664410003</v>
          </cell>
          <cell r="AA874">
            <v>680000000</v>
          </cell>
        </row>
        <row r="875">
          <cell r="A875" t="str">
            <v>GTD</v>
          </cell>
          <cell r="D875">
            <v>79789.783255000002</v>
          </cell>
          <cell r="E875">
            <v>19149.387042999999</v>
          </cell>
          <cell r="F875">
            <v>52238.571429000003</v>
          </cell>
          <cell r="G875">
            <v>69946.137940000001</v>
          </cell>
          <cell r="H875">
            <v>151719.53884699999</v>
          </cell>
          <cell r="I875">
            <v>91992.026851999995</v>
          </cell>
          <cell r="J875">
            <v>91992.026851999995</v>
          </cell>
          <cell r="K875">
            <v>39284.596708999998</v>
          </cell>
          <cell r="L875">
            <v>0</v>
          </cell>
          <cell r="M875">
            <v>59727.511995000001</v>
          </cell>
          <cell r="N875">
            <v>93000</v>
          </cell>
          <cell r="O875">
            <v>174282.55577499999</v>
          </cell>
          <cell r="P875">
            <v>158009.57839499999</v>
          </cell>
          <cell r="Q875">
            <v>16272.977379999998</v>
          </cell>
          <cell r="R875">
            <v>2216.9840279999999</v>
          </cell>
          <cell r="S875">
            <v>-14868.308499000001</v>
          </cell>
          <cell r="T875">
            <v>-16999.006803</v>
          </cell>
          <cell r="U875">
            <v>-16999.006803</v>
          </cell>
          <cell r="V875">
            <v>-14782.022775000001</v>
          </cell>
          <cell r="W875">
            <v>-0.11204230471687944</v>
          </cell>
          <cell r="X875">
            <v>-0.28460932383091808</v>
          </cell>
          <cell r="Y875">
            <v>-1827.8501938709678</v>
          </cell>
          <cell r="Z875">
            <v>59727.511995000001</v>
          </cell>
          <cell r="AA875">
            <v>9300000</v>
          </cell>
        </row>
        <row r="876">
          <cell r="A876" t="str">
            <v>TS3</v>
          </cell>
          <cell r="D876">
            <v>167739.016241</v>
          </cell>
          <cell r="E876">
            <v>79914.730163999993</v>
          </cell>
          <cell r="F876">
            <v>71308.883805999998</v>
          </cell>
          <cell r="G876">
            <v>51391.122689999997</v>
          </cell>
          <cell r="H876">
            <v>238654.04143499999</v>
          </cell>
          <cell r="I876">
            <v>207400.613862</v>
          </cell>
          <cell r="J876">
            <v>165078.07195400001</v>
          </cell>
          <cell r="K876">
            <v>83948.134500999993</v>
          </cell>
          <cell r="L876">
            <v>21337.1345</v>
          </cell>
          <cell r="M876">
            <v>31253.427573000001</v>
          </cell>
          <cell r="N876" t="e">
            <v>#N/A</v>
          </cell>
          <cell r="O876">
            <v>214917.948642</v>
          </cell>
          <cell r="P876">
            <v>192282.75533499999</v>
          </cell>
          <cell r="Q876">
            <v>22635.193306999987</v>
          </cell>
          <cell r="R876">
            <v>6938.3865489999998</v>
          </cell>
          <cell r="S876">
            <v>9138.5137140000006</v>
          </cell>
          <cell r="T876">
            <v>2200.9249709999999</v>
          </cell>
          <cell r="U876">
            <v>1760.739977</v>
          </cell>
          <cell r="V876">
            <v>9139.3115199999993</v>
          </cell>
          <cell r="W876">
            <v>7.377792416222528E-3</v>
          </cell>
          <cell r="X876">
            <v>5.6337500035391716E-2</v>
          </cell>
          <cell r="Y876">
            <v>2670.6203200364021</v>
          </cell>
          <cell r="Z876">
            <v>31253.427573000001</v>
          </cell>
          <cell r="AA876">
            <v>659300</v>
          </cell>
        </row>
        <row r="877">
          <cell r="A877" t="str">
            <v>NVP</v>
          </cell>
          <cell r="D877">
            <v>45058.036574999998</v>
          </cell>
          <cell r="E877">
            <v>8108.2098180000003</v>
          </cell>
          <cell r="F877">
            <v>13588.953067</v>
          </cell>
          <cell r="G877">
            <v>149917.95019</v>
          </cell>
          <cell r="H877">
            <v>212978.686586</v>
          </cell>
          <cell r="I877">
            <v>82969.185339999996</v>
          </cell>
          <cell r="J877">
            <v>30355.141392000001</v>
          </cell>
          <cell r="K877">
            <v>4223.0949039999996</v>
          </cell>
          <cell r="L877">
            <v>46454.043947999999</v>
          </cell>
          <cell r="M877">
            <v>130009.501246</v>
          </cell>
          <cell r="N877">
            <v>109630</v>
          </cell>
          <cell r="O877">
            <v>70535.020696000007</v>
          </cell>
          <cell r="P877">
            <v>51676.900726</v>
          </cell>
          <cell r="Q877">
            <v>18858.119970000003</v>
          </cell>
          <cell r="R877">
            <v>2919.871674</v>
          </cell>
          <cell r="S877">
            <v>4147.825441</v>
          </cell>
          <cell r="T877">
            <v>2314.813893</v>
          </cell>
          <cell r="U877">
            <v>1799.5891469999999</v>
          </cell>
          <cell r="V877">
            <v>5234.6855670000004</v>
          </cell>
          <cell r="W877">
            <v>8.4496208322391575E-3</v>
          </cell>
          <cell r="X877">
            <v>1.3841981776353963E-2</v>
          </cell>
          <cell r="Y877">
            <v>164.15115816838457</v>
          </cell>
          <cell r="Z877">
            <v>130009.501246</v>
          </cell>
          <cell r="AA877">
            <v>10963000</v>
          </cell>
        </row>
        <row r="878">
          <cell r="A878" t="str">
            <v>TS5</v>
          </cell>
          <cell r="D878">
            <v>71657.828966000001</v>
          </cell>
          <cell r="E878">
            <v>29354.110387000001</v>
          </cell>
          <cell r="F878">
            <v>30145.116717000001</v>
          </cell>
          <cell r="G878">
            <v>15448.21848</v>
          </cell>
          <cell r="H878">
            <v>127897.658438</v>
          </cell>
          <cell r="I878">
            <v>93033.838050000006</v>
          </cell>
          <cell r="J878">
            <v>73338.253954999993</v>
          </cell>
          <cell r="K878">
            <v>40810.366046000003</v>
          </cell>
          <cell r="L878">
            <v>5496.7243500000004</v>
          </cell>
          <cell r="M878">
            <v>34863.820388</v>
          </cell>
          <cell r="N878" t="e">
            <v>#N/A</v>
          </cell>
          <cell r="O878">
            <v>114134.34430300001</v>
          </cell>
          <cell r="P878">
            <v>102590.849692</v>
          </cell>
          <cell r="Q878">
            <v>11543.494611</v>
          </cell>
          <cell r="R878">
            <v>3396.6242950000001</v>
          </cell>
          <cell r="S878">
            <v>2122.7477589999999</v>
          </cell>
          <cell r="T878">
            <v>0</v>
          </cell>
          <cell r="U878">
            <v>0</v>
          </cell>
          <cell r="V878">
            <v>3396.6242950000001</v>
          </cell>
          <cell r="W878">
            <v>0</v>
          </cell>
          <cell r="X878">
            <v>0</v>
          </cell>
          <cell r="Y878">
            <v>0</v>
          </cell>
          <cell r="Z878">
            <v>34863.820388</v>
          </cell>
          <cell r="AA878">
            <v>314122</v>
          </cell>
        </row>
        <row r="879">
          <cell r="A879" t="str">
            <v>DX2</v>
          </cell>
          <cell r="D879">
            <v>449769.25041400001</v>
          </cell>
          <cell r="E879">
            <v>177897.27725700001</v>
          </cell>
          <cell r="F879">
            <v>120400.769869</v>
          </cell>
          <cell r="G879">
            <v>19324.153269999999</v>
          </cell>
          <cell r="H879">
            <v>473027.029836</v>
          </cell>
          <cell r="I879">
            <v>422197.66940999997</v>
          </cell>
          <cell r="J879">
            <v>422197.66940999997</v>
          </cell>
          <cell r="K879">
            <v>54286.187006</v>
          </cell>
          <cell r="L879">
            <v>0</v>
          </cell>
          <cell r="M879">
            <v>50829.360425999999</v>
          </cell>
          <cell r="N879">
            <v>49500</v>
          </cell>
          <cell r="O879">
            <v>297471.51595999999</v>
          </cell>
          <cell r="P879">
            <v>280977.46076099999</v>
          </cell>
          <cell r="Q879">
            <v>16494.055199000017</v>
          </cell>
          <cell r="R879">
            <v>5186.6447879999996</v>
          </cell>
          <cell r="S879">
            <v>2270.2184189999998</v>
          </cell>
          <cell r="T879">
            <v>1704.5160060000001</v>
          </cell>
          <cell r="U879">
            <v>1329.360426</v>
          </cell>
          <cell r="V879">
            <v>6891.1607939999994</v>
          </cell>
          <cell r="W879">
            <v>2.8103265609597267E-3</v>
          </cell>
          <cell r="X879">
            <v>2.6153396675831705E-2</v>
          </cell>
          <cell r="Y879">
            <v>268.55766181818183</v>
          </cell>
          <cell r="Z879">
            <v>50829.360425999999</v>
          </cell>
          <cell r="AA879">
            <v>4950000</v>
          </cell>
        </row>
        <row r="880">
          <cell r="A880" t="str">
            <v>RLC</v>
          </cell>
          <cell r="D880">
            <v>61285.664479999999</v>
          </cell>
          <cell r="E880">
            <v>40126.737981999999</v>
          </cell>
          <cell r="F880">
            <v>14460.521495000001</v>
          </cell>
          <cell r="G880">
            <v>16514.618194999999</v>
          </cell>
          <cell r="H880">
            <v>77800.282674999995</v>
          </cell>
          <cell r="I880">
            <v>65603.396076000005</v>
          </cell>
          <cell r="J880">
            <v>50603.396075999997</v>
          </cell>
          <cell r="K880">
            <v>8225.9310299999997</v>
          </cell>
          <cell r="L880">
            <v>0</v>
          </cell>
          <cell r="M880">
            <v>12196.886598999999</v>
          </cell>
          <cell r="N880">
            <v>11386.89</v>
          </cell>
          <cell r="O880">
            <v>69750.816191999998</v>
          </cell>
          <cell r="P880">
            <v>61084.492551000003</v>
          </cell>
          <cell r="Q880">
            <v>8666.3236410000027</v>
          </cell>
          <cell r="R880">
            <v>433.12718999999998</v>
          </cell>
          <cell r="S880">
            <v>2301.6188069999998</v>
          </cell>
          <cell r="T880">
            <v>1660.7776100000001</v>
          </cell>
          <cell r="U880">
            <v>1323.9087300000001</v>
          </cell>
          <cell r="V880">
            <v>2093.9048000000003</v>
          </cell>
          <cell r="W880">
            <v>1.701675989443955E-2</v>
          </cell>
          <cell r="X880">
            <v>0.10854480930474052</v>
          </cell>
          <cell r="Y880">
            <v>1162.6605069514151</v>
          </cell>
          <cell r="Z880">
            <v>12196.886598999999</v>
          </cell>
          <cell r="AA880">
            <v>1138689</v>
          </cell>
        </row>
        <row r="881">
          <cell r="A881" t="str">
            <v>BSH</v>
          </cell>
          <cell r="D881">
            <v>251621.32047400001</v>
          </cell>
          <cell r="E881">
            <v>34706.474447000001</v>
          </cell>
          <cell r="F881">
            <v>82235.900074999998</v>
          </cell>
          <cell r="G881">
            <v>243590.69839599999</v>
          </cell>
          <cell r="H881">
            <v>505723.67216700001</v>
          </cell>
          <cell r="I881">
            <v>221468.26766099999</v>
          </cell>
          <cell r="J881">
            <v>206410.969919</v>
          </cell>
          <cell r="K881">
            <v>71750.614428999994</v>
          </cell>
          <cell r="L881">
            <v>14618.022047</v>
          </cell>
          <cell r="M881">
            <v>284255.40450599999</v>
          </cell>
          <cell r="N881">
            <v>180000</v>
          </cell>
          <cell r="O881">
            <v>677473.17933199997</v>
          </cell>
          <cell r="P881">
            <v>581153.76504900004</v>
          </cell>
          <cell r="Q881">
            <v>96319.414282999947</v>
          </cell>
          <cell r="R881">
            <v>3739.6463990000002</v>
          </cell>
          <cell r="S881">
            <v>53741.714872999997</v>
          </cell>
          <cell r="T881">
            <v>54549.973685999998</v>
          </cell>
          <cell r="U881">
            <v>42644.370656999999</v>
          </cell>
          <cell r="V881">
            <v>58289.620084999995</v>
          </cell>
          <cell r="W881">
            <v>8.4323461613475703E-2</v>
          </cell>
          <cell r="X881">
            <v>0.15002131878938427</v>
          </cell>
          <cell r="Y881">
            <v>2369.1317031666667</v>
          </cell>
          <cell r="Z881">
            <v>284255.40450599999</v>
          </cell>
          <cell r="AA881">
            <v>18000000</v>
          </cell>
        </row>
        <row r="882">
          <cell r="A882" t="str">
            <v>HHN</v>
          </cell>
          <cell r="D882">
            <v>10677.969353</v>
          </cell>
          <cell r="E882">
            <v>2662.6392580000002</v>
          </cell>
          <cell r="F882">
            <v>0</v>
          </cell>
          <cell r="G882">
            <v>7601.331314</v>
          </cell>
          <cell r="H882">
            <v>26911.702519999999</v>
          </cell>
          <cell r="I882">
            <v>7830.8817859999999</v>
          </cell>
          <cell r="J882">
            <v>7830.8817859999999</v>
          </cell>
          <cell r="K882">
            <v>0</v>
          </cell>
          <cell r="L882">
            <v>0</v>
          </cell>
          <cell r="M882">
            <v>19080.820734000001</v>
          </cell>
          <cell r="N882">
            <v>14400</v>
          </cell>
          <cell r="O882">
            <v>28412.472876</v>
          </cell>
          <cell r="P882">
            <v>21735.804582000001</v>
          </cell>
          <cell r="Q882">
            <v>6676.6682939999992</v>
          </cell>
          <cell r="R882">
            <v>0</v>
          </cell>
          <cell r="S882">
            <v>513.51449400000001</v>
          </cell>
          <cell r="T882">
            <v>667.06559500000003</v>
          </cell>
          <cell r="U882">
            <v>516.40682900000002</v>
          </cell>
          <cell r="V882">
            <v>667.06559500000003</v>
          </cell>
          <cell r="W882">
            <v>1.9188931975456455E-2</v>
          </cell>
          <cell r="X882">
            <v>2.7064183254959143E-2</v>
          </cell>
          <cell r="Y882">
            <v>358.61585347222223</v>
          </cell>
          <cell r="Z882">
            <v>19080.820734000001</v>
          </cell>
          <cell r="AA882">
            <v>1440000</v>
          </cell>
        </row>
        <row r="883">
          <cell r="A883" t="str">
            <v>PRO</v>
          </cell>
          <cell r="D883">
            <v>19606.926875000001</v>
          </cell>
          <cell r="E883">
            <v>14954.0515</v>
          </cell>
          <cell r="F883">
            <v>0</v>
          </cell>
          <cell r="G883">
            <v>6839.6551799999997</v>
          </cell>
          <cell r="H883">
            <v>54046.661800000002</v>
          </cell>
          <cell r="I883">
            <v>22331.936532</v>
          </cell>
          <cell r="J883">
            <v>3236.5705320000002</v>
          </cell>
          <cell r="K883">
            <v>0</v>
          </cell>
          <cell r="L883">
            <v>0</v>
          </cell>
          <cell r="M883">
            <v>31714.725267999998</v>
          </cell>
          <cell r="N883">
            <v>30000</v>
          </cell>
          <cell r="O883">
            <v>39809.253204000001</v>
          </cell>
          <cell r="P883">
            <v>30139.353813000002</v>
          </cell>
          <cell r="Q883">
            <v>9669.8993910000027</v>
          </cell>
          <cell r="R883">
            <v>0</v>
          </cell>
          <cell r="S883">
            <v>4363.3960980000002</v>
          </cell>
          <cell r="T883">
            <v>4749.5220820000004</v>
          </cell>
          <cell r="U883">
            <v>3860.0788349999998</v>
          </cell>
          <cell r="V883">
            <v>4749.5220820000004</v>
          </cell>
          <cell r="W883">
            <v>7.1421225778647443E-2</v>
          </cell>
          <cell r="X883">
            <v>0.12171251058872644</v>
          </cell>
          <cell r="Y883">
            <v>1286.692945</v>
          </cell>
          <cell r="Z883">
            <v>31714.725267999998</v>
          </cell>
          <cell r="AA883">
            <v>3000000</v>
          </cell>
        </row>
        <row r="884">
          <cell r="A884" t="str">
            <v>VCP</v>
          </cell>
          <cell r="D884">
            <v>214359.97871</v>
          </cell>
          <cell r="E884">
            <v>42882.286351000002</v>
          </cell>
          <cell r="F884">
            <v>21625.695423000001</v>
          </cell>
          <cell r="G884">
            <v>1496164.9674140001</v>
          </cell>
          <cell r="H884">
            <v>1753704.961749</v>
          </cell>
          <cell r="I884">
            <v>870527.74104800005</v>
          </cell>
          <cell r="J884">
            <v>430498.76062999998</v>
          </cell>
          <cell r="K884">
            <v>273935.21322400001</v>
          </cell>
          <cell r="L884">
            <v>439824.29247300001</v>
          </cell>
          <cell r="M884">
            <v>883177.22070099995</v>
          </cell>
          <cell r="N884">
            <v>569999.93000000005</v>
          </cell>
          <cell r="O884">
            <v>512526.062332</v>
          </cell>
          <cell r="P884">
            <v>143039.945389</v>
          </cell>
          <cell r="Q884">
            <v>369486.116943</v>
          </cell>
          <cell r="R884">
            <v>46125.614736000003</v>
          </cell>
          <cell r="S884">
            <v>297919.85770599998</v>
          </cell>
          <cell r="T884">
            <v>252128.51203300001</v>
          </cell>
          <cell r="U884">
            <v>234930.50119099999</v>
          </cell>
          <cell r="V884">
            <v>298254.12676900002</v>
          </cell>
          <cell r="W884">
            <v>0.13396238609982591</v>
          </cell>
          <cell r="X884">
            <v>0.26600606954573597</v>
          </cell>
          <cell r="Y884">
            <v>4121.5882463529424</v>
          </cell>
          <cell r="Z884">
            <v>883177.22070099995</v>
          </cell>
          <cell r="AA884">
            <v>56999993</v>
          </cell>
        </row>
        <row r="885">
          <cell r="A885" t="str">
            <v>NTC</v>
          </cell>
          <cell r="D885">
            <v>1452374.5878280001</v>
          </cell>
          <cell r="E885">
            <v>765.26919399999997</v>
          </cell>
          <cell r="F885">
            <v>327.619103</v>
          </cell>
          <cell r="G885">
            <v>80957.913688999994</v>
          </cell>
          <cell r="H885">
            <v>3401128.11069</v>
          </cell>
          <cell r="I885">
            <v>2812174.5866959998</v>
          </cell>
          <cell r="J885">
            <v>332361.58137700002</v>
          </cell>
          <cell r="K885">
            <v>7219.3399470000004</v>
          </cell>
          <cell r="L885">
            <v>4430</v>
          </cell>
          <cell r="M885">
            <v>588953.52399400005</v>
          </cell>
          <cell r="N885">
            <v>160000</v>
          </cell>
          <cell r="O885">
            <v>532373.37493799999</v>
          </cell>
          <cell r="P885">
            <v>45431.808678000001</v>
          </cell>
          <cell r="Q885">
            <v>486941.56625999999</v>
          </cell>
          <cell r="R885">
            <v>11763.825242000001</v>
          </cell>
          <cell r="S885">
            <v>438341.19803500001</v>
          </cell>
          <cell r="T885">
            <v>570096.77702100005</v>
          </cell>
          <cell r="U885">
            <v>469691.14785200002</v>
          </cell>
          <cell r="V885">
            <v>581860.6022630001</v>
          </cell>
          <cell r="W885">
            <v>0.13809863450180709</v>
          </cell>
          <cell r="X885">
            <v>0.79750120971648175</v>
          </cell>
          <cell r="Y885">
            <v>29355.696740750001</v>
          </cell>
          <cell r="Z885">
            <v>588953.52399400005</v>
          </cell>
          <cell r="AA885">
            <v>16000000</v>
          </cell>
        </row>
        <row r="886">
          <cell r="A886" t="str">
            <v>ICI</v>
          </cell>
          <cell r="D886">
            <v>134447.058769</v>
          </cell>
          <cell r="E886">
            <v>45961.281105000002</v>
          </cell>
          <cell r="F886">
            <v>38704.813632999998</v>
          </cell>
          <cell r="G886">
            <v>5310.0620070000004</v>
          </cell>
          <cell r="H886">
            <v>154350.36211700001</v>
          </cell>
          <cell r="I886">
            <v>101228.993768</v>
          </cell>
          <cell r="J886">
            <v>101228.993768</v>
          </cell>
          <cell r="K886">
            <v>0</v>
          </cell>
          <cell r="L886">
            <v>0</v>
          </cell>
          <cell r="M886">
            <v>53121.368348999997</v>
          </cell>
          <cell r="N886">
            <v>40000</v>
          </cell>
          <cell r="O886">
            <v>92899.441013999996</v>
          </cell>
          <cell r="P886">
            <v>85735.536424999998</v>
          </cell>
          <cell r="Q886">
            <v>7163.9045889999961</v>
          </cell>
          <cell r="R886">
            <v>797.72226599999999</v>
          </cell>
          <cell r="S886">
            <v>3261.6964910000002</v>
          </cell>
          <cell r="T886">
            <v>4619.6919459999999</v>
          </cell>
          <cell r="U886">
            <v>3674.0667579999999</v>
          </cell>
          <cell r="V886">
            <v>5417.4142119999997</v>
          </cell>
          <cell r="W886">
            <v>2.3803421693400363E-2</v>
          </cell>
          <cell r="X886">
            <v>6.9163631739715223E-2</v>
          </cell>
          <cell r="Y886">
            <v>918.51668949999998</v>
          </cell>
          <cell r="Z886">
            <v>53121.368348999997</v>
          </cell>
          <cell r="AA886">
            <v>4000000</v>
          </cell>
        </row>
        <row r="887">
          <cell r="A887" t="str">
            <v>TSG</v>
          </cell>
          <cell r="D887">
            <v>77321.629277</v>
          </cell>
          <cell r="E887">
            <v>62321.654108000002</v>
          </cell>
          <cell r="F887">
            <v>7163.3711190000004</v>
          </cell>
          <cell r="G887">
            <v>11129.625225</v>
          </cell>
          <cell r="H887">
            <v>93307.203332000005</v>
          </cell>
          <cell r="I887">
            <v>55748.870545999998</v>
          </cell>
          <cell r="J887">
            <v>55748.870545999998</v>
          </cell>
          <cell r="K887">
            <v>6500</v>
          </cell>
          <cell r="L887">
            <v>0</v>
          </cell>
          <cell r="M887">
            <v>37558.332785999999</v>
          </cell>
          <cell r="N887">
            <v>30741</v>
          </cell>
          <cell r="O887">
            <v>141556.83714300001</v>
          </cell>
          <cell r="P887">
            <v>113039.171636</v>
          </cell>
          <cell r="Q887">
            <v>28517.665507000002</v>
          </cell>
          <cell r="R887">
            <v>153.48930300000001</v>
          </cell>
          <cell r="S887">
            <v>7129.3813099999998</v>
          </cell>
          <cell r="T887">
            <v>7166</v>
          </cell>
          <cell r="U887">
            <v>5732.8</v>
          </cell>
          <cell r="V887">
            <v>7319.4893030000003</v>
          </cell>
          <cell r="W887">
            <v>6.1440058165733467E-2</v>
          </cell>
          <cell r="X887">
            <v>0.1526372331984055</v>
          </cell>
          <cell r="Y887">
            <v>1864.8710191600794</v>
          </cell>
          <cell r="Z887">
            <v>37558.332785999999</v>
          </cell>
          <cell r="AA887">
            <v>3074100</v>
          </cell>
        </row>
        <row r="888">
          <cell r="A888" t="str">
            <v>PVP</v>
          </cell>
          <cell r="D888">
            <v>1182273.717285</v>
          </cell>
          <cell r="E888">
            <v>350624.49868600001</v>
          </cell>
          <cell r="F888">
            <v>8455.8082350000004</v>
          </cell>
          <cell r="G888">
            <v>1652124.2991249999</v>
          </cell>
          <cell r="H888">
            <v>2853492.2275080001</v>
          </cell>
          <cell r="I888">
            <v>1583752.381757</v>
          </cell>
          <cell r="J888">
            <v>697993.816551</v>
          </cell>
          <cell r="K888">
            <v>310181.80222700001</v>
          </cell>
          <cell r="L888">
            <v>877391.48187300004</v>
          </cell>
          <cell r="M888">
            <v>1269739.8457510001</v>
          </cell>
          <cell r="N888">
            <v>942750.28</v>
          </cell>
          <cell r="O888">
            <v>1488513.975534</v>
          </cell>
          <cell r="P888">
            <v>1280062.0696350001</v>
          </cell>
          <cell r="Q888">
            <v>208451.90589900012</v>
          </cell>
          <cell r="R888">
            <v>21116.789350999999</v>
          </cell>
          <cell r="S888">
            <v>189843.067358</v>
          </cell>
          <cell r="T888">
            <v>231576.84513599999</v>
          </cell>
          <cell r="U888">
            <v>181388.43754000001</v>
          </cell>
          <cell r="V888">
            <v>252693.634487</v>
          </cell>
          <cell r="W888">
            <v>6.3567174212494498E-2</v>
          </cell>
          <cell r="X888">
            <v>0.14285480458614422</v>
          </cell>
          <cell r="Y888">
            <v>1924.0348307295119</v>
          </cell>
          <cell r="Z888">
            <v>1269739.8457510001</v>
          </cell>
          <cell r="AA888">
            <v>94275028</v>
          </cell>
        </row>
        <row r="889">
          <cell r="A889" t="str">
            <v>SSU</v>
          </cell>
          <cell r="D889">
            <v>19383.134775999999</v>
          </cell>
          <cell r="E889">
            <v>12837.005046</v>
          </cell>
          <cell r="F889">
            <v>323.93244399999998</v>
          </cell>
          <cell r="G889">
            <v>22011.000502999999</v>
          </cell>
          <cell r="H889">
            <v>44407.963450000003</v>
          </cell>
          <cell r="I889">
            <v>18533.765447000002</v>
          </cell>
          <cell r="J889">
            <v>16073.765447</v>
          </cell>
          <cell r="K889">
            <v>951.315201</v>
          </cell>
          <cell r="L889">
            <v>2460</v>
          </cell>
          <cell r="M889">
            <v>25874.198003000001</v>
          </cell>
          <cell r="N889">
            <v>25000</v>
          </cell>
          <cell r="O889">
            <v>47760.994637999996</v>
          </cell>
          <cell r="P889">
            <v>35345.797359999997</v>
          </cell>
          <cell r="Q889">
            <v>12415.197277999998</v>
          </cell>
          <cell r="R889">
            <v>231.66646</v>
          </cell>
          <cell r="S889">
            <v>2182.8647820000001</v>
          </cell>
          <cell r="T889">
            <v>1940.272344</v>
          </cell>
          <cell r="U889">
            <v>1543.101013</v>
          </cell>
          <cell r="V889">
            <v>2171.9388039999999</v>
          </cell>
          <cell r="W889">
            <v>3.4748294970504891E-2</v>
          </cell>
          <cell r="X889">
            <v>5.9638602627261492E-2</v>
          </cell>
          <cell r="Y889">
            <v>617.24040520000005</v>
          </cell>
          <cell r="Z889">
            <v>25874.198003000001</v>
          </cell>
          <cell r="AA889">
            <v>2500000</v>
          </cell>
        </row>
        <row r="890">
          <cell r="A890" t="str">
            <v>VPR</v>
          </cell>
          <cell r="D890">
            <v>58010.182928000002</v>
          </cell>
          <cell r="E890">
            <v>9489.0137799999993</v>
          </cell>
          <cell r="F890">
            <v>12298.154489</v>
          </cell>
          <cell r="G890">
            <v>34903.982558000003</v>
          </cell>
          <cell r="H890">
            <v>108261.479573</v>
          </cell>
          <cell r="I890">
            <v>48900.590901000003</v>
          </cell>
          <cell r="J890">
            <v>29699.203536000001</v>
          </cell>
          <cell r="K890">
            <v>13752.962385999999</v>
          </cell>
          <cell r="L890">
            <v>18557.083364999999</v>
          </cell>
          <cell r="M890">
            <v>59360.888672000001</v>
          </cell>
          <cell r="N890">
            <v>41600</v>
          </cell>
          <cell r="O890">
            <v>56382.980756999998</v>
          </cell>
          <cell r="P890">
            <v>48442.689222000001</v>
          </cell>
          <cell r="Q890">
            <v>7940.291535000003</v>
          </cell>
          <cell r="R890">
            <v>402.20918499999999</v>
          </cell>
          <cell r="S890">
            <v>1749.0607050000001</v>
          </cell>
          <cell r="T890">
            <v>2935.5456389999999</v>
          </cell>
          <cell r="U890">
            <v>2325.3011190000002</v>
          </cell>
          <cell r="V890">
            <v>3337.7548240000001</v>
          </cell>
          <cell r="W890">
            <v>2.1478564011607332E-2</v>
          </cell>
          <cell r="X890">
            <v>3.9172276073030289E-2</v>
          </cell>
          <cell r="Y890">
            <v>558.96661514423079</v>
          </cell>
          <cell r="Z890">
            <v>59360.888672000001</v>
          </cell>
          <cell r="AA890">
            <v>4160000</v>
          </cell>
        </row>
        <row r="891">
          <cell r="A891" t="str">
            <v>PVM</v>
          </cell>
          <cell r="D891">
            <v>385981.40336499998</v>
          </cell>
          <cell r="E891">
            <v>147917.88260000001</v>
          </cell>
          <cell r="F891">
            <v>79213.435526999994</v>
          </cell>
          <cell r="G891">
            <v>48398.269411000001</v>
          </cell>
          <cell r="H891">
            <v>667800.56718300004</v>
          </cell>
          <cell r="I891">
            <v>217049.216136</v>
          </cell>
          <cell r="J891">
            <v>207449.27877</v>
          </cell>
          <cell r="K891">
            <v>111957.478</v>
          </cell>
          <cell r="L891">
            <v>9134.0971709999994</v>
          </cell>
          <cell r="M891">
            <v>450751.35104699997</v>
          </cell>
          <cell r="N891">
            <v>386386</v>
          </cell>
          <cell r="O891">
            <v>1161933.1779479999</v>
          </cell>
          <cell r="P891">
            <v>1146186.9705650001</v>
          </cell>
          <cell r="Q891">
            <v>15746.207383000012</v>
          </cell>
          <cell r="R891">
            <v>2111.405753</v>
          </cell>
          <cell r="S891">
            <v>-60734.526767000003</v>
          </cell>
          <cell r="T891">
            <v>35029.818883</v>
          </cell>
          <cell r="U891">
            <v>34092.635174000003</v>
          </cell>
          <cell r="V891">
            <v>37141.224635999999</v>
          </cell>
          <cell r="W891">
            <v>5.1052120721930237E-2</v>
          </cell>
          <cell r="X891">
            <v>7.5635125873300277E-2</v>
          </cell>
          <cell r="Y891">
            <v>882.34654397416068</v>
          </cell>
          <cell r="Z891">
            <v>450751.35104699997</v>
          </cell>
          <cell r="AA891">
            <v>38638600</v>
          </cell>
        </row>
        <row r="892">
          <cell r="A892" t="str">
            <v>HEC</v>
          </cell>
          <cell r="D892">
            <v>117969.063776</v>
          </cell>
          <cell r="E892">
            <v>58327.595921</v>
          </cell>
          <cell r="F892">
            <v>7537.7610869999999</v>
          </cell>
          <cell r="G892">
            <v>329207.46585799998</v>
          </cell>
          <cell r="H892">
            <v>458656.84545099997</v>
          </cell>
          <cell r="I892">
            <v>320118.53618499998</v>
          </cell>
          <cell r="J892">
            <v>108718.536185</v>
          </cell>
          <cell r="K892">
            <v>0</v>
          </cell>
          <cell r="L892">
            <v>211400</v>
          </cell>
          <cell r="M892">
            <v>138538.309266</v>
          </cell>
          <cell r="N892">
            <v>42000</v>
          </cell>
          <cell r="O892">
            <v>194215.325128</v>
          </cell>
          <cell r="P892">
            <v>147627.10217699999</v>
          </cell>
          <cell r="Q892">
            <v>46588.222951000011</v>
          </cell>
          <cell r="R892">
            <v>957.77977899999996</v>
          </cell>
          <cell r="S892">
            <v>22699.240244000001</v>
          </cell>
          <cell r="T892">
            <v>26855.371047000001</v>
          </cell>
          <cell r="U892">
            <v>21137.862804</v>
          </cell>
          <cell r="V892">
            <v>27813.150826000001</v>
          </cell>
          <cell r="W892">
            <v>4.6086443522313537E-2</v>
          </cell>
          <cell r="X892">
            <v>0.15257774485622111</v>
          </cell>
          <cell r="Y892">
            <v>5032.8244771428572</v>
          </cell>
          <cell r="Z892">
            <v>138538.309266</v>
          </cell>
          <cell r="AA892">
            <v>4200000</v>
          </cell>
        </row>
        <row r="893">
          <cell r="A893" t="str">
            <v>DOC</v>
          </cell>
          <cell r="D893">
            <v>120448.717984</v>
          </cell>
          <cell r="E893">
            <v>7563.0024999999996</v>
          </cell>
          <cell r="F893">
            <v>109216.341629</v>
          </cell>
          <cell r="G893">
            <v>2933.9084779999998</v>
          </cell>
          <cell r="H893">
            <v>123382.626462</v>
          </cell>
          <cell r="I893">
            <v>17971.675044</v>
          </cell>
          <cell r="J893">
            <v>17971.675044</v>
          </cell>
          <cell r="K893">
            <v>11433.913</v>
          </cell>
          <cell r="L893">
            <v>0</v>
          </cell>
          <cell r="M893">
            <v>105410.951418</v>
          </cell>
          <cell r="N893">
            <v>100000</v>
          </cell>
          <cell r="O893">
            <v>325368.09189500002</v>
          </cell>
          <cell r="P893">
            <v>310002.298839</v>
          </cell>
          <cell r="Q893">
            <v>15365.793056000022</v>
          </cell>
          <cell r="R893">
            <v>532.18241899999998</v>
          </cell>
          <cell r="S893">
            <v>2616.7839090000002</v>
          </cell>
          <cell r="T893">
            <v>5141.3585370000001</v>
          </cell>
          <cell r="U893">
            <v>4095.2090010000002</v>
          </cell>
          <cell r="V893">
            <v>5673.5409559999998</v>
          </cell>
          <cell r="W893">
            <v>3.3191131672507097E-2</v>
          </cell>
          <cell r="X893">
            <v>3.8849938700967854E-2</v>
          </cell>
          <cell r="Y893">
            <v>409.52090010000001</v>
          </cell>
          <cell r="Z893">
            <v>105410.951418</v>
          </cell>
          <cell r="AA893">
            <v>10000000</v>
          </cell>
        </row>
        <row r="894">
          <cell r="A894" t="str">
            <v>ANT</v>
          </cell>
          <cell r="D894">
            <v>85839.979116000002</v>
          </cell>
          <cell r="E894">
            <v>15075.578787</v>
          </cell>
          <cell r="F894">
            <v>44579.293340999997</v>
          </cell>
          <cell r="G894">
            <v>122409.544691</v>
          </cell>
          <cell r="H894">
            <v>219151.683483</v>
          </cell>
          <cell r="I894">
            <v>170765.08138700001</v>
          </cell>
          <cell r="J894">
            <v>108966.309347</v>
          </cell>
          <cell r="K894">
            <v>73971.770229000002</v>
          </cell>
          <cell r="L894">
            <v>60000</v>
          </cell>
          <cell r="M894">
            <v>48386.602096000002</v>
          </cell>
          <cell r="N894">
            <v>60000</v>
          </cell>
          <cell r="O894">
            <v>351299.08523899998</v>
          </cell>
          <cell r="P894">
            <v>293914.54841500003</v>
          </cell>
          <cell r="Q894">
            <v>57384.536823999995</v>
          </cell>
          <cell r="R894">
            <v>9593.020262</v>
          </cell>
          <cell r="S894">
            <v>11744.593811000001</v>
          </cell>
          <cell r="T894">
            <v>1322.2338119999999</v>
          </cell>
          <cell r="U894">
            <v>1322.2338119999999</v>
          </cell>
          <cell r="V894">
            <v>10915.254074</v>
          </cell>
          <cell r="W894">
            <v>6.0334184569591411E-3</v>
          </cell>
          <cell r="X894">
            <v>2.7326444815791388E-2</v>
          </cell>
          <cell r="Y894">
            <v>220.37230199999999</v>
          </cell>
          <cell r="Z894">
            <v>48386.602096000002</v>
          </cell>
          <cell r="AA894">
            <v>6000000</v>
          </cell>
        </row>
        <row r="895">
          <cell r="A895" t="str">
            <v>HNP</v>
          </cell>
          <cell r="D895">
            <v>118384.455107</v>
          </cell>
          <cell r="E895">
            <v>57520.034939999998</v>
          </cell>
          <cell r="F895">
            <v>33796.607146000002</v>
          </cell>
          <cell r="G895">
            <v>117387.330317</v>
          </cell>
          <cell r="H895">
            <v>242734.85326199999</v>
          </cell>
          <cell r="I895">
            <v>117535.094107</v>
          </cell>
          <cell r="J895">
            <v>102491.14382100001</v>
          </cell>
          <cell r="K895">
            <v>67157.937701000003</v>
          </cell>
          <cell r="L895">
            <v>15043.950285999999</v>
          </cell>
          <cell r="M895">
            <v>125199.75915500001</v>
          </cell>
          <cell r="N895">
            <v>50000</v>
          </cell>
          <cell r="O895">
            <v>418964.60623500001</v>
          </cell>
          <cell r="P895">
            <v>361691.15143999999</v>
          </cell>
          <cell r="Q895">
            <v>57273.454794999998</v>
          </cell>
          <cell r="R895">
            <v>4032.92913</v>
          </cell>
          <cell r="S895">
            <v>18951.611782</v>
          </cell>
          <cell r="T895">
            <v>15006.113622999999</v>
          </cell>
          <cell r="U895">
            <v>11985.362423</v>
          </cell>
          <cell r="V895">
            <v>19039.042752999998</v>
          </cell>
          <cell r="W895">
            <v>4.9376355566307553E-2</v>
          </cell>
          <cell r="X895">
            <v>9.5729915967025653E-2</v>
          </cell>
          <cell r="Y895">
            <v>2397.0724845999998</v>
          </cell>
          <cell r="Z895">
            <v>125199.75915500001</v>
          </cell>
          <cell r="AA895">
            <v>5000000</v>
          </cell>
        </row>
        <row r="896">
          <cell r="A896" t="str">
            <v>KHD</v>
          </cell>
          <cell r="D896">
            <v>31753.372360000001</v>
          </cell>
          <cell r="E896">
            <v>11487.658998000001</v>
          </cell>
          <cell r="F896">
            <v>14348.516765</v>
          </cell>
          <cell r="G896">
            <v>18667.421774999999</v>
          </cell>
          <cell r="H896">
            <v>93146.123099999997</v>
          </cell>
          <cell r="I896">
            <v>58561.243494000002</v>
          </cell>
          <cell r="J896">
            <v>37446.829107999998</v>
          </cell>
          <cell r="K896">
            <v>6128</v>
          </cell>
          <cell r="L896">
            <v>6672</v>
          </cell>
          <cell r="M896">
            <v>34584.879606000002</v>
          </cell>
          <cell r="N896">
            <v>17174.099999999999</v>
          </cell>
          <cell r="O896">
            <v>117978.58059500001</v>
          </cell>
          <cell r="P896">
            <v>92586.581638999996</v>
          </cell>
          <cell r="Q896">
            <v>25391.99895600001</v>
          </cell>
          <cell r="R896">
            <v>414.015334</v>
          </cell>
          <cell r="S896">
            <v>9694.8570710000004</v>
          </cell>
          <cell r="T896">
            <v>10370.052394</v>
          </cell>
          <cell r="U896">
            <v>8101.6793550000002</v>
          </cell>
          <cell r="V896">
            <v>10784.067728</v>
          </cell>
          <cell r="W896">
            <v>8.6978170270191321E-2</v>
          </cell>
          <cell r="X896">
            <v>0.23425495324247045</v>
          </cell>
          <cell r="Y896">
            <v>4717.3821947001588</v>
          </cell>
          <cell r="Z896">
            <v>34584.879606000002</v>
          </cell>
          <cell r="AA896">
            <v>1717410</v>
          </cell>
        </row>
        <row r="897">
          <cell r="A897" t="str">
            <v>QNS</v>
          </cell>
          <cell r="D897">
            <v>3178492.625825</v>
          </cell>
          <cell r="E897">
            <v>74508.672017999997</v>
          </cell>
          <cell r="F897">
            <v>585094.97722</v>
          </cell>
          <cell r="G897">
            <v>4568453.4915990001</v>
          </cell>
          <cell r="H897">
            <v>8001683.219327</v>
          </cell>
          <cell r="I897">
            <v>2648974.3708569999</v>
          </cell>
          <cell r="J897">
            <v>2621762.2104429998</v>
          </cell>
          <cell r="K897">
            <v>1727184.0748769999</v>
          </cell>
          <cell r="L897">
            <v>0</v>
          </cell>
          <cell r="M897">
            <v>5352708.8484699996</v>
          </cell>
          <cell r="N897">
            <v>2462957.71</v>
          </cell>
          <cell r="O897">
            <v>8031038.4236260001</v>
          </cell>
          <cell r="P897">
            <v>5736791.2935279999</v>
          </cell>
          <cell r="Q897">
            <v>2294247.1300980006</v>
          </cell>
          <cell r="R897">
            <v>90021.145503000007</v>
          </cell>
          <cell r="S897">
            <v>1356870.979146</v>
          </cell>
          <cell r="T897">
            <v>1405302.6891429999</v>
          </cell>
          <cell r="U897">
            <v>1240351.197619</v>
          </cell>
          <cell r="V897">
            <v>1495323.8346460001</v>
          </cell>
          <cell r="W897">
            <v>0.15501128495353289</v>
          </cell>
          <cell r="X897">
            <v>0.23172401726530256</v>
          </cell>
          <cell r="Y897">
            <v>3474.9575670759527</v>
          </cell>
          <cell r="Z897">
            <v>5352708.8484699996</v>
          </cell>
          <cell r="AA897">
            <v>356939955</v>
          </cell>
        </row>
        <row r="898">
          <cell r="A898" t="str">
            <v>QHW</v>
          </cell>
          <cell r="D898">
            <v>92219.112074999997</v>
          </cell>
          <cell r="E898">
            <v>61314.417690000002</v>
          </cell>
          <cell r="F898">
            <v>9087.6746770000009</v>
          </cell>
          <cell r="G898">
            <v>27519.502944</v>
          </cell>
          <cell r="H898">
            <v>153911.35046799999</v>
          </cell>
          <cell r="I898">
            <v>22825.938398999999</v>
          </cell>
          <cell r="J898">
            <v>14789.392859</v>
          </cell>
          <cell r="K898">
            <v>0</v>
          </cell>
          <cell r="L898">
            <v>0</v>
          </cell>
          <cell r="M898">
            <v>131085.41206900001</v>
          </cell>
          <cell r="N898">
            <v>79794</v>
          </cell>
          <cell r="O898">
            <v>224618.35573499999</v>
          </cell>
          <cell r="P898">
            <v>194077.43919199999</v>
          </cell>
          <cell r="Q898">
            <v>30540.916543000003</v>
          </cell>
          <cell r="R898">
            <v>2.5597509999999999</v>
          </cell>
          <cell r="S898">
            <v>5788.4081820000001</v>
          </cell>
          <cell r="T898">
            <v>6876.0446330000004</v>
          </cell>
          <cell r="U898">
            <v>5435.3450210000001</v>
          </cell>
          <cell r="V898">
            <v>6878.6043840000002</v>
          </cell>
          <cell r="W898">
            <v>3.5314777009445276E-2</v>
          </cell>
          <cell r="X898">
            <v>4.146414871960713E-2</v>
          </cell>
          <cell r="Y898">
            <v>681.17214590069432</v>
          </cell>
          <cell r="Z898">
            <v>131085.41206900001</v>
          </cell>
          <cell r="AA898">
            <v>7979400</v>
          </cell>
        </row>
        <row r="899">
          <cell r="A899" t="str">
            <v>HJC</v>
          </cell>
          <cell r="D899">
            <v>173974.591442</v>
          </cell>
          <cell r="E899">
            <v>98422.258281999995</v>
          </cell>
          <cell r="F899">
            <v>65326.459432000003</v>
          </cell>
          <cell r="G899">
            <v>82357.234236999997</v>
          </cell>
          <cell r="H899">
            <v>256331.825679</v>
          </cell>
          <cell r="I899">
            <v>133280.855021</v>
          </cell>
          <cell r="J899">
            <v>128612.691959</v>
          </cell>
          <cell r="K899">
            <v>77829.168074000001</v>
          </cell>
          <cell r="L899">
            <v>4668.1630619999996</v>
          </cell>
          <cell r="M899">
            <v>123050.97065800001</v>
          </cell>
          <cell r="N899">
            <v>128530.52</v>
          </cell>
          <cell r="O899">
            <v>427796.507385</v>
          </cell>
          <cell r="P899">
            <v>380790.13531899999</v>
          </cell>
          <cell r="Q899">
            <v>47006.372065999989</v>
          </cell>
          <cell r="R899">
            <v>8016.9532330000002</v>
          </cell>
          <cell r="S899">
            <v>12931.700095</v>
          </cell>
          <cell r="T899">
            <v>5286.232806</v>
          </cell>
          <cell r="U899">
            <v>5286.232806</v>
          </cell>
          <cell r="V899">
            <v>13303.186039</v>
          </cell>
          <cell r="W899">
            <v>2.0622615986123628E-2</v>
          </cell>
          <cell r="X899">
            <v>4.2959700177353476E-2</v>
          </cell>
          <cell r="Y899">
            <v>411.28230135535125</v>
          </cell>
          <cell r="Z899">
            <v>123050.97065800001</v>
          </cell>
          <cell r="AA899">
            <v>12853052</v>
          </cell>
        </row>
        <row r="900">
          <cell r="A900" t="str">
            <v>KBE</v>
          </cell>
          <cell r="D900">
            <v>24971.76568</v>
          </cell>
          <cell r="E900">
            <v>5621.4229690000002</v>
          </cell>
          <cell r="F900">
            <v>15824.976321</v>
          </cell>
          <cell r="G900">
            <v>6613.3944359999996</v>
          </cell>
          <cell r="H900">
            <v>32331.308420000001</v>
          </cell>
          <cell r="I900">
            <v>11429.405715000001</v>
          </cell>
          <cell r="J900">
            <v>11429.405715000001</v>
          </cell>
          <cell r="K900">
            <v>3872.7598360000002</v>
          </cell>
          <cell r="L900">
            <v>0</v>
          </cell>
          <cell r="M900">
            <v>20901.902705</v>
          </cell>
          <cell r="N900">
            <v>12310.6</v>
          </cell>
          <cell r="O900">
            <v>111846.57159799999</v>
          </cell>
          <cell r="P900">
            <v>89667.395839000004</v>
          </cell>
          <cell r="Q900">
            <v>22179.175759000005</v>
          </cell>
          <cell r="R900">
            <v>551.90962000000002</v>
          </cell>
          <cell r="S900">
            <v>4110.27261</v>
          </cell>
          <cell r="T900">
            <v>3822.448613</v>
          </cell>
          <cell r="U900">
            <v>3185.9730890000001</v>
          </cell>
          <cell r="V900">
            <v>4374.3582329999999</v>
          </cell>
          <cell r="W900">
            <v>9.8541421448603408E-2</v>
          </cell>
          <cell r="X900">
            <v>0.15242502723151011</v>
          </cell>
          <cell r="Y900">
            <v>2587.9917217682323</v>
          </cell>
          <cell r="Z900">
            <v>20901.902705</v>
          </cell>
          <cell r="AA900">
            <v>1231060</v>
          </cell>
        </row>
        <row r="901">
          <cell r="A901" t="str">
            <v>G36</v>
          </cell>
          <cell r="D901">
            <v>3630369.2661219998</v>
          </cell>
          <cell r="E901">
            <v>1209832.896404</v>
          </cell>
          <cell r="F901">
            <v>1247563.631726</v>
          </cell>
          <cell r="G901">
            <v>2045564.972538</v>
          </cell>
          <cell r="H901">
            <v>5932212.6450669998</v>
          </cell>
          <cell r="I901">
            <v>4881539.9811389996</v>
          </cell>
          <cell r="J901">
            <v>3376828.1834709998</v>
          </cell>
          <cell r="K901">
            <v>233076.285409</v>
          </cell>
          <cell r="L901">
            <v>855847.98591299995</v>
          </cell>
          <cell r="M901">
            <v>1050672.663928</v>
          </cell>
          <cell r="N901">
            <v>936000</v>
          </cell>
          <cell r="O901">
            <v>3084749.20786</v>
          </cell>
          <cell r="P901">
            <v>2845562.6298369998</v>
          </cell>
          <cell r="Q901">
            <v>239186.57802300001</v>
          </cell>
          <cell r="R901">
            <v>116891.50530200001</v>
          </cell>
          <cell r="S901">
            <v>166399.62439800001</v>
          </cell>
          <cell r="T901">
            <v>113658.523657</v>
          </cell>
          <cell r="U901">
            <v>86110.395044000004</v>
          </cell>
          <cell r="V901">
            <v>230550.02895900002</v>
          </cell>
          <cell r="W901">
            <v>1.4515729660433886E-2</v>
          </cell>
          <cell r="X901">
            <v>8.1957395486117773E-2</v>
          </cell>
          <cell r="Y901">
            <v>919.982853034188</v>
          </cell>
          <cell r="Z901">
            <v>1050672.663928</v>
          </cell>
          <cell r="AA901">
            <v>93600000</v>
          </cell>
        </row>
        <row r="902">
          <cell r="A902" t="str">
            <v>BDW</v>
          </cell>
          <cell r="D902">
            <v>46894.915747999999</v>
          </cell>
          <cell r="E902">
            <v>14486.784551999999</v>
          </cell>
          <cell r="F902">
            <v>16516.346809999999</v>
          </cell>
          <cell r="G902">
            <v>318292.89633299998</v>
          </cell>
          <cell r="H902">
            <v>387978.21461299999</v>
          </cell>
          <cell r="I902">
            <v>235709.603408</v>
          </cell>
          <cell r="J902">
            <v>54449.568718000002</v>
          </cell>
          <cell r="K902">
            <v>19743.944</v>
          </cell>
          <cell r="L902">
            <v>106652.496121</v>
          </cell>
          <cell r="M902">
            <v>152268.61120499999</v>
          </cell>
          <cell r="N902">
            <v>124108</v>
          </cell>
          <cell r="O902">
            <v>175473.13449500001</v>
          </cell>
          <cell r="P902">
            <v>118081.616735</v>
          </cell>
          <cell r="Q902">
            <v>57391.51776000001</v>
          </cell>
          <cell r="R902">
            <v>4418.1171729999996</v>
          </cell>
          <cell r="S902">
            <v>20075.755544</v>
          </cell>
          <cell r="T902">
            <v>16983.977263000001</v>
          </cell>
          <cell r="U902">
            <v>13552.353810000001</v>
          </cell>
          <cell r="V902">
            <v>21402.094435999999</v>
          </cell>
          <cell r="W902">
            <v>3.4930708219063758E-2</v>
          </cell>
          <cell r="X902">
            <v>8.9002938312443131E-2</v>
          </cell>
          <cell r="Y902">
            <v>1091.9806789248075</v>
          </cell>
          <cell r="Z902">
            <v>152268.61120499999</v>
          </cell>
          <cell r="AA902">
            <v>12410800</v>
          </cell>
        </row>
        <row r="903">
          <cell r="A903" t="str">
            <v>TNP</v>
          </cell>
          <cell r="D903">
            <v>4171.5694439999997</v>
          </cell>
          <cell r="E903">
            <v>2405.8400459999998</v>
          </cell>
          <cell r="F903">
            <v>107.909612</v>
          </cell>
          <cell r="G903">
            <v>88240.498267999996</v>
          </cell>
          <cell r="H903">
            <v>107086.187846</v>
          </cell>
          <cell r="I903">
            <v>25792.248467000001</v>
          </cell>
          <cell r="J903">
            <v>13472.248466999999</v>
          </cell>
          <cell r="K903">
            <v>8634.4452700000002</v>
          </cell>
          <cell r="L903">
            <v>10320</v>
          </cell>
          <cell r="M903">
            <v>81293.939379000003</v>
          </cell>
          <cell r="N903">
            <v>71000</v>
          </cell>
          <cell r="O903">
            <v>50043.837943999999</v>
          </cell>
          <cell r="P903">
            <v>32612.4768</v>
          </cell>
          <cell r="Q903">
            <v>17431.361144000002</v>
          </cell>
          <cell r="R903">
            <v>1784.7741410000001</v>
          </cell>
          <cell r="S903">
            <v>10463.963873000001</v>
          </cell>
          <cell r="T903">
            <v>8579.3805329999996</v>
          </cell>
          <cell r="U903">
            <v>6873.4446150000003</v>
          </cell>
          <cell r="V903">
            <v>10364.154673999999</v>
          </cell>
          <cell r="W903">
            <v>6.4186098630055435E-2</v>
          </cell>
          <cell r="X903">
            <v>8.4550517141940368E-2</v>
          </cell>
          <cell r="Y903">
            <v>968.09079084507039</v>
          </cell>
          <cell r="Z903">
            <v>81293.939379000003</v>
          </cell>
          <cell r="AA903">
            <v>7100000</v>
          </cell>
        </row>
        <row r="904">
          <cell r="A904" t="str">
            <v>SB1</v>
          </cell>
          <cell r="D904">
            <v>59653.854128999999</v>
          </cell>
          <cell r="E904">
            <v>3555.0231389999999</v>
          </cell>
          <cell r="F904">
            <v>51033.915734000002</v>
          </cell>
          <cell r="G904">
            <v>89418.349044999995</v>
          </cell>
          <cell r="H904">
            <v>199567.717164</v>
          </cell>
          <cell r="I904">
            <v>50353.336862999997</v>
          </cell>
          <cell r="J904">
            <v>45396.765420999996</v>
          </cell>
          <cell r="K904">
            <v>6500</v>
          </cell>
          <cell r="L904">
            <v>0</v>
          </cell>
          <cell r="M904">
            <v>149214.380301</v>
          </cell>
          <cell r="N904">
            <v>105000</v>
          </cell>
          <cell r="O904">
            <v>265981.43849999999</v>
          </cell>
          <cell r="P904">
            <v>225476.941582</v>
          </cell>
          <cell r="Q904">
            <v>40504.496918000004</v>
          </cell>
          <cell r="R904">
            <v>859.01295900000002</v>
          </cell>
          <cell r="S904">
            <v>6026.9082449999996</v>
          </cell>
          <cell r="T904">
            <v>5657.0180810000002</v>
          </cell>
          <cell r="U904">
            <v>4466.2715459999999</v>
          </cell>
          <cell r="V904">
            <v>6516.0310399999998</v>
          </cell>
          <cell r="W904">
            <v>2.2379729594890964E-2</v>
          </cell>
          <cell r="X904">
            <v>2.9931910965890117E-2</v>
          </cell>
          <cell r="Y904">
            <v>425.35919485714288</v>
          </cell>
          <cell r="Z904">
            <v>149214.380301</v>
          </cell>
          <cell r="AA904">
            <v>10500000</v>
          </cell>
        </row>
        <row r="905">
          <cell r="A905" t="str">
            <v>SEA</v>
          </cell>
          <cell r="D905">
            <v>520226.37342800002</v>
          </cell>
          <cell r="E905">
            <v>23213.955255000001</v>
          </cell>
          <cell r="F905">
            <v>203317.265973</v>
          </cell>
          <cell r="G905">
            <v>666679.03842899995</v>
          </cell>
          <cell r="H905">
            <v>2781886.4053489999</v>
          </cell>
          <cell r="I905">
            <v>549157.44674999989</v>
          </cell>
          <cell r="J905">
            <v>524318.33074999985</v>
          </cell>
          <cell r="K905">
            <v>365612.91499999998</v>
          </cell>
          <cell r="L905">
            <v>9033.6059999999998</v>
          </cell>
          <cell r="M905">
            <v>2232728.9585989998</v>
          </cell>
          <cell r="N905">
            <v>1249905</v>
          </cell>
          <cell r="O905">
            <v>1175850.782693</v>
          </cell>
          <cell r="P905">
            <v>1050103.81697</v>
          </cell>
          <cell r="Q905">
            <v>125746.96572300007</v>
          </cell>
          <cell r="R905">
            <v>22247.010187</v>
          </cell>
          <cell r="S905">
            <v>28560.706197</v>
          </cell>
          <cell r="T905">
            <v>198216.37757800001</v>
          </cell>
          <cell r="U905">
            <v>183477.13783299999</v>
          </cell>
          <cell r="V905">
            <v>220463.38776500002</v>
          </cell>
          <cell r="W905">
            <v>6.5954216347659231E-2</v>
          </cell>
          <cell r="X905">
            <v>8.2176180465778001E-2</v>
          </cell>
          <cell r="Y905">
            <v>1467.9286652425585</v>
          </cell>
          <cell r="Z905">
            <v>2232728.9585989998</v>
          </cell>
          <cell r="AA905">
            <v>124990500</v>
          </cell>
        </row>
        <row r="906">
          <cell r="A906" t="str">
            <v>C12</v>
          </cell>
          <cell r="D906">
            <v>821890.03268800001</v>
          </cell>
          <cell r="E906">
            <v>310973.79200999998</v>
          </cell>
          <cell r="F906">
            <v>160935.02421999999</v>
          </cell>
          <cell r="G906">
            <v>49461.380920000003</v>
          </cell>
          <cell r="H906">
            <v>895700.88989800005</v>
          </cell>
          <cell r="I906">
            <v>816631.66341899999</v>
          </cell>
          <cell r="J906">
            <v>791241.712207</v>
          </cell>
          <cell r="K906">
            <v>197671.469629</v>
          </cell>
          <cell r="L906">
            <v>25389.951212</v>
          </cell>
          <cell r="M906">
            <v>79069.226479000004</v>
          </cell>
          <cell r="N906">
            <v>48500</v>
          </cell>
          <cell r="O906">
            <v>301619.04022099997</v>
          </cell>
          <cell r="P906">
            <v>255905.93730300001</v>
          </cell>
          <cell r="Q906">
            <v>45713.102917999997</v>
          </cell>
          <cell r="R906">
            <v>17970.507229999999</v>
          </cell>
          <cell r="S906">
            <v>10763.336961000001</v>
          </cell>
          <cell r="T906">
            <v>5044.0539879999997</v>
          </cell>
          <cell r="U906">
            <v>3434.973113</v>
          </cell>
          <cell r="V906">
            <v>23014.561217999999</v>
          </cell>
          <cell r="W906">
            <v>3.8349555657929127E-3</v>
          </cell>
          <cell r="X906">
            <v>4.3442604233801307E-2</v>
          </cell>
          <cell r="Y906">
            <v>708.24187896907222</v>
          </cell>
          <cell r="Z906">
            <v>79069.226479000004</v>
          </cell>
          <cell r="AA906">
            <v>4850000</v>
          </cell>
        </row>
        <row r="907">
          <cell r="A907" t="str">
            <v>VCA</v>
          </cell>
          <cell r="D907">
            <v>526510.63699799997</v>
          </cell>
          <cell r="E907">
            <v>129416.38832899999</v>
          </cell>
          <cell r="F907">
            <v>359058.788627</v>
          </cell>
          <cell r="G907">
            <v>77720.267108999993</v>
          </cell>
          <cell r="H907">
            <v>611006.37944799999</v>
          </cell>
          <cell r="I907">
            <v>361182.95597299997</v>
          </cell>
          <cell r="J907">
            <v>361182.95597299997</v>
          </cell>
          <cell r="K907">
            <v>275798.62845000002</v>
          </cell>
          <cell r="L907">
            <v>0</v>
          </cell>
          <cell r="M907">
            <v>249823.42347499999</v>
          </cell>
          <cell r="N907">
            <v>151873.22</v>
          </cell>
          <cell r="O907">
            <v>2512157.9742490002</v>
          </cell>
          <cell r="P907">
            <v>2423070.1861760002</v>
          </cell>
          <cell r="Q907">
            <v>89087.788073000076</v>
          </cell>
          <cell r="R907">
            <v>8471.2086569999992</v>
          </cell>
          <cell r="S907">
            <v>48168.234557000003</v>
          </cell>
          <cell r="T907">
            <v>40142.479010000003</v>
          </cell>
          <cell r="U907">
            <v>32097.073408</v>
          </cell>
          <cell r="V907">
            <v>48613.687667000006</v>
          </cell>
          <cell r="W907">
            <v>5.2531486556649999E-2</v>
          </cell>
          <cell r="X907">
            <v>0.12847903916108161</v>
          </cell>
          <cell r="Y907">
            <v>2113.4123190382084</v>
          </cell>
          <cell r="Z907">
            <v>249823.42347499999</v>
          </cell>
          <cell r="AA907">
            <v>15187322</v>
          </cell>
        </row>
        <row r="908">
          <cell r="A908" t="str">
            <v>NS3</v>
          </cell>
          <cell r="D908">
            <v>44748.507768000003</v>
          </cell>
          <cell r="E908">
            <v>178.708922</v>
          </cell>
          <cell r="F908">
            <v>3957.1670939999999</v>
          </cell>
          <cell r="G908">
            <v>72050.676831000004</v>
          </cell>
          <cell r="H908">
            <v>313297.641282</v>
          </cell>
          <cell r="I908">
            <v>218514.588491</v>
          </cell>
          <cell r="J908">
            <v>44468.480538000003</v>
          </cell>
          <cell r="K908">
            <v>3238.3969959999999</v>
          </cell>
          <cell r="L908">
            <v>174046.107953</v>
          </cell>
          <cell r="M908">
            <v>94783.052790999995</v>
          </cell>
          <cell r="N908">
            <v>55000</v>
          </cell>
          <cell r="O908">
            <v>170582.36545099999</v>
          </cell>
          <cell r="P908">
            <v>96934.239142999999</v>
          </cell>
          <cell r="Q908">
            <v>73648.126308000006</v>
          </cell>
          <cell r="R908">
            <v>9286.9207160000005</v>
          </cell>
          <cell r="S908">
            <v>29792.262315</v>
          </cell>
          <cell r="T908">
            <v>21624.899344000001</v>
          </cell>
          <cell r="U908">
            <v>17297.598754999999</v>
          </cell>
          <cell r="V908">
            <v>30911.820060000002</v>
          </cell>
          <cell r="W908">
            <v>5.5211391583476321E-2</v>
          </cell>
          <cell r="X908">
            <v>0.18249674647156408</v>
          </cell>
          <cell r="Y908">
            <v>2620.8482962121211</v>
          </cell>
          <cell r="Z908">
            <v>94783.052790999995</v>
          </cell>
          <cell r="AA908">
            <v>6600000</v>
          </cell>
        </row>
        <row r="909">
          <cell r="A909" t="str">
            <v>QNW</v>
          </cell>
          <cell r="D909">
            <v>170504.47719500001</v>
          </cell>
          <cell r="E909">
            <v>9194.1102460000002</v>
          </cell>
          <cell r="F909">
            <v>20953.225336</v>
          </cell>
          <cell r="G909">
            <v>114135.019721</v>
          </cell>
          <cell r="H909">
            <v>299508.78354999999</v>
          </cell>
          <cell r="I909">
            <v>81979.723247999995</v>
          </cell>
          <cell r="J909">
            <v>46662.029796000003</v>
          </cell>
          <cell r="K909">
            <v>31264.359675</v>
          </cell>
          <cell r="L909">
            <v>34004.811193000001</v>
          </cell>
          <cell r="M909">
            <v>217529.060302</v>
          </cell>
          <cell r="N909">
            <v>200000</v>
          </cell>
          <cell r="O909">
            <v>60520.855304999997</v>
          </cell>
          <cell r="P909">
            <v>50039.906987000002</v>
          </cell>
          <cell r="Q909">
            <v>10480.948317999999</v>
          </cell>
          <cell r="R909">
            <v>2312.085697</v>
          </cell>
          <cell r="S909">
            <v>1523.8311220000001</v>
          </cell>
          <cell r="T909">
            <v>6943.8373769999998</v>
          </cell>
          <cell r="U909">
            <v>5008.7880500000001</v>
          </cell>
          <cell r="V909">
            <v>9255.9230740000003</v>
          </cell>
          <cell r="W909">
            <v>1.6723342770225746E-2</v>
          </cell>
          <cell r="X909">
            <v>2.3025834079576302E-2</v>
          </cell>
          <cell r="Y909">
            <v>250.4394025</v>
          </cell>
          <cell r="Z909">
            <v>217529.060302</v>
          </cell>
          <cell r="AA909">
            <v>20000000</v>
          </cell>
        </row>
        <row r="910">
          <cell r="A910" t="str">
            <v>VPW</v>
          </cell>
          <cell r="D910">
            <v>44153.267367</v>
          </cell>
          <cell r="E910">
            <v>20146.045343999998</v>
          </cell>
          <cell r="F910">
            <v>6755.0793599999997</v>
          </cell>
          <cell r="G910">
            <v>156971.10303500001</v>
          </cell>
          <cell r="H910">
            <v>228441.955793</v>
          </cell>
          <cell r="I910">
            <v>110282.79574</v>
          </cell>
          <cell r="J910">
            <v>33342.256307000003</v>
          </cell>
          <cell r="K910">
            <v>8475.6634259999992</v>
          </cell>
          <cell r="L910">
            <v>44305.027657999999</v>
          </cell>
          <cell r="M910">
            <v>118159.160053</v>
          </cell>
          <cell r="N910">
            <v>111686.76</v>
          </cell>
          <cell r="O910">
            <v>138944.02246800001</v>
          </cell>
          <cell r="P910">
            <v>110062.711614</v>
          </cell>
          <cell r="Q910">
            <v>28881.310853999999</v>
          </cell>
          <cell r="R910">
            <v>897.064662</v>
          </cell>
          <cell r="S910">
            <v>4795.5230810000003</v>
          </cell>
          <cell r="T910">
            <v>6082.5737429999999</v>
          </cell>
          <cell r="U910">
            <v>5230.2083119999998</v>
          </cell>
          <cell r="V910">
            <v>6979.6384049999997</v>
          </cell>
          <cell r="W910">
            <v>2.2895130160500342E-2</v>
          </cell>
          <cell r="X910">
            <v>4.4264095222528686E-2</v>
          </cell>
          <cell r="Y910">
            <v>468.29259905113196</v>
          </cell>
          <cell r="Z910">
            <v>118159.160053</v>
          </cell>
          <cell r="AA910">
            <v>11168676</v>
          </cell>
        </row>
        <row r="911">
          <cell r="A911" t="str">
            <v>VCE</v>
          </cell>
          <cell r="D911">
            <v>81099.047955000002</v>
          </cell>
          <cell r="E911">
            <v>55471.385683</v>
          </cell>
          <cell r="F911">
            <v>22171.671695000001</v>
          </cell>
          <cell r="G911">
            <v>6842.0247920000002</v>
          </cell>
          <cell r="H911">
            <v>87941.072746999998</v>
          </cell>
          <cell r="I911">
            <v>31448.359506000001</v>
          </cell>
          <cell r="J911">
            <v>31448.359506000001</v>
          </cell>
          <cell r="K911">
            <v>0</v>
          </cell>
          <cell r="L911">
            <v>0</v>
          </cell>
          <cell r="M911">
            <v>56492.713240999998</v>
          </cell>
          <cell r="N911">
            <v>50000</v>
          </cell>
          <cell r="O911">
            <v>61629.021232999999</v>
          </cell>
          <cell r="P911">
            <v>56732.305289999997</v>
          </cell>
          <cell r="Q911">
            <v>4896.7159429999974</v>
          </cell>
          <cell r="R911">
            <v>0</v>
          </cell>
          <cell r="S911">
            <v>862.61651900000004</v>
          </cell>
          <cell r="T911">
            <v>821.04534999999998</v>
          </cell>
          <cell r="U911">
            <v>621.90146200000004</v>
          </cell>
          <cell r="V911">
            <v>821.04534999999998</v>
          </cell>
          <cell r="W911">
            <v>7.0717975409415896E-3</v>
          </cell>
          <cell r="X911">
            <v>1.1008525282666907E-2</v>
          </cell>
          <cell r="Y911">
            <v>124.3802924</v>
          </cell>
          <cell r="Z911">
            <v>56492.713240999998</v>
          </cell>
          <cell r="AA911">
            <v>5000000</v>
          </cell>
        </row>
        <row r="912">
          <cell r="A912" t="str">
            <v>SPA</v>
          </cell>
          <cell r="D912">
            <v>131113.08091399999</v>
          </cell>
          <cell r="E912">
            <v>51460.000107</v>
          </cell>
          <cell r="F912">
            <v>67960.120576999994</v>
          </cell>
          <cell r="G912">
            <v>21285.579644000001</v>
          </cell>
          <cell r="H912">
            <v>154904.15453900001</v>
          </cell>
          <cell r="I912">
            <v>34331.553260000001</v>
          </cell>
          <cell r="J912">
            <v>34326.553260000001</v>
          </cell>
          <cell r="K912">
            <v>7740.8766500000002</v>
          </cell>
          <cell r="L912">
            <v>0</v>
          </cell>
          <cell r="M912">
            <v>120572.60127899999</v>
          </cell>
          <cell r="N912">
            <v>85000</v>
          </cell>
          <cell r="O912">
            <v>204134.98499600001</v>
          </cell>
          <cell r="P912">
            <v>168338.61670899999</v>
          </cell>
          <cell r="Q912">
            <v>35796.36828699999</v>
          </cell>
          <cell r="R912">
            <v>161.492886</v>
          </cell>
          <cell r="S912">
            <v>18037.592165999999</v>
          </cell>
          <cell r="T912">
            <v>13003.086519</v>
          </cell>
          <cell r="U912">
            <v>10846.839764</v>
          </cell>
          <cell r="V912">
            <v>13164.579405</v>
          </cell>
          <cell r="W912">
            <v>7.002291059449349E-2</v>
          </cell>
          <cell r="X912">
            <v>8.9961066187009303E-2</v>
          </cell>
          <cell r="Y912">
            <v>1276.098795764706</v>
          </cell>
          <cell r="Z912">
            <v>120572.60127899999</v>
          </cell>
          <cell r="AA912">
            <v>8500000</v>
          </cell>
        </row>
        <row r="913">
          <cell r="A913" t="str">
            <v>GCB</v>
          </cell>
          <cell r="D913">
            <v>85919.386708000005</v>
          </cell>
          <cell r="E913">
            <v>58974.314660999997</v>
          </cell>
          <cell r="F913">
            <v>13669.016108</v>
          </cell>
          <cell r="G913">
            <v>20813.613506000002</v>
          </cell>
          <cell r="H913">
            <v>109601.42511900001</v>
          </cell>
          <cell r="I913">
            <v>45361.140404999998</v>
          </cell>
          <cell r="J913">
            <v>44229.339669000001</v>
          </cell>
          <cell r="K913">
            <v>36603.848050000001</v>
          </cell>
          <cell r="L913">
            <v>0</v>
          </cell>
          <cell r="M913">
            <v>64240.284714000001</v>
          </cell>
          <cell r="N913">
            <v>40391.47</v>
          </cell>
          <cell r="O913">
            <v>714880.53525700001</v>
          </cell>
          <cell r="P913">
            <v>676175.76115699997</v>
          </cell>
          <cell r="Q913">
            <v>38704.774099999951</v>
          </cell>
          <cell r="R913">
            <v>3572.485725</v>
          </cell>
          <cell r="S913">
            <v>-3665.738296</v>
          </cell>
          <cell r="T913">
            <v>4889.369334</v>
          </cell>
          <cell r="U913">
            <v>3888.7763580000001</v>
          </cell>
          <cell r="V913">
            <v>8461.8550589999995</v>
          </cell>
          <cell r="W913">
            <v>3.5481074755896208E-2</v>
          </cell>
          <cell r="X913">
            <v>6.0534855586536838E-2</v>
          </cell>
          <cell r="Y913">
            <v>962.77168372431106</v>
          </cell>
          <cell r="Z913">
            <v>64240.284714000001</v>
          </cell>
          <cell r="AA913">
            <v>4039147</v>
          </cell>
        </row>
        <row r="914">
          <cell r="A914" t="str">
            <v>MTC</v>
          </cell>
          <cell r="D914">
            <v>13613.877569</v>
          </cell>
          <cell r="E914">
            <v>1382.0604000000001</v>
          </cell>
          <cell r="F914">
            <v>165.013983</v>
          </cell>
          <cell r="G914">
            <v>46080.983198000002</v>
          </cell>
          <cell r="H914">
            <v>60738.913526999997</v>
          </cell>
          <cell r="I914">
            <v>4540.8393290000004</v>
          </cell>
          <cell r="J914">
            <v>4467.4393289999998</v>
          </cell>
          <cell r="K914">
            <v>0</v>
          </cell>
          <cell r="L914">
            <v>0</v>
          </cell>
          <cell r="M914">
            <v>56198.074198000002</v>
          </cell>
          <cell r="N914">
            <v>51650</v>
          </cell>
          <cell r="O914">
            <v>35080.473010000002</v>
          </cell>
          <cell r="P914">
            <v>26867.012598000001</v>
          </cell>
          <cell r="Q914">
            <v>8213.4604120000004</v>
          </cell>
          <cell r="R914">
            <v>12.830386000000001</v>
          </cell>
          <cell r="S914">
            <v>1299.1143770000001</v>
          </cell>
          <cell r="T914">
            <v>2046.9881600000001</v>
          </cell>
          <cell r="U914">
            <v>1602.490528</v>
          </cell>
          <cell r="V914">
            <v>2059.818546</v>
          </cell>
          <cell r="W914">
            <v>2.6383259675655083E-2</v>
          </cell>
          <cell r="X914">
            <v>2.851504345778863E-2</v>
          </cell>
          <cell r="Y914">
            <v>310.2595407550823</v>
          </cell>
          <cell r="Z914">
            <v>56198.074198000002</v>
          </cell>
          <cell r="AA914">
            <v>5165000</v>
          </cell>
        </row>
        <row r="915">
          <cell r="A915" t="str">
            <v>PTX</v>
          </cell>
          <cell r="D915">
            <v>65601.557952000003</v>
          </cell>
          <cell r="E915">
            <v>38132.326595999999</v>
          </cell>
          <cell r="F915">
            <v>11105.733604999999</v>
          </cell>
          <cell r="G915">
            <v>169124.31065500001</v>
          </cell>
          <cell r="H915">
            <v>247125.26052800001</v>
          </cell>
          <cell r="I915">
            <v>191702.406284</v>
          </cell>
          <cell r="J915">
            <v>164884.119034</v>
          </cell>
          <cell r="K915">
            <v>129517.728</v>
          </cell>
          <cell r="L915">
            <v>26818.287250000001</v>
          </cell>
          <cell r="M915">
            <v>55422.854244000002</v>
          </cell>
          <cell r="N915">
            <v>38984.57</v>
          </cell>
          <cell r="O915">
            <v>1252559.6066660001</v>
          </cell>
          <cell r="P915">
            <v>1154841.3976779999</v>
          </cell>
          <cell r="Q915">
            <v>97718.208988000042</v>
          </cell>
          <cell r="R915">
            <v>11420.128645999999</v>
          </cell>
          <cell r="S915">
            <v>19412.342250000002</v>
          </cell>
          <cell r="T915">
            <v>8323.6743139999999</v>
          </cell>
          <cell r="U915">
            <v>6406.6003389999996</v>
          </cell>
          <cell r="V915">
            <v>19743.802960000001</v>
          </cell>
          <cell r="W915">
            <v>2.5924506160608027E-2</v>
          </cell>
          <cell r="X915">
            <v>0.11559491885413983</v>
          </cell>
          <cell r="Y915">
            <v>1095.5789066955556</v>
          </cell>
          <cell r="Z915">
            <v>55422.854244000002</v>
          </cell>
          <cell r="AA915">
            <v>5847685</v>
          </cell>
        </row>
        <row r="916">
          <cell r="A916" t="str">
            <v>HDM</v>
          </cell>
          <cell r="D916">
            <v>545192.19124199997</v>
          </cell>
          <cell r="E916">
            <v>212189.947629</v>
          </cell>
          <cell r="F916">
            <v>275490.64832899999</v>
          </cell>
          <cell r="G916">
            <v>232111.56443200001</v>
          </cell>
          <cell r="H916">
            <v>794427.81491399999</v>
          </cell>
          <cell r="I916">
            <v>581994.99367200001</v>
          </cell>
          <cell r="J916">
            <v>425029.50656399998</v>
          </cell>
          <cell r="K916">
            <v>256055.339985</v>
          </cell>
          <cell r="L916">
            <v>156965.487108</v>
          </cell>
          <cell r="M916">
            <v>212432.82124200001</v>
          </cell>
          <cell r="N916">
            <v>100000</v>
          </cell>
          <cell r="O916">
            <v>1733517.615312</v>
          </cell>
          <cell r="P916">
            <v>1588538.053514</v>
          </cell>
          <cell r="Q916">
            <v>144979.56179799992</v>
          </cell>
          <cell r="R916">
            <v>35501.381148</v>
          </cell>
          <cell r="S916">
            <v>46842.192683000001</v>
          </cell>
          <cell r="T916">
            <v>36236.308311000001</v>
          </cell>
          <cell r="U916">
            <v>29462.885697000002</v>
          </cell>
          <cell r="V916">
            <v>71737.689459000001</v>
          </cell>
          <cell r="W916">
            <v>3.708692614216872E-2</v>
          </cell>
          <cell r="X916">
            <v>0.13869271953713952</v>
          </cell>
          <cell r="Y916">
            <v>2946.2885697000002</v>
          </cell>
          <cell r="Z916">
            <v>212432.82124200001</v>
          </cell>
          <cell r="AA916">
            <v>10000000</v>
          </cell>
        </row>
        <row r="917">
          <cell r="A917" t="str">
            <v>TB8</v>
          </cell>
          <cell r="D917">
            <v>41791.155887000001</v>
          </cell>
          <cell r="E917">
            <v>30469.795387999999</v>
          </cell>
          <cell r="F917">
            <v>10567.027088999999</v>
          </cell>
          <cell r="G917">
            <v>2552.35662</v>
          </cell>
          <cell r="H917">
            <v>44343.512506999999</v>
          </cell>
          <cell r="I917">
            <v>26427.743899000001</v>
          </cell>
          <cell r="J917">
            <v>26341.834800000001</v>
          </cell>
          <cell r="K917">
            <v>4881.3394900000003</v>
          </cell>
          <cell r="L917">
            <v>0</v>
          </cell>
          <cell r="M917">
            <v>17915.768607999998</v>
          </cell>
          <cell r="N917">
            <v>12500</v>
          </cell>
          <cell r="O917">
            <v>237790.39653500001</v>
          </cell>
          <cell r="P917">
            <v>218159.67453399999</v>
          </cell>
          <cell r="Q917">
            <v>19630.722001000006</v>
          </cell>
          <cell r="R917">
            <v>961.75217999999995</v>
          </cell>
          <cell r="S917">
            <v>2644.576247</v>
          </cell>
          <cell r="T917">
            <v>1853.159347</v>
          </cell>
          <cell r="U917">
            <v>1384.1469139999999</v>
          </cell>
          <cell r="V917">
            <v>2814.9115270000002</v>
          </cell>
          <cell r="W917">
            <v>3.1214192014705659E-2</v>
          </cell>
          <cell r="X917">
            <v>7.7258584004145453E-2</v>
          </cell>
          <cell r="Y917">
            <v>1107.3175312000001</v>
          </cell>
          <cell r="Z917">
            <v>17915.768607999998</v>
          </cell>
          <cell r="AA917">
            <v>1250000</v>
          </cell>
        </row>
        <row r="918">
          <cell r="A918" t="str">
            <v>G20</v>
          </cell>
          <cell r="D918">
            <v>300856.31113599997</v>
          </cell>
          <cell r="E918">
            <v>159725.314117</v>
          </cell>
          <cell r="F918">
            <v>69793.655895999997</v>
          </cell>
          <cell r="G918">
            <v>33963.323751999997</v>
          </cell>
          <cell r="H918">
            <v>346815.16931799997</v>
          </cell>
          <cell r="I918">
            <v>235113.96568299999</v>
          </cell>
          <cell r="J918">
            <v>228904.189136</v>
          </cell>
          <cell r="K918">
            <v>159399.92322500001</v>
          </cell>
          <cell r="L918">
            <v>6209.7765470000004</v>
          </cell>
          <cell r="M918">
            <v>111701.203635</v>
          </cell>
          <cell r="N918">
            <v>144000</v>
          </cell>
          <cell r="O918">
            <v>163098.056216</v>
          </cell>
          <cell r="P918">
            <v>181155.77845799999</v>
          </cell>
          <cell r="Q918">
            <v>-18057.722242000007</v>
          </cell>
          <cell r="R918">
            <v>18930.535460999999</v>
          </cell>
          <cell r="S918">
            <v>-24420.436870000001</v>
          </cell>
          <cell r="T918">
            <v>-48399.250252999998</v>
          </cell>
          <cell r="U918">
            <v>-48445.481076999997</v>
          </cell>
          <cell r="V918">
            <v>-29468.714791999999</v>
          </cell>
          <cell r="W918">
            <v>-0.13968674199651174</v>
          </cell>
          <cell r="X918">
            <v>-0.43370598973402902</v>
          </cell>
          <cell r="Y918">
            <v>-3364.2695192361111</v>
          </cell>
          <cell r="Z918">
            <v>111701.203635</v>
          </cell>
          <cell r="AA918">
            <v>14400000</v>
          </cell>
        </row>
        <row r="919">
          <cell r="A919" t="str">
            <v>UPH</v>
          </cell>
          <cell r="D919">
            <v>168459.990024</v>
          </cell>
          <cell r="E919">
            <v>54521.868748000001</v>
          </cell>
          <cell r="F919">
            <v>66508.751678999994</v>
          </cell>
          <cell r="G919">
            <v>57496.149067999999</v>
          </cell>
          <cell r="H919">
            <v>410987.76547300001</v>
          </cell>
          <cell r="I919">
            <v>243157.55807299999</v>
          </cell>
          <cell r="J919">
            <v>241819.98400200001</v>
          </cell>
          <cell r="K919">
            <v>4763.3999999999996</v>
          </cell>
          <cell r="L919">
            <v>0</v>
          </cell>
          <cell r="M919">
            <v>167830.20740000001</v>
          </cell>
          <cell r="N919">
            <v>132946.41</v>
          </cell>
          <cell r="O919">
            <v>113056.45793800001</v>
          </cell>
          <cell r="P919">
            <v>99126.911923000007</v>
          </cell>
          <cell r="Q919">
            <v>13929.546014999993</v>
          </cell>
          <cell r="R919">
            <v>152.130831</v>
          </cell>
          <cell r="S919">
            <v>-2145.5016129999999</v>
          </cell>
          <cell r="T919">
            <v>12651.540922</v>
          </cell>
          <cell r="U919">
            <v>8157.8359920000003</v>
          </cell>
          <cell r="V919">
            <v>12803.671753000001</v>
          </cell>
          <cell r="W919">
            <v>1.9849340241579361E-2</v>
          </cell>
          <cell r="X919">
            <v>4.8607673900783126E-2</v>
          </cell>
          <cell r="Y919">
            <v>613.61837389967877</v>
          </cell>
          <cell r="Z919">
            <v>167830.20740000001</v>
          </cell>
          <cell r="AA919">
            <v>13294641</v>
          </cell>
        </row>
        <row r="920">
          <cell r="A920" t="str">
            <v>VGT</v>
          </cell>
          <cell r="D920">
            <v>10547264.170794001</v>
          </cell>
          <cell r="E920">
            <v>2174833.9043680001</v>
          </cell>
          <cell r="F920">
            <v>4843699.3465379998</v>
          </cell>
          <cell r="G920">
            <v>8048564.2338269996</v>
          </cell>
          <cell r="H920">
            <v>21894860.692678001</v>
          </cell>
          <cell r="I920">
            <v>13898761.746966001</v>
          </cell>
          <cell r="J920">
            <v>8778639.9419630002</v>
          </cell>
          <cell r="K920">
            <v>5727826.4764759997</v>
          </cell>
          <cell r="L920">
            <v>4633405.7840369996</v>
          </cell>
          <cell r="M920">
            <v>7996098.9457120001</v>
          </cell>
          <cell r="N920">
            <v>5000000</v>
          </cell>
          <cell r="O920">
            <v>19101466.132167999</v>
          </cell>
          <cell r="P920">
            <v>17300466.741034999</v>
          </cell>
          <cell r="Q920">
            <v>1800999.391132999</v>
          </cell>
          <cell r="R920">
            <v>457300.47703399998</v>
          </cell>
          <cell r="S920">
            <v>370440.98816800001</v>
          </cell>
          <cell r="T920">
            <v>761400.68784599996</v>
          </cell>
          <cell r="U920">
            <v>438096.56318</v>
          </cell>
          <cell r="V920">
            <v>1218701.1648800001</v>
          </cell>
          <cell r="W920">
            <v>2.0009104845618252E-2</v>
          </cell>
          <cell r="X920">
            <v>5.4788787151631525E-2</v>
          </cell>
          <cell r="Y920">
            <v>876.19312635999995</v>
          </cell>
          <cell r="Z920">
            <v>7996098.9457120001</v>
          </cell>
          <cell r="AA920">
            <v>500000000</v>
          </cell>
        </row>
        <row r="921">
          <cell r="A921" t="str">
            <v>L12</v>
          </cell>
          <cell r="D921">
            <v>249975.88659899999</v>
          </cell>
          <cell r="E921">
            <v>139382.154782</v>
          </cell>
          <cell r="F921">
            <v>83622.257677000001</v>
          </cell>
          <cell r="G921">
            <v>68610.313402</v>
          </cell>
          <cell r="H921">
            <v>349752.22000099998</v>
          </cell>
          <cell r="I921">
            <v>261885.49342000001</v>
          </cell>
          <cell r="J921">
            <v>249853.40663000001</v>
          </cell>
          <cell r="K921">
            <v>97947.235562999995</v>
          </cell>
          <cell r="L921">
            <v>9185.6911479999999</v>
          </cell>
          <cell r="M921">
            <v>87866.726580999995</v>
          </cell>
          <cell r="N921">
            <v>67388.710000000006</v>
          </cell>
          <cell r="O921">
            <v>332652.88027099997</v>
          </cell>
          <cell r="P921">
            <v>310359.81023</v>
          </cell>
          <cell r="Q921">
            <v>22293.070040999995</v>
          </cell>
          <cell r="R921">
            <v>6686.8971789999996</v>
          </cell>
          <cell r="S921">
            <v>12313.621166999999</v>
          </cell>
          <cell r="T921">
            <v>6081.1900560000004</v>
          </cell>
          <cell r="U921">
            <v>4366.9000690000003</v>
          </cell>
          <cell r="V921">
            <v>12768.087234999999</v>
          </cell>
          <cell r="W921">
            <v>1.2485696499617687E-2</v>
          </cell>
          <cell r="X921">
            <v>4.9699132298667924E-2</v>
          </cell>
          <cell r="Y921">
            <v>648.01656968949248</v>
          </cell>
          <cell r="Z921">
            <v>87866.726580999995</v>
          </cell>
          <cell r="AA921">
            <v>6738871</v>
          </cell>
        </row>
        <row r="922">
          <cell r="A922" t="str">
            <v>HFC</v>
          </cell>
          <cell r="D922">
            <v>243726.06554499999</v>
          </cell>
          <cell r="E922">
            <v>192269.27632500001</v>
          </cell>
          <cell r="F922">
            <v>14660.599865</v>
          </cell>
          <cell r="G922">
            <v>80333.946033</v>
          </cell>
          <cell r="H922">
            <v>348938.29382299999</v>
          </cell>
          <cell r="I922">
            <v>283674.63374800002</v>
          </cell>
          <cell r="J922">
            <v>276357.73443200003</v>
          </cell>
          <cell r="K922">
            <v>175900</v>
          </cell>
          <cell r="L922">
            <v>5185.4579999999996</v>
          </cell>
          <cell r="M922">
            <v>65263.660073999999</v>
          </cell>
          <cell r="N922">
            <v>60899.99</v>
          </cell>
          <cell r="O922">
            <v>2279057.4656059998</v>
          </cell>
          <cell r="P922">
            <v>2168940.2076360001</v>
          </cell>
          <cell r="Q922">
            <v>110117.25796999988</v>
          </cell>
          <cell r="R922">
            <v>12079.297662000001</v>
          </cell>
          <cell r="S922">
            <v>20612.972923000001</v>
          </cell>
          <cell r="T922">
            <v>6779.7359640000004</v>
          </cell>
          <cell r="U922">
            <v>4403.8690880000004</v>
          </cell>
          <cell r="V922">
            <v>18859.033626</v>
          </cell>
          <cell r="W922">
            <v>1.2620767528123114E-2</v>
          </cell>
          <cell r="X922">
            <v>6.7478120028919911E-2</v>
          </cell>
          <cell r="Y922">
            <v>682.20612687025539</v>
          </cell>
          <cell r="Z922">
            <v>65263.660073999999</v>
          </cell>
          <cell r="AA922">
            <v>6455335</v>
          </cell>
        </row>
        <row r="923">
          <cell r="A923" t="str">
            <v>GSM</v>
          </cell>
          <cell r="D923">
            <v>30458.765745000001</v>
          </cell>
          <cell r="E923">
            <v>17589.006861999998</v>
          </cell>
          <cell r="F923">
            <v>375.445246</v>
          </cell>
          <cell r="G923">
            <v>572155.18622699997</v>
          </cell>
          <cell r="H923">
            <v>606296.35925099999</v>
          </cell>
          <cell r="I923">
            <v>265625.89755200001</v>
          </cell>
          <cell r="J923">
            <v>35045.897552000002</v>
          </cell>
          <cell r="K923">
            <v>24500</v>
          </cell>
          <cell r="L923">
            <v>230580</v>
          </cell>
          <cell r="M923">
            <v>340670.46169899998</v>
          </cell>
          <cell r="N923">
            <v>285620</v>
          </cell>
          <cell r="O923">
            <v>116852.912473</v>
          </cell>
          <cell r="P923">
            <v>60557.436799000003</v>
          </cell>
          <cell r="Q923">
            <v>56295.475674000001</v>
          </cell>
          <cell r="R923">
            <v>30540.525388999999</v>
          </cell>
          <cell r="S923">
            <v>46036.113125000003</v>
          </cell>
          <cell r="T923">
            <v>5830.1800899999998</v>
          </cell>
          <cell r="U923">
            <v>5380.4031080000004</v>
          </cell>
          <cell r="V923">
            <v>36370.705478999997</v>
          </cell>
          <cell r="W923">
            <v>8.8742131235074323E-3</v>
          </cell>
          <cell r="X923">
            <v>1.5793570951724796E-2</v>
          </cell>
          <cell r="Y923">
            <v>188.37627295007351</v>
          </cell>
          <cell r="Z923">
            <v>340670.46169899998</v>
          </cell>
          <cell r="AA923">
            <v>28562000</v>
          </cell>
        </row>
        <row r="924">
          <cell r="A924" t="str">
            <v>HEM</v>
          </cell>
          <cell r="D924">
            <v>445471.21432299999</v>
          </cell>
          <cell r="E924">
            <v>261973.525838</v>
          </cell>
          <cell r="F924">
            <v>109778.65512700001</v>
          </cell>
          <cell r="G924">
            <v>119682.93565100001</v>
          </cell>
          <cell r="H924">
            <v>874665.75067099999</v>
          </cell>
          <cell r="I924">
            <v>230110.573405</v>
          </cell>
          <cell r="J924">
            <v>223727.445591</v>
          </cell>
          <cell r="K924">
            <v>118335.347341</v>
          </cell>
          <cell r="L924">
            <v>0</v>
          </cell>
          <cell r="M924">
            <v>644555.17726599996</v>
          </cell>
          <cell r="N924">
            <v>366443.7</v>
          </cell>
          <cell r="O924">
            <v>542840.15230900003</v>
          </cell>
          <cell r="P924">
            <v>429890.69712000003</v>
          </cell>
          <cell r="Q924">
            <v>112949.455189</v>
          </cell>
          <cell r="R924">
            <v>8722.3042339999993</v>
          </cell>
          <cell r="S924">
            <v>61970.246138000002</v>
          </cell>
          <cell r="T924">
            <v>102062.830261</v>
          </cell>
          <cell r="U924">
            <v>91523.458092000001</v>
          </cell>
          <cell r="V924">
            <v>110785.13449499999</v>
          </cell>
          <cell r="W924">
            <v>0.10463820953522847</v>
          </cell>
          <cell r="X924">
            <v>0.14199476060407068</v>
          </cell>
          <cell r="Y924">
            <v>2374.2097228930852</v>
          </cell>
          <cell r="Z924">
            <v>644555.17726599996</v>
          </cell>
          <cell r="AA924">
            <v>38549020</v>
          </cell>
        </row>
        <row r="925">
          <cell r="A925" t="str">
            <v>VT8</v>
          </cell>
          <cell r="D925">
            <v>76708.822776999994</v>
          </cell>
          <cell r="E925">
            <v>6642.8025459999999</v>
          </cell>
          <cell r="F925">
            <v>32640.792484000001</v>
          </cell>
          <cell r="G925">
            <v>18550.996726000001</v>
          </cell>
          <cell r="H925">
            <v>100708.734941</v>
          </cell>
          <cell r="I925">
            <v>21196.367774999999</v>
          </cell>
          <cell r="J925">
            <v>18909.820544999999</v>
          </cell>
          <cell r="K925">
            <v>14369.363636</v>
          </cell>
          <cell r="L925">
            <v>1976.0227299999999</v>
          </cell>
          <cell r="M925">
            <v>79512.367165999996</v>
          </cell>
          <cell r="N925">
            <v>75494.91</v>
          </cell>
          <cell r="O925">
            <v>86131.456674999994</v>
          </cell>
          <cell r="P925">
            <v>79788.212971000001</v>
          </cell>
          <cell r="Q925">
            <v>6343.243704000005</v>
          </cell>
          <cell r="R925">
            <v>1722.9042440000001</v>
          </cell>
          <cell r="S925">
            <v>-3352.7864709999999</v>
          </cell>
          <cell r="T925">
            <v>-50.879364000000002</v>
          </cell>
          <cell r="U925">
            <v>-74.395276999999993</v>
          </cell>
          <cell r="V925">
            <v>1672.0248800000002</v>
          </cell>
          <cell r="W925">
            <v>-7.3871722292593895E-4</v>
          </cell>
          <cell r="X925">
            <v>-9.356440972846787E-4</v>
          </cell>
          <cell r="Y925">
            <v>-9.8543434252719813</v>
          </cell>
          <cell r="Z925">
            <v>79512.367165999996</v>
          </cell>
          <cell r="AA925">
            <v>7549491</v>
          </cell>
        </row>
        <row r="926">
          <cell r="A926" t="str">
            <v>SZE</v>
          </cell>
          <cell r="D926">
            <v>276806.46276899998</v>
          </cell>
          <cell r="E926">
            <v>181455.62753299999</v>
          </cell>
          <cell r="F926">
            <v>6752.3017339999997</v>
          </cell>
          <cell r="G926">
            <v>203619.95282400001</v>
          </cell>
          <cell r="H926">
            <v>489805.32249300001</v>
          </cell>
          <cell r="I926">
            <v>144411.780355</v>
          </cell>
          <cell r="J926">
            <v>144411.780355</v>
          </cell>
          <cell r="K926">
            <v>0</v>
          </cell>
          <cell r="L926">
            <v>0</v>
          </cell>
          <cell r="M926">
            <v>345393.54213800002</v>
          </cell>
          <cell r="N926">
            <v>300000</v>
          </cell>
          <cell r="O926">
            <v>353498.30840799998</v>
          </cell>
          <cell r="P926">
            <v>294015.32823799999</v>
          </cell>
          <cell r="Q926">
            <v>59482.980169999981</v>
          </cell>
          <cell r="R926">
            <v>55.061483000000003</v>
          </cell>
          <cell r="S926">
            <v>30497.373729999999</v>
          </cell>
          <cell r="T926">
            <v>35301.788740000004</v>
          </cell>
          <cell r="U926">
            <v>28583.993317</v>
          </cell>
          <cell r="V926">
            <v>35356.850223000001</v>
          </cell>
          <cell r="W926">
            <v>5.8357865879271872E-2</v>
          </cell>
          <cell r="X926">
            <v>8.2757752620572819E-2</v>
          </cell>
          <cell r="Y926">
            <v>952.79977723333332</v>
          </cell>
          <cell r="Z926">
            <v>345393.54213800002</v>
          </cell>
          <cell r="AA926">
            <v>30000000</v>
          </cell>
        </row>
        <row r="927">
          <cell r="A927" t="str">
            <v>IFS</v>
          </cell>
          <cell r="D927">
            <v>519707.30499999999</v>
          </cell>
          <cell r="E927">
            <v>26632.493999999999</v>
          </cell>
          <cell r="F927">
            <v>223853.255</v>
          </cell>
          <cell r="G927">
            <v>147574.10999999999</v>
          </cell>
          <cell r="H927">
            <v>720745.59900000005</v>
          </cell>
          <cell r="I927">
            <v>216066.83499999999</v>
          </cell>
          <cell r="J927">
            <v>210971.535</v>
          </cell>
          <cell r="K927">
            <v>0</v>
          </cell>
          <cell r="L927">
            <v>136.58099999999999</v>
          </cell>
          <cell r="M927">
            <v>504678.76400000002</v>
          </cell>
          <cell r="N927">
            <v>871409.84</v>
          </cell>
          <cell r="O927">
            <v>1577544.73</v>
          </cell>
          <cell r="P927">
            <v>953603.01699999999</v>
          </cell>
          <cell r="Q927">
            <v>623941.71299999999</v>
          </cell>
          <cell r="R927">
            <v>2444.4009999999998</v>
          </cell>
          <cell r="S927">
            <v>218917.47</v>
          </cell>
          <cell r="T927">
            <v>208802.85200000001</v>
          </cell>
          <cell r="U927">
            <v>180164.864</v>
          </cell>
          <cell r="V927">
            <v>211247.25300000003</v>
          </cell>
          <cell r="W927">
            <v>0.24997012017828496</v>
          </cell>
          <cell r="X927">
            <v>0.35698919164349857</v>
          </cell>
          <cell r="Y927">
            <v>2067.5100937579496</v>
          </cell>
          <cell r="Z927">
            <v>504678.76400000002</v>
          </cell>
          <cell r="AA927">
            <v>87140984</v>
          </cell>
        </row>
        <row r="928">
          <cell r="A928" t="str">
            <v>VQC</v>
          </cell>
          <cell r="D928">
            <v>93311.339747999999</v>
          </cell>
          <cell r="E928">
            <v>23342.323015999998</v>
          </cell>
          <cell r="F928">
            <v>248.87286</v>
          </cell>
          <cell r="G928">
            <v>17869.171676999998</v>
          </cell>
          <cell r="H928">
            <v>112423.062026</v>
          </cell>
          <cell r="I928">
            <v>25206.332055999999</v>
          </cell>
          <cell r="J928">
            <v>20680.202786999998</v>
          </cell>
          <cell r="K928">
            <v>0</v>
          </cell>
          <cell r="L928">
            <v>0</v>
          </cell>
          <cell r="M928">
            <v>87216.72997</v>
          </cell>
          <cell r="N928">
            <v>35995.800000000003</v>
          </cell>
          <cell r="O928">
            <v>132081.38561699999</v>
          </cell>
          <cell r="P928">
            <v>97761.576811999999</v>
          </cell>
          <cell r="Q928">
            <v>34319.808805000008</v>
          </cell>
          <cell r="R928">
            <v>0</v>
          </cell>
          <cell r="S928">
            <v>6308.1742700000004</v>
          </cell>
          <cell r="T928">
            <v>10425.180879</v>
          </cell>
          <cell r="U928">
            <v>8288.2157289999996</v>
          </cell>
          <cell r="V928">
            <v>10425.180879</v>
          </cell>
          <cell r="W928">
            <v>7.3723447659548622E-2</v>
          </cell>
          <cell r="X928">
            <v>9.5030113280455519E-2</v>
          </cell>
          <cell r="Y928">
            <v>2302.5507778685292</v>
          </cell>
          <cell r="Z928">
            <v>87216.72997</v>
          </cell>
          <cell r="AA928">
            <v>3599580</v>
          </cell>
        </row>
        <row r="929">
          <cell r="A929" t="str">
            <v>FDG</v>
          </cell>
          <cell r="D929">
            <v>13322.436755999999</v>
          </cell>
          <cell r="E929">
            <v>40.009998000000003</v>
          </cell>
          <cell r="F929">
            <v>289.98263800000001</v>
          </cell>
          <cell r="G929">
            <v>38924.150107000001</v>
          </cell>
          <cell r="H929">
            <v>92482.884594000003</v>
          </cell>
          <cell r="I929">
            <v>176524.82355100001</v>
          </cell>
          <cell r="J929">
            <v>123955.73886500001</v>
          </cell>
          <cell r="K929">
            <v>0</v>
          </cell>
          <cell r="L929">
            <v>0</v>
          </cell>
          <cell r="M929">
            <v>-84041.938957000006</v>
          </cell>
          <cell r="N929">
            <v>132000</v>
          </cell>
          <cell r="O929">
            <v>18459.510322999999</v>
          </cell>
          <cell r="P929">
            <v>16032.582954</v>
          </cell>
          <cell r="Q929">
            <v>2426.9273690000014</v>
          </cell>
          <cell r="R929">
            <v>0</v>
          </cell>
          <cell r="S929">
            <v>-3446.7167760000002</v>
          </cell>
          <cell r="T929">
            <v>-3926.7732700000001</v>
          </cell>
          <cell r="U929">
            <v>-5340.6888150000004</v>
          </cell>
          <cell r="V929">
            <v>-3926.7732700000001</v>
          </cell>
          <cell r="W929">
            <v>-5.7747861546983879E-2</v>
          </cell>
          <cell r="X929">
            <v>6.3547900979920982E-2</v>
          </cell>
          <cell r="Y929">
            <v>-404.59763750000002</v>
          </cell>
          <cell r="Z929">
            <v>-84041.938957000006</v>
          </cell>
          <cell r="AA929">
            <v>13200000</v>
          </cell>
        </row>
        <row r="930">
          <cell r="A930" t="str">
            <v>MSR</v>
          </cell>
          <cell r="D930">
            <v>4333718.2450000001</v>
          </cell>
          <cell r="E930">
            <v>960321.68900000001</v>
          </cell>
          <cell r="F930">
            <v>1646014.138</v>
          </cell>
          <cell r="G930">
            <v>19197122.182</v>
          </cell>
          <cell r="H930">
            <v>27949125.567000002</v>
          </cell>
          <cell r="I930">
            <v>15823171.322000001</v>
          </cell>
          <cell r="J930">
            <v>4101944.8059999999</v>
          </cell>
          <cell r="K930">
            <v>2467361.0350000001</v>
          </cell>
          <cell r="L930">
            <v>9491007.7359999996</v>
          </cell>
          <cell r="M930">
            <v>12125954.244999999</v>
          </cell>
          <cell r="N930">
            <v>8993091.2200000007</v>
          </cell>
          <cell r="O930">
            <v>6865010.875</v>
          </cell>
          <cell r="P930">
            <v>4703549.284</v>
          </cell>
          <cell r="Q930">
            <v>2161461.591</v>
          </cell>
          <cell r="R930">
            <v>997110.42200000002</v>
          </cell>
          <cell r="S930">
            <v>1930107.388</v>
          </cell>
          <cell r="T930">
            <v>828112.54399999999</v>
          </cell>
          <cell r="U930">
            <v>663756.32299999997</v>
          </cell>
          <cell r="V930">
            <v>1825222.966</v>
          </cell>
          <cell r="W930">
            <v>2.3748733083217035E-2</v>
          </cell>
          <cell r="X930">
            <v>5.4738481573414516E-2</v>
          </cell>
          <cell r="Y930">
            <v>738.07360201557037</v>
          </cell>
          <cell r="Z930">
            <v>12125954.244999999</v>
          </cell>
          <cell r="AA930">
            <v>899309122</v>
          </cell>
        </row>
        <row r="931">
          <cell r="A931" t="str">
            <v>VSN</v>
          </cell>
          <cell r="D931">
            <v>1190428.2781499999</v>
          </cell>
          <cell r="E931">
            <v>270117.61763699999</v>
          </cell>
          <cell r="F931">
            <v>520264.189503</v>
          </cell>
          <cell r="G931">
            <v>450016.73973299999</v>
          </cell>
          <cell r="H931">
            <v>1721726.1524080001</v>
          </cell>
          <cell r="I931">
            <v>728120.94221799995</v>
          </cell>
          <cell r="J931">
            <v>665749.42531900003</v>
          </cell>
          <cell r="K931">
            <v>194568.29397900001</v>
          </cell>
          <cell r="L931">
            <v>11878.512183000001</v>
          </cell>
          <cell r="M931">
            <v>993605.21019000001</v>
          </cell>
          <cell r="N931">
            <v>809143</v>
          </cell>
          <cell r="O931">
            <v>4439501.4191030003</v>
          </cell>
          <cell r="P931">
            <v>3531504.3811789998</v>
          </cell>
          <cell r="Q931">
            <v>907997.03792400041</v>
          </cell>
          <cell r="R931">
            <v>14690.073076999999</v>
          </cell>
          <cell r="S931">
            <v>173198.518113</v>
          </cell>
          <cell r="T931">
            <v>175005.306163</v>
          </cell>
          <cell r="U931">
            <v>138016.558032</v>
          </cell>
          <cell r="V931">
            <v>189695.37924000001</v>
          </cell>
          <cell r="W931">
            <v>8.0161736428856892E-2</v>
          </cell>
          <cell r="X931">
            <v>0.13890482519270211</v>
          </cell>
          <cell r="Y931">
            <v>1705.7254585070266</v>
          </cell>
          <cell r="Z931">
            <v>993605.21019000001</v>
          </cell>
          <cell r="AA931">
            <v>80913700</v>
          </cell>
        </row>
        <row r="932">
          <cell r="A932" t="str">
            <v>BSP</v>
          </cell>
          <cell r="D932">
            <v>89568.476011000006</v>
          </cell>
          <cell r="E932">
            <v>34839.407249999997</v>
          </cell>
          <cell r="F932">
            <v>47524.562355000002</v>
          </cell>
          <cell r="G932">
            <v>236243.80553099999</v>
          </cell>
          <cell r="H932">
            <v>336896.24070600001</v>
          </cell>
          <cell r="I932">
            <v>106795.212092</v>
          </cell>
          <cell r="J932">
            <v>94934.442249999993</v>
          </cell>
          <cell r="K932">
            <v>53209.664947999998</v>
          </cell>
          <cell r="L932">
            <v>11860.769842</v>
          </cell>
          <cell r="M932">
            <v>230101.02861400001</v>
          </cell>
          <cell r="N932">
            <v>125000</v>
          </cell>
          <cell r="O932">
            <v>561428.35608000006</v>
          </cell>
          <cell r="P932">
            <v>496619.51377999998</v>
          </cell>
          <cell r="Q932">
            <v>64808.842299999989</v>
          </cell>
          <cell r="R932">
            <v>2930.1094899999998</v>
          </cell>
          <cell r="S932">
            <v>45498.395894000001</v>
          </cell>
          <cell r="T932">
            <v>42798.092472999997</v>
          </cell>
          <cell r="U932">
            <v>39600.489655999998</v>
          </cell>
          <cell r="V932">
            <v>45728.201963</v>
          </cell>
          <cell r="W932">
            <v>0.11754506245903244</v>
          </cell>
          <cell r="X932">
            <v>0.17210044602812605</v>
          </cell>
          <cell r="Y932">
            <v>3168.0391724800002</v>
          </cell>
          <cell r="Z932">
            <v>230101.02861400001</v>
          </cell>
          <cell r="AA932">
            <v>12500000</v>
          </cell>
        </row>
        <row r="933">
          <cell r="A933" t="str">
            <v>HLA</v>
          </cell>
          <cell r="D933">
            <v>73312.496897999998</v>
          </cell>
          <cell r="E933">
            <v>13137.919019999999</v>
          </cell>
          <cell r="F933">
            <v>6860.7110620000003</v>
          </cell>
          <cell r="G933">
            <v>156738.933884</v>
          </cell>
          <cell r="H933">
            <v>275969.140939</v>
          </cell>
          <cell r="I933">
            <v>1671138.5755660001</v>
          </cell>
          <cell r="J933">
            <v>1670441.259566</v>
          </cell>
          <cell r="K933">
            <v>690023.46921899996</v>
          </cell>
          <cell r="L933">
            <v>500</v>
          </cell>
          <cell r="M933">
            <v>-1395169.434627</v>
          </cell>
          <cell r="N933">
            <v>344429.93</v>
          </cell>
          <cell r="O933">
            <v>18410.095074000001</v>
          </cell>
          <cell r="P933">
            <v>13437.753035</v>
          </cell>
          <cell r="Q933">
            <v>4972.342039000001</v>
          </cell>
          <cell r="R933">
            <v>102471.212902</v>
          </cell>
          <cell r="S933">
            <v>14448.739783999999</v>
          </cell>
          <cell r="T933">
            <v>-126184.095911</v>
          </cell>
          <cell r="U933">
            <v>-126184.095911</v>
          </cell>
          <cell r="V933">
            <v>-23712.883008999997</v>
          </cell>
          <cell r="W933">
            <v>-0.45723987646463571</v>
          </cell>
          <cell r="X933">
            <v>9.0443563899273244E-2</v>
          </cell>
          <cell r="Y933">
            <v>-3663.5636139693202</v>
          </cell>
          <cell r="Z933">
            <v>-1395169.434627</v>
          </cell>
          <cell r="AA933">
            <v>34442993</v>
          </cell>
        </row>
        <row r="934">
          <cell r="A934" t="str">
            <v>PHH</v>
          </cell>
          <cell r="D934">
            <v>988046.16028399998</v>
          </cell>
          <cell r="E934">
            <v>77443.619978999996</v>
          </cell>
          <cell r="F934">
            <v>643618.70457199996</v>
          </cell>
          <cell r="G934">
            <v>145712.01678999999</v>
          </cell>
          <cell r="H934">
            <v>1206386.1317360001</v>
          </cell>
          <cell r="I934">
            <v>935796.39756099996</v>
          </cell>
          <cell r="J934">
            <v>849203.67437499994</v>
          </cell>
          <cell r="K934">
            <v>293637.19518799998</v>
          </cell>
          <cell r="L934">
            <v>86592.723186000003</v>
          </cell>
          <cell r="M934">
            <v>270589.73417499999</v>
          </cell>
          <cell r="N934">
            <v>181000</v>
          </cell>
          <cell r="O934">
            <v>110026.718171</v>
          </cell>
          <cell r="P934">
            <v>107125.037039</v>
          </cell>
          <cell r="Q934">
            <v>2901.6811319999952</v>
          </cell>
          <cell r="R934">
            <v>5311.6469360000001</v>
          </cell>
          <cell r="S934">
            <v>-24438.872293</v>
          </cell>
          <cell r="T934">
            <v>-47915.265971000001</v>
          </cell>
          <cell r="U934">
            <v>-46006.091175000001</v>
          </cell>
          <cell r="V934">
            <v>-42603.619035000003</v>
          </cell>
          <cell r="W934">
            <v>-3.8135460914820729E-2</v>
          </cell>
          <cell r="X934">
            <v>-0.17002156905644553</v>
          </cell>
          <cell r="Y934">
            <v>-2541.7729930939227</v>
          </cell>
          <cell r="Z934">
            <v>270589.73417499999</v>
          </cell>
          <cell r="AA934">
            <v>18100000</v>
          </cell>
        </row>
        <row r="935">
          <cell r="A935" t="str">
            <v>HFX</v>
          </cell>
          <cell r="D935">
            <v>20739.617951</v>
          </cell>
          <cell r="E935">
            <v>3383.5600509999999</v>
          </cell>
          <cell r="F935">
            <v>4467.5695100000003</v>
          </cell>
          <cell r="G935">
            <v>6817.54144</v>
          </cell>
          <cell r="H935">
            <v>27564.585849999999</v>
          </cell>
          <cell r="I935">
            <v>218424.57020799999</v>
          </cell>
          <cell r="J935">
            <v>218424.57020799999</v>
          </cell>
          <cell r="K935">
            <v>92407.876694000006</v>
          </cell>
          <cell r="L935">
            <v>0</v>
          </cell>
          <cell r="M935">
            <v>-190859.98435799999</v>
          </cell>
          <cell r="N935">
            <v>12700</v>
          </cell>
          <cell r="O935">
            <v>54007.138693000001</v>
          </cell>
          <cell r="P935">
            <v>49008.444540999997</v>
          </cell>
          <cell r="Q935">
            <v>4998.6941519999973</v>
          </cell>
          <cell r="R935">
            <v>9524.5444360000001</v>
          </cell>
          <cell r="S935">
            <v>-580.348975</v>
          </cell>
          <cell r="T935">
            <v>-9780.1675720000003</v>
          </cell>
          <cell r="U935">
            <v>-9780.1675720000003</v>
          </cell>
          <cell r="V935">
            <v>-255.62313600000016</v>
          </cell>
          <cell r="W935">
            <v>-0.35480916075508534</v>
          </cell>
          <cell r="X935">
            <v>5.1242630061496493E-2</v>
          </cell>
          <cell r="Y935">
            <v>-7700.9193480314962</v>
          </cell>
          <cell r="Z935">
            <v>-190859.98435799999</v>
          </cell>
          <cell r="AA935">
            <v>1270000</v>
          </cell>
        </row>
        <row r="936">
          <cell r="A936" t="str">
            <v>DDM</v>
          </cell>
          <cell r="D936">
            <v>59109.782793999999</v>
          </cell>
          <cell r="E936">
            <v>12597.228948</v>
          </cell>
          <cell r="F936">
            <v>5817.6508169999997</v>
          </cell>
          <cell r="G936">
            <v>438487.97143099998</v>
          </cell>
          <cell r="H936">
            <v>686057.94255299994</v>
          </cell>
          <cell r="I936">
            <v>1382376.4677319999</v>
          </cell>
          <cell r="J936">
            <v>68980.013714000001</v>
          </cell>
          <cell r="K936">
            <v>46861.954873000002</v>
          </cell>
          <cell r="L936">
            <v>610454.40741700004</v>
          </cell>
          <cell r="M936">
            <v>-696318.52517899999</v>
          </cell>
          <cell r="N936">
            <v>122444.95</v>
          </cell>
          <cell r="O936">
            <v>222537.614547</v>
          </cell>
          <cell r="P936">
            <v>221001.83672799999</v>
          </cell>
          <cell r="Q936">
            <v>1535.7778190000138</v>
          </cell>
          <cell r="R936">
            <v>15320.129800000001</v>
          </cell>
          <cell r="S936">
            <v>-17670.377414999999</v>
          </cell>
          <cell r="T936">
            <v>-63302.234151999997</v>
          </cell>
          <cell r="U936">
            <v>-63841.671062000001</v>
          </cell>
          <cell r="V936">
            <v>-47982.104351999995</v>
          </cell>
          <cell r="W936">
            <v>-9.3055800541319511E-2</v>
          </cell>
          <cell r="X936">
            <v>9.1684579331834465E-2</v>
          </cell>
          <cell r="Y936">
            <v>-5213.9093285372719</v>
          </cell>
          <cell r="Z936">
            <v>-696318.52517899999</v>
          </cell>
          <cell r="AA936">
            <v>12244492</v>
          </cell>
        </row>
        <row r="937">
          <cell r="A937" t="str">
            <v>PQN</v>
          </cell>
          <cell r="D937">
            <v>333405.45114700001</v>
          </cell>
          <cell r="E937">
            <v>95983.711142</v>
          </cell>
          <cell r="F937">
            <v>36686.333484000002</v>
          </cell>
          <cell r="G937">
            <v>412228.68382899999</v>
          </cell>
          <cell r="H937">
            <v>773146.65098999999</v>
          </cell>
          <cell r="I937">
            <v>724379.48258700001</v>
          </cell>
          <cell r="J937">
            <v>365335.485491</v>
          </cell>
          <cell r="K937">
            <v>0</v>
          </cell>
          <cell r="L937">
            <v>0</v>
          </cell>
          <cell r="M937">
            <v>48767.168403000003</v>
          </cell>
          <cell r="N937">
            <v>300000</v>
          </cell>
          <cell r="O937">
            <v>613590.22845900001</v>
          </cell>
          <cell r="P937">
            <v>565320.58264599997</v>
          </cell>
          <cell r="Q937">
            <v>48269.645813000025</v>
          </cell>
          <cell r="R937">
            <v>529.79881499999999</v>
          </cell>
          <cell r="S937">
            <v>15797.479524</v>
          </cell>
          <cell r="T937">
            <v>20536.661359000002</v>
          </cell>
          <cell r="U937">
            <v>16199.366384999999</v>
          </cell>
          <cell r="V937">
            <v>21066.460174</v>
          </cell>
          <cell r="W937">
            <v>2.0952514460558045E-2</v>
          </cell>
          <cell r="X937">
            <v>0.33217771126534107</v>
          </cell>
          <cell r="Y937">
            <v>539.97887949999995</v>
          </cell>
          <cell r="Z937">
            <v>48767.168403000003</v>
          </cell>
          <cell r="AA937">
            <v>30000000</v>
          </cell>
        </row>
        <row r="938">
          <cell r="A938" t="str">
            <v>BCB</v>
          </cell>
          <cell r="D938">
            <v>43865.569265999999</v>
          </cell>
          <cell r="E938">
            <v>24.2209</v>
          </cell>
          <cell r="F938">
            <v>1753.5289150000001</v>
          </cell>
          <cell r="G938">
            <v>80015.143494999997</v>
          </cell>
          <cell r="H938">
            <v>369545.19323600002</v>
          </cell>
          <cell r="I938">
            <v>318158.50923999998</v>
          </cell>
          <cell r="J938">
            <v>254086.66935700001</v>
          </cell>
          <cell r="K938">
            <v>779.65</v>
          </cell>
          <cell r="L938">
            <v>0</v>
          </cell>
          <cell r="M938">
            <v>51386.683996</v>
          </cell>
          <cell r="N938">
            <v>50000</v>
          </cell>
          <cell r="O938">
            <v>580132.24900499999</v>
          </cell>
          <cell r="P938">
            <v>476462.94154199999</v>
          </cell>
          <cell r="Q938">
            <v>103669.307463</v>
          </cell>
          <cell r="R938">
            <v>23200.173588000001</v>
          </cell>
          <cell r="S938">
            <v>38365.502901</v>
          </cell>
          <cell r="T938">
            <v>18471.333639</v>
          </cell>
          <cell r="U938">
            <v>14681.718811000001</v>
          </cell>
          <cell r="V938">
            <v>41671.507227000002</v>
          </cell>
          <cell r="W938">
            <v>3.9729156486751863E-2</v>
          </cell>
          <cell r="X938">
            <v>0.28571057070237971</v>
          </cell>
          <cell r="Y938">
            <v>2936.3437622000001</v>
          </cell>
          <cell r="Z938">
            <v>51386.683996</v>
          </cell>
          <cell r="AA938">
            <v>5000000</v>
          </cell>
        </row>
        <row r="939">
          <cell r="A939" t="str">
            <v>TA6</v>
          </cell>
          <cell r="D939">
            <v>395644.34403400001</v>
          </cell>
          <cell r="E939">
            <v>118665.86304500001</v>
          </cell>
          <cell r="F939">
            <v>160214.92601200001</v>
          </cell>
          <cell r="G939">
            <v>7821.69535</v>
          </cell>
          <cell r="H939">
            <v>416406.00073700002</v>
          </cell>
          <cell r="I939">
            <v>376468.33757099998</v>
          </cell>
          <cell r="J939">
            <v>376468.33757099998</v>
          </cell>
          <cell r="K939">
            <v>29775.850824000001</v>
          </cell>
          <cell r="L939">
            <v>0</v>
          </cell>
          <cell r="M939">
            <v>39937.663165999998</v>
          </cell>
          <cell r="N939">
            <v>30000</v>
          </cell>
          <cell r="O939">
            <v>574859.01128700003</v>
          </cell>
          <cell r="P939">
            <v>553733.45947400003</v>
          </cell>
          <cell r="Q939">
            <v>21125.551812999965</v>
          </cell>
          <cell r="R939">
            <v>2340.9312479999999</v>
          </cell>
          <cell r="S939">
            <v>8526.6338510000005</v>
          </cell>
          <cell r="T939">
            <v>6911.0744949999998</v>
          </cell>
          <cell r="U939">
            <v>5500.1199770000003</v>
          </cell>
          <cell r="V939">
            <v>9252.0057429999997</v>
          </cell>
          <cell r="W939">
            <v>1.3208551191061842E-2</v>
          </cell>
          <cell r="X939">
            <v>0.13771762143766086</v>
          </cell>
          <cell r="Y939">
            <v>1833.3733256666667</v>
          </cell>
          <cell r="Z939">
            <v>39937.663165999998</v>
          </cell>
          <cell r="AA939">
            <v>3000000</v>
          </cell>
        </row>
        <row r="940">
          <cell r="A940" t="str">
            <v>BWS</v>
          </cell>
          <cell r="D940">
            <v>374147.06101499998</v>
          </cell>
          <cell r="E940">
            <v>24040.492305</v>
          </cell>
          <cell r="F940">
            <v>45337.211506</v>
          </cell>
          <cell r="G940">
            <v>490529.06341499998</v>
          </cell>
          <cell r="H940">
            <v>910378.88331399998</v>
          </cell>
          <cell r="I940">
            <v>196143.34211100001</v>
          </cell>
          <cell r="J940">
            <v>190324.51350500001</v>
          </cell>
          <cell r="K940">
            <v>27804.316750999998</v>
          </cell>
          <cell r="L940">
            <v>5818.828606</v>
          </cell>
          <cell r="M940">
            <v>714235.541203</v>
          </cell>
          <cell r="N940">
            <v>630000</v>
          </cell>
          <cell r="O940">
            <v>602329.62156100001</v>
          </cell>
          <cell r="P940">
            <v>289667.84687200002</v>
          </cell>
          <cell r="Q940">
            <v>312661.77468899993</v>
          </cell>
          <cell r="R940">
            <v>282.27078299999999</v>
          </cell>
          <cell r="S940">
            <v>220970.98029199999</v>
          </cell>
          <cell r="T940">
            <v>245428.36090100001</v>
          </cell>
          <cell r="U940">
            <v>219978.27837799999</v>
          </cell>
          <cell r="V940">
            <v>245710.63168400002</v>
          </cell>
          <cell r="W940">
            <v>0.24163376634706826</v>
          </cell>
          <cell r="X940">
            <v>0.30799122374600196</v>
          </cell>
          <cell r="Y940">
            <v>2749.7284797249999</v>
          </cell>
          <cell r="Z940">
            <v>714235.541203</v>
          </cell>
          <cell r="AA940">
            <v>80000000</v>
          </cell>
        </row>
        <row r="941">
          <cell r="A941" t="str">
            <v>ILA</v>
          </cell>
          <cell r="D941">
            <v>131259.74890400001</v>
          </cell>
          <cell r="E941">
            <v>75112.332788</v>
          </cell>
          <cell r="F941">
            <v>21108.838801000002</v>
          </cell>
          <cell r="G941">
            <v>111181.544738</v>
          </cell>
          <cell r="H941">
            <v>274515.55296100001</v>
          </cell>
          <cell r="I941">
            <v>60501.281004999997</v>
          </cell>
          <cell r="J941">
            <v>59558.397663999996</v>
          </cell>
          <cell r="K941">
            <v>14934.754000000001</v>
          </cell>
          <cell r="L941">
            <v>942.88334099999997</v>
          </cell>
          <cell r="M941">
            <v>214014.27195600001</v>
          </cell>
          <cell r="N941">
            <v>169999.93</v>
          </cell>
          <cell r="O941">
            <v>848087.22137199994</v>
          </cell>
          <cell r="P941">
            <v>832369.63770600001</v>
          </cell>
          <cell r="Q941">
            <v>15717.583665999993</v>
          </cell>
          <cell r="R941">
            <v>1155.4227510000001</v>
          </cell>
          <cell r="S941">
            <v>2453.0112140000001</v>
          </cell>
          <cell r="T941">
            <v>2354.992628</v>
          </cell>
          <cell r="U941">
            <v>1485.384104</v>
          </cell>
          <cell r="V941">
            <v>3510.415379</v>
          </cell>
          <cell r="W941">
            <v>5.4109287724438187E-3</v>
          </cell>
          <cell r="X941">
            <v>6.9405843377837234E-3</v>
          </cell>
          <cell r="Y941">
            <v>87.375571507588262</v>
          </cell>
          <cell r="Z941">
            <v>214014.27195600001</v>
          </cell>
          <cell r="AA941">
            <v>16999993</v>
          </cell>
        </row>
        <row r="942">
          <cell r="A942" t="str">
            <v>VIR</v>
          </cell>
          <cell r="D942">
            <v>37691.753857000003</v>
          </cell>
          <cell r="E942">
            <v>780.81238900000005</v>
          </cell>
          <cell r="F942">
            <v>269.89541500000001</v>
          </cell>
          <cell r="G942">
            <v>68288.690319000001</v>
          </cell>
          <cell r="H942">
            <v>108521.844493</v>
          </cell>
          <cell r="I942">
            <v>13831.052426</v>
          </cell>
          <cell r="J942">
            <v>13571.052426</v>
          </cell>
          <cell r="K942">
            <v>0</v>
          </cell>
          <cell r="L942">
            <v>0</v>
          </cell>
          <cell r="M942">
            <v>94690.792067000002</v>
          </cell>
          <cell r="N942">
            <v>82400</v>
          </cell>
          <cell r="O942">
            <v>61112.964937999997</v>
          </cell>
          <cell r="P942">
            <v>40161.771159000004</v>
          </cell>
          <cell r="Q942">
            <v>20951.193778999997</v>
          </cell>
          <cell r="R942">
            <v>0</v>
          </cell>
          <cell r="S942">
            <v>9388.6653960000003</v>
          </cell>
          <cell r="T942">
            <v>11339.440343</v>
          </cell>
          <cell r="U942">
            <v>9009.5876970000008</v>
          </cell>
          <cell r="V942">
            <v>11339.440343</v>
          </cell>
          <cell r="W942">
            <v>8.3020959873024894E-2</v>
          </cell>
          <cell r="X942">
            <v>9.5147453097922358E-2</v>
          </cell>
          <cell r="Y942">
            <v>1093.3965651699029</v>
          </cell>
          <cell r="Z942">
            <v>94690.792067000002</v>
          </cell>
          <cell r="AA942">
            <v>8240000</v>
          </cell>
        </row>
        <row r="943">
          <cell r="A943" t="str">
            <v>GHC</v>
          </cell>
          <cell r="D943">
            <v>103442.77712499999</v>
          </cell>
          <cell r="E943">
            <v>16451.155182999999</v>
          </cell>
          <cell r="F943">
            <v>2072.5175380000001</v>
          </cell>
          <cell r="G943">
            <v>358289.621193</v>
          </cell>
          <cell r="H943">
            <v>463088.48353899998</v>
          </cell>
          <cell r="I943">
            <v>110416.76904899999</v>
          </cell>
          <cell r="J943">
            <v>110416.76904899999</v>
          </cell>
          <cell r="K943">
            <v>49986.984250000001</v>
          </cell>
          <cell r="L943">
            <v>0</v>
          </cell>
          <cell r="M943">
            <v>352671.71448999998</v>
          </cell>
          <cell r="N943">
            <v>205000</v>
          </cell>
          <cell r="O943">
            <v>156090.619133</v>
          </cell>
          <cell r="P943">
            <v>49142.272402000002</v>
          </cell>
          <cell r="Q943">
            <v>106948.346731</v>
          </cell>
          <cell r="R943">
            <v>76.692358999999996</v>
          </cell>
          <cell r="S943">
            <v>103470.994752</v>
          </cell>
          <cell r="T943">
            <v>109610.77486</v>
          </cell>
          <cell r="U943">
            <v>100684.02477</v>
          </cell>
          <cell r="V943">
            <v>109687.467219</v>
          </cell>
          <cell r="W943">
            <v>0.21741854602074268</v>
          </cell>
          <cell r="X943">
            <v>0.28548936768461736</v>
          </cell>
          <cell r="Y943">
            <v>4911.4158424390243</v>
          </cell>
          <cell r="Z943">
            <v>352671.71448999998</v>
          </cell>
          <cell r="AA943">
            <v>20500000</v>
          </cell>
        </row>
        <row r="944">
          <cell r="A944" t="str">
            <v>SWC</v>
          </cell>
          <cell r="D944">
            <v>599540.48552800005</v>
          </cell>
          <cell r="E944">
            <v>44091.683470999997</v>
          </cell>
          <cell r="F944">
            <v>4879.7581469999996</v>
          </cell>
          <cell r="G944">
            <v>366042.11885099998</v>
          </cell>
          <cell r="H944">
            <v>1275684.559386</v>
          </cell>
          <cell r="I944">
            <v>199105.636241</v>
          </cell>
          <cell r="J944">
            <v>112459.885501</v>
          </cell>
          <cell r="K944">
            <v>2833.2419</v>
          </cell>
          <cell r="L944">
            <v>63762.934639999999</v>
          </cell>
          <cell r="M944">
            <v>1076578.9231449999</v>
          </cell>
          <cell r="N944">
            <v>670999.99999999988</v>
          </cell>
          <cell r="O944">
            <v>250332.79134200001</v>
          </cell>
          <cell r="P944">
            <v>180081.91789099999</v>
          </cell>
          <cell r="Q944">
            <v>70250.873450999978</v>
          </cell>
          <cell r="R944">
            <v>1419.1216340000001</v>
          </cell>
          <cell r="S944">
            <v>54060.743453000003</v>
          </cell>
          <cell r="T944">
            <v>127109.23197399999</v>
          </cell>
          <cell r="U944">
            <v>105848.98581100001</v>
          </cell>
          <cell r="V944">
            <v>128528.35360799999</v>
          </cell>
          <cell r="W944">
            <v>8.2974262745600838E-2</v>
          </cell>
          <cell r="X944">
            <v>9.8319764148627725E-2</v>
          </cell>
          <cell r="Y944">
            <v>1577.4811596274219</v>
          </cell>
          <cell r="Z944">
            <v>1076578.9231449999</v>
          </cell>
          <cell r="AA944">
            <v>67099999.999999993</v>
          </cell>
        </row>
        <row r="945">
          <cell r="A945" t="str">
            <v>VBH</v>
          </cell>
          <cell r="D945">
            <v>16944.84592</v>
          </cell>
          <cell r="E945">
            <v>3466.1916449999999</v>
          </cell>
          <cell r="F945">
            <v>835.94666099999995</v>
          </cell>
          <cell r="G945">
            <v>111.84</v>
          </cell>
          <cell r="H945">
            <v>18194.562752000002</v>
          </cell>
          <cell r="I945">
            <v>1790.954405</v>
          </cell>
          <cell r="J945">
            <v>105.178405</v>
          </cell>
          <cell r="K945">
            <v>0</v>
          </cell>
          <cell r="L945">
            <v>0</v>
          </cell>
          <cell r="M945">
            <v>16403.608347000001</v>
          </cell>
          <cell r="N945">
            <v>29000</v>
          </cell>
          <cell r="O945">
            <v>56533.993604000003</v>
          </cell>
          <cell r="P945">
            <v>41826.299871000003</v>
          </cell>
          <cell r="Q945">
            <v>14707.693733</v>
          </cell>
          <cell r="R945">
            <v>0</v>
          </cell>
          <cell r="S945">
            <v>1594.0557899999999</v>
          </cell>
          <cell r="T945">
            <v>1992.786793</v>
          </cell>
          <cell r="U945">
            <v>1992.786793</v>
          </cell>
          <cell r="V945">
            <v>1992.786793</v>
          </cell>
          <cell r="W945">
            <v>0.10952650086526244</v>
          </cell>
          <cell r="X945">
            <v>0.12148466062129884</v>
          </cell>
          <cell r="Y945">
            <v>687.16785965517238</v>
          </cell>
          <cell r="Z945">
            <v>16403.608347000001</v>
          </cell>
          <cell r="AA945">
            <v>2900000</v>
          </cell>
        </row>
        <row r="946">
          <cell r="A946" t="str">
            <v>LIC</v>
          </cell>
          <cell r="D946">
            <v>2044410.235536</v>
          </cell>
          <cell r="E946">
            <v>963853.08267300006</v>
          </cell>
          <cell r="F946">
            <v>717764.83658200002</v>
          </cell>
          <cell r="G946">
            <v>512178.85288000002</v>
          </cell>
          <cell r="H946">
            <v>4428401.7876639999</v>
          </cell>
          <cell r="I946">
            <v>3948646.0731810001</v>
          </cell>
          <cell r="J946">
            <v>3514938.2782109999</v>
          </cell>
          <cell r="K946">
            <v>1813117.4577579999</v>
          </cell>
          <cell r="L946">
            <v>102605.579536</v>
          </cell>
          <cell r="M946">
            <v>479755.71448299999</v>
          </cell>
          <cell r="N946">
            <v>900000</v>
          </cell>
          <cell r="O946">
            <v>2600189.0250400002</v>
          </cell>
          <cell r="P946">
            <v>2325126.5422840002</v>
          </cell>
          <cell r="Q946">
            <v>275062.48275599995</v>
          </cell>
          <cell r="R946">
            <v>109385.952427</v>
          </cell>
          <cell r="S946">
            <v>32197.237564999999</v>
          </cell>
          <cell r="T946">
            <v>60617.826918999999</v>
          </cell>
          <cell r="U946">
            <v>29979.825019</v>
          </cell>
          <cell r="V946">
            <v>170003.779346</v>
          </cell>
          <cell r="W946">
            <v>6.7698972352764949E-3</v>
          </cell>
          <cell r="X946">
            <v>6.2489771594085572E-2</v>
          </cell>
          <cell r="Y946">
            <v>333.1091668777778</v>
          </cell>
          <cell r="Z946">
            <v>479755.71448299999</v>
          </cell>
          <cell r="AA946">
            <v>90000000</v>
          </cell>
        </row>
        <row r="947">
          <cell r="A947" t="str">
            <v>HMS</v>
          </cell>
          <cell r="D947">
            <v>1358488.837881</v>
          </cell>
          <cell r="E947">
            <v>441091.59506199998</v>
          </cell>
          <cell r="F947">
            <v>789199.94358600001</v>
          </cell>
          <cell r="G947">
            <v>68617.678027999995</v>
          </cell>
          <cell r="H947">
            <v>1492693.522993</v>
          </cell>
          <cell r="I947">
            <v>1161828.4623130001</v>
          </cell>
          <cell r="J947">
            <v>1096495.156896</v>
          </cell>
          <cell r="K947">
            <v>19424.930799999998</v>
          </cell>
          <cell r="L947">
            <v>0</v>
          </cell>
          <cell r="M947">
            <v>330865.06068</v>
          </cell>
          <cell r="N947">
            <v>80000</v>
          </cell>
          <cell r="O947">
            <v>1072106.071887</v>
          </cell>
          <cell r="P947">
            <v>999781.727923</v>
          </cell>
          <cell r="Q947">
            <v>72324.343964000058</v>
          </cell>
          <cell r="R947">
            <v>611.27777300000002</v>
          </cell>
          <cell r="S947">
            <v>10119.686766999999</v>
          </cell>
          <cell r="T947">
            <v>68045.682174000001</v>
          </cell>
          <cell r="U947">
            <v>53541.371413000001</v>
          </cell>
          <cell r="V947">
            <v>68656.959946999996</v>
          </cell>
          <cell r="W947">
            <v>3.5868964786317417E-2</v>
          </cell>
          <cell r="X947">
            <v>0.16182237950105938</v>
          </cell>
          <cell r="Y947">
            <v>6692.6714266250001</v>
          </cell>
          <cell r="Z947">
            <v>330865.06068</v>
          </cell>
          <cell r="AA947">
            <v>8000000</v>
          </cell>
        </row>
        <row r="948">
          <cell r="A948" t="str">
            <v>PFL</v>
          </cell>
          <cell r="D948">
            <v>212826.55967300001</v>
          </cell>
          <cell r="E948">
            <v>34637.041226000001</v>
          </cell>
          <cell r="F948">
            <v>84474.629654000004</v>
          </cell>
          <cell r="G948">
            <v>195961.77563600001</v>
          </cell>
          <cell r="H948">
            <v>538586.29707600002</v>
          </cell>
          <cell r="I948">
            <v>212281.34807499999</v>
          </cell>
          <cell r="J948">
            <v>212281.34807499999</v>
          </cell>
          <cell r="K948">
            <v>72809.634093000001</v>
          </cell>
          <cell r="L948">
            <v>0</v>
          </cell>
          <cell r="M948">
            <v>326304.94900099997</v>
          </cell>
          <cell r="N948">
            <v>500000</v>
          </cell>
          <cell r="O948">
            <v>81718.543728000004</v>
          </cell>
          <cell r="P948">
            <v>83299.807356000005</v>
          </cell>
          <cell r="Q948">
            <v>-1581.2636280000024</v>
          </cell>
          <cell r="R948">
            <v>7494.4017940000003</v>
          </cell>
          <cell r="S948">
            <v>-13136.353279999999</v>
          </cell>
          <cell r="T948">
            <v>-20329.219552999999</v>
          </cell>
          <cell r="U948">
            <v>-20329.219552999999</v>
          </cell>
          <cell r="V948">
            <v>-12834.817758999998</v>
          </cell>
          <cell r="W948">
            <v>-3.7745519452254725E-2</v>
          </cell>
          <cell r="X948">
            <v>-6.2301290909742527E-2</v>
          </cell>
          <cell r="Y948">
            <v>-406.58439105999997</v>
          </cell>
          <cell r="Z948">
            <v>326304.94900099997</v>
          </cell>
          <cell r="AA948">
            <v>50000000</v>
          </cell>
        </row>
        <row r="949">
          <cell r="A949" t="str">
            <v>GTT</v>
          </cell>
          <cell r="D949">
            <v>12847.112877</v>
          </cell>
          <cell r="E949">
            <v>3068.3163890000001</v>
          </cell>
          <cell r="F949">
            <v>2563.1856809999999</v>
          </cell>
          <cell r="G949">
            <v>717950.71730699996</v>
          </cell>
          <cell r="H949">
            <v>750673.97224000003</v>
          </cell>
          <cell r="I949">
            <v>1573600.253852</v>
          </cell>
          <cell r="J949">
            <v>1539666.9676030001</v>
          </cell>
          <cell r="K949">
            <v>629396.80469899997</v>
          </cell>
          <cell r="L949">
            <v>16745.642541000001</v>
          </cell>
          <cell r="M949">
            <v>-822926.28161199996</v>
          </cell>
          <cell r="N949">
            <v>435030</v>
          </cell>
          <cell r="O949">
            <v>30014.616731999999</v>
          </cell>
          <cell r="P949">
            <v>19739.044309000001</v>
          </cell>
          <cell r="Q949">
            <v>10275.572423</v>
          </cell>
          <cell r="R949">
            <v>105583.85321299999</v>
          </cell>
          <cell r="S949">
            <v>-77099.597179999997</v>
          </cell>
          <cell r="T949">
            <v>-189680.209347</v>
          </cell>
          <cell r="U949">
            <v>-189680.209347</v>
          </cell>
          <cell r="V949">
            <v>-84096.356134000001</v>
          </cell>
          <cell r="W949">
            <v>-0.2526798801628849</v>
          </cell>
          <cell r="X949">
            <v>0.2304947764889006</v>
          </cell>
          <cell r="Y949">
            <v>-4360.1638817322946</v>
          </cell>
          <cell r="Z949">
            <v>-822926.28161199996</v>
          </cell>
          <cell r="AA949">
            <v>43503000</v>
          </cell>
        </row>
        <row r="950">
          <cell r="A950" t="str">
            <v>GLW</v>
          </cell>
          <cell r="D950">
            <v>29562.139480999998</v>
          </cell>
          <cell r="E950">
            <v>1149.453514</v>
          </cell>
          <cell r="F950">
            <v>6787.14138</v>
          </cell>
          <cell r="G950">
            <v>145249.81856300001</v>
          </cell>
          <cell r="H950">
            <v>187964.40337499999</v>
          </cell>
          <cell r="I950">
            <v>8629.2776130000002</v>
          </cell>
          <cell r="J950">
            <v>3432.2572960000002</v>
          </cell>
          <cell r="K950">
            <v>1099.2339999999999</v>
          </cell>
          <cell r="L950">
            <v>4946.5500140000004</v>
          </cell>
          <cell r="M950">
            <v>179335.12576200001</v>
          </cell>
          <cell r="N950">
            <v>180000</v>
          </cell>
          <cell r="O950">
            <v>46774.958480000001</v>
          </cell>
          <cell r="P950">
            <v>39645.491258000002</v>
          </cell>
          <cell r="Q950">
            <v>7129.4672219999993</v>
          </cell>
          <cell r="R950">
            <v>502.87069000000002</v>
          </cell>
          <cell r="S950">
            <v>-4140.4019660000004</v>
          </cell>
          <cell r="T950">
            <v>-2892.4149560000001</v>
          </cell>
          <cell r="U950">
            <v>-3142.8852590000001</v>
          </cell>
          <cell r="V950">
            <v>-2389.5442659999999</v>
          </cell>
          <cell r="W950">
            <v>-1.6720640730733254E-2</v>
          </cell>
          <cell r="X950">
            <v>-1.7525207321464727E-2</v>
          </cell>
          <cell r="Y950">
            <v>-174.60473661111112</v>
          </cell>
          <cell r="Z950">
            <v>179335.12576200001</v>
          </cell>
          <cell r="AA950">
            <v>18000000</v>
          </cell>
        </row>
        <row r="951">
          <cell r="A951" t="str">
            <v>IKH</v>
          </cell>
          <cell r="D951">
            <v>7243.1331600000003</v>
          </cell>
          <cell r="E951">
            <v>1082.720928</v>
          </cell>
          <cell r="F951">
            <v>4040.4058879999998</v>
          </cell>
          <cell r="G951">
            <v>11961.039992</v>
          </cell>
          <cell r="H951">
            <v>22744.654656999999</v>
          </cell>
          <cell r="I951">
            <v>5814.5488610000002</v>
          </cell>
          <cell r="J951">
            <v>5549.3608610000001</v>
          </cell>
          <cell r="K951">
            <v>1196.7742000000001</v>
          </cell>
          <cell r="L951">
            <v>265.18799999999999</v>
          </cell>
          <cell r="M951">
            <v>16930.105796</v>
          </cell>
          <cell r="N951">
            <v>15710</v>
          </cell>
          <cell r="O951">
            <v>16670.746432</v>
          </cell>
          <cell r="P951">
            <v>11960.488186</v>
          </cell>
          <cell r="Q951">
            <v>4710.2582460000012</v>
          </cell>
          <cell r="R951">
            <v>69.712395000000001</v>
          </cell>
          <cell r="S951">
            <v>1236.145115</v>
          </cell>
          <cell r="T951">
            <v>1222.745975</v>
          </cell>
          <cell r="U951">
            <v>910.70876099999998</v>
          </cell>
          <cell r="V951">
            <v>1292.4583700000001</v>
          </cell>
          <cell r="W951">
            <v>4.0040562265460294E-2</v>
          </cell>
          <cell r="X951">
            <v>5.3792266390631123E-2</v>
          </cell>
          <cell r="Y951">
            <v>579.70003882877154</v>
          </cell>
          <cell r="Z951">
            <v>16930.105796</v>
          </cell>
          <cell r="AA951">
            <v>1571000</v>
          </cell>
        </row>
        <row r="952">
          <cell r="A952" t="str">
            <v>HPU</v>
          </cell>
          <cell r="D952">
            <v>151177.35581899999</v>
          </cell>
          <cell r="E952">
            <v>49108.869024</v>
          </cell>
          <cell r="F952">
            <v>80101.017903999993</v>
          </cell>
          <cell r="G952">
            <v>25482.368371</v>
          </cell>
          <cell r="H952">
            <v>177861.391248</v>
          </cell>
          <cell r="I952">
            <v>142160.68409600001</v>
          </cell>
          <cell r="J952">
            <v>142160.68409600001</v>
          </cell>
          <cell r="K952">
            <v>69407.085068999993</v>
          </cell>
          <cell r="L952">
            <v>0</v>
          </cell>
          <cell r="M952">
            <v>35700.707152000003</v>
          </cell>
          <cell r="N952">
            <v>20000</v>
          </cell>
          <cell r="O952">
            <v>450448.59203399997</v>
          </cell>
          <cell r="P952">
            <v>407905.93889699999</v>
          </cell>
          <cell r="Q952">
            <v>42542.653137000023</v>
          </cell>
          <cell r="R952">
            <v>1688.408077</v>
          </cell>
          <cell r="S952">
            <v>12815.526247</v>
          </cell>
          <cell r="T952">
            <v>11894.833181</v>
          </cell>
          <cell r="U952">
            <v>9925.3160250000001</v>
          </cell>
          <cell r="V952">
            <v>13583.241258</v>
          </cell>
          <cell r="W952">
            <v>5.5803656742798628E-2</v>
          </cell>
          <cell r="X952">
            <v>0.27801454976064727</v>
          </cell>
          <cell r="Y952">
            <v>4962.6580125</v>
          </cell>
          <cell r="Z952">
            <v>35700.707152000003</v>
          </cell>
          <cell r="AA952">
            <v>2000000</v>
          </cell>
        </row>
        <row r="953">
          <cell r="A953" t="str">
            <v>AVC</v>
          </cell>
          <cell r="D953">
            <v>345914.876383</v>
          </cell>
          <cell r="E953">
            <v>40999.762159999998</v>
          </cell>
          <cell r="F953">
            <v>9790.9714660000009</v>
          </cell>
          <cell r="G953">
            <v>1259205.675886</v>
          </cell>
          <cell r="H953">
            <v>1689422.750824</v>
          </cell>
          <cell r="I953">
            <v>371182.88423199998</v>
          </cell>
          <cell r="J953">
            <v>313607.520112</v>
          </cell>
          <cell r="K953">
            <v>200500</v>
          </cell>
          <cell r="L953">
            <v>57469.864119999998</v>
          </cell>
          <cell r="M953">
            <v>1318239.866592</v>
          </cell>
          <cell r="N953">
            <v>750520.52</v>
          </cell>
          <cell r="O953">
            <v>654746.57309299998</v>
          </cell>
          <cell r="P953">
            <v>427105.85427499999</v>
          </cell>
          <cell r="Q953">
            <v>227640.71881799996</v>
          </cell>
          <cell r="R953">
            <v>38123.495577000002</v>
          </cell>
          <cell r="S953">
            <v>194521.56505400001</v>
          </cell>
          <cell r="T953">
            <v>173252.72352100001</v>
          </cell>
          <cell r="U953">
            <v>162009.79792000001</v>
          </cell>
          <cell r="V953">
            <v>211376.219098</v>
          </cell>
          <cell r="W953">
            <v>9.5896540898943894E-2</v>
          </cell>
          <cell r="X953">
            <v>0.12289857257832625</v>
          </cell>
          <cell r="Y953">
            <v>2158.632490421448</v>
          </cell>
          <cell r="Z953">
            <v>1318239.866592</v>
          </cell>
          <cell r="AA953">
            <v>75052052</v>
          </cell>
        </row>
        <row r="954">
          <cell r="A954" t="str">
            <v>VNB</v>
          </cell>
          <cell r="D954">
            <v>740057.35473699996</v>
          </cell>
          <cell r="E954">
            <v>556417.41126399999</v>
          </cell>
          <cell r="F954">
            <v>9270.1176660000001</v>
          </cell>
          <cell r="G954">
            <v>13951.41008</v>
          </cell>
          <cell r="H954">
            <v>775409.39280000003</v>
          </cell>
          <cell r="I954">
            <v>17008.383962</v>
          </cell>
          <cell r="J954">
            <v>16515.183961999999</v>
          </cell>
          <cell r="K954">
            <v>0</v>
          </cell>
          <cell r="L954">
            <v>0</v>
          </cell>
          <cell r="M954">
            <v>758401.00883800001</v>
          </cell>
          <cell r="N954">
            <v>678989.6</v>
          </cell>
          <cell r="O954">
            <v>36851.735287000003</v>
          </cell>
          <cell r="P954">
            <v>24844.290783</v>
          </cell>
          <cell r="Q954">
            <v>12007.444503999999</v>
          </cell>
          <cell r="R954">
            <v>0</v>
          </cell>
          <cell r="S954">
            <v>-14315.582581000001</v>
          </cell>
          <cell r="T954">
            <v>39262.112273999999</v>
          </cell>
          <cell r="U954">
            <v>32752.168100999999</v>
          </cell>
          <cell r="V954">
            <v>39262.112273999999</v>
          </cell>
          <cell r="W954">
            <v>4.2238549603754554E-2</v>
          </cell>
          <cell r="X954">
            <v>4.3185818214010449E-2</v>
          </cell>
          <cell r="Y954">
            <v>482.3946888104802</v>
          </cell>
          <cell r="Z954">
            <v>758401.00883800001</v>
          </cell>
          <cell r="AA954">
            <v>67894960</v>
          </cell>
        </row>
        <row r="955">
          <cell r="A955" t="str">
            <v>STV</v>
          </cell>
          <cell r="D955">
            <v>558929.11197500001</v>
          </cell>
          <cell r="E955">
            <v>799.86120000000005</v>
          </cell>
          <cell r="F955">
            <v>516727.84963000001</v>
          </cell>
          <cell r="G955">
            <v>48961.640003</v>
          </cell>
          <cell r="H955">
            <v>636340.79457300005</v>
          </cell>
          <cell r="I955">
            <v>450802.30962299998</v>
          </cell>
          <cell r="J955">
            <v>450638.04247799999</v>
          </cell>
          <cell r="K955">
            <v>37000</v>
          </cell>
          <cell r="L955">
            <v>0</v>
          </cell>
          <cell r="M955">
            <v>185538.48495000001</v>
          </cell>
          <cell r="N955">
            <v>110000</v>
          </cell>
          <cell r="O955">
            <v>296064.382713</v>
          </cell>
          <cell r="P955">
            <v>267376.719079</v>
          </cell>
          <cell r="Q955">
            <v>28687.663634000011</v>
          </cell>
          <cell r="R955">
            <v>2232.833333</v>
          </cell>
          <cell r="S955">
            <v>12937.418013</v>
          </cell>
          <cell r="T955">
            <v>10691.403644</v>
          </cell>
          <cell r="U955">
            <v>8595.8536609999992</v>
          </cell>
          <cell r="V955">
            <v>12924.236977</v>
          </cell>
          <cell r="W955">
            <v>1.3508254907290712E-2</v>
          </cell>
          <cell r="X955">
            <v>4.632922201189936E-2</v>
          </cell>
          <cell r="Y955">
            <v>781.44124190909088</v>
          </cell>
          <cell r="Z955">
            <v>185538.48495000001</v>
          </cell>
          <cell r="AA955">
            <v>11000000</v>
          </cell>
        </row>
        <row r="956">
          <cell r="A956" t="str">
            <v>KCE</v>
          </cell>
          <cell r="D956">
            <v>23298.372507</v>
          </cell>
          <cell r="E956">
            <v>8686.2915429999994</v>
          </cell>
          <cell r="F956">
            <v>7804.4831379999996</v>
          </cell>
          <cell r="G956">
            <v>19624.476930000001</v>
          </cell>
          <cell r="H956">
            <v>43649.906747000001</v>
          </cell>
          <cell r="I956">
            <v>12722.791019</v>
          </cell>
          <cell r="J956">
            <v>12722.791019</v>
          </cell>
          <cell r="K956">
            <v>2103.8829150000001</v>
          </cell>
          <cell r="L956">
            <v>0</v>
          </cell>
          <cell r="M956">
            <v>30927.115728000001</v>
          </cell>
          <cell r="N956">
            <v>15000</v>
          </cell>
          <cell r="O956">
            <v>69954.581399000002</v>
          </cell>
          <cell r="P956">
            <v>59791.897272000002</v>
          </cell>
          <cell r="Q956">
            <v>10162.684127000004</v>
          </cell>
          <cell r="R956">
            <v>77.853589999999997</v>
          </cell>
          <cell r="S956">
            <v>4084.5933799999998</v>
          </cell>
          <cell r="T956">
            <v>4501.1125570000004</v>
          </cell>
          <cell r="U956">
            <v>3601.991516</v>
          </cell>
          <cell r="V956">
            <v>4578.9661470000001</v>
          </cell>
          <cell r="W956">
            <v>8.2520027748915176E-2</v>
          </cell>
          <cell r="X956">
            <v>0.11646710115741317</v>
          </cell>
          <cell r="Y956">
            <v>2401.3276773333332</v>
          </cell>
          <cell r="Z956">
            <v>30927.115728000001</v>
          </cell>
          <cell r="AA956">
            <v>1500000</v>
          </cell>
        </row>
        <row r="957">
          <cell r="A957" t="str">
            <v>HPD</v>
          </cell>
          <cell r="D957">
            <v>21096.190036</v>
          </cell>
          <cell r="E957">
            <v>9854.3334859999995</v>
          </cell>
          <cell r="F957">
            <v>494.55509000000001</v>
          </cell>
          <cell r="G957">
            <v>174434.42533599999</v>
          </cell>
          <cell r="H957">
            <v>208541.86628700001</v>
          </cell>
          <cell r="I957">
            <v>104142.20703400001</v>
          </cell>
          <cell r="J957">
            <v>20142.207033999999</v>
          </cell>
          <cell r="K957">
            <v>12000</v>
          </cell>
          <cell r="L957">
            <v>84000</v>
          </cell>
          <cell r="M957">
            <v>104399.65925300001</v>
          </cell>
          <cell r="N957">
            <v>83065.899999999994</v>
          </cell>
          <cell r="O957">
            <v>53995.598262</v>
          </cell>
          <cell r="P957">
            <v>19077.153550999999</v>
          </cell>
          <cell r="Q957">
            <v>34918.444710999989</v>
          </cell>
          <cell r="R957">
            <v>8859.7541669999991</v>
          </cell>
          <cell r="S957">
            <v>31522.310332000001</v>
          </cell>
          <cell r="T957">
            <v>23773.344502</v>
          </cell>
          <cell r="U957">
            <v>22515.427748999999</v>
          </cell>
          <cell r="V957">
            <v>32633.098668999999</v>
          </cell>
          <cell r="W957">
            <v>0.10796598376085194</v>
          </cell>
          <cell r="X957">
            <v>0.21566572065562561</v>
          </cell>
          <cell r="Y957">
            <v>2710.5500270267344</v>
          </cell>
          <cell r="Z957">
            <v>104399.65925300001</v>
          </cell>
          <cell r="AA957">
            <v>8306590</v>
          </cell>
        </row>
        <row r="958">
          <cell r="A958" t="str">
            <v>V15</v>
          </cell>
          <cell r="D958">
            <v>239299.82880799999</v>
          </cell>
          <cell r="E958">
            <v>37677.907831999997</v>
          </cell>
          <cell r="F958">
            <v>96296.413331000003</v>
          </cell>
          <cell r="G958">
            <v>10200.346847000001</v>
          </cell>
          <cell r="H958">
            <v>249537.50335799999</v>
          </cell>
          <cell r="I958">
            <v>242100.888309</v>
          </cell>
          <cell r="J958">
            <v>242100.888309</v>
          </cell>
          <cell r="K958">
            <v>98435.898717000004</v>
          </cell>
          <cell r="L958">
            <v>0</v>
          </cell>
          <cell r="M958">
            <v>7436.615049</v>
          </cell>
          <cell r="N958">
            <v>100000</v>
          </cell>
          <cell r="O958">
            <v>770.70031300000005</v>
          </cell>
          <cell r="P958">
            <v>11972.493025</v>
          </cell>
          <cell r="Q958">
            <v>-11201.792712</v>
          </cell>
          <cell r="R958">
            <v>14695.810989</v>
          </cell>
          <cell r="S958">
            <v>-25796.132573999999</v>
          </cell>
          <cell r="T958">
            <v>-40562.900474000002</v>
          </cell>
          <cell r="U958">
            <v>-40562.900474000002</v>
          </cell>
          <cell r="V958">
            <v>-25867.089485000004</v>
          </cell>
          <cell r="W958">
            <v>-0.16255232150738591</v>
          </cell>
          <cell r="X958">
            <v>-5.4544843597161163</v>
          </cell>
          <cell r="Y958">
            <v>-4056.2900473999998</v>
          </cell>
          <cell r="Z958">
            <v>7436.615049</v>
          </cell>
          <cell r="AA958">
            <v>10000000</v>
          </cell>
        </row>
        <row r="959">
          <cell r="A959" t="str">
            <v>TNM</v>
          </cell>
          <cell r="D959">
            <v>399593.61369700002</v>
          </cell>
          <cell r="E959">
            <v>132660.01926</v>
          </cell>
          <cell r="F959">
            <v>103973.93578</v>
          </cell>
          <cell r="G959">
            <v>24019.415687000001</v>
          </cell>
          <cell r="H959">
            <v>435329.23976600001</v>
          </cell>
          <cell r="I959">
            <v>394325.09228899999</v>
          </cell>
          <cell r="J959">
            <v>386955.08849200001</v>
          </cell>
          <cell r="K959">
            <v>114653.31948200001</v>
          </cell>
          <cell r="L959">
            <v>4675</v>
          </cell>
          <cell r="M959">
            <v>41004.147476999999</v>
          </cell>
          <cell r="N959">
            <v>37870.400000000001</v>
          </cell>
          <cell r="O959">
            <v>532798.45725800015</v>
          </cell>
          <cell r="P959">
            <v>515813.12941300002</v>
          </cell>
          <cell r="Q959">
            <v>16985.327845000149</v>
          </cell>
          <cell r="R959">
            <v>3086.2574669999999</v>
          </cell>
          <cell r="S959">
            <v>9075.6964869999993</v>
          </cell>
          <cell r="T959">
            <v>1994.921519</v>
          </cell>
          <cell r="U959">
            <v>1225.752007</v>
          </cell>
          <cell r="V959">
            <v>5081.1789859999999</v>
          </cell>
          <cell r="W959">
            <v>2.8156895862517101E-3</v>
          </cell>
          <cell r="X959">
            <v>2.9893366462198673E-2</v>
          </cell>
          <cell r="Y959">
            <v>211.80983836296275</v>
          </cell>
          <cell r="Z959">
            <v>41004.147476999999</v>
          </cell>
          <cell r="AA959">
            <v>5787040</v>
          </cell>
        </row>
        <row r="960">
          <cell r="A960" t="str">
            <v>TLP</v>
          </cell>
          <cell r="D960">
            <v>7032827.7052490003</v>
          </cell>
          <cell r="E960">
            <v>1884291.0853530001</v>
          </cell>
          <cell r="F960">
            <v>1807809.1533570001</v>
          </cell>
          <cell r="G960">
            <v>2041687.7060070001</v>
          </cell>
          <cell r="H960">
            <v>9745674.5372640006</v>
          </cell>
          <cell r="I960">
            <v>7218265.4764050003</v>
          </cell>
          <cell r="J960">
            <v>6795812.9747160003</v>
          </cell>
          <cell r="K960">
            <v>3382198.1395410001</v>
          </cell>
          <cell r="L960">
            <v>22019</v>
          </cell>
          <cell r="M960">
            <v>2527409.0608589998</v>
          </cell>
          <cell r="N960">
            <v>2366000</v>
          </cell>
          <cell r="O960">
            <v>14443003.244334999</v>
          </cell>
          <cell r="P960">
            <v>13826595.928603999</v>
          </cell>
          <cell r="Q960">
            <v>616407.31573099922</v>
          </cell>
          <cell r="R960">
            <v>169230.78940899999</v>
          </cell>
          <cell r="S960">
            <v>258208.53878800001</v>
          </cell>
          <cell r="T960">
            <v>164041.070725</v>
          </cell>
          <cell r="U960">
            <v>119838.389215</v>
          </cell>
          <cell r="V960">
            <v>333271.86013399996</v>
          </cell>
          <cell r="W960">
            <v>1.2296572059407538E-2</v>
          </cell>
          <cell r="X960">
            <v>4.7415509847966629E-2</v>
          </cell>
          <cell r="Y960">
            <v>10147.282298325981</v>
          </cell>
          <cell r="Z960">
            <v>2527409.0608589998</v>
          </cell>
          <cell r="AA960">
            <v>11809900</v>
          </cell>
        </row>
        <row r="961">
          <cell r="A961" t="str">
            <v>TL4</v>
          </cell>
          <cell r="D961">
            <v>658688.06096200005</v>
          </cell>
          <cell r="E961">
            <v>203442.19847900001</v>
          </cell>
          <cell r="F961">
            <v>149192.390514</v>
          </cell>
          <cell r="G961">
            <v>363690.13400399999</v>
          </cell>
          <cell r="H961">
            <v>1139471.766417</v>
          </cell>
          <cell r="I961">
            <v>806301.98443099996</v>
          </cell>
          <cell r="J961">
            <v>453407.729047</v>
          </cell>
          <cell r="K961">
            <v>129563.62147699999</v>
          </cell>
          <cell r="L961">
            <v>51947.570187999998</v>
          </cell>
          <cell r="M961">
            <v>333169.78198600002</v>
          </cell>
          <cell r="N961">
            <v>146583.38</v>
          </cell>
          <cell r="O961">
            <v>358081.13191</v>
          </cell>
          <cell r="P961">
            <v>323790.62704599998</v>
          </cell>
          <cell r="Q961">
            <v>34290.504864000024</v>
          </cell>
          <cell r="R961">
            <v>17414.212818</v>
          </cell>
          <cell r="S961">
            <v>17817.662864000002</v>
          </cell>
          <cell r="T961">
            <v>13252.130336</v>
          </cell>
          <cell r="U961">
            <v>11448.916955000001</v>
          </cell>
          <cell r="V961">
            <v>30666.343154000002</v>
          </cell>
          <cell r="W961">
            <v>1.004756527754999E-2</v>
          </cell>
          <cell r="X961">
            <v>3.4363611509885046E-2</v>
          </cell>
          <cell r="Y961">
            <v>781.05150495233499</v>
          </cell>
          <cell r="Z961">
            <v>333169.78198600002</v>
          </cell>
          <cell r="AA961">
            <v>14658338</v>
          </cell>
        </row>
        <row r="962">
          <cell r="A962" t="str">
            <v>CDH</v>
          </cell>
          <cell r="D962">
            <v>29368.618620000001</v>
          </cell>
          <cell r="E962">
            <v>14063.933056</v>
          </cell>
          <cell r="F962">
            <v>0</v>
          </cell>
          <cell r="G962">
            <v>33330.794026000003</v>
          </cell>
          <cell r="H962">
            <v>62699.412645999997</v>
          </cell>
          <cell r="I962">
            <v>23363.866891000001</v>
          </cell>
          <cell r="J962">
            <v>23363.866891000001</v>
          </cell>
          <cell r="K962">
            <v>0</v>
          </cell>
          <cell r="L962">
            <v>0</v>
          </cell>
          <cell r="M962">
            <v>39335.545754999999</v>
          </cell>
          <cell r="N962">
            <v>20000</v>
          </cell>
          <cell r="O962">
            <v>81650.795824999994</v>
          </cell>
          <cell r="P962">
            <v>70851.863922999997</v>
          </cell>
          <cell r="Q962">
            <v>10798.931902000004</v>
          </cell>
          <cell r="R962">
            <v>0</v>
          </cell>
          <cell r="S962">
            <v>1555.8539619999999</v>
          </cell>
          <cell r="T962">
            <v>2600.7978130000001</v>
          </cell>
          <cell r="U962">
            <v>2079.432084</v>
          </cell>
          <cell r="V962">
            <v>2600.7978130000001</v>
          </cell>
          <cell r="W962">
            <v>3.316509670896671E-2</v>
          </cell>
          <cell r="X962">
            <v>5.2863943898266118E-2</v>
          </cell>
          <cell r="Y962">
            <v>1039.716042</v>
          </cell>
          <cell r="Z962">
            <v>39335.545754999999</v>
          </cell>
          <cell r="AA962">
            <v>2000000</v>
          </cell>
        </row>
        <row r="963">
          <cell r="A963" t="str">
            <v>DNR</v>
          </cell>
          <cell r="D963">
            <v>53707.801785000003</v>
          </cell>
          <cell r="E963">
            <v>38131.825872000001</v>
          </cell>
          <cell r="F963">
            <v>10070.022505000001</v>
          </cell>
          <cell r="G963">
            <v>9606.7449730000008</v>
          </cell>
          <cell r="H963">
            <v>63958.962332000003</v>
          </cell>
          <cell r="I963">
            <v>45419.719105999997</v>
          </cell>
          <cell r="J963">
            <v>45419.719105999997</v>
          </cell>
          <cell r="K963">
            <v>3795</v>
          </cell>
          <cell r="L963">
            <v>0</v>
          </cell>
          <cell r="M963">
            <v>18539.243225999999</v>
          </cell>
          <cell r="N963">
            <v>15775</v>
          </cell>
          <cell r="O963">
            <v>129034.03107300001</v>
          </cell>
          <cell r="P963">
            <v>108489.619003</v>
          </cell>
          <cell r="Q963">
            <v>20544.412070000002</v>
          </cell>
          <cell r="R963">
            <v>131.60910799999999</v>
          </cell>
          <cell r="S963">
            <v>5013.8399600000002</v>
          </cell>
          <cell r="T963">
            <v>3341.2028260000002</v>
          </cell>
          <cell r="U963">
            <v>2410.9119260000002</v>
          </cell>
          <cell r="V963">
            <v>3472.8119340000003</v>
          </cell>
          <cell r="W963">
            <v>3.7694669176860159E-2</v>
          </cell>
          <cell r="X963">
            <v>0.13004370764276202</v>
          </cell>
          <cell r="Y963">
            <v>1528.3118389857368</v>
          </cell>
          <cell r="Z963">
            <v>18539.243225999999</v>
          </cell>
          <cell r="AA963">
            <v>1577500</v>
          </cell>
        </row>
        <row r="964">
          <cell r="A964" t="str">
            <v>TIE</v>
          </cell>
          <cell r="D964">
            <v>78591.054151999997</v>
          </cell>
          <cell r="E964">
            <v>26453.491342000001</v>
          </cell>
          <cell r="F964">
            <v>29774.795273</v>
          </cell>
          <cell r="G964">
            <v>50294.199396000004</v>
          </cell>
          <cell r="H964">
            <v>242332.864141</v>
          </cell>
          <cell r="I964">
            <v>36712.417304000002</v>
          </cell>
          <cell r="J964">
            <v>36712.417304000002</v>
          </cell>
          <cell r="K964">
            <v>10967.808209999999</v>
          </cell>
          <cell r="L964">
            <v>0</v>
          </cell>
          <cell r="M964">
            <v>205620.446837</v>
          </cell>
          <cell r="N964">
            <v>95699</v>
          </cell>
          <cell r="O964">
            <v>94093.426554999998</v>
          </cell>
          <cell r="P964">
            <v>80539.932384</v>
          </cell>
          <cell r="Q964">
            <v>13553.494170999998</v>
          </cell>
          <cell r="R964">
            <v>1474.5205390000001</v>
          </cell>
          <cell r="S964">
            <v>-26060.438184999999</v>
          </cell>
          <cell r="T964">
            <v>-32486.633929</v>
          </cell>
          <cell r="U964">
            <v>-32657.154168000001</v>
          </cell>
          <cell r="V964">
            <v>-31012.113389999999</v>
          </cell>
          <cell r="W964">
            <v>-0.13476155734699946</v>
          </cell>
          <cell r="X964">
            <v>-0.15882250364861852</v>
          </cell>
          <cell r="Y964">
            <v>-3412.4864594196388</v>
          </cell>
          <cell r="Z964">
            <v>205620.446837</v>
          </cell>
          <cell r="AA964">
            <v>9569900</v>
          </cell>
        </row>
        <row r="965">
          <cell r="A965" t="str">
            <v>VET</v>
          </cell>
          <cell r="D965">
            <v>590994.16313999996</v>
          </cell>
          <cell r="E965">
            <v>111220.28508</v>
          </cell>
          <cell r="F965">
            <v>207075.683212</v>
          </cell>
          <cell r="G965">
            <v>267369.41105900001</v>
          </cell>
          <cell r="H965">
            <v>1065301.8881059999</v>
          </cell>
          <cell r="I965">
            <v>745505.15087600017</v>
          </cell>
          <cell r="J965">
            <v>544005.15087600017</v>
          </cell>
          <cell r="K965">
            <v>0</v>
          </cell>
          <cell r="L965">
            <v>201500</v>
          </cell>
          <cell r="M965">
            <v>319796.73723000003</v>
          </cell>
          <cell r="N965">
            <v>159595</v>
          </cell>
          <cell r="O965">
            <v>868884.72541299998</v>
          </cell>
          <cell r="P965">
            <v>528110.79700599983</v>
          </cell>
          <cell r="Q965">
            <v>340773.9284070002</v>
          </cell>
          <cell r="R965">
            <v>0</v>
          </cell>
          <cell r="S965">
            <v>77284.724549000006</v>
          </cell>
          <cell r="T965">
            <v>154256.217905</v>
          </cell>
          <cell r="U965">
            <v>121244.86743899999</v>
          </cell>
          <cell r="V965">
            <v>154256.217905</v>
          </cell>
          <cell r="W965">
            <v>0.11381268426601705</v>
          </cell>
          <cell r="X965">
            <v>0.37913103332195613</v>
          </cell>
          <cell r="Y965">
            <v>7597.986366222779</v>
          </cell>
          <cell r="Z965">
            <v>319796.73723000003</v>
          </cell>
          <cell r="AA965">
            <v>15957500</v>
          </cell>
        </row>
        <row r="966">
          <cell r="A966" t="str">
            <v>NPS</v>
          </cell>
          <cell r="D966">
            <v>5522.9990330000001</v>
          </cell>
          <cell r="E966">
            <v>0</v>
          </cell>
          <cell r="F966">
            <v>0</v>
          </cell>
          <cell r="G966">
            <v>56482.538347000002</v>
          </cell>
          <cell r="H966">
            <v>62005.537380000002</v>
          </cell>
          <cell r="I966">
            <v>30379.013733</v>
          </cell>
          <cell r="J966">
            <v>4632.2516509999996</v>
          </cell>
          <cell r="K966">
            <v>0</v>
          </cell>
          <cell r="L966">
            <v>0</v>
          </cell>
          <cell r="M966">
            <v>31626.523647000002</v>
          </cell>
          <cell r="N966">
            <v>21700</v>
          </cell>
          <cell r="O966">
            <v>1210</v>
          </cell>
          <cell r="P966">
            <v>0</v>
          </cell>
          <cell r="Q966" t="e">
            <v>#N/A</v>
          </cell>
          <cell r="R966">
            <v>0</v>
          </cell>
          <cell r="S966">
            <v>951.52330400000005</v>
          </cell>
          <cell r="T966">
            <v>1037.8444529999999</v>
          </cell>
          <cell r="U966">
            <v>655.73951199999999</v>
          </cell>
          <cell r="V966">
            <v>1037.8444529999999</v>
          </cell>
          <cell r="W966">
            <v>1.057549921680882E-2</v>
          </cell>
          <cell r="X966">
            <v>2.0733847302316501E-2</v>
          </cell>
          <cell r="Y966">
            <v>302.18410691244242</v>
          </cell>
          <cell r="Z966">
            <v>31626.523647000002</v>
          </cell>
          <cell r="AA966">
            <v>2170000</v>
          </cell>
        </row>
        <row r="967">
          <cell r="A967" t="str">
            <v>CFC</v>
          </cell>
          <cell r="D967">
            <v>41419.595849999998</v>
          </cell>
          <cell r="E967">
            <v>6798.8948479999999</v>
          </cell>
          <cell r="F967">
            <v>27557.745349000001</v>
          </cell>
          <cell r="G967">
            <v>8945.5089889999999</v>
          </cell>
          <cell r="H967">
            <v>51667.714839</v>
          </cell>
          <cell r="I967">
            <v>21867.797135000001</v>
          </cell>
          <cell r="J967">
            <v>21657.797135000001</v>
          </cell>
          <cell r="K967">
            <v>17678.205504000001</v>
          </cell>
          <cell r="L967">
            <v>0</v>
          </cell>
          <cell r="M967">
            <v>29799.917704</v>
          </cell>
          <cell r="N967">
            <v>22342.799999999999</v>
          </cell>
          <cell r="O967">
            <v>88308.056245999993</v>
          </cell>
          <cell r="P967">
            <v>86519.615927999999</v>
          </cell>
          <cell r="Q967">
            <v>1788.4403180000015</v>
          </cell>
          <cell r="R967">
            <v>219.67667</v>
          </cell>
          <cell r="S967">
            <v>-5776.847976</v>
          </cell>
          <cell r="T967">
            <v>-4161.8847269999997</v>
          </cell>
          <cell r="U967">
            <v>-4161.8847269999997</v>
          </cell>
          <cell r="V967">
            <v>-3942.2080569999998</v>
          </cell>
          <cell r="W967">
            <v>-8.0550973465126269E-2</v>
          </cell>
          <cell r="X967">
            <v>-0.13966094699789577</v>
          </cell>
          <cell r="Y967">
            <v>-1709.6984434822616</v>
          </cell>
          <cell r="Z967">
            <v>29799.917704</v>
          </cell>
          <cell r="AA967">
            <v>2434280</v>
          </cell>
        </row>
        <row r="968">
          <cell r="A968" t="str">
            <v>EFI</v>
          </cell>
          <cell r="D968">
            <v>45482.846706999997</v>
          </cell>
          <cell r="E968">
            <v>5847.4863839999998</v>
          </cell>
          <cell r="F968">
            <v>26.377272999999999</v>
          </cell>
          <cell r="G968">
            <v>1144.4981290000001</v>
          </cell>
          <cell r="H968">
            <v>91257.591251999998</v>
          </cell>
          <cell r="I968">
            <v>1889.5956920000001</v>
          </cell>
          <cell r="J968">
            <v>1889.5956920000001</v>
          </cell>
          <cell r="K968">
            <v>200</v>
          </cell>
          <cell r="L968">
            <v>0</v>
          </cell>
          <cell r="M968">
            <v>89367.995559999996</v>
          </cell>
          <cell r="N968">
            <v>108800</v>
          </cell>
          <cell r="O968">
            <v>9761.9181819999994</v>
          </cell>
          <cell r="P968">
            <v>9112.3280109999996</v>
          </cell>
          <cell r="Q968">
            <v>649.59017100000074</v>
          </cell>
          <cell r="R968">
            <v>0</v>
          </cell>
          <cell r="S968">
            <v>-1601.8046810000001</v>
          </cell>
          <cell r="T968">
            <v>721.23584700000004</v>
          </cell>
          <cell r="U968">
            <v>592.28873099999998</v>
          </cell>
          <cell r="V968">
            <v>721.23584700000004</v>
          </cell>
          <cell r="W968">
            <v>6.4902954688388116E-3</v>
          </cell>
          <cell r="X968">
            <v>6.6275261886381736E-3</v>
          </cell>
          <cell r="Y968">
            <v>54.438302481617647</v>
          </cell>
          <cell r="Z968">
            <v>89367.995559999996</v>
          </cell>
          <cell r="AA968">
            <v>10880000</v>
          </cell>
        </row>
        <row r="969">
          <cell r="A969" t="str">
            <v>DSS</v>
          </cell>
          <cell r="D969">
            <v>63948.910141</v>
          </cell>
          <cell r="E969">
            <v>35693.416785000001</v>
          </cell>
          <cell r="F969">
            <v>12651.546624000001</v>
          </cell>
          <cell r="G969">
            <v>5517.1653759999999</v>
          </cell>
          <cell r="H969">
            <v>73249.176265000002</v>
          </cell>
          <cell r="I969">
            <v>49265.395144000002</v>
          </cell>
          <cell r="J969">
            <v>49179.095143999999</v>
          </cell>
          <cell r="K969">
            <v>0</v>
          </cell>
          <cell r="L969">
            <v>0</v>
          </cell>
          <cell r="M969">
            <v>23983.781121</v>
          </cell>
          <cell r="N969">
            <v>20450</v>
          </cell>
          <cell r="O969">
            <v>140151.44611700001</v>
          </cell>
          <cell r="P969">
            <v>114187.890397</v>
          </cell>
          <cell r="Q969">
            <v>25963.555720000004</v>
          </cell>
          <cell r="R969">
            <v>0</v>
          </cell>
          <cell r="S969">
            <v>3578.276382</v>
          </cell>
          <cell r="T969">
            <v>3852.260996</v>
          </cell>
          <cell r="U969">
            <v>3079.0441970000002</v>
          </cell>
          <cell r="V969">
            <v>3852.260996</v>
          </cell>
          <cell r="W969">
            <v>4.2035205772972387E-2</v>
          </cell>
          <cell r="X969">
            <v>0.12838026587492557</v>
          </cell>
          <cell r="Y969">
            <v>1505.6450841075794</v>
          </cell>
          <cell r="Z969">
            <v>23983.781121</v>
          </cell>
          <cell r="AA969">
            <v>2045000</v>
          </cell>
        </row>
        <row r="970">
          <cell r="A970" t="str">
            <v>TEC</v>
          </cell>
          <cell r="D970">
            <v>172346.69541099999</v>
          </cell>
          <cell r="E970">
            <v>40315.961112999998</v>
          </cell>
          <cell r="F970">
            <v>53337.328157999997</v>
          </cell>
          <cell r="G970">
            <v>2441.370715</v>
          </cell>
          <cell r="H970">
            <v>178227.62031900001</v>
          </cell>
          <cell r="I970">
            <v>170441.345134</v>
          </cell>
          <cell r="J970">
            <v>160744.78635400001</v>
          </cell>
          <cell r="K970">
            <v>8953.3238920000003</v>
          </cell>
          <cell r="L970">
            <v>0</v>
          </cell>
          <cell r="M970">
            <v>7786.2751850000004</v>
          </cell>
          <cell r="N970">
            <v>16603.400000000001</v>
          </cell>
          <cell r="O970">
            <v>70955.372654000006</v>
          </cell>
          <cell r="P970">
            <v>46377.898030999997</v>
          </cell>
          <cell r="Q970">
            <v>24577.474623000006</v>
          </cell>
          <cell r="R970">
            <v>2217.0862940000002</v>
          </cell>
          <cell r="S970">
            <v>3471.2890600000001</v>
          </cell>
          <cell r="T970">
            <v>602.41121299999998</v>
          </cell>
          <cell r="U970">
            <v>312.14315099999999</v>
          </cell>
          <cell r="V970">
            <v>2819.497507</v>
          </cell>
          <cell r="W970">
            <v>1.7513736111233029E-3</v>
          </cell>
          <cell r="X970">
            <v>4.0088892773958641E-2</v>
          </cell>
          <cell r="Y970">
            <v>187.99953684185166</v>
          </cell>
          <cell r="Z970">
            <v>7786.2751850000004</v>
          </cell>
          <cell r="AA970">
            <v>1660340</v>
          </cell>
        </row>
        <row r="971">
          <cell r="A971" t="str">
            <v>SCJ</v>
          </cell>
          <cell r="D971">
            <v>471446.88125600002</v>
          </cell>
          <cell r="E971">
            <v>21855.777786999999</v>
          </cell>
          <cell r="F971">
            <v>72079.599444000007</v>
          </cell>
          <cell r="G971">
            <v>1000601.366227</v>
          </cell>
          <cell r="H971">
            <v>1492048.2474829999</v>
          </cell>
          <cell r="I971">
            <v>1029596.706673</v>
          </cell>
          <cell r="J971">
            <v>403918.96598099999</v>
          </cell>
          <cell r="K971">
            <v>140745.58770999999</v>
          </cell>
          <cell r="L971">
            <v>463158.80379400001</v>
          </cell>
          <cell r="M971">
            <v>462451.54080999998</v>
          </cell>
          <cell r="N971">
            <v>378390</v>
          </cell>
          <cell r="O971">
            <v>492886.90504099999</v>
          </cell>
          <cell r="P971">
            <v>420106.864115</v>
          </cell>
          <cell r="Q971">
            <v>72780.040926000001</v>
          </cell>
          <cell r="R971">
            <v>41562.291796999998</v>
          </cell>
          <cell r="S971">
            <v>62629.218440999997</v>
          </cell>
          <cell r="T971">
            <v>17009.026119999999</v>
          </cell>
          <cell r="U971">
            <v>15131.235484000001</v>
          </cell>
          <cell r="V971">
            <v>58571.317916999993</v>
          </cell>
          <cell r="W971">
            <v>1.0141250800384994E-2</v>
          </cell>
          <cell r="X971">
            <v>3.2719613080966527E-2</v>
          </cell>
          <cell r="Y971">
            <v>399.88465561986311</v>
          </cell>
          <cell r="Z971">
            <v>462451.54080999998</v>
          </cell>
          <cell r="AA971">
            <v>37839000</v>
          </cell>
        </row>
        <row r="972">
          <cell r="A972" t="str">
            <v>VIH</v>
          </cell>
          <cell r="D972">
            <v>166875.847362</v>
          </cell>
          <cell r="E972">
            <v>10063.000146</v>
          </cell>
          <cell r="F972">
            <v>110408.911511</v>
          </cell>
          <cell r="G972">
            <v>192119.313796</v>
          </cell>
          <cell r="H972">
            <v>379119.071497</v>
          </cell>
          <cell r="I972">
            <v>317801.689442</v>
          </cell>
          <cell r="J972">
            <v>257638.64896300001</v>
          </cell>
          <cell r="K972">
            <v>163560.759475</v>
          </cell>
          <cell r="L972">
            <v>59110.734979000001</v>
          </cell>
          <cell r="M972">
            <v>61317.382055000002</v>
          </cell>
          <cell r="N972">
            <v>56000</v>
          </cell>
          <cell r="O972">
            <v>531900.27290500002</v>
          </cell>
          <cell r="P972">
            <v>463686.751124</v>
          </cell>
          <cell r="Q972">
            <v>68213.521781000003</v>
          </cell>
          <cell r="R972">
            <v>20221.595158</v>
          </cell>
          <cell r="S972">
            <v>36107.313177999997</v>
          </cell>
          <cell r="T972">
            <v>2890.2598579999999</v>
          </cell>
          <cell r="U972">
            <v>122.666844</v>
          </cell>
          <cell r="V972">
            <v>23111.855016000001</v>
          </cell>
          <cell r="W972">
            <v>3.2355756600593665E-4</v>
          </cell>
          <cell r="X972">
            <v>2.0005231777503354E-3</v>
          </cell>
          <cell r="Y972">
            <v>21.90479357142857</v>
          </cell>
          <cell r="Z972">
            <v>61317.382055000002</v>
          </cell>
          <cell r="AA972">
            <v>5600000</v>
          </cell>
        </row>
        <row r="973">
          <cell r="A973" t="str">
            <v>DDN</v>
          </cell>
          <cell r="D973">
            <v>839314.95842599997</v>
          </cell>
          <cell r="E973">
            <v>693408.34359900001</v>
          </cell>
          <cell r="F973">
            <v>85809.878954999993</v>
          </cell>
          <cell r="G973">
            <v>33831.138962999998</v>
          </cell>
          <cell r="H973">
            <v>876724.77984099998</v>
          </cell>
          <cell r="I973">
            <v>717478.24805199995</v>
          </cell>
          <cell r="J973">
            <v>717478.24805199995</v>
          </cell>
          <cell r="K973">
            <v>90580.440298999994</v>
          </cell>
          <cell r="L973">
            <v>0</v>
          </cell>
          <cell r="M973">
            <v>159246.531789</v>
          </cell>
          <cell r="N973">
            <v>101126.62</v>
          </cell>
          <cell r="O973">
            <v>1595255.748101</v>
          </cell>
          <cell r="P973">
            <v>1511692.6950099999</v>
          </cell>
          <cell r="Q973">
            <v>83563.053091000009</v>
          </cell>
          <cell r="R973">
            <v>7317.3074900000001</v>
          </cell>
          <cell r="S973">
            <v>28810.603542000001</v>
          </cell>
          <cell r="T973">
            <v>20228.780194999999</v>
          </cell>
          <cell r="U973">
            <v>15868.100710000001</v>
          </cell>
          <cell r="V973">
            <v>27546.087684999999</v>
          </cell>
          <cell r="W973">
            <v>1.809929532604039E-2</v>
          </cell>
          <cell r="X973">
            <v>9.964487472182483E-2</v>
          </cell>
          <cell r="Y973">
            <v>1162.3813011335928</v>
          </cell>
          <cell r="Z973">
            <v>159246.531789</v>
          </cell>
          <cell r="AA973">
            <v>13651373</v>
          </cell>
        </row>
        <row r="974">
          <cell r="A974" t="str">
            <v>PPI</v>
          </cell>
          <cell r="D974">
            <v>99847.967634999994</v>
          </cell>
          <cell r="E974" t="e">
            <v>#N/A</v>
          </cell>
          <cell r="F974">
            <v>23415.746261</v>
          </cell>
          <cell r="G974">
            <v>10349.595173</v>
          </cell>
          <cell r="H974">
            <v>613560.759296</v>
          </cell>
          <cell r="I974">
            <v>365586.2451</v>
          </cell>
          <cell r="J974">
            <v>226224.58265500001</v>
          </cell>
          <cell r="K974">
            <v>155468.06111800001</v>
          </cell>
          <cell r="L974">
            <v>16265.534304999999</v>
          </cell>
          <cell r="M974">
            <v>247974.514196</v>
          </cell>
          <cell r="N974">
            <v>482906.29</v>
          </cell>
          <cell r="O974">
            <v>45914.538629000002</v>
          </cell>
          <cell r="P974">
            <v>65211.454678000002</v>
          </cell>
          <cell r="Q974">
            <v>-19296.916049000003</v>
          </cell>
          <cell r="R974">
            <v>2896.1108170000002</v>
          </cell>
          <cell r="S974">
            <v>-167963.07502600001</v>
          </cell>
          <cell r="T974">
            <v>-176361.11619299999</v>
          </cell>
          <cell r="U974">
            <v>-176361.11619299999</v>
          </cell>
          <cell r="V974">
            <v>-173465.00537599999</v>
          </cell>
          <cell r="W974">
            <v>-0.2874387149454552</v>
          </cell>
          <cell r="X974">
            <v>-0.71120662042553084</v>
          </cell>
          <cell r="Y974">
            <v>-3652.0774287905838</v>
          </cell>
          <cell r="Z974">
            <v>247974.514196</v>
          </cell>
          <cell r="AA974">
            <v>48290629</v>
          </cell>
        </row>
        <row r="975">
          <cell r="A975" t="str">
            <v>ALV</v>
          </cell>
          <cell r="D975">
            <v>91165.021118000004</v>
          </cell>
          <cell r="E975">
            <v>15679.357330000001</v>
          </cell>
          <cell r="F975">
            <v>1331.7861660000001</v>
          </cell>
          <cell r="G975">
            <v>9698.186764</v>
          </cell>
          <cell r="H975">
            <v>128449.6286</v>
          </cell>
          <cell r="I975">
            <v>64052.567977999999</v>
          </cell>
          <cell r="J975">
            <v>40241.567977999999</v>
          </cell>
          <cell r="K975">
            <v>0</v>
          </cell>
          <cell r="L975">
            <v>23811</v>
          </cell>
          <cell r="M975">
            <v>64397.060621999997</v>
          </cell>
          <cell r="N975">
            <v>31.579360000000001</v>
          </cell>
          <cell r="O975">
            <v>56147.665694000003</v>
          </cell>
          <cell r="P975">
            <v>51149.635579000002</v>
          </cell>
          <cell r="Q975">
            <v>4998.0301150000032</v>
          </cell>
          <cell r="R975">
            <v>204.73673299999999</v>
          </cell>
          <cell r="S975">
            <v>-1150.7400620000001</v>
          </cell>
          <cell r="T975">
            <v>3830.6083429999999</v>
          </cell>
          <cell r="U975">
            <v>2634.149187</v>
          </cell>
          <cell r="V975">
            <v>4035.3450760000001</v>
          </cell>
          <cell r="W975">
            <v>2.050725421093199E-2</v>
          </cell>
          <cell r="X975">
            <v>4.0904804684518389E-2</v>
          </cell>
          <cell r="Y975">
            <v>465.56715858928061</v>
          </cell>
          <cell r="Z975">
            <v>64397.060621999997</v>
          </cell>
          <cell r="AA975">
            <v>5657936</v>
          </cell>
        </row>
        <row r="976">
          <cell r="A976" t="str">
            <v>BLU</v>
          </cell>
          <cell r="D976" t="e">
            <v>#N/A</v>
          </cell>
          <cell r="E976" t="e">
            <v>#N/A</v>
          </cell>
          <cell r="F976" t="e">
            <v>#N/A</v>
          </cell>
          <cell r="G976" t="e">
            <v>#N/A</v>
          </cell>
          <cell r="H976" t="e">
            <v>#N/A</v>
          </cell>
          <cell r="I976" t="e">
            <v>#N/A</v>
          </cell>
          <cell r="J976" t="e">
            <v>#N/A</v>
          </cell>
          <cell r="K976" t="e">
            <v>#N/A</v>
          </cell>
          <cell r="L976" t="e">
            <v>#N/A</v>
          </cell>
          <cell r="M976" t="e">
            <v>#N/A</v>
          </cell>
          <cell r="N976" t="e">
            <v>#N/A</v>
          </cell>
          <cell r="O976" t="e">
            <v>#N/A</v>
          </cell>
          <cell r="P976" t="e">
            <v>#N/A</v>
          </cell>
          <cell r="Q976" t="e">
            <v>#N/A</v>
          </cell>
          <cell r="R976" t="e">
            <v>#N/A</v>
          </cell>
          <cell r="S976" t="e">
            <v>#N/A</v>
          </cell>
          <cell r="T976" t="e">
            <v>#N/A</v>
          </cell>
          <cell r="U976" t="e">
            <v>#N/A</v>
          </cell>
          <cell r="V976" t="e">
            <v>#N/A</v>
          </cell>
          <cell r="W976" t="e">
            <v>#N/A</v>
          </cell>
          <cell r="X976" t="e">
            <v>#N/A</v>
          </cell>
          <cell r="Y976" t="e">
            <v>#N/A</v>
          </cell>
          <cell r="Z976" t="e">
            <v>#N/A</v>
          </cell>
          <cell r="AA976">
            <v>3570000</v>
          </cell>
        </row>
        <row r="977">
          <cell r="A977" t="str">
            <v>HIG</v>
          </cell>
          <cell r="D977">
            <v>536358.77722699998</v>
          </cell>
          <cell r="E977">
            <v>197276.31881900001</v>
          </cell>
          <cell r="F977">
            <v>56069.257555999997</v>
          </cell>
          <cell r="G977">
            <v>15421.910868999999</v>
          </cell>
          <cell r="H977">
            <v>586243.31460100005</v>
          </cell>
          <cell r="I977">
            <v>260549.04574</v>
          </cell>
          <cell r="J977">
            <v>257912.18589399999</v>
          </cell>
          <cell r="K977">
            <v>3786.7883120000001</v>
          </cell>
          <cell r="L977">
            <v>0</v>
          </cell>
          <cell r="M977">
            <v>325694.26886100002</v>
          </cell>
          <cell r="N977">
            <v>206191.87</v>
          </cell>
          <cell r="O977">
            <v>721786.34704799997</v>
          </cell>
          <cell r="P977">
            <v>641221.28492100001</v>
          </cell>
          <cell r="Q977">
            <v>80565.062126999983</v>
          </cell>
          <cell r="R977">
            <v>2715.4998439999999</v>
          </cell>
          <cell r="S977">
            <v>5961.027967</v>
          </cell>
          <cell r="T977">
            <v>3272.5478889999999</v>
          </cell>
          <cell r="U977">
            <v>1533.7209339999999</v>
          </cell>
          <cell r="V977">
            <v>5988.0477329999994</v>
          </cell>
          <cell r="W977">
            <v>2.616184945399092E-3</v>
          </cell>
          <cell r="X977">
            <v>4.7090817390298082E-3</v>
          </cell>
          <cell r="Y977">
            <v>74.383191442029215</v>
          </cell>
          <cell r="Z977">
            <v>325694.26886100002</v>
          </cell>
          <cell r="AA977">
            <v>20619187</v>
          </cell>
        </row>
        <row r="978">
          <cell r="A978" t="str">
            <v>ASA</v>
          </cell>
          <cell r="D978">
            <v>68963.140520000001</v>
          </cell>
          <cell r="E978">
            <v>10661.511885</v>
          </cell>
          <cell r="F978">
            <v>14895.382162</v>
          </cell>
          <cell r="G978">
            <v>1230.6175029999999</v>
          </cell>
          <cell r="H978">
            <v>110207.258023</v>
          </cell>
          <cell r="I978">
            <v>5945.8748649999998</v>
          </cell>
          <cell r="J978">
            <v>5945.8748649999998</v>
          </cell>
          <cell r="K978">
            <v>0</v>
          </cell>
          <cell r="L978">
            <v>0</v>
          </cell>
          <cell r="M978">
            <v>104261.383158</v>
          </cell>
          <cell r="N978">
            <v>100000</v>
          </cell>
          <cell r="O978">
            <v>103873.752053</v>
          </cell>
          <cell r="P978">
            <v>102819.922465</v>
          </cell>
          <cell r="Q978">
            <v>1053.8295879999982</v>
          </cell>
          <cell r="R978" t="e">
            <v>#N/A</v>
          </cell>
          <cell r="S978">
            <v>751.85341500000004</v>
          </cell>
          <cell r="T978">
            <v>556.50556500000005</v>
          </cell>
          <cell r="U978">
            <v>451.109576</v>
          </cell>
          <cell r="V978" t="e">
            <v>#N/A</v>
          </cell>
          <cell r="W978">
            <v>4.0932837282445997E-3</v>
          </cell>
          <cell r="X978">
            <v>4.3267177389770348E-3</v>
          </cell>
          <cell r="Y978">
            <v>45.110957599999999</v>
          </cell>
          <cell r="Z978">
            <v>104261.383158</v>
          </cell>
          <cell r="AA978">
            <v>10000000</v>
          </cell>
        </row>
        <row r="979">
          <cell r="A979" t="str">
            <v>FBC</v>
          </cell>
          <cell r="D979">
            <v>213714.194796</v>
          </cell>
          <cell r="E979">
            <v>92910.673806000006</v>
          </cell>
          <cell r="F979">
            <v>88485.450706999996</v>
          </cell>
          <cell r="G979">
            <v>77788.638376999996</v>
          </cell>
          <cell r="H979">
            <v>301425.84927499999</v>
          </cell>
          <cell r="I979">
            <v>227375.274256</v>
          </cell>
          <cell r="J979">
            <v>211842.70809999999</v>
          </cell>
          <cell r="K979">
            <v>18027.058912</v>
          </cell>
          <cell r="L979">
            <v>4365.2</v>
          </cell>
          <cell r="M979">
            <v>74050.575018999996</v>
          </cell>
          <cell r="N979">
            <v>37000</v>
          </cell>
          <cell r="O979">
            <v>867928.25996099995</v>
          </cell>
          <cell r="P979">
            <v>768527.15745599999</v>
          </cell>
          <cell r="Q979">
            <v>99401.102504999959</v>
          </cell>
          <cell r="R979">
            <v>2397.243645</v>
          </cell>
          <cell r="S979">
            <v>29320.912372999999</v>
          </cell>
          <cell r="T979">
            <v>28398.198104999999</v>
          </cell>
          <cell r="U979">
            <v>22651.358484</v>
          </cell>
          <cell r="V979">
            <v>30795.441749999998</v>
          </cell>
          <cell r="W979">
            <v>7.5147365557671458E-2</v>
          </cell>
          <cell r="X979">
            <v>0.30589037935475971</v>
          </cell>
          <cell r="Y979">
            <v>6121.9887794594597</v>
          </cell>
          <cell r="Z979">
            <v>74050.575018999996</v>
          </cell>
          <cell r="AA979">
            <v>3700000</v>
          </cell>
        </row>
        <row r="980">
          <cell r="A980" t="str">
            <v>SAL</v>
          </cell>
          <cell r="D980">
            <v>84526.179069000005</v>
          </cell>
          <cell r="E980">
            <v>21611.137806999999</v>
          </cell>
          <cell r="F980">
            <v>10984.619272</v>
          </cell>
          <cell r="G980">
            <v>15226.500601</v>
          </cell>
          <cell r="H980">
            <v>106545.241608</v>
          </cell>
          <cell r="I980">
            <v>19124.433777999999</v>
          </cell>
          <cell r="J980">
            <v>19004.999620999999</v>
          </cell>
          <cell r="K980">
            <v>0</v>
          </cell>
          <cell r="L980">
            <v>119.434157</v>
          </cell>
          <cell r="M980">
            <v>87420.807830000005</v>
          </cell>
          <cell r="N980">
            <v>83100.000000000015</v>
          </cell>
          <cell r="O980">
            <v>98291.480538999996</v>
          </cell>
          <cell r="P980">
            <v>72688.938789000007</v>
          </cell>
          <cell r="Q980">
            <v>25602.54175</v>
          </cell>
          <cell r="R980">
            <v>0</v>
          </cell>
          <cell r="S980">
            <v>3276.9596280000001</v>
          </cell>
          <cell r="T980">
            <v>4964.9648230000003</v>
          </cell>
          <cell r="U980">
            <v>3971.9718579999999</v>
          </cell>
          <cell r="V980">
            <v>4964.9648230000003</v>
          </cell>
          <cell r="W980">
            <v>3.7279673855484155E-2</v>
          </cell>
          <cell r="X980">
            <v>4.5435085268531995E-2</v>
          </cell>
          <cell r="Y980">
            <v>477.97495282791812</v>
          </cell>
          <cell r="Z980">
            <v>87420.807830000005</v>
          </cell>
          <cell r="AA980">
            <v>8310000.0000000009</v>
          </cell>
        </row>
        <row r="981">
          <cell r="A981" t="str">
            <v>NTT</v>
          </cell>
          <cell r="D981">
            <v>454719.78468799999</v>
          </cell>
          <cell r="E981">
            <v>114860.472054</v>
          </cell>
          <cell r="F981">
            <v>289769.05394000001</v>
          </cell>
          <cell r="G981">
            <v>317855.63113300002</v>
          </cell>
          <cell r="H981">
            <v>849115.82030699996</v>
          </cell>
          <cell r="I981">
            <v>671403.67762500001</v>
          </cell>
          <cell r="J981">
            <v>526689.02678700001</v>
          </cell>
          <cell r="K981">
            <v>438339.594538</v>
          </cell>
          <cell r="L981">
            <v>144714.650838</v>
          </cell>
          <cell r="M981">
            <v>177712.14268200001</v>
          </cell>
          <cell r="N981">
            <v>185000</v>
          </cell>
          <cell r="O981">
            <v>885524.46945400001</v>
          </cell>
          <cell r="P981">
            <v>885071.12497700006</v>
          </cell>
          <cell r="Q981">
            <v>453.3444769999619</v>
          </cell>
          <cell r="R981">
            <v>36252.241904000002</v>
          </cell>
          <cell r="S981">
            <v>-30860.567564000001</v>
          </cell>
          <cell r="T981">
            <v>-31707.751475000001</v>
          </cell>
          <cell r="U981">
            <v>-32216.402539999999</v>
          </cell>
          <cell r="V981">
            <v>4544.4904290000013</v>
          </cell>
          <cell r="W981">
            <v>-3.7941116829447459E-2</v>
          </cell>
          <cell r="X981">
            <v>-0.18128419394305753</v>
          </cell>
          <cell r="Y981">
            <v>-1741.4271643243244</v>
          </cell>
          <cell r="Z981">
            <v>177712.14268200001</v>
          </cell>
          <cell r="AA981">
            <v>18500000</v>
          </cell>
        </row>
        <row r="982">
          <cell r="A982" t="str">
            <v>TGP</v>
          </cell>
          <cell r="D982">
            <v>1100599.4015180001</v>
          </cell>
          <cell r="E982">
            <v>4202.5244089999997</v>
          </cell>
          <cell r="F982">
            <v>319332.02950399998</v>
          </cell>
          <cell r="G982">
            <v>68260.474608000004</v>
          </cell>
          <cell r="H982">
            <v>1172797.081488</v>
          </cell>
          <cell r="I982">
            <v>1046114.721973</v>
          </cell>
          <cell r="J982">
            <v>1046114.721973</v>
          </cell>
          <cell r="K982">
            <v>583278.81594100001</v>
          </cell>
          <cell r="L982">
            <v>0</v>
          </cell>
          <cell r="M982">
            <v>126682.359515</v>
          </cell>
          <cell r="N982">
            <v>99925</v>
          </cell>
          <cell r="O982">
            <v>1168427.4287930001</v>
          </cell>
          <cell r="P982">
            <v>1159277.7289720001</v>
          </cell>
          <cell r="Q982">
            <v>9149.6998209999201</v>
          </cell>
          <cell r="R982">
            <v>45493.568964999999</v>
          </cell>
          <cell r="S982">
            <v>-3358.7922640000002</v>
          </cell>
          <cell r="T982">
            <v>11005.271921</v>
          </cell>
          <cell r="U982">
            <v>8750.0035119999993</v>
          </cell>
          <cell r="V982">
            <v>56498.840885999998</v>
          </cell>
          <cell r="W982">
            <v>7.4607991869303858E-3</v>
          </cell>
          <cell r="X982">
            <v>6.9070417897954789E-2</v>
          </cell>
          <cell r="Y982">
            <v>875.65709402051539</v>
          </cell>
          <cell r="Z982">
            <v>126682.359515</v>
          </cell>
          <cell r="AA982">
            <v>9992500</v>
          </cell>
        </row>
        <row r="983">
          <cell r="A983" t="str">
            <v>NQB</v>
          </cell>
          <cell r="D983">
            <v>39849.013391</v>
          </cell>
          <cell r="E983">
            <v>6157.6752900000001</v>
          </cell>
          <cell r="F983">
            <v>10168.504278</v>
          </cell>
          <cell r="G983">
            <v>194286.61212899999</v>
          </cell>
          <cell r="H983">
            <v>235287.02673400001</v>
          </cell>
          <cell r="I983">
            <v>56235.205429000001</v>
          </cell>
          <cell r="J983">
            <v>19176.491795000002</v>
          </cell>
          <cell r="K983">
            <v>5317.305695</v>
          </cell>
          <cell r="L983">
            <v>37058.713634</v>
          </cell>
          <cell r="M983">
            <v>179051.82130499999</v>
          </cell>
          <cell r="N983">
            <v>172302.04</v>
          </cell>
          <cell r="O983">
            <v>79913.335418999995</v>
          </cell>
          <cell r="P983">
            <v>62775.294441999999</v>
          </cell>
          <cell r="Q983">
            <v>17138.040977000001</v>
          </cell>
          <cell r="R983">
            <v>2014.6849999999999</v>
          </cell>
          <cell r="S983">
            <v>9220.8038410000008</v>
          </cell>
          <cell r="T983">
            <v>7174.5878329999996</v>
          </cell>
          <cell r="U983">
            <v>5701.6143089999996</v>
          </cell>
          <cell r="V983">
            <v>9189.2728329999991</v>
          </cell>
          <cell r="W983">
            <v>2.4232591095835761E-2</v>
          </cell>
          <cell r="X983">
            <v>3.1843375104728872E-2</v>
          </cell>
          <cell r="Y983">
            <v>330.90811397241725</v>
          </cell>
          <cell r="Z983">
            <v>179051.82130499999</v>
          </cell>
          <cell r="AA983">
            <v>17230204</v>
          </cell>
        </row>
        <row r="984">
          <cell r="A984" t="str">
            <v>SBM</v>
          </cell>
          <cell r="D984">
            <v>36725.107841999998</v>
          </cell>
          <cell r="E984">
            <v>29748.575720000001</v>
          </cell>
          <cell r="F984">
            <v>1759.8993399999999</v>
          </cell>
          <cell r="G984">
            <v>859733.57589400001</v>
          </cell>
          <cell r="H984">
            <v>905116.19347499998</v>
          </cell>
          <cell r="I984">
            <v>416709.894141</v>
          </cell>
          <cell r="J984">
            <v>146683.02626000001</v>
          </cell>
          <cell r="K984">
            <v>125183.10659900001</v>
          </cell>
          <cell r="L984">
            <v>270026.86788099998</v>
          </cell>
          <cell r="M984">
            <v>488406.29933399998</v>
          </cell>
          <cell r="N984">
            <v>390000</v>
          </cell>
          <cell r="O984">
            <v>316748.96087200003</v>
          </cell>
          <cell r="P984">
            <v>143717.96350000001</v>
          </cell>
          <cell r="Q984">
            <v>173030.99737200001</v>
          </cell>
          <cell r="R984">
            <v>39284.590636000001</v>
          </cell>
          <cell r="S984">
            <v>164918.02297200001</v>
          </cell>
          <cell r="T984">
            <v>123677.15612</v>
          </cell>
          <cell r="U984">
            <v>117229.188888</v>
          </cell>
          <cell r="V984">
            <v>162961.74675600001</v>
          </cell>
          <cell r="W984">
            <v>0.12951838640509084</v>
          </cell>
          <cell r="X984">
            <v>0.24002390847099214</v>
          </cell>
          <cell r="Y984">
            <v>3005.8766381538462</v>
          </cell>
          <cell r="Z984">
            <v>488406.29933399998</v>
          </cell>
          <cell r="AA984">
            <v>39000000</v>
          </cell>
        </row>
        <row r="985">
          <cell r="A985" t="str">
            <v>KGM</v>
          </cell>
          <cell r="D985">
            <v>778908.68975300004</v>
          </cell>
          <cell r="E985">
            <v>129729.710343</v>
          </cell>
          <cell r="F985">
            <v>509131.070114</v>
          </cell>
          <cell r="G985">
            <v>217892.71479100001</v>
          </cell>
          <cell r="H985">
            <v>1054780.7851480001</v>
          </cell>
          <cell r="I985">
            <v>783018.53071099997</v>
          </cell>
          <cell r="J985">
            <v>778571.85312900005</v>
          </cell>
          <cell r="K985">
            <v>584447.30209000001</v>
          </cell>
          <cell r="L985">
            <v>4446.6775820000003</v>
          </cell>
          <cell r="M985">
            <v>271762.25443700003</v>
          </cell>
          <cell r="N985">
            <v>254300</v>
          </cell>
          <cell r="O985">
            <v>3680657.078069</v>
          </cell>
          <cell r="P985">
            <v>3364199.3505799999</v>
          </cell>
          <cell r="Q985">
            <v>316457.72748900007</v>
          </cell>
          <cell r="R985">
            <v>35206.680758000002</v>
          </cell>
          <cell r="S985">
            <v>70772.071609000006</v>
          </cell>
          <cell r="T985">
            <v>22268.969161000001</v>
          </cell>
          <cell r="U985">
            <v>16705.371642999999</v>
          </cell>
          <cell r="V985">
            <v>57475.649919000003</v>
          </cell>
          <cell r="W985">
            <v>1.5837766366455005E-2</v>
          </cell>
          <cell r="X985">
            <v>6.1470536729274307E-2</v>
          </cell>
          <cell r="Y985">
            <v>656.91591203303176</v>
          </cell>
          <cell r="Z985">
            <v>271762.25443700003</v>
          </cell>
          <cell r="AA985">
            <v>25430000</v>
          </cell>
        </row>
        <row r="986">
          <cell r="A986" t="str">
            <v>DPH</v>
          </cell>
          <cell r="D986">
            <v>169787.68381399999</v>
          </cell>
          <cell r="E986">
            <v>26984.350580999999</v>
          </cell>
          <cell r="F986">
            <v>26856.338393000002</v>
          </cell>
          <cell r="G986">
            <v>19488.284446999998</v>
          </cell>
          <cell r="H986">
            <v>189734.033234</v>
          </cell>
          <cell r="I986">
            <v>57089.197442999997</v>
          </cell>
          <cell r="J986">
            <v>51519.57705</v>
          </cell>
          <cell r="K986">
            <v>6270.8083749999996</v>
          </cell>
          <cell r="L986">
            <v>0</v>
          </cell>
          <cell r="M986">
            <v>132644.83579099999</v>
          </cell>
          <cell r="N986">
            <v>30000</v>
          </cell>
          <cell r="O986">
            <v>203075.20193400001</v>
          </cell>
          <cell r="P986">
            <v>160419.10210600001</v>
          </cell>
          <cell r="Q986">
            <v>42656.099828000006</v>
          </cell>
          <cell r="R986">
            <v>174.66399999999999</v>
          </cell>
          <cell r="S986">
            <v>14290.077254</v>
          </cell>
          <cell r="T986">
            <v>20103.517167000002</v>
          </cell>
          <cell r="U986">
            <v>15772.543366</v>
          </cell>
          <cell r="V986">
            <v>20278.181167000002</v>
          </cell>
          <cell r="W986">
            <v>8.3129753250686653E-2</v>
          </cell>
          <cell r="X986">
            <v>0.11890808467546969</v>
          </cell>
          <cell r="Y986">
            <v>5257.514455333333</v>
          </cell>
          <cell r="Z986">
            <v>132644.83579099999</v>
          </cell>
          <cell r="AA986">
            <v>3000000</v>
          </cell>
        </row>
        <row r="987">
          <cell r="A987" t="str">
            <v>LMC</v>
          </cell>
          <cell r="D987">
            <v>16493.257028</v>
          </cell>
          <cell r="E987">
            <v>1518.481628</v>
          </cell>
          <cell r="F987">
            <v>8313.7089030000006</v>
          </cell>
          <cell r="G987">
            <v>16440.273449</v>
          </cell>
          <cell r="H987">
            <v>37767.679902000003</v>
          </cell>
          <cell r="I987">
            <v>20354.115752999998</v>
          </cell>
          <cell r="J987">
            <v>14987.615753</v>
          </cell>
          <cell r="K987">
            <v>6107.9560620000002</v>
          </cell>
          <cell r="L987">
            <v>5366.5</v>
          </cell>
          <cell r="M987">
            <v>17413.564149000002</v>
          </cell>
          <cell r="N987">
            <v>15000</v>
          </cell>
          <cell r="O987">
            <v>42302.720176000003</v>
          </cell>
          <cell r="P987">
            <v>38491.128696</v>
          </cell>
          <cell r="Q987">
            <v>3811.59148</v>
          </cell>
          <cell r="R987">
            <v>1320.2571840000001</v>
          </cell>
          <cell r="S987">
            <v>3307.5754059999999</v>
          </cell>
          <cell r="T987">
            <v>1299.232767</v>
          </cell>
          <cell r="U987">
            <v>1026.765065</v>
          </cell>
          <cell r="V987">
            <v>2619.489951</v>
          </cell>
          <cell r="W987">
            <v>2.7186342069840178E-2</v>
          </cell>
          <cell r="X987">
            <v>5.8963521552189729E-2</v>
          </cell>
          <cell r="Y987">
            <v>684.51004333333333</v>
          </cell>
          <cell r="Z987">
            <v>17413.564149000002</v>
          </cell>
          <cell r="AA987">
            <v>1500000</v>
          </cell>
        </row>
        <row r="988">
          <cell r="A988" t="str">
            <v>PBT</v>
          </cell>
          <cell r="D988">
            <v>141395.694628</v>
          </cell>
          <cell r="E988">
            <v>76946.142334999997</v>
          </cell>
          <cell r="F988">
            <v>28247.755512</v>
          </cell>
          <cell r="G988">
            <v>102986.20082</v>
          </cell>
          <cell r="H988">
            <v>248466.50361399999</v>
          </cell>
          <cell r="I988">
            <v>60198.179901000003</v>
          </cell>
          <cell r="J988">
            <v>60198.179901000003</v>
          </cell>
          <cell r="K988">
            <v>0</v>
          </cell>
          <cell r="L988">
            <v>0</v>
          </cell>
          <cell r="M988">
            <v>188268.32371299999</v>
          </cell>
          <cell r="N988">
            <v>175222.84</v>
          </cell>
          <cell r="O988">
            <v>556906.18645499996</v>
          </cell>
          <cell r="P988">
            <v>524385.92432999983</v>
          </cell>
          <cell r="Q988">
            <v>32520.262125000158</v>
          </cell>
          <cell r="R988">
            <v>66.136003000000002</v>
          </cell>
          <cell r="S988">
            <v>14166.160352000001</v>
          </cell>
          <cell r="T988">
            <v>15431.375211</v>
          </cell>
          <cell r="U988">
            <v>16745.067018999998</v>
          </cell>
          <cell r="V988">
            <v>15497.511214</v>
          </cell>
          <cell r="W988">
            <v>6.7393659811038162E-2</v>
          </cell>
          <cell r="X988">
            <v>8.8942561811547832E-2</v>
          </cell>
          <cell r="Y988">
            <v>955.64408264356393</v>
          </cell>
          <cell r="Z988">
            <v>188268.32371299999</v>
          </cell>
          <cell r="AA988">
            <v>17522284</v>
          </cell>
        </row>
        <row r="989">
          <cell r="A989" t="str">
            <v>IDC</v>
          </cell>
          <cell r="D989">
            <v>3542144.6247319998</v>
          </cell>
          <cell r="E989">
            <v>590284.19459199999</v>
          </cell>
          <cell r="F989">
            <v>386374.87573299999</v>
          </cell>
          <cell r="G989">
            <v>8697160.2077779993</v>
          </cell>
          <cell r="H989">
            <v>13864800.202315999</v>
          </cell>
          <cell r="I989">
            <v>9681239.4623659998</v>
          </cell>
          <cell r="J989">
            <v>1541844.4380270001</v>
          </cell>
          <cell r="K989">
            <v>504886.232288</v>
          </cell>
          <cell r="L989">
            <v>2377031.311005</v>
          </cell>
          <cell r="M989">
            <v>4183560.7399499998</v>
          </cell>
          <cell r="N989">
            <v>3000000</v>
          </cell>
          <cell r="O989">
            <v>5119283.7787610004</v>
          </cell>
          <cell r="P989">
            <v>4205083.5629930003</v>
          </cell>
          <cell r="Q989">
            <v>914200.21576800011</v>
          </cell>
          <cell r="R989">
            <v>239521.11091799999</v>
          </cell>
          <cell r="S989">
            <v>633574.96307299996</v>
          </cell>
          <cell r="T989">
            <v>554855.80450199998</v>
          </cell>
          <cell r="U989">
            <v>349458.78097999998</v>
          </cell>
          <cell r="V989">
            <v>794376.91541999998</v>
          </cell>
          <cell r="W989">
            <v>2.5204746976564857E-2</v>
          </cell>
          <cell r="X989">
            <v>8.3531422800419669E-2</v>
          </cell>
          <cell r="Y989">
            <v>1164.8626032666666</v>
          </cell>
          <cell r="Z989">
            <v>4183560.7399499998</v>
          </cell>
          <cell r="AA989">
            <v>300000000</v>
          </cell>
        </row>
        <row r="990">
          <cell r="A990" t="str">
            <v>TCJ</v>
          </cell>
          <cell r="D990">
            <v>46247.968978999997</v>
          </cell>
          <cell r="E990">
            <v>33057.521710000001</v>
          </cell>
          <cell r="F990">
            <v>2087.8430360000002</v>
          </cell>
          <cell r="G990">
            <v>16933.694622999999</v>
          </cell>
          <cell r="H990">
            <v>74949.953901000001</v>
          </cell>
          <cell r="I990">
            <v>116660.842028</v>
          </cell>
          <cell r="J990">
            <v>116660.842028</v>
          </cell>
          <cell r="K990">
            <v>0</v>
          </cell>
          <cell r="L990">
            <v>0</v>
          </cell>
          <cell r="M990">
            <v>-41710.888126999998</v>
          </cell>
          <cell r="N990">
            <v>100000</v>
          </cell>
          <cell r="O990">
            <v>86314.057423000006</v>
          </cell>
          <cell r="P990">
            <v>79607.069675999999</v>
          </cell>
          <cell r="Q990">
            <v>6706.9877469999974</v>
          </cell>
          <cell r="R990">
            <v>0</v>
          </cell>
          <cell r="S990">
            <v>-4934.8679309999998</v>
          </cell>
          <cell r="T990">
            <v>-3819.9535609999998</v>
          </cell>
          <cell r="U990">
            <v>-3819.9535609999998</v>
          </cell>
          <cell r="V990">
            <v>-3819.9535609999998</v>
          </cell>
          <cell r="W990">
            <v>-5.096672328905906E-2</v>
          </cell>
          <cell r="X990">
            <v>9.1581688439937442E-2</v>
          </cell>
          <cell r="Y990">
            <v>-381.99535609999998</v>
          </cell>
          <cell r="Z990">
            <v>-41710.888126999998</v>
          </cell>
          <cell r="AA990">
            <v>10000000</v>
          </cell>
        </row>
        <row r="991">
          <cell r="A991" t="str">
            <v>MEG</v>
          </cell>
          <cell r="D991">
            <v>580511.33574200002</v>
          </cell>
          <cell r="E991">
            <v>169061.912163</v>
          </cell>
          <cell r="F991">
            <v>313877.67928400001</v>
          </cell>
          <cell r="G991">
            <v>220254.997194</v>
          </cell>
          <cell r="H991">
            <v>858749.07989000005</v>
          </cell>
          <cell r="I991">
            <v>238178.08895599999</v>
          </cell>
          <cell r="J991">
            <v>237108.08895599999</v>
          </cell>
          <cell r="K991">
            <v>124588.92217799999</v>
          </cell>
          <cell r="L991">
            <v>870</v>
          </cell>
          <cell r="M991">
            <v>620570.990934</v>
          </cell>
          <cell r="N991">
            <v>440000</v>
          </cell>
          <cell r="O991">
            <v>982078.50163900002</v>
          </cell>
          <cell r="P991">
            <v>765400.70008700003</v>
          </cell>
          <cell r="Q991">
            <v>216677.80155200002</v>
          </cell>
          <cell r="R991">
            <v>5471.2135680000001</v>
          </cell>
          <cell r="S991">
            <v>58316.530541</v>
          </cell>
          <cell r="T991">
            <v>55862.091872999998</v>
          </cell>
          <cell r="U991">
            <v>38152.850399000003</v>
          </cell>
          <cell r="V991">
            <v>61333.305440999997</v>
          </cell>
          <cell r="W991">
            <v>4.4428403234955574E-2</v>
          </cell>
          <cell r="X991">
            <v>6.1480235067993529E-2</v>
          </cell>
          <cell r="Y991">
            <v>867.11023634090907</v>
          </cell>
          <cell r="Z991">
            <v>620570.990934</v>
          </cell>
          <cell r="AA991">
            <v>44000000</v>
          </cell>
        </row>
        <row r="992">
          <cell r="A992" t="str">
            <v>FRM</v>
          </cell>
          <cell r="D992">
            <v>74768.144736000002</v>
          </cell>
          <cell r="E992">
            <v>20030.959940000001</v>
          </cell>
          <cell r="F992">
            <v>3487.3764449999999</v>
          </cell>
          <cell r="G992">
            <v>67293.387092999998</v>
          </cell>
          <cell r="H992">
            <v>160429.852743</v>
          </cell>
          <cell r="I992">
            <v>27007.060716</v>
          </cell>
          <cell r="J992">
            <v>24454.652716000001</v>
          </cell>
          <cell r="K992">
            <v>0</v>
          </cell>
          <cell r="L992">
            <v>0</v>
          </cell>
          <cell r="M992">
            <v>133422.79202699999</v>
          </cell>
          <cell r="N992">
            <v>117000</v>
          </cell>
          <cell r="O992">
            <v>86815.878060999996</v>
          </cell>
          <cell r="P992">
            <v>65239.725155</v>
          </cell>
          <cell r="Q992">
            <v>21576.152906000003</v>
          </cell>
          <cell r="R992">
            <v>23.147221999999999</v>
          </cell>
          <cell r="S992">
            <v>11142.065356999999</v>
          </cell>
          <cell r="T992">
            <v>10459.347513999999</v>
          </cell>
          <cell r="U992">
            <v>8241.7337729999999</v>
          </cell>
          <cell r="V992">
            <v>10482.494735999999</v>
          </cell>
          <cell r="W992">
            <v>5.1372818911719721E-2</v>
          </cell>
          <cell r="X992">
            <v>6.177155827568178E-2</v>
          </cell>
          <cell r="Y992">
            <v>704.42169000000001</v>
          </cell>
          <cell r="Z992">
            <v>133422.79202699999</v>
          </cell>
          <cell r="AA992">
            <v>11700000</v>
          </cell>
        </row>
        <row r="993">
          <cell r="A993" t="str">
            <v>BHV</v>
          </cell>
          <cell r="D993">
            <v>21993.933282000002</v>
          </cell>
          <cell r="E993">
            <v>890.13025500000003</v>
          </cell>
          <cell r="F993">
            <v>16956.601503000002</v>
          </cell>
          <cell r="G993">
            <v>16612.914820999998</v>
          </cell>
          <cell r="H993">
            <v>40512.832777000003</v>
          </cell>
          <cell r="I993">
            <v>67800.433241999999</v>
          </cell>
          <cell r="J993">
            <v>67124.728241999997</v>
          </cell>
          <cell r="K993">
            <v>31428.718689000001</v>
          </cell>
          <cell r="L993">
            <v>675.70500000000004</v>
          </cell>
          <cell r="M993">
            <v>-27287.600465</v>
          </cell>
          <cell r="N993">
            <v>9720.1299999999992</v>
          </cell>
          <cell r="O993">
            <v>43283.993767</v>
          </cell>
          <cell r="P993">
            <v>43805.973123000003</v>
          </cell>
          <cell r="Q993">
            <v>-521.97935599999812</v>
          </cell>
          <cell r="R993">
            <v>2906.3100509999999</v>
          </cell>
          <cell r="S993">
            <v>-5889.0628509999997</v>
          </cell>
          <cell r="T993">
            <v>-10079.176566</v>
          </cell>
          <cell r="U993">
            <v>-10079.176566</v>
          </cell>
          <cell r="V993">
            <v>-7172.8665149999997</v>
          </cell>
          <cell r="W993">
            <v>-0.24878972599818205</v>
          </cell>
          <cell r="X993">
            <v>0.36936837223660957</v>
          </cell>
          <cell r="Y993">
            <v>-10369.384530865327</v>
          </cell>
          <cell r="Z993">
            <v>-27287.600465</v>
          </cell>
          <cell r="AA993">
            <v>972013</v>
          </cell>
        </row>
        <row r="994">
          <cell r="A994" t="str">
            <v>PVV</v>
          </cell>
          <cell r="D994">
            <v>651354.42912900005</v>
          </cell>
          <cell r="E994">
            <v>156791.34108099999</v>
          </cell>
          <cell r="F994">
            <v>192576.71614</v>
          </cell>
          <cell r="G994">
            <v>26266.092155999999</v>
          </cell>
          <cell r="H994">
            <v>1021311.783105</v>
          </cell>
          <cell r="I994">
            <v>954012.18919199996</v>
          </cell>
          <cell r="J994">
            <v>881507.46733400004</v>
          </cell>
          <cell r="K994">
            <v>248355.91725699999</v>
          </cell>
          <cell r="L994">
            <v>2000</v>
          </cell>
          <cell r="M994">
            <v>67299.593913000004</v>
          </cell>
          <cell r="N994">
            <v>300000</v>
          </cell>
          <cell r="O994">
            <v>55349.156281000003</v>
          </cell>
          <cell r="P994">
            <v>61037.307229999999</v>
          </cell>
          <cell r="Q994">
            <v>-5688.1509489999989</v>
          </cell>
          <cell r="R994">
            <v>32240.863579000001</v>
          </cell>
          <cell r="S994">
            <v>-17726.003109000001</v>
          </cell>
          <cell r="T994">
            <v>-55033.091160999997</v>
          </cell>
          <cell r="U994">
            <v>-53729.579852000003</v>
          </cell>
          <cell r="V994">
            <v>-22792.227581999996</v>
          </cell>
          <cell r="W994">
            <v>-5.2608401019961719E-2</v>
          </cell>
          <cell r="X994">
            <v>-0.79836410189127849</v>
          </cell>
          <cell r="Y994">
            <v>-1790.9859950666666</v>
          </cell>
          <cell r="Z994">
            <v>67299.593913000004</v>
          </cell>
          <cell r="AA994">
            <v>30000000</v>
          </cell>
        </row>
        <row r="995">
          <cell r="A995" t="str">
            <v>LM3</v>
          </cell>
          <cell r="D995">
            <v>174306.87700899999</v>
          </cell>
          <cell r="E995">
            <v>50608.990837999998</v>
          </cell>
          <cell r="F995">
            <v>72929.336477999997</v>
          </cell>
          <cell r="G995">
            <v>223054.75712600001</v>
          </cell>
          <cell r="H995">
            <v>401481.74414700002</v>
          </cell>
          <cell r="I995">
            <v>709692.03121499997</v>
          </cell>
          <cell r="J995">
            <v>709680.77932800003</v>
          </cell>
          <cell r="K995">
            <v>461035.90954800003</v>
          </cell>
          <cell r="L995">
            <v>0</v>
          </cell>
          <cell r="M995">
            <v>-308210.28706800001</v>
          </cell>
          <cell r="N995">
            <v>51500</v>
          </cell>
          <cell r="O995">
            <v>106064.703071</v>
          </cell>
          <cell r="P995">
            <v>104663.312393</v>
          </cell>
          <cell r="Q995">
            <v>1401.3906780000032</v>
          </cell>
          <cell r="R995">
            <v>23624.267702000001</v>
          </cell>
          <cell r="S995">
            <v>-17410.485350999999</v>
          </cell>
          <cell r="T995">
            <v>-3130.8241990000001</v>
          </cell>
          <cell r="U995">
            <v>-1663.357855</v>
          </cell>
          <cell r="V995">
            <v>20493.443503000002</v>
          </cell>
          <cell r="W995">
            <v>-4.1430472972912363E-3</v>
          </cell>
          <cell r="X995">
            <v>5.396827830840752E-3</v>
          </cell>
          <cell r="Y995">
            <v>-322.98210776699028</v>
          </cell>
          <cell r="Z995">
            <v>-308210.28706800001</v>
          </cell>
          <cell r="AA995">
            <v>5150000</v>
          </cell>
        </row>
        <row r="996">
          <cell r="A996" t="str">
            <v>CFV</v>
          </cell>
          <cell r="D996">
            <v>81462.365019000004</v>
          </cell>
          <cell r="E996">
            <v>6603.5124519999999</v>
          </cell>
          <cell r="F996">
            <v>18394.823455000002</v>
          </cell>
          <cell r="G996">
            <v>66416.333123000004</v>
          </cell>
          <cell r="H996">
            <v>160245.034266</v>
          </cell>
          <cell r="I996">
            <v>29583.627815</v>
          </cell>
          <cell r="J996">
            <v>29583.627815</v>
          </cell>
          <cell r="K996">
            <v>0</v>
          </cell>
          <cell r="L996">
            <v>0</v>
          </cell>
          <cell r="M996">
            <v>130661.406451</v>
          </cell>
          <cell r="N996" t="e">
            <v>#N/A</v>
          </cell>
          <cell r="O996">
            <v>188358.10097199999</v>
          </cell>
          <cell r="P996">
            <v>158411.496067</v>
          </cell>
          <cell r="Q996">
            <v>29946.604904999989</v>
          </cell>
          <cell r="R996">
            <v>578.90345200000002</v>
          </cell>
          <cell r="S996">
            <v>15155.408213000001</v>
          </cell>
          <cell r="T996">
            <v>14470.768346000001</v>
          </cell>
          <cell r="U996">
            <v>13027.996504000001</v>
          </cell>
          <cell r="V996">
            <v>15049.671798000001</v>
          </cell>
          <cell r="W996">
            <v>8.1300469394727556E-2</v>
          </cell>
          <cell r="X996">
            <v>9.9708068800604066E-2</v>
          </cell>
          <cell r="Y996">
            <v>2082.4469723949423</v>
          </cell>
          <cell r="Z996">
            <v>130661.406451</v>
          </cell>
          <cell r="AA996">
            <v>6256100</v>
          </cell>
        </row>
        <row r="997">
          <cell r="A997" t="str">
            <v>LLM</v>
          </cell>
          <cell r="D997">
            <v>11334068.2903</v>
          </cell>
          <cell r="E997">
            <v>3647623.3174109999</v>
          </cell>
          <cell r="F997">
            <v>3559705.668573</v>
          </cell>
          <cell r="G997">
            <v>1080304.146256</v>
          </cell>
          <cell r="H997">
            <v>13204611.384129999</v>
          </cell>
          <cell r="I997">
            <v>11618043.704127001</v>
          </cell>
          <cell r="J997">
            <v>10938282.703899</v>
          </cell>
          <cell r="K997">
            <v>3328564.9429009999</v>
          </cell>
          <cell r="L997">
            <v>453843.75659</v>
          </cell>
          <cell r="M997">
            <v>1586567.680003</v>
          </cell>
          <cell r="N997">
            <v>797261.04</v>
          </cell>
          <cell r="O997">
            <v>13362829.440849001</v>
          </cell>
          <cell r="P997">
            <v>12688277.035592999</v>
          </cell>
          <cell r="Q997">
            <v>674552.40525599942</v>
          </cell>
          <cell r="R997">
            <v>344648.78399299999</v>
          </cell>
          <cell r="S997">
            <v>70948.143286000006</v>
          </cell>
          <cell r="T997">
            <v>-152935.915549</v>
          </cell>
          <cell r="U997">
            <v>-170350.35363699999</v>
          </cell>
          <cell r="V997">
            <v>191712.86844399999</v>
          </cell>
          <cell r="W997">
            <v>-1.2900822953543037E-2</v>
          </cell>
          <cell r="X997">
            <v>-0.10737036672565893</v>
          </cell>
          <cell r="Y997">
            <v>-2136.6948225263836</v>
          </cell>
          <cell r="Z997">
            <v>1586567.680003</v>
          </cell>
          <cell r="AA997">
            <v>79726104</v>
          </cell>
        </row>
        <row r="998">
          <cell r="A998" t="str">
            <v>LAI</v>
          </cell>
          <cell r="D998">
            <v>240948.99799900001</v>
          </cell>
          <cell r="E998">
            <v>26261.135549999999</v>
          </cell>
          <cell r="F998">
            <v>105131.90491500001</v>
          </cell>
          <cell r="G998">
            <v>147016.500061</v>
          </cell>
          <cell r="H998">
            <v>394871.24525500002</v>
          </cell>
          <cell r="I998">
            <v>272621.95101299998</v>
          </cell>
          <cell r="J998">
            <v>92489.964924</v>
          </cell>
          <cell r="K998">
            <v>24173.295208</v>
          </cell>
          <cell r="L998">
            <v>29000</v>
          </cell>
          <cell r="M998">
            <v>122249.294242</v>
          </cell>
          <cell r="N998">
            <v>85500</v>
          </cell>
          <cell r="O998">
            <v>173570.02767099999</v>
          </cell>
          <cell r="P998">
            <v>132570.01429600001</v>
          </cell>
          <cell r="Q998">
            <v>41000.01337500001</v>
          </cell>
          <cell r="R998">
            <v>721.46387600000003</v>
          </cell>
          <cell r="S998">
            <v>12998.366628</v>
          </cell>
          <cell r="T998">
            <v>22285.594422999999</v>
          </cell>
          <cell r="U998">
            <v>16315.501998</v>
          </cell>
          <cell r="V998">
            <v>23007.058299</v>
          </cell>
          <cell r="W998">
            <v>4.1318536596565224E-2</v>
          </cell>
          <cell r="X998">
            <v>0.13346090952232786</v>
          </cell>
          <cell r="Y998">
            <v>1908.2458477192984</v>
          </cell>
          <cell r="Z998">
            <v>122249.294242</v>
          </cell>
          <cell r="AA998">
            <v>8550000</v>
          </cell>
        </row>
        <row r="999">
          <cell r="A999" t="str">
            <v>LBC</v>
          </cell>
          <cell r="D999">
            <v>33265.592449999996</v>
          </cell>
          <cell r="E999">
            <v>473.50029499999999</v>
          </cell>
          <cell r="F999">
            <v>26837.504927999998</v>
          </cell>
          <cell r="G999">
            <v>12475.735576999999</v>
          </cell>
          <cell r="H999">
            <v>45790.321638000001</v>
          </cell>
          <cell r="I999">
            <v>16185.737553999999</v>
          </cell>
          <cell r="J999">
            <v>15896.035473</v>
          </cell>
          <cell r="K999">
            <v>5</v>
          </cell>
          <cell r="L999">
            <v>13</v>
          </cell>
          <cell r="M999">
            <v>29604.584083999998</v>
          </cell>
          <cell r="N999">
            <v>15000</v>
          </cell>
          <cell r="O999">
            <v>164952.21022800001</v>
          </cell>
          <cell r="P999">
            <v>130648.362721</v>
          </cell>
          <cell r="Q999">
            <v>34303.847506999999</v>
          </cell>
          <cell r="R999">
            <v>118.00718999999999</v>
          </cell>
          <cell r="S999">
            <v>3224.9498530000001</v>
          </cell>
          <cell r="T999">
            <v>3484.0349649999998</v>
          </cell>
          <cell r="U999">
            <v>2772.637029</v>
          </cell>
          <cell r="V999">
            <v>3602.0421549999996</v>
          </cell>
          <cell r="W999">
            <v>6.0550721851647192E-2</v>
          </cell>
          <cell r="X999">
            <v>9.3655665660862669E-2</v>
          </cell>
          <cell r="Y999">
            <v>1848.4246860000001</v>
          </cell>
          <cell r="Z999">
            <v>29604.584083999998</v>
          </cell>
          <cell r="AA999">
            <v>1500000</v>
          </cell>
        </row>
        <row r="1000">
          <cell r="A1000" t="str">
            <v>MTV</v>
          </cell>
          <cell r="D1000">
            <v>87091.930068000001</v>
          </cell>
          <cell r="E1000">
            <v>28813.980791999998</v>
          </cell>
          <cell r="F1000">
            <v>2734.8378250000001</v>
          </cell>
          <cell r="G1000">
            <v>39137.155599999998</v>
          </cell>
          <cell r="H1000">
            <v>126321.91460800001</v>
          </cell>
          <cell r="I1000">
            <v>24255.688425</v>
          </cell>
          <cell r="J1000">
            <v>24255.688425</v>
          </cell>
          <cell r="K1000">
            <v>2316.2974159999999</v>
          </cell>
          <cell r="L1000">
            <v>0</v>
          </cell>
          <cell r="M1000">
            <v>102066.22618300001</v>
          </cell>
          <cell r="N1000">
            <v>54000</v>
          </cell>
          <cell r="O1000">
            <v>115184.19163099999</v>
          </cell>
          <cell r="P1000">
            <v>80983.424291999996</v>
          </cell>
          <cell r="Q1000">
            <v>34200.767338999991</v>
          </cell>
          <cell r="R1000">
            <v>8.9900059999999993</v>
          </cell>
          <cell r="S1000">
            <v>23444.908115999999</v>
          </cell>
          <cell r="T1000">
            <v>25914.716305000002</v>
          </cell>
          <cell r="U1000">
            <v>20714.474149999998</v>
          </cell>
          <cell r="V1000">
            <v>25923.706311000002</v>
          </cell>
          <cell r="W1000">
            <v>0.1639816354452891</v>
          </cell>
          <cell r="X1000">
            <v>0.20295130842654951</v>
          </cell>
          <cell r="Y1000">
            <v>3836.0137314814815</v>
          </cell>
          <cell r="Z1000">
            <v>102066.22618300001</v>
          </cell>
          <cell r="AA1000">
            <v>5400000</v>
          </cell>
        </row>
        <row r="1001">
          <cell r="A1001" t="str">
            <v>PTG</v>
          </cell>
          <cell r="D1001">
            <v>156232.335792</v>
          </cell>
          <cell r="E1001">
            <v>36754.355668999997</v>
          </cell>
          <cell r="F1001">
            <v>3102.2969480000002</v>
          </cell>
          <cell r="G1001">
            <v>55225.733601</v>
          </cell>
          <cell r="H1001">
            <v>216979.020605</v>
          </cell>
          <cell r="I1001">
            <v>89909.749158999999</v>
          </cell>
          <cell r="J1001">
            <v>89909.749158999999</v>
          </cell>
          <cell r="K1001">
            <v>0</v>
          </cell>
          <cell r="L1001">
            <v>0</v>
          </cell>
          <cell r="M1001">
            <v>127069.271446</v>
          </cell>
          <cell r="N1001">
            <v>46043.85</v>
          </cell>
          <cell r="O1001">
            <v>368533.58650799998</v>
          </cell>
          <cell r="P1001">
            <v>290548.69893000001</v>
          </cell>
          <cell r="Q1001">
            <v>77984.88757799998</v>
          </cell>
          <cell r="R1001">
            <v>0</v>
          </cell>
          <cell r="S1001">
            <v>70561.470916000006</v>
          </cell>
          <cell r="T1001">
            <v>76019.341685000007</v>
          </cell>
          <cell r="U1001">
            <v>69948.161670999994</v>
          </cell>
          <cell r="V1001">
            <v>76019.341685000007</v>
          </cell>
          <cell r="W1001">
            <v>0.32237292562186137</v>
          </cell>
          <cell r="X1001">
            <v>0.55047267427456303</v>
          </cell>
          <cell r="Y1001">
            <v>14776.370635971005</v>
          </cell>
          <cell r="Z1001">
            <v>127069.271446</v>
          </cell>
          <cell r="AA1001">
            <v>4733785</v>
          </cell>
        </row>
        <row r="1002">
          <cell r="A1002" t="str">
            <v>SDP</v>
          </cell>
          <cell r="D1002">
            <v>428159.26923199999</v>
          </cell>
          <cell r="E1002">
            <v>257510.036624</v>
          </cell>
          <cell r="F1002">
            <v>109161.168989</v>
          </cell>
          <cell r="G1002">
            <v>48417.729844000001</v>
          </cell>
          <cell r="H1002">
            <v>539396.03011299984</v>
          </cell>
          <cell r="I1002">
            <v>460561.184779</v>
          </cell>
          <cell r="J1002">
            <v>458745.86877900001</v>
          </cell>
          <cell r="K1002">
            <v>109351.750736</v>
          </cell>
          <cell r="L1002">
            <v>1813.816</v>
          </cell>
          <cell r="M1002">
            <v>78834.845333999998</v>
          </cell>
          <cell r="N1002">
            <v>111144.72</v>
          </cell>
          <cell r="O1002">
            <v>313077.01574800001</v>
          </cell>
          <cell r="P1002">
            <v>297413.35640599998</v>
          </cell>
          <cell r="Q1002">
            <v>15663.659341999994</v>
          </cell>
          <cell r="R1002">
            <v>13387.394831</v>
          </cell>
          <cell r="S1002">
            <v>1311.4129579999999</v>
          </cell>
          <cell r="T1002">
            <v>-9978.2236040000007</v>
          </cell>
          <cell r="U1002">
            <v>-9978.2236040000007</v>
          </cell>
          <cell r="V1002">
            <v>3409.1712269999989</v>
          </cell>
          <cell r="W1002">
            <v>-1.8498882169951509E-2</v>
          </cell>
          <cell r="X1002">
            <v>-0.12657123333882636</v>
          </cell>
          <cell r="Y1002">
            <v>-897.76856732375586</v>
          </cell>
          <cell r="Z1002">
            <v>78834.845333999998</v>
          </cell>
          <cell r="AA1002">
            <v>11114472</v>
          </cell>
        </row>
        <row r="1003">
          <cell r="A1003" t="str">
            <v>DGT</v>
          </cell>
          <cell r="D1003">
            <v>86178.315166</v>
          </cell>
          <cell r="E1003">
            <v>20043.517297999999</v>
          </cell>
          <cell r="F1003">
            <v>1004.457476</v>
          </cell>
          <cell r="G1003">
            <v>77272.819336999994</v>
          </cell>
          <cell r="H1003">
            <v>178723.051913</v>
          </cell>
          <cell r="I1003">
            <v>152954.11591299999</v>
          </cell>
          <cell r="J1003">
            <v>133034.11591299999</v>
          </cell>
          <cell r="K1003">
            <v>60103.020123000002</v>
          </cell>
          <cell r="L1003">
            <v>15750</v>
          </cell>
          <cell r="M1003">
            <v>25768.936000000002</v>
          </cell>
          <cell r="N1003">
            <v>24810</v>
          </cell>
          <cell r="O1003">
            <v>35899.864578000001</v>
          </cell>
          <cell r="P1003">
            <v>34705.647248000001</v>
          </cell>
          <cell r="Q1003">
            <v>1194.2173299999993</v>
          </cell>
          <cell r="R1003">
            <v>5383.0819570000003</v>
          </cell>
          <cell r="S1003">
            <v>-1888.6884</v>
          </cell>
          <cell r="T1003">
            <v>38.911836000000001</v>
          </cell>
          <cell r="U1003">
            <v>38.911836000000001</v>
          </cell>
          <cell r="V1003">
            <v>5421.9937930000006</v>
          </cell>
          <cell r="W1003">
            <v>2.1772141636738478E-4</v>
          </cell>
          <cell r="X1003">
            <v>1.5100288191953288E-3</v>
          </cell>
          <cell r="Y1003">
            <v>15.683932285368803</v>
          </cell>
          <cell r="Z1003">
            <v>25768.936000000002</v>
          </cell>
          <cell r="AA1003">
            <v>2481000</v>
          </cell>
        </row>
        <row r="1004">
          <cell r="A1004" t="str">
            <v>BM9</v>
          </cell>
          <cell r="D1004">
            <v>186904.73603199999</v>
          </cell>
          <cell r="E1004">
            <v>89025.925927999997</v>
          </cell>
          <cell r="F1004">
            <v>40685.078097999998</v>
          </cell>
          <cell r="G1004">
            <v>1764.6867480000001</v>
          </cell>
          <cell r="H1004">
            <v>196757.02359999999</v>
          </cell>
          <cell r="I1004">
            <v>158133.710919</v>
          </cell>
          <cell r="J1004">
            <v>158133.710919</v>
          </cell>
          <cell r="K1004">
            <v>2052.88</v>
          </cell>
          <cell r="L1004">
            <v>0</v>
          </cell>
          <cell r="M1004">
            <v>38623.312681000003</v>
          </cell>
          <cell r="N1004">
            <v>37956.800000000003</v>
          </cell>
          <cell r="O1004">
            <v>170290.38336899999</v>
          </cell>
          <cell r="P1004">
            <v>160174.508669</v>
          </cell>
          <cell r="Q1004">
            <v>10115.874699999993</v>
          </cell>
          <cell r="R1004">
            <v>71.634048000000007</v>
          </cell>
          <cell r="S1004">
            <v>-1851.250313</v>
          </cell>
          <cell r="T1004">
            <v>1045.1994279999999</v>
          </cell>
          <cell r="U1004">
            <v>826.57736999999997</v>
          </cell>
          <cell r="V1004">
            <v>1116.8334759999998</v>
          </cell>
          <cell r="W1004">
            <v>4.2010056610756741E-3</v>
          </cell>
          <cell r="X1004">
            <v>2.1400996253918395E-2</v>
          </cell>
          <cell r="Y1004">
            <v>217.76792827635629</v>
          </cell>
          <cell r="Z1004">
            <v>38623.312681000003</v>
          </cell>
          <cell r="AA1004">
            <v>3795680</v>
          </cell>
        </row>
        <row r="1005">
          <cell r="A1005" t="str">
            <v>PMW</v>
          </cell>
          <cell r="D1005">
            <v>88434.778613999995</v>
          </cell>
          <cell r="E1005">
            <v>22255.016594000001</v>
          </cell>
          <cell r="F1005">
            <v>6463.9095600000001</v>
          </cell>
          <cell r="G1005">
            <v>240839.09460800001</v>
          </cell>
          <cell r="H1005">
            <v>412784.53175000002</v>
          </cell>
          <cell r="I1005">
            <v>63833.932768999999</v>
          </cell>
          <cell r="J1005">
            <v>47833.932768999999</v>
          </cell>
          <cell r="K1005">
            <v>16000</v>
          </cell>
          <cell r="L1005">
            <v>16000</v>
          </cell>
          <cell r="M1005">
            <v>348950.59898100002</v>
          </cell>
          <cell r="N1005">
            <v>260000</v>
          </cell>
          <cell r="O1005">
            <v>262946.84043899999</v>
          </cell>
          <cell r="P1005">
            <v>159553.76400600001</v>
          </cell>
          <cell r="Q1005">
            <v>103393.07643299999</v>
          </cell>
          <cell r="R1005">
            <v>2753.7808230000001</v>
          </cell>
          <cell r="S1005">
            <v>75936.423351999998</v>
          </cell>
          <cell r="T1005">
            <v>97191.649961000003</v>
          </cell>
          <cell r="U1005">
            <v>89250.254744000005</v>
          </cell>
          <cell r="V1005">
            <v>99945.430783999996</v>
          </cell>
          <cell r="W1005">
            <v>0.21621511437365046</v>
          </cell>
          <cell r="X1005">
            <v>0.2557675929046323</v>
          </cell>
          <cell r="Y1005">
            <v>2231.2563685999999</v>
          </cell>
          <cell r="Z1005">
            <v>348950.59898100002</v>
          </cell>
          <cell r="AA1005">
            <v>40000000</v>
          </cell>
        </row>
        <row r="1006">
          <cell r="A1006" t="str">
            <v>LTC</v>
          </cell>
          <cell r="D1006">
            <v>206431.20227899999</v>
          </cell>
          <cell r="E1006">
            <v>92175.273440999998</v>
          </cell>
          <cell r="F1006">
            <v>21732.675672000001</v>
          </cell>
          <cell r="G1006">
            <v>9068.5665499999996</v>
          </cell>
          <cell r="H1006">
            <v>236141.41470600001</v>
          </cell>
          <cell r="I1006">
            <v>180687.304328</v>
          </cell>
          <cell r="J1006">
            <v>180687.304328</v>
          </cell>
          <cell r="K1006">
            <v>54217.318100999997</v>
          </cell>
          <cell r="L1006">
            <v>0</v>
          </cell>
          <cell r="M1006">
            <v>55454.110377999998</v>
          </cell>
          <cell r="N1006">
            <v>45860</v>
          </cell>
          <cell r="O1006">
            <v>21439.087482999999</v>
          </cell>
          <cell r="P1006">
            <v>19145.657318000001</v>
          </cell>
          <cell r="Q1006">
            <v>2293.4301649999989</v>
          </cell>
          <cell r="R1006">
            <v>3053.8592950000002</v>
          </cell>
          <cell r="S1006">
            <v>-68.804147999999998</v>
          </cell>
          <cell r="T1006">
            <v>295.16043000000002</v>
          </cell>
          <cell r="U1006">
            <v>236.128344</v>
          </cell>
          <cell r="V1006">
            <v>3349.0197250000001</v>
          </cell>
          <cell r="W1006">
            <v>9.9994464881979174E-4</v>
          </cell>
          <cell r="X1006">
            <v>4.2580855123352211E-3</v>
          </cell>
          <cell r="Y1006">
            <v>51.488954208460534</v>
          </cell>
          <cell r="Z1006">
            <v>55454.110377999998</v>
          </cell>
          <cell r="AA1006">
            <v>4586000</v>
          </cell>
        </row>
        <row r="1007">
          <cell r="A1007" t="str">
            <v>PXL</v>
          </cell>
          <cell r="D1007">
            <v>603753.08209100005</v>
          </cell>
          <cell r="E1007">
            <v>88985.898220999996</v>
          </cell>
          <cell r="F1007">
            <v>393851.75326899998</v>
          </cell>
          <cell r="G1007">
            <v>14126.747579999999</v>
          </cell>
          <cell r="H1007">
            <v>982916.018454</v>
          </cell>
          <cell r="I1007">
            <v>170430.804856</v>
          </cell>
          <cell r="J1007">
            <v>170430.804856</v>
          </cell>
          <cell r="K1007">
            <v>101620</v>
          </cell>
          <cell r="L1007">
            <v>0</v>
          </cell>
          <cell r="M1007">
            <v>812485.213598</v>
          </cell>
          <cell r="N1007">
            <v>825744.12</v>
          </cell>
          <cell r="O1007">
            <v>46804.95463</v>
          </cell>
          <cell r="P1007">
            <v>40291.461732000003</v>
          </cell>
          <cell r="Q1007">
            <v>6513.4928980000032</v>
          </cell>
          <cell r="R1007">
            <v>1807.345423</v>
          </cell>
          <cell r="S1007">
            <v>-1484.084985</v>
          </cell>
          <cell r="T1007">
            <v>134.29576599999999</v>
          </cell>
          <cell r="U1007">
            <v>134.29576599999999</v>
          </cell>
          <cell r="V1007">
            <v>1941.6411889999999</v>
          </cell>
          <cell r="W1007">
            <v>1.3662994953651269E-4</v>
          </cell>
          <cell r="X1007">
            <v>1.6529010467191912E-4</v>
          </cell>
          <cell r="Y1007">
            <v>1.6234547257996437</v>
          </cell>
          <cell r="Z1007">
            <v>812485.213598</v>
          </cell>
          <cell r="AA1007">
            <v>82722212</v>
          </cell>
        </row>
        <row r="1008">
          <cell r="A1008" t="str">
            <v>CMD</v>
          </cell>
          <cell r="D1008">
            <v>278286.16727899999</v>
          </cell>
          <cell r="E1008">
            <v>234884.47936100001</v>
          </cell>
          <cell r="F1008">
            <v>2944.717885</v>
          </cell>
          <cell r="G1008">
            <v>82837.379765999998</v>
          </cell>
          <cell r="H1008">
            <v>412635.510809</v>
          </cell>
          <cell r="I1008">
            <v>218016.46096299999</v>
          </cell>
          <cell r="J1008">
            <v>215048.280963</v>
          </cell>
          <cell r="K1008">
            <v>171882.3346</v>
          </cell>
          <cell r="L1008">
            <v>0</v>
          </cell>
          <cell r="M1008">
            <v>194619.04984600001</v>
          </cell>
          <cell r="N1008">
            <v>105000</v>
          </cell>
          <cell r="O1008">
            <v>1298011.899587</v>
          </cell>
          <cell r="P1008">
            <v>1167995.0131290001</v>
          </cell>
          <cell r="Q1008">
            <v>130016.88645800005</v>
          </cell>
          <cell r="R1008">
            <v>11164.379182999999</v>
          </cell>
          <cell r="S1008">
            <v>38815.889932999999</v>
          </cell>
          <cell r="T1008">
            <v>46527.917404</v>
          </cell>
          <cell r="U1008">
            <v>35848.725621999998</v>
          </cell>
          <cell r="V1008">
            <v>57692.296586999997</v>
          </cell>
          <cell r="W1008">
            <v>8.6877461301660949E-2</v>
          </cell>
          <cell r="X1008">
            <v>0.18419946891307257</v>
          </cell>
          <cell r="Y1008">
            <v>3414.1643449523808</v>
          </cell>
          <cell r="Z1008">
            <v>194619.04984600001</v>
          </cell>
          <cell r="AA1008">
            <v>10500000</v>
          </cell>
        </row>
        <row r="1009">
          <cell r="A1009" t="str">
            <v>ATD</v>
          </cell>
          <cell r="D1009">
            <v>57808.681873000001</v>
          </cell>
          <cell r="E1009">
            <v>16598.208471999998</v>
          </cell>
          <cell r="F1009">
            <v>31974.360943</v>
          </cell>
          <cell r="G1009">
            <v>17845.033025000001</v>
          </cell>
          <cell r="H1009">
            <v>77439.899277999997</v>
          </cell>
          <cell r="I1009">
            <v>62469.904563999997</v>
          </cell>
          <cell r="J1009">
            <v>62469.904563999997</v>
          </cell>
          <cell r="K1009">
            <v>34649.169658999999</v>
          </cell>
          <cell r="L1009">
            <v>0</v>
          </cell>
          <cell r="M1009">
            <v>14969.994714</v>
          </cell>
          <cell r="N1009">
            <v>15443</v>
          </cell>
          <cell r="O1009">
            <v>189612.86390600001</v>
          </cell>
          <cell r="P1009">
            <v>169818.51609600001</v>
          </cell>
          <cell r="Q1009">
            <v>19794.34781000001</v>
          </cell>
          <cell r="R1009">
            <v>1260.3138670000001</v>
          </cell>
          <cell r="S1009">
            <v>2800.9148679999998</v>
          </cell>
          <cell r="T1009">
            <v>2011.4695369999999</v>
          </cell>
          <cell r="U1009">
            <v>1465.734031</v>
          </cell>
          <cell r="V1009">
            <v>3271.7834039999998</v>
          </cell>
          <cell r="W1009">
            <v>1.892737522472995E-2</v>
          </cell>
          <cell r="X1009">
            <v>9.7911459489644276E-2</v>
          </cell>
          <cell r="Y1009">
            <v>949.125190053746</v>
          </cell>
          <cell r="Z1009">
            <v>14969.994714</v>
          </cell>
          <cell r="AA1009">
            <v>1544300</v>
          </cell>
        </row>
        <row r="1010">
          <cell r="A1010" t="str">
            <v>TH1</v>
          </cell>
          <cell r="D1010">
            <v>594221.19851500005</v>
          </cell>
          <cell r="E1010">
            <v>101733.711128</v>
          </cell>
          <cell r="F1010">
            <v>5664.9955389999996</v>
          </cell>
          <cell r="G1010">
            <v>1027.165289</v>
          </cell>
          <cell r="H1010">
            <v>766819.20283900003</v>
          </cell>
          <cell r="I1010">
            <v>881854.79975699994</v>
          </cell>
          <cell r="J1010">
            <v>844033.71154799999</v>
          </cell>
          <cell r="K1010">
            <v>572910.69046199997</v>
          </cell>
          <cell r="L1010">
            <v>16516</v>
          </cell>
          <cell r="M1010">
            <v>-115035.596918</v>
          </cell>
          <cell r="N1010">
            <v>135392.26</v>
          </cell>
          <cell r="O1010">
            <v>77941.899067000006</v>
          </cell>
          <cell r="P1010">
            <v>62819.605066999997</v>
          </cell>
          <cell r="Q1010">
            <v>15122.294</v>
          </cell>
          <cell r="R1010">
            <v>73275.577113000007</v>
          </cell>
          <cell r="S1010">
            <v>-6457.8875799999996</v>
          </cell>
          <cell r="T1010">
            <v>-22030.267427999999</v>
          </cell>
          <cell r="U1010">
            <v>-22030.267427999999</v>
          </cell>
          <cell r="V1010">
            <v>51245.309685000007</v>
          </cell>
          <cell r="W1010">
            <v>-2.8729415416876871E-2</v>
          </cell>
          <cell r="X1010">
            <v>0.19150826368731477</v>
          </cell>
          <cell r="Y1010" t="e">
            <v>#N/A</v>
          </cell>
          <cell r="Z1010">
            <v>-115035.596918</v>
          </cell>
          <cell r="AA1010" t="e">
            <v>#N/A</v>
          </cell>
        </row>
        <row r="1011">
          <cell r="A1011" t="str">
            <v>C71</v>
          </cell>
          <cell r="D1011">
            <v>774675.87987099995</v>
          </cell>
          <cell r="E1011">
            <v>470920.79739700002</v>
          </cell>
          <cell r="F1011">
            <v>91867.627265999996</v>
          </cell>
          <cell r="G1011">
            <v>103012.696429</v>
          </cell>
          <cell r="H1011">
            <v>912683.45636299998</v>
          </cell>
          <cell r="I1011">
            <v>852672.83218799997</v>
          </cell>
          <cell r="J1011">
            <v>773322.81316899997</v>
          </cell>
          <cell r="K1011">
            <v>297638.60533300001</v>
          </cell>
          <cell r="L1011">
            <v>56520.640182000003</v>
          </cell>
          <cell r="M1011">
            <v>60010.624174999997</v>
          </cell>
          <cell r="N1011">
            <v>50000</v>
          </cell>
          <cell r="O1011">
            <v>982683.43602799997</v>
          </cell>
          <cell r="P1011">
            <v>913706.086365</v>
          </cell>
          <cell r="Q1011">
            <v>68977.349662999957</v>
          </cell>
          <cell r="R1011">
            <v>25003.667691999999</v>
          </cell>
          <cell r="S1011">
            <v>37480.430666</v>
          </cell>
          <cell r="T1011">
            <v>6359.7900820000004</v>
          </cell>
          <cell r="U1011">
            <v>5005.3644020000002</v>
          </cell>
          <cell r="V1011">
            <v>31363.457773999999</v>
          </cell>
          <cell r="W1011">
            <v>5.4842282580053973E-3</v>
          </cell>
          <cell r="X1011">
            <v>8.3407971018658392E-2</v>
          </cell>
          <cell r="Y1011">
            <v>1001.0728804</v>
          </cell>
          <cell r="Z1011">
            <v>60010.624174999997</v>
          </cell>
          <cell r="AA1011">
            <v>5000000</v>
          </cell>
        </row>
        <row r="1012">
          <cell r="A1012" t="str">
            <v>NMK</v>
          </cell>
          <cell r="D1012">
            <v>238471.975745</v>
          </cell>
          <cell r="E1012">
            <v>97591.371178999994</v>
          </cell>
          <cell r="F1012">
            <v>52443.013109</v>
          </cell>
          <cell r="G1012">
            <v>19274.486844999999</v>
          </cell>
          <cell r="H1012">
            <v>263784.68870200001</v>
          </cell>
          <cell r="I1012">
            <v>220502.795617</v>
          </cell>
          <cell r="J1012">
            <v>217398.20016199999</v>
          </cell>
          <cell r="K1012">
            <v>54071.909038999998</v>
          </cell>
          <cell r="L1012">
            <v>2650.05</v>
          </cell>
          <cell r="M1012">
            <v>43281.893085000003</v>
          </cell>
          <cell r="N1012">
            <v>27000</v>
          </cell>
          <cell r="O1012">
            <v>234358.86214899999</v>
          </cell>
          <cell r="P1012">
            <v>211283.50259700001</v>
          </cell>
          <cell r="Q1012">
            <v>23075.359551999984</v>
          </cell>
          <cell r="R1012">
            <v>4786.9452300000003</v>
          </cell>
          <cell r="S1012">
            <v>8309.4948810000005</v>
          </cell>
          <cell r="T1012">
            <v>5718.7610619999996</v>
          </cell>
          <cell r="U1012">
            <v>4214.8183849999996</v>
          </cell>
          <cell r="V1012">
            <v>10505.706291999999</v>
          </cell>
          <cell r="W1012">
            <v>1.597825258827482E-2</v>
          </cell>
          <cell r="X1012">
            <v>9.7380638520654469E-2</v>
          </cell>
          <cell r="Y1012">
            <v>1561.0438462962961</v>
          </cell>
          <cell r="Z1012">
            <v>43281.893085000003</v>
          </cell>
          <cell r="AA1012">
            <v>2700000</v>
          </cell>
        </row>
        <row r="1013">
          <cell r="A1013" t="str">
            <v>NOS</v>
          </cell>
          <cell r="D1013">
            <v>129333.87264</v>
          </cell>
          <cell r="E1013">
            <v>12348.46434</v>
          </cell>
          <cell r="F1013">
            <v>2401.7370780000001</v>
          </cell>
          <cell r="G1013">
            <v>1121705.987737</v>
          </cell>
          <cell r="H1013">
            <v>1349522.093164</v>
          </cell>
          <cell r="I1013">
            <v>4983744.0714659998</v>
          </cell>
          <cell r="J1013">
            <v>2789088.3241639999</v>
          </cell>
          <cell r="K1013">
            <v>818868.17216900003</v>
          </cell>
          <cell r="L1013">
            <v>2194235.6756079998</v>
          </cell>
          <cell r="M1013">
            <v>-3634221.9783020001</v>
          </cell>
          <cell r="N1013">
            <v>195259.32</v>
          </cell>
          <cell r="O1013">
            <v>304609.79434199998</v>
          </cell>
          <cell r="P1013">
            <v>396514.60878499999</v>
          </cell>
          <cell r="Q1013">
            <v>-91904.814442999981</v>
          </cell>
          <cell r="R1013">
            <v>74626.347336000006</v>
          </cell>
          <cell r="S1013">
            <v>-107379.630246</v>
          </cell>
          <cell r="T1013">
            <v>-336213.58146999998</v>
          </cell>
          <cell r="U1013">
            <v>-336213.58146999998</v>
          </cell>
          <cell r="V1013">
            <v>-261587.23413399997</v>
          </cell>
          <cell r="W1013">
            <v>-0.24913529254029174</v>
          </cell>
          <cell r="X1013">
            <v>9.2513221117849112E-2</v>
          </cell>
          <cell r="Y1013">
            <v>-17218.823740142085</v>
          </cell>
          <cell r="Z1013">
            <v>-3634221.9783020001</v>
          </cell>
          <cell r="AA1013">
            <v>19525932</v>
          </cell>
        </row>
        <row r="1014">
          <cell r="A1014" t="str">
            <v>TBT</v>
          </cell>
          <cell r="D1014">
            <v>209965.98863199999</v>
          </cell>
          <cell r="E1014">
            <v>11382.881067</v>
          </cell>
          <cell r="F1014">
            <v>160173.81180200001</v>
          </cell>
          <cell r="G1014">
            <v>1917.4832730000001</v>
          </cell>
          <cell r="H1014">
            <v>212758.73215600001</v>
          </cell>
          <cell r="I1014">
            <v>288880.61412699998</v>
          </cell>
          <cell r="J1014">
            <v>287340.37764899997</v>
          </cell>
          <cell r="K1014">
            <v>80741.096338000003</v>
          </cell>
          <cell r="L1014">
            <v>0</v>
          </cell>
          <cell r="M1014">
            <v>-76121.881970999995</v>
          </cell>
          <cell r="N1014">
            <v>16564.7</v>
          </cell>
          <cell r="O1014">
            <v>10349.111564999999</v>
          </cell>
          <cell r="P1014">
            <v>9178.2145110000001</v>
          </cell>
          <cell r="Q1014">
            <v>1170.8970540000007</v>
          </cell>
          <cell r="R1014">
            <v>7869.1251560000001</v>
          </cell>
          <cell r="S1014">
            <v>-6961.5053230000003</v>
          </cell>
          <cell r="T1014">
            <v>-32190.203337999999</v>
          </cell>
          <cell r="U1014">
            <v>-32748.244631000001</v>
          </cell>
          <cell r="V1014">
            <v>-24321.078181999997</v>
          </cell>
          <cell r="W1014">
            <v>-0.15392197678160713</v>
          </cell>
          <cell r="X1014">
            <v>0.43020802669429581</v>
          </cell>
          <cell r="Y1014">
            <v>-19769.899020809313</v>
          </cell>
          <cell r="Z1014">
            <v>-76121.881970999995</v>
          </cell>
          <cell r="AA1014">
            <v>1656470</v>
          </cell>
        </row>
        <row r="1015">
          <cell r="A1015" t="str">
            <v>DVW</v>
          </cell>
          <cell r="D1015">
            <v>34011.489947000002</v>
          </cell>
          <cell r="E1015">
            <v>18621.458004</v>
          </cell>
          <cell r="F1015">
            <v>296.75527199999999</v>
          </cell>
          <cell r="G1015">
            <v>51317.194154999997</v>
          </cell>
          <cell r="H1015">
            <v>85842.524118000001</v>
          </cell>
          <cell r="I1015">
            <v>42592.613669999999</v>
          </cell>
          <cell r="J1015">
            <v>20208.992826000002</v>
          </cell>
          <cell r="K1015">
            <v>5625</v>
          </cell>
          <cell r="L1015">
            <v>22031.25</v>
          </cell>
          <cell r="M1015">
            <v>43249.910448000002</v>
          </cell>
          <cell r="N1015">
            <v>23450</v>
          </cell>
          <cell r="O1015">
            <v>124361.13710399999</v>
          </cell>
          <cell r="P1015">
            <v>92837.578380999999</v>
          </cell>
          <cell r="Q1015">
            <v>31523.558722999998</v>
          </cell>
          <cell r="R1015">
            <v>2138.8040000000001</v>
          </cell>
          <cell r="S1015">
            <v>15489.242751</v>
          </cell>
          <cell r="T1015">
            <v>13497.753678999999</v>
          </cell>
          <cell r="U1015">
            <v>10754.202943</v>
          </cell>
          <cell r="V1015">
            <v>15636.557679</v>
          </cell>
          <cell r="W1015">
            <v>0.12527827033856978</v>
          </cell>
          <cell r="X1015">
            <v>0.24865260601937975</v>
          </cell>
          <cell r="Y1015">
            <v>4586.0140481876333</v>
          </cell>
          <cell r="Z1015">
            <v>43249.910448000002</v>
          </cell>
          <cell r="AA1015">
            <v>2345000</v>
          </cell>
        </row>
        <row r="1016">
          <cell r="A1016" t="str">
            <v>VTD</v>
          </cell>
          <cell r="D1016">
            <v>19396.962404999998</v>
          </cell>
          <cell r="E1016">
            <v>5297.1939549999997</v>
          </cell>
          <cell r="F1016">
            <v>0</v>
          </cell>
          <cell r="G1016">
            <v>17136.563534000001</v>
          </cell>
          <cell r="H1016">
            <v>37128.846837999998</v>
          </cell>
          <cell r="I1016">
            <v>21591.461825999999</v>
          </cell>
          <cell r="J1016">
            <v>21591.461825999999</v>
          </cell>
          <cell r="K1016">
            <v>0</v>
          </cell>
          <cell r="L1016">
            <v>0</v>
          </cell>
          <cell r="M1016">
            <v>15537.385012000001</v>
          </cell>
          <cell r="N1016">
            <v>18000</v>
          </cell>
          <cell r="O1016">
            <v>78039.674117000002</v>
          </cell>
          <cell r="P1016">
            <v>74818.871499999994</v>
          </cell>
          <cell r="Q1016">
            <v>3220.8026170000016</v>
          </cell>
          <cell r="R1016">
            <v>0</v>
          </cell>
          <cell r="S1016">
            <v>1854.8483739999999</v>
          </cell>
          <cell r="T1016">
            <v>2294.8219519999998</v>
          </cell>
          <cell r="U1016">
            <v>1822.751068</v>
          </cell>
          <cell r="V1016">
            <v>2294.8219519999998</v>
          </cell>
          <cell r="W1016">
            <v>4.9092584963734504E-2</v>
          </cell>
          <cell r="X1016">
            <v>0.11731388947317925</v>
          </cell>
          <cell r="Y1016">
            <v>1012.6394822222222</v>
          </cell>
          <cell r="Z1016">
            <v>15537.385012000001</v>
          </cell>
          <cell r="AA1016">
            <v>1800000</v>
          </cell>
        </row>
        <row r="1017">
          <cell r="A1017" t="str">
            <v>GTH</v>
          </cell>
          <cell r="D1017">
            <v>200796.15335199999</v>
          </cell>
          <cell r="E1017">
            <v>71951.468899</v>
          </cell>
          <cell r="F1017">
            <v>77515.316737000001</v>
          </cell>
          <cell r="G1017">
            <v>27217.226707000002</v>
          </cell>
          <cell r="H1017">
            <v>231212.317354</v>
          </cell>
          <cell r="I1017">
            <v>198319.84638800001</v>
          </cell>
          <cell r="J1017">
            <v>189409.05397400001</v>
          </cell>
          <cell r="K1017">
            <v>80198.394490999999</v>
          </cell>
          <cell r="L1017">
            <v>0</v>
          </cell>
          <cell r="M1017">
            <v>32892.470966000001</v>
          </cell>
          <cell r="N1017">
            <v>27355</v>
          </cell>
          <cell r="O1017">
            <v>149364.398414</v>
          </cell>
          <cell r="P1017">
            <v>132596.711488</v>
          </cell>
          <cell r="Q1017">
            <v>16767.686925999991</v>
          </cell>
          <cell r="R1017">
            <v>7877.7283870000001</v>
          </cell>
          <cell r="S1017">
            <v>10166.876190999999</v>
          </cell>
          <cell r="T1017">
            <v>955.24147800000003</v>
          </cell>
          <cell r="U1017">
            <v>457.55422299999998</v>
          </cell>
          <cell r="V1017">
            <v>8832.9698650000009</v>
          </cell>
          <cell r="W1017">
            <v>1.9789353276514973E-3</v>
          </cell>
          <cell r="X1017">
            <v>1.3910606578416094E-2</v>
          </cell>
          <cell r="Y1017">
            <v>167.26529811734599</v>
          </cell>
          <cell r="Z1017">
            <v>32892.470966000001</v>
          </cell>
          <cell r="AA1017">
            <v>2735500</v>
          </cell>
        </row>
        <row r="1018">
          <cell r="A1018" t="str">
            <v>CNC</v>
          </cell>
          <cell r="D1018">
            <v>96411.379679000005</v>
          </cell>
          <cell r="E1018">
            <v>28443.440943000001</v>
          </cell>
          <cell r="F1018">
            <v>40867.754797000001</v>
          </cell>
          <cell r="G1018">
            <v>74466.909706000006</v>
          </cell>
          <cell r="H1018">
            <v>178563.618648</v>
          </cell>
          <cell r="I1018">
            <v>35923.937467000003</v>
          </cell>
          <cell r="J1018">
            <v>35923.937467000003</v>
          </cell>
          <cell r="K1018">
            <v>0</v>
          </cell>
          <cell r="L1018">
            <v>0</v>
          </cell>
          <cell r="M1018">
            <v>142639.68118099999</v>
          </cell>
          <cell r="N1018">
            <v>113643.25</v>
          </cell>
          <cell r="O1018">
            <v>279136.15467900003</v>
          </cell>
          <cell r="P1018">
            <v>178902.010859</v>
          </cell>
          <cell r="Q1018">
            <v>100234.14381999998</v>
          </cell>
          <cell r="R1018">
            <v>0</v>
          </cell>
          <cell r="S1018">
            <v>34500.256111000002</v>
          </cell>
          <cell r="T1018">
            <v>34538.892118000003</v>
          </cell>
          <cell r="U1018">
            <v>32093.289142000001</v>
          </cell>
          <cell r="V1018">
            <v>34538.892118000003</v>
          </cell>
          <cell r="W1018">
            <v>0.17973027980164907</v>
          </cell>
          <cell r="X1018">
            <v>0.22499551931328152</v>
          </cell>
          <cell r="Y1018">
            <v>2824.0383077745487</v>
          </cell>
          <cell r="Z1018">
            <v>142639.68118099999</v>
          </cell>
          <cell r="AA1018">
            <v>11364325</v>
          </cell>
        </row>
        <row r="1019">
          <cell r="A1019" t="str">
            <v>VHH</v>
          </cell>
          <cell r="D1019">
            <v>46238.072382999999</v>
          </cell>
          <cell r="E1019">
            <v>37652.794265999997</v>
          </cell>
          <cell r="F1019">
            <v>1852.459519</v>
          </cell>
          <cell r="G1019">
            <v>22471.827474999998</v>
          </cell>
          <cell r="H1019">
            <v>69266.469387999998</v>
          </cell>
          <cell r="I1019">
            <v>34601.622470000002</v>
          </cell>
          <cell r="J1019">
            <v>32606.972470000001</v>
          </cell>
          <cell r="K1019">
            <v>2733.8</v>
          </cell>
          <cell r="L1019">
            <v>1994.65</v>
          </cell>
          <cell r="M1019">
            <v>34664.846918000003</v>
          </cell>
          <cell r="N1019">
            <v>75000</v>
          </cell>
          <cell r="O1019">
            <v>89540.683137999993</v>
          </cell>
          <cell r="P1019">
            <v>80723.365246000001</v>
          </cell>
          <cell r="Q1019">
            <v>8817.3178920000028</v>
          </cell>
          <cell r="R1019">
            <v>229.960588</v>
          </cell>
          <cell r="S1019">
            <v>1784.451088</v>
          </cell>
          <cell r="T1019">
            <v>1603.6281140000001</v>
          </cell>
          <cell r="U1019">
            <v>1956.8771879999999</v>
          </cell>
          <cell r="V1019">
            <v>1833.588702</v>
          </cell>
          <cell r="W1019">
            <v>2.8251435438963159E-2</v>
          </cell>
          <cell r="X1019">
            <v>5.6451343709349414E-2</v>
          </cell>
          <cell r="Y1019">
            <v>260.9169584</v>
          </cell>
          <cell r="Z1019">
            <v>34664.846918000003</v>
          </cell>
          <cell r="AA1019">
            <v>7500000</v>
          </cell>
        </row>
        <row r="1020">
          <cell r="A1020" t="str">
            <v>YBC</v>
          </cell>
          <cell r="D1020">
            <v>332919.56814400002</v>
          </cell>
          <cell r="E1020">
            <v>68934.286772000007</v>
          </cell>
          <cell r="F1020">
            <v>221085.94036000001</v>
          </cell>
          <cell r="G1020">
            <v>347282.17032899999</v>
          </cell>
          <cell r="H1020">
            <v>691506.31882199994</v>
          </cell>
          <cell r="I1020">
            <v>617054.69367199996</v>
          </cell>
          <cell r="J1020">
            <v>554468.32318099996</v>
          </cell>
          <cell r="K1020">
            <v>251567.500894</v>
          </cell>
          <cell r="L1020">
            <v>50767.970491</v>
          </cell>
          <cell r="M1020">
            <v>74451.625150000007</v>
          </cell>
          <cell r="N1020">
            <v>89741.8</v>
          </cell>
          <cell r="O1020">
            <v>532047.84484499984</v>
          </cell>
          <cell r="P1020">
            <v>483666.54758100002</v>
          </cell>
          <cell r="Q1020">
            <v>48381.297263999848</v>
          </cell>
          <cell r="R1020">
            <v>28361.994555000001</v>
          </cell>
          <cell r="S1020">
            <v>34513.979912000003</v>
          </cell>
          <cell r="T1020">
            <v>4154.7574409999997</v>
          </cell>
          <cell r="U1020">
            <v>4154.7574409999997</v>
          </cell>
          <cell r="V1020">
            <v>32516.751995999999</v>
          </cell>
          <cell r="W1020">
            <v>6.008271114684452E-3</v>
          </cell>
          <cell r="X1020">
            <v>5.5804791804467402E-2</v>
          </cell>
          <cell r="Y1020">
            <v>462.96791918593112</v>
          </cell>
          <cell r="Z1020">
            <v>74451.625150000007</v>
          </cell>
          <cell r="AA1020">
            <v>8974180</v>
          </cell>
        </row>
        <row r="1021">
          <cell r="A1021" t="str">
            <v>SJM</v>
          </cell>
          <cell r="D1021">
            <v>27553.040859000001</v>
          </cell>
          <cell r="E1021">
            <v>21998.479683000001</v>
          </cell>
          <cell r="F1021">
            <v>282.67909100000003</v>
          </cell>
          <cell r="G1021">
            <v>701.42092600000001</v>
          </cell>
          <cell r="H1021">
            <v>39334.655104999998</v>
          </cell>
          <cell r="I1021">
            <v>34706.127535</v>
          </cell>
          <cell r="J1021">
            <v>34706.127535</v>
          </cell>
          <cell r="K1021">
            <v>310</v>
          </cell>
          <cell r="L1021">
            <v>0</v>
          </cell>
          <cell r="M1021">
            <v>4628.5275700000002</v>
          </cell>
          <cell r="N1021">
            <v>50000</v>
          </cell>
          <cell r="O1021">
            <v>1686.4391820000001</v>
          </cell>
          <cell r="P1021">
            <v>2266.8459939999998</v>
          </cell>
          <cell r="Q1021">
            <v>-580.40681200000017</v>
          </cell>
          <cell r="R1021">
            <v>50.723999999999997</v>
          </cell>
          <cell r="S1021">
            <v>-1159.096992</v>
          </cell>
          <cell r="T1021">
            <v>-3577.8602259999998</v>
          </cell>
          <cell r="U1021">
            <v>-3577.8602259999998</v>
          </cell>
          <cell r="V1021">
            <v>-3527.1362259999996</v>
          </cell>
          <cell r="W1021">
            <v>-9.0959491482746027E-2</v>
          </cell>
          <cell r="X1021">
            <v>-0.77300181794099143</v>
          </cell>
          <cell r="Y1021">
            <v>-715.57204520000005</v>
          </cell>
          <cell r="Z1021">
            <v>4628.5275700000002</v>
          </cell>
          <cell r="AA1021">
            <v>5000000</v>
          </cell>
        </row>
        <row r="1022">
          <cell r="A1022" t="str">
            <v>CNT</v>
          </cell>
          <cell r="D1022">
            <v>454662.94547500001</v>
          </cell>
          <cell r="E1022">
            <v>121210.934662</v>
          </cell>
          <cell r="F1022">
            <v>170515.14663800001</v>
          </cell>
          <cell r="G1022">
            <v>4746.2592969999996</v>
          </cell>
          <cell r="H1022">
            <v>466418.16619800002</v>
          </cell>
          <cell r="I1022">
            <v>831068.52352199994</v>
          </cell>
          <cell r="J1022">
            <v>829928.01989300002</v>
          </cell>
          <cell r="K1022">
            <v>21404.735118000001</v>
          </cell>
          <cell r="L1022">
            <v>0</v>
          </cell>
          <cell r="M1022">
            <v>-364650.35732399998</v>
          </cell>
          <cell r="N1022">
            <v>99150.69</v>
          </cell>
          <cell r="O1022">
            <v>347292.17423599999</v>
          </cell>
          <cell r="P1022">
            <v>319164.928869</v>
          </cell>
          <cell r="Q1022">
            <v>28127.245366999996</v>
          </cell>
          <cell r="R1022">
            <v>27390.861089000002</v>
          </cell>
          <cell r="S1022">
            <v>24361.728132</v>
          </cell>
          <cell r="T1022">
            <v>-439.61019900000002</v>
          </cell>
          <cell r="U1022">
            <v>-993.17276300000003</v>
          </cell>
          <cell r="V1022">
            <v>26951.250890000003</v>
          </cell>
          <cell r="W1022">
            <v>-2.1293612362825219E-3</v>
          </cell>
          <cell r="X1022">
            <v>2.7236303024311694E-3</v>
          </cell>
          <cell r="Y1022">
            <v>-100.16801325336213</v>
          </cell>
          <cell r="Z1022">
            <v>-364650.35732399998</v>
          </cell>
          <cell r="AA1022">
            <v>9915069</v>
          </cell>
        </row>
        <row r="1023">
          <cell r="A1023" t="str">
            <v>BXT</v>
          </cell>
          <cell r="D1023" t="e">
            <v>#N/A</v>
          </cell>
          <cell r="E1023" t="e">
            <v>#N/A</v>
          </cell>
          <cell r="F1023" t="e">
            <v>#N/A</v>
          </cell>
          <cell r="G1023" t="e">
            <v>#N/A</v>
          </cell>
          <cell r="H1023" t="e">
            <v>#N/A</v>
          </cell>
          <cell r="I1023" t="e">
            <v>#N/A</v>
          </cell>
          <cell r="J1023" t="e">
            <v>#N/A</v>
          </cell>
          <cell r="K1023" t="e">
            <v>#N/A</v>
          </cell>
          <cell r="L1023" t="e">
            <v>#N/A</v>
          </cell>
          <cell r="M1023" t="e">
            <v>#N/A</v>
          </cell>
          <cell r="N1023" t="e">
            <v>#N/A</v>
          </cell>
          <cell r="O1023" t="e">
            <v>#N/A</v>
          </cell>
          <cell r="P1023" t="e">
            <v>#N/A</v>
          </cell>
          <cell r="Q1023" t="e">
            <v>#N/A</v>
          </cell>
          <cell r="R1023" t="e">
            <v>#N/A</v>
          </cell>
          <cell r="S1023" t="e">
            <v>#N/A</v>
          </cell>
          <cell r="T1023" t="e">
            <v>#N/A</v>
          </cell>
          <cell r="U1023" t="e">
            <v>#N/A</v>
          </cell>
          <cell r="V1023" t="e">
            <v>#N/A</v>
          </cell>
          <cell r="W1023" t="e">
            <v>#N/A</v>
          </cell>
          <cell r="X1023" t="e">
            <v>#N/A</v>
          </cell>
          <cell r="Y1023" t="e">
            <v>#N/A</v>
          </cell>
          <cell r="Z1023" t="e">
            <v>#N/A</v>
          </cell>
          <cell r="AA1023">
            <v>63400</v>
          </cell>
        </row>
        <row r="1024">
          <cell r="A1024" t="str">
            <v>MHY</v>
          </cell>
          <cell r="D1024">
            <v>31692.848152999999</v>
          </cell>
          <cell r="E1024">
            <v>8441.7906860000003</v>
          </cell>
          <cell r="F1024">
            <v>61.825405000000003</v>
          </cell>
          <cell r="G1024">
            <v>198463.27448399999</v>
          </cell>
          <cell r="H1024">
            <v>230962.29288399999</v>
          </cell>
          <cell r="I1024">
            <v>17962.951916999999</v>
          </cell>
          <cell r="J1024">
            <v>17962.951916999999</v>
          </cell>
          <cell r="K1024">
            <v>0</v>
          </cell>
          <cell r="L1024">
            <v>0</v>
          </cell>
          <cell r="M1024">
            <v>212999.340967</v>
          </cell>
          <cell r="N1024" t="e">
            <v>#N/A</v>
          </cell>
          <cell r="O1024">
            <v>65092.085550999996</v>
          </cell>
          <cell r="P1024">
            <v>55439.920478</v>
          </cell>
          <cell r="Q1024">
            <v>9652.1650730000019</v>
          </cell>
          <cell r="R1024">
            <v>0</v>
          </cell>
          <cell r="S1024">
            <v>-72.487500999999995</v>
          </cell>
          <cell r="T1024">
            <v>68.609241999999995</v>
          </cell>
          <cell r="U1024">
            <v>34.583509999999997</v>
          </cell>
          <cell r="V1024">
            <v>68.609241999999995</v>
          </cell>
          <cell r="W1024">
            <v>1.4973660664760306E-4</v>
          </cell>
          <cell r="X1024">
            <v>1.6236439907745077E-4</v>
          </cell>
          <cell r="Y1024">
            <v>1087.5317610062891</v>
          </cell>
          <cell r="Z1024">
            <v>212999.340967</v>
          </cell>
          <cell r="AA1024">
            <v>31800.000000000004</v>
          </cell>
        </row>
        <row r="1025">
          <cell r="A1025" t="str">
            <v>TAN</v>
          </cell>
          <cell r="D1025" t="e">
            <v>#N/A</v>
          </cell>
          <cell r="E1025" t="e">
            <v>#N/A</v>
          </cell>
          <cell r="F1025" t="e">
            <v>#N/A</v>
          </cell>
          <cell r="G1025" t="e">
            <v>#N/A</v>
          </cell>
          <cell r="H1025" t="e">
            <v>#N/A</v>
          </cell>
          <cell r="I1025" t="e">
            <v>#N/A</v>
          </cell>
          <cell r="J1025" t="e">
            <v>#N/A</v>
          </cell>
          <cell r="K1025" t="e">
            <v>#N/A</v>
          </cell>
          <cell r="L1025" t="e">
            <v>#N/A</v>
          </cell>
          <cell r="M1025" t="e">
            <v>#N/A</v>
          </cell>
          <cell r="N1025" t="e">
            <v>#N/A</v>
          </cell>
          <cell r="O1025" t="e">
            <v>#N/A</v>
          </cell>
          <cell r="P1025" t="e">
            <v>#N/A</v>
          </cell>
          <cell r="Q1025" t="e">
            <v>#N/A</v>
          </cell>
          <cell r="R1025" t="e">
            <v>#N/A</v>
          </cell>
          <cell r="S1025" t="e">
            <v>#N/A</v>
          </cell>
          <cell r="T1025" t="e">
            <v>#N/A</v>
          </cell>
          <cell r="U1025" t="e">
            <v>#N/A</v>
          </cell>
          <cell r="V1025" t="e">
            <v>#N/A</v>
          </cell>
          <cell r="W1025" t="e">
            <v>#N/A</v>
          </cell>
          <cell r="X1025" t="e">
            <v>#N/A</v>
          </cell>
          <cell r="Y1025" t="e">
            <v>#N/A</v>
          </cell>
          <cell r="Z1025" t="e">
            <v>#N/A</v>
          </cell>
          <cell r="AA1025">
            <v>1343505</v>
          </cell>
        </row>
        <row r="1026">
          <cell r="A1026" t="str">
            <v>VNY</v>
          </cell>
          <cell r="D1026">
            <v>62750.302699</v>
          </cell>
          <cell r="E1026">
            <v>12170.944799000001</v>
          </cell>
          <cell r="F1026">
            <v>16028.278859</v>
          </cell>
          <cell r="G1026">
            <v>112295.368644</v>
          </cell>
          <cell r="H1026">
            <v>178148.79915499999</v>
          </cell>
          <cell r="I1026">
            <v>274084.648208</v>
          </cell>
          <cell r="J1026">
            <v>121833.818933</v>
          </cell>
          <cell r="K1026">
            <v>9319.3043199999993</v>
          </cell>
          <cell r="L1026">
            <v>152250.829275</v>
          </cell>
          <cell r="M1026">
            <v>-95935.849052999998</v>
          </cell>
          <cell r="N1026">
            <v>82499.87000000001</v>
          </cell>
          <cell r="O1026">
            <v>149160.55410000001</v>
          </cell>
          <cell r="P1026">
            <v>121943.657347</v>
          </cell>
          <cell r="Q1026">
            <v>27216.896753000005</v>
          </cell>
          <cell r="R1026">
            <v>19825.420962</v>
          </cell>
          <cell r="S1026">
            <v>710.26834799999995</v>
          </cell>
          <cell r="T1026">
            <v>-14758.220232</v>
          </cell>
          <cell r="U1026">
            <v>-15905.240691000001</v>
          </cell>
          <cell r="V1026">
            <v>5067.2007300000005</v>
          </cell>
          <cell r="W1026">
            <v>-8.9280650593448571E-2</v>
          </cell>
          <cell r="X1026">
            <v>0.16579037813292413</v>
          </cell>
          <cell r="Y1026">
            <v>-1927.9079625454544</v>
          </cell>
          <cell r="Z1026">
            <v>-95935.849052999998</v>
          </cell>
          <cell r="AA1026">
            <v>8250000</v>
          </cell>
        </row>
        <row r="1027">
          <cell r="A1027" t="str">
            <v>BVN</v>
          </cell>
          <cell r="D1027">
            <v>161901.38601300001</v>
          </cell>
          <cell r="E1027">
            <v>78701.115711000006</v>
          </cell>
          <cell r="F1027">
            <v>47935.094083000004</v>
          </cell>
          <cell r="G1027">
            <v>38091.657739000002</v>
          </cell>
          <cell r="H1027">
            <v>215853.60769400001</v>
          </cell>
          <cell r="I1027">
            <v>132675.637154</v>
          </cell>
          <cell r="J1027">
            <v>112446.924807</v>
          </cell>
          <cell r="K1027">
            <v>90323.989931000004</v>
          </cell>
          <cell r="L1027">
            <v>20228.712347000001</v>
          </cell>
          <cell r="M1027">
            <v>83177.970539999995</v>
          </cell>
          <cell r="N1027">
            <v>50000</v>
          </cell>
          <cell r="O1027">
            <v>255372.99144000001</v>
          </cell>
          <cell r="P1027">
            <v>223710.83020999999</v>
          </cell>
          <cell r="Q1027">
            <v>31662.161229999987</v>
          </cell>
          <cell r="R1027">
            <v>5643.2210150000001</v>
          </cell>
          <cell r="S1027">
            <v>1117.8764200000001</v>
          </cell>
          <cell r="T1027">
            <v>2109.0935290000002</v>
          </cell>
          <cell r="U1027">
            <v>1843.571119</v>
          </cell>
          <cell r="V1027">
            <v>7752.3145440000008</v>
          </cell>
          <cell r="W1027">
            <v>8.5408399641552293E-3</v>
          </cell>
          <cell r="X1027">
            <v>2.2164175286212749E-2</v>
          </cell>
          <cell r="Y1027">
            <v>368.71422380000001</v>
          </cell>
          <cell r="Z1027">
            <v>83177.970539999995</v>
          </cell>
          <cell r="AA1027">
            <v>5000000</v>
          </cell>
        </row>
        <row r="1028">
          <cell r="A1028" t="str">
            <v>MEF</v>
          </cell>
          <cell r="D1028">
            <v>108598.261205</v>
          </cell>
          <cell r="E1028">
            <v>32555.349193999999</v>
          </cell>
          <cell r="F1028">
            <v>46721.538344000001</v>
          </cell>
          <cell r="G1028">
            <v>87237.932172000001</v>
          </cell>
          <cell r="H1028">
            <v>197335.32175599999</v>
          </cell>
          <cell r="I1028">
            <v>95356.088120999993</v>
          </cell>
          <cell r="J1028">
            <v>69159.699120999998</v>
          </cell>
          <cell r="K1028">
            <v>17430.12098</v>
          </cell>
          <cell r="L1028">
            <v>26196.388999999999</v>
          </cell>
          <cell r="M1028">
            <v>101979.233635</v>
          </cell>
          <cell r="N1028">
            <v>37061.93</v>
          </cell>
          <cell r="O1028">
            <v>317043.9828</v>
          </cell>
          <cell r="P1028">
            <v>247900.53130500001</v>
          </cell>
          <cell r="Q1028">
            <v>69143.451494999987</v>
          </cell>
          <cell r="R1028">
            <v>3337.6389810000001</v>
          </cell>
          <cell r="S1028">
            <v>36694.322121999998</v>
          </cell>
          <cell r="T1028">
            <v>36059.296671999997</v>
          </cell>
          <cell r="U1028">
            <v>28879.239418000001</v>
          </cell>
          <cell r="V1028">
            <v>39396.935652999993</v>
          </cell>
          <cell r="W1028">
            <v>0.14634602239992509</v>
          </cell>
          <cell r="X1028">
            <v>0.28318745286283892</v>
          </cell>
          <cell r="Y1028">
            <v>7421.1035785154418</v>
          </cell>
          <cell r="Z1028">
            <v>101979.233635</v>
          </cell>
          <cell r="AA1028">
            <v>3891502</v>
          </cell>
        </row>
        <row r="1029">
          <cell r="A1029" t="str">
            <v>TDS</v>
          </cell>
          <cell r="D1029">
            <v>550074.64132699999</v>
          </cell>
          <cell r="E1029">
            <v>140464.00224599999</v>
          </cell>
          <cell r="F1029">
            <v>333080.82004800002</v>
          </cell>
          <cell r="G1029">
            <v>53614.201261000002</v>
          </cell>
          <cell r="H1029">
            <v>603688.842588</v>
          </cell>
          <cell r="I1029">
            <v>325867.80231100001</v>
          </cell>
          <cell r="J1029">
            <v>274819.80231100001</v>
          </cell>
          <cell r="K1029">
            <v>119428.769436</v>
          </cell>
          <cell r="L1029">
            <v>0</v>
          </cell>
          <cell r="M1029">
            <v>277821.04027699999</v>
          </cell>
          <cell r="N1029">
            <v>122253.93</v>
          </cell>
          <cell r="O1029">
            <v>2485937.7520829998</v>
          </cell>
          <cell r="P1029">
            <v>2397379.982357</v>
          </cell>
          <cell r="Q1029">
            <v>88557.769726000057</v>
          </cell>
          <cell r="R1029">
            <v>3259.1858189999998</v>
          </cell>
          <cell r="S1029">
            <v>44930.390534999999</v>
          </cell>
          <cell r="T1029">
            <v>43306.397634000001</v>
          </cell>
          <cell r="U1029">
            <v>34336.381027000003</v>
          </cell>
          <cell r="V1029">
            <v>46565.583452999999</v>
          </cell>
          <cell r="W1029">
            <v>5.6877614102988451E-2</v>
          </cell>
          <cell r="X1029">
            <v>0.12359172290466229</v>
          </cell>
          <cell r="Y1029">
            <v>2808.611635388736</v>
          </cell>
          <cell r="Z1029">
            <v>277821.04027699999</v>
          </cell>
          <cell r="AA1029">
            <v>12225393</v>
          </cell>
        </row>
        <row r="1030">
          <cell r="A1030" t="str">
            <v>BWA</v>
          </cell>
          <cell r="D1030">
            <v>9159.9069959999997</v>
          </cell>
          <cell r="E1030">
            <v>1056.6202510000001</v>
          </cell>
          <cell r="F1030">
            <v>2365.3662629999999</v>
          </cell>
          <cell r="G1030">
            <v>23448.960004</v>
          </cell>
          <cell r="H1030">
            <v>35156.051907000001</v>
          </cell>
          <cell r="I1030">
            <v>1410.481094</v>
          </cell>
          <cell r="J1030">
            <v>1410.481094</v>
          </cell>
          <cell r="K1030">
            <v>0</v>
          </cell>
          <cell r="L1030">
            <v>0</v>
          </cell>
          <cell r="M1030">
            <v>33745.570812999998</v>
          </cell>
          <cell r="N1030">
            <v>27000</v>
          </cell>
          <cell r="O1030">
            <v>25363.816876000001</v>
          </cell>
          <cell r="P1030">
            <v>15793.369111</v>
          </cell>
          <cell r="Q1030">
            <v>9570.4477650000026</v>
          </cell>
          <cell r="R1030">
            <v>0</v>
          </cell>
          <cell r="S1030">
            <v>2232.4574480000001</v>
          </cell>
          <cell r="T1030">
            <v>3486.0135829999999</v>
          </cell>
          <cell r="U1030">
            <v>2788.9367390000002</v>
          </cell>
          <cell r="V1030">
            <v>3486.0135829999999</v>
          </cell>
          <cell r="W1030">
            <v>7.9330203129114416E-2</v>
          </cell>
          <cell r="X1030">
            <v>8.2646008700069232E-2</v>
          </cell>
          <cell r="Y1030">
            <v>1032.9395329629629</v>
          </cell>
          <cell r="Z1030">
            <v>33745.570812999998</v>
          </cell>
          <cell r="AA1030">
            <v>2700000</v>
          </cell>
        </row>
        <row r="1031">
          <cell r="A1031" t="str">
            <v>FOC</v>
          </cell>
          <cell r="D1031">
            <v>1035364.320253</v>
          </cell>
          <cell r="E1031">
            <v>33716.764106000002</v>
          </cell>
          <cell r="F1031">
            <v>1073.333862</v>
          </cell>
          <cell r="G1031">
            <v>9488.7213859999993</v>
          </cell>
          <cell r="H1031">
            <v>1102815.4376739999</v>
          </cell>
          <cell r="I1031">
            <v>274875.570496</v>
          </cell>
          <cell r="J1031">
            <v>274875.570496</v>
          </cell>
          <cell r="K1031">
            <v>0</v>
          </cell>
          <cell r="L1031">
            <v>0</v>
          </cell>
          <cell r="M1031">
            <v>827939.86717800004</v>
          </cell>
          <cell r="N1031" t="e">
            <v>#N/A</v>
          </cell>
          <cell r="O1031">
            <v>537841.21848499984</v>
          </cell>
          <cell r="P1031">
            <v>117661.566636</v>
          </cell>
          <cell r="Q1031">
            <v>420179.65184899984</v>
          </cell>
          <cell r="R1031">
            <v>0</v>
          </cell>
          <cell r="S1031">
            <v>263792.56067699997</v>
          </cell>
          <cell r="T1031">
            <v>315240.505275</v>
          </cell>
          <cell r="U1031">
            <v>252384.56286000001</v>
          </cell>
          <cell r="V1031">
            <v>315240.505275</v>
          </cell>
          <cell r="W1031">
            <v>0.22885476049584161</v>
          </cell>
          <cell r="X1031">
            <v>0.30483441233509229</v>
          </cell>
          <cell r="Y1031">
            <v>17127.137951451365</v>
          </cell>
          <cell r="Z1031">
            <v>827939.86717800004</v>
          </cell>
          <cell r="AA1031">
            <v>14735945</v>
          </cell>
        </row>
        <row r="1032">
          <cell r="A1032" t="str">
            <v>VDN</v>
          </cell>
          <cell r="D1032">
            <v>220211.97236799999</v>
          </cell>
          <cell r="E1032">
            <v>83419.281881000003</v>
          </cell>
          <cell r="F1032">
            <v>100403.339383</v>
          </cell>
          <cell r="G1032">
            <v>159527.53246799999</v>
          </cell>
          <cell r="H1032">
            <v>388424.58502900001</v>
          </cell>
          <cell r="I1032">
            <v>308172.76662399998</v>
          </cell>
          <cell r="J1032">
            <v>240854.09961899999</v>
          </cell>
          <cell r="K1032">
            <v>124057.789706</v>
          </cell>
          <cell r="L1032">
            <v>65739.489117999998</v>
          </cell>
          <cell r="M1032">
            <v>80251.818404999998</v>
          </cell>
          <cell r="N1032">
            <v>29817.3</v>
          </cell>
          <cell r="O1032">
            <v>741058.98775299999</v>
          </cell>
          <cell r="P1032">
            <v>654162.15588600002</v>
          </cell>
          <cell r="Q1032">
            <v>86896.831867000044</v>
          </cell>
          <cell r="R1032">
            <v>10633.660183</v>
          </cell>
          <cell r="S1032">
            <v>22043.224639</v>
          </cell>
          <cell r="T1032">
            <v>13660.761909000001</v>
          </cell>
          <cell r="U1032">
            <v>13058.239534</v>
          </cell>
          <cell r="V1032">
            <v>24294.422092000001</v>
          </cell>
          <cell r="W1032">
            <v>3.3618468133331636E-2</v>
          </cell>
          <cell r="X1032">
            <v>0.16271580873220964</v>
          </cell>
          <cell r="Y1032">
            <v>4379.4171618489936</v>
          </cell>
          <cell r="Z1032">
            <v>80251.818404999998</v>
          </cell>
          <cell r="AA1032">
            <v>2981730</v>
          </cell>
        </row>
        <row r="1033">
          <cell r="A1033" t="str">
            <v>C4G</v>
          </cell>
          <cell r="D1033">
            <v>3686632.7966720001</v>
          </cell>
          <cell r="E1033">
            <v>2295393.6281050001</v>
          </cell>
          <cell r="F1033">
            <v>429517.45323899999</v>
          </cell>
          <cell r="G1033">
            <v>2779452.1649199999</v>
          </cell>
          <cell r="H1033">
            <v>7855638.9999470003</v>
          </cell>
          <cell r="I1033">
            <v>6734620.4676050004</v>
          </cell>
          <cell r="J1033">
            <v>3694529.4221999999</v>
          </cell>
          <cell r="K1033">
            <v>1854729.209633</v>
          </cell>
          <cell r="L1033">
            <v>2396441.102039</v>
          </cell>
          <cell r="M1033">
            <v>1121018.5323419999</v>
          </cell>
          <cell r="N1033">
            <v>1000000</v>
          </cell>
          <cell r="O1033">
            <v>3125591.8976969998</v>
          </cell>
          <cell r="P1033">
            <v>2636603.0901520001</v>
          </cell>
          <cell r="Q1033">
            <v>488988.80754499999</v>
          </cell>
          <cell r="R1033">
            <v>264388.96347000002</v>
          </cell>
          <cell r="S1033">
            <v>383570.55298099999</v>
          </cell>
          <cell r="T1033">
            <v>159385.31140100001</v>
          </cell>
          <cell r="U1033">
            <v>136075.85537100001</v>
          </cell>
          <cell r="V1033">
            <v>423774.27487100003</v>
          </cell>
          <cell r="W1033">
            <v>1.7322060671565748E-2</v>
          </cell>
          <cell r="X1033">
            <v>0.12138591062068727</v>
          </cell>
          <cell r="Y1033">
            <v>1360.7585537100001</v>
          </cell>
          <cell r="Z1033">
            <v>1121018.5323419999</v>
          </cell>
          <cell r="AA1033">
            <v>100000000</v>
          </cell>
        </row>
        <row r="1034">
          <cell r="A1034" t="str">
            <v>CMP</v>
          </cell>
          <cell r="D1034">
            <v>113246.87006</v>
          </cell>
          <cell r="E1034">
            <v>17438.555197999998</v>
          </cell>
          <cell r="F1034">
            <v>4552.8387510000002</v>
          </cell>
          <cell r="G1034">
            <v>381588.64662999997</v>
          </cell>
          <cell r="H1034">
            <v>501825.92685599998</v>
          </cell>
          <cell r="I1034">
            <v>148051.73758300001</v>
          </cell>
          <cell r="J1034">
            <v>74394.814176999993</v>
          </cell>
          <cell r="K1034">
            <v>0</v>
          </cell>
          <cell r="L1034">
            <v>0</v>
          </cell>
          <cell r="M1034">
            <v>353774.189273</v>
          </cell>
          <cell r="N1034">
            <v>324054.15000000002</v>
          </cell>
          <cell r="O1034">
            <v>145905.891424</v>
          </cell>
          <cell r="P1034">
            <v>93464.546186000007</v>
          </cell>
          <cell r="Q1034">
            <v>52441.345238000009</v>
          </cell>
          <cell r="R1034">
            <v>0</v>
          </cell>
          <cell r="S1034">
            <v>25620.138296000001</v>
          </cell>
          <cell r="T1034">
            <v>28150.000529000001</v>
          </cell>
          <cell r="U1034">
            <v>22469.781154</v>
          </cell>
          <cell r="V1034">
            <v>28150.000529000001</v>
          </cell>
          <cell r="W1034">
            <v>4.4776046735520207E-2</v>
          </cell>
          <cell r="X1034">
            <v>6.3514472890673634E-2</v>
          </cell>
          <cell r="Y1034">
            <v>693.39587701623327</v>
          </cell>
          <cell r="Z1034">
            <v>353774.189273</v>
          </cell>
          <cell r="AA1034">
            <v>32405414.999999996</v>
          </cell>
        </row>
        <row r="1035">
          <cell r="A1035" t="str">
            <v>APT</v>
          </cell>
          <cell r="D1035">
            <v>100927.096251</v>
          </cell>
          <cell r="E1035">
            <v>24404.075248000001</v>
          </cell>
          <cell r="F1035">
            <v>43326.746455</v>
          </cell>
          <cell r="G1035">
            <v>54345.998758000002</v>
          </cell>
          <cell r="H1035">
            <v>170650.774791</v>
          </cell>
          <cell r="I1035">
            <v>709255.777841</v>
          </cell>
          <cell r="J1035">
            <v>705450.54184099997</v>
          </cell>
          <cell r="K1035">
            <v>316312.81</v>
          </cell>
          <cell r="L1035">
            <v>0</v>
          </cell>
          <cell r="M1035">
            <v>-538605.00305000006</v>
          </cell>
          <cell r="N1035">
            <v>88000</v>
          </cell>
          <cell r="O1035">
            <v>290789.36256500002</v>
          </cell>
          <cell r="P1035">
            <v>250574.127821</v>
          </cell>
          <cell r="Q1035">
            <v>40215.234744000016</v>
          </cell>
          <cell r="R1035">
            <v>35561.766610999999</v>
          </cell>
          <cell r="S1035">
            <v>-2247.2596400000002</v>
          </cell>
          <cell r="T1035">
            <v>-35751.988556999997</v>
          </cell>
          <cell r="U1035">
            <v>-35751.988556999997</v>
          </cell>
          <cell r="V1035">
            <v>-190.22194599999784</v>
          </cell>
          <cell r="W1035">
            <v>-0.20950381620468056</v>
          </cell>
          <cell r="X1035">
            <v>6.6378864575235022E-2</v>
          </cell>
          <cell r="Y1035">
            <v>-4062.7259723863635</v>
          </cell>
          <cell r="Z1035">
            <v>-538605.00305000006</v>
          </cell>
          <cell r="AA1035">
            <v>8800000</v>
          </cell>
        </row>
        <row r="1036">
          <cell r="A1036" t="str">
            <v>BSR</v>
          </cell>
          <cell r="D1036">
            <v>24036089.036297001</v>
          </cell>
          <cell r="E1036">
            <v>8740151.5427659992</v>
          </cell>
          <cell r="F1036">
            <v>9226599.6138599999</v>
          </cell>
          <cell r="G1036">
            <v>27889048.310091</v>
          </cell>
          <cell r="H1036">
            <v>53211604.809680998</v>
          </cell>
          <cell r="I1036">
            <v>21834058.479841001</v>
          </cell>
          <cell r="J1036">
            <v>13100402.057914</v>
          </cell>
          <cell r="K1036">
            <v>2815862.717195</v>
          </cell>
          <cell r="L1036">
            <v>7315371.2771699997</v>
          </cell>
          <cell r="M1036">
            <v>31377546.329840001</v>
          </cell>
          <cell r="N1036">
            <v>31004996.16</v>
          </cell>
          <cell r="O1036">
            <v>111952253.580276</v>
          </cell>
          <cell r="P1036">
            <v>106914028.086136</v>
          </cell>
          <cell r="Q1036">
            <v>5038225.4941400057</v>
          </cell>
          <cell r="R1036">
            <v>456017.81348100002</v>
          </cell>
          <cell r="S1036">
            <v>3949724.551947</v>
          </cell>
          <cell r="T1036">
            <v>3786276.3824720001</v>
          </cell>
          <cell r="U1036">
            <v>3605925.731383</v>
          </cell>
          <cell r="V1036">
            <v>4242294.1959530003</v>
          </cell>
          <cell r="W1036">
            <v>6.7765776737614192E-2</v>
          </cell>
          <cell r="X1036">
            <v>0.11492057707373282</v>
          </cell>
          <cell r="Y1036">
            <v>1163.0144099276031</v>
          </cell>
          <cell r="Z1036">
            <v>31377546.329840001</v>
          </cell>
          <cell r="AA1036">
            <v>3100499616</v>
          </cell>
        </row>
        <row r="1037">
          <cell r="A1037" t="str">
            <v>AFC</v>
          </cell>
          <cell r="D1037">
            <v>34879.132792999997</v>
          </cell>
          <cell r="E1037">
            <v>2375.6687160000001</v>
          </cell>
          <cell r="F1037">
            <v>16167.260265999999</v>
          </cell>
          <cell r="G1037">
            <v>240998.53704</v>
          </cell>
          <cell r="H1037">
            <v>281238.967007</v>
          </cell>
          <cell r="I1037">
            <v>175355.948974</v>
          </cell>
          <cell r="J1037">
            <v>62026.460709999999</v>
          </cell>
          <cell r="K1037">
            <v>29425</v>
          </cell>
          <cell r="L1037">
            <v>78206.690170999995</v>
          </cell>
          <cell r="M1037">
            <v>105883.018033</v>
          </cell>
          <cell r="N1037">
            <v>106857.63</v>
          </cell>
          <cell r="O1037">
            <v>49742.419713000003</v>
          </cell>
          <cell r="P1037">
            <v>41783.631551999999</v>
          </cell>
          <cell r="Q1037">
            <v>7958.7881609999968</v>
          </cell>
          <cell r="R1037">
            <v>997.22634100000005</v>
          </cell>
          <cell r="S1037">
            <v>1629.412456</v>
          </cell>
          <cell r="T1037">
            <v>1103.933477</v>
          </cell>
          <cell r="U1037">
            <v>1103.933477</v>
          </cell>
          <cell r="V1037">
            <v>2101.1598180000001</v>
          </cell>
          <cell r="W1037">
            <v>3.925250788495903E-3</v>
          </cell>
          <cell r="X1037">
            <v>1.0425972903945211E-2</v>
          </cell>
          <cell r="Y1037">
            <v>103.28368123350602</v>
          </cell>
          <cell r="Z1037">
            <v>105883.018033</v>
          </cell>
          <cell r="AA1037">
            <v>10688363</v>
          </cell>
        </row>
        <row r="1038">
          <cell r="A1038" t="str">
            <v>STL</v>
          </cell>
          <cell r="D1038">
            <v>1702445.737243</v>
          </cell>
          <cell r="E1038">
            <v>421804.18604900001</v>
          </cell>
          <cell r="F1038">
            <v>365501.25317500002</v>
          </cell>
          <cell r="G1038">
            <v>860225.73738099996</v>
          </cell>
          <cell r="H1038">
            <v>4546820.4640239999</v>
          </cell>
          <cell r="I1038">
            <v>6874102.358124</v>
          </cell>
          <cell r="J1038">
            <v>5417907.5376239996</v>
          </cell>
          <cell r="K1038">
            <v>2213398.3937189998</v>
          </cell>
          <cell r="L1038">
            <v>366456.18905400002</v>
          </cell>
          <cell r="M1038">
            <v>-2327281.8941000002</v>
          </cell>
          <cell r="N1038">
            <v>150000</v>
          </cell>
          <cell r="O1038">
            <v>111722.41813999999</v>
          </cell>
          <cell r="P1038">
            <v>123571.25664000001</v>
          </cell>
          <cell r="Q1038">
            <v>-11848.838500000002</v>
          </cell>
          <cell r="R1038">
            <v>14456.630534</v>
          </cell>
          <cell r="S1038">
            <v>-352178.304535</v>
          </cell>
          <cell r="T1038">
            <v>-144753.765185</v>
          </cell>
          <cell r="U1038">
            <v>-146706.98384100001</v>
          </cell>
          <cell r="V1038">
            <v>-130297.134651</v>
          </cell>
          <cell r="W1038">
            <v>-3.2265840492668646E-2</v>
          </cell>
          <cell r="X1038">
            <v>6.3037908820982827E-2</v>
          </cell>
          <cell r="Y1038">
            <v>-9780.4655894000007</v>
          </cell>
          <cell r="Z1038">
            <v>-2327281.8941000002</v>
          </cell>
          <cell r="AA1038">
            <v>15000000</v>
          </cell>
        </row>
        <row r="1039">
          <cell r="A1039" t="str">
            <v>DHD</v>
          </cell>
          <cell r="D1039">
            <v>437256.01800899999</v>
          </cell>
          <cell r="E1039">
            <v>211993.83497600001</v>
          </cell>
          <cell r="F1039">
            <v>88044.816261</v>
          </cell>
          <cell r="G1039">
            <v>206110.04688400001</v>
          </cell>
          <cell r="H1039">
            <v>646800.25179200002</v>
          </cell>
          <cell r="I1039">
            <v>365070.717496</v>
          </cell>
          <cell r="J1039">
            <v>236493.340448</v>
          </cell>
          <cell r="K1039">
            <v>55584.440721999999</v>
          </cell>
          <cell r="L1039">
            <v>126585.266724</v>
          </cell>
          <cell r="M1039">
            <v>281729.53429600003</v>
          </cell>
          <cell r="N1039">
            <v>60000</v>
          </cell>
          <cell r="O1039">
            <v>741071.06145699997</v>
          </cell>
          <cell r="P1039">
            <v>588929.44211599999</v>
          </cell>
          <cell r="Q1039">
            <v>152141.61934100004</v>
          </cell>
          <cell r="R1039">
            <v>2630.8616910000001</v>
          </cell>
          <cell r="S1039">
            <v>43798.613832000003</v>
          </cell>
          <cell r="T1039">
            <v>41584.206853000003</v>
          </cell>
          <cell r="U1039">
            <v>33285.469281999998</v>
          </cell>
          <cell r="V1039">
            <v>44215.068544000002</v>
          </cell>
          <cell r="W1039">
            <v>5.146174447177556E-2</v>
          </cell>
          <cell r="X1039">
            <v>0.11814689349192803</v>
          </cell>
          <cell r="Y1039">
            <v>4160.6836602499998</v>
          </cell>
          <cell r="Z1039">
            <v>281729.53429600003</v>
          </cell>
          <cell r="AA1039">
            <v>8000000</v>
          </cell>
        </row>
        <row r="1040">
          <cell r="A1040" t="str">
            <v>TRS</v>
          </cell>
          <cell r="D1040">
            <v>286506.66305500001</v>
          </cell>
          <cell r="E1040">
            <v>159580.87749300001</v>
          </cell>
          <cell r="F1040">
            <v>41691.304830000001</v>
          </cell>
          <cell r="G1040">
            <v>106519.064436</v>
          </cell>
          <cell r="H1040">
            <v>401731.84703499998</v>
          </cell>
          <cell r="I1040">
            <v>255663.945507</v>
          </cell>
          <cell r="J1040">
            <v>250663.945507</v>
          </cell>
          <cell r="K1040">
            <v>6721.5561449999996</v>
          </cell>
          <cell r="L1040">
            <v>5000</v>
          </cell>
          <cell r="M1040">
            <v>146067.90152799999</v>
          </cell>
          <cell r="N1040">
            <v>24301.200000000001</v>
          </cell>
          <cell r="O1040">
            <v>621138.443111</v>
          </cell>
          <cell r="P1040">
            <v>511210.77205799997</v>
          </cell>
          <cell r="Q1040">
            <v>109927.67105299995</v>
          </cell>
          <cell r="R1040">
            <v>1651.846041</v>
          </cell>
          <cell r="S1040">
            <v>26906.749152</v>
          </cell>
          <cell r="T1040">
            <v>27524.960520000001</v>
          </cell>
          <cell r="U1040">
            <v>21752.44313</v>
          </cell>
          <cell r="V1040">
            <v>29176.806561000001</v>
          </cell>
          <cell r="W1040">
            <v>5.4146673435389522E-2</v>
          </cell>
          <cell r="X1040">
            <v>0.14892007691251893</v>
          </cell>
          <cell r="Y1040">
            <v>7168.6449783761927</v>
          </cell>
          <cell r="Z1040">
            <v>146067.90152799999</v>
          </cell>
          <cell r="AA1040">
            <v>3034387</v>
          </cell>
        </row>
        <row r="1041">
          <cell r="A1041" t="str">
            <v>VLG</v>
          </cell>
          <cell r="D1041">
            <v>148050.17780400001</v>
          </cell>
          <cell r="E1041">
            <v>76322.880011000001</v>
          </cell>
          <cell r="F1041">
            <v>0</v>
          </cell>
          <cell r="G1041">
            <v>114146.603978</v>
          </cell>
          <cell r="H1041">
            <v>270487.38668300002</v>
          </cell>
          <cell r="I1041">
            <v>96530.649372999993</v>
          </cell>
          <cell r="J1041">
            <v>94080.214577999999</v>
          </cell>
          <cell r="K1041">
            <v>37386.498363999999</v>
          </cell>
          <cell r="L1041">
            <v>2450.4347950000001</v>
          </cell>
          <cell r="M1041">
            <v>173956.73731</v>
          </cell>
          <cell r="N1041">
            <v>141621.29999999999</v>
          </cell>
          <cell r="O1041">
            <v>1892993.957589</v>
          </cell>
          <cell r="P1041">
            <v>1876963.057613</v>
          </cell>
          <cell r="Q1041">
            <v>16030.89997599993</v>
          </cell>
          <cell r="R1041">
            <v>3841.7354190000001</v>
          </cell>
          <cell r="S1041">
            <v>10205.846195</v>
          </cell>
          <cell r="T1041">
            <v>19758.273108000001</v>
          </cell>
          <cell r="U1041">
            <v>15373.666362</v>
          </cell>
          <cell r="V1041">
            <v>23600.008527000002</v>
          </cell>
          <cell r="W1041">
            <v>5.6836906705809903E-2</v>
          </cell>
          <cell r="X1041">
            <v>8.8376377941621911E-2</v>
          </cell>
          <cell r="Y1041">
            <v>1085.5476091520131</v>
          </cell>
          <cell r="Z1041">
            <v>173956.73731</v>
          </cell>
          <cell r="AA1041">
            <v>14162130</v>
          </cell>
        </row>
        <row r="1042">
          <cell r="A1042" t="str">
            <v>PAI</v>
          </cell>
          <cell r="D1042">
            <v>70565.735589999997</v>
          </cell>
          <cell r="E1042">
            <v>24387.427465000001</v>
          </cell>
          <cell r="F1042">
            <v>2041.883092</v>
          </cell>
          <cell r="G1042">
            <v>1702.917263</v>
          </cell>
          <cell r="H1042">
            <v>92194.808833000003</v>
          </cell>
          <cell r="I1042">
            <v>47612.828382</v>
          </cell>
          <cell r="J1042">
            <v>29302.449464000001</v>
          </cell>
          <cell r="K1042">
            <v>0</v>
          </cell>
          <cell r="L1042">
            <v>0</v>
          </cell>
          <cell r="M1042">
            <v>44581.980451000003</v>
          </cell>
          <cell r="N1042">
            <v>42352.9</v>
          </cell>
          <cell r="O1042">
            <v>94038.867287000001</v>
          </cell>
          <cell r="P1042">
            <v>76815.412519999998</v>
          </cell>
          <cell r="Q1042">
            <v>17223.454767000007</v>
          </cell>
          <cell r="R1042">
            <v>0</v>
          </cell>
          <cell r="S1042">
            <v>1576.1213230000001</v>
          </cell>
          <cell r="T1042">
            <v>1735.885229</v>
          </cell>
          <cell r="U1042">
            <v>876.11768199999995</v>
          </cell>
          <cell r="V1042">
            <v>1735.885229</v>
          </cell>
          <cell r="W1042">
            <v>9.5028960208267642E-3</v>
          </cell>
          <cell r="X1042">
            <v>1.9651834062484948E-2</v>
          </cell>
          <cell r="Y1042">
            <v>206.86132047628379</v>
          </cell>
          <cell r="Z1042">
            <v>44581.980451000003</v>
          </cell>
          <cell r="AA1042">
            <v>4235290</v>
          </cell>
        </row>
        <row r="1043">
          <cell r="A1043" t="str">
            <v>HSA</v>
          </cell>
          <cell r="D1043">
            <v>241784.87541000001</v>
          </cell>
          <cell r="E1043">
            <v>19081.809883000002</v>
          </cell>
          <cell r="F1043">
            <v>0</v>
          </cell>
          <cell r="G1043">
            <v>0</v>
          </cell>
          <cell r="H1043">
            <v>241784.87541000001</v>
          </cell>
          <cell r="I1043">
            <v>14950.292667</v>
          </cell>
          <cell r="J1043">
            <v>14950.292667</v>
          </cell>
          <cell r="K1043">
            <v>13978.452058999999</v>
          </cell>
          <cell r="L1043">
            <v>0</v>
          </cell>
          <cell r="M1043">
            <v>226834.58274300001</v>
          </cell>
          <cell r="N1043">
            <v>78727.27</v>
          </cell>
          <cell r="O1043">
            <v>20</v>
          </cell>
          <cell r="P1043">
            <v>12</v>
          </cell>
          <cell r="Q1043">
            <v>8</v>
          </cell>
          <cell r="R1043">
            <v>4984.2340119999999</v>
          </cell>
          <cell r="S1043">
            <v>-7442.596528</v>
          </cell>
          <cell r="T1043">
            <v>-45888.731062999999</v>
          </cell>
          <cell r="U1043">
            <v>-45888.731062999999</v>
          </cell>
          <cell r="V1043">
            <v>-40904.497050999998</v>
          </cell>
          <cell r="W1043">
            <v>-0.1897915698208395</v>
          </cell>
          <cell r="X1043">
            <v>-0.20230041869317258</v>
          </cell>
          <cell r="Y1043">
            <v>-5828.822854266381</v>
          </cell>
          <cell r="Z1043">
            <v>226834.58274300001</v>
          </cell>
          <cell r="AA1043">
            <v>7872727</v>
          </cell>
        </row>
        <row r="1044">
          <cell r="A1044" t="str">
            <v>SBL</v>
          </cell>
          <cell r="D1044">
            <v>57713.882297999997</v>
          </cell>
          <cell r="E1044">
            <v>9067.6885399999992</v>
          </cell>
          <cell r="F1044">
            <v>35631.268072999999</v>
          </cell>
          <cell r="G1044">
            <v>302402.76108099998</v>
          </cell>
          <cell r="H1044">
            <v>367928.40173500002</v>
          </cell>
          <cell r="I1044">
            <v>167874.989925</v>
          </cell>
          <cell r="J1044">
            <v>91007.562168000004</v>
          </cell>
          <cell r="K1044">
            <v>20686.453588</v>
          </cell>
          <cell r="L1044">
            <v>76867.427756999998</v>
          </cell>
          <cell r="M1044">
            <v>200053.41180999999</v>
          </cell>
          <cell r="N1044">
            <v>120120</v>
          </cell>
          <cell r="O1044">
            <v>286069.76971399999</v>
          </cell>
          <cell r="P1044">
            <v>228593.16084299999</v>
          </cell>
          <cell r="Q1044">
            <v>57476.608870999989</v>
          </cell>
          <cell r="R1044">
            <v>3736.7514289999999</v>
          </cell>
          <cell r="S1044">
            <v>37455.496847000002</v>
          </cell>
          <cell r="T1044">
            <v>45588.428061999999</v>
          </cell>
          <cell r="U1044">
            <v>42093.369332000002</v>
          </cell>
          <cell r="V1044">
            <v>49325.179491000003</v>
          </cell>
          <cell r="W1044">
            <v>0.11440641476304865</v>
          </cell>
          <cell r="X1044">
            <v>0.2104106545904752</v>
          </cell>
          <cell r="Y1044">
            <v>3504.276501165501</v>
          </cell>
          <cell r="Z1044">
            <v>200053.41180999999</v>
          </cell>
          <cell r="AA1044">
            <v>12012000</v>
          </cell>
        </row>
        <row r="1045">
          <cell r="A1045" t="str">
            <v>MKP</v>
          </cell>
          <cell r="D1045">
            <v>520191.081168</v>
          </cell>
          <cell r="E1045">
            <v>126732.108458</v>
          </cell>
          <cell r="F1045">
            <v>221412.65080900001</v>
          </cell>
          <cell r="G1045">
            <v>715621.83068699995</v>
          </cell>
          <cell r="H1045">
            <v>1273976.096136</v>
          </cell>
          <cell r="I1045">
            <v>182339.53129899999</v>
          </cell>
          <cell r="J1045">
            <v>103435.51495500001</v>
          </cell>
          <cell r="K1045">
            <v>0</v>
          </cell>
          <cell r="L1045">
            <v>0</v>
          </cell>
          <cell r="M1045">
            <v>1091636.5648370001</v>
          </cell>
          <cell r="N1045">
            <v>191431.67</v>
          </cell>
          <cell r="O1045">
            <v>1157239.4279720001</v>
          </cell>
          <cell r="P1045">
            <v>893039.51495700004</v>
          </cell>
          <cell r="Q1045">
            <v>264199.91301499988</v>
          </cell>
          <cell r="R1045">
            <v>14.71461</v>
          </cell>
          <cell r="S1045">
            <v>110969.81196399999</v>
          </cell>
          <cell r="T1045">
            <v>134759.204015</v>
          </cell>
          <cell r="U1045">
            <v>107536.195354</v>
          </cell>
          <cell r="V1045">
            <v>134773.91862499999</v>
          </cell>
          <cell r="W1045">
            <v>8.4409900374237679E-2</v>
          </cell>
          <cell r="X1045">
            <v>9.8509154802868829E-2</v>
          </cell>
          <cell r="Y1045">
            <v>4681.3172333681332</v>
          </cell>
          <cell r="Z1045">
            <v>1091636.5648370001</v>
          </cell>
          <cell r="AA1045">
            <v>22971354</v>
          </cell>
        </row>
        <row r="1046">
          <cell r="A1046" t="str">
            <v>PSL</v>
          </cell>
          <cell r="D1046">
            <v>127378.432466</v>
          </cell>
          <cell r="E1046">
            <v>0</v>
          </cell>
          <cell r="F1046">
            <v>35615.331230000003</v>
          </cell>
          <cell r="G1046">
            <v>64291.038621</v>
          </cell>
          <cell r="H1046">
            <v>207931.67356900001</v>
          </cell>
          <cell r="I1046">
            <v>50107.35454</v>
          </cell>
          <cell r="J1046">
            <v>50107.35454</v>
          </cell>
          <cell r="K1046">
            <v>0</v>
          </cell>
          <cell r="L1046">
            <v>0</v>
          </cell>
          <cell r="M1046">
            <v>157824.31902900001</v>
          </cell>
          <cell r="N1046">
            <v>67500</v>
          </cell>
          <cell r="O1046">
            <v>173826.29819999999</v>
          </cell>
          <cell r="P1046">
            <v>140571.233018</v>
          </cell>
          <cell r="Q1046">
            <v>33255.065182000006</v>
          </cell>
          <cell r="R1046">
            <v>0</v>
          </cell>
          <cell r="S1046">
            <v>23939.784014000001</v>
          </cell>
          <cell r="T1046">
            <v>28187.198144999998</v>
          </cell>
          <cell r="U1046">
            <v>25391.270297999999</v>
          </cell>
          <cell r="V1046">
            <v>28187.198144999998</v>
          </cell>
          <cell r="W1046">
            <v>0.1221135282671313</v>
          </cell>
          <cell r="X1046">
            <v>0.16088312912875224</v>
          </cell>
          <cell r="Y1046">
            <v>2149.525527873016</v>
          </cell>
          <cell r="Z1046">
            <v>157824.31902900001</v>
          </cell>
          <cell r="AA1046">
            <v>11812500</v>
          </cell>
        </row>
        <row r="1047">
          <cell r="A1047" t="str">
            <v>MCT</v>
          </cell>
          <cell r="D1047">
            <v>290865.986439</v>
          </cell>
          <cell r="E1047">
            <v>94491.416129999998</v>
          </cell>
          <cell r="F1047">
            <v>110647.200124</v>
          </cell>
          <cell r="G1047">
            <v>9100.2881280000001</v>
          </cell>
          <cell r="H1047">
            <v>312592.14941000001</v>
          </cell>
          <cell r="I1047">
            <v>270347.23697999999</v>
          </cell>
          <cell r="J1047">
            <v>270347.23697999999</v>
          </cell>
          <cell r="K1047">
            <v>113736.296705</v>
          </cell>
          <cell r="L1047">
            <v>0</v>
          </cell>
          <cell r="M1047">
            <v>42244.912429999997</v>
          </cell>
          <cell r="N1047">
            <v>25000</v>
          </cell>
          <cell r="O1047">
            <v>221575.51456000001</v>
          </cell>
          <cell r="P1047">
            <v>216774.95473100001</v>
          </cell>
          <cell r="Q1047">
            <v>4800.5598289999934</v>
          </cell>
          <cell r="R1047">
            <v>4639.569109</v>
          </cell>
          <cell r="S1047">
            <v>-2366.883147</v>
          </cell>
          <cell r="T1047">
            <v>2575.5334170000001</v>
          </cell>
          <cell r="U1047">
            <v>1366.9760670000001</v>
          </cell>
          <cell r="V1047">
            <v>7215.1025260000006</v>
          </cell>
          <cell r="W1047">
            <v>4.373033902419143E-3</v>
          </cell>
          <cell r="X1047">
            <v>3.2358359583892743E-2</v>
          </cell>
          <cell r="Y1047">
            <v>546.79042679999998</v>
          </cell>
          <cell r="Z1047">
            <v>42244.912429999997</v>
          </cell>
          <cell r="AA1047">
            <v>2500000</v>
          </cell>
        </row>
        <row r="1048">
          <cell r="A1048" t="str">
            <v>NAU</v>
          </cell>
          <cell r="D1048">
            <v>44542.298522999998</v>
          </cell>
          <cell r="E1048">
            <v>4248.276304</v>
          </cell>
          <cell r="F1048">
            <v>935.71524299999999</v>
          </cell>
          <cell r="G1048">
            <v>123807.051294</v>
          </cell>
          <cell r="H1048">
            <v>179905.124323</v>
          </cell>
          <cell r="I1048">
            <v>36724.321478999998</v>
          </cell>
          <cell r="J1048">
            <v>26680.321478999998</v>
          </cell>
          <cell r="K1048">
            <v>4870</v>
          </cell>
          <cell r="L1048">
            <v>9940</v>
          </cell>
          <cell r="M1048">
            <v>143180.802845</v>
          </cell>
          <cell r="N1048">
            <v>36699.99</v>
          </cell>
          <cell r="O1048">
            <v>65204.873541000001</v>
          </cell>
          <cell r="P1048">
            <v>51659.116743999999</v>
          </cell>
          <cell r="Q1048">
            <v>13545.756796999998</v>
          </cell>
          <cell r="R1048">
            <v>599.95479999999998</v>
          </cell>
          <cell r="S1048">
            <v>151.672079</v>
          </cell>
          <cell r="T1048">
            <v>625.58728799999994</v>
          </cell>
          <cell r="U1048">
            <v>500.469831</v>
          </cell>
          <cell r="V1048">
            <v>1225.5420879999999</v>
          </cell>
          <cell r="W1048">
            <v>2.7818542294629758E-3</v>
          </cell>
          <cell r="X1048">
            <v>3.4953696379380014E-3</v>
          </cell>
          <cell r="Y1048">
            <v>136.367838519847</v>
          </cell>
          <cell r="Z1048">
            <v>143180.802845</v>
          </cell>
          <cell r="AA1048">
            <v>3669999</v>
          </cell>
        </row>
        <row r="1049">
          <cell r="A1049" t="str">
            <v>SKV</v>
          </cell>
          <cell r="D1049">
            <v>416824.751024</v>
          </cell>
          <cell r="E1049">
            <v>32711.100697999998</v>
          </cell>
          <cell r="F1049">
            <v>343922.18134299997</v>
          </cell>
          <cell r="G1049">
            <v>56202.601052999999</v>
          </cell>
          <cell r="H1049">
            <v>557019.31886700005</v>
          </cell>
          <cell r="I1049">
            <v>258109.553437</v>
          </cell>
          <cell r="J1049">
            <v>258109.553437</v>
          </cell>
          <cell r="K1049">
            <v>77695.690726000001</v>
          </cell>
          <cell r="L1049">
            <v>0</v>
          </cell>
          <cell r="M1049">
            <v>298909.76543000003</v>
          </cell>
          <cell r="N1049">
            <v>230000</v>
          </cell>
          <cell r="O1049">
            <v>1892328.0699189999</v>
          </cell>
          <cell r="P1049">
            <v>1623929.259412</v>
          </cell>
          <cell r="Q1049">
            <v>268398.81050700002</v>
          </cell>
          <cell r="R1049">
            <v>3986.7550719999999</v>
          </cell>
          <cell r="S1049">
            <v>96284.573159000007</v>
          </cell>
          <cell r="T1049">
            <v>92103.131884999995</v>
          </cell>
          <cell r="U1049">
            <v>79142.048196000003</v>
          </cell>
          <cell r="V1049">
            <v>96089.886956999995</v>
          </cell>
          <cell r="W1049">
            <v>0.14208133455223446</v>
          </cell>
          <cell r="X1049">
            <v>0.26476902847971295</v>
          </cell>
          <cell r="Y1049">
            <v>3440.9586172173913</v>
          </cell>
          <cell r="Z1049">
            <v>298909.76543000003</v>
          </cell>
          <cell r="AA1049">
            <v>23000000</v>
          </cell>
        </row>
        <row r="1050">
          <cell r="A1050" t="str">
            <v>HDW</v>
          </cell>
          <cell r="D1050">
            <v>76132.722892000005</v>
          </cell>
          <cell r="E1050">
            <v>16329.842402</v>
          </cell>
          <cell r="F1050">
            <v>36982.773736000003</v>
          </cell>
          <cell r="G1050">
            <v>934624.55189999996</v>
          </cell>
          <cell r="H1050">
            <v>1013603.959318</v>
          </cell>
          <cell r="I1050">
            <v>637864.49440400011</v>
          </cell>
          <cell r="J1050">
            <v>110744.872976</v>
          </cell>
          <cell r="K1050">
            <v>33788.129029999996</v>
          </cell>
          <cell r="L1050">
            <v>341628.68467699998</v>
          </cell>
          <cell r="M1050">
            <v>375739.46491400001</v>
          </cell>
          <cell r="N1050">
            <v>318824.7</v>
          </cell>
          <cell r="O1050">
            <v>426014.17108499998</v>
          </cell>
          <cell r="P1050">
            <v>284013.63064500003</v>
          </cell>
          <cell r="Q1050">
            <v>142000.54043999998</v>
          </cell>
          <cell r="R1050">
            <v>19703.781154</v>
          </cell>
          <cell r="S1050">
            <v>72287.026750999998</v>
          </cell>
          <cell r="T1050">
            <v>54885.273465999999</v>
          </cell>
          <cell r="U1050">
            <v>43795.635824999998</v>
          </cell>
          <cell r="V1050">
            <v>74589.054619999995</v>
          </cell>
          <cell r="W1050">
            <v>4.3207838152553926E-2</v>
          </cell>
          <cell r="X1050">
            <v>0.11655851970466831</v>
          </cell>
          <cell r="Y1050">
            <v>1373.6588107822261</v>
          </cell>
          <cell r="Z1050">
            <v>375739.46491400001</v>
          </cell>
          <cell r="AA1050">
            <v>31882470</v>
          </cell>
        </row>
        <row r="1051">
          <cell r="A1051" t="str">
            <v>HWS</v>
          </cell>
          <cell r="D1051">
            <v>412710.72522800002</v>
          </cell>
          <cell r="E1051">
            <v>41746.107272000001</v>
          </cell>
          <cell r="F1051">
            <v>49435.865057000003</v>
          </cell>
          <cell r="G1051">
            <v>1191472.326722</v>
          </cell>
          <cell r="H1051">
            <v>1609355.2591800001</v>
          </cell>
          <cell r="I1051">
            <v>696221.906066</v>
          </cell>
          <cell r="J1051">
            <v>277058.80805499997</v>
          </cell>
          <cell r="K1051">
            <v>0</v>
          </cell>
          <cell r="L1051">
            <v>415778.258011</v>
          </cell>
          <cell r="M1051">
            <v>913133.35311499995</v>
          </cell>
          <cell r="N1051">
            <v>875020</v>
          </cell>
          <cell r="O1051">
            <v>520084.77838199999</v>
          </cell>
          <cell r="P1051">
            <v>397522.72210900002</v>
          </cell>
          <cell r="Q1051">
            <v>122562.05627300001</v>
          </cell>
          <cell r="R1051">
            <v>9731.1501979999994</v>
          </cell>
          <cell r="S1051">
            <v>80307.682965</v>
          </cell>
          <cell r="T1051">
            <v>80502.703167</v>
          </cell>
          <cell r="U1051">
            <v>64381.503115</v>
          </cell>
          <cell r="V1051">
            <v>90233.853365000003</v>
          </cell>
          <cell r="W1051">
            <v>4.0004531471692403E-2</v>
          </cell>
          <cell r="X1051">
            <v>7.0506134613715937E-2</v>
          </cell>
          <cell r="Y1051">
            <v>736.26402322642616</v>
          </cell>
          <cell r="Z1051">
            <v>913133.35311499995</v>
          </cell>
          <cell r="AA1051">
            <v>87443500</v>
          </cell>
        </row>
        <row r="1052">
          <cell r="A1052" t="str">
            <v>HIZ</v>
          </cell>
          <cell r="D1052">
            <v>23675.272639999999</v>
          </cell>
          <cell r="E1052">
            <v>9658.7924340000009</v>
          </cell>
          <cell r="F1052">
            <v>1535.6451609999999</v>
          </cell>
          <cell r="G1052">
            <v>565198.884647</v>
          </cell>
          <cell r="H1052">
            <v>640350.77469500003</v>
          </cell>
          <cell r="I1052">
            <v>477448.69229099998</v>
          </cell>
          <cell r="J1052">
            <v>42548.224472000002</v>
          </cell>
          <cell r="K1052">
            <v>9000</v>
          </cell>
          <cell r="L1052">
            <v>349027</v>
          </cell>
          <cell r="M1052">
            <v>162902.08240399999</v>
          </cell>
          <cell r="N1052">
            <v>75000</v>
          </cell>
          <cell r="O1052">
            <v>54311.230605999997</v>
          </cell>
          <cell r="P1052">
            <v>27707.742891999998</v>
          </cell>
          <cell r="Q1052">
            <v>26603.487713999999</v>
          </cell>
          <cell r="R1052">
            <v>0</v>
          </cell>
          <cell r="S1052">
            <v>16187.99683</v>
          </cell>
          <cell r="T1052">
            <v>32350.494491000001</v>
          </cell>
          <cell r="U1052">
            <v>27797.730003000001</v>
          </cell>
          <cell r="V1052">
            <v>32350.494491000001</v>
          </cell>
          <cell r="W1052">
            <v>4.3410160651777302E-2</v>
          </cell>
          <cell r="X1052">
            <v>0.17064072842274139</v>
          </cell>
          <cell r="Y1052">
            <v>3706.3640003999999</v>
          </cell>
          <cell r="Z1052">
            <v>162902.08240399999</v>
          </cell>
          <cell r="AA1052">
            <v>7500000</v>
          </cell>
        </row>
        <row r="1053">
          <cell r="A1053" t="str">
            <v>DNB</v>
          </cell>
          <cell r="D1053">
            <v>17853.558875999999</v>
          </cell>
          <cell r="E1053">
            <v>3343.8873389999999</v>
          </cell>
          <cell r="F1053">
            <v>9325.0741180000005</v>
          </cell>
          <cell r="G1053">
            <v>8823.0729960000008</v>
          </cell>
          <cell r="H1053">
            <v>28907.725083000001</v>
          </cell>
          <cell r="I1053">
            <v>12989.977756</v>
          </cell>
          <cell r="J1053">
            <v>12989.977756</v>
          </cell>
          <cell r="K1053">
            <v>0</v>
          </cell>
          <cell r="L1053">
            <v>0</v>
          </cell>
          <cell r="M1053">
            <v>15917.747326999999</v>
          </cell>
          <cell r="N1053" t="e">
            <v>#N/A</v>
          </cell>
          <cell r="O1053">
            <v>37776.407001</v>
          </cell>
          <cell r="P1053">
            <v>30649.673623999999</v>
          </cell>
          <cell r="Q1053">
            <v>7126.7333769999996</v>
          </cell>
          <cell r="R1053">
            <v>159.513205</v>
          </cell>
          <cell r="S1053">
            <v>442.815494</v>
          </cell>
          <cell r="T1053">
            <v>408.23455799999999</v>
          </cell>
          <cell r="U1053">
            <v>408.23455799999999</v>
          </cell>
          <cell r="V1053">
            <v>567.74776299999996</v>
          </cell>
          <cell r="W1053">
            <v>1.4121988389881076E-2</v>
          </cell>
          <cell r="X1053">
            <v>2.5646503215159374E-2</v>
          </cell>
          <cell r="Y1053">
            <v>282.01680766313382</v>
          </cell>
          <cell r="Z1053">
            <v>15917.747326999999</v>
          </cell>
          <cell r="AA1053">
            <v>1447554</v>
          </cell>
        </row>
        <row r="1054">
          <cell r="A1054" t="str">
            <v>KIP</v>
          </cell>
          <cell r="D1054">
            <v>231088.73247700001</v>
          </cell>
          <cell r="E1054">
            <v>37958.060374000001</v>
          </cell>
          <cell r="F1054">
            <v>162842.03878800001</v>
          </cell>
          <cell r="G1054">
            <v>87765.150263999996</v>
          </cell>
          <cell r="H1054">
            <v>323160.57039000001</v>
          </cell>
          <cell r="I1054">
            <v>134746.07863199999</v>
          </cell>
          <cell r="J1054">
            <v>131205.08100999999</v>
          </cell>
          <cell r="K1054">
            <v>70999.524961999996</v>
          </cell>
          <cell r="L1054">
            <v>0</v>
          </cell>
          <cell r="M1054">
            <v>188414.49175799999</v>
          </cell>
          <cell r="N1054">
            <v>98000</v>
          </cell>
          <cell r="O1054">
            <v>310714.16138800001</v>
          </cell>
          <cell r="P1054">
            <v>251963.306217</v>
          </cell>
          <cell r="Q1054">
            <v>58750.855171000003</v>
          </cell>
          <cell r="R1054">
            <v>1835.1244280000001</v>
          </cell>
          <cell r="S1054">
            <v>21995.806653</v>
          </cell>
          <cell r="T1054">
            <v>17297.181500999999</v>
          </cell>
          <cell r="U1054">
            <v>13601.287549000001</v>
          </cell>
          <cell r="V1054">
            <v>19132.305928999998</v>
          </cell>
          <cell r="W1054">
            <v>4.2088326346823662E-2</v>
          </cell>
          <cell r="X1054">
            <v>7.2188117920725159E-2</v>
          </cell>
          <cell r="Y1054">
            <v>1387.8864845918367</v>
          </cell>
          <cell r="Z1054">
            <v>188414.49175799999</v>
          </cell>
          <cell r="AA1054">
            <v>9800000</v>
          </cell>
        </row>
        <row r="1055">
          <cell r="A1055" t="str">
            <v>ICN</v>
          </cell>
          <cell r="D1055">
            <v>604277.29672700004</v>
          </cell>
          <cell r="E1055">
            <v>38367.114737999997</v>
          </cell>
          <cell r="F1055">
            <v>42903.726180999998</v>
          </cell>
          <cell r="G1055">
            <v>183753.34656800001</v>
          </cell>
          <cell r="H1055">
            <v>1019746.154318</v>
          </cell>
          <cell r="I1055">
            <v>930628.36832100002</v>
          </cell>
          <cell r="J1055">
            <v>55804.871362999998</v>
          </cell>
          <cell r="K1055">
            <v>1050.6600000000001</v>
          </cell>
          <cell r="L1055">
            <v>0</v>
          </cell>
          <cell r="M1055">
            <v>89117.785996999999</v>
          </cell>
          <cell r="N1055">
            <v>50000</v>
          </cell>
          <cell r="O1055">
            <v>266299.86971900001</v>
          </cell>
          <cell r="P1055">
            <v>243489.66558100001</v>
          </cell>
          <cell r="Q1055">
            <v>22810.20413799999</v>
          </cell>
          <cell r="R1055">
            <v>221.05114399999999</v>
          </cell>
          <cell r="S1055">
            <v>4130.8579719999998</v>
          </cell>
          <cell r="T1055">
            <v>38904.170509000003</v>
          </cell>
          <cell r="U1055">
            <v>32728.706421999999</v>
          </cell>
          <cell r="V1055">
            <v>39125.221653000001</v>
          </cell>
          <cell r="W1055">
            <v>3.2094954497660019E-2</v>
          </cell>
          <cell r="X1055">
            <v>0.36725223877421903</v>
          </cell>
          <cell r="Y1055">
            <v>6545.7412844</v>
          </cell>
          <cell r="Z1055">
            <v>89117.785996999999</v>
          </cell>
          <cell r="AA1055">
            <v>5000000</v>
          </cell>
        </row>
        <row r="1056">
          <cell r="A1056" t="str">
            <v>BIO</v>
          </cell>
          <cell r="D1056">
            <v>60382.234600999996</v>
          </cell>
          <cell r="E1056">
            <v>8029.7210210000003</v>
          </cell>
          <cell r="F1056">
            <v>4598.709691</v>
          </cell>
          <cell r="G1056">
            <v>30345.747101000001</v>
          </cell>
          <cell r="H1056">
            <v>91435.528114999994</v>
          </cell>
          <cell r="I1056">
            <v>3894.4426739999999</v>
          </cell>
          <cell r="J1056">
            <v>3894.4426739999999</v>
          </cell>
          <cell r="K1056">
            <v>0</v>
          </cell>
          <cell r="L1056">
            <v>0</v>
          </cell>
          <cell r="M1056">
            <v>87541.085441000003</v>
          </cell>
          <cell r="N1056">
            <v>85590</v>
          </cell>
          <cell r="O1056">
            <v>32812.349466</v>
          </cell>
          <cell r="P1056">
            <v>24473.131600000001</v>
          </cell>
          <cell r="Q1056">
            <v>8339.2178660000009</v>
          </cell>
          <cell r="R1056">
            <v>0</v>
          </cell>
          <cell r="S1056">
            <v>613.86610599999995</v>
          </cell>
          <cell r="T1056">
            <v>2679.5549930000002</v>
          </cell>
          <cell r="U1056">
            <v>2046.965594</v>
          </cell>
          <cell r="V1056">
            <v>2679.5549930000002</v>
          </cell>
          <cell r="W1056">
            <v>2.2386982786663595E-2</v>
          </cell>
          <cell r="X1056">
            <v>2.338291310517953E-2</v>
          </cell>
          <cell r="Y1056">
            <v>239.36918599076185</v>
          </cell>
          <cell r="Z1056">
            <v>87541.085441000003</v>
          </cell>
          <cell r="AA1056">
            <v>8551500</v>
          </cell>
        </row>
        <row r="1057">
          <cell r="A1057" t="str">
            <v>SCY</v>
          </cell>
          <cell r="D1057">
            <v>610676.06439499999</v>
          </cell>
          <cell r="E1057">
            <v>30207.593689000001</v>
          </cell>
          <cell r="F1057">
            <v>300725.22737099999</v>
          </cell>
          <cell r="G1057">
            <v>376317.31651400001</v>
          </cell>
          <cell r="H1057">
            <v>1154485.985811</v>
          </cell>
          <cell r="I1057">
            <v>319653.79380400002</v>
          </cell>
          <cell r="J1057">
            <v>319653.79380400002</v>
          </cell>
          <cell r="K1057">
            <v>0</v>
          </cell>
          <cell r="L1057">
            <v>0</v>
          </cell>
          <cell r="M1057">
            <v>834832.19200699998</v>
          </cell>
          <cell r="N1057">
            <v>619689.26</v>
          </cell>
          <cell r="O1057">
            <v>430985.69839999999</v>
          </cell>
          <cell r="P1057">
            <v>357642.22976800002</v>
          </cell>
          <cell r="Q1057">
            <v>73343.468632000018</v>
          </cell>
          <cell r="R1057">
            <v>281.434663</v>
          </cell>
          <cell r="S1057">
            <v>14788.936253</v>
          </cell>
          <cell r="T1057">
            <v>13282.646371000001</v>
          </cell>
          <cell r="U1057">
            <v>10432.657406</v>
          </cell>
          <cell r="V1057">
            <v>13564.081034000001</v>
          </cell>
          <cell r="W1057">
            <v>9.0366254196418833E-3</v>
          </cell>
          <cell r="X1057">
            <v>1.2496711921133635E-2</v>
          </cell>
          <cell r="Y1057">
            <v>168.3530452988648</v>
          </cell>
          <cell r="Z1057">
            <v>834832.19200699998</v>
          </cell>
          <cell r="AA1057">
            <v>61968926</v>
          </cell>
        </row>
        <row r="1058">
          <cell r="A1058" t="str">
            <v>SKH</v>
          </cell>
          <cell r="D1058">
            <v>365946.75605700002</v>
          </cell>
          <cell r="E1058">
            <v>31278.035097</v>
          </cell>
          <cell r="F1058">
            <v>296408.50068499998</v>
          </cell>
          <cell r="G1058">
            <v>135512.231998</v>
          </cell>
          <cell r="H1058">
            <v>584454.05745199998</v>
          </cell>
          <cell r="I1058">
            <v>174889.73323400001</v>
          </cell>
          <cell r="J1058">
            <v>174889.73323400001</v>
          </cell>
          <cell r="K1058">
            <v>25835.766919999998</v>
          </cell>
          <cell r="L1058">
            <v>0</v>
          </cell>
          <cell r="M1058">
            <v>409564.32421799999</v>
          </cell>
          <cell r="N1058">
            <v>330000</v>
          </cell>
          <cell r="O1058">
            <v>1788781.438758</v>
          </cell>
          <cell r="P1058">
            <v>1456940.2534680001</v>
          </cell>
          <cell r="Q1058">
            <v>331841.18529000011</v>
          </cell>
          <cell r="R1058">
            <v>2086.658171</v>
          </cell>
          <cell r="S1058">
            <v>137040.23696099999</v>
          </cell>
          <cell r="T1058">
            <v>134818.441823</v>
          </cell>
          <cell r="U1058">
            <v>107854.75345800001</v>
          </cell>
          <cell r="V1058">
            <v>136905.09999399999</v>
          </cell>
          <cell r="W1058">
            <v>0.18453931850213548</v>
          </cell>
          <cell r="X1058">
            <v>0.26334020587347801</v>
          </cell>
          <cell r="Y1058">
            <v>3268.3258623636366</v>
          </cell>
          <cell r="Z1058">
            <v>409564.32421799999</v>
          </cell>
          <cell r="AA1058">
            <v>33000000</v>
          </cell>
        </row>
        <row r="1059">
          <cell r="A1059" t="str">
            <v>VLF</v>
          </cell>
          <cell r="D1059">
            <v>41331.690130000003</v>
          </cell>
          <cell r="E1059" t="e">
            <v>#N/A</v>
          </cell>
          <cell r="F1059">
            <v>0</v>
          </cell>
          <cell r="G1059">
            <v>39726.350015000004</v>
          </cell>
          <cell r="H1059">
            <v>90180.939960000003</v>
          </cell>
          <cell r="I1059">
            <v>183451.637992</v>
          </cell>
          <cell r="J1059">
            <v>183451.637992</v>
          </cell>
          <cell r="K1059">
            <v>125511.55261300001</v>
          </cell>
          <cell r="L1059">
            <v>0</v>
          </cell>
          <cell r="M1059">
            <v>-93270.698032</v>
          </cell>
          <cell r="N1059">
            <v>119599.82</v>
          </cell>
          <cell r="O1059">
            <v>4.2050000000000001</v>
          </cell>
          <cell r="P1059">
            <v>0</v>
          </cell>
          <cell r="Q1059" t="e">
            <v>#N/A</v>
          </cell>
          <cell r="R1059">
            <v>17937.933145999999</v>
          </cell>
          <cell r="S1059">
            <v>-4618.077464</v>
          </cell>
          <cell r="T1059">
            <v>-9868.0036330000003</v>
          </cell>
          <cell r="U1059">
            <v>-13623.912791000001</v>
          </cell>
          <cell r="V1059">
            <v>8069.9295129999991</v>
          </cell>
          <cell r="W1059">
            <v>-0.15107308481196718</v>
          </cell>
          <cell r="X1059">
            <v>0.14606851967941537</v>
          </cell>
          <cell r="Y1059">
            <v>-1139.12485746216</v>
          </cell>
          <cell r="Z1059">
            <v>-93270.698032</v>
          </cell>
          <cell r="AA1059">
            <v>11959982</v>
          </cell>
        </row>
        <row r="1060">
          <cell r="A1060" t="str">
            <v>XMD</v>
          </cell>
          <cell r="D1060">
            <v>99694.830214000001</v>
          </cell>
          <cell r="E1060">
            <v>68422.020411000005</v>
          </cell>
          <cell r="F1060">
            <v>23120.286381999998</v>
          </cell>
          <cell r="G1060">
            <v>28991.929117</v>
          </cell>
          <cell r="H1060">
            <v>130925.83160600001</v>
          </cell>
          <cell r="I1060">
            <v>78785.615758</v>
          </cell>
          <cell r="J1060">
            <v>78785.615758</v>
          </cell>
          <cell r="K1060">
            <v>26604.066581999999</v>
          </cell>
          <cell r="L1060">
            <v>0</v>
          </cell>
          <cell r="M1060">
            <v>52140.215848</v>
          </cell>
          <cell r="N1060">
            <v>40000</v>
          </cell>
          <cell r="O1060">
            <v>177649.10430000001</v>
          </cell>
          <cell r="P1060">
            <v>165296.70396700001</v>
          </cell>
          <cell r="Q1060">
            <v>12352.400333000001</v>
          </cell>
          <cell r="R1060">
            <v>2673.251949</v>
          </cell>
          <cell r="S1060">
            <v>4102.0311979999997</v>
          </cell>
          <cell r="T1060">
            <v>3655.7535109999999</v>
          </cell>
          <cell r="U1060">
            <v>2902.0104769999998</v>
          </cell>
          <cell r="V1060">
            <v>6329.0054600000003</v>
          </cell>
          <cell r="W1060">
            <v>2.2165301082319098E-2</v>
          </cell>
          <cell r="X1060">
            <v>5.5657814794246106E-2</v>
          </cell>
          <cell r="Y1060">
            <v>725.50261924999995</v>
          </cell>
          <cell r="Z1060">
            <v>52140.215848</v>
          </cell>
          <cell r="AA1060">
            <v>4000000</v>
          </cell>
        </row>
        <row r="1061">
          <cell r="A1061" t="str">
            <v>VTG</v>
          </cell>
          <cell r="D1061">
            <v>60603.717333000001</v>
          </cell>
          <cell r="E1061">
            <v>10140.769705999999</v>
          </cell>
          <cell r="F1061">
            <v>1420.933444</v>
          </cell>
          <cell r="G1061">
            <v>101325.444886</v>
          </cell>
          <cell r="H1061">
            <v>237586.35735199999</v>
          </cell>
          <cell r="I1061">
            <v>60384.095995000003</v>
          </cell>
          <cell r="J1061">
            <v>44395.325731999998</v>
          </cell>
          <cell r="K1061">
            <v>435.64530000000002</v>
          </cell>
          <cell r="L1061">
            <v>14052.342613000001</v>
          </cell>
          <cell r="M1061">
            <v>177202.26135700001</v>
          </cell>
          <cell r="N1061">
            <v>186445</v>
          </cell>
          <cell r="O1061">
            <v>140482.60140300001</v>
          </cell>
          <cell r="P1061">
            <v>65404.696930999999</v>
          </cell>
          <cell r="Q1061">
            <v>75077.904471999995</v>
          </cell>
          <cell r="R1061">
            <v>104.610803</v>
          </cell>
          <cell r="S1061">
            <v>2920.0075940000002</v>
          </cell>
          <cell r="T1061">
            <v>9858.6740669999999</v>
          </cell>
          <cell r="U1061">
            <v>8806.4463230000001</v>
          </cell>
          <cell r="V1061">
            <v>9963.2848699999995</v>
          </cell>
          <cell r="W1061">
            <v>3.7066296319163916E-2</v>
          </cell>
          <cell r="X1061">
            <v>4.9697144131011506E-2</v>
          </cell>
          <cell r="Y1061">
            <v>472.33480774491136</v>
          </cell>
          <cell r="Z1061">
            <v>177202.26135700001</v>
          </cell>
          <cell r="AA1061">
            <v>18644500</v>
          </cell>
        </row>
        <row r="1062">
          <cell r="A1062" t="str">
            <v>SD8</v>
          </cell>
          <cell r="D1062">
            <v>182044.86662700001</v>
          </cell>
          <cell r="E1062">
            <v>76044.091497000001</v>
          </cell>
          <cell r="F1062">
            <v>98916.080910000004</v>
          </cell>
          <cell r="G1062">
            <v>18942.225511000001</v>
          </cell>
          <cell r="H1062">
            <v>202637.91717299999</v>
          </cell>
          <cell r="I1062">
            <v>230640.83489699999</v>
          </cell>
          <cell r="J1062">
            <v>230640.83489699999</v>
          </cell>
          <cell r="K1062">
            <v>24773.528181999998</v>
          </cell>
          <cell r="L1062">
            <v>0</v>
          </cell>
          <cell r="M1062">
            <v>-28002.917723999999</v>
          </cell>
          <cell r="N1062">
            <v>28000</v>
          </cell>
          <cell r="O1062">
            <v>65524.935713999999</v>
          </cell>
          <cell r="P1062">
            <v>72039.189025999993</v>
          </cell>
          <cell r="Q1062">
            <v>-6514.2533119999998</v>
          </cell>
          <cell r="R1062">
            <v>14320.500239000001</v>
          </cell>
          <cell r="S1062">
            <v>-10996.765939000001</v>
          </cell>
          <cell r="T1062">
            <v>-18638.649045999999</v>
          </cell>
          <cell r="U1062">
            <v>-18638.649045999999</v>
          </cell>
          <cell r="V1062">
            <v>-4318.1488069999978</v>
          </cell>
          <cell r="W1062">
            <v>-9.1980066248349007E-2</v>
          </cell>
          <cell r="X1062">
            <v>0.66559667923552401</v>
          </cell>
          <cell r="Y1062">
            <v>-6656.6603735714289</v>
          </cell>
          <cell r="Z1062">
            <v>-28002.917723999999</v>
          </cell>
          <cell r="AA1062">
            <v>2800000</v>
          </cell>
        </row>
        <row r="1063">
          <cell r="A1063" t="str">
            <v>DCG</v>
          </cell>
          <cell r="D1063">
            <v>193688.69254300001</v>
          </cell>
          <cell r="E1063">
            <v>39528.663301000001</v>
          </cell>
          <cell r="F1063">
            <v>14891.278577999999</v>
          </cell>
          <cell r="G1063">
            <v>113970.320458</v>
          </cell>
          <cell r="H1063">
            <v>329412.72118699999</v>
          </cell>
          <cell r="I1063">
            <v>199051.750287</v>
          </cell>
          <cell r="J1063">
            <v>198087.304813</v>
          </cell>
          <cell r="K1063">
            <v>4751.1763039999996</v>
          </cell>
          <cell r="L1063">
            <v>0</v>
          </cell>
          <cell r="M1063">
            <v>130360.9709</v>
          </cell>
          <cell r="N1063">
            <v>52500</v>
          </cell>
          <cell r="O1063">
            <v>659879.02773800003</v>
          </cell>
          <cell r="P1063">
            <v>509712.66286300001</v>
          </cell>
          <cell r="Q1063">
            <v>150166.36487499997</v>
          </cell>
          <cell r="R1063">
            <v>1145.2295099999999</v>
          </cell>
          <cell r="S1063">
            <v>52081.106302</v>
          </cell>
          <cell r="T1063">
            <v>57483.908291</v>
          </cell>
          <cell r="U1063">
            <v>29842.34043</v>
          </cell>
          <cell r="V1063">
            <v>58629.137800999997</v>
          </cell>
          <cell r="W1063">
            <v>9.0592556117646689E-2</v>
          </cell>
          <cell r="X1063">
            <v>0.228920820579743</v>
          </cell>
          <cell r="Y1063">
            <v>4372.5040923076922</v>
          </cell>
          <cell r="Z1063">
            <v>130360.9709</v>
          </cell>
          <cell r="AA1063">
            <v>6825000</v>
          </cell>
        </row>
        <row r="1064">
          <cell r="A1064" t="str">
            <v>DSG</v>
          </cell>
          <cell r="D1064">
            <v>161649.340222</v>
          </cell>
          <cell r="E1064">
            <v>14063.616823</v>
          </cell>
          <cell r="F1064">
            <v>51976.316750999998</v>
          </cell>
          <cell r="G1064">
            <v>98457.037108000004</v>
          </cell>
          <cell r="H1064">
            <v>262552.45022</v>
          </cell>
          <cell r="I1064">
            <v>113885.675695</v>
          </cell>
          <cell r="J1064">
            <v>113885.675695</v>
          </cell>
          <cell r="K1064">
            <v>19176.823311</v>
          </cell>
          <cell r="L1064">
            <v>0</v>
          </cell>
          <cell r="M1064">
            <v>148666.77452499999</v>
          </cell>
          <cell r="N1064">
            <v>300000</v>
          </cell>
          <cell r="O1064">
            <v>81694.849919</v>
          </cell>
          <cell r="P1064">
            <v>70524.707538000002</v>
          </cell>
          <cell r="Q1064">
            <v>11170.142381</v>
          </cell>
          <cell r="R1064">
            <v>3209.4039109999999</v>
          </cell>
          <cell r="S1064">
            <v>169.958021</v>
          </cell>
          <cell r="T1064">
            <v>-12928.900012</v>
          </cell>
          <cell r="U1064">
            <v>-13271.703423000001</v>
          </cell>
          <cell r="V1064">
            <v>-9719.4961010000006</v>
          </cell>
          <cell r="W1064">
            <v>-5.054877001482664E-2</v>
          </cell>
          <cell r="X1064">
            <v>-8.9271482921479642E-2</v>
          </cell>
          <cell r="Y1064">
            <v>-442.39011410000001</v>
          </cell>
          <cell r="Z1064">
            <v>148666.77452499999</v>
          </cell>
          <cell r="AA1064">
            <v>30000000</v>
          </cell>
        </row>
        <row r="1065">
          <cell r="A1065" t="str">
            <v>MND</v>
          </cell>
          <cell r="D1065">
            <v>21586.979996999999</v>
          </cell>
          <cell r="E1065">
            <v>1453.1982949999999</v>
          </cell>
          <cell r="F1065">
            <v>83.752730999999997</v>
          </cell>
          <cell r="G1065">
            <v>23936.280200000001</v>
          </cell>
          <cell r="H1065">
            <v>46813.080359</v>
          </cell>
          <cell r="I1065">
            <v>9775.4065530000007</v>
          </cell>
          <cell r="J1065">
            <v>9775.4065530000007</v>
          </cell>
          <cell r="K1065">
            <v>0</v>
          </cell>
          <cell r="L1065">
            <v>0</v>
          </cell>
          <cell r="M1065">
            <v>37037.673805999999</v>
          </cell>
          <cell r="N1065">
            <v>21944.75</v>
          </cell>
          <cell r="O1065">
            <v>64862.084311999999</v>
          </cell>
          <cell r="P1065">
            <v>53966.610458000003</v>
          </cell>
          <cell r="Q1065">
            <v>10895.473854000003</v>
          </cell>
          <cell r="R1065">
            <v>0</v>
          </cell>
          <cell r="S1065">
            <v>77.577505000000002</v>
          </cell>
          <cell r="T1065">
            <v>808.66435100000001</v>
          </cell>
          <cell r="U1065">
            <v>631.39600800000005</v>
          </cell>
          <cell r="V1065">
            <v>808.66435100000001</v>
          </cell>
          <cell r="W1065">
            <v>1.3487597978128173E-2</v>
          </cell>
          <cell r="X1065">
            <v>1.7047399124124143E-2</v>
          </cell>
          <cell r="Y1065">
            <v>287.7207569008533</v>
          </cell>
          <cell r="Z1065">
            <v>37037.673805999999</v>
          </cell>
          <cell r="AA1065">
            <v>2194475</v>
          </cell>
        </row>
        <row r="1066">
          <cell r="A1066" t="str">
            <v>KSE</v>
          </cell>
          <cell r="D1066">
            <v>16981.976384000001</v>
          </cell>
          <cell r="E1066">
            <v>4178.2053830000004</v>
          </cell>
          <cell r="F1066">
            <v>3532.1396759999998</v>
          </cell>
          <cell r="G1066">
            <v>7939.9666129999996</v>
          </cell>
          <cell r="H1066">
            <v>24988.242128000002</v>
          </cell>
          <cell r="I1066">
            <v>4235.0926499999996</v>
          </cell>
          <cell r="J1066">
            <v>4235.0926499999996</v>
          </cell>
          <cell r="K1066">
            <v>109.17731999999999</v>
          </cell>
          <cell r="L1066">
            <v>0</v>
          </cell>
          <cell r="M1066">
            <v>20753.149477999999</v>
          </cell>
          <cell r="N1066">
            <v>13328</v>
          </cell>
          <cell r="O1066">
            <v>89382.395640000002</v>
          </cell>
          <cell r="P1066">
            <v>73705.821458999999</v>
          </cell>
          <cell r="Q1066">
            <v>15676.574180999994</v>
          </cell>
          <cell r="R1066">
            <v>371.28189500000002</v>
          </cell>
          <cell r="S1066">
            <v>6089.6479490000002</v>
          </cell>
          <cell r="T1066">
            <v>8178.6237350000001</v>
          </cell>
          <cell r="U1066">
            <v>6530.8594110000004</v>
          </cell>
          <cell r="V1066">
            <v>8549.9056299999993</v>
          </cell>
          <cell r="W1066">
            <v>0.26135729666561841</v>
          </cell>
          <cell r="X1066">
            <v>0.3146924479064363</v>
          </cell>
          <cell r="Y1066">
            <v>5453.7448108559502</v>
          </cell>
          <cell r="Z1066">
            <v>20753.149477999999</v>
          </cell>
          <cell r="AA1066">
            <v>1197500</v>
          </cell>
        </row>
        <row r="1067">
          <cell r="A1067" t="str">
            <v>DDH</v>
          </cell>
          <cell r="D1067">
            <v>29079.745788</v>
          </cell>
          <cell r="E1067">
            <v>18977.144453000001</v>
          </cell>
          <cell r="F1067">
            <v>1826.5266280000001</v>
          </cell>
          <cell r="G1067">
            <v>15602.852503</v>
          </cell>
          <cell r="H1067">
            <v>56525.891575000001</v>
          </cell>
          <cell r="I1067">
            <v>13427.401873000001</v>
          </cell>
          <cell r="J1067">
            <v>13427.401873000001</v>
          </cell>
          <cell r="K1067">
            <v>0</v>
          </cell>
          <cell r="L1067">
            <v>0</v>
          </cell>
          <cell r="M1067">
            <v>43098.489701999999</v>
          </cell>
          <cell r="N1067">
            <v>36000</v>
          </cell>
          <cell r="O1067">
            <v>57393.323559999997</v>
          </cell>
          <cell r="P1067">
            <v>53706.001214000004</v>
          </cell>
          <cell r="Q1067">
            <v>3687.3223459999999</v>
          </cell>
          <cell r="R1067">
            <v>0</v>
          </cell>
          <cell r="S1067">
            <v>-327.07506599999999</v>
          </cell>
          <cell r="T1067">
            <v>874.47615599999995</v>
          </cell>
          <cell r="U1067">
            <v>684.02618700000005</v>
          </cell>
          <cell r="V1067">
            <v>874.47615599999995</v>
          </cell>
          <cell r="W1067">
            <v>1.2101112745694892E-2</v>
          </cell>
          <cell r="X1067">
            <v>1.587123334784183E-2</v>
          </cell>
          <cell r="Y1067">
            <v>190.00727416666666</v>
          </cell>
          <cell r="Z1067">
            <v>43098.489701999999</v>
          </cell>
          <cell r="AA1067">
            <v>3600000</v>
          </cell>
        </row>
        <row r="1068">
          <cell r="A1068" t="str">
            <v>TVG</v>
          </cell>
          <cell r="D1068">
            <v>125630.356843</v>
          </cell>
          <cell r="E1068">
            <v>25086.936414</v>
          </cell>
          <cell r="F1068">
            <v>54881.308713999999</v>
          </cell>
          <cell r="G1068">
            <v>6309.6120739999997</v>
          </cell>
          <cell r="H1068">
            <v>158435.701095</v>
          </cell>
          <cell r="I1068">
            <v>126002.785091</v>
          </cell>
          <cell r="J1068">
            <v>112305.472962</v>
          </cell>
          <cell r="K1068">
            <v>46087.143273000001</v>
          </cell>
          <cell r="L1068">
            <v>0</v>
          </cell>
          <cell r="M1068">
            <v>32432.916003999999</v>
          </cell>
          <cell r="N1068">
            <v>20295.89</v>
          </cell>
          <cell r="O1068">
            <v>38315.955691000003</v>
          </cell>
          <cell r="P1068">
            <v>26531.229359000001</v>
          </cell>
          <cell r="Q1068">
            <v>11784.726332000002</v>
          </cell>
          <cell r="R1068">
            <v>1950.214457</v>
          </cell>
          <cell r="S1068">
            <v>3876.5361389999998</v>
          </cell>
          <cell r="T1068">
            <v>1213.8174750000001</v>
          </cell>
          <cell r="U1068">
            <v>663.45254299999999</v>
          </cell>
          <cell r="V1068">
            <v>3164.0319319999999</v>
          </cell>
          <cell r="W1068">
            <v>4.1875192170367313E-3</v>
          </cell>
          <cell r="X1068">
            <v>2.0456148405471018E-2</v>
          </cell>
          <cell r="Y1068">
            <v>326.89009597509641</v>
          </cell>
          <cell r="Z1068">
            <v>32432.916003999999</v>
          </cell>
          <cell r="AA1068">
            <v>2029589</v>
          </cell>
        </row>
        <row r="1069">
          <cell r="A1069" t="str">
            <v>ISH</v>
          </cell>
          <cell r="D1069">
            <v>56169.236766000002</v>
          </cell>
          <cell r="E1069">
            <v>46697.422337000004</v>
          </cell>
          <cell r="F1069">
            <v>7138.7599110000001</v>
          </cell>
          <cell r="G1069">
            <v>764503.61643199995</v>
          </cell>
          <cell r="H1069">
            <v>832896.12573600002</v>
          </cell>
          <cell r="I1069">
            <v>293975.79527200002</v>
          </cell>
          <cell r="J1069">
            <v>162583.79527199999</v>
          </cell>
          <cell r="K1069">
            <v>112833.313135</v>
          </cell>
          <cell r="L1069">
            <v>131392</v>
          </cell>
          <cell r="M1069">
            <v>538920.330464</v>
          </cell>
          <cell r="N1069">
            <v>450000</v>
          </cell>
          <cell r="O1069">
            <v>273236.85651499999</v>
          </cell>
          <cell r="P1069">
            <v>122400.231642</v>
          </cell>
          <cell r="Q1069">
            <v>150836.62487299999</v>
          </cell>
          <cell r="R1069">
            <v>24843.575884999998</v>
          </cell>
          <cell r="S1069">
            <v>136488.95793999999</v>
          </cell>
          <cell r="T1069">
            <v>111973.630848</v>
          </cell>
          <cell r="U1069">
            <v>94399.307316000006</v>
          </cell>
          <cell r="V1069">
            <v>136817.206733</v>
          </cell>
          <cell r="W1069">
            <v>0.11333863179226913</v>
          </cell>
          <cell r="X1069">
            <v>0.17516375237639303</v>
          </cell>
          <cell r="Y1069">
            <v>2097.7623847999998</v>
          </cell>
          <cell r="Z1069">
            <v>538920.330464</v>
          </cell>
          <cell r="AA1069">
            <v>45000000</v>
          </cell>
        </row>
        <row r="1070">
          <cell r="A1070" t="str">
            <v>VC5</v>
          </cell>
          <cell r="D1070">
            <v>401845.42353199999</v>
          </cell>
          <cell r="E1070">
            <v>178982.42259900001</v>
          </cell>
          <cell r="F1070">
            <v>148098.453416</v>
          </cell>
          <cell r="G1070">
            <v>9691.7478809999993</v>
          </cell>
          <cell r="H1070">
            <v>411537.17141299997</v>
          </cell>
          <cell r="I1070">
            <v>552718.28445899999</v>
          </cell>
          <cell r="J1070">
            <v>534473.06499600003</v>
          </cell>
          <cell r="K1070">
            <v>280114.67965200002</v>
          </cell>
          <cell r="L1070">
            <v>17336.128553999999</v>
          </cell>
          <cell r="M1070">
            <v>-141181.11304600001</v>
          </cell>
          <cell r="N1070">
            <v>50000</v>
          </cell>
          <cell r="O1070">
            <v>14389.840459999999</v>
          </cell>
          <cell r="P1070">
            <v>54989.926829000004</v>
          </cell>
          <cell r="Q1070">
            <v>-40600.086368999997</v>
          </cell>
          <cell r="R1070">
            <v>32009.933564999999</v>
          </cell>
          <cell r="S1070">
            <v>-45251.910698</v>
          </cell>
          <cell r="T1070">
            <v>-78925.779693000004</v>
          </cell>
          <cell r="U1070">
            <v>-78938.028940999997</v>
          </cell>
          <cell r="V1070">
            <v>-46915.846128000005</v>
          </cell>
          <cell r="W1070">
            <v>-0.19181263425116316</v>
          </cell>
          <cell r="X1070">
            <v>0.55912598532411484</v>
          </cell>
          <cell r="Y1070">
            <v>-15787.6057882</v>
          </cell>
          <cell r="Z1070">
            <v>-141181.11304600001</v>
          </cell>
          <cell r="AA1070">
            <v>5000000</v>
          </cell>
        </row>
        <row r="1071">
          <cell r="A1071" t="str">
            <v>PTK</v>
          </cell>
          <cell r="D1071">
            <v>133764.12326399999</v>
          </cell>
          <cell r="E1071">
            <v>64803.250699999997</v>
          </cell>
          <cell r="F1071">
            <v>16266.009959000001</v>
          </cell>
          <cell r="G1071">
            <v>10518.989799999999</v>
          </cell>
          <cell r="H1071">
            <v>311901.40729</v>
          </cell>
          <cell r="I1071">
            <v>77633.422168999998</v>
          </cell>
          <cell r="J1071">
            <v>77633.422168999998</v>
          </cell>
          <cell r="K1071">
            <v>35000</v>
          </cell>
          <cell r="L1071">
            <v>0</v>
          </cell>
          <cell r="M1071">
            <v>234267.98512100001</v>
          </cell>
          <cell r="N1071">
            <v>216000</v>
          </cell>
          <cell r="O1071">
            <v>112997.301273</v>
          </cell>
          <cell r="P1071">
            <v>107699.164189</v>
          </cell>
          <cell r="Q1071">
            <v>5298.137083999999</v>
          </cell>
          <cell r="R1071">
            <v>3261.8541679999998</v>
          </cell>
          <cell r="S1071">
            <v>4268.5984150000004</v>
          </cell>
          <cell r="T1071">
            <v>1006.467959</v>
          </cell>
          <cell r="U1071">
            <v>775.39792999999997</v>
          </cell>
          <cell r="V1071">
            <v>4268.3221269999995</v>
          </cell>
          <cell r="W1071">
            <v>2.4860353684747877E-3</v>
          </cell>
          <cell r="X1071">
            <v>3.3098757800794033E-3</v>
          </cell>
          <cell r="Y1071">
            <v>35.898052314814812</v>
          </cell>
          <cell r="Z1071">
            <v>234267.98512100001</v>
          </cell>
          <cell r="AA1071">
            <v>21600000</v>
          </cell>
        </row>
        <row r="1072">
          <cell r="A1072" t="str">
            <v>VTA</v>
          </cell>
          <cell r="D1072">
            <v>115719.834426</v>
          </cell>
          <cell r="E1072">
            <v>31910.795848999998</v>
          </cell>
          <cell r="F1072">
            <v>65947.333669</v>
          </cell>
          <cell r="G1072">
            <v>89543.262185</v>
          </cell>
          <cell r="H1072">
            <v>219514.472618</v>
          </cell>
          <cell r="I1072">
            <v>151200.95800300001</v>
          </cell>
          <cell r="J1072">
            <v>128094.016657</v>
          </cell>
          <cell r="K1072">
            <v>38891.434284000003</v>
          </cell>
          <cell r="L1072">
            <v>11906.941346</v>
          </cell>
          <cell r="M1072">
            <v>68313.514614999993</v>
          </cell>
          <cell r="N1072">
            <v>80000</v>
          </cell>
          <cell r="O1072">
            <v>372880.47898700001</v>
          </cell>
          <cell r="P1072">
            <v>328145.15279700002</v>
          </cell>
          <cell r="Q1072">
            <v>44735.326189999992</v>
          </cell>
          <cell r="R1072">
            <v>2221.6356620000001</v>
          </cell>
          <cell r="S1072">
            <v>18620.535345</v>
          </cell>
          <cell r="T1072">
            <v>16654.630289000001</v>
          </cell>
          <cell r="U1072">
            <v>13142.338748</v>
          </cell>
          <cell r="V1072">
            <v>18876.265951000001</v>
          </cell>
          <cell r="W1072">
            <v>5.9870033129297826E-2</v>
          </cell>
          <cell r="X1072">
            <v>0.19238270526801823</v>
          </cell>
          <cell r="Y1072">
            <v>1642.7923435</v>
          </cell>
          <cell r="Z1072">
            <v>68313.514614999993</v>
          </cell>
          <cell r="AA1072">
            <v>8000000</v>
          </cell>
        </row>
        <row r="1073">
          <cell r="A1073" t="str">
            <v>WSB</v>
          </cell>
          <cell r="D1073">
            <v>140760.08088600001</v>
          </cell>
          <cell r="E1073">
            <v>38965.314473999999</v>
          </cell>
          <cell r="F1073">
            <v>73373.095455999995</v>
          </cell>
          <cell r="G1073">
            <v>617081.26895000006</v>
          </cell>
          <cell r="H1073">
            <v>832869.65896200004</v>
          </cell>
          <cell r="I1073">
            <v>303538.03264500003</v>
          </cell>
          <cell r="J1073">
            <v>296354.903574</v>
          </cell>
          <cell r="K1073">
            <v>108982.96778399999</v>
          </cell>
          <cell r="L1073">
            <v>0</v>
          </cell>
          <cell r="M1073">
            <v>529331.62631700002</v>
          </cell>
          <cell r="N1073">
            <v>145000</v>
          </cell>
          <cell r="O1073">
            <v>907834.31842899998</v>
          </cell>
          <cell r="P1073">
            <v>749123.74080300005</v>
          </cell>
          <cell r="Q1073">
            <v>158710.57762599998</v>
          </cell>
          <cell r="R1073">
            <v>7567.7040340000003</v>
          </cell>
          <cell r="S1073">
            <v>127650.722299</v>
          </cell>
          <cell r="T1073">
            <v>132595.531472</v>
          </cell>
          <cell r="U1073">
            <v>117500.92333400001</v>
          </cell>
          <cell r="V1073">
            <v>140163.235506</v>
          </cell>
          <cell r="W1073">
            <v>0.14107960599794286</v>
          </cell>
          <cell r="X1073">
            <v>0.22197979015830127</v>
          </cell>
          <cell r="Y1073">
            <v>8103.5119540689657</v>
          </cell>
          <cell r="Z1073">
            <v>529331.62631700002</v>
          </cell>
          <cell r="AA1073">
            <v>14500000</v>
          </cell>
        </row>
        <row r="1074">
          <cell r="A1074" t="str">
            <v>PTT</v>
          </cell>
          <cell r="D1074">
            <v>50509.344763000001</v>
          </cell>
          <cell r="E1074">
            <v>26147.652922000001</v>
          </cell>
          <cell r="F1074">
            <v>391.607395</v>
          </cell>
          <cell r="G1074">
            <v>137509.53357199999</v>
          </cell>
          <cell r="H1074">
            <v>189702.56541899999</v>
          </cell>
          <cell r="I1074">
            <v>78816.472091999996</v>
          </cell>
          <cell r="J1074">
            <v>35524.476918</v>
          </cell>
          <cell r="K1074">
            <v>15406.275529</v>
          </cell>
          <cell r="L1074">
            <v>40348.411521000002</v>
          </cell>
          <cell r="M1074">
            <v>110886.093327</v>
          </cell>
          <cell r="N1074">
            <v>100000</v>
          </cell>
          <cell r="O1074">
            <v>459622.39806199999</v>
          </cell>
          <cell r="P1074">
            <v>441089.32573099999</v>
          </cell>
          <cell r="Q1074">
            <v>18533.072331000028</v>
          </cell>
          <cell r="R1074">
            <v>2702.8944449999999</v>
          </cell>
          <cell r="S1074">
            <v>8005.3271240000004</v>
          </cell>
          <cell r="T1074">
            <v>6549.580645</v>
          </cell>
          <cell r="U1074">
            <v>4886.0641619999997</v>
          </cell>
          <cell r="V1074">
            <v>9252.4750899999999</v>
          </cell>
          <cell r="W1074">
            <v>2.5756447474540201E-2</v>
          </cell>
          <cell r="X1074">
            <v>4.4063813733532235E-2</v>
          </cell>
          <cell r="Y1074">
            <v>488.60641620000001</v>
          </cell>
          <cell r="Z1074">
            <v>110886.093327</v>
          </cell>
          <cell r="AA1074">
            <v>10000000</v>
          </cell>
        </row>
        <row r="1075">
          <cell r="A1075" t="str">
            <v>DPP</v>
          </cell>
          <cell r="D1075">
            <v>75472.955944000001</v>
          </cell>
          <cell r="E1075">
            <v>15722.769657000001</v>
          </cell>
          <cell r="F1075">
            <v>50283.069339000001</v>
          </cell>
          <cell r="G1075">
            <v>16099.915994999999</v>
          </cell>
          <cell r="H1075">
            <v>91734.953129999994</v>
          </cell>
          <cell r="I1075">
            <v>49235.400876</v>
          </cell>
          <cell r="J1075">
            <v>48971.650876</v>
          </cell>
          <cell r="K1075">
            <v>6294.8932070000001</v>
          </cell>
          <cell r="L1075">
            <v>0</v>
          </cell>
          <cell r="M1075">
            <v>42499.552254000002</v>
          </cell>
          <cell r="N1075">
            <v>30000.1</v>
          </cell>
          <cell r="O1075">
            <v>253240.19878800001</v>
          </cell>
          <cell r="P1075">
            <v>232307.70668100001</v>
          </cell>
          <cell r="Q1075">
            <v>20932.492106999987</v>
          </cell>
          <cell r="R1075">
            <v>539.39638400000001</v>
          </cell>
          <cell r="S1075">
            <v>6629.1578730000001</v>
          </cell>
          <cell r="T1075">
            <v>6271.2920329999997</v>
          </cell>
          <cell r="U1075">
            <v>5044.8608080000004</v>
          </cell>
          <cell r="V1075">
            <v>6810.6884169999994</v>
          </cell>
          <cell r="W1075">
            <v>5.4993877860827996E-2</v>
          </cell>
          <cell r="X1075">
            <v>0.11870385781594169</v>
          </cell>
          <cell r="Y1075">
            <v>2540.9194040435227</v>
          </cell>
          <cell r="Z1075">
            <v>42499.552254000002</v>
          </cell>
          <cell r="AA1075">
            <v>1985447</v>
          </cell>
        </row>
        <row r="1076">
          <cell r="A1076" t="str">
            <v>DNN</v>
          </cell>
          <cell r="D1076">
            <v>655011.12170799996</v>
          </cell>
          <cell r="E1076">
            <v>9657.8124869999992</v>
          </cell>
          <cell r="F1076">
            <v>37582.838960000001</v>
          </cell>
          <cell r="G1076">
            <v>417359.27062999998</v>
          </cell>
          <cell r="H1076">
            <v>1102642.4834390001</v>
          </cell>
          <cell r="I1076">
            <v>437648.242845</v>
          </cell>
          <cell r="J1076">
            <v>179272.87377800001</v>
          </cell>
          <cell r="K1076">
            <v>5485.1397710000001</v>
          </cell>
          <cell r="L1076">
            <v>65661.769193999993</v>
          </cell>
          <cell r="M1076">
            <v>664994.24059399997</v>
          </cell>
          <cell r="N1076">
            <v>579640.61</v>
          </cell>
          <cell r="O1076">
            <v>499958.66408199997</v>
          </cell>
          <cell r="P1076">
            <v>267052.52858899999</v>
          </cell>
          <cell r="Q1076">
            <v>232906.13549300001</v>
          </cell>
          <cell r="R1076">
            <v>752.923</v>
          </cell>
          <cell r="S1076">
            <v>130056.33736200001</v>
          </cell>
          <cell r="T1076">
            <v>160442.723914</v>
          </cell>
          <cell r="U1076">
            <v>125546.675692</v>
          </cell>
          <cell r="V1076">
            <v>161195.64691400001</v>
          </cell>
          <cell r="W1076">
            <v>0.11385982090988919</v>
          </cell>
          <cell r="X1076">
            <v>0.18879362861828186</v>
          </cell>
          <cell r="Y1076">
            <v>2165.9399553112748</v>
          </cell>
          <cell r="Z1076">
            <v>664994.24059399997</v>
          </cell>
          <cell r="AA1076">
            <v>57964061</v>
          </cell>
        </row>
        <row r="1077">
          <cell r="A1077" t="str">
            <v>TOT</v>
          </cell>
          <cell r="D1077">
            <v>24305.941500000001</v>
          </cell>
          <cell r="E1077">
            <v>16596.143306000002</v>
          </cell>
          <cell r="F1077">
            <v>263.41732500000001</v>
          </cell>
          <cell r="G1077">
            <v>37434.245105000002</v>
          </cell>
          <cell r="H1077">
            <v>64223.901361999997</v>
          </cell>
          <cell r="I1077">
            <v>9129.0237379999999</v>
          </cell>
          <cell r="J1077">
            <v>9129.0237379999999</v>
          </cell>
          <cell r="K1077">
            <v>333</v>
          </cell>
          <cell r="L1077">
            <v>0</v>
          </cell>
          <cell r="M1077">
            <v>55094.877624000001</v>
          </cell>
          <cell r="N1077">
            <v>54950</v>
          </cell>
          <cell r="O1077">
            <v>72997.829752999998</v>
          </cell>
          <cell r="P1077">
            <v>59092.272122000002</v>
          </cell>
          <cell r="Q1077">
            <v>13905.557630999998</v>
          </cell>
          <cell r="R1077">
            <v>97.624277000000006</v>
          </cell>
          <cell r="S1077">
            <v>7982.3856800000003</v>
          </cell>
          <cell r="T1077">
            <v>7884.60754</v>
          </cell>
          <cell r="U1077">
            <v>6307.6860319999996</v>
          </cell>
          <cell r="V1077">
            <v>7982.2318169999999</v>
          </cell>
          <cell r="W1077">
            <v>9.8213996631044465E-2</v>
          </cell>
          <cell r="X1077">
            <v>0.11448770383060611</v>
          </cell>
          <cell r="Y1077">
            <v>1147.8955472247499</v>
          </cell>
          <cell r="Z1077">
            <v>55094.877624000001</v>
          </cell>
          <cell r="AA1077">
            <v>5495000</v>
          </cell>
        </row>
        <row r="1078">
          <cell r="A1078" t="str">
            <v>HEJ</v>
          </cell>
          <cell r="D1078">
            <v>221531.14914600001</v>
          </cell>
          <cell r="E1078">
            <v>98594.242845999994</v>
          </cell>
          <cell r="F1078">
            <v>36619.701265999996</v>
          </cell>
          <cell r="G1078">
            <v>20385.634578000001</v>
          </cell>
          <cell r="H1078">
            <v>249428.15151299999</v>
          </cell>
          <cell r="I1078">
            <v>166588.83063499999</v>
          </cell>
          <cell r="J1078">
            <v>157631.42979200001</v>
          </cell>
          <cell r="K1078">
            <v>17093.838892</v>
          </cell>
          <cell r="L1078">
            <v>0</v>
          </cell>
          <cell r="M1078">
            <v>82839.320877999999</v>
          </cell>
          <cell r="N1078">
            <v>44000</v>
          </cell>
          <cell r="O1078">
            <v>231075.72975</v>
          </cell>
          <cell r="P1078">
            <v>190833.39204800001</v>
          </cell>
          <cell r="Q1078">
            <v>40242.337702000012</v>
          </cell>
          <cell r="R1078">
            <v>2100.9207289999999</v>
          </cell>
          <cell r="S1078">
            <v>16763.364260999999</v>
          </cell>
          <cell r="T1078">
            <v>18015.751034000001</v>
          </cell>
          <cell r="U1078">
            <v>12587.182735</v>
          </cell>
          <cell r="V1078">
            <v>20116.671763000002</v>
          </cell>
          <cell r="W1078">
            <v>5.0464162359572177E-2</v>
          </cell>
          <cell r="X1078">
            <v>0.15194695709224282</v>
          </cell>
          <cell r="Y1078">
            <v>2860.7233488636361</v>
          </cell>
          <cell r="Z1078">
            <v>82839.320877999999</v>
          </cell>
          <cell r="AA1078">
            <v>4400000</v>
          </cell>
        </row>
        <row r="1079">
          <cell r="A1079" t="str">
            <v>ACS</v>
          </cell>
          <cell r="D1079">
            <v>407735.57675299997</v>
          </cell>
          <cell r="E1079">
            <v>98211.005950999999</v>
          </cell>
          <cell r="F1079">
            <v>97875.716753000001</v>
          </cell>
          <cell r="G1079">
            <v>334519.44798200001</v>
          </cell>
          <cell r="H1079">
            <v>783499.58939800004</v>
          </cell>
          <cell r="I1079">
            <v>721152.38103299995</v>
          </cell>
          <cell r="J1079">
            <v>381191.23690700001</v>
          </cell>
          <cell r="K1079">
            <v>100436.282122</v>
          </cell>
          <cell r="L1079">
            <v>4771.9678320000003</v>
          </cell>
          <cell r="M1079">
            <v>62347.208364999999</v>
          </cell>
          <cell r="N1079">
            <v>37211.699999999997</v>
          </cell>
          <cell r="O1079">
            <v>521572.063203</v>
          </cell>
          <cell r="P1079">
            <v>479070.58658300003</v>
          </cell>
          <cell r="Q1079">
            <v>42501.476620000023</v>
          </cell>
          <cell r="R1079">
            <v>6056.9656050000003</v>
          </cell>
          <cell r="S1079">
            <v>14364.952949</v>
          </cell>
          <cell r="T1079">
            <v>12501.990621000001</v>
          </cell>
          <cell r="U1079">
            <v>9919.1280160000006</v>
          </cell>
          <cell r="V1079">
            <v>18558.956226000002</v>
          </cell>
          <cell r="W1079">
            <v>1.2660029628887666E-2</v>
          </cell>
          <cell r="X1079">
            <v>0.15909498237563954</v>
          </cell>
          <cell r="Y1079">
            <v>2479.7820040000001</v>
          </cell>
          <cell r="Z1079">
            <v>62347.208364999999</v>
          </cell>
          <cell r="AA1079">
            <v>4000000</v>
          </cell>
        </row>
        <row r="1080">
          <cell r="A1080" t="str">
            <v>BLT</v>
          </cell>
          <cell r="D1080">
            <v>160434.64091799999</v>
          </cell>
          <cell r="E1080">
            <v>10361.713748</v>
          </cell>
          <cell r="F1080">
            <v>140063.70410900001</v>
          </cell>
          <cell r="G1080">
            <v>58478.493575</v>
          </cell>
          <cell r="H1080">
            <v>222851.90815100001</v>
          </cell>
          <cell r="I1080">
            <v>64759.891447000002</v>
          </cell>
          <cell r="J1080">
            <v>64759.891447000002</v>
          </cell>
          <cell r="K1080">
            <v>48908.643759999999</v>
          </cell>
          <cell r="L1080">
            <v>0</v>
          </cell>
          <cell r="M1080">
            <v>158092.01670400001</v>
          </cell>
          <cell r="N1080">
            <v>40000</v>
          </cell>
          <cell r="O1080">
            <v>626675.653192</v>
          </cell>
          <cell r="P1080">
            <v>581329.46697199997</v>
          </cell>
          <cell r="Q1080">
            <v>45346.186220000011</v>
          </cell>
          <cell r="R1080">
            <v>2333.1421850000002</v>
          </cell>
          <cell r="S1080">
            <v>13637.799013</v>
          </cell>
          <cell r="T1080">
            <v>12077.338817</v>
          </cell>
          <cell r="U1080">
            <v>9892.0167039999997</v>
          </cell>
          <cell r="V1080">
            <v>14410.481002</v>
          </cell>
          <cell r="W1080">
            <v>4.4388297080666529E-2</v>
          </cell>
          <cell r="X1080">
            <v>6.2571260144787019E-2</v>
          </cell>
          <cell r="Y1080">
            <v>2473.0041759999999</v>
          </cell>
          <cell r="Z1080">
            <v>158092.01670400001</v>
          </cell>
          <cell r="AA1080">
            <v>4000000</v>
          </cell>
        </row>
        <row r="1081">
          <cell r="A1081" t="str">
            <v>VLW</v>
          </cell>
          <cell r="D1081">
            <v>153104.59564399999</v>
          </cell>
          <cell r="E1081">
            <v>8587.7791739999993</v>
          </cell>
          <cell r="F1081">
            <v>11461.196666</v>
          </cell>
          <cell r="G1081">
            <v>262895.24210199999</v>
          </cell>
          <cell r="H1081">
            <v>432827.806064</v>
          </cell>
          <cell r="I1081">
            <v>111207.930354</v>
          </cell>
          <cell r="J1081">
            <v>39943.390544000002</v>
          </cell>
          <cell r="K1081">
            <v>5307.48</v>
          </cell>
          <cell r="L1081">
            <v>45113.836636</v>
          </cell>
          <cell r="M1081">
            <v>321619.87570999999</v>
          </cell>
          <cell r="N1081">
            <v>289000</v>
          </cell>
          <cell r="O1081">
            <v>130424.33103099999</v>
          </cell>
          <cell r="P1081">
            <v>53420.813110000003</v>
          </cell>
          <cell r="Q1081">
            <v>77003.517921000006</v>
          </cell>
          <cell r="R1081">
            <v>161.082797</v>
          </cell>
          <cell r="S1081">
            <v>25038.399698000001</v>
          </cell>
          <cell r="T1081">
            <v>33538.406600000002</v>
          </cell>
          <cell r="U1081">
            <v>31652.005997</v>
          </cell>
          <cell r="V1081">
            <v>33699.489397000005</v>
          </cell>
          <cell r="W1081">
            <v>7.3128402458320307E-2</v>
          </cell>
          <cell r="X1081">
            <v>9.8414334397480333E-2</v>
          </cell>
          <cell r="Y1081">
            <v>1095.2251210034601</v>
          </cell>
          <cell r="Z1081">
            <v>321619.87570999999</v>
          </cell>
          <cell r="AA1081">
            <v>28900000</v>
          </cell>
        </row>
        <row r="1082">
          <cell r="A1082" t="str">
            <v>SNZ</v>
          </cell>
          <cell r="D1082">
            <v>5656110.5625360003</v>
          </cell>
          <cell r="E1082">
            <v>602295.09996499994</v>
          </cell>
          <cell r="F1082">
            <v>995200.07143100002</v>
          </cell>
          <cell r="G1082">
            <v>7326910.3509670002</v>
          </cell>
          <cell r="H1082">
            <v>16983773.259663001</v>
          </cell>
          <cell r="I1082">
            <v>10083231.463437</v>
          </cell>
          <cell r="J1082">
            <v>3004580.3442290002</v>
          </cell>
          <cell r="K1082">
            <v>778492.03820399998</v>
          </cell>
          <cell r="L1082">
            <v>3157612.65802</v>
          </cell>
          <cell r="M1082">
            <v>6900541.7962260004</v>
          </cell>
          <cell r="N1082">
            <v>3764909.9</v>
          </cell>
          <cell r="O1082">
            <v>4314372.8977939999</v>
          </cell>
          <cell r="P1082">
            <v>2977672.820845</v>
          </cell>
          <cell r="Q1082">
            <v>1336700.0769490004</v>
          </cell>
          <cell r="R1082">
            <v>116284.02256100001</v>
          </cell>
          <cell r="S1082">
            <v>852613.35056399996</v>
          </cell>
          <cell r="T1082">
            <v>953443.226104</v>
          </cell>
          <cell r="U1082">
            <v>466247.11472800002</v>
          </cell>
          <cell r="V1082">
            <v>1069727.2486650001</v>
          </cell>
          <cell r="W1082">
            <v>2.7452504670169596E-2</v>
          </cell>
          <cell r="X1082">
            <v>6.7566740191762453E-2</v>
          </cell>
          <cell r="Y1082">
            <v>1238.3721506719787</v>
          </cell>
          <cell r="Z1082">
            <v>6900541.7962260004</v>
          </cell>
          <cell r="AA1082">
            <v>376500000</v>
          </cell>
        </row>
        <row r="1083">
          <cell r="A1083" t="str">
            <v>CMN</v>
          </cell>
          <cell r="D1083">
            <v>201477.14810399999</v>
          </cell>
          <cell r="E1083">
            <v>25660.744234999998</v>
          </cell>
          <cell r="F1083">
            <v>21306.548833000001</v>
          </cell>
          <cell r="G1083">
            <v>25374.461698999999</v>
          </cell>
          <cell r="H1083">
            <v>226851.609803</v>
          </cell>
          <cell r="I1083">
            <v>90407.744745000004</v>
          </cell>
          <cell r="J1083">
            <v>90407.744745000004</v>
          </cell>
          <cell r="K1083">
            <v>0</v>
          </cell>
          <cell r="L1083">
            <v>0</v>
          </cell>
          <cell r="M1083">
            <v>136443.865058</v>
          </cell>
          <cell r="N1083">
            <v>48000</v>
          </cell>
          <cell r="O1083">
            <v>599718.50310900004</v>
          </cell>
          <cell r="P1083">
            <v>453256.22081199999</v>
          </cell>
          <cell r="Q1083">
            <v>146462.28229700003</v>
          </cell>
          <cell r="R1083">
            <v>0</v>
          </cell>
          <cell r="S1083">
            <v>25833.966982000002</v>
          </cell>
          <cell r="T1083">
            <v>32572.729141</v>
          </cell>
          <cell r="U1083">
            <v>25813.422748000001</v>
          </cell>
          <cell r="V1083">
            <v>32572.729141</v>
          </cell>
          <cell r="W1083">
            <v>0.1137899033223375</v>
          </cell>
          <cell r="X1083">
            <v>0.1891871264202839</v>
          </cell>
          <cell r="Y1083">
            <v>5377.7964058333337</v>
          </cell>
          <cell r="Z1083">
            <v>136443.865058</v>
          </cell>
          <cell r="AA1083">
            <v>4800000</v>
          </cell>
        </row>
        <row r="1084">
          <cell r="A1084" t="str">
            <v>PLA</v>
          </cell>
          <cell r="D1084">
            <v>45658.185038000003</v>
          </cell>
          <cell r="E1084">
            <v>3131.1818629999998</v>
          </cell>
          <cell r="F1084">
            <v>7828.7747250000002</v>
          </cell>
          <cell r="G1084">
            <v>44233.846098000002</v>
          </cell>
          <cell r="H1084">
            <v>144140.73757600001</v>
          </cell>
          <cell r="I1084">
            <v>46483.116802999997</v>
          </cell>
          <cell r="J1084">
            <v>43840.874154999998</v>
          </cell>
          <cell r="K1084">
            <v>0</v>
          </cell>
          <cell r="L1084">
            <v>0</v>
          </cell>
          <cell r="M1084">
            <v>97657.620773000002</v>
          </cell>
          <cell r="N1084">
            <v>100000</v>
          </cell>
          <cell r="O1084">
            <v>19361.259533</v>
          </cell>
          <cell r="P1084">
            <v>13951.095346</v>
          </cell>
          <cell r="Q1084">
            <v>5410.1641869999994</v>
          </cell>
          <cell r="R1084">
            <v>0</v>
          </cell>
          <cell r="S1084">
            <v>-3226.8195070000002</v>
          </cell>
          <cell r="T1084">
            <v>2184.597221</v>
          </cell>
          <cell r="U1084">
            <v>1752.1458500000001</v>
          </cell>
          <cell r="V1084">
            <v>2184.597221</v>
          </cell>
          <cell r="W1084">
            <v>1.2155799113183803E-2</v>
          </cell>
          <cell r="X1084">
            <v>1.7941721661157106E-2</v>
          </cell>
          <cell r="Y1084">
            <v>175.214585</v>
          </cell>
          <cell r="Z1084">
            <v>97657.620773000002</v>
          </cell>
          <cell r="AA1084">
            <v>10000000</v>
          </cell>
        </row>
        <row r="1085">
          <cell r="A1085" t="str">
            <v>VGV</v>
          </cell>
          <cell r="D1085">
            <v>741767.29235899996</v>
          </cell>
          <cell r="E1085">
            <v>161302.541192</v>
          </cell>
          <cell r="F1085">
            <v>210647.62221999999</v>
          </cell>
          <cell r="G1085">
            <v>171110.2199</v>
          </cell>
          <cell r="H1085">
            <v>1059436.2561329999</v>
          </cell>
          <cell r="I1085">
            <v>603695.87275800004</v>
          </cell>
          <cell r="J1085">
            <v>562251.37773199996</v>
          </cell>
          <cell r="K1085">
            <v>18570.107852000001</v>
          </cell>
          <cell r="L1085">
            <v>21300</v>
          </cell>
          <cell r="M1085">
            <v>455740.38337499998</v>
          </cell>
          <cell r="N1085">
            <v>357744.48</v>
          </cell>
          <cell r="O1085">
            <v>885542.81882299995</v>
          </cell>
          <cell r="P1085">
            <v>732814.43382000003</v>
          </cell>
          <cell r="Q1085">
            <v>152728.38500299997</v>
          </cell>
          <cell r="R1085">
            <v>1384.4901589999999</v>
          </cell>
          <cell r="S1085">
            <v>44908.145172999997</v>
          </cell>
          <cell r="T1085">
            <v>56412.955269999999</v>
          </cell>
          <cell r="U1085">
            <v>33520.233015999998</v>
          </cell>
          <cell r="V1085">
            <v>57797.445428999999</v>
          </cell>
          <cell r="W1085">
            <v>3.1639688392721875E-2</v>
          </cell>
          <cell r="X1085">
            <v>7.3551158156678675E-2</v>
          </cell>
          <cell r="Y1085">
            <v>936.98812672106078</v>
          </cell>
          <cell r="Z1085">
            <v>455740.38337499998</v>
          </cell>
          <cell r="AA1085">
            <v>35774448</v>
          </cell>
        </row>
        <row r="1086">
          <cell r="A1086" t="str">
            <v>PBK</v>
          </cell>
          <cell r="D1086">
            <v>17996.662629999999</v>
          </cell>
          <cell r="E1086">
            <v>1823.011293</v>
          </cell>
          <cell r="F1086">
            <v>340.27351099999998</v>
          </cell>
          <cell r="G1086">
            <v>76247.066703000004</v>
          </cell>
          <cell r="H1086">
            <v>95499.743629000004</v>
          </cell>
          <cell r="I1086">
            <v>20131.835437000002</v>
          </cell>
          <cell r="J1086">
            <v>12742.933566</v>
          </cell>
          <cell r="K1086">
            <v>4925.9348</v>
          </cell>
          <cell r="L1086">
            <v>7388.901871</v>
          </cell>
          <cell r="M1086">
            <v>75367.908192000003</v>
          </cell>
          <cell r="N1086">
            <v>86423</v>
          </cell>
          <cell r="O1086">
            <v>20392.811416</v>
          </cell>
          <cell r="P1086">
            <v>15303.52181</v>
          </cell>
          <cell r="Q1086">
            <v>5089.2896060000012</v>
          </cell>
          <cell r="R1086">
            <v>1170.364456</v>
          </cell>
          <cell r="S1086">
            <v>1833.1056880000001</v>
          </cell>
          <cell r="T1086">
            <v>803.46078199999999</v>
          </cell>
          <cell r="U1086">
            <v>803.46078199999999</v>
          </cell>
          <cell r="V1086">
            <v>1973.8252379999999</v>
          </cell>
          <cell r="W1086">
            <v>8.4132244911704294E-3</v>
          </cell>
          <cell r="X1086">
            <v>1.0660515878365378E-2</v>
          </cell>
          <cell r="Y1086">
            <v>92.96839753306412</v>
          </cell>
          <cell r="Z1086">
            <v>75367.908192000003</v>
          </cell>
          <cell r="AA1086">
            <v>8642300</v>
          </cell>
        </row>
        <row r="1087">
          <cell r="A1087" t="str">
            <v>EME</v>
          </cell>
          <cell r="D1087">
            <v>97178.388475999993</v>
          </cell>
          <cell r="E1087">
            <v>24008.974004</v>
          </cell>
          <cell r="F1087">
            <v>41505.396363</v>
          </cell>
          <cell r="G1087">
            <v>9289.2645730000004</v>
          </cell>
          <cell r="H1087">
            <v>114938.73560499999</v>
          </cell>
          <cell r="I1087">
            <v>45441.666876000003</v>
          </cell>
          <cell r="J1087">
            <v>44294.056820999998</v>
          </cell>
          <cell r="K1087">
            <v>21240.772993999999</v>
          </cell>
          <cell r="L1087">
            <v>0</v>
          </cell>
          <cell r="M1087">
            <v>69497.068727999998</v>
          </cell>
          <cell r="N1087">
            <v>37802.980000000003</v>
          </cell>
          <cell r="O1087">
            <v>97963.229051000002</v>
          </cell>
          <cell r="P1087">
            <v>82879.065487999993</v>
          </cell>
          <cell r="Q1087">
            <v>15084.163563</v>
          </cell>
          <cell r="R1087">
            <v>1587.600584</v>
          </cell>
          <cell r="S1087">
            <v>448.586322</v>
          </cell>
          <cell r="T1087">
            <v>217.99386699999999</v>
          </cell>
          <cell r="U1087">
            <v>68.197496000000001</v>
          </cell>
          <cell r="V1087">
            <v>1805.5944509999999</v>
          </cell>
          <cell r="W1087">
            <v>5.9333779548757554E-4</v>
          </cell>
          <cell r="X1087">
            <v>9.8130032313900454E-4</v>
          </cell>
          <cell r="Y1087">
            <v>18.040243388219658</v>
          </cell>
          <cell r="Z1087">
            <v>69497.068727999998</v>
          </cell>
          <cell r="AA1087">
            <v>3780298</v>
          </cell>
        </row>
        <row r="1088">
          <cell r="A1088" t="str">
            <v>VEC</v>
          </cell>
          <cell r="D1088">
            <v>986331.140503</v>
          </cell>
          <cell r="E1088">
            <v>504024.20763800002</v>
          </cell>
          <cell r="F1088">
            <v>189440.754564</v>
          </cell>
          <cell r="G1088">
            <v>143957.151507</v>
          </cell>
          <cell r="H1088">
            <v>1241950.4188310001</v>
          </cell>
          <cell r="I1088">
            <v>589399.35695000004</v>
          </cell>
          <cell r="J1088">
            <v>563433.70546099998</v>
          </cell>
          <cell r="K1088">
            <v>80446.595912000004</v>
          </cell>
          <cell r="L1088">
            <v>0</v>
          </cell>
          <cell r="M1088">
            <v>652551.06188099994</v>
          </cell>
          <cell r="N1088">
            <v>438000</v>
          </cell>
          <cell r="O1088">
            <v>1102597.4380119999</v>
          </cell>
          <cell r="P1088">
            <v>939917.54957300005</v>
          </cell>
          <cell r="Q1088">
            <v>162679.88843900009</v>
          </cell>
          <cell r="R1088">
            <v>5791.7670740000003</v>
          </cell>
          <cell r="S1088">
            <v>15042.496993999999</v>
          </cell>
          <cell r="T1088">
            <v>21109.783276999999</v>
          </cell>
          <cell r="U1088">
            <v>7382.603752</v>
          </cell>
          <cell r="V1088">
            <v>26901.550350999998</v>
          </cell>
          <cell r="W1088">
            <v>5.9443627056778641E-3</v>
          </cell>
          <cell r="X1088">
            <v>1.1313449909528001E-2</v>
          </cell>
          <cell r="Y1088">
            <v>168.55259707762556</v>
          </cell>
          <cell r="Z1088">
            <v>652551.06188099994</v>
          </cell>
          <cell r="AA1088">
            <v>43800000</v>
          </cell>
        </row>
        <row r="1089">
          <cell r="A1089" t="str">
            <v>HC3</v>
          </cell>
          <cell r="D1089">
            <v>380419.23601599998</v>
          </cell>
          <cell r="E1089">
            <v>67394.078276</v>
          </cell>
          <cell r="F1089">
            <v>3805.8875159999998</v>
          </cell>
          <cell r="G1089">
            <v>199917.981486</v>
          </cell>
          <cell r="H1089">
            <v>712631.12060100003</v>
          </cell>
          <cell r="I1089">
            <v>121426.82149</v>
          </cell>
          <cell r="J1089">
            <v>104883.116998</v>
          </cell>
          <cell r="K1089">
            <v>83.433045000000007</v>
          </cell>
          <cell r="L1089">
            <v>11718.972037</v>
          </cell>
          <cell r="M1089">
            <v>591204.29911100003</v>
          </cell>
          <cell r="N1089">
            <v>170806.58</v>
          </cell>
          <cell r="O1089">
            <v>134417.49905000001</v>
          </cell>
          <cell r="P1089">
            <v>84056.427431000004</v>
          </cell>
          <cell r="Q1089">
            <v>50361.071619000002</v>
          </cell>
          <cell r="R1089" t="e">
            <v>#N/A</v>
          </cell>
          <cell r="S1089">
            <v>41375.846610000001</v>
          </cell>
          <cell r="T1089">
            <v>94052.729884</v>
          </cell>
          <cell r="U1089">
            <v>80360.130575999996</v>
          </cell>
          <cell r="V1089" t="e">
            <v>#N/A</v>
          </cell>
          <cell r="W1089">
            <v>0.11276539608349968</v>
          </cell>
          <cell r="X1089">
            <v>0.13592616071438984</v>
          </cell>
          <cell r="Y1089">
            <v>4700.5889166189645</v>
          </cell>
          <cell r="Z1089">
            <v>591204.29911100003</v>
          </cell>
          <cell r="AA1089">
            <v>17095758</v>
          </cell>
        </row>
        <row r="1090">
          <cell r="A1090" t="str">
            <v>S96</v>
          </cell>
          <cell r="D1090">
            <v>437577.78389899997</v>
          </cell>
          <cell r="E1090">
            <v>355685.97164</v>
          </cell>
          <cell r="F1090">
            <v>21553.938907</v>
          </cell>
          <cell r="G1090">
            <v>0</v>
          </cell>
          <cell r="H1090">
            <v>437677.78389899997</v>
          </cell>
          <cell r="I1090">
            <v>370759.84147099999</v>
          </cell>
          <cell r="J1090">
            <v>370759.84147099999</v>
          </cell>
          <cell r="K1090">
            <v>0</v>
          </cell>
          <cell r="L1090">
            <v>0</v>
          </cell>
          <cell r="M1090">
            <v>66917.942427999995</v>
          </cell>
          <cell r="N1090">
            <v>111551.32</v>
          </cell>
          <cell r="O1090">
            <v>0</v>
          </cell>
          <cell r="P1090">
            <v>0</v>
          </cell>
          <cell r="Q1090" t="e">
            <v>#N/A</v>
          </cell>
          <cell r="R1090">
            <v>0</v>
          </cell>
          <cell r="S1090">
            <v>-258.01620300000002</v>
          </cell>
          <cell r="T1090">
            <v>242.225784</v>
          </cell>
          <cell r="U1090">
            <v>242.225784</v>
          </cell>
          <cell r="V1090">
            <v>242.225784</v>
          </cell>
          <cell r="W1090">
            <v>5.5343403963107446E-4</v>
          </cell>
          <cell r="X1090">
            <v>3.6197434531197899E-3</v>
          </cell>
          <cell r="Y1090">
            <v>21.713512542476682</v>
          </cell>
          <cell r="Z1090">
            <v>66917.942427999995</v>
          </cell>
          <cell r="AA1090">
            <v>11155532</v>
          </cell>
        </row>
        <row r="1091">
          <cell r="A1091" t="str">
            <v>SPD</v>
          </cell>
          <cell r="D1091">
            <v>353443.95347900002</v>
          </cell>
          <cell r="E1091">
            <v>97884.963822000005</v>
          </cell>
          <cell r="F1091">
            <v>147348.136455</v>
          </cell>
          <cell r="G1091">
            <v>46678.683126000004</v>
          </cell>
          <cell r="H1091">
            <v>437141.93808599998</v>
          </cell>
          <cell r="I1091">
            <v>298560.68153300002</v>
          </cell>
          <cell r="J1091">
            <v>289813.60153300001</v>
          </cell>
          <cell r="K1091">
            <v>227486.69305599999</v>
          </cell>
          <cell r="L1091">
            <v>8747.08</v>
          </cell>
          <cell r="M1091">
            <v>138581.25655300001</v>
          </cell>
          <cell r="N1091">
            <v>120000</v>
          </cell>
          <cell r="O1091">
            <v>868408.66312699998</v>
          </cell>
          <cell r="P1091">
            <v>796424.85563699994</v>
          </cell>
          <cell r="Q1091">
            <v>71983.807489999934</v>
          </cell>
          <cell r="R1091">
            <v>15175.893921999999</v>
          </cell>
          <cell r="S1091">
            <v>3993.395074</v>
          </cell>
          <cell r="T1091">
            <v>1724.902139</v>
          </cell>
          <cell r="U1091">
            <v>1724.902139</v>
          </cell>
          <cell r="V1091">
            <v>16900.796061000001</v>
          </cell>
          <cell r="W1091">
            <v>3.9458628621915843E-3</v>
          </cell>
          <cell r="X1091">
            <v>1.2446864618667359E-2</v>
          </cell>
          <cell r="Y1091">
            <v>143.74184491666668</v>
          </cell>
          <cell r="Z1091">
            <v>138581.25655300001</v>
          </cell>
          <cell r="AA1091">
            <v>12000000</v>
          </cell>
        </row>
        <row r="1092">
          <cell r="A1092" t="str">
            <v>C36</v>
          </cell>
          <cell r="D1092">
            <v>155560.922754</v>
          </cell>
          <cell r="E1092">
            <v>81162.230534000002</v>
          </cell>
          <cell r="F1092">
            <v>49784.211295000001</v>
          </cell>
          <cell r="G1092">
            <v>5714.1850039999999</v>
          </cell>
          <cell r="H1092">
            <v>163232.27509700001</v>
          </cell>
          <cell r="I1092">
            <v>146815.74509700001</v>
          </cell>
          <cell r="J1092">
            <v>146288.02046</v>
          </cell>
          <cell r="K1092">
            <v>34369.514543999998</v>
          </cell>
          <cell r="L1092">
            <v>0</v>
          </cell>
          <cell r="M1092">
            <v>16416.53</v>
          </cell>
          <cell r="N1092">
            <v>11235</v>
          </cell>
          <cell r="O1092">
            <v>248265.01603200001</v>
          </cell>
          <cell r="P1092">
            <v>241778.21974999999</v>
          </cell>
          <cell r="Q1092">
            <v>6486.7962819999948</v>
          </cell>
          <cell r="R1092">
            <v>2662.7278930000002</v>
          </cell>
          <cell r="S1092">
            <v>1732.101629</v>
          </cell>
          <cell r="T1092">
            <v>2099.2142779999999</v>
          </cell>
          <cell r="U1092">
            <v>1653.6363220000001</v>
          </cell>
          <cell r="V1092">
            <v>4761.9421710000006</v>
          </cell>
          <cell r="W1092">
            <v>1.0130572039244902E-2</v>
          </cell>
          <cell r="X1092">
            <v>0.10072995462500298</v>
          </cell>
          <cell r="Y1092">
            <v>1471.8614348019582</v>
          </cell>
          <cell r="Z1092">
            <v>16416.53</v>
          </cell>
          <cell r="AA1092">
            <v>1123500</v>
          </cell>
        </row>
        <row r="1093">
          <cell r="A1093" t="str">
            <v>UEM</v>
          </cell>
          <cell r="D1093">
            <v>57023.139454999997</v>
          </cell>
          <cell r="E1093">
            <v>35601.423793000002</v>
          </cell>
          <cell r="F1093">
            <v>20397.975136000001</v>
          </cell>
          <cell r="G1093">
            <v>9360.9770129999997</v>
          </cell>
          <cell r="H1093">
            <v>66413.216744999998</v>
          </cell>
          <cell r="I1093">
            <v>38687.825105999997</v>
          </cell>
          <cell r="J1093">
            <v>38687.825105999997</v>
          </cell>
          <cell r="K1093">
            <v>2346.5479959999998</v>
          </cell>
          <cell r="L1093">
            <v>0</v>
          </cell>
          <cell r="M1093">
            <v>27725.391639000001</v>
          </cell>
          <cell r="N1093">
            <v>24381</v>
          </cell>
          <cell r="O1093">
            <v>157671.08320600001</v>
          </cell>
          <cell r="P1093">
            <v>142565.19831499999</v>
          </cell>
          <cell r="Q1093">
            <v>15105.884891000005</v>
          </cell>
          <cell r="R1093">
            <v>407.21699799999999</v>
          </cell>
          <cell r="S1093">
            <v>3982.845687</v>
          </cell>
          <cell r="T1093">
            <v>3809.6740180000002</v>
          </cell>
          <cell r="U1093">
            <v>2994.0712309999999</v>
          </cell>
          <cell r="V1093">
            <v>4216.8910160000005</v>
          </cell>
          <cell r="W1093">
            <v>4.5082460656830213E-2</v>
          </cell>
          <cell r="X1093">
            <v>0.10799022318546372</v>
          </cell>
          <cell r="Y1093">
            <v>1228.0346298347074</v>
          </cell>
          <cell r="Z1093">
            <v>27725.391639000001</v>
          </cell>
          <cell r="AA1093">
            <v>2438100</v>
          </cell>
        </row>
        <row r="1094">
          <cell r="A1094" t="str">
            <v>SDX</v>
          </cell>
          <cell r="D1094">
            <v>42270.927474999997</v>
          </cell>
          <cell r="E1094">
            <v>10734.321916999999</v>
          </cell>
          <cell r="F1094">
            <v>8028.3803399999997</v>
          </cell>
          <cell r="G1094">
            <v>0</v>
          </cell>
          <cell r="H1094">
            <v>42460.280563</v>
          </cell>
          <cell r="I1094">
            <v>35079.700614000001</v>
          </cell>
          <cell r="J1094">
            <v>35079.700614000001</v>
          </cell>
          <cell r="K1094">
            <v>3069.2029560000001</v>
          </cell>
          <cell r="L1094">
            <v>0</v>
          </cell>
          <cell r="M1094">
            <v>7380.5799489999999</v>
          </cell>
          <cell r="N1094">
            <v>25000</v>
          </cell>
          <cell r="O1094">
            <v>7499.3542980000002</v>
          </cell>
          <cell r="P1094">
            <v>6783.162421</v>
          </cell>
          <cell r="Q1094">
            <v>716.19187699999964</v>
          </cell>
          <cell r="R1094">
            <v>545.50072</v>
          </cell>
          <cell r="S1094">
            <v>-1101.591682</v>
          </cell>
          <cell r="T1094">
            <v>-1824.7135069999999</v>
          </cell>
          <cell r="U1094">
            <v>-1824.7135069999999</v>
          </cell>
          <cell r="V1094">
            <v>-1279.2127869999999</v>
          </cell>
          <cell r="W1094">
            <v>-4.2974598443658425E-2</v>
          </cell>
          <cell r="X1094">
            <v>-0.24723172428302626</v>
          </cell>
          <cell r="Y1094">
            <v>-729.88540279999995</v>
          </cell>
          <cell r="Z1094">
            <v>7380.5799489999999</v>
          </cell>
          <cell r="AA1094">
            <v>2500000</v>
          </cell>
        </row>
        <row r="1095">
          <cell r="A1095" t="str">
            <v>CCR</v>
          </cell>
          <cell r="D1095">
            <v>62349.388137000002</v>
          </cell>
          <cell r="E1095">
            <v>12171.918073000001</v>
          </cell>
          <cell r="F1095">
            <v>1050.7167219999999</v>
          </cell>
          <cell r="G1095">
            <v>312283.84577100002</v>
          </cell>
          <cell r="H1095">
            <v>378423.57668900001</v>
          </cell>
          <cell r="I1095">
            <v>111458.020957</v>
          </cell>
          <cell r="J1095">
            <v>29261.020957000001</v>
          </cell>
          <cell r="K1095">
            <v>6000</v>
          </cell>
          <cell r="L1095">
            <v>72000</v>
          </cell>
          <cell r="M1095">
            <v>266965.55573199998</v>
          </cell>
          <cell r="N1095">
            <v>244536.17</v>
          </cell>
          <cell r="O1095">
            <v>159549.618762</v>
          </cell>
          <cell r="P1095">
            <v>105642.72476300001</v>
          </cell>
          <cell r="Q1095">
            <v>53906.893999</v>
          </cell>
          <cell r="R1095">
            <v>7997.0583329999999</v>
          </cell>
          <cell r="S1095">
            <v>25668.605176000001</v>
          </cell>
          <cell r="T1095">
            <v>19521.890101000001</v>
          </cell>
          <cell r="U1095">
            <v>14974.295757</v>
          </cell>
          <cell r="V1095">
            <v>27518.948434000002</v>
          </cell>
          <cell r="W1095">
            <v>3.957019773455165E-2</v>
          </cell>
          <cell r="X1095">
            <v>5.6090740679791362E-2</v>
          </cell>
          <cell r="Y1095">
            <v>612.35504575867037</v>
          </cell>
          <cell r="Z1095">
            <v>266965.55573199998</v>
          </cell>
          <cell r="AA1095">
            <v>24453617</v>
          </cell>
        </row>
        <row r="1096">
          <cell r="A1096" t="str">
            <v>HLG</v>
          </cell>
          <cell r="D1096">
            <v>1349612.0489399999</v>
          </cell>
          <cell r="E1096">
            <v>1202536.4943629999</v>
          </cell>
          <cell r="F1096">
            <v>80842.688469999994</v>
          </cell>
          <cell r="G1096">
            <v>325000.375634</v>
          </cell>
          <cell r="H1096">
            <v>1955224.092775</v>
          </cell>
          <cell r="I1096">
            <v>1191405.4088959999</v>
          </cell>
          <cell r="J1096">
            <v>891617.523789</v>
          </cell>
          <cell r="K1096">
            <v>375899.096204</v>
          </cell>
          <cell r="L1096">
            <v>274851.627408</v>
          </cell>
          <cell r="M1096">
            <v>763818.68387900002</v>
          </cell>
          <cell r="N1096">
            <v>442253.85</v>
          </cell>
          <cell r="O1096">
            <v>3798443.6511659999</v>
          </cell>
          <cell r="P1096">
            <v>3616067.141365</v>
          </cell>
          <cell r="Q1096">
            <v>182376.50980099998</v>
          </cell>
          <cell r="R1096">
            <v>53080.538138000004</v>
          </cell>
          <cell r="S1096">
            <v>138305.39674699999</v>
          </cell>
          <cell r="T1096">
            <v>115222.806231</v>
          </cell>
          <cell r="U1096">
            <v>103743.913136</v>
          </cell>
          <cell r="V1096">
            <v>168303.344369</v>
          </cell>
          <cell r="W1096">
            <v>5.3059858212343783E-2</v>
          </cell>
          <cell r="X1096">
            <v>0.13582269630947461</v>
          </cell>
          <cell r="Y1096">
            <v>2337.8707167498378</v>
          </cell>
          <cell r="Z1096">
            <v>763818.68387900002</v>
          </cell>
          <cell r="AA1096">
            <v>44375385</v>
          </cell>
        </row>
        <row r="1097">
          <cell r="A1097" t="str">
            <v>SOV</v>
          </cell>
          <cell r="D1097">
            <v>29225.226687999999</v>
          </cell>
          <cell r="E1097">
            <v>149.090442</v>
          </cell>
          <cell r="F1097">
            <v>26638.922767</v>
          </cell>
          <cell r="G1097">
            <v>1963.992976</v>
          </cell>
          <cell r="H1097">
            <v>31189.219664</v>
          </cell>
          <cell r="I1097">
            <v>7688.6106259999997</v>
          </cell>
          <cell r="J1097">
            <v>6738.6106259999997</v>
          </cell>
          <cell r="K1097">
            <v>0</v>
          </cell>
          <cell r="L1097">
            <v>0</v>
          </cell>
          <cell r="M1097">
            <v>23500.609037999999</v>
          </cell>
          <cell r="N1097">
            <v>19149</v>
          </cell>
          <cell r="O1097">
            <v>46249.738875000003</v>
          </cell>
          <cell r="P1097">
            <v>27760.289345000001</v>
          </cell>
          <cell r="Q1097">
            <v>18489.449530000002</v>
          </cell>
          <cell r="R1097">
            <v>0</v>
          </cell>
          <cell r="S1097">
            <v>5754.1508649999996</v>
          </cell>
          <cell r="T1097">
            <v>5834.9126880000003</v>
          </cell>
          <cell r="U1097">
            <v>4621.024512</v>
          </cell>
          <cell r="V1097">
            <v>5834.9126880000003</v>
          </cell>
          <cell r="W1097">
            <v>0.14816095310437646</v>
          </cell>
          <cell r="X1097">
            <v>0.19663424486267139</v>
          </cell>
          <cell r="Y1097">
            <v>2413.1936456211811</v>
          </cell>
          <cell r="Z1097">
            <v>23500.609037999999</v>
          </cell>
          <cell r="AA1097">
            <v>1914900</v>
          </cell>
        </row>
        <row r="1098">
          <cell r="A1098" t="str">
            <v>UMC</v>
          </cell>
          <cell r="D1098">
            <v>20504.126669000001</v>
          </cell>
          <cell r="E1098">
            <v>5181.308481</v>
          </cell>
          <cell r="F1098">
            <v>253.9205</v>
          </cell>
          <cell r="G1098">
            <v>9759.1376240000009</v>
          </cell>
          <cell r="H1098">
            <v>34784.673175000004</v>
          </cell>
          <cell r="I1098">
            <v>6666.2985870000002</v>
          </cell>
          <cell r="J1098">
            <v>6666.2985870000002</v>
          </cell>
          <cell r="K1098">
            <v>0</v>
          </cell>
          <cell r="L1098">
            <v>0</v>
          </cell>
          <cell r="M1098">
            <v>28118.374587999999</v>
          </cell>
          <cell r="N1098">
            <v>18416.169999999998</v>
          </cell>
          <cell r="O1098">
            <v>45150.537162000001</v>
          </cell>
          <cell r="P1098">
            <v>40755.770321000004</v>
          </cell>
          <cell r="Q1098">
            <v>4394.7668410000033</v>
          </cell>
          <cell r="R1098">
            <v>0</v>
          </cell>
          <cell r="S1098">
            <v>-113.668328</v>
          </cell>
          <cell r="T1098">
            <v>931.70121099999994</v>
          </cell>
          <cell r="U1098">
            <v>740.54507699999999</v>
          </cell>
          <cell r="V1098">
            <v>931.70121099999994</v>
          </cell>
          <cell r="W1098">
            <v>2.1289407356922793E-2</v>
          </cell>
          <cell r="X1098">
            <v>2.6336695767473002E-2</v>
          </cell>
          <cell r="Y1098">
            <v>402.11676857891734</v>
          </cell>
          <cell r="Z1098">
            <v>28118.374587999999</v>
          </cell>
          <cell r="AA1098">
            <v>1841617</v>
          </cell>
        </row>
        <row r="1099">
          <cell r="A1099" t="str">
            <v>TV1</v>
          </cell>
          <cell r="D1099">
            <v>880837.65473399998</v>
          </cell>
          <cell r="E1099">
            <v>275648.44383</v>
          </cell>
          <cell r="F1099">
            <v>493409.79152500001</v>
          </cell>
          <cell r="G1099">
            <v>816067.67315799999</v>
          </cell>
          <cell r="H1099">
            <v>1702980.957282</v>
          </cell>
          <cell r="I1099">
            <v>1409495.0538629999</v>
          </cell>
          <cell r="J1099">
            <v>837357.28304600006</v>
          </cell>
          <cell r="K1099">
            <v>427471.61680100003</v>
          </cell>
          <cell r="L1099">
            <v>524574.44375600002</v>
          </cell>
          <cell r="M1099">
            <v>293485.90341899998</v>
          </cell>
          <cell r="N1099">
            <v>266913.19</v>
          </cell>
          <cell r="O1099">
            <v>655987.51181299996</v>
          </cell>
          <cell r="P1099">
            <v>472646.88439899997</v>
          </cell>
          <cell r="Q1099">
            <v>183340.62741399996</v>
          </cell>
          <cell r="R1099">
            <v>85355.613423999996</v>
          </cell>
          <cell r="S1099">
            <v>111176.665977</v>
          </cell>
          <cell r="T1099">
            <v>20382.050423000001</v>
          </cell>
          <cell r="U1099">
            <v>2493.6004819999998</v>
          </cell>
          <cell r="V1099">
            <v>105737.66384699999</v>
          </cell>
          <cell r="W1099">
            <v>1.4642562333637883E-3</v>
          </cell>
          <cell r="X1099">
            <v>8.496491493971246E-3</v>
          </cell>
          <cell r="Y1099">
            <v>93.423651412655929</v>
          </cell>
          <cell r="Z1099">
            <v>293485.90341899998</v>
          </cell>
          <cell r="AA1099">
            <v>26691319</v>
          </cell>
        </row>
        <row r="1100">
          <cell r="A1100" t="str">
            <v>KTC</v>
          </cell>
          <cell r="D1100">
            <v>782615.12688</v>
          </cell>
          <cell r="E1100">
            <v>176439.07636400001</v>
          </cell>
          <cell r="F1100">
            <v>453267.59744400001</v>
          </cell>
          <cell r="G1100">
            <v>432541.68237699999</v>
          </cell>
          <cell r="H1100">
            <v>1333745.4133580001</v>
          </cell>
          <cell r="I1100">
            <v>895051.91537499998</v>
          </cell>
          <cell r="J1100">
            <v>853789.19741100003</v>
          </cell>
          <cell r="K1100">
            <v>643301.24253699998</v>
          </cell>
          <cell r="L1100">
            <v>41262.717964000003</v>
          </cell>
          <cell r="M1100">
            <v>438693.49798300001</v>
          </cell>
          <cell r="N1100">
            <v>364738.33</v>
          </cell>
          <cell r="O1100">
            <v>6340338.5135700004</v>
          </cell>
          <cell r="P1100">
            <v>6119116.7883350002</v>
          </cell>
          <cell r="Q1100">
            <v>221221.72523499996</v>
          </cell>
          <cell r="R1100">
            <v>21070.768734000001</v>
          </cell>
          <cell r="S1100">
            <v>22821.779223000001</v>
          </cell>
          <cell r="T1100">
            <v>39892.068527000003</v>
          </cell>
          <cell r="U1100">
            <v>40263.997202999999</v>
          </cell>
          <cell r="V1100">
            <v>60962.837261000008</v>
          </cell>
          <cell r="W1100">
            <v>3.0188667792023702E-2</v>
          </cell>
          <cell r="X1100">
            <v>9.1781613787584065E-2</v>
          </cell>
          <cell r="Y1100">
            <v>1103.9146119630475</v>
          </cell>
          <cell r="Z1100">
            <v>438693.49798300001</v>
          </cell>
          <cell r="AA1100">
            <v>36473833</v>
          </cell>
        </row>
        <row r="1101">
          <cell r="A1101" t="str">
            <v>PRT</v>
          </cell>
          <cell r="D1101">
            <v>2373925.9617090002</v>
          </cell>
          <cell r="E1101">
            <v>184658.911024</v>
          </cell>
          <cell r="F1101">
            <v>1144900.8747429999</v>
          </cell>
          <cell r="G1101">
            <v>910967.63683700003</v>
          </cell>
          <cell r="H1101">
            <v>5248561.8923359998</v>
          </cell>
          <cell r="I1101">
            <v>3392074.1000689999</v>
          </cell>
          <cell r="J1101">
            <v>3053888.0394620001</v>
          </cell>
          <cell r="K1101">
            <v>717070.57033200003</v>
          </cell>
          <cell r="L1101">
            <v>120000</v>
          </cell>
          <cell r="M1101">
            <v>1856487.7922670001</v>
          </cell>
          <cell r="N1101" t="e">
            <v>#N/A</v>
          </cell>
          <cell r="O1101">
            <v>1049767.6932699999</v>
          </cell>
          <cell r="P1101">
            <v>905085.27096600004</v>
          </cell>
          <cell r="Q1101">
            <v>144682.42230400007</v>
          </cell>
          <cell r="R1101">
            <v>112767.945179</v>
          </cell>
          <cell r="S1101">
            <v>-42717.750521000002</v>
          </cell>
          <cell r="T1101">
            <v>241101.50773799999</v>
          </cell>
          <cell r="U1101">
            <v>233742.46039200001</v>
          </cell>
          <cell r="V1101">
            <v>353869.45291699999</v>
          </cell>
          <cell r="W1101">
            <v>4.4534572552781169E-2</v>
          </cell>
          <cell r="X1101">
            <v>0.12590573520904852</v>
          </cell>
          <cell r="Y1101">
            <v>779.14153464000003</v>
          </cell>
          <cell r="Z1101">
            <v>1856487.7922670001</v>
          </cell>
          <cell r="AA1101">
            <v>300000000</v>
          </cell>
        </row>
        <row r="1102">
          <cell r="A1102" t="str">
            <v>BPW</v>
          </cell>
          <cell r="D1102">
            <v>113438.668984</v>
          </cell>
          <cell r="E1102">
            <v>8277.7213800000009</v>
          </cell>
          <cell r="F1102">
            <v>8071.0932460000004</v>
          </cell>
          <cell r="G1102">
            <v>567608.98889499996</v>
          </cell>
          <cell r="H1102">
            <v>688557.43061299995</v>
          </cell>
          <cell r="I1102">
            <v>303412.83315299999</v>
          </cell>
          <cell r="J1102">
            <v>49791.236699000001</v>
          </cell>
          <cell r="K1102">
            <v>1646.61</v>
          </cell>
          <cell r="L1102">
            <v>253322.54691</v>
          </cell>
          <cell r="M1102">
            <v>385144.59746000002</v>
          </cell>
          <cell r="N1102">
            <v>132038.57999999999</v>
          </cell>
          <cell r="O1102">
            <v>76986.579993000007</v>
          </cell>
          <cell r="P1102">
            <v>47277.405771999998</v>
          </cell>
          <cell r="Q1102">
            <v>29709.174221000001</v>
          </cell>
          <cell r="R1102">
            <v>17431.868762999999</v>
          </cell>
          <cell r="S1102">
            <v>13350.840630000001</v>
          </cell>
          <cell r="T1102">
            <v>86.881013999999993</v>
          </cell>
          <cell r="U1102">
            <v>86.881013999999993</v>
          </cell>
          <cell r="V1102">
            <v>17518.749776999997</v>
          </cell>
          <cell r="W1102">
            <v>1.2617831155006589E-4</v>
          </cell>
          <cell r="X1102">
            <v>2.2558024849101823E-4</v>
          </cell>
          <cell r="Y1102">
            <v>6.5799718536809468</v>
          </cell>
          <cell r="Z1102">
            <v>385144.59746000002</v>
          </cell>
          <cell r="AA1102">
            <v>13203858</v>
          </cell>
        </row>
        <row r="1103">
          <cell r="A1103" t="str">
            <v>MQN</v>
          </cell>
          <cell r="D1103">
            <v>100388.714452</v>
          </cell>
          <cell r="E1103">
            <v>34220.746200000001</v>
          </cell>
          <cell r="F1103">
            <v>3233.7209509999998</v>
          </cell>
          <cell r="G1103">
            <v>39868.252990000001</v>
          </cell>
          <cell r="H1103">
            <v>140599.40413400001</v>
          </cell>
          <cell r="I1103">
            <v>38345.018694999999</v>
          </cell>
          <cell r="J1103">
            <v>17216.867402</v>
          </cell>
          <cell r="K1103">
            <v>2180</v>
          </cell>
          <cell r="L1103">
            <v>20538.088489000002</v>
          </cell>
          <cell r="M1103">
            <v>102254.38543900001</v>
          </cell>
          <cell r="N1103">
            <v>15955.43</v>
          </cell>
          <cell r="O1103">
            <v>125447.49873799999</v>
          </cell>
          <cell r="P1103">
            <v>89068.956730999998</v>
          </cell>
          <cell r="Q1103">
            <v>36378.542007000011</v>
          </cell>
          <cell r="R1103">
            <v>1213.17</v>
          </cell>
          <cell r="S1103">
            <v>25723.188077999999</v>
          </cell>
          <cell r="T1103">
            <v>26650.798917</v>
          </cell>
          <cell r="U1103">
            <v>21296.861486999998</v>
          </cell>
          <cell r="V1103">
            <v>27863.968916999998</v>
          </cell>
          <cell r="W1103">
            <v>0.15147191852038547</v>
          </cell>
          <cell r="X1103">
            <v>0.20827333121770772</v>
          </cell>
          <cell r="Y1103">
            <v>9603.0044640260367</v>
          </cell>
          <cell r="Z1103">
            <v>102254.38543900001</v>
          </cell>
          <cell r="AA1103">
            <v>2217729</v>
          </cell>
        </row>
        <row r="1104">
          <cell r="A1104" t="str">
            <v>SAP</v>
          </cell>
          <cell r="D1104">
            <v>1441.6811949999999</v>
          </cell>
          <cell r="E1104">
            <v>710.50325499999997</v>
          </cell>
          <cell r="F1104">
            <v>537.98096499999997</v>
          </cell>
          <cell r="G1104">
            <v>1413.25566</v>
          </cell>
          <cell r="H1104">
            <v>11070.829213000001</v>
          </cell>
          <cell r="I1104">
            <v>3227.2811200000001</v>
          </cell>
          <cell r="J1104">
            <v>1890.603437</v>
          </cell>
          <cell r="K1104">
            <v>1088.0519400000001</v>
          </cell>
          <cell r="L1104">
            <v>0</v>
          </cell>
          <cell r="M1104">
            <v>7843.5480930000003</v>
          </cell>
          <cell r="N1104">
            <v>12869.84</v>
          </cell>
          <cell r="O1104">
            <v>9323.6731789999994</v>
          </cell>
          <cell r="P1104">
            <v>6965.4142730000003</v>
          </cell>
          <cell r="Q1104">
            <v>2358.2589060000005</v>
          </cell>
          <cell r="R1104">
            <v>104.47985300000001</v>
          </cell>
          <cell r="S1104">
            <v>6.6276729999999997</v>
          </cell>
          <cell r="T1104">
            <v>121.361709</v>
          </cell>
          <cell r="U1104">
            <v>121.361709</v>
          </cell>
          <cell r="V1104">
            <v>225.84156200000001</v>
          </cell>
          <cell r="W1104">
            <v>1.09622961988692E-2</v>
          </cell>
          <cell r="X1104">
            <v>1.5472807403107485E-2</v>
          </cell>
          <cell r="Y1104">
            <v>94.299314521392645</v>
          </cell>
          <cell r="Z1104">
            <v>7843.5480930000003</v>
          </cell>
          <cell r="AA1104">
            <v>1286984</v>
          </cell>
        </row>
        <row r="1105">
          <cell r="A1105" t="str">
            <v>SKN</v>
          </cell>
          <cell r="D1105">
            <v>32886.957499999997</v>
          </cell>
          <cell r="E1105">
            <v>13088.630179</v>
          </cell>
          <cell r="F1105">
            <v>5635.7038839999996</v>
          </cell>
          <cell r="G1105">
            <v>17540.880995</v>
          </cell>
          <cell r="H1105">
            <v>66100.081491999998</v>
          </cell>
          <cell r="I1105">
            <v>15419.199164</v>
          </cell>
          <cell r="J1105">
            <v>15419.199164</v>
          </cell>
          <cell r="K1105">
            <v>0</v>
          </cell>
          <cell r="L1105">
            <v>0</v>
          </cell>
          <cell r="M1105">
            <v>50680.882328</v>
          </cell>
          <cell r="N1105">
            <v>50000</v>
          </cell>
          <cell r="O1105">
            <v>153998.708392</v>
          </cell>
          <cell r="P1105">
            <v>113178.024665</v>
          </cell>
          <cell r="Q1105">
            <v>40820.683726999996</v>
          </cell>
          <cell r="R1105">
            <v>0</v>
          </cell>
          <cell r="S1105">
            <v>4472.5933539999996</v>
          </cell>
          <cell r="T1105">
            <v>4499.3848639999997</v>
          </cell>
          <cell r="U1105">
            <v>3562.4328909999999</v>
          </cell>
          <cell r="V1105">
            <v>4499.3848639999997</v>
          </cell>
          <cell r="W1105">
            <v>5.3894530998893797E-2</v>
          </cell>
          <cell r="X1105">
            <v>7.0291453648032465E-2</v>
          </cell>
          <cell r="Y1105">
            <v>712.48657820000005</v>
          </cell>
          <cell r="Z1105">
            <v>50680.882328</v>
          </cell>
          <cell r="AA1105">
            <v>5000000</v>
          </cell>
        </row>
        <row r="1106">
          <cell r="A1106" t="str">
            <v>VSE</v>
          </cell>
          <cell r="D1106">
            <v>114361.986422</v>
          </cell>
          <cell r="E1106">
            <v>13236.313758</v>
          </cell>
          <cell r="F1106">
            <v>12521.570137999999</v>
          </cell>
          <cell r="G1106">
            <v>14691.071717999999</v>
          </cell>
          <cell r="H1106">
            <v>136673.909743</v>
          </cell>
          <cell r="I1106">
            <v>41431.653915000003</v>
          </cell>
          <cell r="J1106">
            <v>41431.653915000003</v>
          </cell>
          <cell r="K1106">
            <v>0</v>
          </cell>
          <cell r="L1106">
            <v>0</v>
          </cell>
          <cell r="M1106">
            <v>95242.255827999994</v>
          </cell>
          <cell r="N1106">
            <v>89372.5</v>
          </cell>
          <cell r="O1106">
            <v>100491.46044900001</v>
          </cell>
          <cell r="P1106">
            <v>88699.088577999995</v>
          </cell>
          <cell r="Q1106">
            <v>11792.371871000005</v>
          </cell>
          <cell r="R1106">
            <v>14.405751</v>
          </cell>
          <cell r="S1106">
            <v>4230.522363</v>
          </cell>
          <cell r="T1106">
            <v>6253.2035340000002</v>
          </cell>
          <cell r="U1106">
            <v>4969.2214869999998</v>
          </cell>
          <cell r="V1106">
            <v>6267.6092850000005</v>
          </cell>
          <cell r="W1106">
            <v>3.6358230304116307E-2</v>
          </cell>
          <cell r="X1106">
            <v>5.2174546306148206E-2</v>
          </cell>
          <cell r="Y1106">
            <v>556.01236252762317</v>
          </cell>
          <cell r="Z1106">
            <v>95242.255827999994</v>
          </cell>
          <cell r="AA1106">
            <v>8937250</v>
          </cell>
        </row>
        <row r="1107">
          <cell r="A1107" t="str">
            <v>DKP</v>
          </cell>
          <cell r="D1107">
            <v>31396.578691999999</v>
          </cell>
          <cell r="E1107">
            <v>9500.5079569999998</v>
          </cell>
          <cell r="F1107">
            <v>16839.795185999999</v>
          </cell>
          <cell r="G1107">
            <v>59469.192153000004</v>
          </cell>
          <cell r="H1107">
            <v>102426.402303</v>
          </cell>
          <cell r="I1107">
            <v>69359.718307000003</v>
          </cell>
          <cell r="J1107">
            <v>33309.582753000002</v>
          </cell>
          <cell r="K1107">
            <v>11428.164000000001</v>
          </cell>
          <cell r="L1107">
            <v>36050.135554</v>
          </cell>
          <cell r="M1107">
            <v>33066.683996</v>
          </cell>
          <cell r="N1107">
            <v>29929.1</v>
          </cell>
          <cell r="O1107">
            <v>66817.094410999998</v>
          </cell>
          <cell r="P1107">
            <v>46742.973311000002</v>
          </cell>
          <cell r="Q1107">
            <v>20074.121099999997</v>
          </cell>
          <cell r="R1107">
            <v>4588.9039640000001</v>
          </cell>
          <cell r="S1107">
            <v>7438.7900879999997</v>
          </cell>
          <cell r="T1107">
            <v>2749.3603410000001</v>
          </cell>
          <cell r="U1107">
            <v>2101.6094710000002</v>
          </cell>
          <cell r="V1107">
            <v>7338.2643050000006</v>
          </cell>
          <cell r="W1107">
            <v>2.051823967010941E-2</v>
          </cell>
          <cell r="X1107">
            <v>6.3556704725947932E-2</v>
          </cell>
          <cell r="Y1107">
            <v>702.19601357875786</v>
          </cell>
          <cell r="Z1107">
            <v>33066.683996</v>
          </cell>
          <cell r="AA1107">
            <v>2992910</v>
          </cell>
        </row>
        <row r="1108">
          <cell r="A1108" t="str">
            <v>VHF</v>
          </cell>
          <cell r="D1108">
            <v>201537.18346</v>
          </cell>
          <cell r="E1108">
            <v>20008.023353</v>
          </cell>
          <cell r="F1108">
            <v>42348.527236000002</v>
          </cell>
          <cell r="G1108">
            <v>12878.599941</v>
          </cell>
          <cell r="H1108">
            <v>312195.84872399998</v>
          </cell>
          <cell r="I1108">
            <v>86752.934760999997</v>
          </cell>
          <cell r="J1108">
            <v>73670.982665999996</v>
          </cell>
          <cell r="K1108">
            <v>31959.062815000001</v>
          </cell>
          <cell r="L1108">
            <v>0</v>
          </cell>
          <cell r="M1108">
            <v>225442.913963</v>
          </cell>
          <cell r="N1108">
            <v>215000</v>
          </cell>
          <cell r="O1108">
            <v>554326.99201000005</v>
          </cell>
          <cell r="P1108">
            <v>517827.56867499999</v>
          </cell>
          <cell r="Q1108">
            <v>36499.423335000021</v>
          </cell>
          <cell r="R1108">
            <v>6340.7261769999996</v>
          </cell>
          <cell r="S1108">
            <v>-1809.079549</v>
          </cell>
          <cell r="T1108">
            <v>9545.2939179999994</v>
          </cell>
          <cell r="U1108">
            <v>9545.2939179999994</v>
          </cell>
          <cell r="V1108">
            <v>15886.020095</v>
          </cell>
          <cell r="W1108">
            <v>3.0574698404906134E-2</v>
          </cell>
          <cell r="X1108">
            <v>4.2340181601656313E-2</v>
          </cell>
          <cell r="Y1108">
            <v>443.9671589767442</v>
          </cell>
          <cell r="Z1108">
            <v>225442.913963</v>
          </cell>
          <cell r="AA1108">
            <v>21500000</v>
          </cell>
        </row>
        <row r="1109">
          <cell r="A1109" t="str">
            <v>BAL</v>
          </cell>
          <cell r="D1109">
            <v>28149.864088999999</v>
          </cell>
          <cell r="E1109">
            <v>5874.7456480000001</v>
          </cell>
          <cell r="F1109">
            <v>11918.493751</v>
          </cell>
          <cell r="G1109">
            <v>8638.9517880000003</v>
          </cell>
          <cell r="H1109">
            <v>38616.986675</v>
          </cell>
          <cell r="I1109">
            <v>6715.5605079999996</v>
          </cell>
          <cell r="J1109">
            <v>6715.5605079999996</v>
          </cell>
          <cell r="K1109">
            <v>0</v>
          </cell>
          <cell r="L1109">
            <v>0</v>
          </cell>
          <cell r="M1109">
            <v>31901.426167000001</v>
          </cell>
          <cell r="N1109">
            <v>20000</v>
          </cell>
          <cell r="O1109">
            <v>63500.561296</v>
          </cell>
          <cell r="P1109">
            <v>55871.151160000001</v>
          </cell>
          <cell r="Q1109">
            <v>7629.4101359999986</v>
          </cell>
          <cell r="R1109">
            <v>20.136986</v>
          </cell>
          <cell r="S1109">
            <v>1021.125437</v>
          </cell>
          <cell r="T1109">
            <v>1210.0918039999999</v>
          </cell>
          <cell r="U1109">
            <v>948.073443</v>
          </cell>
          <cell r="V1109">
            <v>1230.2287899999999</v>
          </cell>
          <cell r="W1109">
            <v>2.4550684158217012E-2</v>
          </cell>
          <cell r="X1109">
            <v>2.9718841973927854E-2</v>
          </cell>
          <cell r="Y1109">
            <v>474.0367215</v>
          </cell>
          <cell r="Z1109">
            <v>31901.426167000001</v>
          </cell>
          <cell r="AA1109">
            <v>2000000</v>
          </cell>
        </row>
        <row r="1110">
          <cell r="A1110" t="str">
            <v>SPH</v>
          </cell>
          <cell r="D1110">
            <v>184884.005722</v>
          </cell>
          <cell r="E1110">
            <v>10640.112775</v>
          </cell>
          <cell r="F1110">
            <v>47313.208493999999</v>
          </cell>
          <cell r="G1110">
            <v>1843.5253170000001</v>
          </cell>
          <cell r="H1110">
            <v>194051.92073799999</v>
          </cell>
          <cell r="I1110">
            <v>72313.424010999996</v>
          </cell>
          <cell r="J1110">
            <v>72313.424010999996</v>
          </cell>
          <cell r="K1110">
            <v>17500</v>
          </cell>
          <cell r="L1110">
            <v>0</v>
          </cell>
          <cell r="M1110">
            <v>121738.49672700001</v>
          </cell>
          <cell r="N1110">
            <v>100000</v>
          </cell>
          <cell r="O1110">
            <v>190311.64000799999</v>
          </cell>
          <cell r="P1110">
            <v>149593.41250499999</v>
          </cell>
          <cell r="Q1110">
            <v>40718.227502999995</v>
          </cell>
          <cell r="R1110">
            <v>121.567708</v>
          </cell>
          <cell r="S1110">
            <v>9462.4473980000002</v>
          </cell>
          <cell r="T1110">
            <v>15085.182973999999</v>
          </cell>
          <cell r="U1110">
            <v>11958.389642</v>
          </cell>
          <cell r="V1110">
            <v>15206.750682</v>
          </cell>
          <cell r="W1110">
            <v>6.1624690941068656E-2</v>
          </cell>
          <cell r="X1110">
            <v>9.823014053489447E-2</v>
          </cell>
          <cell r="Y1110">
            <v>1195.8389642</v>
          </cell>
          <cell r="Z1110">
            <v>121738.49672700001</v>
          </cell>
          <cell r="AA1110">
            <v>10000000</v>
          </cell>
        </row>
        <row r="1111">
          <cell r="A1111" t="str">
            <v>DM7</v>
          </cell>
          <cell r="D1111">
            <v>284314.129449</v>
          </cell>
          <cell r="E1111">
            <v>94062.558032000001</v>
          </cell>
          <cell r="F1111">
            <v>145658.84888000001</v>
          </cell>
          <cell r="G1111">
            <v>114761.29958200001</v>
          </cell>
          <cell r="H1111">
            <v>407995.00068900001</v>
          </cell>
          <cell r="I1111">
            <v>207626.48574900001</v>
          </cell>
          <cell r="J1111">
            <v>207626.48574900001</v>
          </cell>
          <cell r="K1111">
            <v>0</v>
          </cell>
          <cell r="L1111">
            <v>0</v>
          </cell>
          <cell r="M1111">
            <v>200368.51493999999</v>
          </cell>
          <cell r="N1111">
            <v>154111</v>
          </cell>
          <cell r="O1111">
            <v>758298.84879600001</v>
          </cell>
          <cell r="P1111">
            <v>667881.058204</v>
          </cell>
          <cell r="Q1111">
            <v>90417.790592000005</v>
          </cell>
          <cell r="R1111">
            <v>0</v>
          </cell>
          <cell r="S1111">
            <v>44783.612179000003</v>
          </cell>
          <cell r="T1111">
            <v>50202.168902999998</v>
          </cell>
          <cell r="U1111">
            <v>40141.735121999998</v>
          </cell>
          <cell r="V1111">
            <v>50202.168902999998</v>
          </cell>
          <cell r="W1111">
            <v>9.8387811258007565E-2</v>
          </cell>
          <cell r="X1111">
            <v>0.2003395350513047</v>
          </cell>
          <cell r="Y1111">
            <v>2604.7287423999583</v>
          </cell>
          <cell r="Z1111">
            <v>200368.51493999999</v>
          </cell>
          <cell r="AA1111">
            <v>15411100</v>
          </cell>
        </row>
        <row r="1112">
          <cell r="A1112" t="str">
            <v>MLS</v>
          </cell>
          <cell r="D1112">
            <v>77419.916190999997</v>
          </cell>
          <cell r="E1112">
            <v>3020.1947530000002</v>
          </cell>
          <cell r="F1112">
            <v>72674.994147999998</v>
          </cell>
          <cell r="G1112">
            <v>42525.367737</v>
          </cell>
          <cell r="H1112">
            <v>140350.206194</v>
          </cell>
          <cell r="I1112">
            <v>129458.51234099999</v>
          </cell>
          <cell r="J1112">
            <v>116674.298721</v>
          </cell>
          <cell r="K1112">
            <v>41261.258343000001</v>
          </cell>
          <cell r="L1112">
            <v>12784.21362</v>
          </cell>
          <cell r="M1112">
            <v>10891.693853000001</v>
          </cell>
          <cell r="N1112">
            <v>40000</v>
          </cell>
          <cell r="O1112">
            <v>249872.32603200001</v>
          </cell>
          <cell r="P1112">
            <v>231149.25200499999</v>
          </cell>
          <cell r="Q1112">
            <v>18723.07402700001</v>
          </cell>
          <cell r="R1112">
            <v>4469.5715140000002</v>
          </cell>
          <cell r="S1112">
            <v>11641.927905</v>
          </cell>
          <cell r="T1112">
            <v>4791.7333600000002</v>
          </cell>
          <cell r="U1112">
            <v>4791.7333600000002</v>
          </cell>
          <cell r="V1112">
            <v>9261.3048740000013</v>
          </cell>
          <cell r="W1112">
            <v>3.4141263414865203E-2</v>
          </cell>
          <cell r="X1112">
            <v>0.43994381633120988</v>
          </cell>
          <cell r="Y1112">
            <v>1197.93334</v>
          </cell>
          <cell r="Z1112">
            <v>10891.693853000001</v>
          </cell>
          <cell r="AA1112">
            <v>4000000</v>
          </cell>
        </row>
        <row r="1113">
          <cell r="A1113" t="str">
            <v>SJG</v>
          </cell>
          <cell r="D1113">
            <v>13256686.548645001</v>
          </cell>
          <cell r="E1113">
            <v>7252461.5596099999</v>
          </cell>
          <cell r="F1113">
            <v>2859024.3041360001</v>
          </cell>
          <cell r="G1113">
            <v>10615498.349602001</v>
          </cell>
          <cell r="H1113">
            <v>28687768.140425999</v>
          </cell>
          <cell r="I1113">
            <v>21150656.995917</v>
          </cell>
          <cell r="J1113">
            <v>13327167.956292</v>
          </cell>
          <cell r="K1113">
            <v>6299856.7150619999</v>
          </cell>
          <cell r="L1113">
            <v>7403622.697377</v>
          </cell>
          <cell r="M1113">
            <v>7537111.1445089998</v>
          </cell>
          <cell r="N1113">
            <v>4495371.12</v>
          </cell>
          <cell r="O1113" t="e">
            <v>#N/A</v>
          </cell>
          <cell r="P1113" t="e">
            <v>#N/A</v>
          </cell>
          <cell r="Q1113" t="e">
            <v>#N/A</v>
          </cell>
          <cell r="R1113" t="e">
            <v>#N/A</v>
          </cell>
          <cell r="S1113" t="e">
            <v>#N/A</v>
          </cell>
          <cell r="T1113" t="e">
            <v>#N/A</v>
          </cell>
          <cell r="U1113" t="e">
            <v>#N/A</v>
          </cell>
          <cell r="V1113" t="e">
            <v>#N/A</v>
          </cell>
          <cell r="W1113" t="e">
            <v>#N/A</v>
          </cell>
          <cell r="X1113" t="e">
            <v>#N/A</v>
          </cell>
          <cell r="Y1113" t="e">
            <v>#N/A</v>
          </cell>
          <cell r="Z1113">
            <v>7537111.1445089998</v>
          </cell>
          <cell r="AA1113">
            <v>449537112</v>
          </cell>
        </row>
        <row r="1114">
          <cell r="A1114" t="str">
            <v>NQN</v>
          </cell>
          <cell r="D1114">
            <v>96225.161454000001</v>
          </cell>
          <cell r="E1114">
            <v>15413.762411</v>
          </cell>
          <cell r="F1114">
            <v>28408.861581000001</v>
          </cell>
          <cell r="G1114">
            <v>826919.88014599995</v>
          </cell>
          <cell r="H1114">
            <v>995645.84995099995</v>
          </cell>
          <cell r="I1114">
            <v>441740.87079900003</v>
          </cell>
          <cell r="J1114">
            <v>214108.940187</v>
          </cell>
          <cell r="K1114">
            <v>24385.123552000001</v>
          </cell>
          <cell r="L1114">
            <v>227631.930612</v>
          </cell>
          <cell r="M1114">
            <v>553904.97915200004</v>
          </cell>
          <cell r="N1114">
            <v>402951.78</v>
          </cell>
          <cell r="O1114">
            <v>517427.71338099998</v>
          </cell>
          <cell r="P1114">
            <v>414165.77159399999</v>
          </cell>
          <cell r="Q1114">
            <v>103261.94178700002</v>
          </cell>
          <cell r="R1114">
            <v>18843.067272</v>
          </cell>
          <cell r="S1114">
            <v>66361.695091999994</v>
          </cell>
          <cell r="T1114">
            <v>49604.603574000001</v>
          </cell>
          <cell r="U1114">
            <v>39928.737845000003</v>
          </cell>
          <cell r="V1114">
            <v>68447.670845999994</v>
          </cell>
          <cell r="W1114">
            <v>4.0103353865197221E-2</v>
          </cell>
          <cell r="X1114">
            <v>7.2085898029168899E-2</v>
          </cell>
          <cell r="Y1114">
            <v>785.51026022340079</v>
          </cell>
          <cell r="Z1114">
            <v>553904.97915200004</v>
          </cell>
          <cell r="AA1114">
            <v>50831593</v>
          </cell>
        </row>
        <row r="1115">
          <cell r="A1115" t="str">
            <v>BDP</v>
          </cell>
          <cell r="D1115">
            <v>829610.34869899997</v>
          </cell>
          <cell r="E1115">
            <v>10402.979976000001</v>
          </cell>
          <cell r="F1115">
            <v>438733.15247299999</v>
          </cell>
          <cell r="G1115">
            <v>2167114.1732970001</v>
          </cell>
          <cell r="H1115">
            <v>3134020.717716</v>
          </cell>
          <cell r="I1115">
            <v>3071081.6828140002</v>
          </cell>
          <cell r="J1115">
            <v>1195653.857019</v>
          </cell>
          <cell r="K1115">
            <v>175978.536938</v>
          </cell>
          <cell r="L1115">
            <v>949713.82579499995</v>
          </cell>
          <cell r="M1115">
            <v>62939.034901999999</v>
          </cell>
          <cell r="N1115">
            <v>250000</v>
          </cell>
          <cell r="O1115">
            <v>258654.57623800001</v>
          </cell>
          <cell r="P1115">
            <v>245103.97753999999</v>
          </cell>
          <cell r="Q1115">
            <v>13550.598698000018</v>
          </cell>
          <cell r="R1115">
            <v>109078.41948900001</v>
          </cell>
          <cell r="S1115">
            <v>-70739.661991000001</v>
          </cell>
          <cell r="T1115">
            <v>-178467.61940200001</v>
          </cell>
          <cell r="U1115">
            <v>-178467.61940200001</v>
          </cell>
          <cell r="V1115">
            <v>-69389.199913000004</v>
          </cell>
          <cell r="W1115">
            <v>-5.6945258336410419E-2</v>
          </cell>
          <cell r="X1115">
            <v>-2.8355633301318526</v>
          </cell>
          <cell r="Y1115">
            <v>-7138.7047760799996</v>
          </cell>
          <cell r="Z1115">
            <v>62939.034901999999</v>
          </cell>
          <cell r="AA1115">
            <v>25000000</v>
          </cell>
        </row>
        <row r="1116">
          <cell r="A1116" t="str">
            <v>CEN</v>
          </cell>
          <cell r="D1116">
            <v>37514.931664000003</v>
          </cell>
          <cell r="E1116">
            <v>10739.989115</v>
          </cell>
          <cell r="F1116">
            <v>17355.511528999999</v>
          </cell>
          <cell r="G1116">
            <v>5690.7368210000004</v>
          </cell>
          <cell r="H1116">
            <v>53419.441136000001</v>
          </cell>
          <cell r="I1116">
            <v>36386.022796999998</v>
          </cell>
          <cell r="J1116">
            <v>36386.022796999998</v>
          </cell>
          <cell r="K1116">
            <v>2513</v>
          </cell>
          <cell r="L1116">
            <v>0</v>
          </cell>
          <cell r="M1116">
            <v>17033.418339</v>
          </cell>
          <cell r="N1116">
            <v>13092</v>
          </cell>
          <cell r="O1116">
            <v>120017.39312199999</v>
          </cell>
          <cell r="P1116">
            <v>111878.456947</v>
          </cell>
          <cell r="Q1116">
            <v>8138.9361749999953</v>
          </cell>
          <cell r="R1116">
            <v>0</v>
          </cell>
          <cell r="S1116">
            <v>4353.99629</v>
          </cell>
          <cell r="T1116">
            <v>4384.5925090000001</v>
          </cell>
          <cell r="U1116">
            <v>3512.3255869999998</v>
          </cell>
          <cell r="V1116">
            <v>4384.5925090000001</v>
          </cell>
          <cell r="W1116">
            <v>6.5749950061401927E-2</v>
          </cell>
          <cell r="X1116">
            <v>0.2062020386687809</v>
          </cell>
          <cell r="Y1116">
            <v>2682.8029231591813</v>
          </cell>
          <cell r="Z1116">
            <v>17033.418339</v>
          </cell>
          <cell r="AA1116">
            <v>1309200</v>
          </cell>
        </row>
        <row r="1117">
          <cell r="A1117" t="str">
            <v>VGG</v>
          </cell>
          <cell r="D1117">
            <v>3621619.23484</v>
          </cell>
          <cell r="E1117">
            <v>1162533.3244700001</v>
          </cell>
          <cell r="F1117">
            <v>790597.00554499996</v>
          </cell>
          <cell r="G1117">
            <v>567791.92143500003</v>
          </cell>
          <cell r="H1117">
            <v>4701038.4019809999</v>
          </cell>
          <cell r="I1117">
            <v>3031269.1863589999</v>
          </cell>
          <cell r="J1117">
            <v>3000175.1099589998</v>
          </cell>
          <cell r="K1117">
            <v>78748.030325</v>
          </cell>
          <cell r="L1117">
            <v>0</v>
          </cell>
          <cell r="M1117">
            <v>1669769.2156219999</v>
          </cell>
          <cell r="N1117">
            <v>441000</v>
          </cell>
          <cell r="O1117">
            <v>9716998.9582449999</v>
          </cell>
          <cell r="P1117">
            <v>8546827.6938850004</v>
          </cell>
          <cell r="Q1117">
            <v>1170171.2643600004</v>
          </cell>
          <cell r="R1117">
            <v>0</v>
          </cell>
          <cell r="S1117">
            <v>477791.71184499998</v>
          </cell>
          <cell r="T1117">
            <v>581414.60818600003</v>
          </cell>
          <cell r="U1117">
            <v>453024.20941299998</v>
          </cell>
          <cell r="V1117">
            <v>581414.60818600003</v>
          </cell>
          <cell r="W1117">
            <v>9.6366838701444621E-2</v>
          </cell>
          <cell r="X1117">
            <v>0.2713094750906912</v>
          </cell>
          <cell r="Y1117">
            <v>10272.657809818595</v>
          </cell>
          <cell r="Z1117">
            <v>1669769.2156219999</v>
          </cell>
          <cell r="AA1117">
            <v>44100000</v>
          </cell>
        </row>
        <row r="1118">
          <cell r="A1118" t="str">
            <v>AGX</v>
          </cell>
          <cell r="D1118">
            <v>271457.59551800002</v>
          </cell>
          <cell r="E1118">
            <v>40862.062744000003</v>
          </cell>
          <cell r="F1118">
            <v>59518.990771999997</v>
          </cell>
          <cell r="G1118">
            <v>100536.290159</v>
          </cell>
          <cell r="H1118">
            <v>450733.99517800001</v>
          </cell>
          <cell r="I1118">
            <v>72816.145002000005</v>
          </cell>
          <cell r="J1118">
            <v>65750.630480000007</v>
          </cell>
          <cell r="K1118">
            <v>8580.0438529999992</v>
          </cell>
          <cell r="L1118">
            <v>0</v>
          </cell>
          <cell r="M1118">
            <v>377917.85017599998</v>
          </cell>
          <cell r="N1118">
            <v>108000</v>
          </cell>
          <cell r="O1118">
            <v>602844.71001200005</v>
          </cell>
          <cell r="P1118">
            <v>497318.46527099999</v>
          </cell>
          <cell r="Q1118">
            <v>105526.244741</v>
          </cell>
          <cell r="R1118">
            <v>477.603272</v>
          </cell>
          <cell r="S1118">
            <v>58475.907796</v>
          </cell>
          <cell r="T1118">
            <v>66431.174159999995</v>
          </cell>
          <cell r="U1118">
            <v>54902.488416</v>
          </cell>
          <cell r="V1118">
            <v>66908.777431999988</v>
          </cell>
          <cell r="W1118">
            <v>0.12180685061112016</v>
          </cell>
          <cell r="X1118">
            <v>0.14527625088476606</v>
          </cell>
          <cell r="Y1118">
            <v>5083.5637422222226</v>
          </cell>
          <cell r="Z1118">
            <v>377917.85017599998</v>
          </cell>
          <cell r="AA1118">
            <v>10800000</v>
          </cell>
        </row>
        <row r="1119">
          <cell r="A1119" t="str">
            <v>UDJ</v>
          </cell>
          <cell r="D1119">
            <v>343010.746919</v>
          </cell>
          <cell r="E1119">
            <v>47425.516534000002</v>
          </cell>
          <cell r="F1119">
            <v>270180.85918700002</v>
          </cell>
          <cell r="G1119">
            <v>7113.0013360000003</v>
          </cell>
          <cell r="H1119">
            <v>465750.06778799999</v>
          </cell>
          <cell r="I1119">
            <v>269448.66767499998</v>
          </cell>
          <cell r="J1119">
            <v>269448.66767499998</v>
          </cell>
          <cell r="K1119">
            <v>0</v>
          </cell>
          <cell r="L1119">
            <v>0</v>
          </cell>
          <cell r="M1119">
            <v>196301.40011300001</v>
          </cell>
          <cell r="N1119">
            <v>146108.4</v>
          </cell>
          <cell r="O1119">
            <v>75107.818813000005</v>
          </cell>
          <cell r="P1119">
            <v>41307.190253000001</v>
          </cell>
          <cell r="Q1119">
            <v>33800.628559999997</v>
          </cell>
          <cell r="R1119">
            <v>0</v>
          </cell>
          <cell r="S1119">
            <v>28123.778725</v>
          </cell>
          <cell r="T1119">
            <v>30812.236761</v>
          </cell>
          <cell r="U1119">
            <v>24641.869408999999</v>
          </cell>
          <cell r="V1119">
            <v>30812.236761</v>
          </cell>
          <cell r="W1119">
            <v>5.2907924471234817E-2</v>
          </cell>
          <cell r="X1119">
            <v>0.12553078783347962</v>
          </cell>
          <cell r="Y1119">
            <v>1686.5470711471758</v>
          </cell>
          <cell r="Z1119">
            <v>196301.40011300001</v>
          </cell>
          <cell r="AA1119">
            <v>14610840</v>
          </cell>
        </row>
        <row r="1120">
          <cell r="A1120" t="str">
            <v>BCP</v>
          </cell>
          <cell r="D1120">
            <v>59701.504528999998</v>
          </cell>
          <cell r="E1120">
            <v>26016.863839000001</v>
          </cell>
          <cell r="F1120">
            <v>15234.319665000001</v>
          </cell>
          <cell r="G1120">
            <v>28133.949217000001</v>
          </cell>
          <cell r="H1120">
            <v>93770.421595000007</v>
          </cell>
          <cell r="I1120">
            <v>14443.948920000001</v>
          </cell>
          <cell r="J1120">
            <v>12748.270638</v>
          </cell>
          <cell r="K1120">
            <v>0</v>
          </cell>
          <cell r="L1120">
            <v>0</v>
          </cell>
          <cell r="M1120">
            <v>79326.472674999997</v>
          </cell>
          <cell r="N1120">
            <v>60000</v>
          </cell>
          <cell r="O1120">
            <v>81645.197948000001</v>
          </cell>
          <cell r="P1120">
            <v>53634.030376000002</v>
          </cell>
          <cell r="Q1120">
            <v>28011.167572000002</v>
          </cell>
          <cell r="R1120">
            <v>503.875743</v>
          </cell>
          <cell r="S1120">
            <v>14252.757055</v>
          </cell>
          <cell r="T1120">
            <v>14274.054491999999</v>
          </cell>
          <cell r="U1120">
            <v>11002.765586</v>
          </cell>
          <cell r="V1120">
            <v>14777.930235</v>
          </cell>
          <cell r="W1120">
            <v>0.1173372732984138</v>
          </cell>
          <cell r="X1120">
            <v>0.13870231733457067</v>
          </cell>
          <cell r="Y1120">
            <v>1833.7942643333333</v>
          </cell>
          <cell r="Z1120">
            <v>79326.472674999997</v>
          </cell>
          <cell r="AA1120">
            <v>6000000</v>
          </cell>
        </row>
        <row r="1121">
          <cell r="A1121" t="str">
            <v>TEL</v>
          </cell>
          <cell r="D1121">
            <v>64183.736191999997</v>
          </cell>
          <cell r="E1121">
            <v>19835.651325999999</v>
          </cell>
          <cell r="F1121">
            <v>9514.8466509999998</v>
          </cell>
          <cell r="G1121">
            <v>5586.904869</v>
          </cell>
          <cell r="H1121">
            <v>69821.497141999993</v>
          </cell>
          <cell r="I1121">
            <v>26549.602483999999</v>
          </cell>
          <cell r="J1121">
            <v>26549.602483999999</v>
          </cell>
          <cell r="K1121">
            <v>0</v>
          </cell>
          <cell r="L1121">
            <v>0</v>
          </cell>
          <cell r="M1121">
            <v>43271.894657999997</v>
          </cell>
          <cell r="N1121">
            <v>50000</v>
          </cell>
          <cell r="O1121">
            <v>39520.006261000002</v>
          </cell>
          <cell r="P1121">
            <v>37426.739861000002</v>
          </cell>
          <cell r="Q1121">
            <v>2093.2664000000013</v>
          </cell>
          <cell r="R1121">
            <v>0</v>
          </cell>
          <cell r="S1121">
            <v>-21752.796923999998</v>
          </cell>
          <cell r="T1121">
            <v>-11027.779817000001</v>
          </cell>
          <cell r="U1121">
            <v>-11029.839779</v>
          </cell>
          <cell r="V1121">
            <v>-11027.779817000001</v>
          </cell>
          <cell r="W1121">
            <v>-0.15797197468521737</v>
          </cell>
          <cell r="X1121">
            <v>-0.2548961598787039</v>
          </cell>
          <cell r="Y1121">
            <v>-2205.9679557999998</v>
          </cell>
          <cell r="Z1121">
            <v>43271.894657999997</v>
          </cell>
          <cell r="AA1121">
            <v>5000000</v>
          </cell>
        </row>
        <row r="1122">
          <cell r="A1122" t="str">
            <v>VAV</v>
          </cell>
          <cell r="D1122">
            <v>143072.65053099999</v>
          </cell>
          <cell r="E1122">
            <v>10387.372638999999</v>
          </cell>
          <cell r="F1122">
            <v>35489.411419999997</v>
          </cell>
          <cell r="G1122">
            <v>513590.35356999998</v>
          </cell>
          <cell r="H1122">
            <v>658638.38857399998</v>
          </cell>
          <cell r="I1122">
            <v>316884.55537299998</v>
          </cell>
          <cell r="J1122">
            <v>156136.32876199999</v>
          </cell>
          <cell r="K1122">
            <v>18094.678658000001</v>
          </cell>
          <cell r="L1122">
            <v>157511.862976</v>
          </cell>
          <cell r="M1122">
            <v>341753.833201</v>
          </cell>
          <cell r="N1122">
            <v>160000</v>
          </cell>
          <cell r="O1122">
            <v>590924.86366000003</v>
          </cell>
          <cell r="P1122">
            <v>458963.377966</v>
          </cell>
          <cell r="Q1122">
            <v>131961.485694</v>
          </cell>
          <cell r="R1122">
            <v>5374.3752420000001</v>
          </cell>
          <cell r="S1122">
            <v>94593.083199999994</v>
          </cell>
          <cell r="T1122">
            <v>93934.537754999998</v>
          </cell>
          <cell r="U1122">
            <v>87410.536798999994</v>
          </cell>
          <cell r="V1122">
            <v>99308.912996999992</v>
          </cell>
          <cell r="W1122">
            <v>0.13271400257772731</v>
          </cell>
          <cell r="X1122">
            <v>0.25577046489948257</v>
          </cell>
          <cell r="Y1122">
            <v>5463.1585499374996</v>
          </cell>
          <cell r="Z1122">
            <v>341753.833201</v>
          </cell>
          <cell r="AA1122">
            <v>16000000</v>
          </cell>
        </row>
        <row r="1123">
          <cell r="A1123" t="str">
            <v>PWA</v>
          </cell>
          <cell r="D1123">
            <v>669560.17094700004</v>
          </cell>
          <cell r="E1123">
            <v>16197.375013999999</v>
          </cell>
          <cell r="F1123">
            <v>583139.17466100003</v>
          </cell>
          <cell r="G1123">
            <v>13266.748320000001</v>
          </cell>
          <cell r="H1123">
            <v>697787.26449800003</v>
          </cell>
          <cell r="I1123">
            <v>588250.01953100006</v>
          </cell>
          <cell r="J1123">
            <v>588250.01953100006</v>
          </cell>
          <cell r="K1123">
            <v>98974.140163000004</v>
          </cell>
          <cell r="L1123">
            <v>0</v>
          </cell>
          <cell r="M1123">
            <v>109537.24496700001</v>
          </cell>
          <cell r="N1123">
            <v>100000</v>
          </cell>
          <cell r="O1123">
            <v>85999.377695999996</v>
          </cell>
          <cell r="P1123">
            <v>51802.502708</v>
          </cell>
          <cell r="Q1123">
            <v>34196.874988000003</v>
          </cell>
          <cell r="R1123">
            <v>1593.32402</v>
          </cell>
          <cell r="S1123">
            <v>23094.709224999999</v>
          </cell>
          <cell r="T1123">
            <v>21446.253035999998</v>
          </cell>
          <cell r="U1123">
            <v>21446.253035999998</v>
          </cell>
          <cell r="V1123">
            <v>23039.577055999998</v>
          </cell>
          <cell r="W1123">
            <v>3.0734658150330094E-2</v>
          </cell>
          <cell r="X1123">
            <v>0.19578959688516043</v>
          </cell>
          <cell r="Y1123">
            <v>2144.6253035999998</v>
          </cell>
          <cell r="Z1123">
            <v>109537.24496700001</v>
          </cell>
          <cell r="AA1123">
            <v>10000000</v>
          </cell>
        </row>
        <row r="1124">
          <cell r="A1124" t="str">
            <v>DHB</v>
          </cell>
          <cell r="D1124">
            <v>812378.04253600002</v>
          </cell>
          <cell r="E1124">
            <v>318639.860934</v>
          </cell>
          <cell r="F1124">
            <v>205555.98536399999</v>
          </cell>
          <cell r="G1124">
            <v>7084290.40931</v>
          </cell>
          <cell r="H1124">
            <v>9585858.518197</v>
          </cell>
          <cell r="I1124">
            <v>9466690.2914039996</v>
          </cell>
          <cell r="J1124">
            <v>2834993.2113999999</v>
          </cell>
          <cell r="K1124">
            <v>1148898.4039449999</v>
          </cell>
          <cell r="L1124">
            <v>6556977.2319440003</v>
          </cell>
          <cell r="M1124">
            <v>119168.22679299999</v>
          </cell>
          <cell r="N1124">
            <v>2722000</v>
          </cell>
          <cell r="O1124">
            <v>3222620.0801519998</v>
          </cell>
          <cell r="P1124">
            <v>2566404.41689</v>
          </cell>
          <cell r="Q1124">
            <v>656215.66326200007</v>
          </cell>
          <cell r="R1124">
            <v>739316.94009199995</v>
          </cell>
          <cell r="S1124">
            <v>486314.15636000002</v>
          </cell>
          <cell r="T1124">
            <v>-308841.95847100002</v>
          </cell>
          <cell r="U1124">
            <v>-320483.30612800003</v>
          </cell>
          <cell r="V1124">
            <v>430474.98162099993</v>
          </cell>
          <cell r="W1124">
            <v>-3.3432926797283838E-2</v>
          </cell>
          <cell r="X1124">
            <v>-2.6893351923805362</v>
          </cell>
          <cell r="Y1124">
            <v>-1177.3817271418075</v>
          </cell>
          <cell r="Z1124">
            <v>119168.22679299999</v>
          </cell>
          <cell r="AA1124">
            <v>272200000</v>
          </cell>
        </row>
        <row r="1125">
          <cell r="A1125" t="str">
            <v>NDW</v>
          </cell>
          <cell r="D1125">
            <v>78028.000958999997</v>
          </cell>
          <cell r="E1125">
            <v>2219.0468500000002</v>
          </cell>
          <cell r="F1125">
            <v>12822.301995</v>
          </cell>
          <cell r="G1125">
            <v>385961.80899699999</v>
          </cell>
          <cell r="H1125">
            <v>492506.74030399998</v>
          </cell>
          <cell r="I1125">
            <v>132067.17159499999</v>
          </cell>
          <cell r="J1125">
            <v>81193.302247</v>
          </cell>
          <cell r="K1125">
            <v>36510.780206000003</v>
          </cell>
          <cell r="L1125">
            <v>50873.869348</v>
          </cell>
          <cell r="M1125">
            <v>360439.56870900001</v>
          </cell>
          <cell r="N1125">
            <v>342990.48</v>
          </cell>
          <cell r="O1125">
            <v>212779.98935300001</v>
          </cell>
          <cell r="P1125">
            <v>146452.45725499999</v>
          </cell>
          <cell r="Q1125">
            <v>66327.532097999996</v>
          </cell>
          <cell r="R1125">
            <v>7294.3158940000003</v>
          </cell>
          <cell r="S1125">
            <v>28721.614323999998</v>
          </cell>
          <cell r="T1125">
            <v>21842.614810999999</v>
          </cell>
          <cell r="U1125">
            <v>17450.358709</v>
          </cell>
          <cell r="V1125">
            <v>29136.930704999999</v>
          </cell>
          <cell r="W1125">
            <v>3.5431715509576092E-2</v>
          </cell>
          <cell r="X1125">
            <v>4.8414103844099603E-2</v>
          </cell>
          <cell r="Y1125">
            <v>508.58262041910541</v>
          </cell>
          <cell r="Z1125">
            <v>360439.56870900001</v>
          </cell>
          <cell r="AA1125">
            <v>34311748</v>
          </cell>
        </row>
        <row r="1126">
          <cell r="A1126" t="str">
            <v>PPH</v>
          </cell>
          <cell r="D1126">
            <v>2674657.2440010002</v>
          </cell>
          <cell r="E1126">
            <v>768687.70144400001</v>
          </cell>
          <cell r="F1126">
            <v>1336981.4399230001</v>
          </cell>
          <cell r="G1126">
            <v>1803049.8727210001</v>
          </cell>
          <cell r="H1126">
            <v>5427847.521125</v>
          </cell>
          <cell r="I1126">
            <v>3746468.9918519999</v>
          </cell>
          <cell r="J1126">
            <v>2393068.8864930002</v>
          </cell>
          <cell r="K1126">
            <v>1754742.972966</v>
          </cell>
          <cell r="L1126">
            <v>1288088.199734</v>
          </cell>
          <cell r="M1126">
            <v>1681378.5292730001</v>
          </cell>
          <cell r="N1126">
            <v>746708.91</v>
          </cell>
          <cell r="O1126">
            <v>3499309.8519069999</v>
          </cell>
          <cell r="P1126">
            <v>3204731.9839380002</v>
          </cell>
          <cell r="Q1126">
            <v>294577.86796900007</v>
          </cell>
          <cell r="R1126">
            <v>161958.74602799999</v>
          </cell>
          <cell r="S1126">
            <v>-17176.572831000001</v>
          </cell>
          <cell r="T1126">
            <v>221164.283754</v>
          </cell>
          <cell r="U1126">
            <v>229649.67165900001</v>
          </cell>
          <cell r="V1126">
            <v>383123.029782</v>
          </cell>
          <cell r="W1126">
            <v>4.2309528918270313E-2</v>
          </cell>
          <cell r="X1126">
            <v>0.13658415857034684</v>
          </cell>
          <cell r="Y1126">
            <v>3075.4912467697754</v>
          </cell>
          <cell r="Z1126">
            <v>1681378.5292730001</v>
          </cell>
          <cell r="AA1126">
            <v>74670891</v>
          </cell>
        </row>
        <row r="1127">
          <cell r="A1127" t="str">
            <v>DNH</v>
          </cell>
          <cell r="D1127">
            <v>2596281.2874929998</v>
          </cell>
          <cell r="E1127">
            <v>902677.33411199995</v>
          </cell>
          <cell r="F1127">
            <v>41094.736869</v>
          </cell>
          <cell r="G1127">
            <v>5686868.3054139996</v>
          </cell>
          <cell r="H1127">
            <v>9061225.894359</v>
          </cell>
          <cell r="I1127">
            <v>3218827.839962</v>
          </cell>
          <cell r="J1127">
            <v>1393534.785038</v>
          </cell>
          <cell r="K1127">
            <v>548042.89569100016</v>
          </cell>
          <cell r="L1127">
            <v>1725365.941327</v>
          </cell>
          <cell r="M1127">
            <v>5842398.054397</v>
          </cell>
          <cell r="N1127">
            <v>4224000</v>
          </cell>
          <cell r="O1127">
            <v>2398560.602153</v>
          </cell>
          <cell r="P1127">
            <v>789098.81142499996</v>
          </cell>
          <cell r="Q1127">
            <v>1609461.790728</v>
          </cell>
          <cell r="R1127">
            <v>48941.728265999998</v>
          </cell>
          <cell r="S1127">
            <v>1550707.023451</v>
          </cell>
          <cell r="T1127">
            <v>1600969.483464</v>
          </cell>
          <cell r="U1127">
            <v>1281112.0526109999</v>
          </cell>
          <cell r="V1127">
            <v>1649911.2117300001</v>
          </cell>
          <cell r="W1127">
            <v>0.14138396587249269</v>
          </cell>
          <cell r="X1127">
            <v>0.21927846077636434</v>
          </cell>
          <cell r="Y1127">
            <v>3032.9357306131628</v>
          </cell>
          <cell r="Z1127">
            <v>5842398.054397</v>
          </cell>
          <cell r="AA1127">
            <v>422400000</v>
          </cell>
        </row>
        <row r="1128">
          <cell r="A1128" t="str">
            <v>RGC</v>
          </cell>
          <cell r="D1128">
            <v>79035.874978000007</v>
          </cell>
          <cell r="E1128" t="e">
            <v>#N/A</v>
          </cell>
          <cell r="F1128">
            <v>9154.5444160000006</v>
          </cell>
          <cell r="G1128">
            <v>730195.27331199998</v>
          </cell>
          <cell r="H1128">
            <v>881322.67775499995</v>
          </cell>
          <cell r="I1128">
            <v>101171.871413</v>
          </cell>
          <cell r="J1128">
            <v>17500.028163999999</v>
          </cell>
          <cell r="K1128">
            <v>0</v>
          </cell>
          <cell r="L1128">
            <v>0</v>
          </cell>
          <cell r="M1128">
            <v>780150.80634200003</v>
          </cell>
          <cell r="N1128">
            <v>891236</v>
          </cell>
          <cell r="O1128">
            <v>45781.023730000001</v>
          </cell>
          <cell r="P1128">
            <v>56991.061125</v>
          </cell>
          <cell r="Q1128">
            <v>-11210.037394999999</v>
          </cell>
          <cell r="R1128">
            <v>0</v>
          </cell>
          <cell r="S1128">
            <v>-20674.088528</v>
          </cell>
          <cell r="T1128">
            <v>-19054.542995</v>
          </cell>
          <cell r="U1128">
            <v>-19054.542995</v>
          </cell>
          <cell r="V1128">
            <v>-19054.542995</v>
          </cell>
          <cell r="W1128">
            <v>-2.1620393388194416E-2</v>
          </cell>
          <cell r="X1128">
            <v>-2.4424179069100303E-2</v>
          </cell>
          <cell r="Y1128">
            <v>-213.79907224349105</v>
          </cell>
          <cell r="Z1128">
            <v>780150.80634200003</v>
          </cell>
          <cell r="AA1128">
            <v>89123600</v>
          </cell>
        </row>
        <row r="1129">
          <cell r="A1129" t="str">
            <v>IST</v>
          </cell>
          <cell r="D1129">
            <v>123164.477627</v>
          </cell>
          <cell r="E1129">
            <v>48194.538158000003</v>
          </cell>
          <cell r="F1129">
            <v>49.877090000000003</v>
          </cell>
          <cell r="G1129">
            <v>141277.69982800001</v>
          </cell>
          <cell r="H1129">
            <v>397736.41626099998</v>
          </cell>
          <cell r="I1129">
            <v>236845.31375999999</v>
          </cell>
          <cell r="J1129">
            <v>108127.108737</v>
          </cell>
          <cell r="K1129">
            <v>14098.145801000001</v>
          </cell>
          <cell r="L1129">
            <v>20521.206683</v>
          </cell>
          <cell r="M1129">
            <v>160891.10250099999</v>
          </cell>
          <cell r="N1129">
            <v>120086.72</v>
          </cell>
          <cell r="O1129">
            <v>280067.40473299997</v>
          </cell>
          <cell r="P1129">
            <v>194059.319778</v>
          </cell>
          <cell r="Q1129">
            <v>86008.084954999984</v>
          </cell>
          <cell r="R1129">
            <v>4766.0305390000003</v>
          </cell>
          <cell r="S1129">
            <v>48016.793210000003</v>
          </cell>
          <cell r="T1129">
            <v>44644.120875000001</v>
          </cell>
          <cell r="U1129">
            <v>35481.145785000001</v>
          </cell>
          <cell r="V1129">
            <v>49410.151414</v>
          </cell>
          <cell r="W1129">
            <v>8.9207687137495592E-2</v>
          </cell>
          <cell r="X1129">
            <v>0.22052894929214295</v>
          </cell>
          <cell r="Y1129">
            <v>2954.6269383492195</v>
          </cell>
          <cell r="Z1129">
            <v>160891.10250099999</v>
          </cell>
          <cell r="AA1129">
            <v>12008672</v>
          </cell>
        </row>
        <row r="1130">
          <cell r="A1130" t="str">
            <v>MCH</v>
          </cell>
          <cell r="D1130">
            <v>3633456.4288579999</v>
          </cell>
          <cell r="E1130">
            <v>291484.77882100001</v>
          </cell>
          <cell r="F1130">
            <v>1215429.3527830001</v>
          </cell>
          <cell r="G1130">
            <v>3403456.3653859999</v>
          </cell>
          <cell r="H1130">
            <v>17052805.203719001</v>
          </cell>
          <cell r="I1130">
            <v>6171592.7319160001</v>
          </cell>
          <cell r="J1130">
            <v>5917949.7508129999</v>
          </cell>
          <cell r="K1130">
            <v>3279081.0685310001</v>
          </cell>
          <cell r="L1130">
            <v>41142.136775999999</v>
          </cell>
          <cell r="M1130">
            <v>10881212.471803</v>
          </cell>
          <cell r="N1130">
            <v>6099291.2300000004</v>
          </cell>
          <cell r="O1130">
            <v>17006475.612957001</v>
          </cell>
          <cell r="P1130">
            <v>9388082.2636309993</v>
          </cell>
          <cell r="Q1130">
            <v>7618393.3493259996</v>
          </cell>
          <cell r="R1130">
            <v>180421.924187</v>
          </cell>
          <cell r="S1130">
            <v>3540289.9667270002</v>
          </cell>
          <cell r="T1130">
            <v>3894405.2181850001</v>
          </cell>
          <cell r="U1130">
            <v>3367089.3395329998</v>
          </cell>
          <cell r="V1130">
            <v>4074827.142372</v>
          </cell>
          <cell r="W1130">
            <v>0.19745075952657221</v>
          </cell>
          <cell r="X1130">
            <v>0.30944063892312529</v>
          </cell>
          <cell r="Y1130">
            <v>4776.5240714069332</v>
          </cell>
          <cell r="Z1130">
            <v>10881212.471803</v>
          </cell>
          <cell r="AA1130">
            <v>704924604</v>
          </cell>
        </row>
        <row r="1131">
          <cell r="A1131" t="str">
            <v>PTE</v>
          </cell>
          <cell r="D1131">
            <v>89313.970419000005</v>
          </cell>
          <cell r="E1131">
            <v>6097.7322869999998</v>
          </cell>
          <cell r="F1131">
            <v>45464.327722000002</v>
          </cell>
          <cell r="G1131">
            <v>415071.04457099998</v>
          </cell>
          <cell r="H1131">
            <v>519541.32158400002</v>
          </cell>
          <cell r="I1131">
            <v>555582.24363000004</v>
          </cell>
          <cell r="J1131">
            <v>418604.43400800001</v>
          </cell>
          <cell r="K1131">
            <v>111921.781659</v>
          </cell>
          <cell r="L1131">
            <v>136977.809622</v>
          </cell>
          <cell r="M1131">
            <v>-36040.922046</v>
          </cell>
          <cell r="N1131">
            <v>121307.76</v>
          </cell>
          <cell r="O1131">
            <v>247894.04605999999</v>
          </cell>
          <cell r="P1131">
            <v>223895.36029899999</v>
          </cell>
          <cell r="Q1131">
            <v>23998.685761000004</v>
          </cell>
          <cell r="R1131">
            <v>25778.545484999999</v>
          </cell>
          <cell r="S1131">
            <v>2078.3633150000001</v>
          </cell>
          <cell r="T1131">
            <v>-24493.789024999998</v>
          </cell>
          <cell r="U1131">
            <v>-24493.789024999998</v>
          </cell>
          <cell r="V1131">
            <v>1284.7564600000005</v>
          </cell>
          <cell r="W1131">
            <v>-4.7145025828402402E-2</v>
          </cell>
          <cell r="X1131">
            <v>0.67961049924688155</v>
          </cell>
          <cell r="Y1131">
            <v>-2019.144449209185</v>
          </cell>
          <cell r="Z1131">
            <v>-36040.922046</v>
          </cell>
          <cell r="AA1131">
            <v>12130776</v>
          </cell>
        </row>
        <row r="1132">
          <cell r="A1132" t="str">
            <v>TSD</v>
          </cell>
          <cell r="D1132">
            <v>11212.686250000001</v>
          </cell>
          <cell r="E1132">
            <v>3572.8318730000001</v>
          </cell>
          <cell r="F1132">
            <v>542.04317600000002</v>
          </cell>
          <cell r="G1132">
            <v>6769.9013830000004</v>
          </cell>
          <cell r="H1132">
            <v>27064.929747999999</v>
          </cell>
          <cell r="I1132">
            <v>19587.917432999999</v>
          </cell>
          <cell r="J1132">
            <v>15388.052556000001</v>
          </cell>
          <cell r="K1132">
            <v>0</v>
          </cell>
          <cell r="L1132">
            <v>4199.864877</v>
          </cell>
          <cell r="M1132">
            <v>7477.0123149999999</v>
          </cell>
          <cell r="N1132">
            <v>12740</v>
          </cell>
          <cell r="O1132">
            <v>53060.108940999999</v>
          </cell>
          <cell r="P1132">
            <v>51635.917654999997</v>
          </cell>
          <cell r="Q1132">
            <v>1424.191286</v>
          </cell>
          <cell r="R1132">
            <v>785.08253300000001</v>
          </cell>
          <cell r="S1132">
            <v>-1586.540823</v>
          </cell>
          <cell r="T1132">
            <v>-1520.597123</v>
          </cell>
          <cell r="U1132">
            <v>-1540.92</v>
          </cell>
          <cell r="V1132">
            <v>-735.51459</v>
          </cell>
          <cell r="W1132">
            <v>-5.693419544581927E-2</v>
          </cell>
          <cell r="X1132">
            <v>-0.20608766377295984</v>
          </cell>
          <cell r="Y1132">
            <v>-1209.513343799058</v>
          </cell>
          <cell r="Z1132">
            <v>7477.0123149999999</v>
          </cell>
          <cell r="AA1132">
            <v>1274000</v>
          </cell>
        </row>
        <row r="1133">
          <cell r="A1133" t="str">
            <v>AG1</v>
          </cell>
          <cell r="D1133">
            <v>113055.614179</v>
          </cell>
          <cell r="E1133">
            <v>30084.802436000002</v>
          </cell>
          <cell r="F1133">
            <v>76896.385991999996</v>
          </cell>
          <cell r="G1133">
            <v>32556.250117</v>
          </cell>
          <cell r="H1133">
            <v>145651.86429600001</v>
          </cell>
          <cell r="I1133">
            <v>88648.980674000006</v>
          </cell>
          <cell r="J1133">
            <v>88548.980674000006</v>
          </cell>
          <cell r="K1133">
            <v>41548.012179999998</v>
          </cell>
          <cell r="L1133">
            <v>0</v>
          </cell>
          <cell r="M1133">
            <v>57002.883622000001</v>
          </cell>
          <cell r="N1133">
            <v>48633.86</v>
          </cell>
          <cell r="O1133">
            <v>388222.16658999998</v>
          </cell>
          <cell r="P1133">
            <v>340953.63481999998</v>
          </cell>
          <cell r="Q1133">
            <v>47268.531769999972</v>
          </cell>
          <cell r="R1133">
            <v>956.14110000000005</v>
          </cell>
          <cell r="S1133">
            <v>9871.0027709999995</v>
          </cell>
          <cell r="T1133">
            <v>10580.840639</v>
          </cell>
          <cell r="U1133">
            <v>8464.6725110000007</v>
          </cell>
          <cell r="V1133">
            <v>11536.981739000001</v>
          </cell>
          <cell r="W1133">
            <v>5.8115785554228999E-2</v>
          </cell>
          <cell r="X1133">
            <v>0.14849551414155299</v>
          </cell>
          <cell r="Y1133">
            <v>1740.4895500788959</v>
          </cell>
          <cell r="Z1133">
            <v>57002.883622000001</v>
          </cell>
          <cell r="AA1133">
            <v>4863386</v>
          </cell>
        </row>
        <row r="1134">
          <cell r="A1134" t="str">
            <v>MDA</v>
          </cell>
          <cell r="D1134">
            <v>23385.755612000001</v>
          </cell>
          <cell r="E1134">
            <v>560.24901699999998</v>
          </cell>
          <cell r="F1134">
            <v>19796.251885999998</v>
          </cell>
          <cell r="G1134">
            <v>21557.355178000002</v>
          </cell>
          <cell r="H1134">
            <v>48887.152277000001</v>
          </cell>
          <cell r="I1134">
            <v>35218.300390999997</v>
          </cell>
          <cell r="J1134">
            <v>30375.168559000002</v>
          </cell>
          <cell r="K1134">
            <v>8189.9130839999998</v>
          </cell>
          <cell r="L1134">
            <v>4843.131832</v>
          </cell>
          <cell r="M1134">
            <v>13668.851886</v>
          </cell>
          <cell r="N1134">
            <v>12000</v>
          </cell>
          <cell r="O1134">
            <v>53307.403267000002</v>
          </cell>
          <cell r="P1134">
            <v>41187.455356999999</v>
          </cell>
          <cell r="Q1134">
            <v>12119.947909999999</v>
          </cell>
          <cell r="R1134">
            <v>1528.826325</v>
          </cell>
          <cell r="S1134">
            <v>4364.1091649999998</v>
          </cell>
          <cell r="T1134">
            <v>3118.4822100000001</v>
          </cell>
          <cell r="U1134">
            <v>2494.7857680000002</v>
          </cell>
          <cell r="V1134">
            <v>4647.3085350000001</v>
          </cell>
          <cell r="W1134">
            <v>5.1031521612555149E-2</v>
          </cell>
          <cell r="X1134">
            <v>0.18251611684776728</v>
          </cell>
          <cell r="Y1134">
            <v>2078.9881399999999</v>
          </cell>
          <cell r="Z1134">
            <v>13668.851886</v>
          </cell>
          <cell r="AA1134">
            <v>1200000</v>
          </cell>
        </row>
        <row r="1135">
          <cell r="A1135" t="str">
            <v>SBH</v>
          </cell>
          <cell r="D1135">
            <v>772473.20820200001</v>
          </cell>
          <cell r="E1135">
            <v>204851.14122399999</v>
          </cell>
          <cell r="F1135">
            <v>2593.5201259999999</v>
          </cell>
          <cell r="G1135">
            <v>1680405.5530890001</v>
          </cell>
          <cell r="H1135">
            <v>2473026.292467</v>
          </cell>
          <cell r="I1135">
            <v>447798.94740499998</v>
          </cell>
          <cell r="J1135">
            <v>339632.08045200002</v>
          </cell>
          <cell r="K1135">
            <v>199030.89312200001</v>
          </cell>
          <cell r="L1135">
            <v>108166.866953</v>
          </cell>
          <cell r="M1135">
            <v>2025227.345062</v>
          </cell>
          <cell r="N1135">
            <v>1242250</v>
          </cell>
          <cell r="O1135">
            <v>892614.52907199995</v>
          </cell>
          <cell r="P1135">
            <v>332738.57235199999</v>
          </cell>
          <cell r="Q1135">
            <v>559875.95672000002</v>
          </cell>
          <cell r="R1135">
            <v>31086.715397</v>
          </cell>
          <cell r="S1135">
            <v>527387.32642900001</v>
          </cell>
          <cell r="T1135">
            <v>521115.47203100001</v>
          </cell>
          <cell r="U1135">
            <v>491046.882232</v>
          </cell>
          <cell r="V1135">
            <v>552202.18742800003</v>
          </cell>
          <cell r="W1135">
            <v>0.19856112477564875</v>
          </cell>
          <cell r="X1135">
            <v>0.24246506617111038</v>
          </cell>
          <cell r="Y1135">
            <v>3952.8829320346144</v>
          </cell>
          <cell r="Z1135">
            <v>2025227.345062</v>
          </cell>
          <cell r="AA1135">
            <v>124225000</v>
          </cell>
        </row>
        <row r="1136">
          <cell r="A1136" t="str">
            <v>TVH</v>
          </cell>
          <cell r="D1136">
            <v>232527.92815299999</v>
          </cell>
          <cell r="E1136">
            <v>4765.8332129999999</v>
          </cell>
          <cell r="F1136">
            <v>36328.698544999999</v>
          </cell>
          <cell r="G1136">
            <v>26726.515983000001</v>
          </cell>
          <cell r="H1136">
            <v>295401.88910799997</v>
          </cell>
          <cell r="I1136">
            <v>219669.619855</v>
          </cell>
          <cell r="J1136">
            <v>219507.67185499999</v>
          </cell>
          <cell r="K1136">
            <v>0</v>
          </cell>
          <cell r="L1136">
            <v>0</v>
          </cell>
          <cell r="M1136">
            <v>75732.269253000006</v>
          </cell>
          <cell r="N1136">
            <v>40040</v>
          </cell>
          <cell r="O1136">
            <v>94048.439335000003</v>
          </cell>
          <cell r="P1136">
            <v>55208.874240999998</v>
          </cell>
          <cell r="Q1136">
            <v>38839.565094000005</v>
          </cell>
          <cell r="R1136">
            <v>0</v>
          </cell>
          <cell r="S1136">
            <v>7399.1203299999997</v>
          </cell>
          <cell r="T1136">
            <v>23524.687177</v>
          </cell>
          <cell r="U1136">
            <v>19185.468092999999</v>
          </cell>
          <cell r="V1136">
            <v>23524.687177</v>
          </cell>
          <cell r="W1136">
            <v>6.4947005420082887E-2</v>
          </cell>
          <cell r="X1136">
            <v>0.25333280360194671</v>
          </cell>
          <cell r="Y1136">
            <v>4791.5754478021981</v>
          </cell>
          <cell r="Z1136">
            <v>75732.269253000006</v>
          </cell>
          <cell r="AA1136">
            <v>4003999.9999999995</v>
          </cell>
        </row>
        <row r="1137">
          <cell r="A1137" t="str">
            <v>M10</v>
          </cell>
          <cell r="D1137">
            <v>1101996.0620309999</v>
          </cell>
          <cell r="E1137">
            <v>365729.74731200002</v>
          </cell>
          <cell r="F1137">
            <v>588845.14039700001</v>
          </cell>
          <cell r="G1137">
            <v>387550.52082600002</v>
          </cell>
          <cell r="H1137">
            <v>1569492.367727</v>
          </cell>
          <cell r="I1137">
            <v>1194869.4936520001</v>
          </cell>
          <cell r="J1137">
            <v>956106.54274199996</v>
          </cell>
          <cell r="K1137">
            <v>394680.90291399998</v>
          </cell>
          <cell r="L1137">
            <v>159377.97628500001</v>
          </cell>
          <cell r="M1137">
            <v>374622.874075</v>
          </cell>
          <cell r="N1137">
            <v>302397.56</v>
          </cell>
          <cell r="O1137">
            <v>2980023.781428</v>
          </cell>
          <cell r="P1137">
            <v>2513676.6086820001</v>
          </cell>
          <cell r="Q1137">
            <v>466347.17274599982</v>
          </cell>
          <cell r="R1137">
            <v>18449.202087999998</v>
          </cell>
          <cell r="S1137">
            <v>80869.953179000004</v>
          </cell>
          <cell r="T1137">
            <v>66358.463506999993</v>
          </cell>
          <cell r="U1137">
            <v>55327.374594000001</v>
          </cell>
          <cell r="V1137">
            <v>84807.665594999999</v>
          </cell>
          <cell r="W1137">
            <v>3.5251764030001152E-2</v>
          </cell>
          <cell r="X1137">
            <v>0.14768819103908584</v>
          </cell>
          <cell r="Y1137">
            <v>1829.6089482142856</v>
          </cell>
          <cell r="Z1137">
            <v>374622.874075</v>
          </cell>
          <cell r="AA1137">
            <v>30240000</v>
          </cell>
        </row>
        <row r="1138">
          <cell r="A1138" t="str">
            <v>SVH</v>
          </cell>
          <cell r="D1138">
            <v>15632.926508</v>
          </cell>
          <cell r="E1138">
            <v>8923.1256069999999</v>
          </cell>
          <cell r="F1138">
            <v>0</v>
          </cell>
          <cell r="G1138">
            <v>293352.92118599999</v>
          </cell>
          <cell r="H1138">
            <v>309685.847694</v>
          </cell>
          <cell r="I1138">
            <v>241160.643924</v>
          </cell>
          <cell r="J1138">
            <v>110604.857857</v>
          </cell>
          <cell r="K1138">
            <v>36000</v>
          </cell>
          <cell r="L1138">
            <v>130555.78606699999</v>
          </cell>
          <cell r="M1138">
            <v>68525.203769999993</v>
          </cell>
          <cell r="N1138">
            <v>148206.63</v>
          </cell>
          <cell r="O1138">
            <v>67324.360241000002</v>
          </cell>
          <cell r="P1138">
            <v>30642.405573</v>
          </cell>
          <cell r="Q1138">
            <v>36681.954667999998</v>
          </cell>
          <cell r="R1138">
            <v>18225.695941000002</v>
          </cell>
          <cell r="S1138">
            <v>32659.475634999999</v>
          </cell>
          <cell r="T1138">
            <v>14322.866755999999</v>
          </cell>
          <cell r="U1138">
            <v>14322.866755999999</v>
          </cell>
          <cell r="V1138">
            <v>32548.562697000001</v>
          </cell>
          <cell r="W1138">
            <v>4.6249665145022698E-2</v>
          </cell>
          <cell r="X1138">
            <v>0.20901604034733978</v>
          </cell>
          <cell r="Y1138">
            <v>966.41207767912124</v>
          </cell>
          <cell r="Z1138">
            <v>68525.203769999993</v>
          </cell>
          <cell r="AA1138">
            <v>14820662</v>
          </cell>
        </row>
        <row r="1139">
          <cell r="A1139" t="str">
            <v>HPH</v>
          </cell>
          <cell r="D1139">
            <v>37715.098432999999</v>
          </cell>
          <cell r="E1139">
            <v>1242.9751000000001</v>
          </cell>
          <cell r="F1139">
            <v>7607.1614849999996</v>
          </cell>
          <cell r="G1139">
            <v>133525.98383400001</v>
          </cell>
          <cell r="H1139">
            <v>180240.31057</v>
          </cell>
          <cell r="I1139">
            <v>73337.631531000006</v>
          </cell>
          <cell r="J1139">
            <v>13673.415650999999</v>
          </cell>
          <cell r="K1139">
            <v>1728.8363549999999</v>
          </cell>
          <cell r="L1139">
            <v>59664.215880000003</v>
          </cell>
          <cell r="M1139">
            <v>106902.679039</v>
          </cell>
          <cell r="N1139">
            <v>84000</v>
          </cell>
          <cell r="O1139">
            <v>89057.748686999999</v>
          </cell>
          <cell r="P1139">
            <v>52327.701305000002</v>
          </cell>
          <cell r="Q1139">
            <v>36730.047381999997</v>
          </cell>
          <cell r="R1139">
            <v>4266.1803639999998</v>
          </cell>
          <cell r="S1139">
            <v>29765.412785</v>
          </cell>
          <cell r="T1139">
            <v>24639.250722000001</v>
          </cell>
          <cell r="U1139">
            <v>20133.207771000001</v>
          </cell>
          <cell r="V1139">
            <v>28905.431086000001</v>
          </cell>
          <cell r="W1139">
            <v>0.11170202551987314</v>
          </cell>
          <cell r="X1139">
            <v>0.18833211620126986</v>
          </cell>
          <cell r="Y1139">
            <v>2396.8104489285715</v>
          </cell>
          <cell r="Z1139">
            <v>106902.679039</v>
          </cell>
          <cell r="AA1139">
            <v>8400000</v>
          </cell>
        </row>
        <row r="1140">
          <cell r="A1140" t="str">
            <v>XMC</v>
          </cell>
          <cell r="D1140">
            <v>2837365.7414640002</v>
          </cell>
          <cell r="E1140">
            <v>1202434.552567</v>
          </cell>
          <cell r="F1140">
            <v>626126.79749699996</v>
          </cell>
          <cell r="G1140">
            <v>455427.43100300001</v>
          </cell>
          <cell r="H1140">
            <v>4377475.3288460001</v>
          </cell>
          <cell r="I1140">
            <v>3670262.518127</v>
          </cell>
          <cell r="J1140">
            <v>2476228.170345</v>
          </cell>
          <cell r="K1140">
            <v>894096.81984799996</v>
          </cell>
          <cell r="L1140">
            <v>1128025.244435</v>
          </cell>
          <cell r="M1140">
            <v>707212.81071899994</v>
          </cell>
          <cell r="N1140">
            <v>549902.19999999995</v>
          </cell>
          <cell r="O1140">
            <v>2853833.9158919998</v>
          </cell>
          <cell r="P1140">
            <v>2444510.2156440001</v>
          </cell>
          <cell r="Q1140">
            <v>409323.7002479998</v>
          </cell>
          <cell r="R1140">
            <v>101545.23724</v>
          </cell>
          <cell r="S1140">
            <v>225282.91195800001</v>
          </cell>
          <cell r="T1140">
            <v>145354.95478999999</v>
          </cell>
          <cell r="U1140">
            <v>95787.943740999995</v>
          </cell>
          <cell r="V1140">
            <v>246900.19202999998</v>
          </cell>
          <cell r="W1140">
            <v>2.1882006532347911E-2</v>
          </cell>
          <cell r="X1140">
            <v>0.13544429949397488</v>
          </cell>
          <cell r="Y1140">
            <v>1658.9209508670026</v>
          </cell>
          <cell r="Z1140">
            <v>707212.81071899994</v>
          </cell>
          <cell r="AA1140">
            <v>57741114</v>
          </cell>
        </row>
        <row r="1141">
          <cell r="A1141" t="str">
            <v>KHB</v>
          </cell>
          <cell r="D1141">
            <v>103739.978326</v>
          </cell>
          <cell r="E1141">
            <v>62512.603558000003</v>
          </cell>
          <cell r="F1141">
            <v>18863.600419999999</v>
          </cell>
          <cell r="G1141">
            <v>5307.7566850000003</v>
          </cell>
          <cell r="H1141">
            <v>358512.54331699997</v>
          </cell>
          <cell r="I1141">
            <v>65728.968804999997</v>
          </cell>
          <cell r="J1141">
            <v>54033.588804999999</v>
          </cell>
          <cell r="K1141">
            <v>0</v>
          </cell>
          <cell r="L1141">
            <v>11695.38</v>
          </cell>
          <cell r="M1141">
            <v>292783.57451200002</v>
          </cell>
          <cell r="N1141">
            <v>290755</v>
          </cell>
          <cell r="O1141" t="e">
            <v>#N/A</v>
          </cell>
          <cell r="P1141" t="e">
            <v>#N/A</v>
          </cell>
          <cell r="Q1141" t="e">
            <v>#N/A</v>
          </cell>
          <cell r="R1141" t="e">
            <v>#N/A</v>
          </cell>
          <cell r="S1141" t="e">
            <v>#N/A</v>
          </cell>
          <cell r="T1141" t="e">
            <v>#N/A</v>
          </cell>
          <cell r="U1141" t="e">
            <v>#N/A</v>
          </cell>
          <cell r="V1141" t="e">
            <v>#N/A</v>
          </cell>
          <cell r="W1141" t="e">
            <v>#N/A</v>
          </cell>
          <cell r="X1141" t="e">
            <v>#N/A</v>
          </cell>
          <cell r="Y1141" t="e">
            <v>#N/A</v>
          </cell>
          <cell r="Z1141">
            <v>292783.57451200002</v>
          </cell>
          <cell r="AA1141">
            <v>29075499</v>
          </cell>
        </row>
        <row r="1142">
          <cell r="A1142" t="str">
            <v>FOX</v>
          </cell>
          <cell r="D1142">
            <v>7034988.8780570002</v>
          </cell>
          <cell r="E1142">
            <v>867118.30687099998</v>
          </cell>
          <cell r="F1142">
            <v>840230.88241099997</v>
          </cell>
          <cell r="G1142">
            <v>3602202.5857779998</v>
          </cell>
          <cell r="H1142">
            <v>11723840.565417999</v>
          </cell>
          <cell r="I1142">
            <v>7602613.517763</v>
          </cell>
          <cell r="J1142">
            <v>7388207.2473569997</v>
          </cell>
          <cell r="K1142">
            <v>3362087.5291780001</v>
          </cell>
          <cell r="L1142">
            <v>167715.444518</v>
          </cell>
          <cell r="M1142">
            <v>4121227.0476549999</v>
          </cell>
          <cell r="N1142">
            <v>2261297.09</v>
          </cell>
          <cell r="O1142">
            <v>8821523.1419329997</v>
          </cell>
          <cell r="P1142">
            <v>4603932.0011630002</v>
          </cell>
          <cell r="Q1142">
            <v>4217591.1407700004</v>
          </cell>
          <cell r="R1142">
            <v>133046.974598</v>
          </cell>
          <cell r="S1142">
            <v>1388813.065591</v>
          </cell>
          <cell r="T1142">
            <v>1457531.478868</v>
          </cell>
          <cell r="U1142">
            <v>1049347.3415029999</v>
          </cell>
          <cell r="V1142">
            <v>1590578.453466</v>
          </cell>
          <cell r="W1142">
            <v>8.9505425773042033E-2</v>
          </cell>
          <cell r="X1142">
            <v>0.25462012390219657</v>
          </cell>
          <cell r="Y1142">
            <v>4218.6094948788177</v>
          </cell>
          <cell r="Z1142">
            <v>4121227.0476549999</v>
          </cell>
          <cell r="AA1142">
            <v>248742469</v>
          </cell>
        </row>
        <row r="1143">
          <cell r="A1143" t="str">
            <v>BSA</v>
          </cell>
          <cell r="D1143">
            <v>236803.704684</v>
          </cell>
          <cell r="E1143">
            <v>49093.933112999999</v>
          </cell>
          <cell r="F1143">
            <v>953.31875200000002</v>
          </cell>
          <cell r="G1143">
            <v>1498481.862556</v>
          </cell>
          <cell r="H1143">
            <v>1821970.287336</v>
          </cell>
          <cell r="I1143">
            <v>1207393.8417539999</v>
          </cell>
          <cell r="J1143">
            <v>226770.98048999999</v>
          </cell>
          <cell r="K1143">
            <v>158940.007422</v>
          </cell>
          <cell r="L1143">
            <v>980622.86126399995</v>
          </cell>
          <cell r="M1143">
            <v>614576.44558199996</v>
          </cell>
          <cell r="N1143">
            <v>456267.72</v>
          </cell>
          <cell r="O1143">
            <v>277015.54558600002</v>
          </cell>
          <cell r="P1143">
            <v>112049.247923</v>
          </cell>
          <cell r="Q1143">
            <v>164966.297663</v>
          </cell>
          <cell r="R1143">
            <v>60176.472663</v>
          </cell>
          <cell r="S1143">
            <v>150336.07331499999</v>
          </cell>
          <cell r="T1143">
            <v>93731.022062999997</v>
          </cell>
          <cell r="U1143">
            <v>88981.669450999994</v>
          </cell>
          <cell r="V1143">
            <v>153907.494726</v>
          </cell>
          <cell r="W1143">
            <v>4.8838156181517559E-2</v>
          </cell>
          <cell r="X1143">
            <v>0.14478535598079248</v>
          </cell>
          <cell r="Y1143">
            <v>1950.2074231988186</v>
          </cell>
          <cell r="Z1143">
            <v>614576.44558199996</v>
          </cell>
          <cell r="AA1143">
            <v>45626772</v>
          </cell>
        </row>
        <row r="1144">
          <cell r="A1144" t="str">
            <v>NSS</v>
          </cell>
          <cell r="D1144">
            <v>143478.196826</v>
          </cell>
          <cell r="E1144">
            <v>243.321</v>
          </cell>
          <cell r="F1144">
            <v>43202.597762999998</v>
          </cell>
          <cell r="G1144">
            <v>52608.224915999999</v>
          </cell>
          <cell r="H1144">
            <v>225709.92828299999</v>
          </cell>
          <cell r="I1144">
            <v>18146.390271</v>
          </cell>
          <cell r="J1144">
            <v>17890.390271</v>
          </cell>
          <cell r="K1144">
            <v>0</v>
          </cell>
          <cell r="L1144">
            <v>0</v>
          </cell>
          <cell r="M1144">
            <v>207563.538012</v>
          </cell>
          <cell r="N1144">
            <v>102639.42</v>
          </cell>
          <cell r="O1144">
            <v>217316.31830899999</v>
          </cell>
          <cell r="P1144">
            <v>176548.551859</v>
          </cell>
          <cell r="Q1144">
            <v>40767.766450000003</v>
          </cell>
          <cell r="R1144">
            <v>0</v>
          </cell>
          <cell r="S1144">
            <v>35417.473901999998</v>
          </cell>
          <cell r="T1144">
            <v>44383.942856000001</v>
          </cell>
          <cell r="U1144">
            <v>40591.810196999999</v>
          </cell>
          <cell r="V1144">
            <v>44383.942856000001</v>
          </cell>
          <cell r="W1144">
            <v>0.17984060562061369</v>
          </cell>
          <cell r="X1144">
            <v>0.19556329876518697</v>
          </cell>
          <cell r="Y1144">
            <v>3954.7973085779322</v>
          </cell>
          <cell r="Z1144">
            <v>207563.538012</v>
          </cell>
          <cell r="AA1144">
            <v>10263942</v>
          </cell>
        </row>
        <row r="1145">
          <cell r="A1145" t="str">
            <v>BHG</v>
          </cell>
          <cell r="D1145">
            <v>79290.907351999995</v>
          </cell>
          <cell r="E1145">
            <v>1974.8708389999999</v>
          </cell>
          <cell r="F1145">
            <v>41618.709426000001</v>
          </cell>
          <cell r="G1145">
            <v>69053.479686000006</v>
          </cell>
          <cell r="H1145">
            <v>152608.16005100001</v>
          </cell>
          <cell r="I1145">
            <v>62029.953137999997</v>
          </cell>
          <cell r="J1145">
            <v>60961.686757000003</v>
          </cell>
          <cell r="K1145">
            <v>18000</v>
          </cell>
          <cell r="L1145">
            <v>767.49808399999995</v>
          </cell>
          <cell r="M1145">
            <v>90578.206913000002</v>
          </cell>
          <cell r="N1145">
            <v>89356.43</v>
          </cell>
          <cell r="O1145">
            <v>71088.187212999997</v>
          </cell>
          <cell r="P1145">
            <v>58719.167891999998</v>
          </cell>
          <cell r="Q1145">
            <v>12369.019320999998</v>
          </cell>
          <cell r="R1145">
            <v>108.96933</v>
          </cell>
          <cell r="S1145">
            <v>4495.4434840000004</v>
          </cell>
          <cell r="T1145">
            <v>3640.6766229999998</v>
          </cell>
          <cell r="U1145">
            <v>3640.6766229999998</v>
          </cell>
          <cell r="V1145">
            <v>3749.6459529999997</v>
          </cell>
          <cell r="W1145">
            <v>2.3856369291021692E-2</v>
          </cell>
          <cell r="X1145">
            <v>4.0193736960335888E-2</v>
          </cell>
          <cell r="Y1145">
            <v>407.43308825117566</v>
          </cell>
          <cell r="Z1145">
            <v>90578.206913000002</v>
          </cell>
          <cell r="AA1145">
            <v>8935643</v>
          </cell>
        </row>
        <row r="1146">
          <cell r="A1146" t="str">
            <v>S27</v>
          </cell>
          <cell r="D1146">
            <v>75865.012766999993</v>
          </cell>
          <cell r="E1146">
            <v>13675.325768999999</v>
          </cell>
          <cell r="F1146">
            <v>33878.216920999999</v>
          </cell>
          <cell r="G1146">
            <v>12743.355291</v>
          </cell>
          <cell r="H1146">
            <v>96006.489295000007</v>
          </cell>
          <cell r="I1146">
            <v>130829.380021</v>
          </cell>
          <cell r="J1146">
            <v>125589.158721</v>
          </cell>
          <cell r="K1146">
            <v>43499.695916999997</v>
          </cell>
          <cell r="L1146">
            <v>5240.2213000000002</v>
          </cell>
          <cell r="M1146">
            <v>-34822.890725999998</v>
          </cell>
          <cell r="N1146">
            <v>15728.33</v>
          </cell>
          <cell r="O1146">
            <v>9736.9686590000001</v>
          </cell>
          <cell r="P1146">
            <v>11511.286007999999</v>
          </cell>
          <cell r="Q1146">
            <v>-1774.3173489999997</v>
          </cell>
          <cell r="R1146">
            <v>4370.3605930000003</v>
          </cell>
          <cell r="S1146">
            <v>-2746.927651</v>
          </cell>
          <cell r="T1146">
            <v>-6904.1281529999997</v>
          </cell>
          <cell r="U1146">
            <v>-6904.1281529999997</v>
          </cell>
          <cell r="V1146">
            <v>-2533.7675599999993</v>
          </cell>
          <cell r="W1146">
            <v>-7.1913140493926636E-2</v>
          </cell>
          <cell r="X1146">
            <v>0.19826407311570876</v>
          </cell>
          <cell r="Y1146">
            <v>-4389.6129805262226</v>
          </cell>
          <cell r="Z1146">
            <v>-34822.890725999998</v>
          </cell>
          <cell r="AA1146">
            <v>1572833</v>
          </cell>
        </row>
        <row r="1147">
          <cell r="A1147" t="str">
            <v>BCM</v>
          </cell>
          <cell r="D1147">
            <v>30512152.287300002</v>
          </cell>
          <cell r="E1147">
            <v>4487778.6344060004</v>
          </cell>
          <cell r="F1147">
            <v>21618842.071107</v>
          </cell>
          <cell r="G1147">
            <v>1789739.744439</v>
          </cell>
          <cell r="H1147">
            <v>45183740.370645002</v>
          </cell>
          <cell r="I1147">
            <v>31653148.196536999</v>
          </cell>
          <cell r="J1147">
            <v>22143097.289689001</v>
          </cell>
          <cell r="K1147">
            <v>10517249.971953001</v>
          </cell>
          <cell r="L1147">
            <v>9138073.3988300003</v>
          </cell>
          <cell r="M1147">
            <v>13530592.174108</v>
          </cell>
          <cell r="N1147">
            <v>10125811</v>
          </cell>
          <cell r="O1147">
            <v>6570928.1719760001</v>
          </cell>
          <cell r="P1147">
            <v>3292893.1258359998</v>
          </cell>
          <cell r="Q1147">
            <v>3278035.0461400002</v>
          </cell>
          <cell r="R1147">
            <v>717608.55382599996</v>
          </cell>
          <cell r="S1147">
            <v>2063302.3174640001</v>
          </cell>
          <cell r="T1147">
            <v>2608936.2875680001</v>
          </cell>
          <cell r="U1147">
            <v>2210811.1592020001</v>
          </cell>
          <cell r="V1147">
            <v>3326544.8413940002</v>
          </cell>
          <cell r="W1147">
            <v>4.8929352485353808E-2</v>
          </cell>
          <cell r="X1147">
            <v>0.16339352563094653</v>
          </cell>
          <cell r="Y1147">
            <v>2136.0494291806763</v>
          </cell>
          <cell r="Z1147">
            <v>13530592.174108</v>
          </cell>
          <cell r="AA1147">
            <v>1035000000</v>
          </cell>
        </row>
        <row r="1148">
          <cell r="A1148" t="str">
            <v>KTU</v>
          </cell>
          <cell r="D1148">
            <v>19593.190994000001</v>
          </cell>
          <cell r="E1148">
            <v>6161.1313289999998</v>
          </cell>
          <cell r="F1148">
            <v>430.65811600000001</v>
          </cell>
          <cell r="G1148">
            <v>4361.1323149999998</v>
          </cell>
          <cell r="H1148">
            <v>24342.482899999999</v>
          </cell>
          <cell r="I1148">
            <v>3936.396686</v>
          </cell>
          <cell r="J1148">
            <v>3901.396686</v>
          </cell>
          <cell r="K1148">
            <v>0</v>
          </cell>
          <cell r="L1148">
            <v>0</v>
          </cell>
          <cell r="M1148">
            <v>20406.086213999999</v>
          </cell>
          <cell r="N1148">
            <v>12103.3</v>
          </cell>
          <cell r="O1148">
            <v>69778.307088000001</v>
          </cell>
          <cell r="P1148">
            <v>56539.452577999997</v>
          </cell>
          <cell r="Q1148">
            <v>13238.854510000006</v>
          </cell>
          <cell r="R1148">
            <v>0</v>
          </cell>
          <cell r="S1148">
            <v>6450.2946330000004</v>
          </cell>
          <cell r="T1148">
            <v>7008.9983810000003</v>
          </cell>
          <cell r="U1148">
            <v>5947.3073889999996</v>
          </cell>
          <cell r="V1148">
            <v>7008.9983810000003</v>
          </cell>
          <cell r="W1148">
            <v>0.24431802677778608</v>
          </cell>
          <cell r="X1148">
            <v>0.29144772430294508</v>
          </cell>
          <cell r="Y1148">
            <v>4913.7899490221671</v>
          </cell>
          <cell r="Z1148">
            <v>20406.086213999999</v>
          </cell>
          <cell r="AA1148">
            <v>1210330</v>
          </cell>
        </row>
        <row r="1149">
          <cell r="A1149" t="str">
            <v>TTN</v>
          </cell>
          <cell r="D1149">
            <v>190273.259005</v>
          </cell>
          <cell r="E1149">
            <v>125401.332125</v>
          </cell>
          <cell r="F1149">
            <v>50319.556344999997</v>
          </cell>
          <cell r="G1149">
            <v>162884.19732899999</v>
          </cell>
          <cell r="H1149">
            <v>403682.26069800003</v>
          </cell>
          <cell r="I1149">
            <v>162095.87662200001</v>
          </cell>
          <cell r="J1149">
            <v>158849.91890300001</v>
          </cell>
          <cell r="K1149">
            <v>62677.069023999997</v>
          </cell>
          <cell r="L1149">
            <v>0</v>
          </cell>
          <cell r="M1149">
            <v>241586.38407599999</v>
          </cell>
          <cell r="N1149">
            <v>244850</v>
          </cell>
          <cell r="O1149">
            <v>258898.58612200001</v>
          </cell>
          <cell r="P1149">
            <v>191084.50456</v>
          </cell>
          <cell r="Q1149">
            <v>67814.081562000007</v>
          </cell>
          <cell r="R1149">
            <v>6071.6039559999999</v>
          </cell>
          <cell r="S1149">
            <v>44124.323267</v>
          </cell>
          <cell r="T1149">
            <v>63711.909297999999</v>
          </cell>
          <cell r="U1149">
            <v>50563.952266</v>
          </cell>
          <cell r="V1149">
            <v>69783.513254000005</v>
          </cell>
          <cell r="W1149">
            <v>0.12525681009259793</v>
          </cell>
          <cell r="X1149">
            <v>0.20929967746068515</v>
          </cell>
          <cell r="Y1149">
            <v>2065.0991327751685</v>
          </cell>
          <cell r="Z1149">
            <v>241586.38407599999</v>
          </cell>
          <cell r="AA1149">
            <v>24485000</v>
          </cell>
        </row>
        <row r="1150">
          <cell r="A1150" t="str">
            <v>BGW</v>
          </cell>
          <cell r="D1150">
            <v>116866.35806100001</v>
          </cell>
          <cell r="E1150">
            <v>771.23873600000002</v>
          </cell>
          <cell r="F1150">
            <v>10505.792882</v>
          </cell>
          <cell r="G1150">
            <v>96637.458371999994</v>
          </cell>
          <cell r="H1150">
            <v>215489.04856200001</v>
          </cell>
          <cell r="I1150">
            <v>29055.818832000001</v>
          </cell>
          <cell r="J1150">
            <v>29055.818832000001</v>
          </cell>
          <cell r="K1150">
            <v>0</v>
          </cell>
          <cell r="L1150">
            <v>0</v>
          </cell>
          <cell r="M1150">
            <v>186433.22972999999</v>
          </cell>
          <cell r="N1150">
            <v>181494.46</v>
          </cell>
          <cell r="O1150">
            <v>122236.092728</v>
          </cell>
          <cell r="P1150">
            <v>74752.914694000006</v>
          </cell>
          <cell r="Q1150">
            <v>47483.178033999997</v>
          </cell>
          <cell r="R1150">
            <v>1033.280567</v>
          </cell>
          <cell r="S1150">
            <v>2761.443804</v>
          </cell>
          <cell r="T1150">
            <v>8045.1528010000002</v>
          </cell>
          <cell r="U1150">
            <v>6229.466128</v>
          </cell>
          <cell r="V1150">
            <v>9078.433368</v>
          </cell>
          <cell r="W1150">
            <v>2.8908504490462179E-2</v>
          </cell>
          <cell r="X1150">
            <v>3.3413925924159336E-2</v>
          </cell>
          <cell r="Y1150">
            <v>343.23175087548128</v>
          </cell>
          <cell r="Z1150">
            <v>186433.22972999999</v>
          </cell>
          <cell r="AA1150">
            <v>18149446</v>
          </cell>
        </row>
        <row r="1151">
          <cell r="A1151" t="str">
            <v>CTR</v>
          </cell>
          <cell r="D1151">
            <v>2258571.083722</v>
          </cell>
          <cell r="E1151">
            <v>897750.32043600001</v>
          </cell>
          <cell r="F1151">
            <v>440495.15022399998</v>
          </cell>
          <cell r="G1151">
            <v>43309.138829000003</v>
          </cell>
          <cell r="H1151">
            <v>2320859.2547249999</v>
          </cell>
          <cell r="I1151">
            <v>1545035.9495910001</v>
          </cell>
          <cell r="J1151">
            <v>1545035.9495910001</v>
          </cell>
          <cell r="K1151">
            <v>0</v>
          </cell>
          <cell r="L1151">
            <v>0</v>
          </cell>
          <cell r="M1151">
            <v>775823.30513400002</v>
          </cell>
          <cell r="N1151">
            <v>518350.43</v>
          </cell>
          <cell r="O1151">
            <v>4276731.1912970003</v>
          </cell>
          <cell r="P1151">
            <v>4017972.089257</v>
          </cell>
          <cell r="Q1151">
            <v>258759.10203999985</v>
          </cell>
          <cell r="R1151">
            <v>218.90172699999999</v>
          </cell>
          <cell r="S1151">
            <v>154066.43493799999</v>
          </cell>
          <cell r="T1151">
            <v>189661.12906000001</v>
          </cell>
          <cell r="U1151">
            <v>146909.12344699999</v>
          </cell>
          <cell r="V1151">
            <v>189880.030787</v>
          </cell>
          <cell r="W1151">
            <v>6.3299453919021614E-2</v>
          </cell>
          <cell r="X1151">
            <v>0.18935899769294232</v>
          </cell>
          <cell r="Y1151">
            <v>2420.3484766895458</v>
          </cell>
          <cell r="Z1151">
            <v>775823.30513400002</v>
          </cell>
          <cell r="AA1151">
            <v>60697509</v>
          </cell>
        </row>
        <row r="1152">
          <cell r="A1152" t="str">
            <v>V11</v>
          </cell>
          <cell r="D1152">
            <v>83260.199726999999</v>
          </cell>
          <cell r="E1152">
            <v>40552.876878000003</v>
          </cell>
          <cell r="F1152">
            <v>5894.9893970000003</v>
          </cell>
          <cell r="G1152">
            <v>199436.68762899999</v>
          </cell>
          <cell r="H1152">
            <v>282696.88735600002</v>
          </cell>
          <cell r="I1152">
            <v>277699.71506999998</v>
          </cell>
          <cell r="J1152">
            <v>277699.71506999998</v>
          </cell>
          <cell r="K1152">
            <v>74824.204154999999</v>
          </cell>
          <cell r="L1152">
            <v>0</v>
          </cell>
          <cell r="M1152">
            <v>4997.172286</v>
          </cell>
          <cell r="N1152">
            <v>83998.89</v>
          </cell>
          <cell r="O1152">
            <v>2757.6699530000001</v>
          </cell>
          <cell r="P1152">
            <v>2626.5292989999998</v>
          </cell>
          <cell r="Q1152">
            <v>131.14065400000013</v>
          </cell>
          <cell r="R1152">
            <v>8632.4431690000001</v>
          </cell>
          <cell r="S1152">
            <v>-2372.6269480000001</v>
          </cell>
          <cell r="T1152">
            <v>-12793.779227999999</v>
          </cell>
          <cell r="U1152">
            <v>-12793.779227999999</v>
          </cell>
          <cell r="V1152">
            <v>-4161.3360589999993</v>
          </cell>
          <cell r="W1152">
            <v>-4.5256172954917614E-2</v>
          </cell>
          <cell r="X1152">
            <v>-2.5602037503975703</v>
          </cell>
          <cell r="Y1152">
            <v>-1523.0890822485869</v>
          </cell>
          <cell r="Z1152">
            <v>4997.172286</v>
          </cell>
          <cell r="AA1152">
            <v>8399889</v>
          </cell>
        </row>
        <row r="1153">
          <cell r="A1153" t="str">
            <v>PJS</v>
          </cell>
          <cell r="D1153">
            <v>65379.535444000001</v>
          </cell>
          <cell r="E1153">
            <v>1939.737314</v>
          </cell>
          <cell r="F1153">
            <v>6582.3020500000002</v>
          </cell>
          <cell r="G1153">
            <v>100461.17677799999</v>
          </cell>
          <cell r="H1153">
            <v>191460.41609799999</v>
          </cell>
          <cell r="I1153">
            <v>66583.928723000005</v>
          </cell>
          <cell r="J1153">
            <v>66583.928723000005</v>
          </cell>
          <cell r="K1153">
            <v>0</v>
          </cell>
          <cell r="L1153">
            <v>0</v>
          </cell>
          <cell r="M1153">
            <v>124876.487375</v>
          </cell>
          <cell r="N1153">
            <v>90000</v>
          </cell>
          <cell r="O1153">
            <v>317741.77362300002</v>
          </cell>
          <cell r="P1153">
            <v>208963.21303300001</v>
          </cell>
          <cell r="Q1153">
            <v>108778.56058999999</v>
          </cell>
          <cell r="R1153">
            <v>0</v>
          </cell>
          <cell r="S1153">
            <v>6586.8807070000003</v>
          </cell>
          <cell r="T1153">
            <v>8264.3403089999993</v>
          </cell>
          <cell r="U1153">
            <v>6570.8122469999998</v>
          </cell>
          <cell r="V1153">
            <v>8264.3403089999993</v>
          </cell>
          <cell r="W1153">
            <v>3.4319429472234597E-2</v>
          </cell>
          <cell r="X1153">
            <v>5.2618490358942165E-2</v>
          </cell>
          <cell r="Y1153">
            <v>730.09024966666664</v>
          </cell>
          <cell r="Z1153">
            <v>124876.487375</v>
          </cell>
          <cell r="AA1153">
            <v>9000000</v>
          </cell>
        </row>
        <row r="1154">
          <cell r="A1154" t="str">
            <v>FBA</v>
          </cell>
          <cell r="D1154">
            <v>53775.879954999997</v>
          </cell>
          <cell r="E1154">
            <v>23859.240914999998</v>
          </cell>
          <cell r="F1154">
            <v>18043.323578</v>
          </cell>
          <cell r="G1154">
            <v>6138.3303379999998</v>
          </cell>
          <cell r="H1154">
            <v>70936.118518000003</v>
          </cell>
          <cell r="I1154">
            <v>34058.823000999997</v>
          </cell>
          <cell r="J1154">
            <v>34058.823000999997</v>
          </cell>
          <cell r="K1154">
            <v>4500</v>
          </cell>
          <cell r="L1154">
            <v>0</v>
          </cell>
          <cell r="M1154">
            <v>36877.295516999999</v>
          </cell>
          <cell r="N1154">
            <v>34149</v>
          </cell>
          <cell r="O1154">
            <v>56648.119095000002</v>
          </cell>
          <cell r="P1154">
            <v>54828.59117</v>
          </cell>
          <cell r="Q1154">
            <v>1819.5279249999967</v>
          </cell>
          <cell r="R1154">
            <v>581.24498400000004</v>
          </cell>
          <cell r="S1154">
            <v>402.10388799999998</v>
          </cell>
          <cell r="T1154">
            <v>2436.8302760000001</v>
          </cell>
          <cell r="U1154">
            <v>1897.372687</v>
          </cell>
          <cell r="V1154">
            <v>3018.0752600000001</v>
          </cell>
          <cell r="W1154">
            <v>2.6747624857970522E-2</v>
          </cell>
          <cell r="X1154">
            <v>5.1450971672402972E-2</v>
          </cell>
          <cell r="Y1154">
            <v>555.61588538463786</v>
          </cell>
          <cell r="Z1154">
            <v>36877.295516999999</v>
          </cell>
          <cell r="AA1154">
            <v>3414900</v>
          </cell>
        </row>
        <row r="1155">
          <cell r="A1155" t="str">
            <v>TNB</v>
          </cell>
          <cell r="D1155">
            <v>421149.80347799999</v>
          </cell>
          <cell r="E1155">
            <v>177943.745975</v>
          </cell>
          <cell r="F1155">
            <v>173696.773567</v>
          </cell>
          <cell r="G1155">
            <v>142887.53702300001</v>
          </cell>
          <cell r="H1155">
            <v>564646.37163099996</v>
          </cell>
          <cell r="I1155">
            <v>375630.09928299999</v>
          </cell>
          <cell r="J1155">
            <v>375630.09928299999</v>
          </cell>
          <cell r="K1155">
            <v>243935.79518300001</v>
          </cell>
          <cell r="L1155">
            <v>0</v>
          </cell>
          <cell r="M1155">
            <v>189016.272348</v>
          </cell>
          <cell r="N1155">
            <v>114789.91</v>
          </cell>
          <cell r="O1155">
            <v>2098961.368119</v>
          </cell>
          <cell r="P1155">
            <v>2032778.454717</v>
          </cell>
          <cell r="Q1155">
            <v>66182.913402000006</v>
          </cell>
          <cell r="R1155">
            <v>10829.485468999999</v>
          </cell>
          <cell r="S1155">
            <v>13751.663699000001</v>
          </cell>
          <cell r="T1155">
            <v>17764.065931000001</v>
          </cell>
          <cell r="U1155">
            <v>14273.903638</v>
          </cell>
          <cell r="V1155">
            <v>28593.5514</v>
          </cell>
          <cell r="W1155">
            <v>2.5279368389049151E-2</v>
          </cell>
          <cell r="X1155">
            <v>7.5516797896215807E-2</v>
          </cell>
          <cell r="Y1155">
            <v>1243.4806890257166</v>
          </cell>
          <cell r="Z1155">
            <v>189016.272348</v>
          </cell>
          <cell r="AA1155">
            <v>11478991</v>
          </cell>
        </row>
        <row r="1156">
          <cell r="A1156" t="str">
            <v>DLD</v>
          </cell>
          <cell r="D1156">
            <v>11634.184456999999</v>
          </cell>
          <cell r="E1156">
            <v>3173.489912</v>
          </cell>
          <cell r="F1156">
            <v>1591.481217</v>
          </cell>
          <cell r="G1156">
            <v>157128.75802199999</v>
          </cell>
          <cell r="H1156">
            <v>169908.60159599999</v>
          </cell>
          <cell r="I1156">
            <v>100319.86055899999</v>
          </cell>
          <cell r="J1156">
            <v>36705.561905000002</v>
          </cell>
          <cell r="K1156">
            <v>30520.178920999999</v>
          </cell>
          <cell r="L1156">
            <v>63278.893654</v>
          </cell>
          <cell r="M1156">
            <v>69588.741037</v>
          </cell>
          <cell r="N1156">
            <v>93074.15</v>
          </cell>
          <cell r="O1156">
            <v>63012.725124999997</v>
          </cell>
          <cell r="P1156">
            <v>56469.601575000001</v>
          </cell>
          <cell r="Q1156">
            <v>6543.1235500000003</v>
          </cell>
          <cell r="R1156">
            <v>6794.3113860000003</v>
          </cell>
          <cell r="S1156">
            <v>-1208.4421749999999</v>
          </cell>
          <cell r="T1156">
            <v>-6623.4266369999996</v>
          </cell>
          <cell r="U1156">
            <v>-6623.4266369999996</v>
          </cell>
          <cell r="V1156">
            <v>170.88474900000074</v>
          </cell>
          <cell r="W1156">
            <v>-3.8982291507223661E-2</v>
          </cell>
          <cell r="X1156">
            <v>-9.5179572705279367E-2</v>
          </cell>
          <cell r="Y1156">
            <v>-711.62902234401281</v>
          </cell>
          <cell r="Z1156">
            <v>69588.741037</v>
          </cell>
          <cell r="AA1156">
            <v>9307415</v>
          </cell>
        </row>
        <row r="1157">
          <cell r="A1157" t="str">
            <v>VIM</v>
          </cell>
          <cell r="D1157">
            <v>34055.971799999999</v>
          </cell>
          <cell r="E1157">
            <v>23578.402420999999</v>
          </cell>
          <cell r="F1157">
            <v>6970.5578150000001</v>
          </cell>
          <cell r="G1157">
            <v>14043.985476</v>
          </cell>
          <cell r="H1157">
            <v>50534.997248</v>
          </cell>
          <cell r="I1157">
            <v>28659.472387000002</v>
          </cell>
          <cell r="J1157">
            <v>26154.273588</v>
          </cell>
          <cell r="K1157">
            <v>16427.034872</v>
          </cell>
          <cell r="L1157">
            <v>1299.1600000000001</v>
          </cell>
          <cell r="M1157">
            <v>21875.524861000002</v>
          </cell>
          <cell r="N1157">
            <v>12500</v>
          </cell>
          <cell r="O1157">
            <v>92239.927355000007</v>
          </cell>
          <cell r="P1157">
            <v>75557.777409000002</v>
          </cell>
          <cell r="Q1157">
            <v>16682.149946000009</v>
          </cell>
          <cell r="R1157">
            <v>1795.461853</v>
          </cell>
          <cell r="S1157">
            <v>9500.0548039999994</v>
          </cell>
          <cell r="T1157">
            <v>8046.9756960000004</v>
          </cell>
          <cell r="U1157">
            <v>6762.0507639999996</v>
          </cell>
          <cell r="V1157">
            <v>9842.4375490000002</v>
          </cell>
          <cell r="W1157">
            <v>0.13380926352514283</v>
          </cell>
          <cell r="X1157">
            <v>0.30911490384651208</v>
          </cell>
          <cell r="Y1157">
            <v>5409.6406112000004</v>
          </cell>
          <cell r="Z1157">
            <v>21875.524861000002</v>
          </cell>
          <cell r="AA1157">
            <v>1250000</v>
          </cell>
        </row>
        <row r="1158">
          <cell r="A1158" t="str">
            <v>BRS</v>
          </cell>
          <cell r="D1158">
            <v>59620.880674</v>
          </cell>
          <cell r="E1158">
            <v>16526.593938000002</v>
          </cell>
          <cell r="F1158">
            <v>4259.5823730000002</v>
          </cell>
          <cell r="G1158">
            <v>30056.323670999998</v>
          </cell>
          <cell r="H1158">
            <v>90935.831141000002</v>
          </cell>
          <cell r="I1158">
            <v>31039.410022</v>
          </cell>
          <cell r="J1158">
            <v>31039.410022</v>
          </cell>
          <cell r="K1158">
            <v>0</v>
          </cell>
          <cell r="L1158">
            <v>0</v>
          </cell>
          <cell r="M1158">
            <v>59896.421118999999</v>
          </cell>
          <cell r="N1158">
            <v>45419.5</v>
          </cell>
          <cell r="O1158">
            <v>93554.527210999993</v>
          </cell>
          <cell r="P1158">
            <v>69449.972867999997</v>
          </cell>
          <cell r="Q1158">
            <v>24104.554343000003</v>
          </cell>
          <cell r="R1158">
            <v>0</v>
          </cell>
          <cell r="S1158">
            <v>14219.545649</v>
          </cell>
          <cell r="T1158">
            <v>15763</v>
          </cell>
          <cell r="U1158">
            <v>12596.089119</v>
          </cell>
          <cell r="V1158">
            <v>15763</v>
          </cell>
          <cell r="W1158">
            <v>0.13851623678975575</v>
          </cell>
          <cell r="X1158">
            <v>0.21029785893174743</v>
          </cell>
          <cell r="Y1158">
            <v>2773.2778033663953</v>
          </cell>
          <cell r="Z1158">
            <v>59896.421118999999</v>
          </cell>
          <cell r="AA1158">
            <v>4541950</v>
          </cell>
        </row>
        <row r="1159">
          <cell r="A1159" t="str">
            <v>SAS</v>
          </cell>
          <cell r="D1159">
            <v>1370442.725721</v>
          </cell>
          <cell r="E1159">
            <v>23336.531986000002</v>
          </cell>
          <cell r="F1159">
            <v>340342.824746</v>
          </cell>
          <cell r="G1159">
            <v>256416.001009</v>
          </cell>
          <cell r="H1159">
            <v>2213490.5254640002</v>
          </cell>
          <cell r="I1159">
            <v>674693.33747300005</v>
          </cell>
          <cell r="J1159">
            <v>673937.67347299994</v>
          </cell>
          <cell r="K1159">
            <v>59125.252952000003</v>
          </cell>
          <cell r="L1159">
            <v>0</v>
          </cell>
          <cell r="M1159">
            <v>1538797.187991</v>
          </cell>
          <cell r="N1159">
            <v>1334813.1000000001</v>
          </cell>
          <cell r="O1159">
            <v>2658902.627777</v>
          </cell>
          <cell r="P1159">
            <v>1447012.25822</v>
          </cell>
          <cell r="Q1159">
            <v>1211890.369557</v>
          </cell>
          <cell r="R1159">
            <v>827.94015300000001</v>
          </cell>
          <cell r="S1159">
            <v>256796.18544299999</v>
          </cell>
          <cell r="T1159">
            <v>408549.99008900003</v>
          </cell>
          <cell r="U1159">
            <v>341113.57102999999</v>
          </cell>
          <cell r="V1159">
            <v>409377.93024200003</v>
          </cell>
          <cell r="W1159">
            <v>0.15410663253618151</v>
          </cell>
          <cell r="X1159">
            <v>0.22167545774849379</v>
          </cell>
          <cell r="Y1159">
            <v>2556.0785981257218</v>
          </cell>
          <cell r="Z1159">
            <v>1538797.187991</v>
          </cell>
          <cell r="AA1159">
            <v>133451910</v>
          </cell>
        </row>
        <row r="1160">
          <cell r="A1160" t="str">
            <v>VXP</v>
          </cell>
          <cell r="D1160">
            <v>120969.180267</v>
          </cell>
          <cell r="E1160">
            <v>34523.315476000003</v>
          </cell>
          <cell r="F1160">
            <v>20208.561872999999</v>
          </cell>
          <cell r="G1160">
            <v>29996.600548999999</v>
          </cell>
          <cell r="H1160">
            <v>153829.85977700001</v>
          </cell>
          <cell r="I1160">
            <v>97519.315373000005</v>
          </cell>
          <cell r="J1160">
            <v>96332.146437999996</v>
          </cell>
          <cell r="K1160">
            <v>302</v>
          </cell>
          <cell r="L1160">
            <v>0</v>
          </cell>
          <cell r="M1160">
            <v>56310.544404</v>
          </cell>
          <cell r="N1160">
            <v>35910</v>
          </cell>
          <cell r="O1160">
            <v>227634.15530899999</v>
          </cell>
          <cell r="P1160">
            <v>154324.375684</v>
          </cell>
          <cell r="Q1160">
            <v>73309.779624999981</v>
          </cell>
          <cell r="R1160">
            <v>91.173599999999993</v>
          </cell>
          <cell r="S1160">
            <v>9303.2893519999998</v>
          </cell>
          <cell r="T1160">
            <v>8615.7437090000003</v>
          </cell>
          <cell r="U1160">
            <v>6696.5752259999999</v>
          </cell>
          <cell r="V1160">
            <v>8706.9173090000004</v>
          </cell>
          <cell r="W1160">
            <v>4.3532349543240263E-2</v>
          </cell>
          <cell r="X1160">
            <v>0.1189222249025941</v>
          </cell>
          <cell r="Y1160">
            <v>1864.8218395989975</v>
          </cell>
          <cell r="Z1160">
            <v>56310.544404</v>
          </cell>
          <cell r="AA1160">
            <v>3591000</v>
          </cell>
        </row>
        <row r="1161">
          <cell r="A1161" t="str">
            <v>TNW</v>
          </cell>
          <cell r="D1161">
            <v>149726.27683700001</v>
          </cell>
          <cell r="E1161">
            <v>14796.694089000001</v>
          </cell>
          <cell r="F1161">
            <v>15563.750453000001</v>
          </cell>
          <cell r="G1161">
            <v>340795.71845400002</v>
          </cell>
          <cell r="H1161">
            <v>500641.65007500001</v>
          </cell>
          <cell r="I1161">
            <v>257805.78742499999</v>
          </cell>
          <cell r="J1161">
            <v>129123.129424</v>
          </cell>
          <cell r="K1161">
            <v>8377.6583439999995</v>
          </cell>
          <cell r="L1161">
            <v>128674.334988</v>
          </cell>
          <cell r="M1161">
            <v>242835.86265</v>
          </cell>
          <cell r="N1161">
            <v>160000</v>
          </cell>
          <cell r="O1161">
            <v>173964.98774700001</v>
          </cell>
          <cell r="P1161">
            <v>79321.572853999998</v>
          </cell>
          <cell r="Q1161">
            <v>94643.414892999994</v>
          </cell>
          <cell r="R1161">
            <v>13217.166741999999</v>
          </cell>
          <cell r="S1161">
            <v>17210.071434000001</v>
          </cell>
          <cell r="T1161">
            <v>7983.2219580000001</v>
          </cell>
          <cell r="U1161">
            <v>3479.0257889999998</v>
          </cell>
          <cell r="V1161">
            <v>21200.3887</v>
          </cell>
          <cell r="W1161">
            <v>6.9491337536116199E-3</v>
          </cell>
          <cell r="X1161">
            <v>1.43266556720015E-2</v>
          </cell>
          <cell r="Y1161">
            <v>217.43911181249999</v>
          </cell>
          <cell r="Z1161">
            <v>242835.86265</v>
          </cell>
          <cell r="AA1161">
            <v>16000000</v>
          </cell>
        </row>
        <row r="1162">
          <cell r="A1162" t="str">
            <v>PDV</v>
          </cell>
          <cell r="D1162">
            <v>195892.573095</v>
          </cell>
          <cell r="E1162">
            <v>22770.769333</v>
          </cell>
          <cell r="F1162">
            <v>13888.324794</v>
          </cell>
          <cell r="G1162">
            <v>258361.303767</v>
          </cell>
          <cell r="H1162">
            <v>483542.38105099997</v>
          </cell>
          <cell r="I1162">
            <v>272496.57565999997</v>
          </cell>
          <cell r="J1162">
            <v>220148.47566</v>
          </cell>
          <cell r="K1162">
            <v>65942.45</v>
          </cell>
          <cell r="L1162">
            <v>52348.1</v>
          </cell>
          <cell r="M1162">
            <v>211045.805391</v>
          </cell>
          <cell r="N1162">
            <v>200000</v>
          </cell>
          <cell r="O1162">
            <v>870538.02095000003</v>
          </cell>
          <cell r="P1162">
            <v>845558.52411700005</v>
          </cell>
          <cell r="Q1162">
            <v>24979.496833000045</v>
          </cell>
          <cell r="R1162">
            <v>4512.8746940000001</v>
          </cell>
          <cell r="S1162">
            <v>4147.7088990000002</v>
          </cell>
          <cell r="T1162">
            <v>1634.7471350000001</v>
          </cell>
          <cell r="U1162">
            <v>1221.193297</v>
          </cell>
          <cell r="V1162">
            <v>6147.6218289999997</v>
          </cell>
          <cell r="W1162">
            <v>2.5255145047383114E-3</v>
          </cell>
          <cell r="X1162">
            <v>5.7863898064096633E-3</v>
          </cell>
          <cell r="Y1162">
            <v>45.909522443609021</v>
          </cell>
          <cell r="Z1162">
            <v>211045.805391</v>
          </cell>
          <cell r="AA1162">
            <v>26600000</v>
          </cell>
        </row>
        <row r="1163">
          <cell r="A1163" t="str">
            <v>XLV</v>
          </cell>
          <cell r="D1163">
            <v>126101.616932</v>
          </cell>
          <cell r="E1163">
            <v>32608.067621999999</v>
          </cell>
          <cell r="F1163">
            <v>37057.696150999996</v>
          </cell>
          <cell r="G1163">
            <v>15299.217801999999</v>
          </cell>
          <cell r="H1163">
            <v>141464.05368899999</v>
          </cell>
          <cell r="I1163">
            <v>94694.795574999996</v>
          </cell>
          <cell r="J1163">
            <v>83532.519463999997</v>
          </cell>
          <cell r="K1163">
            <v>0</v>
          </cell>
          <cell r="L1163">
            <v>0</v>
          </cell>
          <cell r="M1163">
            <v>46769.258113999997</v>
          </cell>
          <cell r="N1163">
            <v>30000</v>
          </cell>
          <cell r="O1163">
            <v>246653.981997</v>
          </cell>
          <cell r="P1163">
            <v>231110.590065</v>
          </cell>
          <cell r="Q1163">
            <v>15543.391931999982</v>
          </cell>
          <cell r="R1163">
            <v>21.508631000000001</v>
          </cell>
          <cell r="S1163">
            <v>2555.5050200000001</v>
          </cell>
          <cell r="T1163">
            <v>7716.5447109999996</v>
          </cell>
          <cell r="U1163">
            <v>6065.5635510000002</v>
          </cell>
          <cell r="V1163">
            <v>7738.0533419999992</v>
          </cell>
          <cell r="W1163">
            <v>4.2877065889365559E-2</v>
          </cell>
          <cell r="X1163">
            <v>0.12969125009884053</v>
          </cell>
          <cell r="Y1163">
            <v>2021.854517</v>
          </cell>
          <cell r="Z1163">
            <v>46769.258113999997</v>
          </cell>
          <cell r="AA1163">
            <v>3000000</v>
          </cell>
        </row>
        <row r="1164">
          <cell r="A1164" t="str">
            <v>S72</v>
          </cell>
          <cell r="D1164">
            <v>51263.838457999998</v>
          </cell>
          <cell r="E1164">
            <v>24493.557825</v>
          </cell>
          <cell r="F1164">
            <v>361.29128400000002</v>
          </cell>
          <cell r="G1164">
            <v>247754.18904500001</v>
          </cell>
          <cell r="H1164">
            <v>301952.32485799998</v>
          </cell>
          <cell r="I1164">
            <v>189691.76845800001</v>
          </cell>
          <cell r="J1164">
            <v>36329.636209999997</v>
          </cell>
          <cell r="K1164">
            <v>19980</v>
          </cell>
          <cell r="L1164">
            <v>153362.13224800001</v>
          </cell>
          <cell r="M1164">
            <v>112260.5564</v>
          </cell>
          <cell r="N1164">
            <v>120000</v>
          </cell>
          <cell r="O1164">
            <v>16306.708074</v>
          </cell>
          <cell r="P1164">
            <v>8461.0682240000006</v>
          </cell>
          <cell r="Q1164">
            <v>7845.6398499999987</v>
          </cell>
          <cell r="R1164">
            <v>7634.2715840000001</v>
          </cell>
          <cell r="S1164">
            <v>6235.6226020000004</v>
          </cell>
          <cell r="T1164">
            <v>-2479.413986</v>
          </cell>
          <cell r="U1164">
            <v>-2479.413986</v>
          </cell>
          <cell r="V1164">
            <v>5154.8575980000005</v>
          </cell>
          <cell r="W1164">
            <v>-8.2112763568420993E-3</v>
          </cell>
          <cell r="X1164">
            <v>-2.2086243516961583E-2</v>
          </cell>
          <cell r="Y1164">
            <v>-206.61783216666666</v>
          </cell>
          <cell r="Z1164">
            <v>112260.5564</v>
          </cell>
          <cell r="AA1164">
            <v>12000000</v>
          </cell>
        </row>
        <row r="1165">
          <cell r="A1165" t="str">
            <v>CAM</v>
          </cell>
          <cell r="D1165">
            <v>16422.557605000002</v>
          </cell>
          <cell r="E1165">
            <v>7607.1810089999999</v>
          </cell>
          <cell r="F1165">
            <v>3269.7744699999998</v>
          </cell>
          <cell r="G1165">
            <v>16742.401436</v>
          </cell>
          <cell r="H1165">
            <v>76434.759613999995</v>
          </cell>
          <cell r="I1165">
            <v>53741.502898999999</v>
          </cell>
          <cell r="J1165">
            <v>11145.340894999999</v>
          </cell>
          <cell r="K1165">
            <v>0</v>
          </cell>
          <cell r="L1165">
            <v>0</v>
          </cell>
          <cell r="M1165">
            <v>22693.256715</v>
          </cell>
          <cell r="N1165" t="e">
            <v>#N/A</v>
          </cell>
          <cell r="O1165">
            <v>41929.889879000002</v>
          </cell>
          <cell r="P1165">
            <v>26575.976884</v>
          </cell>
          <cell r="Q1165">
            <v>15353.912995000001</v>
          </cell>
          <cell r="R1165">
            <v>35.678049000000001</v>
          </cell>
          <cell r="S1165">
            <v>5936.7640069999998</v>
          </cell>
          <cell r="T1165">
            <v>5910.6707690000003</v>
          </cell>
          <cell r="U1165">
            <v>4717.4348900000005</v>
          </cell>
          <cell r="V1165">
            <v>5946.3488180000004</v>
          </cell>
          <cell r="W1165">
            <v>6.1718450006558831E-2</v>
          </cell>
          <cell r="X1165">
            <v>0.20787826750674471</v>
          </cell>
          <cell r="Y1165">
            <v>327599.64513888891</v>
          </cell>
          <cell r="Z1165">
            <v>22693.256715</v>
          </cell>
          <cell r="AA1165">
            <v>14400</v>
          </cell>
        </row>
        <row r="1166">
          <cell r="A1166" t="str">
            <v>CAB</v>
          </cell>
          <cell r="D1166">
            <v>845980.55556500005</v>
          </cell>
          <cell r="E1166">
            <v>255426.00447799999</v>
          </cell>
          <cell r="F1166">
            <v>255363.631112</v>
          </cell>
          <cell r="G1166">
            <v>947288.65174400003</v>
          </cell>
          <cell r="H1166">
            <v>2417501.2972189998</v>
          </cell>
          <cell r="I1166">
            <v>1796068.595221</v>
          </cell>
          <cell r="J1166">
            <v>1366217.964259</v>
          </cell>
          <cell r="K1166">
            <v>413501.465004</v>
          </cell>
          <cell r="L1166">
            <v>356228.40725300001</v>
          </cell>
          <cell r="M1166">
            <v>621432.70199800003</v>
          </cell>
          <cell r="N1166">
            <v>457458.76</v>
          </cell>
          <cell r="O1166">
            <v>2323334.3499790002</v>
          </cell>
          <cell r="P1166">
            <v>1655440.9587350001</v>
          </cell>
          <cell r="Q1166">
            <v>667893.39124399982</v>
          </cell>
          <cell r="R1166">
            <v>74998.506087000002</v>
          </cell>
          <cell r="S1166">
            <v>174883.731061</v>
          </cell>
          <cell r="T1166">
            <v>86100.980758000005</v>
          </cell>
          <cell r="U1166">
            <v>43178.221577999997</v>
          </cell>
          <cell r="V1166">
            <v>161099.48684500001</v>
          </cell>
          <cell r="W1166">
            <v>1.7860681865060655E-2</v>
          </cell>
          <cell r="X1166">
            <v>6.9481733805085391E-2</v>
          </cell>
          <cell r="Y1166">
            <v>943.87134652312704</v>
          </cell>
          <cell r="Z1166">
            <v>621432.70199800003</v>
          </cell>
          <cell r="AA1166">
            <v>45745876</v>
          </cell>
        </row>
        <row r="1167">
          <cell r="A1167" t="str">
            <v>BTU</v>
          </cell>
          <cell r="D1167">
            <v>58586.432356999998</v>
          </cell>
          <cell r="E1167">
            <v>33228.229686999999</v>
          </cell>
          <cell r="F1167">
            <v>4271.0031479999998</v>
          </cell>
          <cell r="G1167">
            <v>9488.7155110000003</v>
          </cell>
          <cell r="H1167">
            <v>68877.305129</v>
          </cell>
          <cell r="I1167">
            <v>24863.376946</v>
          </cell>
          <cell r="J1167">
            <v>23798.831491000001</v>
          </cell>
          <cell r="K1167">
            <v>250</v>
          </cell>
          <cell r="L1167">
            <v>1064.5454549999999</v>
          </cell>
          <cell r="M1167">
            <v>44013.928183000004</v>
          </cell>
          <cell r="N1167">
            <v>36000</v>
          </cell>
          <cell r="O1167">
            <v>79663.687873999996</v>
          </cell>
          <cell r="P1167">
            <v>59191.226531</v>
          </cell>
          <cell r="Q1167">
            <v>20472.461342999995</v>
          </cell>
          <cell r="R1167">
            <v>0</v>
          </cell>
          <cell r="S1167">
            <v>10354.265740999999</v>
          </cell>
          <cell r="T1167">
            <v>10635.329156</v>
          </cell>
          <cell r="U1167">
            <v>8588.4177899999995</v>
          </cell>
          <cell r="V1167">
            <v>10635.329156</v>
          </cell>
          <cell r="W1167">
            <v>0.12469154787509165</v>
          </cell>
          <cell r="X1167">
            <v>0.19512954522694026</v>
          </cell>
          <cell r="Y1167">
            <v>2385.6716083333331</v>
          </cell>
          <cell r="Z1167">
            <v>44013.928183000004</v>
          </cell>
          <cell r="AA1167">
            <v>3600000</v>
          </cell>
        </row>
        <row r="1168">
          <cell r="A1168" t="str">
            <v>BUD</v>
          </cell>
          <cell r="D1168">
            <v>505778.81371800002</v>
          </cell>
          <cell r="E1168">
            <v>43612.218820000002</v>
          </cell>
          <cell r="F1168">
            <v>33848.320717000002</v>
          </cell>
          <cell r="G1168">
            <v>991493.07866</v>
          </cell>
          <cell r="H1168">
            <v>1518332.3732129999</v>
          </cell>
          <cell r="I1168">
            <v>194814.91289599999</v>
          </cell>
          <cell r="J1168">
            <v>194749.91289599999</v>
          </cell>
          <cell r="K1168">
            <v>0</v>
          </cell>
          <cell r="L1168">
            <v>0</v>
          </cell>
          <cell r="M1168">
            <v>1323517.460317</v>
          </cell>
          <cell r="N1168" t="e">
            <v>#N/A</v>
          </cell>
          <cell r="O1168">
            <v>274860.44296999997</v>
          </cell>
          <cell r="P1168">
            <v>168980.936384</v>
          </cell>
          <cell r="Q1168">
            <v>105879.506586</v>
          </cell>
          <cell r="R1168">
            <v>317.87929800000001</v>
          </cell>
          <cell r="S1168">
            <v>10717.688281999999</v>
          </cell>
          <cell r="T1168">
            <v>11562.228177999999</v>
          </cell>
          <cell r="U1168">
            <v>10951.991207999999</v>
          </cell>
          <cell r="V1168">
            <v>11880.107475999999</v>
          </cell>
          <cell r="W1168">
            <v>7.2131711087896266E-3</v>
          </cell>
          <cell r="X1168">
            <v>8.2749125239170267E-3</v>
          </cell>
          <cell r="Y1168">
            <v>663.95824237647764</v>
          </cell>
          <cell r="Z1168">
            <v>1323517.460317</v>
          </cell>
          <cell r="AA1168">
            <v>16495000.000000002</v>
          </cell>
        </row>
        <row r="1169">
          <cell r="A1169" t="str">
            <v>DBH</v>
          </cell>
          <cell r="D1169">
            <v>4525.8265650000003</v>
          </cell>
          <cell r="E1169">
            <v>370.79220600000002</v>
          </cell>
          <cell r="F1169">
            <v>837.96188400000005</v>
          </cell>
          <cell r="G1169">
            <v>8897.3168939999996</v>
          </cell>
          <cell r="H1169">
            <v>17421.739384</v>
          </cell>
          <cell r="I1169">
            <v>13753.157737</v>
          </cell>
          <cell r="J1169">
            <v>13203.157737</v>
          </cell>
          <cell r="K1169">
            <v>0</v>
          </cell>
          <cell r="L1169">
            <v>0</v>
          </cell>
          <cell r="M1169">
            <v>3668.581647</v>
          </cell>
          <cell r="N1169">
            <v>22000</v>
          </cell>
          <cell r="O1169">
            <v>39846.447323</v>
          </cell>
          <cell r="P1169">
            <v>64610.306725000002</v>
          </cell>
          <cell r="Q1169">
            <v>-24763.859402000006</v>
          </cell>
          <cell r="R1169">
            <v>0</v>
          </cell>
          <cell r="S1169">
            <v>-26887.751623</v>
          </cell>
          <cell r="T1169">
            <v>983.18615499999999</v>
          </cell>
          <cell r="U1169">
            <v>803.32432900000003</v>
          </cell>
          <cell r="V1169">
            <v>983.18615499999999</v>
          </cell>
          <cell r="W1169">
            <v>4.6110454949048731E-2</v>
          </cell>
          <cell r="X1169">
            <v>0.21897409034276838</v>
          </cell>
          <cell r="Y1169">
            <v>365.14742227272728</v>
          </cell>
          <cell r="Z1169">
            <v>3668.581647</v>
          </cell>
          <cell r="AA1169">
            <v>2200000</v>
          </cell>
        </row>
        <row r="1170">
          <cell r="A1170" t="str">
            <v>KTB</v>
          </cell>
          <cell r="D1170">
            <v>400084.795255</v>
          </cell>
          <cell r="E1170">
            <v>44549.491972999997</v>
          </cell>
          <cell r="F1170">
            <v>45181.333035000003</v>
          </cell>
          <cell r="G1170">
            <v>97369.272863999999</v>
          </cell>
          <cell r="H1170">
            <v>548369.19493700017</v>
          </cell>
          <cell r="I1170">
            <v>135478.66790999999</v>
          </cell>
          <cell r="J1170">
            <v>135478.66790999999</v>
          </cell>
          <cell r="K1170">
            <v>2500</v>
          </cell>
          <cell r="L1170">
            <v>0</v>
          </cell>
          <cell r="M1170">
            <v>412890.52702699997</v>
          </cell>
          <cell r="N1170">
            <v>402000</v>
          </cell>
          <cell r="O1170">
            <v>157910.857743</v>
          </cell>
          <cell r="P1170">
            <v>155882.391676</v>
          </cell>
          <cell r="Q1170">
            <v>2028.4660670000001</v>
          </cell>
          <cell r="R1170">
            <v>222.82405</v>
          </cell>
          <cell r="S1170">
            <v>-1348.1489570000001</v>
          </cell>
          <cell r="T1170">
            <v>1139.081921</v>
          </cell>
          <cell r="U1170">
            <v>114.768227</v>
          </cell>
          <cell r="V1170">
            <v>1361.9059709999999</v>
          </cell>
          <cell r="W1170">
            <v>2.092900696458437E-4</v>
          </cell>
          <cell r="X1170">
            <v>2.7796284847313781E-4</v>
          </cell>
          <cell r="Y1170">
            <v>2.8549310199004974</v>
          </cell>
          <cell r="Z1170">
            <v>412890.52702699997</v>
          </cell>
          <cell r="AA1170">
            <v>40200000</v>
          </cell>
        </row>
        <row r="1171">
          <cell r="A1171" t="str">
            <v>VTM</v>
          </cell>
          <cell r="D1171">
            <v>41243.510746</v>
          </cell>
          <cell r="E1171">
            <v>33577.550178999998</v>
          </cell>
          <cell r="F1171">
            <v>4163.5006110000004</v>
          </cell>
          <cell r="G1171">
            <v>56479.871625</v>
          </cell>
          <cell r="H1171">
            <v>112371.82204499999</v>
          </cell>
          <cell r="I1171">
            <v>73915.938414000004</v>
          </cell>
          <cell r="J1171">
            <v>60221.222414000003</v>
          </cell>
          <cell r="K1171">
            <v>14377.736868</v>
          </cell>
          <cell r="L1171">
            <v>13564.716</v>
          </cell>
          <cell r="M1171">
            <v>38455.883630999997</v>
          </cell>
          <cell r="N1171">
            <v>32797.97</v>
          </cell>
          <cell r="O1171">
            <v>306571.41486899997</v>
          </cell>
          <cell r="P1171">
            <v>263703.62540299998</v>
          </cell>
          <cell r="Q1171">
            <v>42867.789466000009</v>
          </cell>
          <cell r="R1171">
            <v>4729.5392689999999</v>
          </cell>
          <cell r="S1171">
            <v>9128.0164320000003</v>
          </cell>
          <cell r="T1171">
            <v>5301.2889649999997</v>
          </cell>
          <cell r="U1171">
            <v>4050.0975149999999</v>
          </cell>
          <cell r="V1171">
            <v>10030.828234000001</v>
          </cell>
          <cell r="W1171">
            <v>3.604193152068063E-2</v>
          </cell>
          <cell r="X1171">
            <v>0.10531801983442507</v>
          </cell>
          <cell r="Y1171">
            <v>1234.8622536699679</v>
          </cell>
          <cell r="Z1171">
            <v>38455.883630999997</v>
          </cell>
          <cell r="AA1171">
            <v>3279797</v>
          </cell>
        </row>
        <row r="1172">
          <cell r="A1172" t="str">
            <v>SSF</v>
          </cell>
          <cell r="D1172">
            <v>2050.4107650000001</v>
          </cell>
          <cell r="E1172">
            <v>1188.9122500000001</v>
          </cell>
          <cell r="F1172">
            <v>5.6700010000000001</v>
          </cell>
          <cell r="G1172">
            <v>119.8404</v>
          </cell>
          <cell r="H1172">
            <v>2170.2511650000001</v>
          </cell>
          <cell r="I1172">
            <v>33002.435632000001</v>
          </cell>
          <cell r="J1172">
            <v>15932.435632000001</v>
          </cell>
          <cell r="K1172">
            <v>3000</v>
          </cell>
          <cell r="L1172">
            <v>0</v>
          </cell>
          <cell r="M1172">
            <v>-30832.184466999999</v>
          </cell>
          <cell r="N1172">
            <v>31068.5</v>
          </cell>
          <cell r="O1172">
            <v>6047.4867919999997</v>
          </cell>
          <cell r="P1172">
            <v>327.27274999999997</v>
          </cell>
          <cell r="Q1172">
            <v>5720.2140419999996</v>
          </cell>
          <cell r="R1172">
            <v>324</v>
          </cell>
          <cell r="S1172">
            <v>-423.53857699999998</v>
          </cell>
          <cell r="T1172">
            <v>-803.73046799999997</v>
          </cell>
          <cell r="U1172">
            <v>-803.73046799999997</v>
          </cell>
          <cell r="V1172">
            <v>-479.73046799999997</v>
          </cell>
          <cell r="W1172">
            <v>-0.37033983944434373</v>
          </cell>
          <cell r="X1172">
            <v>2.6067905401261492E-2</v>
          </cell>
          <cell r="Y1172">
            <v>-258.69625762428183</v>
          </cell>
          <cell r="Z1172">
            <v>-30832.184466999999</v>
          </cell>
          <cell r="AA1172">
            <v>3106850</v>
          </cell>
        </row>
        <row r="1173">
          <cell r="A1173" t="str">
            <v>VES</v>
          </cell>
          <cell r="D1173">
            <v>431.04339299999998</v>
          </cell>
          <cell r="E1173" t="e">
            <v>#N/A</v>
          </cell>
          <cell r="F1173">
            <v>0</v>
          </cell>
          <cell r="G1173">
            <v>132.80346599999999</v>
          </cell>
          <cell r="H1173">
            <v>19145.908823000002</v>
          </cell>
          <cell r="I1173">
            <v>6494.4952899999998</v>
          </cell>
          <cell r="J1173">
            <v>2954.4952899999998</v>
          </cell>
          <cell r="K1173">
            <v>0</v>
          </cell>
          <cell r="L1173">
            <v>3300</v>
          </cell>
          <cell r="M1173">
            <v>12651.413533000001</v>
          </cell>
          <cell r="N1173">
            <v>90075</v>
          </cell>
          <cell r="O1173">
            <v>847</v>
          </cell>
          <cell r="P1173">
            <v>266.15258399999999</v>
          </cell>
          <cell r="Q1173">
            <v>580.84741599999995</v>
          </cell>
          <cell r="R1173">
            <v>350.58333399999998</v>
          </cell>
          <cell r="S1173">
            <v>170.63576</v>
          </cell>
          <cell r="T1173">
            <v>-208.09100699999999</v>
          </cell>
          <cell r="U1173">
            <v>-208.09100699999999</v>
          </cell>
          <cell r="V1173">
            <v>142.49232699999999</v>
          </cell>
          <cell r="W1173">
            <v>-1.0868693093848856E-2</v>
          </cell>
          <cell r="X1173">
            <v>-1.6448044043237898E-2</v>
          </cell>
          <cell r="Y1173">
            <v>-23.101971357202331</v>
          </cell>
          <cell r="Z1173">
            <v>12651.413533000001</v>
          </cell>
          <cell r="AA1173">
            <v>9007500</v>
          </cell>
        </row>
        <row r="1174">
          <cell r="A1174" t="str">
            <v>BTC</v>
          </cell>
          <cell r="D1174">
            <v>1835537.5462869999</v>
          </cell>
          <cell r="E1174">
            <v>1274.0383079999999</v>
          </cell>
          <cell r="F1174">
            <v>852616.241377</v>
          </cell>
          <cell r="G1174">
            <v>0</v>
          </cell>
          <cell r="H1174">
            <v>1876502.097511</v>
          </cell>
          <cell r="I1174">
            <v>1503114.6765350001</v>
          </cell>
          <cell r="J1174">
            <v>1396448.0098659999</v>
          </cell>
          <cell r="K1174">
            <v>159999.99999899999</v>
          </cell>
          <cell r="L1174">
            <v>106666.666669</v>
          </cell>
          <cell r="M1174">
            <v>373387.42097600002</v>
          </cell>
          <cell r="N1174">
            <v>300000</v>
          </cell>
          <cell r="O1174">
            <v>0</v>
          </cell>
          <cell r="P1174">
            <v>0</v>
          </cell>
          <cell r="Q1174" t="e">
            <v>#N/A</v>
          </cell>
          <cell r="R1174">
            <v>0</v>
          </cell>
          <cell r="S1174">
            <v>-1656.0341619999999</v>
          </cell>
          <cell r="T1174">
            <v>-2756.462282</v>
          </cell>
          <cell r="U1174">
            <v>-2756.462282</v>
          </cell>
          <cell r="V1174">
            <v>-2756.462282</v>
          </cell>
          <cell r="W1174">
            <v>-1.4689364246681007E-3</v>
          </cell>
          <cell r="X1174">
            <v>-7.3823115808102574E-3</v>
          </cell>
          <cell r="Y1174">
            <v>-91.88207606666667</v>
          </cell>
          <cell r="Z1174">
            <v>373387.42097600002</v>
          </cell>
          <cell r="AA1174">
            <v>30000000</v>
          </cell>
        </row>
        <row r="1175">
          <cell r="A1175" t="str">
            <v>FHS</v>
          </cell>
          <cell r="D1175">
            <v>906967.045896</v>
          </cell>
          <cell r="E1175">
            <v>62749.297157000001</v>
          </cell>
          <cell r="F1175">
            <v>562164.66101499996</v>
          </cell>
          <cell r="G1175">
            <v>44169.992408999999</v>
          </cell>
          <cell r="H1175">
            <v>970190.16691100004</v>
          </cell>
          <cell r="I1175">
            <v>818829.43669300003</v>
          </cell>
          <cell r="J1175">
            <v>817894.82956600003</v>
          </cell>
          <cell r="K1175">
            <v>0</v>
          </cell>
          <cell r="L1175">
            <v>0</v>
          </cell>
          <cell r="M1175">
            <v>151360.73021800001</v>
          </cell>
          <cell r="N1175">
            <v>91082.77</v>
          </cell>
          <cell r="O1175">
            <v>3155435.5858820002</v>
          </cell>
          <cell r="P1175">
            <v>2464808.3571270001</v>
          </cell>
          <cell r="Q1175">
            <v>690627.2287549997</v>
          </cell>
          <cell r="R1175">
            <v>65.230598000000001</v>
          </cell>
          <cell r="S1175">
            <v>11204.939423</v>
          </cell>
          <cell r="T1175">
            <v>28838.664724999999</v>
          </cell>
          <cell r="U1175">
            <v>22823.830551999999</v>
          </cell>
          <cell r="V1175">
            <v>28903.895322999997</v>
          </cell>
          <cell r="W1175">
            <v>2.3525110159247506E-2</v>
          </cell>
          <cell r="X1175">
            <v>0.15079096486339336</v>
          </cell>
          <cell r="Y1175">
            <v>2505.8340399616745</v>
          </cell>
          <cell r="Z1175">
            <v>151360.73021800001</v>
          </cell>
          <cell r="AA1175">
            <v>9108277</v>
          </cell>
        </row>
        <row r="1176">
          <cell r="A1176" t="str">
            <v>XDH</v>
          </cell>
          <cell r="D1176">
            <v>1161563.343478</v>
          </cell>
          <cell r="E1176">
            <v>74857.597313000006</v>
          </cell>
          <cell r="F1176">
            <v>801836.31864800001</v>
          </cell>
          <cell r="G1176">
            <v>31563.963494</v>
          </cell>
          <cell r="H1176">
            <v>1375721.704984</v>
          </cell>
          <cell r="I1176">
            <v>901414.56012299994</v>
          </cell>
          <cell r="J1176">
            <v>756680.91607100004</v>
          </cell>
          <cell r="K1176">
            <v>0</v>
          </cell>
          <cell r="L1176">
            <v>23078</v>
          </cell>
          <cell r="M1176">
            <v>474307.14486100001</v>
          </cell>
          <cell r="N1176">
            <v>78000</v>
          </cell>
          <cell r="O1176">
            <v>1014314.483545</v>
          </cell>
          <cell r="P1176">
            <v>760820.77899999998</v>
          </cell>
          <cell r="Q1176">
            <v>253493.70454499996</v>
          </cell>
          <cell r="R1176">
            <v>0</v>
          </cell>
          <cell r="S1176">
            <v>232918.92384100001</v>
          </cell>
          <cell r="T1176">
            <v>246405.68124999999</v>
          </cell>
          <cell r="U1176">
            <v>197066.49383399999</v>
          </cell>
          <cell r="V1176">
            <v>246405.68124999999</v>
          </cell>
          <cell r="W1176">
            <v>0.1432459000392757</v>
          </cell>
          <cell r="X1176">
            <v>0.41548287005407036</v>
          </cell>
          <cell r="Y1176">
            <v>18046.382219230771</v>
          </cell>
          <cell r="Z1176">
            <v>474307.14486100001</v>
          </cell>
          <cell r="AA1176">
            <v>10920000</v>
          </cell>
        </row>
        <row r="1177">
          <cell r="A1177" t="str">
            <v>HDP</v>
          </cell>
          <cell r="D1177">
            <v>142335.76545599999</v>
          </cell>
          <cell r="E1177">
            <v>49518.143113999999</v>
          </cell>
          <cell r="F1177">
            <v>66287.623443999997</v>
          </cell>
          <cell r="G1177">
            <v>76158.793474999999</v>
          </cell>
          <cell r="H1177">
            <v>226717.36100899999</v>
          </cell>
          <cell r="I1177">
            <v>133104.17844700001</v>
          </cell>
          <cell r="J1177">
            <v>121289.107713</v>
          </cell>
          <cell r="K1177">
            <v>50963.204173999999</v>
          </cell>
          <cell r="L1177">
            <v>11187.197</v>
          </cell>
          <cell r="M1177">
            <v>93613.182562000002</v>
          </cell>
          <cell r="N1177">
            <v>70931.199999999997</v>
          </cell>
          <cell r="O1177">
            <v>330069.50700899999</v>
          </cell>
          <cell r="P1177">
            <v>240928.11391499999</v>
          </cell>
          <cell r="Q1177">
            <v>89141.393093999985</v>
          </cell>
          <cell r="R1177">
            <v>5346.9036839999999</v>
          </cell>
          <cell r="S1177">
            <v>14778.701703000001</v>
          </cell>
          <cell r="T1177">
            <v>9580.6082669999996</v>
          </cell>
          <cell r="U1177">
            <v>7925.0009799999998</v>
          </cell>
          <cell r="V1177">
            <v>14927.511951</v>
          </cell>
          <cell r="W1177">
            <v>3.4955421784771928E-2</v>
          </cell>
          <cell r="X1177">
            <v>8.4656890868455112E-2</v>
          </cell>
          <cell r="Y1177">
            <v>1015.7230030792103</v>
          </cell>
          <cell r="Z1177">
            <v>93613.182562000002</v>
          </cell>
          <cell r="AA1177">
            <v>7802325</v>
          </cell>
        </row>
        <row r="1178">
          <cell r="A1178" t="str">
            <v>EIN</v>
          </cell>
          <cell r="D1178">
            <v>431090.96198299999</v>
          </cell>
          <cell r="E1178">
            <v>5278.687449</v>
          </cell>
          <cell r="F1178">
            <v>77171.179124999995</v>
          </cell>
          <cell r="G1178">
            <v>134434.330541</v>
          </cell>
          <cell r="H1178">
            <v>678659.67356799997</v>
          </cell>
          <cell r="I1178">
            <v>367405.14243399998</v>
          </cell>
          <cell r="J1178">
            <v>367178.64243399998</v>
          </cell>
          <cell r="K1178">
            <v>193265.340409</v>
          </cell>
          <cell r="L1178">
            <v>0</v>
          </cell>
          <cell r="M1178">
            <v>311254.53113399999</v>
          </cell>
          <cell r="N1178">
            <v>304071.61</v>
          </cell>
          <cell r="O1178">
            <v>49610.965472000004</v>
          </cell>
          <cell r="P1178">
            <v>40446.695273999998</v>
          </cell>
          <cell r="Q1178">
            <v>9164.2701979999983</v>
          </cell>
          <cell r="R1178">
            <v>8881.4134639999993</v>
          </cell>
          <cell r="S1178">
            <v>-5524.4917889999997</v>
          </cell>
          <cell r="T1178">
            <v>4057.350418</v>
          </cell>
          <cell r="U1178">
            <v>3016.42515</v>
          </cell>
          <cell r="V1178">
            <v>12938.763881999999</v>
          </cell>
          <cell r="W1178">
            <v>4.4446801062178656E-3</v>
          </cell>
          <cell r="X1178">
            <v>9.6911847002200957E-3</v>
          </cell>
          <cell r="Y1178">
            <v>99.20114377004812</v>
          </cell>
          <cell r="Z1178">
            <v>311254.53113399999</v>
          </cell>
          <cell r="AA1178">
            <v>30407161</v>
          </cell>
        </row>
        <row r="1179">
          <cell r="A1179" t="str">
            <v>TRT</v>
          </cell>
          <cell r="D1179">
            <v>140731.63191500001</v>
          </cell>
          <cell r="E1179">
            <v>5170.2204620000002</v>
          </cell>
          <cell r="F1179">
            <v>73567.11335</v>
          </cell>
          <cell r="G1179">
            <v>124193.74055</v>
          </cell>
          <cell r="H1179">
            <v>270404.70782499999</v>
          </cell>
          <cell r="I1179">
            <v>136285.41172199999</v>
          </cell>
          <cell r="J1179">
            <v>113343.9238</v>
          </cell>
          <cell r="K1179">
            <v>4120</v>
          </cell>
          <cell r="L1179">
            <v>4424.7133999999996</v>
          </cell>
          <cell r="M1179">
            <v>134119.296103</v>
          </cell>
          <cell r="N1179">
            <v>109727.67999999999</v>
          </cell>
          <cell r="O1179">
            <v>363549.35141900001</v>
          </cell>
          <cell r="P1179">
            <v>336368.84641</v>
          </cell>
          <cell r="Q1179">
            <v>27180.505009000019</v>
          </cell>
          <cell r="R1179">
            <v>1302.7374359999999</v>
          </cell>
          <cell r="S1179">
            <v>4324.4457240000002</v>
          </cell>
          <cell r="T1179">
            <v>3292.1371640000002</v>
          </cell>
          <cell r="U1179">
            <v>2383.2645130000001</v>
          </cell>
          <cell r="V1179">
            <v>4594.8746000000001</v>
          </cell>
          <cell r="W1179">
            <v>8.8136945993647301E-3</v>
          </cell>
          <cell r="X1179">
            <v>1.7769736214315629E-2</v>
          </cell>
          <cell r="Y1179">
            <v>217.1981138214168</v>
          </cell>
          <cell r="Z1179">
            <v>134119.296103</v>
          </cell>
          <cell r="AA1179">
            <v>10972768</v>
          </cell>
        </row>
        <row r="1180">
          <cell r="A1180" t="str">
            <v>BDC</v>
          </cell>
          <cell r="D1180">
            <v>1972855.2652489999</v>
          </cell>
          <cell r="E1180">
            <v>1013588.91453</v>
          </cell>
          <cell r="F1180">
            <v>282542.843757</v>
          </cell>
          <cell r="G1180">
            <v>99147.851525000005</v>
          </cell>
          <cell r="H1180">
            <v>2243521.2859780001</v>
          </cell>
          <cell r="I1180">
            <v>2001173.971167</v>
          </cell>
          <cell r="J1180">
            <v>1807352.4020189999</v>
          </cell>
          <cell r="K1180">
            <v>292193.56130399997</v>
          </cell>
          <cell r="L1180">
            <v>113246.55641400001</v>
          </cell>
          <cell r="M1180">
            <v>242347.31481099999</v>
          </cell>
          <cell r="N1180">
            <v>217359</v>
          </cell>
          <cell r="O1180">
            <v>2373582.4978919998</v>
          </cell>
          <cell r="P1180">
            <v>2273207.7107680002</v>
          </cell>
          <cell r="Q1180">
            <v>100374.78712400004</v>
          </cell>
          <cell r="R1180">
            <v>25309.796192999998</v>
          </cell>
          <cell r="S1180">
            <v>43769.934241000003</v>
          </cell>
          <cell r="T1180">
            <v>23944.853794999999</v>
          </cell>
          <cell r="U1180">
            <v>10954.994678999999</v>
          </cell>
          <cell r="V1180">
            <v>49254.649987999997</v>
          </cell>
          <cell r="W1180">
            <v>4.8829466194364526E-3</v>
          </cell>
          <cell r="X1180">
            <v>4.5203697377639601E-2</v>
          </cell>
          <cell r="Y1180">
            <v>504.00465032503831</v>
          </cell>
          <cell r="Z1180">
            <v>242347.31481099999</v>
          </cell>
          <cell r="AA1180">
            <v>21735900</v>
          </cell>
        </row>
        <row r="1181">
          <cell r="A1181" t="str">
            <v>CCP</v>
          </cell>
          <cell r="D1181">
            <v>18510.570843000001</v>
          </cell>
          <cell r="E1181">
            <v>877.60477300000002</v>
          </cell>
          <cell r="F1181">
            <v>13.771784999999999</v>
          </cell>
          <cell r="G1181">
            <v>12794.430541</v>
          </cell>
          <cell r="H1181">
            <v>35180.201602000001</v>
          </cell>
          <cell r="I1181">
            <v>2122.4344679999999</v>
          </cell>
          <cell r="J1181">
            <v>2118.4344679999999</v>
          </cell>
          <cell r="K1181">
            <v>0</v>
          </cell>
          <cell r="L1181">
            <v>0</v>
          </cell>
          <cell r="M1181">
            <v>33057.767134000002</v>
          </cell>
          <cell r="N1181">
            <v>24000</v>
          </cell>
          <cell r="O1181">
            <v>107538.107453</v>
          </cell>
          <cell r="P1181">
            <v>105453.987434</v>
          </cell>
          <cell r="Q1181">
            <v>2084.1200190000022</v>
          </cell>
          <cell r="R1181">
            <v>13.537837</v>
          </cell>
          <cell r="S1181">
            <v>-1168.6305440000001</v>
          </cell>
          <cell r="T1181">
            <v>86.657869000000005</v>
          </cell>
          <cell r="U1181">
            <v>59.295495000000003</v>
          </cell>
          <cell r="V1181">
            <v>100.195706</v>
          </cell>
          <cell r="W1181">
            <v>1.6854791132472943E-3</v>
          </cell>
          <cell r="X1181">
            <v>1.7936932872581835E-3</v>
          </cell>
          <cell r="Y1181">
            <v>24.706456249999999</v>
          </cell>
          <cell r="Z1181">
            <v>33057.767134000002</v>
          </cell>
          <cell r="AA1181">
            <v>2400000</v>
          </cell>
        </row>
        <row r="1182">
          <cell r="A1182" t="str">
            <v>QTP</v>
          </cell>
          <cell r="D1182">
            <v>2794480.5000140001</v>
          </cell>
          <cell r="E1182">
            <v>1933729.240762</v>
          </cell>
          <cell r="F1182">
            <v>298164.01174300001</v>
          </cell>
          <cell r="G1182">
            <v>9521424.6306200009</v>
          </cell>
          <cell r="H1182">
            <v>12384809.971848</v>
          </cell>
          <cell r="I1182">
            <v>8269533.0347300004</v>
          </cell>
          <cell r="J1182">
            <v>2627690.8240240002</v>
          </cell>
          <cell r="K1182">
            <v>1891190.4592490001</v>
          </cell>
          <cell r="L1182">
            <v>5641842.2107060002</v>
          </cell>
          <cell r="M1182">
            <v>4115276.9371179999</v>
          </cell>
          <cell r="N1182">
            <v>4500000</v>
          </cell>
          <cell r="O1182">
            <v>9017683.455271</v>
          </cell>
          <cell r="P1182">
            <v>7814816.0245030001</v>
          </cell>
          <cell r="Q1182">
            <v>1202867.4307680004</v>
          </cell>
          <cell r="R1182">
            <v>568700.70572600001</v>
          </cell>
          <cell r="S1182">
            <v>1130763.677626</v>
          </cell>
          <cell r="T1182">
            <v>275226.44535599998</v>
          </cell>
          <cell r="U1182">
            <v>275226.44535599998</v>
          </cell>
          <cell r="V1182">
            <v>843927.151082</v>
          </cell>
          <cell r="W1182">
            <v>2.2222904185176775E-2</v>
          </cell>
          <cell r="X1182">
            <v>6.6879203893564901E-2</v>
          </cell>
          <cell r="Y1182">
            <v>611.61432301333332</v>
          </cell>
          <cell r="Z1182">
            <v>4115276.9371179999</v>
          </cell>
          <cell r="AA1182">
            <v>450000000</v>
          </cell>
        </row>
        <row r="1183">
          <cell r="A1183" t="str">
            <v>RHN</v>
          </cell>
          <cell r="D1183">
            <v>76587.770296999995</v>
          </cell>
          <cell r="E1183">
            <v>32749.914893000001</v>
          </cell>
          <cell r="F1183">
            <v>3682.3149699999999</v>
          </cell>
          <cell r="G1183">
            <v>7369.8200129999996</v>
          </cell>
          <cell r="H1183">
            <v>84698.666280999998</v>
          </cell>
          <cell r="I1183">
            <v>69293.163071000003</v>
          </cell>
          <cell r="J1183">
            <v>69293.163071000003</v>
          </cell>
          <cell r="K1183">
            <v>5981.948402</v>
          </cell>
          <cell r="L1183">
            <v>0</v>
          </cell>
          <cell r="M1183">
            <v>15405.503210000001</v>
          </cell>
          <cell r="N1183">
            <v>15099</v>
          </cell>
          <cell r="O1183">
            <v>121652.355258</v>
          </cell>
          <cell r="P1183">
            <v>105531.108991</v>
          </cell>
          <cell r="Q1183">
            <v>16121.246266999993</v>
          </cell>
          <cell r="R1183">
            <v>1520.404211</v>
          </cell>
          <cell r="S1183">
            <v>1825.544071</v>
          </cell>
          <cell r="T1183">
            <v>371.77080799999999</v>
          </cell>
          <cell r="U1183">
            <v>80.863371999999998</v>
          </cell>
          <cell r="V1183">
            <v>1892.175019</v>
          </cell>
          <cell r="W1183">
            <v>9.5471836276292876E-4</v>
          </cell>
          <cell r="X1183">
            <v>5.2489925773739135E-3</v>
          </cell>
          <cell r="Y1183">
            <v>53.555448705212264</v>
          </cell>
          <cell r="Z1183">
            <v>15405.503210000001</v>
          </cell>
          <cell r="AA1183">
            <v>1509900</v>
          </cell>
        </row>
        <row r="1184">
          <cell r="A1184" t="str">
            <v>FHN</v>
          </cell>
          <cell r="D1184">
            <v>132718.76107800001</v>
          </cell>
          <cell r="E1184">
            <v>19264.200240999999</v>
          </cell>
          <cell r="F1184">
            <v>34767.633504999998</v>
          </cell>
          <cell r="G1184">
            <v>16694.106820000001</v>
          </cell>
          <cell r="H1184">
            <v>176341.99507500001</v>
          </cell>
          <cell r="I1184">
            <v>127978.08938200001</v>
          </cell>
          <cell r="J1184">
            <v>114459.521383</v>
          </cell>
          <cell r="K1184">
            <v>10987</v>
          </cell>
          <cell r="L1184">
            <v>0</v>
          </cell>
          <cell r="M1184">
            <v>48363.905693000001</v>
          </cell>
          <cell r="N1184">
            <v>30000</v>
          </cell>
          <cell r="O1184">
            <v>849636.94758000004</v>
          </cell>
          <cell r="P1184">
            <v>796450.81820099999</v>
          </cell>
          <cell r="Q1184">
            <v>53186.129378999954</v>
          </cell>
          <cell r="R1184">
            <v>907.95539799999995</v>
          </cell>
          <cell r="S1184">
            <v>919.93432299999995</v>
          </cell>
          <cell r="T1184">
            <v>3442.2047579999999</v>
          </cell>
          <cell r="U1184">
            <v>1522.0856409999999</v>
          </cell>
          <cell r="V1184">
            <v>4350.1601559999999</v>
          </cell>
          <cell r="W1184">
            <v>8.6314416503717201E-3</v>
          </cell>
          <cell r="X1184">
            <v>3.1471520324718116E-2</v>
          </cell>
          <cell r="Y1184">
            <v>507.36188033333332</v>
          </cell>
          <cell r="Z1184">
            <v>48363.905693000001</v>
          </cell>
          <cell r="AA1184">
            <v>3000000</v>
          </cell>
        </row>
        <row r="1185">
          <cell r="A1185" t="str">
            <v>PVY</v>
          </cell>
          <cell r="D1185">
            <v>289763.38437500002</v>
          </cell>
          <cell r="E1185">
            <v>61391.393198999998</v>
          </cell>
          <cell r="F1185">
            <v>84668.625526999997</v>
          </cell>
          <cell r="G1185">
            <v>437438.62001299998</v>
          </cell>
          <cell r="H1185">
            <v>862227.69085000001</v>
          </cell>
          <cell r="I1185">
            <v>1006097.602379</v>
          </cell>
          <cell r="J1185">
            <v>652585.68457200006</v>
          </cell>
          <cell r="K1185">
            <v>263000</v>
          </cell>
          <cell r="L1185">
            <v>352104.449097</v>
          </cell>
          <cell r="M1185">
            <v>-143869.911529</v>
          </cell>
          <cell r="N1185">
            <v>594897.87</v>
          </cell>
          <cell r="O1185">
            <v>363495.12231100001</v>
          </cell>
          <cell r="P1185">
            <v>378307.51704000001</v>
          </cell>
          <cell r="Q1185">
            <v>-14812.394729000009</v>
          </cell>
          <cell r="R1185">
            <v>47896.612921</v>
          </cell>
          <cell r="S1185">
            <v>-31106.415069999999</v>
          </cell>
          <cell r="T1185">
            <v>-65498.980286999998</v>
          </cell>
          <cell r="U1185">
            <v>-65498.980286999998</v>
          </cell>
          <cell r="V1185">
            <v>-17602.367365999999</v>
          </cell>
          <cell r="W1185">
            <v>-7.5964830383062606E-2</v>
          </cell>
          <cell r="X1185">
            <v>0.4552653128850872</v>
          </cell>
          <cell r="Y1185">
            <v>-1101.0121836038848</v>
          </cell>
          <cell r="Z1185">
            <v>-143869.911529</v>
          </cell>
          <cell r="AA1185">
            <v>59489787</v>
          </cell>
        </row>
        <row r="1186">
          <cell r="A1186" t="str">
            <v>E29</v>
          </cell>
          <cell r="D1186">
            <v>472294.46374799998</v>
          </cell>
          <cell r="E1186">
            <v>257377.75655699999</v>
          </cell>
          <cell r="F1186">
            <v>154129.02708</v>
          </cell>
          <cell r="G1186">
            <v>61588.688972999997</v>
          </cell>
          <cell r="H1186">
            <v>542694.53140500002</v>
          </cell>
          <cell r="I1186">
            <v>488999.060643</v>
          </cell>
          <cell r="J1186">
            <v>479900.46289299999</v>
          </cell>
          <cell r="K1186">
            <v>76044.466587000003</v>
          </cell>
          <cell r="L1186">
            <v>0</v>
          </cell>
          <cell r="M1186">
            <v>53695.470761999997</v>
          </cell>
          <cell r="N1186">
            <v>50000</v>
          </cell>
          <cell r="O1186" t="e">
            <v>#N/A</v>
          </cell>
          <cell r="P1186" t="e">
            <v>#N/A</v>
          </cell>
          <cell r="Q1186" t="e">
            <v>#N/A</v>
          </cell>
          <cell r="R1186" t="e">
            <v>#N/A</v>
          </cell>
          <cell r="S1186" t="e">
            <v>#N/A</v>
          </cell>
          <cell r="T1186" t="e">
            <v>#N/A</v>
          </cell>
          <cell r="U1186" t="e">
            <v>#N/A</v>
          </cell>
          <cell r="V1186" t="e">
            <v>#N/A</v>
          </cell>
          <cell r="W1186" t="e">
            <v>#N/A</v>
          </cell>
          <cell r="X1186" t="e">
            <v>#N/A</v>
          </cell>
          <cell r="Y1186" t="e">
            <v>#N/A</v>
          </cell>
          <cell r="Z1186">
            <v>53695.470761999997</v>
          </cell>
          <cell r="AA1186">
            <v>5000000</v>
          </cell>
        </row>
        <row r="1187">
          <cell r="A1187" t="str">
            <v>PTV</v>
          </cell>
          <cell r="D1187" t="e">
            <v>#N/A</v>
          </cell>
          <cell r="E1187" t="e">
            <v>#N/A</v>
          </cell>
          <cell r="F1187" t="e">
            <v>#N/A</v>
          </cell>
          <cell r="G1187" t="e">
            <v>#N/A</v>
          </cell>
          <cell r="H1187" t="e">
            <v>#N/A</v>
          </cell>
          <cell r="I1187" t="e">
            <v>#N/A</v>
          </cell>
          <cell r="J1187" t="e">
            <v>#N/A</v>
          </cell>
          <cell r="K1187" t="e">
            <v>#N/A</v>
          </cell>
          <cell r="L1187" t="e">
            <v>#N/A</v>
          </cell>
          <cell r="M1187" t="e">
            <v>#N/A</v>
          </cell>
          <cell r="N1187" t="e">
            <v>#N/A</v>
          </cell>
          <cell r="O1187" t="e">
            <v>#N/A</v>
          </cell>
          <cell r="P1187" t="e">
            <v>#N/A</v>
          </cell>
          <cell r="Q1187" t="e">
            <v>#N/A</v>
          </cell>
          <cell r="R1187" t="e">
            <v>#N/A</v>
          </cell>
          <cell r="S1187" t="e">
            <v>#N/A</v>
          </cell>
          <cell r="T1187" t="e">
            <v>#N/A</v>
          </cell>
          <cell r="U1187" t="e">
            <v>#N/A</v>
          </cell>
          <cell r="V1187" t="e">
            <v>#N/A</v>
          </cell>
          <cell r="W1187" t="e">
            <v>#N/A</v>
          </cell>
          <cell r="X1187" t="e">
            <v>#N/A</v>
          </cell>
          <cell r="Y1187" t="e">
            <v>#N/A</v>
          </cell>
          <cell r="Z1187" t="e">
            <v>#N/A</v>
          </cell>
          <cell r="AA1187">
            <v>20000000</v>
          </cell>
        </row>
        <row r="1188">
          <cell r="A1188" t="str">
            <v>MTH</v>
          </cell>
          <cell r="D1188">
            <v>50980.485790999999</v>
          </cell>
          <cell r="E1188">
            <v>22693.679937000001</v>
          </cell>
          <cell r="F1188">
            <v>15645.189783</v>
          </cell>
          <cell r="G1188">
            <v>74399.800864999997</v>
          </cell>
          <cell r="H1188">
            <v>125943.051922</v>
          </cell>
          <cell r="I1188">
            <v>12564.708893999999</v>
          </cell>
          <cell r="J1188">
            <v>12564.708893999999</v>
          </cell>
          <cell r="K1188">
            <v>0</v>
          </cell>
          <cell r="L1188">
            <v>0</v>
          </cell>
          <cell r="M1188">
            <v>113378.343028</v>
          </cell>
          <cell r="N1188">
            <v>47879.1</v>
          </cell>
          <cell r="O1188">
            <v>104380.672187</v>
          </cell>
          <cell r="P1188">
            <v>93254.570848000003</v>
          </cell>
          <cell r="Q1188">
            <v>11126.101338999999</v>
          </cell>
          <cell r="R1188">
            <v>187.65664599999999</v>
          </cell>
          <cell r="S1188">
            <v>839.186331</v>
          </cell>
          <cell r="T1188">
            <v>2735.3568289999998</v>
          </cell>
          <cell r="U1188">
            <v>1991.863333</v>
          </cell>
          <cell r="V1188">
            <v>2923.0134749999997</v>
          </cell>
          <cell r="W1188">
            <v>1.5815587303963506E-2</v>
          </cell>
          <cell r="X1188">
            <v>1.7568287556540562E-2</v>
          </cell>
          <cell r="Y1188">
            <v>416.01937651292525</v>
          </cell>
          <cell r="Z1188">
            <v>113378.343028</v>
          </cell>
          <cell r="AA1188">
            <v>4787910</v>
          </cell>
        </row>
        <row r="1189">
          <cell r="A1189" t="str">
            <v>QCC</v>
          </cell>
          <cell r="D1189">
            <v>35323.009999000002</v>
          </cell>
          <cell r="E1189">
            <v>24777.998801999998</v>
          </cell>
          <cell r="F1189">
            <v>5730.2903530000003</v>
          </cell>
          <cell r="G1189">
            <v>2398.3462100000002</v>
          </cell>
          <cell r="H1189">
            <v>37844.892140999997</v>
          </cell>
          <cell r="I1189">
            <v>14626.799502</v>
          </cell>
          <cell r="J1189">
            <v>14626.799502</v>
          </cell>
          <cell r="K1189">
            <v>3300</v>
          </cell>
          <cell r="L1189">
            <v>0</v>
          </cell>
          <cell r="M1189">
            <v>23218.092638999999</v>
          </cell>
          <cell r="N1189">
            <v>14604</v>
          </cell>
          <cell r="O1189">
            <v>39004.016529</v>
          </cell>
          <cell r="P1189">
            <v>33737.470561000002</v>
          </cell>
          <cell r="Q1189">
            <v>5266.5459680000013</v>
          </cell>
          <cell r="R1189">
            <v>0</v>
          </cell>
          <cell r="S1189">
            <v>2574.6852239999998</v>
          </cell>
          <cell r="T1189">
            <v>2303.704088</v>
          </cell>
          <cell r="U1189">
            <v>1653.8961300000001</v>
          </cell>
          <cell r="V1189">
            <v>2303.704088</v>
          </cell>
          <cell r="W1189">
            <v>4.3701964424631555E-2</v>
          </cell>
          <cell r="X1189">
            <v>7.1233074814332956E-2</v>
          </cell>
          <cell r="Y1189">
            <v>1164.7155845070422</v>
          </cell>
          <cell r="Z1189">
            <v>23218.092638999999</v>
          </cell>
          <cell r="AA1189">
            <v>1420000</v>
          </cell>
        </row>
        <row r="1190">
          <cell r="A1190" t="str">
            <v>DT4</v>
          </cell>
          <cell r="D1190">
            <v>40282.389734999997</v>
          </cell>
          <cell r="E1190">
            <v>25329.249372999999</v>
          </cell>
          <cell r="F1190">
            <v>4495.6758879999998</v>
          </cell>
          <cell r="G1190">
            <v>12993.699280999999</v>
          </cell>
          <cell r="H1190">
            <v>54239.216423999998</v>
          </cell>
          <cell r="I1190">
            <v>41074.145051</v>
          </cell>
          <cell r="J1190">
            <v>40042.168492999997</v>
          </cell>
          <cell r="K1190">
            <v>16359.96</v>
          </cell>
          <cell r="L1190">
            <v>1031.9765580000001</v>
          </cell>
          <cell r="M1190">
            <v>13165.071373000001</v>
          </cell>
          <cell r="N1190">
            <v>11600</v>
          </cell>
          <cell r="O1190">
            <v>122596.64530800001</v>
          </cell>
          <cell r="P1190">
            <v>107406.627949</v>
          </cell>
          <cell r="Q1190">
            <v>15190.017358999994</v>
          </cell>
          <cell r="R1190">
            <v>1973.640077</v>
          </cell>
          <cell r="S1190">
            <v>4740.121459</v>
          </cell>
          <cell r="T1190">
            <v>1833.3812379999999</v>
          </cell>
          <cell r="U1190">
            <v>1298.071373</v>
          </cell>
          <cell r="V1190">
            <v>3807.021315</v>
          </cell>
          <cell r="W1190">
            <v>2.3932340077568375E-2</v>
          </cell>
          <cell r="X1190">
            <v>9.8599645700530758E-2</v>
          </cell>
          <cell r="Y1190">
            <v>1119.0270456896551</v>
          </cell>
          <cell r="Z1190">
            <v>13165.071373000001</v>
          </cell>
          <cell r="AA1190">
            <v>1160000</v>
          </cell>
        </row>
        <row r="1191">
          <cell r="A1191" t="str">
            <v>DC1</v>
          </cell>
          <cell r="D1191">
            <v>160062.47038099999</v>
          </cell>
          <cell r="E1191">
            <v>83787.410743</v>
          </cell>
          <cell r="F1191">
            <v>63747.153977000002</v>
          </cell>
          <cell r="G1191">
            <v>24737.478331999999</v>
          </cell>
          <cell r="H1191">
            <v>196289.373184</v>
          </cell>
          <cell r="I1191">
            <v>155865.244056</v>
          </cell>
          <cell r="J1191">
            <v>152135.276048</v>
          </cell>
          <cell r="K1191">
            <v>57778.107173999997</v>
          </cell>
          <cell r="L1191">
            <v>3399.575992</v>
          </cell>
          <cell r="M1191">
            <v>40424.129128</v>
          </cell>
          <cell r="N1191">
            <v>29999.95</v>
          </cell>
          <cell r="O1191">
            <v>223974.151931</v>
          </cell>
          <cell r="P1191">
            <v>208453.555238</v>
          </cell>
          <cell r="Q1191">
            <v>15520.596692999992</v>
          </cell>
          <cell r="R1191">
            <v>4946.552428</v>
          </cell>
          <cell r="S1191">
            <v>7349.9052320000001</v>
          </cell>
          <cell r="T1191">
            <v>9707.303586</v>
          </cell>
          <cell r="U1191">
            <v>7722.2563630000004</v>
          </cell>
          <cell r="V1191">
            <v>14653.856014000001</v>
          </cell>
          <cell r="W1191">
            <v>3.9341184078066326E-2</v>
          </cell>
          <cell r="X1191">
            <v>0.19103086521785168</v>
          </cell>
          <cell r="Y1191">
            <v>2451.5371958101123</v>
          </cell>
          <cell r="Z1191">
            <v>40424.129128</v>
          </cell>
          <cell r="AA1191">
            <v>3149965</v>
          </cell>
        </row>
        <row r="1192">
          <cell r="A1192" t="str">
            <v>HU4</v>
          </cell>
          <cell r="D1192">
            <v>569970.85198000004</v>
          </cell>
          <cell r="E1192">
            <v>77824.670541</v>
          </cell>
          <cell r="F1192">
            <v>440196.61913399998</v>
          </cell>
          <cell r="G1192">
            <v>9650.083815</v>
          </cell>
          <cell r="H1192">
            <v>582109.03191400005</v>
          </cell>
          <cell r="I1192">
            <v>383499.353107</v>
          </cell>
          <cell r="J1192">
            <v>276671.42580700002</v>
          </cell>
          <cell r="K1192">
            <v>61989.58049</v>
          </cell>
          <cell r="L1192">
            <v>106827.9273</v>
          </cell>
          <cell r="M1192">
            <v>198609.67880699999</v>
          </cell>
          <cell r="N1192">
            <v>150000</v>
          </cell>
          <cell r="O1192">
            <v>165348.66171499999</v>
          </cell>
          <cell r="P1192">
            <v>144269.032278</v>
          </cell>
          <cell r="Q1192">
            <v>21079.629437000011</v>
          </cell>
          <cell r="R1192">
            <v>3678.615401</v>
          </cell>
          <cell r="S1192">
            <v>11938.395092999999</v>
          </cell>
          <cell r="T1192">
            <v>3942.3897860000002</v>
          </cell>
          <cell r="U1192">
            <v>3381.3073909999998</v>
          </cell>
          <cell r="V1192">
            <v>7621.0051870000007</v>
          </cell>
          <cell r="W1192">
            <v>5.8087183081185195E-3</v>
          </cell>
          <cell r="X1192">
            <v>1.702488726284988E-2</v>
          </cell>
          <cell r="Y1192">
            <v>225.42049273333333</v>
          </cell>
          <cell r="Z1192">
            <v>198609.67880699999</v>
          </cell>
          <cell r="AA1192">
            <v>15000000</v>
          </cell>
        </row>
        <row r="1193">
          <cell r="A1193" t="str">
            <v>PMJ</v>
          </cell>
          <cell r="D1193">
            <v>77572.466837</v>
          </cell>
          <cell r="E1193">
            <v>43545.509576999997</v>
          </cell>
          <cell r="F1193">
            <v>2974.1146399999998</v>
          </cell>
          <cell r="G1193">
            <v>4657.8018169999996</v>
          </cell>
          <cell r="H1193">
            <v>84486.109085999997</v>
          </cell>
          <cell r="I1193">
            <v>38299.286951000002</v>
          </cell>
          <cell r="J1193">
            <v>37611.987067000002</v>
          </cell>
          <cell r="K1193">
            <v>0</v>
          </cell>
          <cell r="L1193">
            <v>0</v>
          </cell>
          <cell r="M1193">
            <v>46186.822135000002</v>
          </cell>
          <cell r="N1193">
            <v>18000</v>
          </cell>
          <cell r="O1193">
            <v>97712.403516000006</v>
          </cell>
          <cell r="P1193">
            <v>77295.349447000001</v>
          </cell>
          <cell r="Q1193">
            <v>20417.054068999998</v>
          </cell>
          <cell r="R1193">
            <v>0</v>
          </cell>
          <cell r="S1193">
            <v>2454.4794390000002</v>
          </cell>
          <cell r="T1193">
            <v>5181.87943</v>
          </cell>
          <cell r="U1193">
            <v>4050.2232880000001</v>
          </cell>
          <cell r="V1193">
            <v>5181.87943</v>
          </cell>
          <cell r="W1193">
            <v>4.7939517298366784E-2</v>
          </cell>
          <cell r="X1193">
            <v>8.7692183631113543E-2</v>
          </cell>
          <cell r="Y1193">
            <v>2250.1240488888889</v>
          </cell>
          <cell r="Z1193">
            <v>46186.822135000002</v>
          </cell>
          <cell r="AA1193">
            <v>1800000</v>
          </cell>
        </row>
        <row r="1194">
          <cell r="A1194" t="str">
            <v>BBT</v>
          </cell>
          <cell r="D1194">
            <v>64960.350564</v>
          </cell>
          <cell r="E1194">
            <v>15899.327404</v>
          </cell>
          <cell r="F1194">
            <v>23152.321367</v>
          </cell>
          <cell r="G1194">
            <v>25958.286228000001</v>
          </cell>
          <cell r="H1194">
            <v>96124.301842999994</v>
          </cell>
          <cell r="I1194">
            <v>69989.465100000001</v>
          </cell>
          <cell r="J1194">
            <v>69375.589099999997</v>
          </cell>
          <cell r="K1194">
            <v>1299.220712</v>
          </cell>
          <cell r="L1194">
            <v>0</v>
          </cell>
          <cell r="M1194">
            <v>26134.836743</v>
          </cell>
          <cell r="N1194">
            <v>68400</v>
          </cell>
          <cell r="O1194">
            <v>91502.787742999993</v>
          </cell>
          <cell r="P1194">
            <v>59143.177384000002</v>
          </cell>
          <cell r="Q1194">
            <v>32359.610359000002</v>
          </cell>
          <cell r="R1194">
            <v>0</v>
          </cell>
          <cell r="S1194">
            <v>12642.903856000001</v>
          </cell>
          <cell r="T1194">
            <v>12775.049569999999</v>
          </cell>
          <cell r="U1194">
            <v>10111.732249000001</v>
          </cell>
          <cell r="V1194">
            <v>12775.049569999999</v>
          </cell>
          <cell r="W1194">
            <v>0.10519433748934283</v>
          </cell>
          <cell r="X1194">
            <v>0.38690627182541498</v>
          </cell>
          <cell r="Y1194">
            <v>1478.3234282163742</v>
          </cell>
          <cell r="Z1194">
            <v>26134.836743</v>
          </cell>
          <cell r="AA1194">
            <v>6840000</v>
          </cell>
        </row>
        <row r="1195">
          <cell r="A1195" t="str">
            <v>KTL</v>
          </cell>
          <cell r="D1195">
            <v>509865.76005799999</v>
          </cell>
          <cell r="E1195">
            <v>113602.40891100001</v>
          </cell>
          <cell r="F1195">
            <v>343269.01872699999</v>
          </cell>
          <cell r="G1195">
            <v>253463.494825</v>
          </cell>
          <cell r="H1195">
            <v>1100604.3018</v>
          </cell>
          <cell r="I1195">
            <v>720686.43432</v>
          </cell>
          <cell r="J1195">
            <v>661997.40809000004</v>
          </cell>
          <cell r="K1195">
            <v>477906.80301799998</v>
          </cell>
          <cell r="L1195">
            <v>58619.026230000003</v>
          </cell>
          <cell r="M1195">
            <v>379917.86748000002</v>
          </cell>
          <cell r="N1195">
            <v>192000</v>
          </cell>
          <cell r="O1195">
            <v>898033.42602599994</v>
          </cell>
          <cell r="P1195">
            <v>836132.27725000004</v>
          </cell>
          <cell r="Q1195">
            <v>61901.148776000002</v>
          </cell>
          <cell r="R1195">
            <v>36759.871014999997</v>
          </cell>
          <cell r="S1195">
            <v>-37118.766800999998</v>
          </cell>
          <cell r="T1195">
            <v>72947.707062000001</v>
          </cell>
          <cell r="U1195">
            <v>72940.147265000007</v>
          </cell>
          <cell r="V1195">
            <v>109707.578077</v>
          </cell>
          <cell r="W1195">
            <v>6.6272816802286652E-2</v>
          </cell>
          <cell r="X1195">
            <v>0.19198925217393148</v>
          </cell>
          <cell r="Y1195">
            <v>3798.9660033854166</v>
          </cell>
          <cell r="Z1195">
            <v>379917.86748000002</v>
          </cell>
          <cell r="AA1195">
            <v>19200000</v>
          </cell>
        </row>
        <row r="1196">
          <cell r="A1196" t="str">
            <v>DP1</v>
          </cell>
          <cell r="D1196">
            <v>1444712.6383809999</v>
          </cell>
          <cell r="E1196">
            <v>550799.33552800003</v>
          </cell>
          <cell r="F1196">
            <v>764723.77191699995</v>
          </cell>
          <cell r="G1196">
            <v>81510.562023000006</v>
          </cell>
          <cell r="H1196">
            <v>1583670.2273279999</v>
          </cell>
          <cell r="I1196">
            <v>1328104.3808190001</v>
          </cell>
          <cell r="J1196">
            <v>1326559.162213</v>
          </cell>
          <cell r="K1196">
            <v>746257.73626599996</v>
          </cell>
          <cell r="L1196">
            <v>0</v>
          </cell>
          <cell r="M1196">
            <v>255565.846509</v>
          </cell>
          <cell r="N1196">
            <v>209790</v>
          </cell>
          <cell r="O1196">
            <v>2619774.377444</v>
          </cell>
          <cell r="P1196">
            <v>2333523.2198390001</v>
          </cell>
          <cell r="Q1196">
            <v>286251.15760500001</v>
          </cell>
          <cell r="R1196">
            <v>49415.748292999997</v>
          </cell>
          <cell r="S1196">
            <v>90674.778732000006</v>
          </cell>
          <cell r="T1196">
            <v>39495.249034</v>
          </cell>
          <cell r="U1196">
            <v>31750.696657</v>
          </cell>
          <cell r="V1196">
            <v>88910.99732699999</v>
          </cell>
          <cell r="W1196">
            <v>2.0048805685114388E-2</v>
          </cell>
          <cell r="X1196">
            <v>0.12423685359648348</v>
          </cell>
          <cell r="Y1196">
            <v>1513.4513874350541</v>
          </cell>
          <cell r="Z1196">
            <v>255565.846509</v>
          </cell>
          <cell r="AA1196">
            <v>20979000</v>
          </cell>
        </row>
        <row r="1197">
          <cell r="A1197" t="str">
            <v>ABR</v>
          </cell>
          <cell r="D1197">
            <v>23124.788558</v>
          </cell>
          <cell r="E1197">
            <v>11193.829</v>
          </cell>
          <cell r="F1197">
            <v>2807.6596330000002</v>
          </cell>
          <cell r="G1197">
            <v>2603.7141620000002</v>
          </cell>
          <cell r="H1197">
            <v>35989.674402999997</v>
          </cell>
          <cell r="I1197">
            <v>2676.2947140000001</v>
          </cell>
          <cell r="J1197">
            <v>2676.2947140000001</v>
          </cell>
          <cell r="K1197">
            <v>1980</v>
          </cell>
          <cell r="L1197">
            <v>0</v>
          </cell>
          <cell r="M1197">
            <v>33313.379689000001</v>
          </cell>
          <cell r="N1197">
            <v>30000</v>
          </cell>
          <cell r="O1197">
            <v>21250.147000000001</v>
          </cell>
          <cell r="P1197">
            <v>18476.028735</v>
          </cell>
          <cell r="Q1197">
            <v>2774.1182650000005</v>
          </cell>
          <cell r="R1197">
            <v>110.35621999999999</v>
          </cell>
          <cell r="S1197">
            <v>2268.5468860000001</v>
          </cell>
          <cell r="T1197">
            <v>2158.2982499999998</v>
          </cell>
          <cell r="U1197">
            <v>1726.6386</v>
          </cell>
          <cell r="V1197">
            <v>2268.6544699999999</v>
          </cell>
          <cell r="W1197">
            <v>4.7975943896176855E-2</v>
          </cell>
          <cell r="X1197">
            <v>5.183018403173701E-2</v>
          </cell>
          <cell r="Y1197">
            <v>575.5462</v>
          </cell>
          <cell r="Z1197">
            <v>33313.379689000001</v>
          </cell>
          <cell r="AA1197">
            <v>3000000</v>
          </cell>
        </row>
        <row r="1198">
          <cell r="A1198" t="str">
            <v>BT6</v>
          </cell>
          <cell r="D1198">
            <v>562561.56486200006</v>
          </cell>
          <cell r="E1198">
            <v>299106.17822599999</v>
          </cell>
          <cell r="F1198">
            <v>114084.965303</v>
          </cell>
          <cell r="G1198">
            <v>136110.72078100001</v>
          </cell>
          <cell r="H1198">
            <v>938165.97091200005</v>
          </cell>
          <cell r="I1198">
            <v>878811.22733799997</v>
          </cell>
          <cell r="J1198">
            <v>874707.04045800003</v>
          </cell>
          <cell r="K1198">
            <v>357710.00331499998</v>
          </cell>
          <cell r="L1198">
            <v>4104.1868800000002</v>
          </cell>
          <cell r="M1198">
            <v>59354.743574</v>
          </cell>
          <cell r="N1198">
            <v>329055.09999999998</v>
          </cell>
          <cell r="O1198">
            <v>130245.228217</v>
          </cell>
          <cell r="P1198">
            <v>233249.76275600001</v>
          </cell>
          <cell r="Q1198">
            <v>-103004.534539</v>
          </cell>
          <cell r="R1198">
            <v>44664.943693000001</v>
          </cell>
          <cell r="S1198">
            <v>-127986.310637</v>
          </cell>
          <cell r="T1198">
            <v>-322900.96307900001</v>
          </cell>
          <cell r="U1198">
            <v>-322931.43307899998</v>
          </cell>
          <cell r="V1198">
            <v>-278236.019386</v>
          </cell>
          <cell r="W1198">
            <v>-0.34421567514868961</v>
          </cell>
          <cell r="X1198">
            <v>-5.4407013430424156</v>
          </cell>
          <cell r="Y1198">
            <v>-9813.901473613385</v>
          </cell>
          <cell r="Z1198">
            <v>59354.743574</v>
          </cell>
          <cell r="AA1198">
            <v>32905510</v>
          </cell>
        </row>
        <row r="1199">
          <cell r="A1199" t="str">
            <v>ATA</v>
          </cell>
          <cell r="D1199">
            <v>610.20934699999998</v>
          </cell>
          <cell r="E1199">
            <v>0</v>
          </cell>
          <cell r="F1199">
            <v>0</v>
          </cell>
          <cell r="G1199">
            <v>28951.709664000002</v>
          </cell>
          <cell r="H1199">
            <v>29561.919011000002</v>
          </cell>
          <cell r="I1199">
            <v>499665.57961199997</v>
          </cell>
          <cell r="J1199">
            <v>499665.57961199997</v>
          </cell>
          <cell r="K1199">
            <v>324824.798044</v>
          </cell>
          <cell r="L1199">
            <v>0</v>
          </cell>
          <cell r="M1199">
            <v>-470103.66060100001</v>
          </cell>
          <cell r="N1199">
            <v>119999.98</v>
          </cell>
          <cell r="O1199">
            <v>2340</v>
          </cell>
          <cell r="P1199">
            <v>5067.609649</v>
          </cell>
          <cell r="Q1199">
            <v>-2727.6096490000004</v>
          </cell>
          <cell r="R1199">
            <v>0</v>
          </cell>
          <cell r="S1199">
            <v>-6738.3327840000002</v>
          </cell>
          <cell r="T1199">
            <v>-6934.2483579999998</v>
          </cell>
          <cell r="U1199">
            <v>-6934.2483579999998</v>
          </cell>
          <cell r="V1199">
            <v>-6934.2483579999998</v>
          </cell>
          <cell r="W1199">
            <v>-0.2345669222427598</v>
          </cell>
          <cell r="X1199">
            <v>1.4750466629285483E-2</v>
          </cell>
          <cell r="Y1199">
            <v>-577.8541261423544</v>
          </cell>
          <cell r="Z1199">
            <v>-470103.66060100001</v>
          </cell>
          <cell r="AA1199">
            <v>11999998</v>
          </cell>
        </row>
        <row r="1200">
          <cell r="A1200" t="str">
            <v>DCI</v>
          </cell>
          <cell r="D1200">
            <v>185011.01582199999</v>
          </cell>
          <cell r="E1200">
            <v>45311.857340000002</v>
          </cell>
          <cell r="F1200">
            <v>114298.620473</v>
          </cell>
          <cell r="G1200">
            <v>8373.0668480000004</v>
          </cell>
          <cell r="H1200">
            <v>214260.179878</v>
          </cell>
          <cell r="I1200">
            <v>163785.44845900001</v>
          </cell>
          <cell r="J1200">
            <v>163208.17845899999</v>
          </cell>
          <cell r="K1200">
            <v>78265.958543999994</v>
          </cell>
          <cell r="L1200">
            <v>0</v>
          </cell>
          <cell r="M1200">
            <v>50474.731419000003</v>
          </cell>
          <cell r="N1200">
            <v>24125.18</v>
          </cell>
          <cell r="O1200">
            <v>363229.00380499999</v>
          </cell>
          <cell r="P1200">
            <v>327927.67102299997</v>
          </cell>
          <cell r="Q1200">
            <v>35301.332781999998</v>
          </cell>
          <cell r="R1200">
            <v>1708.8025050000001</v>
          </cell>
          <cell r="S1200">
            <v>9719.2184890000008</v>
          </cell>
          <cell r="T1200">
            <v>9371.9806389999994</v>
          </cell>
          <cell r="U1200">
            <v>7133.2311550000004</v>
          </cell>
          <cell r="V1200">
            <v>11080.783143999999</v>
          </cell>
          <cell r="W1200">
            <v>3.3292379195526071E-2</v>
          </cell>
          <cell r="X1200">
            <v>0.14132281548535128</v>
          </cell>
          <cell r="Y1200">
            <v>2956.7576925850917</v>
          </cell>
          <cell r="Z1200">
            <v>50474.731419000003</v>
          </cell>
          <cell r="AA1200">
            <v>2412518</v>
          </cell>
        </row>
        <row r="1201">
          <cell r="A1201" t="str">
            <v>MH3</v>
          </cell>
          <cell r="D1201">
            <v>622872.08861700003</v>
          </cell>
          <cell r="E1201">
            <v>2851.1860879999999</v>
          </cell>
          <cell r="F1201">
            <v>0</v>
          </cell>
          <cell r="G1201">
            <v>72633.195472000007</v>
          </cell>
          <cell r="H1201">
            <v>942224.68981100002</v>
          </cell>
          <cell r="I1201">
            <v>728271.53235200001</v>
          </cell>
          <cell r="J1201">
            <v>117896.88585799999</v>
          </cell>
          <cell r="K1201">
            <v>0</v>
          </cell>
          <cell r="L1201">
            <v>0</v>
          </cell>
          <cell r="M1201">
            <v>213953.15745900001</v>
          </cell>
          <cell r="N1201">
            <v>120000</v>
          </cell>
          <cell r="O1201">
            <v>173500.42337</v>
          </cell>
          <cell r="P1201">
            <v>64849.490919000003</v>
          </cell>
          <cell r="Q1201">
            <v>108650.932451</v>
          </cell>
          <cell r="R1201">
            <v>406.433739</v>
          </cell>
          <cell r="S1201">
            <v>93391.820873999997</v>
          </cell>
          <cell r="T1201">
            <v>133796.565512</v>
          </cell>
          <cell r="U1201">
            <v>109534.703081</v>
          </cell>
          <cell r="V1201">
            <v>134202.999251</v>
          </cell>
          <cell r="W1201">
            <v>0.11625114929112233</v>
          </cell>
          <cell r="X1201">
            <v>0.51195646926589622</v>
          </cell>
          <cell r="Y1201">
            <v>9127.891923416666</v>
          </cell>
          <cell r="Z1201">
            <v>213953.15745900001</v>
          </cell>
          <cell r="AA1201">
            <v>12000000</v>
          </cell>
        </row>
        <row r="1202">
          <cell r="A1202" t="str">
            <v>CLX</v>
          </cell>
          <cell r="D1202">
            <v>152002.45139199999</v>
          </cell>
          <cell r="E1202">
            <v>6955.6210920000003</v>
          </cell>
          <cell r="F1202">
            <v>5026.3434100000004</v>
          </cell>
          <cell r="G1202">
            <v>226629.53018199999</v>
          </cell>
          <cell r="H1202">
            <v>1823984.2526710001</v>
          </cell>
          <cell r="I1202">
            <v>793433.67179199995</v>
          </cell>
          <cell r="J1202">
            <v>94497.573415999999</v>
          </cell>
          <cell r="K1202">
            <v>10236.629629999999</v>
          </cell>
          <cell r="L1202">
            <v>39392.305558</v>
          </cell>
          <cell r="M1202">
            <v>1030550.580879</v>
          </cell>
          <cell r="N1202">
            <v>866000</v>
          </cell>
          <cell r="O1202">
            <v>439415.48947199999</v>
          </cell>
          <cell r="P1202">
            <v>326526.825327</v>
          </cell>
          <cell r="Q1202">
            <v>112888.664145</v>
          </cell>
          <cell r="R1202">
            <v>4030.1148370000001</v>
          </cell>
          <cell r="S1202">
            <v>65046.604016999998</v>
          </cell>
          <cell r="T1202">
            <v>141959.78536499999</v>
          </cell>
          <cell r="U1202">
            <v>126210.150796</v>
          </cell>
          <cell r="V1202">
            <v>145989.90020199999</v>
          </cell>
          <cell r="W1202">
            <v>6.9194759006927162E-2</v>
          </cell>
          <cell r="X1202">
            <v>0.12246866203146482</v>
          </cell>
          <cell r="Y1202">
            <v>1457.3920415242494</v>
          </cell>
          <cell r="Z1202">
            <v>1030550.580879</v>
          </cell>
          <cell r="AA1202">
            <v>86600000</v>
          </cell>
        </row>
        <row r="1203">
          <cell r="A1203" t="str">
            <v>FCS</v>
          </cell>
          <cell r="D1203">
            <v>45699.236643999997</v>
          </cell>
          <cell r="E1203">
            <v>3478.2612749999998</v>
          </cell>
          <cell r="F1203">
            <v>27782.985142000001</v>
          </cell>
          <cell r="G1203">
            <v>764774.81188699999</v>
          </cell>
          <cell r="H1203">
            <v>834318.09532299999</v>
          </cell>
          <cell r="I1203">
            <v>701203.56784399995</v>
          </cell>
          <cell r="J1203">
            <v>132977.91284400001</v>
          </cell>
          <cell r="K1203">
            <v>900</v>
          </cell>
          <cell r="L1203">
            <v>0</v>
          </cell>
          <cell r="M1203">
            <v>133114.52747900001</v>
          </cell>
          <cell r="N1203">
            <v>255138</v>
          </cell>
          <cell r="O1203">
            <v>586708.64644599997</v>
          </cell>
          <cell r="P1203">
            <v>526574.49201499985</v>
          </cell>
          <cell r="Q1203">
            <v>60134.154431000199</v>
          </cell>
          <cell r="R1203">
            <v>0</v>
          </cell>
          <cell r="S1203">
            <v>-33994.106104999999</v>
          </cell>
          <cell r="T1203">
            <v>-26891.829285</v>
          </cell>
          <cell r="U1203">
            <v>-26891.829285</v>
          </cell>
          <cell r="V1203">
            <v>-26891.829285</v>
          </cell>
          <cell r="W1203">
            <v>-3.2232105998598805E-2</v>
          </cell>
          <cell r="X1203">
            <v>-0.20202024372766092</v>
          </cell>
          <cell r="Y1203">
            <v>-913.1351200339559</v>
          </cell>
          <cell r="Z1203">
            <v>133114.52747900001</v>
          </cell>
          <cell r="AA1203">
            <v>29450000</v>
          </cell>
        </row>
        <row r="1204">
          <cell r="A1204" t="str">
            <v>BTD</v>
          </cell>
          <cell r="D1204">
            <v>581653.38971500006</v>
          </cell>
          <cell r="E1204">
            <v>315818.896282</v>
          </cell>
          <cell r="F1204">
            <v>207592.48058</v>
          </cell>
          <cell r="G1204">
            <v>191877.214607</v>
          </cell>
          <cell r="H1204">
            <v>816823.78072599997</v>
          </cell>
          <cell r="I1204">
            <v>575599.94530399994</v>
          </cell>
          <cell r="J1204">
            <v>536900.93514099985</v>
          </cell>
          <cell r="K1204">
            <v>102807.449457</v>
          </cell>
          <cell r="L1204">
            <v>38678.345884000002</v>
          </cell>
          <cell r="M1204">
            <v>241223.835422</v>
          </cell>
          <cell r="N1204">
            <v>64122.91</v>
          </cell>
          <cell r="O1204">
            <v>951635.94976300001</v>
          </cell>
          <cell r="P1204">
            <v>853031.43674300006</v>
          </cell>
          <cell r="Q1204">
            <v>98604.513019999999</v>
          </cell>
          <cell r="R1204">
            <v>7666.8380989999996</v>
          </cell>
          <cell r="S1204">
            <v>56376.124701000001</v>
          </cell>
          <cell r="T1204">
            <v>49197.188893999999</v>
          </cell>
          <cell r="U1204">
            <v>28854.654842</v>
          </cell>
          <cell r="V1204">
            <v>56864.026992999999</v>
          </cell>
          <cell r="W1204">
            <v>3.5325434350544659E-2</v>
          </cell>
          <cell r="X1204">
            <v>0.11961775995942235</v>
          </cell>
          <cell r="Y1204">
            <v>4499.8979057563047</v>
          </cell>
          <cell r="Z1204">
            <v>241223.835422</v>
          </cell>
          <cell r="AA1204">
            <v>6412291</v>
          </cell>
        </row>
        <row r="1205">
          <cell r="A1205" t="str">
            <v>VGI</v>
          </cell>
          <cell r="D1205">
            <v>22937368.396807</v>
          </cell>
          <cell r="E1205">
            <v>3668573.9612639998</v>
          </cell>
          <cell r="F1205">
            <v>3580014.2450600001</v>
          </cell>
          <cell r="G1205">
            <v>14438177.856675999</v>
          </cell>
          <cell r="H1205">
            <v>57869328.935252003</v>
          </cell>
          <cell r="I1205">
            <v>33156672.528716002</v>
          </cell>
          <cell r="J1205">
            <v>17858927.285796002</v>
          </cell>
          <cell r="K1205">
            <v>9229412.4377670009</v>
          </cell>
          <cell r="L1205">
            <v>10375562.443135999</v>
          </cell>
          <cell r="M1205">
            <v>24712656.406536002</v>
          </cell>
          <cell r="N1205">
            <v>30438112</v>
          </cell>
          <cell r="O1205">
            <v>16866959.405999001</v>
          </cell>
          <cell r="P1205">
            <v>11554390.160669999</v>
          </cell>
          <cell r="Q1205">
            <v>5312569.245329001</v>
          </cell>
          <cell r="R1205">
            <v>942617.23849000002</v>
          </cell>
          <cell r="S1205">
            <v>1603245.039358</v>
          </cell>
          <cell r="T1205">
            <v>-139563.943929</v>
          </cell>
          <cell r="U1205">
            <v>-1079983.0183860001</v>
          </cell>
          <cell r="V1205">
            <v>803053.29456100008</v>
          </cell>
          <cell r="W1205">
            <v>-1.866244240700209E-2</v>
          </cell>
          <cell r="X1205">
            <v>-4.3701615909666688E-2</v>
          </cell>
          <cell r="Y1205">
            <v>-354.81274869676548</v>
          </cell>
          <cell r="Z1205">
            <v>24712656.406536002</v>
          </cell>
          <cell r="AA1205">
            <v>3043811200</v>
          </cell>
        </row>
        <row r="1206">
          <cell r="A1206" t="str">
            <v>STS</v>
          </cell>
          <cell r="D1206">
            <v>83783.393805</v>
          </cell>
          <cell r="E1206">
            <v>43842.082896</v>
          </cell>
          <cell r="F1206">
            <v>457.00373400000001</v>
          </cell>
          <cell r="G1206">
            <v>21260.481305000001</v>
          </cell>
          <cell r="H1206">
            <v>105048.87510999999</v>
          </cell>
          <cell r="I1206">
            <v>24865.042562999999</v>
          </cell>
          <cell r="J1206">
            <v>24625.042562999999</v>
          </cell>
          <cell r="K1206">
            <v>0</v>
          </cell>
          <cell r="L1206">
            <v>0</v>
          </cell>
          <cell r="M1206">
            <v>80183.832546999998</v>
          </cell>
          <cell r="N1206">
            <v>27442.57</v>
          </cell>
          <cell r="O1206">
            <v>35599.164258999997</v>
          </cell>
          <cell r="P1206">
            <v>21272.283544999998</v>
          </cell>
          <cell r="Q1206">
            <v>14326.880714000001</v>
          </cell>
          <cell r="R1206">
            <v>0</v>
          </cell>
          <cell r="S1206">
            <v>11770.089948999999</v>
          </cell>
          <cell r="T1206">
            <v>14249.552239000001</v>
          </cell>
          <cell r="U1206">
            <v>11395.406714999999</v>
          </cell>
          <cell r="V1206">
            <v>14249.552239000001</v>
          </cell>
          <cell r="W1206">
            <v>0.10847718933751084</v>
          </cell>
          <cell r="X1206">
            <v>0.14211601457588782</v>
          </cell>
          <cell r="Y1206">
            <v>4152.4560983173224</v>
          </cell>
          <cell r="Z1206">
            <v>80183.832546999998</v>
          </cell>
          <cell r="AA1206">
            <v>2744257</v>
          </cell>
        </row>
        <row r="1207">
          <cell r="A1207" t="str">
            <v>QNU</v>
          </cell>
          <cell r="D1207">
            <v>156436.00548399999</v>
          </cell>
          <cell r="E1207">
            <v>27226.670371</v>
          </cell>
          <cell r="F1207">
            <v>93216.975172000006</v>
          </cell>
          <cell r="G1207">
            <v>36414.387801999997</v>
          </cell>
          <cell r="H1207">
            <v>204653.31285799999</v>
          </cell>
          <cell r="I1207">
            <v>131991.911991</v>
          </cell>
          <cell r="J1207">
            <v>119015.123636</v>
          </cell>
          <cell r="K1207">
            <v>47476.806412999998</v>
          </cell>
          <cell r="L1207">
            <v>11606.453121</v>
          </cell>
          <cell r="M1207">
            <v>72661.400867000004</v>
          </cell>
          <cell r="N1207">
            <v>68000</v>
          </cell>
          <cell r="O1207">
            <v>153558.43488799999</v>
          </cell>
          <cell r="P1207">
            <v>133327.072025</v>
          </cell>
          <cell r="Q1207">
            <v>20231.362862999995</v>
          </cell>
          <cell r="R1207">
            <v>2389.5288260000002</v>
          </cell>
          <cell r="S1207">
            <v>5859.1055409999999</v>
          </cell>
          <cell r="T1207">
            <v>3290.1425330000002</v>
          </cell>
          <cell r="U1207">
            <v>3166.5953589999999</v>
          </cell>
          <cell r="V1207">
            <v>5679.6713589999999</v>
          </cell>
          <cell r="W1207">
            <v>1.5472973854066865E-2</v>
          </cell>
          <cell r="X1207">
            <v>4.3580158395186475E-2</v>
          </cell>
          <cell r="Y1207">
            <v>465.67578808823532</v>
          </cell>
          <cell r="Z1207">
            <v>72661.400867000004</v>
          </cell>
          <cell r="AA1207">
            <v>6800000</v>
          </cell>
        </row>
        <row r="1208">
          <cell r="A1208" t="str">
            <v>EIC</v>
          </cell>
          <cell r="D1208">
            <v>86408.869468000004</v>
          </cell>
          <cell r="E1208">
            <v>2237.5729940000001</v>
          </cell>
          <cell r="F1208">
            <v>152.25959</v>
          </cell>
          <cell r="G1208">
            <v>85718.197444000005</v>
          </cell>
          <cell r="H1208">
            <v>403273.855102</v>
          </cell>
          <cell r="I1208">
            <v>25949.202831999999</v>
          </cell>
          <cell r="J1208">
            <v>25949.202831999999</v>
          </cell>
          <cell r="K1208">
            <v>0</v>
          </cell>
          <cell r="L1208">
            <v>0</v>
          </cell>
          <cell r="M1208">
            <v>377324.65227000002</v>
          </cell>
          <cell r="N1208">
            <v>366771.45</v>
          </cell>
          <cell r="O1208">
            <v>4251.1905479999996</v>
          </cell>
          <cell r="P1208">
            <v>2390.4375100000002</v>
          </cell>
          <cell r="Q1208">
            <v>1860.7530380000001</v>
          </cell>
          <cell r="R1208">
            <v>0</v>
          </cell>
          <cell r="S1208">
            <v>-3862.6103509999998</v>
          </cell>
          <cell r="T1208">
            <v>1887.230832</v>
          </cell>
          <cell r="U1208">
            <v>1522.98667</v>
          </cell>
          <cell r="V1208">
            <v>1887.230832</v>
          </cell>
          <cell r="W1208">
            <v>3.7765569246109229E-3</v>
          </cell>
          <cell r="X1208">
            <v>4.0362766144158672E-3</v>
          </cell>
          <cell r="Y1208">
            <v>41.524133625995155</v>
          </cell>
          <cell r="Z1208">
            <v>377324.65227000002</v>
          </cell>
          <cell r="AA1208">
            <v>36677145</v>
          </cell>
        </row>
        <row r="1209">
          <cell r="A1209" t="str">
            <v>VTK</v>
          </cell>
          <cell r="D1209">
            <v>112374.813561</v>
          </cell>
          <cell r="E1209">
            <v>46047.102237999999</v>
          </cell>
          <cell r="F1209">
            <v>137.35230200000001</v>
          </cell>
          <cell r="G1209">
            <v>4084.7272699999999</v>
          </cell>
          <cell r="H1209">
            <v>120317.84422899999</v>
          </cell>
          <cell r="I1209">
            <v>26090.484261000001</v>
          </cell>
          <cell r="J1209">
            <v>26090.484261000001</v>
          </cell>
          <cell r="K1209">
            <v>0</v>
          </cell>
          <cell r="L1209">
            <v>0</v>
          </cell>
          <cell r="M1209">
            <v>94227.359968000004</v>
          </cell>
          <cell r="N1209">
            <v>41599.050000000003</v>
          </cell>
          <cell r="O1209">
            <v>91886.425633999999</v>
          </cell>
          <cell r="P1209">
            <v>62416.322957999997</v>
          </cell>
          <cell r="Q1209">
            <v>29470.102675999999</v>
          </cell>
          <cell r="R1209">
            <v>0</v>
          </cell>
          <cell r="S1209">
            <v>18763.385808999999</v>
          </cell>
          <cell r="T1209">
            <v>22392.532375999999</v>
          </cell>
          <cell r="U1209">
            <v>17880.166018</v>
          </cell>
          <cell r="V1209">
            <v>22392.532375999999</v>
          </cell>
          <cell r="W1209">
            <v>0.14860776581043808</v>
          </cell>
          <cell r="X1209">
            <v>0.18975556594254767</v>
          </cell>
          <cell r="Y1209">
            <v>4298.2149876018802</v>
          </cell>
          <cell r="Z1209">
            <v>94227.359968000004</v>
          </cell>
          <cell r="AA1209">
            <v>4159905</v>
          </cell>
        </row>
        <row r="1210">
          <cell r="A1210" t="str">
            <v>KHW</v>
          </cell>
          <cell r="D1210">
            <v>154728.832085</v>
          </cell>
          <cell r="E1210">
            <v>44945.142765999997</v>
          </cell>
          <cell r="F1210">
            <v>46371.982573000001</v>
          </cell>
          <cell r="G1210">
            <v>392806.68893100001</v>
          </cell>
          <cell r="H1210">
            <v>572097.65944299998</v>
          </cell>
          <cell r="I1210">
            <v>265897.51874999999</v>
          </cell>
          <cell r="J1210">
            <v>113811.377159</v>
          </cell>
          <cell r="K1210">
            <v>31278.134864</v>
          </cell>
          <cell r="L1210">
            <v>125770.39769699999</v>
          </cell>
          <cell r="M1210">
            <v>306200.14069299999</v>
          </cell>
          <cell r="N1210">
            <v>259534</v>
          </cell>
          <cell r="O1210">
            <v>350548.19387399999</v>
          </cell>
          <cell r="P1210">
            <v>293012.23564199999</v>
          </cell>
          <cell r="Q1210">
            <v>57535.958231999997</v>
          </cell>
          <cell r="R1210">
            <v>3407.2254809999999</v>
          </cell>
          <cell r="S1210">
            <v>43206.973810000003</v>
          </cell>
          <cell r="T1210">
            <v>39968.791150999998</v>
          </cell>
          <cell r="U1210">
            <v>35358.497757999998</v>
          </cell>
          <cell r="V1210">
            <v>43376.016631999999</v>
          </cell>
          <cell r="W1210">
            <v>6.1805003349297713E-2</v>
          </cell>
          <cell r="X1210">
            <v>0.11547511924055862</v>
          </cell>
          <cell r="Y1210">
            <v>1362.384032843481</v>
          </cell>
          <cell r="Z1210">
            <v>306200.14069299999</v>
          </cell>
          <cell r="AA1210">
            <v>25953400</v>
          </cell>
        </row>
        <row r="1211">
          <cell r="A1211" t="str">
            <v>PXC</v>
          </cell>
          <cell r="D1211">
            <v>186806.386233</v>
          </cell>
          <cell r="E1211">
            <v>15521.619344000001</v>
          </cell>
          <cell r="F1211">
            <v>138753.83066599999</v>
          </cell>
          <cell r="G1211">
            <v>8373.3200390000002</v>
          </cell>
          <cell r="H1211">
            <v>195179.70627200001</v>
          </cell>
          <cell r="I1211">
            <v>366884.00766499998</v>
          </cell>
          <cell r="J1211">
            <v>366884.00766499998</v>
          </cell>
          <cell r="K1211">
            <v>119539.630318</v>
          </cell>
          <cell r="L1211">
            <v>0</v>
          </cell>
          <cell r="M1211">
            <v>-171704.301393</v>
          </cell>
          <cell r="N1211">
            <v>280689</v>
          </cell>
          <cell r="O1211">
            <v>9651.7112199999992</v>
          </cell>
          <cell r="P1211">
            <v>69788.613249000002</v>
          </cell>
          <cell r="Q1211">
            <v>-60136.902028999997</v>
          </cell>
          <cell r="R1211">
            <v>19098.697218000001</v>
          </cell>
          <cell r="S1211">
            <v>-63395.717303999998</v>
          </cell>
          <cell r="T1211">
            <v>-81693.823550000001</v>
          </cell>
          <cell r="U1211">
            <v>-81693.823550000001</v>
          </cell>
          <cell r="V1211">
            <v>-62595.126332</v>
          </cell>
          <cell r="W1211">
            <v>-0.41855695507683827</v>
          </cell>
          <cell r="X1211">
            <v>0.47578204440561833</v>
          </cell>
          <cell r="Y1211">
            <v>-2910.4747086633247</v>
          </cell>
          <cell r="Z1211">
            <v>-171704.301393</v>
          </cell>
          <cell r="AA1211">
            <v>28068900</v>
          </cell>
        </row>
        <row r="1212">
          <cell r="A1212" t="str">
            <v>SEP</v>
          </cell>
          <cell r="D1212">
            <v>102418.311699</v>
          </cell>
          <cell r="E1212">
            <v>13509.956367999999</v>
          </cell>
          <cell r="F1212">
            <v>75477.918445000003</v>
          </cell>
          <cell r="G1212">
            <v>298988.54928199999</v>
          </cell>
          <cell r="H1212">
            <v>405413.70567499998</v>
          </cell>
          <cell r="I1212">
            <v>302908.443096</v>
          </cell>
          <cell r="J1212">
            <v>140535.36801199999</v>
          </cell>
          <cell r="K1212">
            <v>123363.170738</v>
          </cell>
          <cell r="L1212">
            <v>161447.75483799999</v>
          </cell>
          <cell r="M1212">
            <v>102505.262579</v>
          </cell>
          <cell r="N1212">
            <v>84000</v>
          </cell>
          <cell r="O1212">
            <v>717073.73348099994</v>
          </cell>
          <cell r="P1212">
            <v>602629.33403699996</v>
          </cell>
          <cell r="Q1212">
            <v>114444.39944399998</v>
          </cell>
          <cell r="R1212">
            <v>23957.796255000001</v>
          </cell>
          <cell r="S1212">
            <v>39393.053634000004</v>
          </cell>
          <cell r="T1212">
            <v>15543.471801</v>
          </cell>
          <cell r="U1212">
            <v>15543.471801</v>
          </cell>
          <cell r="V1212">
            <v>39501.268056000001</v>
          </cell>
          <cell r="W1212">
            <v>3.8339778807232605E-2</v>
          </cell>
          <cell r="X1212">
            <v>0.15163584200392413</v>
          </cell>
          <cell r="Y1212">
            <v>1850.413309642857</v>
          </cell>
          <cell r="Z1212">
            <v>102505.262579</v>
          </cell>
          <cell r="AA1212">
            <v>8400000</v>
          </cell>
        </row>
        <row r="1213">
          <cell r="A1213" t="str">
            <v>FSO</v>
          </cell>
          <cell r="D1213">
            <v>33308.243017000001</v>
          </cell>
          <cell r="E1213">
            <v>2026.932082</v>
          </cell>
          <cell r="F1213">
            <v>4195.511195</v>
          </cell>
          <cell r="G1213">
            <v>29633.687925999999</v>
          </cell>
          <cell r="H1213">
            <v>63526.073224</v>
          </cell>
          <cell r="I1213">
            <v>5181.3462470000004</v>
          </cell>
          <cell r="J1213">
            <v>4882.3462470000004</v>
          </cell>
          <cell r="K1213">
            <v>0</v>
          </cell>
          <cell r="L1213">
            <v>0</v>
          </cell>
          <cell r="M1213">
            <v>58344.726976999998</v>
          </cell>
          <cell r="N1213">
            <v>56249.66</v>
          </cell>
          <cell r="O1213">
            <v>119216.121533</v>
          </cell>
          <cell r="P1213">
            <v>113402.94216000001</v>
          </cell>
          <cell r="Q1213">
            <v>5813.1793730000072</v>
          </cell>
          <cell r="R1213">
            <v>3.9318170000000001</v>
          </cell>
          <cell r="S1213">
            <v>-244.415144</v>
          </cell>
          <cell r="T1213">
            <v>1023.081377</v>
          </cell>
          <cell r="U1213">
            <v>1023.081377</v>
          </cell>
          <cell r="V1213">
            <v>1027.0131939999999</v>
          </cell>
          <cell r="W1213">
            <v>1.6104905042572067E-2</v>
          </cell>
          <cell r="X1213">
            <v>1.7535112940082958E-2</v>
          </cell>
          <cell r="Y1213">
            <v>181.88223306594207</v>
          </cell>
          <cell r="Z1213">
            <v>58344.726976999998</v>
          </cell>
          <cell r="AA1213">
            <v>5624966</v>
          </cell>
        </row>
        <row r="1214">
          <cell r="A1214" t="str">
            <v>HLB</v>
          </cell>
          <cell r="D1214">
            <v>105520.68043199999</v>
          </cell>
          <cell r="E1214">
            <v>133.860647</v>
          </cell>
          <cell r="F1214">
            <v>11226.390739</v>
          </cell>
          <cell r="G1214">
            <v>52762.232593000001</v>
          </cell>
          <cell r="H1214">
            <v>191596.91748500001</v>
          </cell>
          <cell r="I1214">
            <v>63517.131880000001</v>
          </cell>
          <cell r="J1214">
            <v>42437.702495999998</v>
          </cell>
          <cell r="K1214">
            <v>0</v>
          </cell>
          <cell r="L1214">
            <v>0</v>
          </cell>
          <cell r="M1214">
            <v>128079.785605</v>
          </cell>
          <cell r="N1214">
            <v>30000</v>
          </cell>
          <cell r="O1214">
            <v>424637.66711400001</v>
          </cell>
          <cell r="P1214">
            <v>327637.11114499997</v>
          </cell>
          <cell r="Q1214">
            <v>97000.555968999979</v>
          </cell>
          <cell r="R1214">
            <v>0</v>
          </cell>
          <cell r="S1214">
            <v>51728.029143</v>
          </cell>
          <cell r="T1214">
            <v>57629.082367000003</v>
          </cell>
          <cell r="U1214">
            <v>46298.675464</v>
          </cell>
          <cell r="V1214">
            <v>57629.082367000003</v>
          </cell>
          <cell r="W1214">
            <v>0.24164624395705475</v>
          </cell>
          <cell r="X1214">
            <v>0.36148308060716011</v>
          </cell>
          <cell r="Y1214">
            <v>15432.891821333333</v>
          </cell>
          <cell r="Z1214">
            <v>128079.785605</v>
          </cell>
          <cell r="AA1214">
            <v>3000000</v>
          </cell>
        </row>
        <row r="1215">
          <cell r="A1215" t="str">
            <v>TTD</v>
          </cell>
          <cell r="D1215">
            <v>109676.54709599999</v>
          </cell>
          <cell r="E1215">
            <v>8955.900517</v>
          </cell>
          <cell r="F1215">
            <v>42434.510274</v>
          </cell>
          <cell r="G1215">
            <v>167427.61285800001</v>
          </cell>
          <cell r="H1215">
            <v>289846.569808</v>
          </cell>
          <cell r="I1215">
            <v>80895.673047999997</v>
          </cell>
          <cell r="J1215">
            <v>80853.629352999997</v>
          </cell>
          <cell r="K1215">
            <v>0</v>
          </cell>
          <cell r="L1215">
            <v>0</v>
          </cell>
          <cell r="M1215">
            <v>208950.89676</v>
          </cell>
          <cell r="N1215">
            <v>155520</v>
          </cell>
          <cell r="O1215">
            <v>581626.75783500005</v>
          </cell>
          <cell r="P1215">
            <v>446575.600515</v>
          </cell>
          <cell r="Q1215">
            <v>135051.15732</v>
          </cell>
          <cell r="R1215">
            <v>0</v>
          </cell>
          <cell r="S1215">
            <v>72462.894623</v>
          </cell>
          <cell r="T1215">
            <v>74935.525108000002</v>
          </cell>
          <cell r="U1215">
            <v>66611.442400999993</v>
          </cell>
          <cell r="V1215">
            <v>74935.525108000002</v>
          </cell>
          <cell r="W1215">
            <v>0.22981621774970359</v>
          </cell>
          <cell r="X1215">
            <v>0.31878993310810999</v>
          </cell>
          <cell r="Y1215">
            <v>4283.1431585005139</v>
          </cell>
          <cell r="Z1215">
            <v>208950.89676</v>
          </cell>
          <cell r="AA1215">
            <v>15552000</v>
          </cell>
        </row>
        <row r="1216">
          <cell r="A1216" t="str">
            <v>USC</v>
          </cell>
          <cell r="D1216">
            <v>161630.04973100001</v>
          </cell>
          <cell r="E1216">
            <v>42996.56925</v>
          </cell>
          <cell r="F1216">
            <v>43130.980085000003</v>
          </cell>
          <cell r="G1216">
            <v>14536.838487000001</v>
          </cell>
          <cell r="H1216">
            <v>203869.19871600001</v>
          </cell>
          <cell r="I1216">
            <v>143755.981757</v>
          </cell>
          <cell r="J1216">
            <v>123755.981757</v>
          </cell>
          <cell r="K1216">
            <v>8359.0895149999997</v>
          </cell>
          <cell r="L1216">
            <v>20000</v>
          </cell>
          <cell r="M1216">
            <v>60113.216958999998</v>
          </cell>
          <cell r="N1216">
            <v>55000</v>
          </cell>
          <cell r="O1216">
            <v>155980.73784300001</v>
          </cell>
          <cell r="P1216">
            <v>137277.81973799999</v>
          </cell>
          <cell r="Q1216">
            <v>18702.918104999993</v>
          </cell>
          <cell r="R1216">
            <v>136.77879899999999</v>
          </cell>
          <cell r="S1216">
            <v>3439.7785899999999</v>
          </cell>
          <cell r="T1216">
            <v>5000.0997630000002</v>
          </cell>
          <cell r="U1216">
            <v>3961.5376529999999</v>
          </cell>
          <cell r="V1216">
            <v>5136.8785619999999</v>
          </cell>
          <cell r="W1216">
            <v>1.9431761531169895E-2</v>
          </cell>
          <cell r="X1216">
            <v>6.5901275183824423E-2</v>
          </cell>
          <cell r="Y1216">
            <v>720.27957327272725</v>
          </cell>
          <cell r="Z1216">
            <v>60113.216958999998</v>
          </cell>
          <cell r="AA1216">
            <v>5500000</v>
          </cell>
        </row>
        <row r="1217">
          <cell r="A1217" t="str">
            <v>AC4</v>
          </cell>
          <cell r="D1217">
            <v>263511.96158300003</v>
          </cell>
          <cell r="E1217">
            <v>160968.987995</v>
          </cell>
          <cell r="F1217">
            <v>55907.548615</v>
          </cell>
          <cell r="G1217">
            <v>1585.3124299999999</v>
          </cell>
          <cell r="H1217">
            <v>265129.23209900002</v>
          </cell>
          <cell r="I1217">
            <v>220081.169158</v>
          </cell>
          <cell r="J1217">
            <v>220081.169158</v>
          </cell>
          <cell r="K1217">
            <v>14605.313425</v>
          </cell>
          <cell r="L1217">
            <v>0</v>
          </cell>
          <cell r="M1217">
            <v>45048.062940999996</v>
          </cell>
          <cell r="N1217">
            <v>29408.62</v>
          </cell>
          <cell r="O1217">
            <v>454031.32518099999</v>
          </cell>
          <cell r="P1217">
            <v>431323.53191999998</v>
          </cell>
          <cell r="Q1217">
            <v>22707.793260999995</v>
          </cell>
          <cell r="R1217">
            <v>0</v>
          </cell>
          <cell r="S1217">
            <v>10928.074752</v>
          </cell>
          <cell r="T1217">
            <v>11142.345515000001</v>
          </cell>
          <cell r="U1217">
            <v>8877.6262179999994</v>
          </cell>
          <cell r="V1217">
            <v>11142.345515000001</v>
          </cell>
          <cell r="W1217">
            <v>3.3484147137291406E-2</v>
          </cell>
          <cell r="X1217">
            <v>0.19707009887699581</v>
          </cell>
          <cell r="Y1217">
            <v>3018.7156751999923</v>
          </cell>
          <cell r="Z1217">
            <v>45048.062940999996</v>
          </cell>
          <cell r="AA1217">
            <v>2940862</v>
          </cell>
        </row>
        <row r="1218">
          <cell r="A1218" t="str">
            <v>AMS</v>
          </cell>
          <cell r="D1218">
            <v>1078867.405452</v>
          </cell>
          <cell r="E1218">
            <v>405523.73933100002</v>
          </cell>
          <cell r="F1218">
            <v>419924.52518499998</v>
          </cell>
          <cell r="G1218">
            <v>204065.841694</v>
          </cell>
          <cell r="H1218">
            <v>1333176.276294</v>
          </cell>
          <cell r="I1218">
            <v>971964.49298099999</v>
          </cell>
          <cell r="J1218">
            <v>909201.42215700005</v>
          </cell>
          <cell r="K1218">
            <v>442156.237203</v>
          </cell>
          <cell r="L1218">
            <v>62702.570824000002</v>
          </cell>
          <cell r="M1218">
            <v>361211.78331299999</v>
          </cell>
          <cell r="N1218">
            <v>300000</v>
          </cell>
          <cell r="O1218">
            <v>1692155.053912</v>
          </cell>
          <cell r="P1218">
            <v>1570739.384292</v>
          </cell>
          <cell r="Q1218">
            <v>121415.66961999988</v>
          </cell>
          <cell r="R1218">
            <v>42601.444476999997</v>
          </cell>
          <cell r="S1218">
            <v>76819.580252999993</v>
          </cell>
          <cell r="T1218">
            <v>31882.502656000001</v>
          </cell>
          <cell r="U1218">
            <v>24253.295077999999</v>
          </cell>
          <cell r="V1218">
            <v>74483.947132999994</v>
          </cell>
          <cell r="W1218">
            <v>1.8192114208197566E-2</v>
          </cell>
          <cell r="X1218">
            <v>6.7144252204485388E-2</v>
          </cell>
          <cell r="Y1218">
            <v>808.4431692666667</v>
          </cell>
          <cell r="Z1218">
            <v>361211.78331299999</v>
          </cell>
          <cell r="AA1218">
            <v>30000000</v>
          </cell>
        </row>
        <row r="1219">
          <cell r="A1219" t="str">
            <v>IN4</v>
          </cell>
          <cell r="D1219">
            <v>150619.10826899999</v>
          </cell>
          <cell r="E1219">
            <v>1454.6206979999999</v>
          </cell>
          <cell r="F1219">
            <v>754.109736</v>
          </cell>
          <cell r="G1219">
            <v>33976.048761999999</v>
          </cell>
          <cell r="H1219">
            <v>184595.15703100001</v>
          </cell>
          <cell r="I1219">
            <v>118652.00025899999</v>
          </cell>
          <cell r="J1219">
            <v>118652.00025899999</v>
          </cell>
          <cell r="K1219">
            <v>0</v>
          </cell>
          <cell r="L1219">
            <v>0</v>
          </cell>
          <cell r="M1219">
            <v>65943.156772000002</v>
          </cell>
          <cell r="N1219">
            <v>12000</v>
          </cell>
          <cell r="O1219">
            <v>48190.964333999997</v>
          </cell>
          <cell r="P1219">
            <v>33974.900117999998</v>
          </cell>
          <cell r="Q1219">
            <v>14216.064215999999</v>
          </cell>
          <cell r="R1219">
            <v>0</v>
          </cell>
          <cell r="S1219">
            <v>8121.6953409999996</v>
          </cell>
          <cell r="T1219">
            <v>14996.363035</v>
          </cell>
          <cell r="U1219">
            <v>11997.090428</v>
          </cell>
          <cell r="V1219">
            <v>14996.363035</v>
          </cell>
          <cell r="W1219">
            <v>6.4991360667090881E-2</v>
          </cell>
          <cell r="X1219">
            <v>0.18193078729124568</v>
          </cell>
          <cell r="Y1219">
            <v>9997.5753566666663</v>
          </cell>
          <cell r="Z1219">
            <v>65943.156772000002</v>
          </cell>
          <cell r="AA1219">
            <v>1200000</v>
          </cell>
        </row>
        <row r="1220">
          <cell r="A1220" t="str">
            <v>TMG</v>
          </cell>
          <cell r="D1220">
            <v>193966.86687500001</v>
          </cell>
          <cell r="E1220">
            <v>972.06523100000004</v>
          </cell>
          <cell r="F1220">
            <v>92142.210982999997</v>
          </cell>
          <cell r="G1220">
            <v>197175.51957400001</v>
          </cell>
          <cell r="H1220">
            <v>451386.75267800002</v>
          </cell>
          <cell r="I1220">
            <v>150335.268098</v>
          </cell>
          <cell r="J1220">
            <v>143999.01461000001</v>
          </cell>
          <cell r="K1220">
            <v>19619.016080000001</v>
          </cell>
          <cell r="L1220">
            <v>0</v>
          </cell>
          <cell r="M1220">
            <v>301051.48457999999</v>
          </cell>
          <cell r="N1220">
            <v>180000</v>
          </cell>
          <cell r="O1220">
            <v>851292.87968200003</v>
          </cell>
          <cell r="P1220">
            <v>623040.60734999995</v>
          </cell>
          <cell r="Q1220">
            <v>228252.27233200002</v>
          </cell>
          <cell r="R1220">
            <v>358.189841</v>
          </cell>
          <cell r="S1220">
            <v>183122.72613600001</v>
          </cell>
          <cell r="T1220">
            <v>186482.385239</v>
          </cell>
          <cell r="U1220">
            <v>148051.48457999999</v>
          </cell>
          <cell r="V1220">
            <v>186840.57508000001</v>
          </cell>
          <cell r="W1220">
            <v>0.32799253345747514</v>
          </cell>
          <cell r="X1220">
            <v>0.49178128048944231</v>
          </cell>
          <cell r="Y1220">
            <v>8225.0824766666665</v>
          </cell>
          <cell r="Z1220">
            <v>301051.48457999999</v>
          </cell>
          <cell r="AA1220">
            <v>18000000</v>
          </cell>
        </row>
        <row r="1221">
          <cell r="A1221" t="str">
            <v>DXL</v>
          </cell>
          <cell r="D1221">
            <v>31988.455569000002</v>
          </cell>
          <cell r="E1221">
            <v>10024.526</v>
          </cell>
          <cell r="F1221">
            <v>4808.8700390000004</v>
          </cell>
          <cell r="G1221">
            <v>10109.505735000001</v>
          </cell>
          <cell r="H1221">
            <v>108767.76723</v>
          </cell>
          <cell r="I1221">
            <v>67397.558789999995</v>
          </cell>
          <cell r="J1221">
            <v>2674.7368929999998</v>
          </cell>
          <cell r="K1221">
            <v>185</v>
          </cell>
          <cell r="L1221">
            <v>64622.821897000002</v>
          </cell>
          <cell r="M1221">
            <v>41370.208440000002</v>
          </cell>
          <cell r="N1221">
            <v>39579</v>
          </cell>
          <cell r="O1221">
            <v>17205.662063</v>
          </cell>
          <cell r="P1221">
            <v>14108.31287</v>
          </cell>
          <cell r="Q1221">
            <v>3097.3491930000005</v>
          </cell>
          <cell r="R1221">
            <v>0</v>
          </cell>
          <cell r="S1221">
            <v>-601.52088000000003</v>
          </cell>
          <cell r="T1221">
            <v>292.41254800000002</v>
          </cell>
          <cell r="U1221">
            <v>292.41254800000002</v>
          </cell>
          <cell r="V1221">
            <v>292.41254800000002</v>
          </cell>
          <cell r="W1221">
            <v>2.6884117919021479E-3</v>
          </cell>
          <cell r="X1221">
            <v>7.0681913151124549E-3</v>
          </cell>
          <cell r="Y1221">
            <v>73.880731701154659</v>
          </cell>
          <cell r="Z1221">
            <v>41370.208440000002</v>
          </cell>
          <cell r="AA1221">
            <v>3957900</v>
          </cell>
        </row>
        <row r="1222">
          <cell r="A1222" t="str">
            <v>X77</v>
          </cell>
          <cell r="D1222">
            <v>7137.7947640000002</v>
          </cell>
          <cell r="E1222">
            <v>1369.4226430000001</v>
          </cell>
          <cell r="F1222">
            <v>4644.4599699999999</v>
          </cell>
          <cell r="G1222">
            <v>44222.315005999997</v>
          </cell>
          <cell r="H1222">
            <v>51441.679132999998</v>
          </cell>
          <cell r="I1222">
            <v>209905.26427700001</v>
          </cell>
          <cell r="J1222">
            <v>156146.816861</v>
          </cell>
          <cell r="K1222">
            <v>48178.549207999997</v>
          </cell>
          <cell r="L1222">
            <v>53758.447416000003</v>
          </cell>
          <cell r="M1222">
            <v>-158463.58514400001</v>
          </cell>
          <cell r="N1222">
            <v>13408.77</v>
          </cell>
          <cell r="O1222">
            <v>1973.5056420000001</v>
          </cell>
          <cell r="P1222">
            <v>9755.8859269999994</v>
          </cell>
          <cell r="Q1222">
            <v>-7782.3802850000002</v>
          </cell>
          <cell r="R1222">
            <v>0</v>
          </cell>
          <cell r="S1222">
            <v>-9343.7453740000001</v>
          </cell>
          <cell r="T1222">
            <v>-9641.6400450000001</v>
          </cell>
          <cell r="U1222">
            <v>-9641.6400450000001</v>
          </cell>
          <cell r="V1222">
            <v>-9641.6400450000001</v>
          </cell>
          <cell r="W1222">
            <v>-0.18742856390966559</v>
          </cell>
          <cell r="X1222">
            <v>6.0844515389692773E-2</v>
          </cell>
          <cell r="Y1222">
            <v>-7190.5477124299996</v>
          </cell>
          <cell r="Z1222">
            <v>-158463.58514400001</v>
          </cell>
          <cell r="AA1222">
            <v>1340877</v>
          </cell>
        </row>
        <row r="1223">
          <cell r="A1223" t="str">
            <v>AGP</v>
          </cell>
          <cell r="D1223">
            <v>316118.027634</v>
          </cell>
          <cell r="E1223">
            <v>143430.84272499999</v>
          </cell>
          <cell r="F1223">
            <v>125895.63082599999</v>
          </cell>
          <cell r="G1223">
            <v>126794.59568300001</v>
          </cell>
          <cell r="H1223">
            <v>465059.25098499999</v>
          </cell>
          <cell r="I1223">
            <v>290972.640595</v>
          </cell>
          <cell r="J1223">
            <v>270653.28720100003</v>
          </cell>
          <cell r="K1223">
            <v>157015.53630000001</v>
          </cell>
          <cell r="L1223">
            <v>20319.353394000002</v>
          </cell>
          <cell r="M1223">
            <v>174086.61038999999</v>
          </cell>
          <cell r="N1223">
            <v>96263.83</v>
          </cell>
          <cell r="O1223">
            <v>419496.46548499999</v>
          </cell>
          <cell r="P1223">
            <v>281931.48165600002</v>
          </cell>
          <cell r="Q1223">
            <v>137564.983829</v>
          </cell>
          <cell r="R1223">
            <v>8384.3827220000003</v>
          </cell>
          <cell r="S1223">
            <v>49049.499567999999</v>
          </cell>
          <cell r="T1223">
            <v>40221.230474999997</v>
          </cell>
          <cell r="U1223">
            <v>32387.247391000001</v>
          </cell>
          <cell r="V1223">
            <v>48605.613196999999</v>
          </cell>
          <cell r="W1223">
            <v>6.9641120615068941E-2</v>
          </cell>
          <cell r="X1223">
            <v>0.18604100176598309</v>
          </cell>
          <cell r="Y1223">
            <v>3364.4253912398872</v>
          </cell>
          <cell r="Z1223">
            <v>174086.61038999999</v>
          </cell>
          <cell r="AA1223">
            <v>9626383</v>
          </cell>
        </row>
        <row r="1224">
          <cell r="A1224" t="str">
            <v>VNH</v>
          </cell>
          <cell r="D1224">
            <v>339.676964</v>
          </cell>
          <cell r="E1224">
            <v>0</v>
          </cell>
          <cell r="F1224">
            <v>0</v>
          </cell>
          <cell r="G1224">
            <v>2837.1320390000001</v>
          </cell>
          <cell r="H1224">
            <v>3176.8090029999998</v>
          </cell>
          <cell r="I1224">
            <v>8672.1433049999996</v>
          </cell>
          <cell r="J1224">
            <v>8672.1433049999996</v>
          </cell>
          <cell r="K1224">
            <v>300</v>
          </cell>
          <cell r="L1224">
            <v>0</v>
          </cell>
          <cell r="M1224">
            <v>-5495.3343020000002</v>
          </cell>
          <cell r="N1224">
            <v>80230.710000000006</v>
          </cell>
          <cell r="O1224">
            <v>20990.331607</v>
          </cell>
          <cell r="P1224">
            <v>20926.96761</v>
          </cell>
          <cell r="Q1224">
            <v>63.363997000000722</v>
          </cell>
          <cell r="R1224">
            <v>15.677419</v>
          </cell>
          <cell r="S1224">
            <v>-1340.9989459999999</v>
          </cell>
          <cell r="T1224">
            <v>-1262.052983</v>
          </cell>
          <cell r="U1224">
            <v>-1262.052983</v>
          </cell>
          <cell r="V1224">
            <v>-1246.3755639999999</v>
          </cell>
          <cell r="W1224">
            <v>-0.397270651716294</v>
          </cell>
          <cell r="X1224">
            <v>0.22965900046166107</v>
          </cell>
          <cell r="Y1224">
            <v>-157.30298074141436</v>
          </cell>
          <cell r="Z1224">
            <v>-5495.3343020000002</v>
          </cell>
          <cell r="AA1224">
            <v>8023071</v>
          </cell>
        </row>
        <row r="1225">
          <cell r="A1225" t="str">
            <v>CPH</v>
          </cell>
          <cell r="D1225">
            <v>53671.342106999997</v>
          </cell>
          <cell r="E1225">
            <v>407.40100000000001</v>
          </cell>
          <cell r="F1225">
            <v>35997.287447000002</v>
          </cell>
          <cell r="G1225">
            <v>38947.814769999997</v>
          </cell>
          <cell r="H1225">
            <v>100913.61917000001</v>
          </cell>
          <cell r="I1225">
            <v>50842.067151000003</v>
          </cell>
          <cell r="J1225">
            <v>50842.067151000003</v>
          </cell>
          <cell r="K1225">
            <v>0</v>
          </cell>
          <cell r="L1225">
            <v>0</v>
          </cell>
          <cell r="M1225">
            <v>50071.552019000002</v>
          </cell>
          <cell r="N1225">
            <v>44000</v>
          </cell>
          <cell r="O1225">
            <v>117875.167592</v>
          </cell>
          <cell r="P1225">
            <v>82039.502464999998</v>
          </cell>
          <cell r="Q1225">
            <v>35835.665126999993</v>
          </cell>
          <cell r="R1225">
            <v>36.023972999999998</v>
          </cell>
          <cell r="S1225">
            <v>13900.966710000001</v>
          </cell>
          <cell r="T1225">
            <v>11294.780135000001</v>
          </cell>
          <cell r="U1225">
            <v>9026.6724840000006</v>
          </cell>
          <cell r="V1225">
            <v>11330.804108</v>
          </cell>
          <cell r="W1225">
            <v>8.9449497087143268E-2</v>
          </cell>
          <cell r="X1225">
            <v>0.18027546820547458</v>
          </cell>
          <cell r="Y1225">
            <v>2051.5164736363636</v>
          </cell>
          <cell r="Z1225">
            <v>50071.552019000002</v>
          </cell>
          <cell r="AA1225">
            <v>4400000</v>
          </cell>
        </row>
        <row r="1226">
          <cell r="A1226" t="str">
            <v>NAC</v>
          </cell>
          <cell r="D1226">
            <v>141548.38952500001</v>
          </cell>
          <cell r="E1226">
            <v>26949.859746999999</v>
          </cell>
          <cell r="F1226">
            <v>49091.450019000004</v>
          </cell>
          <cell r="G1226">
            <v>5161.6535199999998</v>
          </cell>
          <cell r="H1226">
            <v>170129.87005600001</v>
          </cell>
          <cell r="I1226">
            <v>121165.646312</v>
          </cell>
          <cell r="J1226">
            <v>120839.517813</v>
          </cell>
          <cell r="K1226">
            <v>0</v>
          </cell>
          <cell r="L1226">
            <v>0</v>
          </cell>
          <cell r="M1226">
            <v>48964.223744000003</v>
          </cell>
          <cell r="N1226">
            <v>28350</v>
          </cell>
          <cell r="O1226">
            <v>232760.16491799999</v>
          </cell>
          <cell r="P1226">
            <v>205053.427945</v>
          </cell>
          <cell r="Q1226">
            <v>27706.736973000014</v>
          </cell>
          <cell r="R1226">
            <v>0</v>
          </cell>
          <cell r="S1226">
            <v>2957.6021380000002</v>
          </cell>
          <cell r="T1226">
            <v>8311.1994140000006</v>
          </cell>
          <cell r="U1226">
            <v>7272.8364060000004</v>
          </cell>
          <cell r="V1226">
            <v>8311.1994140000006</v>
          </cell>
          <cell r="W1226">
            <v>4.2748733091996546E-2</v>
          </cell>
          <cell r="X1226">
            <v>0.14853368132668909</v>
          </cell>
          <cell r="Y1226">
            <v>2565.3743936507935</v>
          </cell>
          <cell r="Z1226">
            <v>48964.223744000003</v>
          </cell>
          <cell r="AA1226">
            <v>2835000</v>
          </cell>
        </row>
        <row r="1227">
          <cell r="A1227" t="str">
            <v>TQN</v>
          </cell>
          <cell r="D1227">
            <v>401371.07619400002</v>
          </cell>
          <cell r="E1227">
            <v>111527.719463</v>
          </cell>
          <cell r="F1227">
            <v>218972.20923899999</v>
          </cell>
          <cell r="G1227">
            <v>94854.898881000001</v>
          </cell>
          <cell r="H1227">
            <v>521885.87180099997</v>
          </cell>
          <cell r="I1227">
            <v>380974.44301699998</v>
          </cell>
          <cell r="J1227">
            <v>322177.38885599998</v>
          </cell>
          <cell r="K1227">
            <v>218690.13565899999</v>
          </cell>
          <cell r="L1227">
            <v>58797.054161</v>
          </cell>
          <cell r="M1227">
            <v>140911.42878399999</v>
          </cell>
          <cell r="N1227">
            <v>35999.800000000003</v>
          </cell>
          <cell r="O1227">
            <v>931461.31711499998</v>
          </cell>
          <cell r="P1227">
            <v>827342.10178499995</v>
          </cell>
          <cell r="Q1227">
            <v>104119.21533000002</v>
          </cell>
          <cell r="R1227">
            <v>10281.226855999999</v>
          </cell>
          <cell r="S1227">
            <v>62890.164495999998</v>
          </cell>
          <cell r="T1227">
            <v>56596.402802999997</v>
          </cell>
          <cell r="U1227">
            <v>45487.620241999997</v>
          </cell>
          <cell r="V1227">
            <v>66877.629658999998</v>
          </cell>
          <cell r="W1227">
            <v>8.7160091314648303E-2</v>
          </cell>
          <cell r="X1227">
            <v>0.3228100135988754</v>
          </cell>
          <cell r="Y1227">
            <v>12635.450067222222</v>
          </cell>
          <cell r="Z1227">
            <v>140911.42878399999</v>
          </cell>
          <cell r="AA1227">
            <v>3600000</v>
          </cell>
        </row>
        <row r="1228">
          <cell r="A1228" t="str">
            <v>HAV</v>
          </cell>
          <cell r="D1228">
            <v>11861.857959999999</v>
          </cell>
          <cell r="E1228">
            <v>918.95455000000004</v>
          </cell>
          <cell r="F1228">
            <v>1370.541346</v>
          </cell>
          <cell r="G1228">
            <v>8097.1556350000001</v>
          </cell>
          <cell r="H1228">
            <v>28607.297358</v>
          </cell>
          <cell r="I1228">
            <v>11286.730262999999</v>
          </cell>
          <cell r="J1228">
            <v>11286.730262999999</v>
          </cell>
          <cell r="K1228">
            <v>1200</v>
          </cell>
          <cell r="L1228">
            <v>0</v>
          </cell>
          <cell r="M1228">
            <v>17320.567094999999</v>
          </cell>
          <cell r="N1228">
            <v>32978.6</v>
          </cell>
          <cell r="O1228">
            <v>899.272289</v>
          </cell>
          <cell r="P1228">
            <v>818.40446099999997</v>
          </cell>
          <cell r="Q1228">
            <v>80.867828000000003</v>
          </cell>
          <cell r="R1228">
            <v>47.937748999999997</v>
          </cell>
          <cell r="S1228">
            <v>-1234.945921</v>
          </cell>
          <cell r="T1228">
            <v>-1232.5877809999999</v>
          </cell>
          <cell r="U1228">
            <v>-1232.5877809999999</v>
          </cell>
          <cell r="V1228">
            <v>-1184.650032</v>
          </cell>
          <cell r="W1228">
            <v>-4.3086481242007577E-2</v>
          </cell>
          <cell r="X1228">
            <v>-7.1163246228572757E-2</v>
          </cell>
          <cell r="Y1228">
            <v>-373.75382247881959</v>
          </cell>
          <cell r="Z1228">
            <v>17320.567094999999</v>
          </cell>
          <cell r="AA1228">
            <v>3297860</v>
          </cell>
        </row>
        <row r="1229">
          <cell r="A1229" t="str">
            <v>THR</v>
          </cell>
          <cell r="D1229">
            <v>33546.394550999998</v>
          </cell>
          <cell r="E1229">
            <v>14938.759228999999</v>
          </cell>
          <cell r="F1229">
            <v>5635.4325449999997</v>
          </cell>
          <cell r="G1229">
            <v>12317.042496</v>
          </cell>
          <cell r="H1229">
            <v>47718.578158999997</v>
          </cell>
          <cell r="I1229">
            <v>27432.362860000001</v>
          </cell>
          <cell r="J1229">
            <v>27432.362860000001</v>
          </cell>
          <cell r="K1229">
            <v>0</v>
          </cell>
          <cell r="L1229">
            <v>0</v>
          </cell>
          <cell r="M1229">
            <v>20286.215299</v>
          </cell>
          <cell r="N1229">
            <v>16888.599999999999</v>
          </cell>
          <cell r="O1229">
            <v>107886.238748</v>
          </cell>
          <cell r="P1229">
            <v>91230.407070000001</v>
          </cell>
          <cell r="Q1229">
            <v>16655.831677999999</v>
          </cell>
          <cell r="R1229">
            <v>0</v>
          </cell>
          <cell r="S1229">
            <v>3179.4883540000001</v>
          </cell>
          <cell r="T1229">
            <v>3397.5696499999999</v>
          </cell>
          <cell r="U1229">
            <v>2632.9031319999999</v>
          </cell>
          <cell r="V1229">
            <v>3397.5696499999999</v>
          </cell>
          <cell r="W1229">
            <v>5.5175640884082361E-2</v>
          </cell>
          <cell r="X1229">
            <v>0.12978779398687482</v>
          </cell>
          <cell r="Y1229">
            <v>1558.9824686474901</v>
          </cell>
          <cell r="Z1229">
            <v>20286.215299</v>
          </cell>
          <cell r="AA1229">
            <v>1688860</v>
          </cell>
        </row>
        <row r="1230">
          <cell r="A1230" t="str">
            <v>CHC</v>
          </cell>
          <cell r="D1230">
            <v>125390.99763699999</v>
          </cell>
          <cell r="E1230">
            <v>20068.107026999998</v>
          </cell>
          <cell r="F1230">
            <v>95931.911145999999</v>
          </cell>
          <cell r="G1230">
            <v>20571.780762999999</v>
          </cell>
          <cell r="H1230">
            <v>152681.83872299999</v>
          </cell>
          <cell r="I1230">
            <v>108863.864734</v>
          </cell>
          <cell r="J1230">
            <v>108863.864734</v>
          </cell>
          <cell r="K1230">
            <v>79790.439421999996</v>
          </cell>
          <cell r="L1230">
            <v>0</v>
          </cell>
          <cell r="M1230">
            <v>43817.973988999998</v>
          </cell>
          <cell r="N1230">
            <v>27200</v>
          </cell>
          <cell r="O1230">
            <v>270731.11097400001</v>
          </cell>
          <cell r="P1230">
            <v>205890.755038</v>
          </cell>
          <cell r="Q1230">
            <v>64840.355935999993</v>
          </cell>
          <cell r="R1230">
            <v>2813.7405939999999</v>
          </cell>
          <cell r="S1230">
            <v>13279.302046999999</v>
          </cell>
          <cell r="T1230">
            <v>12429.55163</v>
          </cell>
          <cell r="U1230">
            <v>9923.8850419999999</v>
          </cell>
          <cell r="V1230">
            <v>15243.292224000001</v>
          </cell>
          <cell r="W1230">
            <v>6.4997154376718061E-2</v>
          </cell>
          <cell r="X1230">
            <v>0.22647977846924822</v>
          </cell>
          <cell r="Y1230">
            <v>3648.4871477941178</v>
          </cell>
          <cell r="Z1230">
            <v>43817.973988999998</v>
          </cell>
          <cell r="AA1230">
            <v>2720000</v>
          </cell>
        </row>
        <row r="1231">
          <cell r="A1231" t="str">
            <v>TVA</v>
          </cell>
          <cell r="D1231">
            <v>94000.443138000002</v>
          </cell>
          <cell r="E1231">
            <v>11448.782723</v>
          </cell>
          <cell r="F1231">
            <v>31086.442028000001</v>
          </cell>
          <cell r="G1231">
            <v>47432.753769000003</v>
          </cell>
          <cell r="H1231">
            <v>142289.04402900001</v>
          </cell>
          <cell r="I1231">
            <v>46567.391664000002</v>
          </cell>
          <cell r="J1231">
            <v>42442.181662000003</v>
          </cell>
          <cell r="K1231">
            <v>22563.122319999999</v>
          </cell>
          <cell r="L1231">
            <v>4069.2100019999998</v>
          </cell>
          <cell r="M1231">
            <v>95721.652365000002</v>
          </cell>
          <cell r="N1231">
            <v>60000</v>
          </cell>
          <cell r="O1231">
            <v>244498.67185300001</v>
          </cell>
          <cell r="P1231">
            <v>203108.048438</v>
          </cell>
          <cell r="Q1231">
            <v>41390.623414999995</v>
          </cell>
          <cell r="R1231">
            <v>2871.1486789999999</v>
          </cell>
          <cell r="S1231">
            <v>31792.516699</v>
          </cell>
          <cell r="T1231">
            <v>31093.329310000001</v>
          </cell>
          <cell r="U1231">
            <v>24856.276744999999</v>
          </cell>
          <cell r="V1231">
            <v>33964.477988999999</v>
          </cell>
          <cell r="W1231">
            <v>0.17468862001725183</v>
          </cell>
          <cell r="X1231">
            <v>0.25967245791181653</v>
          </cell>
          <cell r="Y1231">
            <v>3945.4407531746033</v>
          </cell>
          <cell r="Z1231">
            <v>95721.652365000002</v>
          </cell>
          <cell r="AA1231">
            <v>6300000</v>
          </cell>
        </row>
        <row r="1232">
          <cell r="A1232" t="str">
            <v>PND</v>
          </cell>
          <cell r="D1232">
            <v>61482.696629999999</v>
          </cell>
          <cell r="E1232">
            <v>41868.351398999999</v>
          </cell>
          <cell r="F1232">
            <v>4774.1704369999998</v>
          </cell>
          <cell r="G1232">
            <v>58550.690921000001</v>
          </cell>
          <cell r="H1232">
            <v>156162.39874999999</v>
          </cell>
          <cell r="I1232">
            <v>79645.809917999999</v>
          </cell>
          <cell r="J1232">
            <v>68671.475307000001</v>
          </cell>
          <cell r="K1232">
            <v>1546</v>
          </cell>
          <cell r="L1232">
            <v>1533.9807699999999</v>
          </cell>
          <cell r="M1232">
            <v>76516.588831999994</v>
          </cell>
          <cell r="N1232">
            <v>66666.66</v>
          </cell>
          <cell r="O1232">
            <v>1688531.640477</v>
          </cell>
          <cell r="P1232">
            <v>1627935.0344159999</v>
          </cell>
          <cell r="Q1232">
            <v>60596.606061000071</v>
          </cell>
          <cell r="R1232">
            <v>2046.051899</v>
          </cell>
          <cell r="S1232">
            <v>5059.1389989999998</v>
          </cell>
          <cell r="T1232">
            <v>3042.656101</v>
          </cell>
          <cell r="U1232">
            <v>3042.656101</v>
          </cell>
          <cell r="V1232">
            <v>5088.7080000000005</v>
          </cell>
          <cell r="W1232">
            <v>1.9483922668676348E-2</v>
          </cell>
          <cell r="X1232">
            <v>3.9764659499921813E-2</v>
          </cell>
          <cell r="Y1232">
            <v>456.39846078984607</v>
          </cell>
          <cell r="Z1232">
            <v>76516.588831999994</v>
          </cell>
          <cell r="AA1232">
            <v>6666666</v>
          </cell>
        </row>
        <row r="1233">
          <cell r="A1233" t="str">
            <v>KCB</v>
          </cell>
          <cell r="D1233">
            <v>71986.570525999996</v>
          </cell>
          <cell r="E1233">
            <v>38475.215602999997</v>
          </cell>
          <cell r="F1233">
            <v>27010.557691999998</v>
          </cell>
          <cell r="G1233">
            <v>52965.429656</v>
          </cell>
          <cell r="H1233">
            <v>135706.873265</v>
          </cell>
          <cell r="I1233">
            <v>42850.119779000001</v>
          </cell>
          <cell r="J1233">
            <v>37987.119779000001</v>
          </cell>
          <cell r="K1233">
            <v>7317.7143500000002</v>
          </cell>
          <cell r="L1233">
            <v>4850</v>
          </cell>
          <cell r="M1233">
            <v>92856.753486000001</v>
          </cell>
          <cell r="N1233">
            <v>80000</v>
          </cell>
          <cell r="O1233">
            <v>103281.64958899999</v>
          </cell>
          <cell r="P1233">
            <v>91322.381825999997</v>
          </cell>
          <cell r="Q1233">
            <v>11959.267763000002</v>
          </cell>
          <cell r="R1233">
            <v>815.91518399999995</v>
          </cell>
          <cell r="S1233">
            <v>378.87088199999999</v>
          </cell>
          <cell r="T1233">
            <v>500.52261099999998</v>
          </cell>
          <cell r="U1233">
            <v>491.83426700000001</v>
          </cell>
          <cell r="V1233">
            <v>1316.4377949999998</v>
          </cell>
          <cell r="W1233">
            <v>3.6242399162758425E-3</v>
          </cell>
          <cell r="X1233">
            <v>5.2966989318030998E-3</v>
          </cell>
          <cell r="Y1233">
            <v>61.479283375000001</v>
          </cell>
          <cell r="Z1233">
            <v>92856.753486000001</v>
          </cell>
          <cell r="AA1233">
            <v>8000000</v>
          </cell>
        </row>
        <row r="1234">
          <cell r="A1234" t="str">
            <v>SPV</v>
          </cell>
          <cell r="D1234">
            <v>224270.60368599999</v>
          </cell>
          <cell r="E1234">
            <v>92180.438217999996</v>
          </cell>
          <cell r="F1234">
            <v>87407.563504999998</v>
          </cell>
          <cell r="G1234">
            <v>156158.836094</v>
          </cell>
          <cell r="H1234">
            <v>383205.12159900001</v>
          </cell>
          <cell r="I1234">
            <v>246806.49199000001</v>
          </cell>
          <cell r="J1234">
            <v>246806.49199000001</v>
          </cell>
          <cell r="K1234">
            <v>156395.67757</v>
          </cell>
          <cell r="L1234">
            <v>0</v>
          </cell>
          <cell r="M1234">
            <v>136398.629609</v>
          </cell>
          <cell r="N1234">
            <v>108000</v>
          </cell>
          <cell r="O1234">
            <v>549741.32716099999</v>
          </cell>
          <cell r="P1234">
            <v>478432.97393799998</v>
          </cell>
          <cell r="Q1234">
            <v>71308.353222999984</v>
          </cell>
          <cell r="R1234">
            <v>3953.9506409999999</v>
          </cell>
          <cell r="S1234">
            <v>27751.980220000001</v>
          </cell>
          <cell r="T1234">
            <v>22221.057658000002</v>
          </cell>
          <cell r="U1234">
            <v>20196.571318999999</v>
          </cell>
          <cell r="V1234">
            <v>26175.008299000001</v>
          </cell>
          <cell r="W1234">
            <v>5.2704335565051337E-2</v>
          </cell>
          <cell r="X1234">
            <v>0.14807019232447896</v>
          </cell>
          <cell r="Y1234">
            <v>1870.0528999074074</v>
          </cell>
          <cell r="Z1234">
            <v>136398.629609</v>
          </cell>
          <cell r="AA1234">
            <v>10800000</v>
          </cell>
        </row>
        <row r="1235">
          <cell r="A1235" t="str">
            <v>TPS</v>
          </cell>
          <cell r="D1235">
            <v>81444.676393999995</v>
          </cell>
          <cell r="E1235">
            <v>366.36662999999999</v>
          </cell>
          <cell r="F1235">
            <v>0</v>
          </cell>
          <cell r="G1235">
            <v>6196.7752819999996</v>
          </cell>
          <cell r="H1235">
            <v>94848.328875000007</v>
          </cell>
          <cell r="I1235">
            <v>32981.942155999997</v>
          </cell>
          <cell r="J1235">
            <v>32981.942155999997</v>
          </cell>
          <cell r="K1235">
            <v>0</v>
          </cell>
          <cell r="L1235">
            <v>0</v>
          </cell>
          <cell r="M1235">
            <v>61866.386719000002</v>
          </cell>
          <cell r="N1235">
            <v>50000</v>
          </cell>
          <cell r="O1235">
            <v>42629.151173999999</v>
          </cell>
          <cell r="P1235">
            <v>19040.992279999999</v>
          </cell>
          <cell r="Q1235">
            <v>23588.158894</v>
          </cell>
          <cell r="R1235">
            <v>0</v>
          </cell>
          <cell r="S1235">
            <v>17114.72163</v>
          </cell>
          <cell r="T1235">
            <v>25505.850212000001</v>
          </cell>
          <cell r="U1235">
            <v>20340.773294999999</v>
          </cell>
          <cell r="V1235">
            <v>25505.850212000001</v>
          </cell>
          <cell r="W1235">
            <v>0.21445578995711112</v>
          </cell>
          <cell r="X1235">
            <v>0.32878553886440359</v>
          </cell>
          <cell r="Y1235">
            <v>4068.1546589999998</v>
          </cell>
          <cell r="Z1235">
            <v>61866.386719000002</v>
          </cell>
          <cell r="AA1235">
            <v>5000000</v>
          </cell>
        </row>
        <row r="1236">
          <cell r="A1236" t="str">
            <v>MVC</v>
          </cell>
          <cell r="D1236">
            <v>476721.96912999998</v>
          </cell>
          <cell r="E1236">
            <v>52806.766000000003</v>
          </cell>
          <cell r="F1236">
            <v>86928.751308000006</v>
          </cell>
          <cell r="G1236">
            <v>257219.42414700001</v>
          </cell>
          <cell r="H1236">
            <v>1507453.0729789999</v>
          </cell>
          <cell r="I1236">
            <v>363936.43319200003</v>
          </cell>
          <cell r="J1236">
            <v>362903.439786</v>
          </cell>
          <cell r="K1236">
            <v>145149.69605699999</v>
          </cell>
          <cell r="L1236">
            <v>0</v>
          </cell>
          <cell r="M1236">
            <v>1143516.6397869999</v>
          </cell>
          <cell r="N1236">
            <v>1000000</v>
          </cell>
          <cell r="O1236">
            <v>744167.01603900001</v>
          </cell>
          <cell r="P1236">
            <v>692903.347954</v>
          </cell>
          <cell r="Q1236">
            <v>51263.668084999968</v>
          </cell>
          <cell r="R1236">
            <v>11191.507339</v>
          </cell>
          <cell r="S1236">
            <v>5155.0742499999997</v>
          </cell>
          <cell r="T1236">
            <v>151668.51876000001</v>
          </cell>
          <cell r="U1236">
            <v>147748.34638100001</v>
          </cell>
          <cell r="V1236">
            <v>162860.02609900001</v>
          </cell>
          <cell r="W1236">
            <v>9.8011904336778158E-2</v>
          </cell>
          <cell r="X1236">
            <v>0.12920524392939375</v>
          </cell>
          <cell r="Y1236">
            <v>1477.4834638100001</v>
          </cell>
          <cell r="Z1236">
            <v>1143516.6397869999</v>
          </cell>
          <cell r="AA1236">
            <v>100000000</v>
          </cell>
        </row>
        <row r="1237">
          <cell r="A1237" t="str">
            <v>NUE</v>
          </cell>
          <cell r="D1237">
            <v>82098.669727</v>
          </cell>
          <cell r="E1237">
            <v>25932.545900000001</v>
          </cell>
          <cell r="F1237">
            <v>5551.4965759999995</v>
          </cell>
          <cell r="G1237">
            <v>41196.662730999997</v>
          </cell>
          <cell r="H1237">
            <v>126494.480369</v>
          </cell>
          <cell r="I1237">
            <v>56023.390930000001</v>
          </cell>
          <cell r="J1237">
            <v>42277.055224999996</v>
          </cell>
          <cell r="K1237">
            <v>313.394724</v>
          </cell>
          <cell r="L1237">
            <v>2507.1577910000001</v>
          </cell>
          <cell r="M1237">
            <v>70471.089439000003</v>
          </cell>
          <cell r="N1237">
            <v>60000</v>
          </cell>
          <cell r="O1237">
            <v>196437.23527100001</v>
          </cell>
          <cell r="P1237">
            <v>177578.25440500001</v>
          </cell>
          <cell r="Q1237">
            <v>18858.980866000013</v>
          </cell>
          <cell r="R1237">
            <v>198.22216499999999</v>
          </cell>
          <cell r="S1237">
            <v>9398.8103840000003</v>
          </cell>
          <cell r="T1237">
            <v>9872.8648759999996</v>
          </cell>
          <cell r="U1237">
            <v>7852.0709669999997</v>
          </cell>
          <cell r="V1237">
            <v>10071.087040999999</v>
          </cell>
          <cell r="W1237">
            <v>6.2074415769720073E-2</v>
          </cell>
          <cell r="X1237">
            <v>0.11142258519781757</v>
          </cell>
          <cell r="Y1237">
            <v>1308.6784944999999</v>
          </cell>
          <cell r="Z1237">
            <v>70471.089439000003</v>
          </cell>
          <cell r="AA1237">
            <v>6000000</v>
          </cell>
        </row>
        <row r="1238">
          <cell r="A1238" t="str">
            <v>VTI</v>
          </cell>
          <cell r="D1238">
            <v>14998.245765</v>
          </cell>
          <cell r="E1238">
            <v>693.91391899999996</v>
          </cell>
          <cell r="F1238">
            <v>0</v>
          </cell>
          <cell r="G1238">
            <v>2216.2033059999999</v>
          </cell>
          <cell r="H1238">
            <v>19414.649071</v>
          </cell>
          <cell r="I1238">
            <v>282160.42875100003</v>
          </cell>
          <cell r="J1238">
            <v>279137.17770100001</v>
          </cell>
          <cell r="K1238">
            <v>208990.32707599999</v>
          </cell>
          <cell r="L1238">
            <v>3023.2510499999999</v>
          </cell>
          <cell r="M1238">
            <v>-262745.77967999998</v>
          </cell>
          <cell r="N1238">
            <v>51000.013108209998</v>
          </cell>
          <cell r="O1238">
            <v>30914.687956999998</v>
          </cell>
          <cell r="P1238">
            <v>27618.170885</v>
          </cell>
          <cell r="Q1238">
            <v>3296.5170720000006</v>
          </cell>
          <cell r="R1238">
            <v>10217.295727999999</v>
          </cell>
          <cell r="S1238">
            <v>-7686.5742499999997</v>
          </cell>
          <cell r="T1238">
            <v>-16608.617012999999</v>
          </cell>
          <cell r="U1238">
            <v>-16608.617012999999</v>
          </cell>
          <cell r="V1238">
            <v>-6391.321285</v>
          </cell>
          <cell r="W1238">
            <v>-0.85546830912378324</v>
          </cell>
          <cell r="X1238">
            <v>6.3211736581374425E-2</v>
          </cell>
          <cell r="Y1238">
            <v>-3233.9438187391984</v>
          </cell>
          <cell r="Z1238">
            <v>-262745.77967999998</v>
          </cell>
          <cell r="AA1238">
            <v>5135716</v>
          </cell>
        </row>
        <row r="1239">
          <cell r="A1239" t="str">
            <v>RBC</v>
          </cell>
          <cell r="D1239">
            <v>158013.88995000001</v>
          </cell>
          <cell r="E1239">
            <v>44756.455381</v>
          </cell>
          <cell r="F1239">
            <v>38857.274029</v>
          </cell>
          <cell r="G1239">
            <v>47271.318050000002</v>
          </cell>
          <cell r="H1239">
            <v>219855.29955299999</v>
          </cell>
          <cell r="I1239">
            <v>83665.925096000006</v>
          </cell>
          <cell r="J1239">
            <v>70142.151284000007</v>
          </cell>
          <cell r="K1239">
            <v>20648.688481000001</v>
          </cell>
          <cell r="L1239">
            <v>10293.188528000001</v>
          </cell>
          <cell r="M1239">
            <v>136189.374457</v>
          </cell>
          <cell r="N1239">
            <v>99037.08</v>
          </cell>
          <cell r="O1239">
            <v>469775.41288700001</v>
          </cell>
          <cell r="P1239">
            <v>444426.33339699998</v>
          </cell>
          <cell r="Q1239">
            <v>25349.079490000011</v>
          </cell>
          <cell r="R1239">
            <v>1516.3303739999999</v>
          </cell>
          <cell r="S1239">
            <v>-2010.3294060000001</v>
          </cell>
          <cell r="T1239">
            <v>300.27845300000001</v>
          </cell>
          <cell r="U1239">
            <v>134.81541300000001</v>
          </cell>
          <cell r="V1239">
            <v>1816.608827</v>
          </cell>
          <cell r="W1239">
            <v>6.1320065185647423E-4</v>
          </cell>
          <cell r="X1239">
            <v>9.8991139020589451E-4</v>
          </cell>
          <cell r="Y1239">
            <v>13.440804908483369</v>
          </cell>
          <cell r="Z1239">
            <v>136189.374457</v>
          </cell>
          <cell r="AA1239">
            <v>10030308</v>
          </cell>
        </row>
        <row r="1240">
          <cell r="A1240" t="str">
            <v>VBG</v>
          </cell>
          <cell r="D1240">
            <v>126617.05759700001</v>
          </cell>
          <cell r="E1240">
            <v>114102.684741</v>
          </cell>
          <cell r="F1240">
            <v>4450.7089930000002</v>
          </cell>
          <cell r="G1240">
            <v>22572.876529000001</v>
          </cell>
          <cell r="H1240">
            <v>150329.612781</v>
          </cell>
          <cell r="I1240">
            <v>63461.950392999999</v>
          </cell>
          <cell r="J1240">
            <v>63461.950392999999</v>
          </cell>
          <cell r="K1240">
            <v>10367.116133</v>
          </cell>
          <cell r="L1240">
            <v>0</v>
          </cell>
          <cell r="M1240">
            <v>86867.662387999997</v>
          </cell>
          <cell r="N1240">
            <v>86000</v>
          </cell>
          <cell r="O1240">
            <v>127889.614827</v>
          </cell>
          <cell r="P1240">
            <v>114338.734581</v>
          </cell>
          <cell r="Q1240">
            <v>13550.880245999999</v>
          </cell>
          <cell r="R1240">
            <v>908.06924100000003</v>
          </cell>
          <cell r="S1240">
            <v>1573.60014</v>
          </cell>
          <cell r="T1240">
            <v>599.50750700000003</v>
          </cell>
          <cell r="U1240">
            <v>453.072563</v>
          </cell>
          <cell r="V1240">
            <v>1507.576748</v>
          </cell>
          <cell r="W1240">
            <v>3.0138610392087921E-3</v>
          </cell>
          <cell r="X1240">
            <v>5.2156642707423427E-3</v>
          </cell>
          <cell r="Y1240">
            <v>52.682856162790699</v>
          </cell>
          <cell r="Z1240">
            <v>86867.662387999997</v>
          </cell>
          <cell r="AA1240">
            <v>8600000</v>
          </cell>
        </row>
        <row r="1241">
          <cell r="A1241" t="str">
            <v>EMG</v>
          </cell>
          <cell r="D1241">
            <v>81248.837387000007</v>
          </cell>
          <cell r="E1241">
            <v>60225.180635999997</v>
          </cell>
          <cell r="F1241">
            <v>0</v>
          </cell>
          <cell r="G1241">
            <v>4994.0079539999997</v>
          </cell>
          <cell r="H1241">
            <v>86502.853772999995</v>
          </cell>
          <cell r="I1241">
            <v>15106.443053999999</v>
          </cell>
          <cell r="J1241">
            <v>14716.443080999999</v>
          </cell>
          <cell r="K1241">
            <v>3489.8076000000001</v>
          </cell>
          <cell r="L1241">
            <v>0</v>
          </cell>
          <cell r="M1241">
            <v>71396.410719000007</v>
          </cell>
          <cell r="N1241">
            <v>30000</v>
          </cell>
          <cell r="O1241">
            <v>107929.438723</v>
          </cell>
          <cell r="P1241">
            <v>85160.063936000006</v>
          </cell>
          <cell r="Q1241">
            <v>22769.374786999997</v>
          </cell>
          <cell r="R1241">
            <v>602.71858399999996</v>
          </cell>
          <cell r="S1241">
            <v>11695.481263</v>
          </cell>
          <cell r="T1241">
            <v>11818.164149</v>
          </cell>
          <cell r="U1241">
            <v>9395.5885319999998</v>
          </cell>
          <cell r="V1241">
            <v>12420.882733</v>
          </cell>
          <cell r="W1241">
            <v>0.10861593718810501</v>
          </cell>
          <cell r="X1241">
            <v>0.13159749120973174</v>
          </cell>
          <cell r="Y1241">
            <v>3131.8628440000002</v>
          </cell>
          <cell r="Z1241">
            <v>71396.410719000007</v>
          </cell>
          <cell r="AA1241">
            <v>3000000</v>
          </cell>
        </row>
        <row r="1242">
          <cell r="A1242" t="str">
            <v>PCF</v>
          </cell>
          <cell r="D1242">
            <v>32067.152314999999</v>
          </cell>
          <cell r="E1242">
            <v>3118.4245150000002</v>
          </cell>
          <cell r="F1242">
            <v>2441.2466250000002</v>
          </cell>
          <cell r="G1242">
            <v>35538.970041</v>
          </cell>
          <cell r="H1242">
            <v>72049.402356000006</v>
          </cell>
          <cell r="I1242">
            <v>49368.356676000003</v>
          </cell>
          <cell r="J1242">
            <v>49080.356676000003</v>
          </cell>
          <cell r="K1242">
            <v>5318.4915000000001</v>
          </cell>
          <cell r="L1242">
            <v>0</v>
          </cell>
          <cell r="M1242">
            <v>22681.045679999999</v>
          </cell>
          <cell r="N1242">
            <v>30000</v>
          </cell>
          <cell r="O1242">
            <v>288894.49669499998</v>
          </cell>
          <cell r="P1242">
            <v>278014.671073</v>
          </cell>
          <cell r="Q1242">
            <v>10879.825622000006</v>
          </cell>
          <cell r="R1242">
            <v>464.219448</v>
          </cell>
          <cell r="S1242">
            <v>-605.58552199999997</v>
          </cell>
          <cell r="T1242">
            <v>417.93805500000002</v>
          </cell>
          <cell r="U1242">
            <v>417.93805500000002</v>
          </cell>
          <cell r="V1242">
            <v>882.15750300000002</v>
          </cell>
          <cell r="W1242">
            <v>5.8007150834499003E-3</v>
          </cell>
          <cell r="X1242">
            <v>1.8426754255362006E-2</v>
          </cell>
          <cell r="Y1242">
            <v>139.31268499999999</v>
          </cell>
          <cell r="Z1242">
            <v>22681.045679999999</v>
          </cell>
          <cell r="AA1242">
            <v>3000000</v>
          </cell>
        </row>
        <row r="1243">
          <cell r="A1243" t="str">
            <v>SBD</v>
          </cell>
          <cell r="D1243">
            <v>615035.06470600003</v>
          </cell>
          <cell r="E1243">
            <v>352486.17671700002</v>
          </cell>
          <cell r="F1243">
            <v>89859.840857000003</v>
          </cell>
          <cell r="G1243">
            <v>93768.329748000004</v>
          </cell>
          <cell r="H1243">
            <v>748913.52198299998</v>
          </cell>
          <cell r="I1243">
            <v>606700.66093599994</v>
          </cell>
          <cell r="J1243">
            <v>602568.92882599996</v>
          </cell>
          <cell r="K1243">
            <v>315385.48613700003</v>
          </cell>
          <cell r="L1243">
            <v>4004.5125680000001</v>
          </cell>
          <cell r="M1243">
            <v>142212.86104799999</v>
          </cell>
          <cell r="N1243">
            <v>98999.06</v>
          </cell>
          <cell r="O1243">
            <v>983616.90165799996</v>
          </cell>
          <cell r="P1243">
            <v>846497.26989999996</v>
          </cell>
          <cell r="Q1243">
            <v>137119.63175800003</v>
          </cell>
          <cell r="R1243">
            <v>19988.975869000002</v>
          </cell>
          <cell r="S1243">
            <v>21911.380625999998</v>
          </cell>
          <cell r="T1243">
            <v>15204.979396999999</v>
          </cell>
          <cell r="U1243">
            <v>11636.363047999999</v>
          </cell>
          <cell r="V1243">
            <v>35193.955266000004</v>
          </cell>
          <cell r="W1243">
            <v>1.5537659164156659E-2</v>
          </cell>
          <cell r="X1243">
            <v>8.1823563370070088E-2</v>
          </cell>
          <cell r="Y1243">
            <v>1011.857656347826</v>
          </cell>
          <cell r="Z1243">
            <v>142212.86104799999</v>
          </cell>
          <cell r="AA1243">
            <v>11500000</v>
          </cell>
        </row>
        <row r="1244">
          <cell r="A1244" t="str">
            <v>HFB</v>
          </cell>
          <cell r="D1244">
            <v>292473.84093599999</v>
          </cell>
          <cell r="E1244">
            <v>134542.542082</v>
          </cell>
          <cell r="F1244">
            <v>62929.947538</v>
          </cell>
          <cell r="G1244">
            <v>27845.770974999999</v>
          </cell>
          <cell r="H1244">
            <v>333967.655532</v>
          </cell>
          <cell r="I1244">
            <v>229938.83577599999</v>
          </cell>
          <cell r="J1244">
            <v>229938.83577599999</v>
          </cell>
          <cell r="K1244">
            <v>32634.977808</v>
          </cell>
          <cell r="L1244">
            <v>0</v>
          </cell>
          <cell r="M1244">
            <v>104028.819756</v>
          </cell>
          <cell r="N1244">
            <v>91000</v>
          </cell>
          <cell r="O1244">
            <v>408698.775104</v>
          </cell>
          <cell r="P1244">
            <v>366086.35352100001</v>
          </cell>
          <cell r="Q1244">
            <v>42612.42158300001</v>
          </cell>
          <cell r="R1244">
            <v>280.798315</v>
          </cell>
          <cell r="S1244">
            <v>13970.419040000001</v>
          </cell>
          <cell r="T1244">
            <v>13716.127487</v>
          </cell>
          <cell r="U1244">
            <v>10683.567316000001</v>
          </cell>
          <cell r="V1244">
            <v>13996.925802</v>
          </cell>
          <cell r="W1244">
            <v>3.1989826376992742E-2</v>
          </cell>
          <cell r="X1244">
            <v>0.10269814981135371</v>
          </cell>
          <cell r="Y1244">
            <v>1174.0183863736263</v>
          </cell>
          <cell r="Z1244">
            <v>104028.819756</v>
          </cell>
          <cell r="AA1244">
            <v>9100000</v>
          </cell>
        </row>
        <row r="1245">
          <cell r="A1245" t="str">
            <v>ONW</v>
          </cell>
          <cell r="D1245">
            <v>9257.6165970000002</v>
          </cell>
          <cell r="E1245">
            <v>25.889627000000001</v>
          </cell>
          <cell r="F1245">
            <v>0</v>
          </cell>
          <cell r="G1245">
            <v>3.7500049999999998</v>
          </cell>
          <cell r="H1245">
            <v>10133.588513999999</v>
          </cell>
          <cell r="I1245">
            <v>5438.9688020000003</v>
          </cell>
          <cell r="J1245">
            <v>5438.9688020000003</v>
          </cell>
          <cell r="K1245">
            <v>92.544039999999995</v>
          </cell>
          <cell r="L1245">
            <v>0</v>
          </cell>
          <cell r="M1245">
            <v>4694.6197119999997</v>
          </cell>
          <cell r="N1245">
            <v>20000</v>
          </cell>
          <cell r="O1245">
            <v>1615.950949</v>
          </cell>
          <cell r="P1245">
            <v>3026.850199</v>
          </cell>
          <cell r="Q1245">
            <v>-1410.8992500000002</v>
          </cell>
          <cell r="R1245">
            <v>112.27458</v>
          </cell>
          <cell r="S1245">
            <v>-3794.8174680000002</v>
          </cell>
          <cell r="T1245">
            <v>-3903.056474</v>
          </cell>
          <cell r="U1245">
            <v>-3903.056474</v>
          </cell>
          <cell r="V1245">
            <v>-3790.7818940000002</v>
          </cell>
          <cell r="W1245">
            <v>-0.38516034755188211</v>
          </cell>
          <cell r="X1245">
            <v>-0.83138927398599061</v>
          </cell>
          <cell r="Y1245">
            <v>-1951.528237</v>
          </cell>
          <cell r="Z1245">
            <v>4694.6197119999997</v>
          </cell>
          <cell r="AA1245">
            <v>2000000</v>
          </cell>
        </row>
        <row r="1246">
          <cell r="A1246" t="str">
            <v>QLT</v>
          </cell>
          <cell r="D1246">
            <v>28547.224102</v>
          </cell>
          <cell r="E1246">
            <v>20534.562271999999</v>
          </cell>
          <cell r="F1246">
            <v>166.547076</v>
          </cell>
          <cell r="G1246">
            <v>11150.273737</v>
          </cell>
          <cell r="H1246">
            <v>43824.096335000002</v>
          </cell>
          <cell r="I1246">
            <v>22145.941853</v>
          </cell>
          <cell r="J1246">
            <v>18801.113518999999</v>
          </cell>
          <cell r="K1246">
            <v>3032</v>
          </cell>
          <cell r="L1246">
            <v>0</v>
          </cell>
          <cell r="M1246">
            <v>21678.154482000002</v>
          </cell>
          <cell r="N1246">
            <v>15000</v>
          </cell>
          <cell r="O1246">
            <v>56662.671990000003</v>
          </cell>
          <cell r="P1246">
            <v>45287.236258999998</v>
          </cell>
          <cell r="Q1246">
            <v>11375.435731</v>
          </cell>
          <cell r="R1246">
            <v>297.64233899999999</v>
          </cell>
          <cell r="S1246">
            <v>6804.4305800000002</v>
          </cell>
          <cell r="T1246">
            <v>6249.5605910000004</v>
          </cell>
          <cell r="U1246">
            <v>4917.281817</v>
          </cell>
          <cell r="V1246">
            <v>6547.2029300000004</v>
          </cell>
          <cell r="W1246">
            <v>0.11220497918340019</v>
          </cell>
          <cell r="X1246">
            <v>0.22683120101773244</v>
          </cell>
          <cell r="Y1246">
            <v>3278.1878780000002</v>
          </cell>
          <cell r="Z1246">
            <v>21678.154482000002</v>
          </cell>
          <cell r="AA1246">
            <v>1500000</v>
          </cell>
        </row>
        <row r="1247">
          <cell r="A1247" t="str">
            <v>HHR</v>
          </cell>
          <cell r="D1247">
            <v>67285.674585999994</v>
          </cell>
          <cell r="E1247">
            <v>49457.792887000003</v>
          </cell>
          <cell r="F1247">
            <v>6213.2470450000001</v>
          </cell>
          <cell r="G1247">
            <v>5869.7349670000003</v>
          </cell>
          <cell r="H1247">
            <v>73348.896984999999</v>
          </cell>
          <cell r="I1247">
            <v>58678.256307000003</v>
          </cell>
          <cell r="J1247">
            <v>58678.256307000003</v>
          </cell>
          <cell r="K1247">
            <v>4435.0533370000003</v>
          </cell>
          <cell r="L1247">
            <v>0</v>
          </cell>
          <cell r="M1247">
            <v>14670.640678</v>
          </cell>
          <cell r="N1247">
            <v>13800</v>
          </cell>
          <cell r="O1247">
            <v>179085.686671</v>
          </cell>
          <cell r="P1247">
            <v>159037.635041</v>
          </cell>
          <cell r="Q1247">
            <v>20048.051629999994</v>
          </cell>
          <cell r="R1247">
            <v>77.937771999999995</v>
          </cell>
          <cell r="S1247">
            <v>3897.2892019999999</v>
          </cell>
          <cell r="T1247">
            <v>2891.6565179999998</v>
          </cell>
          <cell r="U1247">
            <v>1970.173706</v>
          </cell>
          <cell r="V1247">
            <v>2969.59429</v>
          </cell>
          <cell r="W1247">
            <v>2.6860304476056467E-2</v>
          </cell>
          <cell r="X1247">
            <v>0.13429363783372189</v>
          </cell>
          <cell r="Y1247">
            <v>1427.6621057971015</v>
          </cell>
          <cell r="Z1247">
            <v>14670.640678</v>
          </cell>
          <cell r="AA1247">
            <v>1380000</v>
          </cell>
        </row>
        <row r="1248">
          <cell r="A1248" t="str">
            <v>DNE</v>
          </cell>
          <cell r="D1248">
            <v>70748.821217999997</v>
          </cell>
          <cell r="E1248">
            <v>49203.677065999997</v>
          </cell>
          <cell r="F1248">
            <v>1090.4540179999999</v>
          </cell>
          <cell r="G1248">
            <v>63397.399238999998</v>
          </cell>
          <cell r="H1248">
            <v>145885.851284</v>
          </cell>
          <cell r="I1248">
            <v>75748.572719000003</v>
          </cell>
          <cell r="J1248">
            <v>75748.572719000003</v>
          </cell>
          <cell r="K1248">
            <v>0</v>
          </cell>
          <cell r="L1248">
            <v>0</v>
          </cell>
          <cell r="M1248">
            <v>70137.278565000001</v>
          </cell>
          <cell r="N1248">
            <v>57736</v>
          </cell>
          <cell r="O1248">
            <v>246436.309611</v>
          </cell>
          <cell r="P1248">
            <v>223180.08814000001</v>
          </cell>
          <cell r="Q1248">
            <v>23256.221471000015</v>
          </cell>
          <cell r="R1248">
            <v>52.301749999999998</v>
          </cell>
          <cell r="S1248">
            <v>10716.206168000001</v>
          </cell>
          <cell r="T1248">
            <v>9406.5805450000007</v>
          </cell>
          <cell r="U1248">
            <v>8284.4460450000006</v>
          </cell>
          <cell r="V1248">
            <v>9458.8822950000012</v>
          </cell>
          <cell r="W1248">
            <v>5.6787179648233613E-2</v>
          </cell>
          <cell r="X1248">
            <v>0.11811758617526566</v>
          </cell>
          <cell r="Y1248">
            <v>1434.8839623458503</v>
          </cell>
          <cell r="Z1248">
            <v>70137.278565000001</v>
          </cell>
          <cell r="AA1248">
            <v>5773600</v>
          </cell>
        </row>
        <row r="1249">
          <cell r="A1249" t="str">
            <v>CE1</v>
          </cell>
          <cell r="D1249">
            <v>161294.60309799999</v>
          </cell>
          <cell r="E1249">
            <v>69625.229638999997</v>
          </cell>
          <cell r="F1249">
            <v>83603.027493000001</v>
          </cell>
          <cell r="G1249">
            <v>14038.094836</v>
          </cell>
          <cell r="H1249">
            <v>183168.83541900001</v>
          </cell>
          <cell r="I1249">
            <v>93441.563710000002</v>
          </cell>
          <cell r="J1249">
            <v>91423.542302999995</v>
          </cell>
          <cell r="K1249">
            <v>33745.314581999999</v>
          </cell>
          <cell r="L1249">
            <v>940</v>
          </cell>
          <cell r="M1249">
            <v>89727.271708999993</v>
          </cell>
          <cell r="N1249">
            <v>60000</v>
          </cell>
          <cell r="O1249">
            <v>131878.92186199999</v>
          </cell>
          <cell r="P1249">
            <v>111643.215732</v>
          </cell>
          <cell r="Q1249">
            <v>20235.706130000002</v>
          </cell>
          <cell r="R1249">
            <v>3370.4927389999998</v>
          </cell>
          <cell r="S1249">
            <v>7332.5658519999997</v>
          </cell>
          <cell r="T1249">
            <v>4039.4133700000002</v>
          </cell>
          <cell r="U1249">
            <v>3708.6815069999998</v>
          </cell>
          <cell r="V1249">
            <v>7409.9061089999996</v>
          </cell>
          <cell r="W1249">
            <v>2.0247339011117062E-2</v>
          </cell>
          <cell r="X1249">
            <v>4.1332823748702084E-2</v>
          </cell>
          <cell r="Y1249">
            <v>618.1135845</v>
          </cell>
          <cell r="Z1249">
            <v>89727.271708999993</v>
          </cell>
          <cell r="AA1249">
            <v>6000000</v>
          </cell>
        </row>
        <row r="1250">
          <cell r="A1250" t="str">
            <v>TUG</v>
          </cell>
          <cell r="D1250">
            <v>27841.195212999999</v>
          </cell>
          <cell r="E1250">
            <v>11045.179910000001</v>
          </cell>
          <cell r="F1250">
            <v>1262.196297</v>
          </cell>
          <cell r="G1250">
            <v>8117.6332329999996</v>
          </cell>
          <cell r="H1250">
            <v>39140.406345000003</v>
          </cell>
          <cell r="I1250">
            <v>7412.5363740000003</v>
          </cell>
          <cell r="J1250">
            <v>7412.5363740000003</v>
          </cell>
          <cell r="K1250">
            <v>0</v>
          </cell>
          <cell r="L1250">
            <v>0</v>
          </cell>
          <cell r="M1250">
            <v>31727.869971</v>
          </cell>
          <cell r="N1250">
            <v>27000</v>
          </cell>
          <cell r="O1250">
            <v>66705.228489000001</v>
          </cell>
          <cell r="P1250">
            <v>50913.484184000001</v>
          </cell>
          <cell r="Q1250">
            <v>15791.744305000006</v>
          </cell>
          <cell r="R1250">
            <v>0</v>
          </cell>
          <cell r="S1250">
            <v>6423.8890540000002</v>
          </cell>
          <cell r="T1250">
            <v>6602.7374639999998</v>
          </cell>
          <cell r="U1250">
            <v>5224.4699710000004</v>
          </cell>
          <cell r="V1250">
            <v>6602.7374639999998</v>
          </cell>
          <cell r="W1250">
            <v>0.13348021798622439</v>
          </cell>
          <cell r="X1250">
            <v>0.16466500826482477</v>
          </cell>
          <cell r="Y1250">
            <v>1934.9888781481482</v>
          </cell>
          <cell r="Z1250">
            <v>31727.869971</v>
          </cell>
          <cell r="AA1250">
            <v>2700000</v>
          </cell>
        </row>
        <row r="1251">
          <cell r="A1251" t="str">
            <v>CMW</v>
          </cell>
          <cell r="D1251">
            <v>97779.448271000001</v>
          </cell>
          <cell r="E1251">
            <v>4594.9476249999998</v>
          </cell>
          <cell r="F1251">
            <v>13015.308653</v>
          </cell>
          <cell r="G1251">
            <v>238297.02353800001</v>
          </cell>
          <cell r="H1251">
            <v>358529.73861</v>
          </cell>
          <cell r="I1251">
            <v>190463.355274</v>
          </cell>
          <cell r="J1251">
            <v>168948.01720599999</v>
          </cell>
          <cell r="K1251">
            <v>2779.8221779999999</v>
          </cell>
          <cell r="L1251">
            <v>21515.338068000001</v>
          </cell>
          <cell r="M1251">
            <v>168066.383336</v>
          </cell>
          <cell r="N1251" t="e">
            <v>#N/A</v>
          </cell>
          <cell r="O1251">
            <v>102594.610421</v>
          </cell>
          <cell r="P1251">
            <v>72022.081500999993</v>
          </cell>
          <cell r="Q1251">
            <v>30572.528919999997</v>
          </cell>
          <cell r="R1251">
            <v>1374.121095</v>
          </cell>
          <cell r="S1251">
            <v>10752.073596</v>
          </cell>
          <cell r="T1251">
            <v>11484.246222</v>
          </cell>
          <cell r="U1251">
            <v>9185.4095479999996</v>
          </cell>
          <cell r="V1251">
            <v>12858.367317</v>
          </cell>
          <cell r="W1251">
            <v>2.5619658730713177E-2</v>
          </cell>
          <cell r="X1251">
            <v>5.4653461124563124E-2</v>
          </cell>
          <cell r="Y1251">
            <v>591.27574351943042</v>
          </cell>
          <cell r="Z1251">
            <v>168066.383336</v>
          </cell>
          <cell r="AA1251">
            <v>15534900</v>
          </cell>
        </row>
        <row r="1252">
          <cell r="A1252" t="str">
            <v>GND</v>
          </cell>
          <cell r="D1252">
            <v>220466.93298899999</v>
          </cell>
          <cell r="E1252">
            <v>40155.740587</v>
          </cell>
          <cell r="F1252">
            <v>65224.986427999997</v>
          </cell>
          <cell r="G1252">
            <v>91320.762113000004</v>
          </cell>
          <cell r="H1252">
            <v>318795.05648999999</v>
          </cell>
          <cell r="I1252">
            <v>84160.658769999995</v>
          </cell>
          <cell r="J1252">
            <v>82405.770459000007</v>
          </cell>
          <cell r="K1252">
            <v>18237.393</v>
          </cell>
          <cell r="L1252">
            <v>0</v>
          </cell>
          <cell r="M1252">
            <v>234634.39772000001</v>
          </cell>
          <cell r="N1252">
            <v>90000</v>
          </cell>
          <cell r="O1252">
            <v>398186.82144000003</v>
          </cell>
          <cell r="P1252">
            <v>288063.75270499999</v>
          </cell>
          <cell r="Q1252">
            <v>110123.06873499998</v>
          </cell>
          <cell r="R1252">
            <v>998.82004199999994</v>
          </cell>
          <cell r="S1252">
            <v>55707.352794999999</v>
          </cell>
          <cell r="T1252">
            <v>95809.663094000003</v>
          </cell>
          <cell r="U1252">
            <v>76617.224864000003</v>
          </cell>
          <cell r="V1252">
            <v>96808.48313600001</v>
          </cell>
          <cell r="W1252">
            <v>0.24033379220986553</v>
          </cell>
          <cell r="X1252">
            <v>0.32653875820641975</v>
          </cell>
          <cell r="Y1252">
            <v>8513.0249848888889</v>
          </cell>
          <cell r="Z1252">
            <v>234634.39772000001</v>
          </cell>
          <cell r="AA1252">
            <v>9000000</v>
          </cell>
        </row>
        <row r="1253">
          <cell r="A1253" t="str">
            <v>HTR</v>
          </cell>
          <cell r="D1253">
            <v>38677.991968000002</v>
          </cell>
          <cell r="E1253">
            <v>21919.572917000001</v>
          </cell>
          <cell r="F1253">
            <v>4821.7752060000003</v>
          </cell>
          <cell r="G1253">
            <v>21362.695334</v>
          </cell>
          <cell r="H1253">
            <v>61886.829933000001</v>
          </cell>
          <cell r="I1253">
            <v>44219.430936999997</v>
          </cell>
          <cell r="J1253">
            <v>37246.516035000001</v>
          </cell>
          <cell r="K1253">
            <v>5603.939155</v>
          </cell>
          <cell r="L1253">
            <v>0</v>
          </cell>
          <cell r="M1253">
            <v>17667.398996</v>
          </cell>
          <cell r="N1253">
            <v>15007</v>
          </cell>
          <cell r="O1253">
            <v>102530.770409</v>
          </cell>
          <cell r="P1253">
            <v>87756.764867999998</v>
          </cell>
          <cell r="Q1253">
            <v>14774.005541000006</v>
          </cell>
          <cell r="R1253">
            <v>325.95176900000001</v>
          </cell>
          <cell r="S1253">
            <v>1637.915855</v>
          </cell>
          <cell r="T1253">
            <v>2042.009358</v>
          </cell>
          <cell r="U1253">
            <v>1500.613231</v>
          </cell>
          <cell r="V1253">
            <v>2367.961127</v>
          </cell>
          <cell r="W1253">
            <v>2.4247699108592181E-2</v>
          </cell>
          <cell r="X1253">
            <v>8.4936850712419382E-2</v>
          </cell>
          <cell r="Y1253">
            <v>999.94218098220836</v>
          </cell>
          <cell r="Z1253">
            <v>17667.398996</v>
          </cell>
          <cell r="AA1253">
            <v>1500700</v>
          </cell>
        </row>
        <row r="1254">
          <cell r="A1254" t="str">
            <v>CDG</v>
          </cell>
          <cell r="D1254">
            <v>44265.473920999997</v>
          </cell>
          <cell r="E1254">
            <v>6399.3753660000002</v>
          </cell>
          <cell r="F1254">
            <v>18539.770478999999</v>
          </cell>
          <cell r="G1254">
            <v>18788.382747</v>
          </cell>
          <cell r="H1254">
            <v>66888.433491999996</v>
          </cell>
          <cell r="I1254">
            <v>19000.321728999999</v>
          </cell>
          <cell r="J1254">
            <v>18997.750602</v>
          </cell>
          <cell r="K1254">
            <v>1427.3291139999999</v>
          </cell>
          <cell r="L1254">
            <v>0</v>
          </cell>
          <cell r="M1254">
            <v>47888.111763000001</v>
          </cell>
          <cell r="N1254">
            <v>34649.11</v>
          </cell>
          <cell r="O1254">
            <v>28001.206999999999</v>
          </cell>
          <cell r="P1254">
            <v>17096.619169000001</v>
          </cell>
          <cell r="Q1254">
            <v>10904.587830999999</v>
          </cell>
          <cell r="R1254">
            <v>168.78073800000001</v>
          </cell>
          <cell r="S1254">
            <v>4113.6910070000004</v>
          </cell>
          <cell r="T1254">
            <v>4537.225434</v>
          </cell>
          <cell r="U1254">
            <v>3719.298178</v>
          </cell>
          <cell r="V1254">
            <v>4706.0061720000003</v>
          </cell>
          <cell r="W1254">
            <v>5.5604504154591033E-2</v>
          </cell>
          <cell r="X1254">
            <v>7.7666419515702384E-2</v>
          </cell>
          <cell r="Y1254">
            <v>1073.4180987621328</v>
          </cell>
          <cell r="Z1254">
            <v>47888.111763000001</v>
          </cell>
          <cell r="AA1254">
            <v>3464911</v>
          </cell>
        </row>
        <row r="1255">
          <cell r="A1255" t="str">
            <v>RTH</v>
          </cell>
          <cell r="D1255">
            <v>137941.03219999999</v>
          </cell>
          <cell r="E1255">
            <v>109360.205584</v>
          </cell>
          <cell r="F1255">
            <v>17441.644931999999</v>
          </cell>
          <cell r="G1255">
            <v>11363.968021999999</v>
          </cell>
          <cell r="H1255">
            <v>149477.66688800001</v>
          </cell>
          <cell r="I1255">
            <v>125705.822338</v>
          </cell>
          <cell r="J1255">
            <v>125705.822338</v>
          </cell>
          <cell r="K1255">
            <v>42950</v>
          </cell>
          <cell r="L1255">
            <v>0</v>
          </cell>
          <cell r="M1255">
            <v>23771.844550000002</v>
          </cell>
          <cell r="N1255">
            <v>20859</v>
          </cell>
          <cell r="O1255">
            <v>233976.729766</v>
          </cell>
          <cell r="P1255">
            <v>213905.59409599999</v>
          </cell>
          <cell r="Q1255">
            <v>20071.135670000003</v>
          </cell>
          <cell r="R1255">
            <v>3525.2122880000002</v>
          </cell>
          <cell r="S1255">
            <v>5821.9718039999998</v>
          </cell>
          <cell r="T1255">
            <v>3106.8889989999998</v>
          </cell>
          <cell r="U1255">
            <v>2485.511199</v>
          </cell>
          <cell r="V1255">
            <v>6632.1012869999995</v>
          </cell>
          <cell r="W1255">
            <v>1.6627976946297491E-2</v>
          </cell>
          <cell r="X1255">
            <v>0.1045569347289039</v>
          </cell>
          <cell r="Y1255">
            <v>1191.5773522220625</v>
          </cell>
          <cell r="Z1255">
            <v>23771.844550000002</v>
          </cell>
          <cell r="AA1255">
            <v>2085900</v>
          </cell>
        </row>
        <row r="1256">
          <cell r="A1256" t="str">
            <v>DTG</v>
          </cell>
          <cell r="D1256">
            <v>141447.29096400001</v>
          </cell>
          <cell r="E1256">
            <v>44144.817499999997</v>
          </cell>
          <cell r="F1256">
            <v>74973.763709999999</v>
          </cell>
          <cell r="G1256">
            <v>114974.07984999999</v>
          </cell>
          <cell r="H1256">
            <v>264216.46708600002</v>
          </cell>
          <cell r="I1256">
            <v>147366.238331</v>
          </cell>
          <cell r="J1256">
            <v>105237.716207</v>
          </cell>
          <cell r="K1256">
            <v>55952.940978999999</v>
          </cell>
          <cell r="L1256">
            <v>39928.522124000003</v>
          </cell>
          <cell r="M1256">
            <v>116850.228755</v>
          </cell>
          <cell r="N1256">
            <v>53982.5</v>
          </cell>
          <cell r="O1256">
            <v>278054.22491599998</v>
          </cell>
          <cell r="P1256">
            <v>209702.60573400001</v>
          </cell>
          <cell r="Q1256">
            <v>68351.619181999995</v>
          </cell>
          <cell r="R1256">
            <v>5974.0241669999996</v>
          </cell>
          <cell r="S1256">
            <v>18290.074429</v>
          </cell>
          <cell r="T1256">
            <v>14028.138473000001</v>
          </cell>
          <cell r="U1256">
            <v>12238.814817</v>
          </cell>
          <cell r="V1256">
            <v>20002.162640000002</v>
          </cell>
          <cell r="W1256">
            <v>4.6321165943893947E-2</v>
          </cell>
          <cell r="X1256">
            <v>0.10473933125677602</v>
          </cell>
          <cell r="Y1256">
            <v>1937.7698442730823</v>
          </cell>
          <cell r="Z1256">
            <v>116850.228755</v>
          </cell>
          <cell r="AA1256">
            <v>6315928</v>
          </cell>
        </row>
        <row r="1257">
          <cell r="A1257" t="str">
            <v>CYC</v>
          </cell>
          <cell r="D1257">
            <v>158221.45434600001</v>
          </cell>
          <cell r="E1257">
            <v>18088.597538000002</v>
          </cell>
          <cell r="F1257">
            <v>121057.359582</v>
          </cell>
          <cell r="G1257">
            <v>74051.223417999994</v>
          </cell>
          <cell r="H1257">
            <v>242017.17190399999</v>
          </cell>
          <cell r="I1257">
            <v>250873.33747999999</v>
          </cell>
          <cell r="J1257">
            <v>206758.96747999999</v>
          </cell>
          <cell r="K1257">
            <v>84235.533290000007</v>
          </cell>
          <cell r="L1257">
            <v>44114.37</v>
          </cell>
          <cell r="M1257">
            <v>-8856.1655759999994</v>
          </cell>
          <cell r="N1257">
            <v>90464.25</v>
          </cell>
          <cell r="O1257">
            <v>259132.92653200001</v>
          </cell>
          <cell r="P1257">
            <v>270000.871155</v>
          </cell>
          <cell r="Q1257">
            <v>-10867.944623000003</v>
          </cell>
          <cell r="R1257">
            <v>8637.0882820000006</v>
          </cell>
          <cell r="S1257">
            <v>-35346.067744</v>
          </cell>
          <cell r="T1257">
            <v>-51545.791513999997</v>
          </cell>
          <cell r="U1257">
            <v>-51545.791513999997</v>
          </cell>
          <cell r="V1257">
            <v>-42908.703232</v>
          </cell>
          <cell r="W1257">
            <v>-0.2129840255072746</v>
          </cell>
          <cell r="X1257">
            <v>5.8203283431926653</v>
          </cell>
          <cell r="Y1257">
            <v>-25895.511001592542</v>
          </cell>
          <cell r="Z1257">
            <v>-8856.1655759999994</v>
          </cell>
          <cell r="AA1257">
            <v>1990530</v>
          </cell>
        </row>
        <row r="1258">
          <cell r="A1258" t="str">
            <v>BSQ</v>
          </cell>
          <cell r="D1258">
            <v>206795.663027</v>
          </cell>
          <cell r="E1258">
            <v>43262.428816</v>
          </cell>
          <cell r="F1258">
            <v>88464.297200999994</v>
          </cell>
          <cell r="G1258">
            <v>720390.68503499997</v>
          </cell>
          <cell r="H1258">
            <v>942984.23039899999</v>
          </cell>
          <cell r="I1258">
            <v>341189.92418600002</v>
          </cell>
          <cell r="J1258">
            <v>341153.91937900003</v>
          </cell>
          <cell r="K1258">
            <v>156394.32999999999</v>
          </cell>
          <cell r="L1258">
            <v>0</v>
          </cell>
          <cell r="M1258">
            <v>601794.30621299997</v>
          </cell>
          <cell r="N1258">
            <v>450000</v>
          </cell>
          <cell r="O1258">
            <v>1056073.023997</v>
          </cell>
          <cell r="P1258">
            <v>915416.59036599996</v>
          </cell>
          <cell r="Q1258">
            <v>140656.43363099999</v>
          </cell>
          <cell r="R1258">
            <v>9528.1177729999999</v>
          </cell>
          <cell r="S1258">
            <v>115908.899853</v>
          </cell>
          <cell r="T1258">
            <v>107906.106853</v>
          </cell>
          <cell r="U1258">
            <v>99617.680787000005</v>
          </cell>
          <cell r="V1258">
            <v>117434.22462600001</v>
          </cell>
          <cell r="W1258">
            <v>0.10564087667176501</v>
          </cell>
          <cell r="X1258">
            <v>0.16553443553475758</v>
          </cell>
          <cell r="Y1258">
            <v>2213.7262397111112</v>
          </cell>
          <cell r="Z1258">
            <v>601794.30621299997</v>
          </cell>
          <cell r="AA1258">
            <v>45000000</v>
          </cell>
        </row>
        <row r="1259">
          <cell r="A1259" t="str">
            <v>CC1</v>
          </cell>
          <cell r="D1259">
            <v>6104086.2567419996</v>
          </cell>
          <cell r="E1259">
            <v>1897536.4703480001</v>
          </cell>
          <cell r="F1259">
            <v>1175414.861124</v>
          </cell>
          <cell r="G1259">
            <v>1971812.2656330001</v>
          </cell>
          <cell r="H1259">
            <v>9441976.0884000007</v>
          </cell>
          <cell r="I1259">
            <v>7589679.5971330004</v>
          </cell>
          <cell r="J1259">
            <v>4901615.1582509996</v>
          </cell>
          <cell r="K1259">
            <v>2200629.1094519999</v>
          </cell>
          <cell r="L1259">
            <v>1954537.553086</v>
          </cell>
          <cell r="M1259">
            <v>1852296.4912670001</v>
          </cell>
          <cell r="N1259">
            <v>1098158</v>
          </cell>
          <cell r="O1259">
            <v>5939978.479634</v>
          </cell>
          <cell r="P1259">
            <v>5499926.3565499997</v>
          </cell>
          <cell r="Q1259">
            <v>440052.12308400008</v>
          </cell>
          <cell r="R1259">
            <v>185600.612712</v>
          </cell>
          <cell r="S1259">
            <v>228832.35560000001</v>
          </cell>
          <cell r="T1259">
            <v>205147.130917</v>
          </cell>
          <cell r="U1259">
            <v>54854.582919</v>
          </cell>
          <cell r="V1259">
            <v>390747.74362900003</v>
          </cell>
          <cell r="W1259">
            <v>5.8096506923367396E-3</v>
          </cell>
          <cell r="X1259">
            <v>2.9614364210925323E-2</v>
          </cell>
          <cell r="Y1259">
            <v>500.2141386822442</v>
          </cell>
          <cell r="Z1259">
            <v>1852296.4912670001</v>
          </cell>
          <cell r="AA1259">
            <v>109662200</v>
          </cell>
        </row>
        <row r="1260">
          <cell r="A1260" t="str">
            <v>DP2</v>
          </cell>
          <cell r="D1260">
            <v>125951.483467</v>
          </cell>
          <cell r="E1260">
            <v>21946.128209999999</v>
          </cell>
          <cell r="F1260">
            <v>42706.757663999997</v>
          </cell>
          <cell r="G1260">
            <v>235965.267681</v>
          </cell>
          <cell r="H1260">
            <v>543646.37963900017</v>
          </cell>
          <cell r="I1260">
            <v>355796.30794600002</v>
          </cell>
          <cell r="J1260">
            <v>164720.72963399999</v>
          </cell>
          <cell r="K1260">
            <v>17169.695950000001</v>
          </cell>
          <cell r="L1260">
            <v>97115.578311999998</v>
          </cell>
          <cell r="M1260">
            <v>187850.07169300001</v>
          </cell>
          <cell r="N1260">
            <v>200000</v>
          </cell>
          <cell r="O1260">
            <v>149685.82749500001</v>
          </cell>
          <cell r="P1260">
            <v>135472.234983</v>
          </cell>
          <cell r="Q1260">
            <v>14213.592512000001</v>
          </cell>
          <cell r="R1260">
            <v>10937.265619</v>
          </cell>
          <cell r="S1260">
            <v>-998.33456000000001</v>
          </cell>
          <cell r="T1260">
            <v>-12419.3457</v>
          </cell>
          <cell r="U1260">
            <v>-13301.317025</v>
          </cell>
          <cell r="V1260">
            <v>-1482.0800810000001</v>
          </cell>
          <cell r="W1260">
            <v>-2.4466854784966158E-2</v>
          </cell>
          <cell r="X1260">
            <v>-7.0808155169288955E-2</v>
          </cell>
          <cell r="Y1260">
            <v>-665.06585125000004</v>
          </cell>
          <cell r="Z1260">
            <v>187850.07169300001</v>
          </cell>
          <cell r="AA1260">
            <v>20000000</v>
          </cell>
        </row>
        <row r="1261">
          <cell r="A1261" t="str">
            <v>BTV</v>
          </cell>
          <cell r="D1261">
            <v>141911.41123600001</v>
          </cell>
          <cell r="E1261">
            <v>69673.728656000007</v>
          </cell>
          <cell r="F1261">
            <v>9087.6572419999993</v>
          </cell>
          <cell r="G1261">
            <v>69175.207095000005</v>
          </cell>
          <cell r="H1261">
            <v>397484.41773599997</v>
          </cell>
          <cell r="I1261">
            <v>128576.64864499999</v>
          </cell>
          <cell r="J1261">
            <v>102135.120799</v>
          </cell>
          <cell r="K1261">
            <v>36958.139085000003</v>
          </cell>
          <cell r="L1261">
            <v>0</v>
          </cell>
          <cell r="M1261">
            <v>268907.76909100002</v>
          </cell>
          <cell r="N1261">
            <v>249626</v>
          </cell>
          <cell r="O1261">
            <v>888506.14062199998</v>
          </cell>
          <cell r="P1261">
            <v>763658.78692300001</v>
          </cell>
          <cell r="Q1261">
            <v>124847.353699</v>
          </cell>
          <cell r="R1261">
            <v>3461.6514900000002</v>
          </cell>
          <cell r="S1261">
            <v>8646.7638009999991</v>
          </cell>
          <cell r="T1261">
            <v>14886.908652</v>
          </cell>
          <cell r="U1261">
            <v>11881.92527</v>
          </cell>
          <cell r="V1261">
            <v>18348.560142000002</v>
          </cell>
          <cell r="W1261">
            <v>2.9892807717286925E-2</v>
          </cell>
          <cell r="X1261">
            <v>4.418587573785971E-2</v>
          </cell>
          <cell r="Y1261">
            <v>475.98909047935712</v>
          </cell>
          <cell r="Z1261">
            <v>268907.76909100002</v>
          </cell>
          <cell r="AA1261">
            <v>24962600</v>
          </cell>
        </row>
        <row r="1262">
          <cell r="A1262" t="str">
            <v>TDB</v>
          </cell>
          <cell r="D1262">
            <v>15808.160330999999</v>
          </cell>
          <cell r="E1262">
            <v>6805.2950540000002</v>
          </cell>
          <cell r="F1262">
            <v>618.31161199999997</v>
          </cell>
          <cell r="G1262">
            <v>72975.839850000004</v>
          </cell>
          <cell r="H1262">
            <v>89633.851422000007</v>
          </cell>
          <cell r="I1262">
            <v>6269.5622240000002</v>
          </cell>
          <cell r="J1262">
            <v>6269.5622240000002</v>
          </cell>
          <cell r="K1262">
            <v>0</v>
          </cell>
          <cell r="L1262">
            <v>0</v>
          </cell>
          <cell r="M1262">
            <v>83364.289197999999</v>
          </cell>
          <cell r="N1262">
            <v>82300</v>
          </cell>
          <cell r="O1262">
            <v>55730.164567</v>
          </cell>
          <cell r="P1262">
            <v>23261.230447999998</v>
          </cell>
          <cell r="Q1262">
            <v>32468.934119000001</v>
          </cell>
          <cell r="R1262">
            <v>0</v>
          </cell>
          <cell r="S1262">
            <v>28029.948456999999</v>
          </cell>
          <cell r="T1262">
            <v>28578.456458000001</v>
          </cell>
          <cell r="U1262">
            <v>27050.390585000001</v>
          </cell>
          <cell r="V1262">
            <v>28578.456458000001</v>
          </cell>
          <cell r="W1262">
            <v>0.30178766343137042</v>
          </cell>
          <cell r="X1262">
            <v>0.32448415077050724</v>
          </cell>
          <cell r="Y1262">
            <v>3286.8032302551642</v>
          </cell>
          <cell r="Z1262">
            <v>83364.289197999999</v>
          </cell>
          <cell r="AA1262">
            <v>8230000</v>
          </cell>
        </row>
        <row r="1263">
          <cell r="A1263" t="str">
            <v>VLC</v>
          </cell>
          <cell r="D1263">
            <v>1297489.7745079999</v>
          </cell>
          <cell r="E1263">
            <v>56403.048124000001</v>
          </cell>
          <cell r="F1263">
            <v>360111.97335099999</v>
          </cell>
          <cell r="G1263">
            <v>241172.939006</v>
          </cell>
          <cell r="H1263">
            <v>1593730.505019</v>
          </cell>
          <cell r="I1263">
            <v>314684.52091100003</v>
          </cell>
          <cell r="J1263">
            <v>303292.547808</v>
          </cell>
          <cell r="K1263">
            <v>0</v>
          </cell>
          <cell r="L1263">
            <v>0</v>
          </cell>
          <cell r="M1263">
            <v>1279045.9841080001</v>
          </cell>
          <cell r="N1263">
            <v>631010</v>
          </cell>
          <cell r="O1263">
            <v>2544871.142494</v>
          </cell>
          <cell r="P1263">
            <v>2077414.7337470001</v>
          </cell>
          <cell r="Q1263">
            <v>467456.4087469998</v>
          </cell>
          <cell r="R1263">
            <v>73.008230999999995</v>
          </cell>
          <cell r="S1263">
            <v>144954.367906</v>
          </cell>
          <cell r="T1263">
            <v>228513.21707300001</v>
          </cell>
          <cell r="U1263">
            <v>120107.043376</v>
          </cell>
          <cell r="V1263">
            <v>228586.22530400002</v>
          </cell>
          <cell r="W1263">
            <v>7.5362203959676424E-2</v>
          </cell>
          <cell r="X1263">
            <v>9.3903616342427304E-2</v>
          </cell>
          <cell r="Y1263">
            <v>1903.4095081852902</v>
          </cell>
          <cell r="Z1263">
            <v>1279045.9841080001</v>
          </cell>
          <cell r="AA1263">
            <v>63101000</v>
          </cell>
        </row>
        <row r="1264">
          <cell r="A1264" t="str">
            <v>PVH</v>
          </cell>
          <cell r="D1264">
            <v>199479.51299399999</v>
          </cell>
          <cell r="E1264">
            <v>44454.786834999999</v>
          </cell>
          <cell r="F1264">
            <v>66861.201679999998</v>
          </cell>
          <cell r="G1264">
            <v>22413.973273</v>
          </cell>
          <cell r="H1264">
            <v>626884.46033100004</v>
          </cell>
          <cell r="I1264">
            <v>495804.58276600001</v>
          </cell>
          <cell r="J1264">
            <v>97183.775884999995</v>
          </cell>
          <cell r="K1264">
            <v>0</v>
          </cell>
          <cell r="L1264">
            <v>309866.79777900001</v>
          </cell>
          <cell r="M1264">
            <v>131079.877565</v>
          </cell>
          <cell r="N1264">
            <v>210000</v>
          </cell>
          <cell r="O1264">
            <v>34310.427295000001</v>
          </cell>
          <cell r="P1264">
            <v>26876.370406999999</v>
          </cell>
          <cell r="Q1264">
            <v>7434.0568880000028</v>
          </cell>
          <cell r="R1264">
            <v>2160.8054870000001</v>
          </cell>
          <cell r="S1264">
            <v>420.91532000000001</v>
          </cell>
          <cell r="T1264">
            <v>-1493.5086160000001</v>
          </cell>
          <cell r="U1264">
            <v>-1493.5086160000001</v>
          </cell>
          <cell r="V1264">
            <v>667.29687100000001</v>
          </cell>
          <cell r="W1264">
            <v>-2.382430432573517E-3</v>
          </cell>
          <cell r="X1264">
            <v>-1.1393881683017271E-2</v>
          </cell>
          <cell r="Y1264">
            <v>-71.119457904761902</v>
          </cell>
          <cell r="Z1264">
            <v>131079.877565</v>
          </cell>
          <cell r="AA1264">
            <v>21000000</v>
          </cell>
        </row>
        <row r="1265">
          <cell r="A1265" t="str">
            <v>LMI</v>
          </cell>
          <cell r="D1265">
            <v>242200.90553700001</v>
          </cell>
          <cell r="E1265">
            <v>134784.801656</v>
          </cell>
          <cell r="F1265">
            <v>57264.505064999998</v>
          </cell>
          <cell r="G1265">
            <v>51469.090133999998</v>
          </cell>
          <cell r="H1265">
            <v>301702.19958199997</v>
          </cell>
          <cell r="I1265">
            <v>211470.438543</v>
          </cell>
          <cell r="J1265">
            <v>203620.777084</v>
          </cell>
          <cell r="K1265">
            <v>122799.39056099999</v>
          </cell>
          <cell r="L1265">
            <v>7849.6614589999999</v>
          </cell>
          <cell r="M1265">
            <v>90231.761039000005</v>
          </cell>
          <cell r="N1265">
            <v>55000</v>
          </cell>
          <cell r="O1265">
            <v>274580.45603100001</v>
          </cell>
          <cell r="P1265">
            <v>246389.32026400001</v>
          </cell>
          <cell r="Q1265">
            <v>28191.135767000014</v>
          </cell>
          <cell r="R1265">
            <v>7647.9645399999999</v>
          </cell>
          <cell r="S1265">
            <v>14312.143801</v>
          </cell>
          <cell r="T1265">
            <v>10762.311696999999</v>
          </cell>
          <cell r="U1265">
            <v>8911.564171</v>
          </cell>
          <cell r="V1265">
            <v>18410.276236999998</v>
          </cell>
          <cell r="W1265">
            <v>2.9537617502778318E-2</v>
          </cell>
          <cell r="X1265">
            <v>9.8763052703229853E-2</v>
          </cell>
          <cell r="Y1265">
            <v>1620.2843947272727</v>
          </cell>
          <cell r="Z1265">
            <v>90231.761039000005</v>
          </cell>
          <cell r="AA1265">
            <v>5500000</v>
          </cell>
        </row>
        <row r="1266">
          <cell r="A1266" t="str">
            <v>DVN</v>
          </cell>
          <cell r="D1266">
            <v>3647447.1223329999</v>
          </cell>
          <cell r="E1266">
            <v>1475279.746327</v>
          </cell>
          <cell r="F1266">
            <v>1444584.2122839999</v>
          </cell>
          <cell r="G1266">
            <v>322180.74396200001</v>
          </cell>
          <cell r="H1266">
            <v>5713589.473828</v>
          </cell>
          <cell r="I1266">
            <v>3052574.892618</v>
          </cell>
          <cell r="J1266">
            <v>2995996.812258</v>
          </cell>
          <cell r="K1266">
            <v>1333947.139426</v>
          </cell>
          <cell r="L1266">
            <v>41951.82</v>
          </cell>
          <cell r="M1266">
            <v>2661014.58121</v>
          </cell>
          <cell r="N1266">
            <v>2370000</v>
          </cell>
          <cell r="O1266">
            <v>6000682.0148440003</v>
          </cell>
          <cell r="P1266">
            <v>5485420.342406</v>
          </cell>
          <cell r="Q1266">
            <v>515261.67243799975</v>
          </cell>
          <cell r="R1266">
            <v>89299.122443</v>
          </cell>
          <cell r="S1266">
            <v>98487.337453999993</v>
          </cell>
          <cell r="T1266">
            <v>217752.153835</v>
          </cell>
          <cell r="U1266">
            <v>186920.86532300001</v>
          </cell>
          <cell r="V1266">
            <v>307051.27627799998</v>
          </cell>
          <cell r="W1266">
            <v>3.2715137511930212E-2</v>
          </cell>
          <cell r="X1266">
            <v>7.0244209348903491E-2</v>
          </cell>
          <cell r="Y1266">
            <v>788.69563427426158</v>
          </cell>
          <cell r="Z1266">
            <v>2661014.58121</v>
          </cell>
          <cell r="AA1266">
            <v>237000000</v>
          </cell>
        </row>
        <row r="1267">
          <cell r="A1267" t="str">
            <v>CAD</v>
          </cell>
          <cell r="D1267">
            <v>152076.251108</v>
          </cell>
          <cell r="E1267">
            <v>24176.170365999998</v>
          </cell>
          <cell r="F1267">
            <v>79403.477050000001</v>
          </cell>
          <cell r="G1267">
            <v>55730.996683999998</v>
          </cell>
          <cell r="H1267">
            <v>692213.79857500002</v>
          </cell>
          <cell r="I1267">
            <v>744324.668358</v>
          </cell>
          <cell r="J1267">
            <v>743289.96610800002</v>
          </cell>
          <cell r="K1267">
            <v>439350.664834</v>
          </cell>
          <cell r="L1267">
            <v>0</v>
          </cell>
          <cell r="M1267">
            <v>-52110.869783000002</v>
          </cell>
          <cell r="N1267">
            <v>207999.27</v>
          </cell>
          <cell r="O1267">
            <v>190673.426928</v>
          </cell>
          <cell r="P1267">
            <v>161586.45703200001</v>
          </cell>
          <cell r="Q1267">
            <v>29086.969895999995</v>
          </cell>
          <cell r="R1267">
            <v>6490.1813760000005</v>
          </cell>
          <cell r="S1267">
            <v>7461.7658190000002</v>
          </cell>
          <cell r="T1267">
            <v>417.59874000000002</v>
          </cell>
          <cell r="U1267">
            <v>376.25798900000001</v>
          </cell>
          <cell r="V1267">
            <v>6907.7801160000008</v>
          </cell>
          <cell r="W1267">
            <v>5.4355748148125532E-4</v>
          </cell>
          <cell r="X1267">
            <v>-7.2203359983591311E-3</v>
          </cell>
          <cell r="Y1267">
            <v>18.089389881031796</v>
          </cell>
          <cell r="Z1267">
            <v>-52110.869783000002</v>
          </cell>
          <cell r="AA1267">
            <v>20799927</v>
          </cell>
        </row>
        <row r="1268">
          <cell r="A1268" t="str">
            <v>PTH</v>
          </cell>
          <cell r="D1268">
            <v>31949.151295</v>
          </cell>
          <cell r="E1268">
            <v>11408.14003</v>
          </cell>
          <cell r="F1268">
            <v>9851.8371229999993</v>
          </cell>
          <cell r="G1268">
            <v>75500.205967000002</v>
          </cell>
          <cell r="H1268">
            <v>116407.139564</v>
          </cell>
          <cell r="I1268">
            <v>78700.430261000001</v>
          </cell>
          <cell r="J1268">
            <v>36298.006144999999</v>
          </cell>
          <cell r="K1268">
            <v>20425.742088999999</v>
          </cell>
          <cell r="L1268">
            <v>10619.998</v>
          </cell>
          <cell r="M1268">
            <v>37706.709303000003</v>
          </cell>
          <cell r="N1268">
            <v>21894.78</v>
          </cell>
          <cell r="O1268">
            <v>924855.73036499997</v>
          </cell>
          <cell r="P1268">
            <v>870448.21125299996</v>
          </cell>
          <cell r="Q1268">
            <v>54407.519112000024</v>
          </cell>
          <cell r="R1268">
            <v>2362.7265430000002</v>
          </cell>
          <cell r="S1268">
            <v>8429.1351570000006</v>
          </cell>
          <cell r="T1268">
            <v>5414.0756890000002</v>
          </cell>
          <cell r="U1268">
            <v>4293.8310849999998</v>
          </cell>
          <cell r="V1268">
            <v>7776.802232</v>
          </cell>
          <cell r="W1268">
            <v>3.6886320728113722E-2</v>
          </cell>
          <cell r="X1268">
            <v>0.11387445800417212</v>
          </cell>
          <cell r="Y1268">
            <v>1961.1209087280165</v>
          </cell>
          <cell r="Z1268">
            <v>37706.709303000003</v>
          </cell>
          <cell r="AA1268">
            <v>2189478</v>
          </cell>
        </row>
        <row r="1269">
          <cell r="A1269" t="str">
            <v>DNA</v>
          </cell>
          <cell r="D1269">
            <v>308491.61914800003</v>
          </cell>
          <cell r="E1269">
            <v>147141.48762699999</v>
          </cell>
          <cell r="F1269">
            <v>41552.878049999999</v>
          </cell>
          <cell r="G1269">
            <v>2187969.2710819999</v>
          </cell>
          <cell r="H1269">
            <v>2591642.3434759998</v>
          </cell>
          <cell r="I1269">
            <v>643659.33031200001</v>
          </cell>
          <cell r="J1269">
            <v>319270.14987199998</v>
          </cell>
          <cell r="K1269">
            <v>73517.646775000001</v>
          </cell>
          <cell r="L1269">
            <v>194833.20499500001</v>
          </cell>
          <cell r="M1269">
            <v>1947983.0131639999</v>
          </cell>
          <cell r="N1269">
            <v>486600</v>
          </cell>
          <cell r="O1269">
            <v>1532023.645976</v>
          </cell>
          <cell r="P1269">
            <v>1215845.870774</v>
          </cell>
          <cell r="Q1269">
            <v>316177.77520199999</v>
          </cell>
          <cell r="R1269">
            <v>15838.913353</v>
          </cell>
          <cell r="S1269">
            <v>146020.43896500001</v>
          </cell>
          <cell r="T1269">
            <v>138150.57921600001</v>
          </cell>
          <cell r="U1269">
            <v>110277.47349400001</v>
          </cell>
          <cell r="V1269">
            <v>153989.49256900002</v>
          </cell>
          <cell r="W1269">
            <v>4.2551192980622501E-2</v>
          </cell>
          <cell r="X1269">
            <v>5.6611106333459484E-2</v>
          </cell>
          <cell r="Y1269">
            <v>2158.3675973688687</v>
          </cell>
          <cell r="Z1269">
            <v>1947983.0131639999</v>
          </cell>
          <cell r="AA1269">
            <v>51092999</v>
          </cell>
        </row>
        <row r="1270">
          <cell r="A1270" t="str">
            <v>DHN</v>
          </cell>
          <cell r="D1270">
            <v>65622.485186999998</v>
          </cell>
          <cell r="E1270">
            <v>26000</v>
          </cell>
          <cell r="F1270">
            <v>24894.075744999998</v>
          </cell>
          <cell r="G1270">
            <v>34576.380024999999</v>
          </cell>
          <cell r="H1270">
            <v>100198.865212</v>
          </cell>
          <cell r="I1270">
            <v>26288.021686</v>
          </cell>
          <cell r="J1270">
            <v>26288.021686</v>
          </cell>
          <cell r="K1270">
            <v>0</v>
          </cell>
          <cell r="L1270">
            <v>0</v>
          </cell>
          <cell r="M1270">
            <v>73910.843525999997</v>
          </cell>
          <cell r="N1270">
            <v>62909</v>
          </cell>
          <cell r="O1270">
            <v>71897.626115999999</v>
          </cell>
          <cell r="P1270">
            <v>47882.027394999997</v>
          </cell>
          <cell r="Q1270">
            <v>24015.598720999995</v>
          </cell>
          <cell r="R1270">
            <v>0</v>
          </cell>
          <cell r="S1270">
            <v>7428.3512149999997</v>
          </cell>
          <cell r="T1270">
            <v>8447.9855750000006</v>
          </cell>
          <cell r="U1270">
            <v>7478.6722449999997</v>
          </cell>
          <cell r="V1270">
            <v>8447.9855750000006</v>
          </cell>
          <cell r="W1270">
            <v>7.4638292850689292E-2</v>
          </cell>
          <cell r="X1270">
            <v>0.10118504793372016</v>
          </cell>
          <cell r="Y1270">
            <v>1188.8079996502886</v>
          </cell>
          <cell r="Z1270">
            <v>73910.843525999997</v>
          </cell>
          <cell r="AA1270">
            <v>6290900</v>
          </cell>
        </row>
        <row r="1271">
          <cell r="A1271" t="str">
            <v>HSM</v>
          </cell>
          <cell r="D1271">
            <v>1266054.535781</v>
          </cell>
          <cell r="E1271">
            <v>210076.41920999999</v>
          </cell>
          <cell r="F1271">
            <v>746385.48258700001</v>
          </cell>
          <cell r="G1271">
            <v>1021272.4681760001</v>
          </cell>
          <cell r="H1271">
            <v>2510675.287186</v>
          </cell>
          <cell r="I1271">
            <v>1943307.0249669999</v>
          </cell>
          <cell r="J1271">
            <v>1319674.623778</v>
          </cell>
          <cell r="K1271">
            <v>1021662.420855</v>
          </cell>
          <cell r="L1271">
            <v>546295.87393600016</v>
          </cell>
          <cell r="M1271">
            <v>567368.26221900003</v>
          </cell>
          <cell r="N1271">
            <v>205000</v>
          </cell>
          <cell r="O1271">
            <v>2545498.4422869999</v>
          </cell>
          <cell r="P1271">
            <v>2287967.8609950002</v>
          </cell>
          <cell r="Q1271">
            <v>257530.58129199984</v>
          </cell>
          <cell r="R1271">
            <v>61855.286735000001</v>
          </cell>
          <cell r="S1271">
            <v>76446.751978999993</v>
          </cell>
          <cell r="T1271">
            <v>62824.299054000003</v>
          </cell>
          <cell r="U1271">
            <v>45259.662879000003</v>
          </cell>
          <cell r="V1271">
            <v>124679.585789</v>
          </cell>
          <cell r="W1271">
            <v>1.8026888267868229E-2</v>
          </cell>
          <cell r="X1271">
            <v>7.9771227777154202E-2</v>
          </cell>
          <cell r="Y1271">
            <v>2207.7884331219511</v>
          </cell>
          <cell r="Z1271">
            <v>567368.26221900003</v>
          </cell>
          <cell r="AA1271">
            <v>20500000</v>
          </cell>
        </row>
        <row r="1272">
          <cell r="A1272" t="str">
            <v>HPB</v>
          </cell>
          <cell r="D1272">
            <v>91959.873185000004</v>
          </cell>
          <cell r="E1272">
            <v>28547.689576000001</v>
          </cell>
          <cell r="F1272">
            <v>16441.495728999998</v>
          </cell>
          <cell r="G1272">
            <v>37478.177572000001</v>
          </cell>
          <cell r="H1272">
            <v>153021.11619</v>
          </cell>
          <cell r="I1272">
            <v>51345.815018000001</v>
          </cell>
          <cell r="J1272">
            <v>44854.825018000003</v>
          </cell>
          <cell r="K1272">
            <v>14549.445</v>
          </cell>
          <cell r="L1272">
            <v>5500</v>
          </cell>
          <cell r="M1272">
            <v>101675.30117200001</v>
          </cell>
          <cell r="N1272">
            <v>36572</v>
          </cell>
          <cell r="O1272">
            <v>254894.918703</v>
          </cell>
          <cell r="P1272">
            <v>226901.25367800001</v>
          </cell>
          <cell r="Q1272">
            <v>27993.665024999988</v>
          </cell>
          <cell r="R1272">
            <v>1189.944647</v>
          </cell>
          <cell r="S1272">
            <v>11936.072808999999</v>
          </cell>
          <cell r="T1272">
            <v>14676.251243000001</v>
          </cell>
          <cell r="U1272">
            <v>11707.839033</v>
          </cell>
          <cell r="V1272">
            <v>15866.195890000001</v>
          </cell>
          <cell r="W1272">
            <v>7.6511264095491638E-2</v>
          </cell>
          <cell r="X1272">
            <v>0.11514929287688384</v>
          </cell>
          <cell r="Y1272">
            <v>3201.312215082577</v>
          </cell>
          <cell r="Z1272">
            <v>101675.30117200001</v>
          </cell>
          <cell r="AA1272">
            <v>3657200</v>
          </cell>
        </row>
        <row r="1273">
          <cell r="A1273" t="str">
            <v>PNP</v>
          </cell>
          <cell r="D1273">
            <v>133541.961186</v>
          </cell>
          <cell r="E1273">
            <v>36324.321706000002</v>
          </cell>
          <cell r="F1273">
            <v>0</v>
          </cell>
          <cell r="G1273">
            <v>309008.47364799998</v>
          </cell>
          <cell r="H1273">
            <v>442763.60933399998</v>
          </cell>
          <cell r="I1273">
            <v>236393.111542</v>
          </cell>
          <cell r="J1273">
            <v>97206.718731000001</v>
          </cell>
          <cell r="K1273">
            <v>29596.264953999998</v>
          </cell>
          <cell r="L1273">
            <v>139186.392811</v>
          </cell>
          <cell r="M1273">
            <v>206370.49779200001</v>
          </cell>
          <cell r="N1273">
            <v>161000</v>
          </cell>
          <cell r="O1273">
            <v>321971.61259400001</v>
          </cell>
          <cell r="P1273">
            <v>235691.58487300001</v>
          </cell>
          <cell r="Q1273">
            <v>86280.027720999991</v>
          </cell>
          <cell r="R1273">
            <v>14766.314305</v>
          </cell>
          <cell r="S1273">
            <v>68322.004719999997</v>
          </cell>
          <cell r="T1273">
            <v>54525.006807999998</v>
          </cell>
          <cell r="U1273">
            <v>43553.707767</v>
          </cell>
          <cell r="V1273">
            <v>69291.321112999998</v>
          </cell>
          <cell r="W1273">
            <v>9.8367857811334128E-2</v>
          </cell>
          <cell r="X1273">
            <v>0.2110461923239513</v>
          </cell>
          <cell r="Y1273">
            <v>2705.1992401863349</v>
          </cell>
          <cell r="Z1273">
            <v>206370.49779200001</v>
          </cell>
          <cell r="AA1273">
            <v>16100000.000000002</v>
          </cell>
        </row>
        <row r="1274">
          <cell r="A1274" t="str">
            <v>DFS</v>
          </cell>
          <cell r="D1274">
            <v>237881.147505</v>
          </cell>
          <cell r="E1274">
            <v>48836.124660756104</v>
          </cell>
          <cell r="F1274">
            <v>152095.967817</v>
          </cell>
          <cell r="G1274">
            <v>84791.852889999995</v>
          </cell>
          <cell r="H1274">
            <v>389042.25252099999</v>
          </cell>
          <cell r="I1274">
            <v>229559.05969600001</v>
          </cell>
          <cell r="J1274">
            <v>226897.22214900001</v>
          </cell>
          <cell r="K1274">
            <v>130916.467065</v>
          </cell>
          <cell r="L1274">
            <v>742.081277</v>
          </cell>
          <cell r="M1274">
            <v>159483.19282500001</v>
          </cell>
          <cell r="N1274">
            <v>225000</v>
          </cell>
          <cell r="O1274">
            <v>1180176.416157</v>
          </cell>
          <cell r="P1274">
            <v>1167960.49058</v>
          </cell>
          <cell r="Q1274">
            <v>12215.925576999955</v>
          </cell>
          <cell r="R1274">
            <v>6494.2450939999999</v>
          </cell>
          <cell r="S1274">
            <v>-20267.953218999999</v>
          </cell>
          <cell r="T1274">
            <v>6847.6094789999997</v>
          </cell>
          <cell r="U1274">
            <v>4087.3462610000001</v>
          </cell>
          <cell r="V1274">
            <v>13341.854573000001</v>
          </cell>
          <cell r="W1274">
            <v>1.0506175703317393E-2</v>
          </cell>
          <cell r="X1274">
            <v>2.562869596851514E-2</v>
          </cell>
          <cell r="Y1274">
            <v>181.65983382222223</v>
          </cell>
          <cell r="Z1274">
            <v>159483.19282500001</v>
          </cell>
          <cell r="AA1274">
            <v>22500000</v>
          </cell>
        </row>
        <row r="1275">
          <cell r="A1275" t="str">
            <v>MC3</v>
          </cell>
          <cell r="D1275">
            <v>68077.836125000002</v>
          </cell>
          <cell r="E1275">
            <v>49885.673919000001</v>
          </cell>
          <cell r="F1275">
            <v>3232.8743439999998</v>
          </cell>
          <cell r="G1275">
            <v>40183.188287999998</v>
          </cell>
          <cell r="H1275">
            <v>164941.683777</v>
          </cell>
          <cell r="I1275">
            <v>125229.78438300001</v>
          </cell>
          <cell r="J1275">
            <v>121591.172383</v>
          </cell>
          <cell r="K1275">
            <v>7257.82</v>
          </cell>
          <cell r="L1275">
            <v>3638.6120000000001</v>
          </cell>
          <cell r="M1275">
            <v>39711.899394</v>
          </cell>
          <cell r="N1275">
            <v>35000</v>
          </cell>
          <cell r="O1275">
            <v>178369.743327</v>
          </cell>
          <cell r="P1275">
            <v>172011.894764</v>
          </cell>
          <cell r="Q1275">
            <v>6357.8485629999959</v>
          </cell>
          <cell r="R1275">
            <v>530.75001499999985</v>
          </cell>
          <cell r="S1275">
            <v>-1470.2359630000001</v>
          </cell>
          <cell r="T1275">
            <v>3788.4339319999999</v>
          </cell>
          <cell r="U1275">
            <v>1837.0495599999999</v>
          </cell>
          <cell r="V1275">
            <v>4319.1839469999995</v>
          </cell>
          <cell r="W1275">
            <v>1.1137570066786017E-2</v>
          </cell>
          <cell r="X1275">
            <v>4.6259423196402347E-2</v>
          </cell>
          <cell r="Y1275">
            <v>524.87130285714284</v>
          </cell>
          <cell r="Z1275">
            <v>39711.899394</v>
          </cell>
          <cell r="AA1275">
            <v>3500000</v>
          </cell>
        </row>
        <row r="1276">
          <cell r="A1276" t="str">
            <v>HSI</v>
          </cell>
          <cell r="D1276">
            <v>219344.12064000001</v>
          </cell>
          <cell r="E1276">
            <v>142671.46874000001</v>
          </cell>
          <cell r="F1276">
            <v>63214.357098</v>
          </cell>
          <cell r="G1276">
            <v>93199.397786000001</v>
          </cell>
          <cell r="H1276">
            <v>320496.49689399998</v>
          </cell>
          <cell r="I1276">
            <v>318132.39163700002</v>
          </cell>
          <cell r="J1276">
            <v>111432.591637</v>
          </cell>
          <cell r="K1276">
            <v>52423.48</v>
          </cell>
          <cell r="L1276">
            <v>206699.8</v>
          </cell>
          <cell r="M1276">
            <v>2364.1052570000002</v>
          </cell>
          <cell r="N1276">
            <v>98855.9</v>
          </cell>
          <cell r="O1276">
            <v>175430.10829999999</v>
          </cell>
          <cell r="P1276">
            <v>162597.209156</v>
          </cell>
          <cell r="Q1276">
            <v>12832.899143999997</v>
          </cell>
          <cell r="R1276">
            <v>186.835296</v>
          </cell>
          <cell r="S1276">
            <v>98.316102000000001</v>
          </cell>
          <cell r="T1276">
            <v>1215.0858679999999</v>
          </cell>
          <cell r="U1276">
            <v>1215.1935129999999</v>
          </cell>
          <cell r="V1276">
            <v>1401.9211639999999</v>
          </cell>
          <cell r="W1276">
            <v>3.7915968654156904E-3</v>
          </cell>
          <cell r="X1276">
            <v>0.51401836250812916</v>
          </cell>
          <cell r="Y1276">
            <v>121.5193513</v>
          </cell>
          <cell r="Z1276">
            <v>2364.1052570000002</v>
          </cell>
          <cell r="AA1276">
            <v>10000000</v>
          </cell>
        </row>
        <row r="1277">
          <cell r="A1277" t="str">
            <v>HTG</v>
          </cell>
          <cell r="D1277">
            <v>1121767.785537</v>
          </cell>
          <cell r="E1277">
            <v>228671.95851900001</v>
          </cell>
          <cell r="F1277">
            <v>795741.01465499995</v>
          </cell>
          <cell r="G1277">
            <v>827250.63263100001</v>
          </cell>
          <cell r="H1277">
            <v>1994083.311738</v>
          </cell>
          <cell r="I1277">
            <v>1549453.855609</v>
          </cell>
          <cell r="J1277">
            <v>1108309.9571110001</v>
          </cell>
          <cell r="K1277">
            <v>516475.636275</v>
          </cell>
          <cell r="L1277">
            <v>425849.31062399998</v>
          </cell>
          <cell r="M1277">
            <v>444629.456129</v>
          </cell>
          <cell r="N1277">
            <v>225000</v>
          </cell>
          <cell r="O1277">
            <v>4344894.9497809997</v>
          </cell>
          <cell r="P1277">
            <v>3963259.1454690001</v>
          </cell>
          <cell r="Q1277">
            <v>381635.80431199999</v>
          </cell>
          <cell r="R1277">
            <v>40558.013854999997</v>
          </cell>
          <cell r="S1277">
            <v>152782.52679999999</v>
          </cell>
          <cell r="T1277">
            <v>108511.550403</v>
          </cell>
          <cell r="U1277">
            <v>96245.740204999995</v>
          </cell>
          <cell r="V1277">
            <v>149069.564258</v>
          </cell>
          <cell r="W1277">
            <v>4.8265656524207244E-2</v>
          </cell>
          <cell r="X1277">
            <v>0.21646280712692209</v>
          </cell>
          <cell r="Y1277">
            <v>4277.5884535555551</v>
          </cell>
          <cell r="Z1277">
            <v>444629.456129</v>
          </cell>
          <cell r="AA1277">
            <v>22500000</v>
          </cell>
        </row>
        <row r="1278">
          <cell r="A1278" t="str">
            <v>NHV</v>
          </cell>
          <cell r="D1278">
            <v>2579.71387</v>
          </cell>
          <cell r="E1278">
            <v>2303.1254399999998</v>
          </cell>
          <cell r="F1278">
            <v>0</v>
          </cell>
          <cell r="G1278">
            <v>54844.659</v>
          </cell>
          <cell r="H1278">
            <v>57460.973456</v>
          </cell>
          <cell r="I1278">
            <v>13445.588502000001</v>
          </cell>
          <cell r="J1278">
            <v>13445.588502000001</v>
          </cell>
          <cell r="K1278">
            <v>7674.5894040000003</v>
          </cell>
          <cell r="L1278">
            <v>0</v>
          </cell>
          <cell r="M1278">
            <v>44015.384954000001</v>
          </cell>
          <cell r="N1278">
            <v>32236</v>
          </cell>
          <cell r="O1278">
            <v>9484.5643180000006</v>
          </cell>
          <cell r="P1278">
            <v>7110.8585880000001</v>
          </cell>
          <cell r="Q1278">
            <v>2373.7057299999997</v>
          </cell>
          <cell r="R1278">
            <v>9.6894530000000003</v>
          </cell>
          <cell r="S1278">
            <v>1567.0653170000001</v>
          </cell>
          <cell r="T1278">
            <v>6770.1035199999997</v>
          </cell>
          <cell r="U1278">
            <v>5741.3938749999998</v>
          </cell>
          <cell r="V1278">
            <v>6779.7929729999996</v>
          </cell>
          <cell r="W1278">
            <v>9.9918144954442831E-2</v>
          </cell>
          <cell r="X1278">
            <v>0.13044061482139183</v>
          </cell>
          <cell r="Y1278">
            <v>1781.0503396823426</v>
          </cell>
          <cell r="Z1278">
            <v>44015.384954000001</v>
          </cell>
          <cell r="AA1278">
            <v>3223600</v>
          </cell>
        </row>
        <row r="1279">
          <cell r="A1279" t="str">
            <v>CH5</v>
          </cell>
          <cell r="D1279">
            <v>113708.78243599999</v>
          </cell>
          <cell r="E1279">
            <v>26416.246295000001</v>
          </cell>
          <cell r="F1279">
            <v>17752.512065999999</v>
          </cell>
          <cell r="G1279">
            <v>56701.132489000003</v>
          </cell>
          <cell r="H1279">
            <v>170676.825503</v>
          </cell>
          <cell r="I1279">
            <v>94286.681135999999</v>
          </cell>
          <cell r="J1279">
            <v>93772.664636000001</v>
          </cell>
          <cell r="K1279">
            <v>0</v>
          </cell>
          <cell r="L1279">
            <v>0</v>
          </cell>
          <cell r="M1279">
            <v>76390.144367000001</v>
          </cell>
          <cell r="N1279">
            <v>37324.5</v>
          </cell>
          <cell r="O1279">
            <v>206166.667843</v>
          </cell>
          <cell r="P1279">
            <v>190617.660107</v>
          </cell>
          <cell r="Q1279">
            <v>15549.007735999998</v>
          </cell>
          <cell r="R1279">
            <v>0</v>
          </cell>
          <cell r="S1279">
            <v>7432.2162779999999</v>
          </cell>
          <cell r="T1279">
            <v>9390.5021930000003</v>
          </cell>
          <cell r="U1279">
            <v>7106.763653</v>
          </cell>
          <cell r="V1279">
            <v>9390.5021930000003</v>
          </cell>
          <cell r="W1279">
            <v>4.163871475846663E-2</v>
          </cell>
          <cell r="X1279">
            <v>9.3032467890845766E-2</v>
          </cell>
          <cell r="Y1279">
            <v>1904.0479183914051</v>
          </cell>
          <cell r="Z1279">
            <v>76390.144367000001</v>
          </cell>
          <cell r="AA1279">
            <v>3732450</v>
          </cell>
        </row>
        <row r="1280">
          <cell r="A1280" t="str">
            <v>BMD</v>
          </cell>
          <cell r="D1280">
            <v>90302.047596000004</v>
          </cell>
          <cell r="E1280">
            <v>63537.160393999999</v>
          </cell>
          <cell r="F1280">
            <v>1068.7450389999999</v>
          </cell>
          <cell r="G1280">
            <v>9444.5252209999999</v>
          </cell>
          <cell r="H1280">
            <v>100510.196117</v>
          </cell>
          <cell r="I1280">
            <v>70040.224663999994</v>
          </cell>
          <cell r="J1280">
            <v>68260.224663999994</v>
          </cell>
          <cell r="K1280">
            <v>960</v>
          </cell>
          <cell r="L1280">
            <v>1780</v>
          </cell>
          <cell r="M1280">
            <v>30469.971452999998</v>
          </cell>
          <cell r="N1280">
            <v>27532.799999999999</v>
          </cell>
          <cell r="O1280">
            <v>81836.145115000007</v>
          </cell>
          <cell r="P1280">
            <v>67692.126285000006</v>
          </cell>
          <cell r="Q1280">
            <v>14144.018829999992</v>
          </cell>
          <cell r="R1280">
            <v>86.960279</v>
          </cell>
          <cell r="S1280">
            <v>3579.1810820000001</v>
          </cell>
          <cell r="T1280">
            <v>3448.9147469999998</v>
          </cell>
          <cell r="U1280">
            <v>2740.1982950000001</v>
          </cell>
          <cell r="V1280">
            <v>3535.8750259999997</v>
          </cell>
          <cell r="W1280">
            <v>2.7262888750214379E-2</v>
          </cell>
          <cell r="X1280">
            <v>8.9931108049338418E-2</v>
          </cell>
          <cell r="Y1280">
            <v>995.24868338854026</v>
          </cell>
          <cell r="Z1280">
            <v>30469.971452999998</v>
          </cell>
          <cell r="AA1280">
            <v>2753280</v>
          </cell>
        </row>
        <row r="1281">
          <cell r="A1281" t="str">
            <v>B82</v>
          </cell>
          <cell r="D1281">
            <v>419844.35959800001</v>
          </cell>
          <cell r="E1281">
            <v>101552.27755499999</v>
          </cell>
          <cell r="F1281">
            <v>264834.63116300001</v>
          </cell>
          <cell r="G1281">
            <v>28729.087163</v>
          </cell>
          <cell r="H1281">
            <v>462309.34476100001</v>
          </cell>
          <cell r="I1281">
            <v>411681.36261299998</v>
          </cell>
          <cell r="J1281">
            <v>409053.88679999998</v>
          </cell>
          <cell r="K1281">
            <v>69789.572134999995</v>
          </cell>
          <cell r="L1281">
            <v>1169.9715450000001</v>
          </cell>
          <cell r="M1281">
            <v>50627.982148000003</v>
          </cell>
          <cell r="N1281">
            <v>50000</v>
          </cell>
          <cell r="O1281">
            <v>105938.41635499999</v>
          </cell>
          <cell r="P1281" t="e">
            <v>#N/A</v>
          </cell>
          <cell r="Q1281" t="e">
            <v>#N/A</v>
          </cell>
          <cell r="R1281" t="e">
            <v>#N/A</v>
          </cell>
          <cell r="S1281" t="e">
            <v>#N/A</v>
          </cell>
          <cell r="T1281">
            <v>783.82436499999994</v>
          </cell>
          <cell r="U1281">
            <v>627.05949199999998</v>
          </cell>
          <cell r="V1281" t="e">
            <v>#N/A</v>
          </cell>
          <cell r="W1281">
            <v>1.3563634373953025E-3</v>
          </cell>
          <cell r="X1281">
            <v>1.2385630740070316E-2</v>
          </cell>
          <cell r="Y1281">
            <v>125.4118984</v>
          </cell>
          <cell r="Z1281">
            <v>50627.982148000003</v>
          </cell>
          <cell r="AA1281">
            <v>5000000</v>
          </cell>
        </row>
        <row r="1282">
          <cell r="A1282" t="str">
            <v>NDT</v>
          </cell>
          <cell r="D1282">
            <v>617897.70727999997</v>
          </cell>
          <cell r="E1282">
            <v>191274.779029</v>
          </cell>
          <cell r="F1282">
            <v>350244.60648299998</v>
          </cell>
          <cell r="G1282">
            <v>718839.95666599995</v>
          </cell>
          <cell r="H1282">
            <v>1402250.385829</v>
          </cell>
          <cell r="I1282">
            <v>1177356.0168049999</v>
          </cell>
          <cell r="J1282">
            <v>670416.69536899996</v>
          </cell>
          <cell r="K1282">
            <v>533291.80720399984</v>
          </cell>
          <cell r="L1282">
            <v>463528.00928300002</v>
          </cell>
          <cell r="M1282">
            <v>224894.36902400001</v>
          </cell>
          <cell r="N1282">
            <v>136000</v>
          </cell>
          <cell r="O1282">
            <v>1040382.875408</v>
          </cell>
          <cell r="P1282">
            <v>935113.056889</v>
          </cell>
          <cell r="Q1282">
            <v>105269.81851900008</v>
          </cell>
          <cell r="R1282">
            <v>42867.475513999998</v>
          </cell>
          <cell r="S1282">
            <v>57288.811119999998</v>
          </cell>
          <cell r="T1282">
            <v>19383.494908000001</v>
          </cell>
          <cell r="U1282">
            <v>12461.772817999999</v>
          </cell>
          <cell r="V1282">
            <v>62250.970421999999</v>
          </cell>
          <cell r="W1282">
            <v>8.8869812010304357E-3</v>
          </cell>
          <cell r="X1282">
            <v>5.5411671141797771E-2</v>
          </cell>
          <cell r="Y1282">
            <v>916.30682485294119</v>
          </cell>
          <cell r="Z1282">
            <v>224894.36902400001</v>
          </cell>
          <cell r="AA1282">
            <v>13600000</v>
          </cell>
        </row>
        <row r="1283">
          <cell r="A1283" t="str">
            <v>PIV</v>
          </cell>
          <cell r="D1283">
            <v>111324.40158200001</v>
          </cell>
          <cell r="E1283">
            <v>16208.225725</v>
          </cell>
          <cell r="F1283">
            <v>140.877962</v>
          </cell>
          <cell r="G1283">
            <v>2935.0361109999999</v>
          </cell>
          <cell r="H1283">
            <v>166205.587757</v>
          </cell>
          <cell r="I1283">
            <v>7960.6259120000004</v>
          </cell>
          <cell r="J1283">
            <v>7960.6259120000004</v>
          </cell>
          <cell r="K1283">
            <v>0</v>
          </cell>
          <cell r="L1283">
            <v>0</v>
          </cell>
          <cell r="M1283">
            <v>158244.96184500001</v>
          </cell>
          <cell r="N1283">
            <v>173249.42</v>
          </cell>
          <cell r="O1283">
            <v>10012.508803000001</v>
          </cell>
          <cell r="P1283">
            <v>8898.8527809999996</v>
          </cell>
          <cell r="Q1283">
            <v>1113.6560219999992</v>
          </cell>
          <cell r="R1283">
            <v>1113.7629910000001</v>
          </cell>
          <cell r="S1283">
            <v>-22318.353181999999</v>
          </cell>
          <cell r="T1283">
            <v>-24522.340445999998</v>
          </cell>
          <cell r="U1283">
            <v>-24522.340445999998</v>
          </cell>
          <cell r="V1283">
            <v>-23408.577454999999</v>
          </cell>
          <cell r="W1283">
            <v>-0.14754221429578382</v>
          </cell>
          <cell r="X1283">
            <v>-0.15496443084247752</v>
          </cell>
          <cell r="Y1283">
            <v>-1415.4356445175979</v>
          </cell>
          <cell r="Z1283">
            <v>158244.96184500001</v>
          </cell>
          <cell r="AA1283">
            <v>17324942</v>
          </cell>
        </row>
        <row r="1284">
          <cell r="A1284" t="str">
            <v>PTP</v>
          </cell>
          <cell r="D1284">
            <v>149882.52028200001</v>
          </cell>
          <cell r="E1284">
            <v>24601.941000999999</v>
          </cell>
          <cell r="F1284">
            <v>33156.663402999999</v>
          </cell>
          <cell r="G1284">
            <v>186346.879701</v>
          </cell>
          <cell r="H1284">
            <v>338593.07754600001</v>
          </cell>
          <cell r="I1284">
            <v>199781.53909000001</v>
          </cell>
          <cell r="J1284">
            <v>79980.548223000005</v>
          </cell>
          <cell r="K1284">
            <v>11155.308763999999</v>
          </cell>
          <cell r="L1284">
            <v>10134.324199999999</v>
          </cell>
          <cell r="M1284">
            <v>138811.53845600001</v>
          </cell>
          <cell r="N1284">
            <v>66713.67</v>
          </cell>
          <cell r="O1284">
            <v>170091.52124199999</v>
          </cell>
          <cell r="P1284">
            <v>117461.51904299999</v>
          </cell>
          <cell r="Q1284">
            <v>52630.002199000002</v>
          </cell>
          <cell r="R1284">
            <v>2136.337387</v>
          </cell>
          <cell r="S1284">
            <v>8074.4498480000002</v>
          </cell>
          <cell r="T1284">
            <v>9722.0291980000002</v>
          </cell>
          <cell r="U1284">
            <v>7403.9847129999998</v>
          </cell>
          <cell r="V1284">
            <v>11858.366585</v>
          </cell>
          <cell r="W1284">
            <v>2.1866911062273921E-2</v>
          </cell>
          <cell r="X1284">
            <v>5.3338395318966142E-2</v>
          </cell>
          <cell r="Y1284">
            <v>1109.8152317208751</v>
          </cell>
          <cell r="Z1284">
            <v>138811.53845600001</v>
          </cell>
          <cell r="AA1284">
            <v>6671367</v>
          </cell>
        </row>
        <row r="1285">
          <cell r="A1285" t="str">
            <v>MQB</v>
          </cell>
          <cell r="D1285">
            <v>60244.118172000002</v>
          </cell>
          <cell r="E1285">
            <v>7367.8309179999997</v>
          </cell>
          <cell r="F1285">
            <v>1136.12366</v>
          </cell>
          <cell r="G1285">
            <v>1164477.855856</v>
          </cell>
          <cell r="H1285">
            <v>1225456.7045430001</v>
          </cell>
          <cell r="I1285">
            <v>21387.176767000001</v>
          </cell>
          <cell r="J1285">
            <v>16301.053040999999</v>
          </cell>
          <cell r="K1285">
            <v>546.60199999999998</v>
          </cell>
          <cell r="L1285">
            <v>4646.1237259999998</v>
          </cell>
          <cell r="M1285">
            <v>1204069.5277760001</v>
          </cell>
          <cell r="N1285">
            <v>36756.75</v>
          </cell>
          <cell r="O1285">
            <v>43425.183125000003</v>
          </cell>
          <cell r="P1285">
            <v>33071.959564999997</v>
          </cell>
          <cell r="Q1285">
            <v>10353.22356</v>
          </cell>
          <cell r="R1285">
            <v>364.01460700000001</v>
          </cell>
          <cell r="S1285">
            <v>2786.196653</v>
          </cell>
          <cell r="T1285">
            <v>4397.5919830000003</v>
          </cell>
          <cell r="U1285">
            <v>3515.8396600000001</v>
          </cell>
          <cell r="V1285">
            <v>4761.6065900000003</v>
          </cell>
          <cell r="W1285">
            <v>2.8690035698251243E-3</v>
          </cell>
          <cell r="X1285">
            <v>2.9199639878720292E-3</v>
          </cell>
          <cell r="Y1285">
            <v>956.51537744767973</v>
          </cell>
          <cell r="Z1285">
            <v>1204069.5277760001</v>
          </cell>
          <cell r="AA1285">
            <v>3675675</v>
          </cell>
        </row>
        <row r="1286">
          <cell r="A1286" t="str">
            <v>TTG</v>
          </cell>
          <cell r="D1286">
            <v>17257.198635000001</v>
          </cell>
          <cell r="E1286">
            <v>6653.8298770000001</v>
          </cell>
          <cell r="F1286">
            <v>1992.1215259999999</v>
          </cell>
          <cell r="G1286">
            <v>8055.1452689999996</v>
          </cell>
          <cell r="H1286">
            <v>25602.035748999999</v>
          </cell>
          <cell r="I1286">
            <v>3634.094885</v>
          </cell>
          <cell r="J1286">
            <v>3634.094885</v>
          </cell>
          <cell r="K1286">
            <v>0</v>
          </cell>
          <cell r="L1286">
            <v>0</v>
          </cell>
          <cell r="M1286">
            <v>21967.940864</v>
          </cell>
          <cell r="N1286">
            <v>19500</v>
          </cell>
          <cell r="O1286">
            <v>58935.039793999997</v>
          </cell>
          <cell r="P1286">
            <v>46153.640015999998</v>
          </cell>
          <cell r="Q1286">
            <v>12781.399777999997</v>
          </cell>
          <cell r="R1286">
            <v>77.068810999999997</v>
          </cell>
          <cell r="S1286">
            <v>160.725292</v>
          </cell>
          <cell r="T1286">
            <v>577.355504</v>
          </cell>
          <cell r="U1286">
            <v>461.7319</v>
          </cell>
          <cell r="V1286">
            <v>654.42431499999998</v>
          </cell>
          <cell r="W1286">
            <v>1.8034968177014398E-2</v>
          </cell>
          <cell r="X1286">
            <v>2.101844241381148E-2</v>
          </cell>
          <cell r="Y1286">
            <v>236.78558974358975</v>
          </cell>
          <cell r="Z1286">
            <v>21967.940864</v>
          </cell>
          <cell r="AA1286">
            <v>1950000</v>
          </cell>
        </row>
        <row r="1287">
          <cell r="A1287" t="str">
            <v>HBW</v>
          </cell>
          <cell r="D1287">
            <v>58021.497023000004</v>
          </cell>
          <cell r="E1287">
            <v>15655.140598</v>
          </cell>
          <cell r="F1287">
            <v>6818.0067609999996</v>
          </cell>
          <cell r="G1287">
            <v>246348.67589099999</v>
          </cell>
          <cell r="H1287">
            <v>328288.59210000001</v>
          </cell>
          <cell r="I1287">
            <v>255374.85057800001</v>
          </cell>
          <cell r="J1287">
            <v>5513.5089349999998</v>
          </cell>
          <cell r="K1287">
            <v>0</v>
          </cell>
          <cell r="L1287">
            <v>0</v>
          </cell>
          <cell r="M1287">
            <v>72913.741521999997</v>
          </cell>
          <cell r="N1287">
            <v>66792.89</v>
          </cell>
          <cell r="O1287">
            <v>55030.77792</v>
          </cell>
          <cell r="P1287">
            <v>44716.787804</v>
          </cell>
          <cell r="Q1287">
            <v>10313.990116000003</v>
          </cell>
          <cell r="R1287">
            <v>0</v>
          </cell>
          <cell r="S1287">
            <v>2498.3239359999998</v>
          </cell>
          <cell r="T1287">
            <v>4469.5297499999997</v>
          </cell>
          <cell r="U1287">
            <v>3549.985768</v>
          </cell>
          <cell r="V1287">
            <v>4469.5297499999997</v>
          </cell>
          <cell r="W1287">
            <v>1.0813612941258216E-2</v>
          </cell>
          <cell r="X1287">
            <v>4.8687472263769044E-2</v>
          </cell>
          <cell r="Y1287">
            <v>531.49156564418763</v>
          </cell>
          <cell r="Z1287">
            <v>72913.741521999997</v>
          </cell>
          <cell r="AA1287">
            <v>6679289</v>
          </cell>
        </row>
        <row r="1288">
          <cell r="A1288" t="str">
            <v>EPH</v>
          </cell>
          <cell r="D1288">
            <v>44697.459643000002</v>
          </cell>
          <cell r="E1288">
            <v>24612.597678999999</v>
          </cell>
          <cell r="F1288">
            <v>711.79123500000003</v>
          </cell>
          <cell r="G1288">
            <v>0</v>
          </cell>
          <cell r="H1288">
            <v>71099.768030000007</v>
          </cell>
          <cell r="I1288">
            <v>38939.600517999999</v>
          </cell>
          <cell r="J1288">
            <v>14551.715172</v>
          </cell>
          <cell r="K1288">
            <v>0</v>
          </cell>
          <cell r="L1288">
            <v>0</v>
          </cell>
          <cell r="M1288">
            <v>32160.167512</v>
          </cell>
          <cell r="N1288">
            <v>25000</v>
          </cell>
          <cell r="O1288">
            <v>69692.870957000006</v>
          </cell>
          <cell r="P1288">
            <v>44592.179239999998</v>
          </cell>
          <cell r="Q1288">
            <v>25100.691717000002</v>
          </cell>
          <cell r="R1288">
            <v>0</v>
          </cell>
          <cell r="S1288">
            <v>4843.8121449999999</v>
          </cell>
          <cell r="T1288">
            <v>5168.0024590000003</v>
          </cell>
          <cell r="U1288">
            <v>3982.6356259999998</v>
          </cell>
          <cell r="V1288">
            <v>5168.0024590000003</v>
          </cell>
          <cell r="W1288">
            <v>5.6014748519566997E-2</v>
          </cell>
          <cell r="X1288">
            <v>0.12383752741691875</v>
          </cell>
          <cell r="Y1288">
            <v>1593.0542504</v>
          </cell>
          <cell r="Z1288">
            <v>32160.167512</v>
          </cell>
          <cell r="AA1288">
            <v>2500000</v>
          </cell>
        </row>
        <row r="1289">
          <cell r="A1289" t="str">
            <v>HLE</v>
          </cell>
          <cell r="D1289">
            <v>141404.293351</v>
          </cell>
          <cell r="E1289">
            <v>35615.873959999997</v>
          </cell>
          <cell r="F1289">
            <v>59922.417401999999</v>
          </cell>
          <cell r="G1289">
            <v>7793.7238980000002</v>
          </cell>
          <cell r="H1289">
            <v>149327.86932</v>
          </cell>
          <cell r="I1289">
            <v>125074.761201</v>
          </cell>
          <cell r="J1289">
            <v>125074.761201</v>
          </cell>
          <cell r="K1289">
            <v>55186.630885999999</v>
          </cell>
          <cell r="L1289">
            <v>0</v>
          </cell>
          <cell r="M1289">
            <v>24253.108119</v>
          </cell>
          <cell r="N1289">
            <v>22000</v>
          </cell>
          <cell r="O1289">
            <v>147724.4308</v>
          </cell>
          <cell r="P1289">
            <v>127787.072936</v>
          </cell>
          <cell r="Q1289">
            <v>19937.357864000005</v>
          </cell>
          <cell r="R1289">
            <v>3923.1342260000001</v>
          </cell>
          <cell r="S1289">
            <v>6741.3457420000004</v>
          </cell>
          <cell r="T1289">
            <v>2842.923886</v>
          </cell>
          <cell r="U1289">
            <v>2245.4166190000001</v>
          </cell>
          <cell r="V1289">
            <v>6766.0581120000006</v>
          </cell>
          <cell r="W1289">
            <v>1.5036822190158068E-2</v>
          </cell>
          <cell r="X1289">
            <v>9.2582633449810506E-2</v>
          </cell>
          <cell r="Y1289">
            <v>1020.6439177272728</v>
          </cell>
          <cell r="Z1289">
            <v>24253.108119</v>
          </cell>
          <cell r="AA1289">
            <v>2200000</v>
          </cell>
        </row>
        <row r="1290">
          <cell r="A1290" t="str">
            <v>SDK</v>
          </cell>
          <cell r="D1290">
            <v>97026.367910000001</v>
          </cell>
          <cell r="E1290">
            <v>50098.021377999998</v>
          </cell>
          <cell r="F1290">
            <v>39662.952347999999</v>
          </cell>
          <cell r="G1290">
            <v>27633.706695000001</v>
          </cell>
          <cell r="H1290">
            <v>125800.42735699999</v>
          </cell>
          <cell r="I1290">
            <v>71010.509395999994</v>
          </cell>
          <cell r="J1290">
            <v>68905.509395999994</v>
          </cell>
          <cell r="K1290">
            <v>32920.831649</v>
          </cell>
          <cell r="L1290">
            <v>2105</v>
          </cell>
          <cell r="M1290">
            <v>54789.917960999999</v>
          </cell>
          <cell r="N1290">
            <v>26000</v>
          </cell>
          <cell r="O1290">
            <v>267783.22193900001</v>
          </cell>
          <cell r="P1290">
            <v>224020.522394</v>
          </cell>
          <cell r="Q1290">
            <v>43762.699545000003</v>
          </cell>
          <cell r="R1290">
            <v>796.33896200000004</v>
          </cell>
          <cell r="S1290">
            <v>15706.815979999999</v>
          </cell>
          <cell r="T1290">
            <v>17200.646531999999</v>
          </cell>
          <cell r="U1290">
            <v>14419.375907</v>
          </cell>
          <cell r="V1290">
            <v>17996.985494</v>
          </cell>
          <cell r="W1290">
            <v>0.11462104072254292</v>
          </cell>
          <cell r="X1290">
            <v>0.26317571632912196</v>
          </cell>
          <cell r="Y1290">
            <v>5545.9138103846153</v>
          </cell>
          <cell r="Z1290">
            <v>54789.917960999999</v>
          </cell>
          <cell r="AA1290">
            <v>2600000</v>
          </cell>
        </row>
        <row r="1291">
          <cell r="A1291" t="str">
            <v>PCC</v>
          </cell>
          <cell r="D1291">
            <v>491593.75384899997</v>
          </cell>
          <cell r="E1291">
            <v>251707.32529199999</v>
          </cell>
          <cell r="F1291">
            <v>121324.30280999999</v>
          </cell>
          <cell r="G1291">
            <v>227985.02442900001</v>
          </cell>
          <cell r="H1291">
            <v>723735.34433200001</v>
          </cell>
          <cell r="I1291">
            <v>485520.00302599999</v>
          </cell>
          <cell r="J1291">
            <v>478332.35064299998</v>
          </cell>
          <cell r="K1291">
            <v>69432.519876000006</v>
          </cell>
          <cell r="L1291">
            <v>4236.375</v>
          </cell>
          <cell r="M1291">
            <v>238215.34130599999</v>
          </cell>
          <cell r="N1291">
            <v>115000</v>
          </cell>
          <cell r="O1291">
            <v>857914.35927400005</v>
          </cell>
          <cell r="P1291">
            <v>728571.86968</v>
          </cell>
          <cell r="Q1291">
            <v>129342.489594</v>
          </cell>
          <cell r="R1291">
            <v>4746.7473840000002</v>
          </cell>
          <cell r="S1291">
            <v>56526.361719</v>
          </cell>
          <cell r="T1291">
            <v>51881.909088</v>
          </cell>
          <cell r="U1291">
            <v>40034.404042000002</v>
          </cell>
          <cell r="V1291">
            <v>56628.656472000002</v>
          </cell>
          <cell r="W1291">
            <v>5.5316358881092549E-2</v>
          </cell>
          <cell r="X1291">
            <v>0.16805972202509714</v>
          </cell>
          <cell r="Y1291">
            <v>3481.2525253913045</v>
          </cell>
          <cell r="Z1291">
            <v>238215.34130599999</v>
          </cell>
          <cell r="AA1291">
            <v>11500000</v>
          </cell>
        </row>
        <row r="1292">
          <cell r="A1292" t="str">
            <v>VNA</v>
          </cell>
          <cell r="D1292">
            <v>137277.33787300001</v>
          </cell>
          <cell r="E1292">
            <v>30249.521692999999</v>
          </cell>
          <cell r="F1292">
            <v>42121.788783000004</v>
          </cell>
          <cell r="G1292">
            <v>559126.48821600003</v>
          </cell>
          <cell r="H1292">
            <v>710313.57946399995</v>
          </cell>
          <cell r="I1292">
            <v>675517.20251099998</v>
          </cell>
          <cell r="J1292">
            <v>289499.21817900002</v>
          </cell>
          <cell r="K1292">
            <v>137682.49319000001</v>
          </cell>
          <cell r="L1292">
            <v>285853.005</v>
          </cell>
          <cell r="M1292">
            <v>34796.376952999999</v>
          </cell>
          <cell r="N1292">
            <v>200000</v>
          </cell>
          <cell r="O1292">
            <v>765279.65693900001</v>
          </cell>
          <cell r="P1292">
            <v>729763.67966100003</v>
          </cell>
          <cell r="Q1292">
            <v>35515.977277999984</v>
          </cell>
          <cell r="R1292">
            <v>28964.930785</v>
          </cell>
          <cell r="S1292">
            <v>-339.40696200000002</v>
          </cell>
          <cell r="T1292">
            <v>33224.022356000001</v>
          </cell>
          <cell r="U1292">
            <v>33224.022356000001</v>
          </cell>
          <cell r="V1292">
            <v>62188.953141000005</v>
          </cell>
          <cell r="W1292">
            <v>4.6773739537783764E-2</v>
          </cell>
          <cell r="X1292">
            <v>0.95481269216264097</v>
          </cell>
          <cell r="Y1292">
            <v>1661.2011178</v>
          </cell>
          <cell r="Z1292">
            <v>34796.376952999999</v>
          </cell>
          <cell r="AA1292">
            <v>20000000</v>
          </cell>
        </row>
        <row r="1293">
          <cell r="A1293" t="str">
            <v>TOP</v>
          </cell>
          <cell r="D1293">
            <v>213524.361756</v>
          </cell>
          <cell r="E1293">
            <v>30742.253941999999</v>
          </cell>
          <cell r="F1293">
            <v>15328.552600000001</v>
          </cell>
          <cell r="G1293">
            <v>2704.0158590000001</v>
          </cell>
          <cell r="H1293">
            <v>265869.71416500001</v>
          </cell>
          <cell r="I1293">
            <v>11087.890131</v>
          </cell>
          <cell r="J1293">
            <v>11087.890131</v>
          </cell>
          <cell r="K1293">
            <v>0</v>
          </cell>
          <cell r="L1293">
            <v>0</v>
          </cell>
          <cell r="M1293">
            <v>254781.82403399999</v>
          </cell>
          <cell r="N1293">
            <v>253500</v>
          </cell>
          <cell r="O1293">
            <v>67972.280408999999</v>
          </cell>
          <cell r="P1293">
            <v>65742.489405</v>
          </cell>
          <cell r="Q1293">
            <v>2229.7910039999961</v>
          </cell>
          <cell r="R1293">
            <v>65.650683999999998</v>
          </cell>
          <cell r="S1293">
            <v>433.37410299999999</v>
          </cell>
          <cell r="T1293">
            <v>361.07490999999999</v>
          </cell>
          <cell r="U1293">
            <v>284.43761499999999</v>
          </cell>
          <cell r="V1293">
            <v>426.725594</v>
          </cell>
          <cell r="W1293">
            <v>1.0698383450454859E-3</v>
          </cell>
          <cell r="X1293">
            <v>1.1163968076547035E-3</v>
          </cell>
          <cell r="Y1293">
            <v>11.220418737672583</v>
          </cell>
          <cell r="Z1293">
            <v>254781.82403399999</v>
          </cell>
          <cell r="AA1293">
            <v>25350000</v>
          </cell>
        </row>
        <row r="1294">
          <cell r="A1294" t="str">
            <v>NHH</v>
          </cell>
          <cell r="D1294">
            <v>415138.37250200001</v>
          </cell>
          <cell r="E1294">
            <v>267078.44734900002</v>
          </cell>
          <cell r="F1294">
            <v>77055.127364</v>
          </cell>
          <cell r="G1294">
            <v>93488.081695000001</v>
          </cell>
          <cell r="H1294">
            <v>527070.86658499984</v>
          </cell>
          <cell r="I1294">
            <v>185573.086006</v>
          </cell>
          <cell r="J1294">
            <v>185573.086006</v>
          </cell>
          <cell r="K1294">
            <v>46478.226994999997</v>
          </cell>
          <cell r="L1294">
            <v>0</v>
          </cell>
          <cell r="M1294">
            <v>341497.78057900001</v>
          </cell>
          <cell r="N1294">
            <v>167999.89661545001</v>
          </cell>
          <cell r="O1294">
            <v>1029380.904773</v>
          </cell>
          <cell r="P1294">
            <v>892468.24826699996</v>
          </cell>
          <cell r="Q1294">
            <v>136912.65650599994</v>
          </cell>
          <cell r="R1294">
            <v>719.16743199999996</v>
          </cell>
          <cell r="S1294">
            <v>56414.496756</v>
          </cell>
          <cell r="T1294">
            <v>70042.255428000004</v>
          </cell>
          <cell r="U1294">
            <v>55833.775169</v>
          </cell>
          <cell r="V1294">
            <v>70761.422860000006</v>
          </cell>
          <cell r="W1294">
            <v>0.10593219756341016</v>
          </cell>
          <cell r="X1294">
            <v>0.16349674388611071</v>
          </cell>
          <cell r="Y1294">
            <v>1621.1897551974448</v>
          </cell>
          <cell r="Z1294">
            <v>341497.78057900001</v>
          </cell>
          <cell r="AA1294">
            <v>34440000</v>
          </cell>
        </row>
        <row r="1295">
          <cell r="A1295" t="str">
            <v>BSD</v>
          </cell>
          <cell r="D1295">
            <v>85128.368121000007</v>
          </cell>
          <cell r="E1295">
            <v>9869.4606440000007</v>
          </cell>
          <cell r="F1295">
            <v>44111.008533</v>
          </cell>
          <cell r="G1295">
            <v>51700.218163999998</v>
          </cell>
          <cell r="H1295">
            <v>173542.28644500001</v>
          </cell>
          <cell r="I1295">
            <v>113932.401421</v>
          </cell>
          <cell r="J1295">
            <v>112058.770896</v>
          </cell>
          <cell r="K1295">
            <v>34000</v>
          </cell>
          <cell r="L1295">
            <v>0</v>
          </cell>
          <cell r="M1295">
            <v>59609.885024000003</v>
          </cell>
          <cell r="N1295">
            <v>30000</v>
          </cell>
          <cell r="O1295">
            <v>285026.00806899997</v>
          </cell>
          <cell r="P1295">
            <v>256793.34344</v>
          </cell>
          <cell r="Q1295">
            <v>28232.664628999984</v>
          </cell>
          <cell r="R1295">
            <v>1164.307376</v>
          </cell>
          <cell r="S1295">
            <v>5641.3822769999997</v>
          </cell>
          <cell r="T1295">
            <v>8690.0278049999997</v>
          </cell>
          <cell r="U1295">
            <v>7342.9134599999998</v>
          </cell>
          <cell r="V1295">
            <v>9854.3351810000004</v>
          </cell>
          <cell r="W1295">
            <v>4.2311955261273786E-2</v>
          </cell>
          <cell r="X1295">
            <v>0.12318281535090383</v>
          </cell>
          <cell r="Y1295">
            <v>2447.6378199999999</v>
          </cell>
          <cell r="Z1295">
            <v>59609.885024000003</v>
          </cell>
          <cell r="AA1295">
            <v>3000000</v>
          </cell>
        </row>
        <row r="1296">
          <cell r="A1296" t="str">
            <v>MTS</v>
          </cell>
          <cell r="D1296">
            <v>825471.955556</v>
          </cell>
          <cell r="E1296">
            <v>673341.926232</v>
          </cell>
          <cell r="F1296">
            <v>125016.345065</v>
          </cell>
          <cell r="G1296">
            <v>101810.805781</v>
          </cell>
          <cell r="H1296">
            <v>933436.79472100001</v>
          </cell>
          <cell r="I1296">
            <v>764421.27152199997</v>
          </cell>
          <cell r="J1296">
            <v>743215.28734599997</v>
          </cell>
          <cell r="K1296">
            <v>275493.68476799998</v>
          </cell>
          <cell r="L1296">
            <v>20554.189181999998</v>
          </cell>
          <cell r="M1296">
            <v>169015.52319899999</v>
          </cell>
          <cell r="N1296">
            <v>150000</v>
          </cell>
          <cell r="O1296">
            <v>3995212.980833</v>
          </cell>
          <cell r="P1296">
            <v>3800815.50783</v>
          </cell>
          <cell r="Q1296">
            <v>194397.47300299982</v>
          </cell>
          <cell r="R1296">
            <v>21302.511109999999</v>
          </cell>
          <cell r="S1296">
            <v>40612.210156000001</v>
          </cell>
          <cell r="T1296">
            <v>13118.514408999999</v>
          </cell>
          <cell r="U1296">
            <v>10055.077107999999</v>
          </cell>
          <cell r="V1296">
            <v>34421.025519000003</v>
          </cell>
          <cell r="W1296">
            <v>1.0772102797817625E-2</v>
          </cell>
          <cell r="X1296">
            <v>5.9492033143967997E-2</v>
          </cell>
          <cell r="Y1296">
            <v>670.33847386666662</v>
          </cell>
          <cell r="Z1296">
            <v>169015.52319899999</v>
          </cell>
          <cell r="AA1296">
            <v>15000000</v>
          </cell>
        </row>
        <row r="1297">
          <cell r="A1297" t="str">
            <v>BDF</v>
          </cell>
          <cell r="D1297">
            <v>122108.565644</v>
          </cell>
          <cell r="E1297">
            <v>61021.120727000001</v>
          </cell>
          <cell r="F1297">
            <v>47633.407112000001</v>
          </cell>
          <cell r="G1297">
            <v>15669.603967999999</v>
          </cell>
          <cell r="H1297">
            <v>137821.12161199999</v>
          </cell>
          <cell r="I1297">
            <v>94073.556033999994</v>
          </cell>
          <cell r="J1297">
            <v>94073.556033999994</v>
          </cell>
          <cell r="K1297">
            <v>49596.467384000003</v>
          </cell>
          <cell r="L1297">
            <v>0</v>
          </cell>
          <cell r="M1297">
            <v>43747.565578000002</v>
          </cell>
          <cell r="N1297">
            <v>15500</v>
          </cell>
          <cell r="O1297">
            <v>215501.457861</v>
          </cell>
          <cell r="P1297">
            <v>183115.828244</v>
          </cell>
          <cell r="Q1297">
            <v>32385.629616999995</v>
          </cell>
          <cell r="R1297">
            <v>982.42882699999996</v>
          </cell>
          <cell r="S1297">
            <v>6507.06855</v>
          </cell>
          <cell r="T1297">
            <v>6743.7648849999996</v>
          </cell>
          <cell r="U1297">
            <v>5485.304967</v>
          </cell>
          <cell r="V1297">
            <v>7726.1937119999993</v>
          </cell>
          <cell r="W1297">
            <v>3.9800176510262839E-2</v>
          </cell>
          <cell r="X1297">
            <v>0.12538537618098863</v>
          </cell>
          <cell r="Y1297">
            <v>3538.9064303225805</v>
          </cell>
          <cell r="Z1297">
            <v>43747.565578000002</v>
          </cell>
          <cell r="AA1297">
            <v>1550000</v>
          </cell>
        </row>
        <row r="1298">
          <cell r="A1298" t="str">
            <v>TNS</v>
          </cell>
          <cell r="D1298">
            <v>282980.30923999997</v>
          </cell>
          <cell r="E1298">
            <v>196701.13256100001</v>
          </cell>
          <cell r="F1298">
            <v>73279.290374000004</v>
          </cell>
          <cell r="G1298">
            <v>324127.936177</v>
          </cell>
          <cell r="H1298">
            <v>630389.83786099998</v>
          </cell>
          <cell r="I1298">
            <v>605931.73800400004</v>
          </cell>
          <cell r="J1298">
            <v>470328.83367000002</v>
          </cell>
          <cell r="K1298">
            <v>79711.654527000006</v>
          </cell>
          <cell r="L1298">
            <v>135602.90433399999</v>
          </cell>
          <cell r="M1298">
            <v>24458.099857000001</v>
          </cell>
          <cell r="N1298">
            <v>200000</v>
          </cell>
          <cell r="O1298">
            <v>1614681.1612780001</v>
          </cell>
          <cell r="P1298">
            <v>1598943.353499</v>
          </cell>
          <cell r="Q1298">
            <v>15737.807778999924</v>
          </cell>
          <cell r="R1298">
            <v>5294.2683550000002</v>
          </cell>
          <cell r="S1298">
            <v>4541.4970020000001</v>
          </cell>
          <cell r="T1298">
            <v>-19.937246999999999</v>
          </cell>
          <cell r="U1298">
            <v>-19.937246999999999</v>
          </cell>
          <cell r="V1298">
            <v>5274.3311080000003</v>
          </cell>
          <cell r="W1298">
            <v>-3.1626853420813129E-5</v>
          </cell>
          <cell r="X1298">
            <v>-8.1515927715430773E-4</v>
          </cell>
          <cell r="Y1298">
            <v>-0.99686235000000001</v>
          </cell>
          <cell r="Z1298">
            <v>24458.099857000001</v>
          </cell>
          <cell r="AA1298">
            <v>20000000</v>
          </cell>
        </row>
        <row r="1299">
          <cell r="A1299" t="str">
            <v>PKR</v>
          </cell>
          <cell r="D1299">
            <v>66803.370806999999</v>
          </cell>
          <cell r="E1299">
            <v>46605.912579999997</v>
          </cell>
          <cell r="F1299">
            <v>13271.760376</v>
          </cell>
          <cell r="G1299">
            <v>7973.2621799999997</v>
          </cell>
          <cell r="H1299">
            <v>93241.632945999998</v>
          </cell>
          <cell r="I1299">
            <v>68604.568717000002</v>
          </cell>
          <cell r="J1299">
            <v>53780.476462999999</v>
          </cell>
          <cell r="K1299">
            <v>3000</v>
          </cell>
          <cell r="L1299">
            <v>0</v>
          </cell>
          <cell r="M1299">
            <v>24637.064229</v>
          </cell>
          <cell r="N1299">
            <v>20000</v>
          </cell>
          <cell r="O1299">
            <v>305218.56083099998</v>
          </cell>
          <cell r="P1299">
            <v>264763.91370700003</v>
          </cell>
          <cell r="Q1299">
            <v>40454.647124000003</v>
          </cell>
          <cell r="R1299">
            <v>85.839414000000005</v>
          </cell>
          <cell r="S1299">
            <v>8909.4490609999993</v>
          </cell>
          <cell r="T1299">
            <v>6531.7120409999998</v>
          </cell>
          <cell r="U1299">
            <v>4155.6493399999999</v>
          </cell>
          <cell r="V1299">
            <v>6617.5514549999998</v>
          </cell>
          <cell r="W1299">
            <v>4.4568603194741395E-2</v>
          </cell>
          <cell r="X1299">
            <v>0.1686746968459186</v>
          </cell>
          <cell r="Y1299">
            <v>2077.82467</v>
          </cell>
          <cell r="Z1299">
            <v>24637.064229</v>
          </cell>
          <cell r="AA1299">
            <v>2000000</v>
          </cell>
        </row>
        <row r="1300">
          <cell r="A1300" t="str">
            <v>VWS</v>
          </cell>
          <cell r="D1300">
            <v>72554.947971000001</v>
          </cell>
          <cell r="E1300">
            <v>35130.525157999997</v>
          </cell>
          <cell r="F1300">
            <v>9551.5367160000005</v>
          </cell>
          <cell r="G1300">
            <v>31066.773432999998</v>
          </cell>
          <cell r="H1300">
            <v>110726.195456</v>
          </cell>
          <cell r="I1300">
            <v>53187.374258000003</v>
          </cell>
          <cell r="J1300">
            <v>53187.374258000003</v>
          </cell>
          <cell r="K1300">
            <v>0</v>
          </cell>
          <cell r="L1300">
            <v>0</v>
          </cell>
          <cell r="M1300">
            <v>57538.821197999998</v>
          </cell>
          <cell r="N1300">
            <v>36000</v>
          </cell>
          <cell r="O1300">
            <v>130204.554686</v>
          </cell>
          <cell r="P1300">
            <v>114688.928502</v>
          </cell>
          <cell r="Q1300">
            <v>15515.626184000006</v>
          </cell>
          <cell r="R1300">
            <v>0</v>
          </cell>
          <cell r="S1300">
            <v>4831.6733969999996</v>
          </cell>
          <cell r="T1300">
            <v>7047.6411859999998</v>
          </cell>
          <cell r="U1300">
            <v>5744.1596579999996</v>
          </cell>
          <cell r="V1300">
            <v>7047.6411859999998</v>
          </cell>
          <cell r="W1300">
            <v>5.1877151873086745E-2</v>
          </cell>
          <cell r="X1300">
            <v>9.9831027789628435E-2</v>
          </cell>
          <cell r="Y1300">
            <v>1595.599905</v>
          </cell>
          <cell r="Z1300">
            <v>57538.821197999998</v>
          </cell>
          <cell r="AA1300">
            <v>3600000</v>
          </cell>
        </row>
        <row r="1301">
          <cell r="A1301" t="str">
            <v>PVA</v>
          </cell>
          <cell r="D1301">
            <v>441183.737486</v>
          </cell>
          <cell r="E1301">
            <v>92962.474751000002</v>
          </cell>
          <cell r="F1301">
            <v>85575.746375999996</v>
          </cell>
          <cell r="G1301">
            <v>12223.420470999999</v>
          </cell>
          <cell r="H1301">
            <v>582739.44906599994</v>
          </cell>
          <cell r="I1301">
            <v>615491.43544000003</v>
          </cell>
          <cell r="J1301">
            <v>441859.40737099998</v>
          </cell>
          <cell r="K1301">
            <v>44123.767068000001</v>
          </cell>
          <cell r="L1301">
            <v>0</v>
          </cell>
          <cell r="M1301">
            <v>-32751.986374</v>
          </cell>
          <cell r="N1301">
            <v>218460</v>
          </cell>
          <cell r="O1301">
            <v>1856.2472809999999</v>
          </cell>
          <cell r="P1301">
            <v>0</v>
          </cell>
          <cell r="Q1301" t="e">
            <v>#N/A</v>
          </cell>
          <cell r="R1301">
            <v>2235.3159599999999</v>
          </cell>
          <cell r="S1301">
            <v>-785.16254500000002</v>
          </cell>
          <cell r="T1301">
            <v>1325.5572709999999</v>
          </cell>
          <cell r="U1301">
            <v>1325.5572709999999</v>
          </cell>
          <cell r="V1301">
            <v>3560.8732309999996</v>
          </cell>
          <cell r="W1301">
            <v>2.2746997360905798E-3</v>
          </cell>
          <cell r="X1301">
            <v>-4.04725764069164E-2</v>
          </cell>
          <cell r="Y1301">
            <v>60.677344639750984</v>
          </cell>
          <cell r="Z1301">
            <v>-32751.986374</v>
          </cell>
          <cell r="AA1301">
            <v>21846000</v>
          </cell>
        </row>
        <row r="1302">
          <cell r="A1302" t="str">
            <v>THU</v>
          </cell>
          <cell r="D1302">
            <v>156111.75212799999</v>
          </cell>
          <cell r="E1302">
            <v>66685.444262000005</v>
          </cell>
          <cell r="F1302">
            <v>26533.888094999998</v>
          </cell>
          <cell r="G1302">
            <v>31501.089183</v>
          </cell>
          <cell r="H1302">
            <v>189677.499045</v>
          </cell>
          <cell r="I1302">
            <v>154841.68183099999</v>
          </cell>
          <cell r="J1302">
            <v>104610.831225</v>
          </cell>
          <cell r="K1302">
            <v>11920.767320000001</v>
          </cell>
          <cell r="L1302">
            <v>41407.913753000001</v>
          </cell>
          <cell r="M1302">
            <v>34835.817214000002</v>
          </cell>
          <cell r="N1302">
            <v>32977.9</v>
          </cell>
          <cell r="O1302">
            <v>212307.51037100001</v>
          </cell>
          <cell r="P1302">
            <v>193961.27274499999</v>
          </cell>
          <cell r="Q1302">
            <v>18346.237625999987</v>
          </cell>
          <cell r="R1302">
            <v>2116.6051459999999</v>
          </cell>
          <cell r="S1302">
            <v>6153.4663890000002</v>
          </cell>
          <cell r="T1302">
            <v>4653.1267340000004</v>
          </cell>
          <cell r="U1302">
            <v>3715.9898109999999</v>
          </cell>
          <cell r="V1302">
            <v>6769.7318800000003</v>
          </cell>
          <cell r="W1302">
            <v>1.9591094514159534E-2</v>
          </cell>
          <cell r="X1302">
            <v>0.10667152684182182</v>
          </cell>
          <cell r="Y1302">
            <v>1126.8121411612019</v>
          </cell>
          <cell r="Z1302">
            <v>34835.817214000002</v>
          </cell>
          <cell r="AA1302">
            <v>3297790</v>
          </cell>
        </row>
        <row r="1303">
          <cell r="A1303" t="str">
            <v>BMV</v>
          </cell>
          <cell r="D1303">
            <v>229770.11108100001</v>
          </cell>
          <cell r="E1303">
            <v>87491.089491999999</v>
          </cell>
          <cell r="F1303">
            <v>130053.555934</v>
          </cell>
          <cell r="G1303">
            <v>148286.97276</v>
          </cell>
          <cell r="H1303">
            <v>379422.207306</v>
          </cell>
          <cell r="I1303">
            <v>137325.92550000001</v>
          </cell>
          <cell r="J1303">
            <v>137161.03649999999</v>
          </cell>
          <cell r="K1303">
            <v>70798.305236999993</v>
          </cell>
          <cell r="L1303">
            <v>0</v>
          </cell>
          <cell r="M1303">
            <v>242096.28180600001</v>
          </cell>
          <cell r="N1303">
            <v>242000</v>
          </cell>
          <cell r="O1303">
            <v>525015.47785300016</v>
          </cell>
          <cell r="P1303">
            <v>488956.632705</v>
          </cell>
          <cell r="Q1303">
            <v>36058.845148000117</v>
          </cell>
          <cell r="R1303">
            <v>4988.911126</v>
          </cell>
          <cell r="S1303">
            <v>9017.5896979999998</v>
          </cell>
          <cell r="T1303">
            <v>3887.8246429999999</v>
          </cell>
          <cell r="U1303">
            <v>3859.335098</v>
          </cell>
          <cell r="V1303">
            <v>8876.735768999999</v>
          </cell>
          <cell r="W1303">
            <v>1.0171611001375803E-2</v>
          </cell>
          <cell r="X1303">
            <v>1.594132330001093E-2</v>
          </cell>
          <cell r="Y1303">
            <v>159.47665694214876</v>
          </cell>
          <cell r="Z1303">
            <v>242096.28180600001</v>
          </cell>
          <cell r="AA1303">
            <v>24200000</v>
          </cell>
        </row>
        <row r="1304">
          <cell r="A1304" t="str">
            <v>LKW</v>
          </cell>
          <cell r="D1304">
            <v>16750.283717999999</v>
          </cell>
          <cell r="E1304">
            <v>1068.439378</v>
          </cell>
          <cell r="F1304">
            <v>1377.1776170000001</v>
          </cell>
          <cell r="G1304">
            <v>27711.317684000001</v>
          </cell>
          <cell r="H1304">
            <v>47570.589957999997</v>
          </cell>
          <cell r="I1304">
            <v>4455.0376059999999</v>
          </cell>
          <cell r="J1304">
            <v>4455.0376059999999</v>
          </cell>
          <cell r="K1304">
            <v>0</v>
          </cell>
          <cell r="L1304">
            <v>0</v>
          </cell>
          <cell r="M1304">
            <v>43115.552351999999</v>
          </cell>
          <cell r="N1304">
            <v>25000</v>
          </cell>
          <cell r="O1304">
            <v>38687.134694</v>
          </cell>
          <cell r="P1304">
            <v>18020.401164999999</v>
          </cell>
          <cell r="Q1304">
            <v>20666.733529000001</v>
          </cell>
          <cell r="R1304">
            <v>0</v>
          </cell>
          <cell r="S1304">
            <v>8199.4303070000005</v>
          </cell>
          <cell r="T1304">
            <v>8729.4837669999997</v>
          </cell>
          <cell r="U1304">
            <v>6950.5870139999997</v>
          </cell>
          <cell r="V1304">
            <v>8729.4837669999997</v>
          </cell>
          <cell r="W1304">
            <v>0.14611101144923078</v>
          </cell>
          <cell r="X1304">
            <v>0.16120834907215525</v>
          </cell>
          <cell r="Y1304">
            <v>2780.2348056000001</v>
          </cell>
          <cell r="Z1304">
            <v>43115.552351999999</v>
          </cell>
          <cell r="AA1304">
            <v>2500000</v>
          </cell>
        </row>
        <row r="1305">
          <cell r="A1305" t="str">
            <v>HFS</v>
          </cell>
          <cell r="D1305">
            <v>94128.090249999994</v>
          </cell>
          <cell r="E1305">
            <v>14570.985199000001</v>
          </cell>
          <cell r="F1305">
            <v>14317.886882999999</v>
          </cell>
          <cell r="G1305">
            <v>60650.764690999997</v>
          </cell>
          <cell r="H1305">
            <v>172652.64920000001</v>
          </cell>
          <cell r="I1305">
            <v>54835.574869999997</v>
          </cell>
          <cell r="J1305">
            <v>53030.574869999997</v>
          </cell>
          <cell r="K1305">
            <v>26254.208500000001</v>
          </cell>
          <cell r="L1305">
            <v>0</v>
          </cell>
          <cell r="M1305">
            <v>117817.07433</v>
          </cell>
          <cell r="N1305">
            <v>100000</v>
          </cell>
          <cell r="O1305">
            <v>134883.30827400001</v>
          </cell>
          <cell r="P1305">
            <v>100345.239133</v>
          </cell>
          <cell r="Q1305">
            <v>34538.069141</v>
          </cell>
          <cell r="R1305">
            <v>59.341704</v>
          </cell>
          <cell r="S1305">
            <v>6316.1811150000003</v>
          </cell>
          <cell r="T1305">
            <v>8974.3804970000001</v>
          </cell>
          <cell r="U1305">
            <v>7137.8809709999996</v>
          </cell>
          <cell r="V1305">
            <v>9033.7222010000005</v>
          </cell>
          <cell r="W1305">
            <v>4.1342435254100918E-2</v>
          </cell>
          <cell r="X1305">
            <v>6.058443575849741E-2</v>
          </cell>
          <cell r="Y1305">
            <v>713.78809709999996</v>
          </cell>
          <cell r="Z1305">
            <v>117817.07433</v>
          </cell>
          <cell r="AA1305">
            <v>10000000</v>
          </cell>
        </row>
        <row r="1306">
          <cell r="A1306" t="str">
            <v>DCH</v>
          </cell>
          <cell r="D1306">
            <v>19097.473485999999</v>
          </cell>
          <cell r="E1306">
            <v>4392.2529670000004</v>
          </cell>
          <cell r="F1306">
            <v>1910.801651</v>
          </cell>
          <cell r="G1306">
            <v>19184.805176999998</v>
          </cell>
          <cell r="H1306">
            <v>47782.278662999997</v>
          </cell>
          <cell r="I1306">
            <v>15091.375266999999</v>
          </cell>
          <cell r="J1306">
            <v>15091.375266999999</v>
          </cell>
          <cell r="K1306">
            <v>0</v>
          </cell>
          <cell r="L1306">
            <v>0</v>
          </cell>
          <cell r="M1306">
            <v>32690.903396000002</v>
          </cell>
          <cell r="N1306">
            <v>28800</v>
          </cell>
          <cell r="O1306">
            <v>26911.047151999999</v>
          </cell>
          <cell r="P1306">
            <v>20666.643542000002</v>
          </cell>
          <cell r="Q1306">
            <v>6244.4036100000003</v>
          </cell>
          <cell r="R1306">
            <v>0</v>
          </cell>
          <cell r="S1306">
            <v>2244.2558509999999</v>
          </cell>
          <cell r="T1306">
            <v>2553.9956750000001</v>
          </cell>
          <cell r="U1306">
            <v>2043.1965399999999</v>
          </cell>
          <cell r="V1306">
            <v>2553.9956750000001</v>
          </cell>
          <cell r="W1306">
            <v>4.2760550504723847E-2</v>
          </cell>
          <cell r="X1306">
            <v>6.2500461221576445E-2</v>
          </cell>
          <cell r="Y1306">
            <v>709.44324305555551</v>
          </cell>
          <cell r="Z1306">
            <v>32690.903396000002</v>
          </cell>
          <cell r="AA1306">
            <v>2880000</v>
          </cell>
        </row>
        <row r="1307">
          <cell r="A1307" t="str">
            <v>VSF</v>
          </cell>
          <cell r="D1307">
            <v>4037004.8455170002</v>
          </cell>
          <cell r="E1307" t="e">
            <v>#N/A</v>
          </cell>
          <cell r="F1307">
            <v>2820079.9124289998</v>
          </cell>
          <cell r="G1307">
            <v>3792843.5415830002</v>
          </cell>
          <cell r="H1307">
            <v>8891964.5995019991</v>
          </cell>
          <cell r="I1307">
            <v>5534814.0616769996</v>
          </cell>
          <cell r="J1307">
            <v>4240325.168846</v>
          </cell>
          <cell r="K1307">
            <v>3296995.73489</v>
          </cell>
          <cell r="L1307">
            <v>31507.803375</v>
          </cell>
          <cell r="M1307">
            <v>3357150.537825</v>
          </cell>
          <cell r="N1307">
            <v>5000000</v>
          </cell>
          <cell r="O1307">
            <v>17740059.254253998</v>
          </cell>
          <cell r="P1307">
            <v>16217338.752606001</v>
          </cell>
          <cell r="Q1307">
            <v>1522720.5016479993</v>
          </cell>
          <cell r="R1307">
            <v>171526.13847899999</v>
          </cell>
          <cell r="S1307">
            <v>-1044637.48639</v>
          </cell>
          <cell r="T1307">
            <v>-1362982.3832690001</v>
          </cell>
          <cell r="U1307">
            <v>-1468981.021282</v>
          </cell>
          <cell r="V1307">
            <v>-1191456.2447900001</v>
          </cell>
          <cell r="W1307">
            <v>-0.16520320170463471</v>
          </cell>
          <cell r="X1307">
            <v>-0.43756781375484877</v>
          </cell>
          <cell r="Y1307">
            <v>-2937.9620425640001</v>
          </cell>
          <cell r="Z1307">
            <v>3357150.537825</v>
          </cell>
          <cell r="AA1307">
            <v>500000000</v>
          </cell>
        </row>
        <row r="1308">
          <cell r="A1308" t="str">
            <v>MGC</v>
          </cell>
          <cell r="D1308">
            <v>161786.40423099999</v>
          </cell>
          <cell r="E1308">
            <v>140861.83882100001</v>
          </cell>
          <cell r="F1308">
            <v>4539.0190540000003</v>
          </cell>
          <cell r="G1308">
            <v>115020.15711</v>
          </cell>
          <cell r="H1308">
            <v>285140.27305700001</v>
          </cell>
          <cell r="I1308">
            <v>174025.94644500001</v>
          </cell>
          <cell r="J1308">
            <v>159329.259169</v>
          </cell>
          <cell r="K1308">
            <v>65558.704547000001</v>
          </cell>
          <cell r="L1308">
            <v>0</v>
          </cell>
          <cell r="M1308">
            <v>111114.326612</v>
          </cell>
          <cell r="N1308">
            <v>108000</v>
          </cell>
          <cell r="O1308">
            <v>315924.740231</v>
          </cell>
          <cell r="P1308">
            <v>265191.83689199999</v>
          </cell>
          <cell r="Q1308">
            <v>50732.903338999997</v>
          </cell>
          <cell r="R1308">
            <v>4114.9405820000002</v>
          </cell>
          <cell r="S1308">
            <v>8167.7362970000004</v>
          </cell>
          <cell r="T1308">
            <v>3649.6993470000002</v>
          </cell>
          <cell r="U1308">
            <v>2714.7534959999998</v>
          </cell>
          <cell r="V1308">
            <v>7764.6399290000008</v>
          </cell>
          <cell r="W1308">
            <v>9.5207648744073271E-3</v>
          </cell>
          <cell r="X1308">
            <v>2.4432074411787102E-2</v>
          </cell>
          <cell r="Y1308">
            <v>251.36606444444445</v>
          </cell>
          <cell r="Z1308">
            <v>111114.326612</v>
          </cell>
          <cell r="AA1308">
            <v>10800000</v>
          </cell>
        </row>
        <row r="1309">
          <cell r="A1309" t="str">
            <v>GGG</v>
          </cell>
          <cell r="D1309">
            <v>66084.397788999995</v>
          </cell>
          <cell r="E1309">
            <v>50</v>
          </cell>
          <cell r="F1309">
            <v>62022.965881999997</v>
          </cell>
          <cell r="G1309">
            <v>21284.776777999999</v>
          </cell>
          <cell r="H1309">
            <v>117547.09889199999</v>
          </cell>
          <cell r="I1309">
            <v>233711.26842800001</v>
          </cell>
          <cell r="J1309">
            <v>218391.08012100001</v>
          </cell>
          <cell r="K1309">
            <v>60243.577490000003</v>
          </cell>
          <cell r="L1309">
            <v>15190.086308</v>
          </cell>
          <cell r="M1309">
            <v>-116164.169536</v>
          </cell>
          <cell r="N1309">
            <v>96354.559999999998</v>
          </cell>
          <cell r="O1309">
            <v>90204.454540999999</v>
          </cell>
          <cell r="P1309">
            <v>84409.760154999996</v>
          </cell>
          <cell r="Q1309">
            <v>5794.6943859999956</v>
          </cell>
          <cell r="R1309">
            <v>9414.0569429999996</v>
          </cell>
          <cell r="S1309">
            <v>187.54515799999999</v>
          </cell>
          <cell r="T1309">
            <v>-9856.98488</v>
          </cell>
          <cell r="U1309">
            <v>-9856.98488</v>
          </cell>
          <cell r="V1309">
            <v>-442.92793700000038</v>
          </cell>
          <cell r="W1309">
            <v>-8.3855620197453004E-2</v>
          </cell>
          <cell r="X1309">
            <v>8.4853917687116587E-2</v>
          </cell>
          <cell r="Y1309">
            <v>-1022.9910115307464</v>
          </cell>
          <cell r="Z1309">
            <v>-116164.169536</v>
          </cell>
          <cell r="AA1309">
            <v>9635456</v>
          </cell>
        </row>
        <row r="1310">
          <cell r="A1310" t="str">
            <v>HLS</v>
          </cell>
          <cell r="D1310">
            <v>73485.114144000006</v>
          </cell>
          <cell r="E1310">
            <v>18736.446403000002</v>
          </cell>
          <cell r="F1310">
            <v>25638.271196999998</v>
          </cell>
          <cell r="G1310">
            <v>24927.887714</v>
          </cell>
          <cell r="H1310">
            <v>105002.979167</v>
          </cell>
          <cell r="I1310">
            <v>15433.34425</v>
          </cell>
          <cell r="J1310">
            <v>15433.34425</v>
          </cell>
          <cell r="K1310">
            <v>0</v>
          </cell>
          <cell r="L1310">
            <v>0</v>
          </cell>
          <cell r="M1310">
            <v>89569.634917000003</v>
          </cell>
          <cell r="N1310">
            <v>65279.56</v>
          </cell>
          <cell r="O1310">
            <v>84090.786512999999</v>
          </cell>
          <cell r="P1310">
            <v>47856.522169999997</v>
          </cell>
          <cell r="Q1310">
            <v>36234.264343000003</v>
          </cell>
          <cell r="R1310">
            <v>21.095890000000001</v>
          </cell>
          <cell r="S1310">
            <v>17154.109049999999</v>
          </cell>
          <cell r="T1310">
            <v>20741.933557</v>
          </cell>
          <cell r="U1310">
            <v>16587.054091000002</v>
          </cell>
          <cell r="V1310">
            <v>20763.029447000001</v>
          </cell>
          <cell r="W1310">
            <v>0.15796746171000955</v>
          </cell>
          <cell r="X1310">
            <v>0.18518613039307852</v>
          </cell>
          <cell r="Y1310">
            <v>2540.9261476333481</v>
          </cell>
          <cell r="Z1310">
            <v>89569.634917000003</v>
          </cell>
          <cell r="AA1310">
            <v>6527956</v>
          </cell>
        </row>
        <row r="1311">
          <cell r="A1311" t="str">
            <v>MPC</v>
          </cell>
          <cell r="D1311">
            <v>7623218.3957540002</v>
          </cell>
          <cell r="E1311">
            <v>1767540.5166259999</v>
          </cell>
          <cell r="F1311">
            <v>4674283.0483370004</v>
          </cell>
          <cell r="G1311">
            <v>1190494.2195619999</v>
          </cell>
          <cell r="H1311">
            <v>9092515.0551609993</v>
          </cell>
          <cell r="I1311">
            <v>5367904.1490949998</v>
          </cell>
          <cell r="J1311">
            <v>4119261.7731650001</v>
          </cell>
          <cell r="K1311">
            <v>3377225.9913039999</v>
          </cell>
          <cell r="L1311">
            <v>1190166.6666949999</v>
          </cell>
          <cell r="M1311">
            <v>3724610.906066</v>
          </cell>
          <cell r="N1311">
            <v>1384628.5</v>
          </cell>
          <cell r="O1311">
            <v>16925348.913883999</v>
          </cell>
          <cell r="P1311">
            <v>14727841.756542001</v>
          </cell>
          <cell r="Q1311">
            <v>2197507.1573420009</v>
          </cell>
          <cell r="R1311">
            <v>202985.806197</v>
          </cell>
          <cell r="S1311">
            <v>1103974.084083</v>
          </cell>
          <cell r="T1311">
            <v>902019.76330400002</v>
          </cell>
          <cell r="U1311">
            <v>702856.55374700006</v>
          </cell>
          <cell r="V1311">
            <v>1105005.569501</v>
          </cell>
          <cell r="W1311">
            <v>7.7300565298272658E-2</v>
          </cell>
          <cell r="X1311">
            <v>0.18870603439470932</v>
          </cell>
          <cell r="Y1311">
            <v>3541.5018667070435</v>
          </cell>
          <cell r="Z1311">
            <v>3724610.906066</v>
          </cell>
          <cell r="AA1311">
            <v>198462850</v>
          </cell>
        </row>
        <row r="1312">
          <cell r="A1312" t="str">
            <v>SDV</v>
          </cell>
          <cell r="D1312">
            <v>89270.715326999998</v>
          </cell>
          <cell r="E1312">
            <v>52503.687397000002</v>
          </cell>
          <cell r="F1312">
            <v>11571.496072</v>
          </cell>
          <cell r="G1312">
            <v>270311.839591</v>
          </cell>
          <cell r="H1312">
            <v>394228.86992799997</v>
          </cell>
          <cell r="I1312">
            <v>293511.34218099999</v>
          </cell>
          <cell r="J1312">
            <v>137940.38876100001</v>
          </cell>
          <cell r="K1312">
            <v>25323.200000000001</v>
          </cell>
          <cell r="L1312">
            <v>154814.48416299999</v>
          </cell>
          <cell r="M1312">
            <v>100717.527747</v>
          </cell>
          <cell r="N1312">
            <v>50000</v>
          </cell>
          <cell r="O1312">
            <v>306807.56760900002</v>
          </cell>
          <cell r="P1312">
            <v>259889.14994500001</v>
          </cell>
          <cell r="Q1312">
            <v>46918.417663999993</v>
          </cell>
          <cell r="R1312">
            <v>11836.594399</v>
          </cell>
          <cell r="S1312">
            <v>28062.523884999999</v>
          </cell>
          <cell r="T1312">
            <v>19644.447818000001</v>
          </cell>
          <cell r="U1312">
            <v>17170.960891999999</v>
          </cell>
          <cell r="V1312">
            <v>31481.042217000002</v>
          </cell>
          <cell r="W1312">
            <v>4.3555817957056313E-2</v>
          </cell>
          <cell r="X1312">
            <v>0.17048632225299493</v>
          </cell>
          <cell r="Y1312">
            <v>3434.1921784000001</v>
          </cell>
          <cell r="Z1312">
            <v>100717.527747</v>
          </cell>
          <cell r="AA1312">
            <v>5000000</v>
          </cell>
        </row>
        <row r="1313">
          <cell r="A1313" t="str">
            <v>STT</v>
          </cell>
          <cell r="D1313">
            <v>11897.990709</v>
          </cell>
          <cell r="E1313">
            <v>2313.3461609999999</v>
          </cell>
          <cell r="F1313">
            <v>102.888115</v>
          </cell>
          <cell r="G1313">
            <v>26053.232447999999</v>
          </cell>
          <cell r="H1313">
            <v>39926.008720999998</v>
          </cell>
          <cell r="I1313">
            <v>41319.90569</v>
          </cell>
          <cell r="J1313">
            <v>34004.807954000004</v>
          </cell>
          <cell r="K1313">
            <v>2594.7418259999999</v>
          </cell>
          <cell r="L1313">
            <v>5809.4968799999997</v>
          </cell>
          <cell r="M1313">
            <v>-1393.8969689999999</v>
          </cell>
          <cell r="N1313">
            <v>80000</v>
          </cell>
          <cell r="O1313">
            <v>30946.346106000001</v>
          </cell>
          <cell r="P1313">
            <v>28252.024484000001</v>
          </cell>
          <cell r="Q1313">
            <v>2694.3216219999981</v>
          </cell>
          <cell r="R1313">
            <v>995.25162399999999</v>
          </cell>
          <cell r="S1313">
            <v>-3738.0559549999998</v>
          </cell>
          <cell r="T1313">
            <v>-3967.5427730000001</v>
          </cell>
          <cell r="U1313">
            <v>-4040.041862</v>
          </cell>
          <cell r="V1313">
            <v>-2972.2911490000001</v>
          </cell>
          <cell r="W1313">
            <v>-0.10118822270043355</v>
          </cell>
          <cell r="X1313">
            <v>2.8983791139874415</v>
          </cell>
          <cell r="Y1313">
            <v>-505.00523275</v>
          </cell>
          <cell r="Z1313">
            <v>-1393.8969689999999</v>
          </cell>
          <cell r="AA1313">
            <v>8000000</v>
          </cell>
        </row>
        <row r="1314">
          <cell r="A1314" t="str">
            <v>CDP</v>
          </cell>
          <cell r="D1314">
            <v>1589233.8846420001</v>
          </cell>
          <cell r="E1314">
            <v>863243.26758500002</v>
          </cell>
          <cell r="F1314">
            <v>572717.65042399999</v>
          </cell>
          <cell r="G1314">
            <v>189491.77379100001</v>
          </cell>
          <cell r="H1314">
            <v>1822530.229732</v>
          </cell>
          <cell r="I1314">
            <v>1612596.050447</v>
          </cell>
          <cell r="J1314">
            <v>1559273.6573040001</v>
          </cell>
          <cell r="K1314">
            <v>573800.70340200001</v>
          </cell>
          <cell r="L1314">
            <v>40400</v>
          </cell>
          <cell r="M1314">
            <v>209934.17928499999</v>
          </cell>
          <cell r="N1314">
            <v>182404</v>
          </cell>
          <cell r="O1314">
            <v>3089442.1052720002</v>
          </cell>
          <cell r="P1314">
            <v>2896705.367116</v>
          </cell>
          <cell r="Q1314">
            <v>192736.73815599998</v>
          </cell>
          <cell r="R1314">
            <v>38912.123533999998</v>
          </cell>
          <cell r="S1314">
            <v>43353.052285999998</v>
          </cell>
          <cell r="T1314">
            <v>28348.165513</v>
          </cell>
          <cell r="U1314">
            <v>24747.508890000001</v>
          </cell>
          <cell r="V1314">
            <v>67260.289046999998</v>
          </cell>
          <cell r="W1314">
            <v>1.3578654820797722E-2</v>
          </cell>
          <cell r="X1314">
            <v>0.11788222848840429</v>
          </cell>
          <cell r="Y1314">
            <v>1359.0960903519178</v>
          </cell>
          <cell r="Z1314">
            <v>209934.17928499999</v>
          </cell>
          <cell r="AA1314">
            <v>18208800</v>
          </cell>
        </row>
        <row r="1315">
          <cell r="A1315" t="str">
            <v>VLP</v>
          </cell>
          <cell r="D1315">
            <v>43059.347799000003</v>
          </cell>
          <cell r="E1315">
            <v>30906.892500999998</v>
          </cell>
          <cell r="F1315">
            <v>191.37659199999999</v>
          </cell>
          <cell r="G1315">
            <v>9874.7341369999995</v>
          </cell>
          <cell r="H1315">
            <v>56534.197261000001</v>
          </cell>
          <cell r="I1315">
            <v>9773.3703860000005</v>
          </cell>
          <cell r="J1315">
            <v>9773.3703860000005</v>
          </cell>
          <cell r="K1315">
            <v>0</v>
          </cell>
          <cell r="L1315">
            <v>0</v>
          </cell>
          <cell r="M1315">
            <v>46760.826874999999</v>
          </cell>
          <cell r="N1315">
            <v>35362.22</v>
          </cell>
          <cell r="O1315">
            <v>66644.368619999994</v>
          </cell>
          <cell r="P1315">
            <v>44023.787963000002</v>
          </cell>
          <cell r="Q1315">
            <v>22620.580656999995</v>
          </cell>
          <cell r="R1315">
            <v>0</v>
          </cell>
          <cell r="S1315">
            <v>10011.3758</v>
          </cell>
          <cell r="T1315">
            <v>9927.7547290000002</v>
          </cell>
          <cell r="U1315">
            <v>9076.4591849999997</v>
          </cell>
          <cell r="V1315">
            <v>9927.7547290000002</v>
          </cell>
          <cell r="W1315">
            <v>0.16054812175181227</v>
          </cell>
          <cell r="X1315">
            <v>0.19410390687194193</v>
          </cell>
          <cell r="Y1315">
            <v>2566.7107961547663</v>
          </cell>
          <cell r="Z1315">
            <v>46760.826874999999</v>
          </cell>
          <cell r="AA1315">
            <v>3536222</v>
          </cell>
        </row>
        <row r="1316">
          <cell r="A1316" t="str">
            <v>TIS</v>
          </cell>
          <cell r="D1316">
            <v>2899101.445884</v>
          </cell>
          <cell r="E1316">
            <v>593723.71975499997</v>
          </cell>
          <cell r="F1316">
            <v>2026948.013978</v>
          </cell>
          <cell r="G1316">
            <v>6675846.9415210001</v>
          </cell>
          <cell r="H1316">
            <v>9939887.1865909994</v>
          </cell>
          <cell r="I1316">
            <v>8051235.2504070001</v>
          </cell>
          <cell r="J1316">
            <v>3956862.622773</v>
          </cell>
          <cell r="K1316">
            <v>2301757.7621439998</v>
          </cell>
          <cell r="L1316">
            <v>3264614.8440479999</v>
          </cell>
          <cell r="M1316">
            <v>1888651.936184</v>
          </cell>
          <cell r="N1316">
            <v>1839889</v>
          </cell>
          <cell r="O1316">
            <v>9725418.3150750007</v>
          </cell>
          <cell r="P1316">
            <v>9166557.5260770004</v>
          </cell>
          <cell r="Q1316">
            <v>558860.78899800009</v>
          </cell>
          <cell r="R1316">
            <v>223106.39055700001</v>
          </cell>
          <cell r="S1316">
            <v>260747.314224</v>
          </cell>
          <cell r="T1316">
            <v>122690.72913199999</v>
          </cell>
          <cell r="U1316">
            <v>98693.898929000003</v>
          </cell>
          <cell r="V1316">
            <v>345797.11968900001</v>
          </cell>
          <cell r="W1316">
            <v>9.929076364381579E-3</v>
          </cell>
          <cell r="X1316">
            <v>5.2256266513781208E-2</v>
          </cell>
          <cell r="Y1316" t="e">
            <v>#N/A</v>
          </cell>
          <cell r="Z1316">
            <v>1888651.936184</v>
          </cell>
          <cell r="AA1316" t="e">
            <v>#N/A</v>
          </cell>
        </row>
        <row r="1317">
          <cell r="A1317" t="str">
            <v>NWT</v>
          </cell>
          <cell r="D1317">
            <v>53267.454062999997</v>
          </cell>
          <cell r="E1317">
            <v>17408.80573</v>
          </cell>
          <cell r="F1317">
            <v>1650.0066919999999</v>
          </cell>
          <cell r="G1317">
            <v>101819.37145200001</v>
          </cell>
          <cell r="H1317">
            <v>155086.825515</v>
          </cell>
          <cell r="I1317">
            <v>67514.554965000003</v>
          </cell>
          <cell r="J1317">
            <v>33224.849965000001</v>
          </cell>
          <cell r="K1317">
            <v>10741.200999999999</v>
          </cell>
          <cell r="L1317">
            <v>34289.705000000002</v>
          </cell>
          <cell r="M1317">
            <v>87572.270550000001</v>
          </cell>
          <cell r="N1317">
            <v>85000</v>
          </cell>
          <cell r="O1317">
            <v>141381.40449799999</v>
          </cell>
          <cell r="P1317">
            <v>132733.086048</v>
          </cell>
          <cell r="Q1317">
            <v>8648.3184500000098</v>
          </cell>
          <cell r="R1317">
            <v>3288.256684</v>
          </cell>
          <cell r="S1317">
            <v>4793.6563480000004</v>
          </cell>
          <cell r="T1317">
            <v>2818.3746379999998</v>
          </cell>
          <cell r="U1317">
            <v>2239.0672009999998</v>
          </cell>
          <cell r="V1317">
            <v>6106.6313219999993</v>
          </cell>
          <cell r="W1317">
            <v>1.4437507464381216E-2</v>
          </cell>
          <cell r="X1317">
            <v>2.5568221389458991E-2</v>
          </cell>
          <cell r="Y1317">
            <v>263.41967070588237</v>
          </cell>
          <cell r="Z1317">
            <v>87572.270550000001</v>
          </cell>
          <cell r="AA1317">
            <v>8500000</v>
          </cell>
        </row>
        <row r="1318">
          <cell r="A1318" t="str">
            <v>MCI</v>
          </cell>
          <cell r="D1318">
            <v>29987.52591</v>
          </cell>
          <cell r="E1318">
            <v>12180.822826</v>
          </cell>
          <cell r="F1318">
            <v>1298.656585</v>
          </cell>
          <cell r="G1318">
            <v>12450.93021</v>
          </cell>
          <cell r="H1318">
            <v>44175.571939000001</v>
          </cell>
          <cell r="I1318">
            <v>57674.274380000003</v>
          </cell>
          <cell r="J1318">
            <v>53831.157481000002</v>
          </cell>
          <cell r="K1318">
            <v>23395.778297000001</v>
          </cell>
          <cell r="L1318">
            <v>0</v>
          </cell>
          <cell r="M1318">
            <v>-13498.702440999999</v>
          </cell>
          <cell r="N1318">
            <v>35000</v>
          </cell>
          <cell r="O1318">
            <v>35736.592629999999</v>
          </cell>
          <cell r="P1318">
            <v>29505.213283000001</v>
          </cell>
          <cell r="Q1318">
            <v>6231.3793469999973</v>
          </cell>
          <cell r="R1318">
            <v>2131.2937609999999</v>
          </cell>
          <cell r="S1318">
            <v>1921.7649220000001</v>
          </cell>
          <cell r="T1318">
            <v>-600.74233400000003</v>
          </cell>
          <cell r="U1318">
            <v>-600.74233400000003</v>
          </cell>
          <cell r="V1318">
            <v>1530.5514269999999</v>
          </cell>
          <cell r="W1318">
            <v>-1.3598971278278802E-2</v>
          </cell>
          <cell r="X1318">
            <v>4.4503709643628264E-2</v>
          </cell>
          <cell r="Y1318">
            <v>-171.64066685714286</v>
          </cell>
          <cell r="Z1318">
            <v>-13498.702440999999</v>
          </cell>
          <cell r="AA1318">
            <v>3500000</v>
          </cell>
        </row>
        <row r="1319">
          <cell r="A1319" t="str">
            <v>ITS</v>
          </cell>
          <cell r="D1319">
            <v>567298.78667299997</v>
          </cell>
          <cell r="E1319">
            <v>309396.20369599998</v>
          </cell>
          <cell r="F1319">
            <v>206516.026151</v>
          </cell>
          <cell r="G1319">
            <v>23535.999906000001</v>
          </cell>
          <cell r="H1319">
            <v>709901.66400899994</v>
          </cell>
          <cell r="I1319">
            <v>534759.88317600009</v>
          </cell>
          <cell r="J1319">
            <v>534719.90067600016</v>
          </cell>
          <cell r="K1319">
            <v>392463.628822</v>
          </cell>
          <cell r="L1319">
            <v>0</v>
          </cell>
          <cell r="M1319">
            <v>175141.780834</v>
          </cell>
          <cell r="N1319">
            <v>162000</v>
          </cell>
          <cell r="O1319">
            <v>796915.66330200003</v>
          </cell>
          <cell r="P1319">
            <v>744209.72366599995</v>
          </cell>
          <cell r="Q1319">
            <v>52705.939636000032</v>
          </cell>
          <cell r="R1319">
            <v>33679.264823999998</v>
          </cell>
          <cell r="S1319">
            <v>19162.953170000001</v>
          </cell>
          <cell r="T1319">
            <v>3002.7517830000002</v>
          </cell>
          <cell r="U1319">
            <v>1161.928797</v>
          </cell>
          <cell r="V1319">
            <v>36682.016606999998</v>
          </cell>
          <cell r="W1319">
            <v>1.6367461240170715E-3</v>
          </cell>
          <cell r="X1319">
            <v>6.6342182400285186E-3</v>
          </cell>
          <cell r="Y1319">
            <v>71.723999814814817</v>
          </cell>
          <cell r="Z1319">
            <v>175141.780834</v>
          </cell>
          <cell r="AA1319">
            <v>16200000</v>
          </cell>
        </row>
        <row r="1320">
          <cell r="A1320" t="str">
            <v>HHV</v>
          </cell>
          <cell r="D1320">
            <v>151354.07177400001</v>
          </cell>
          <cell r="E1320">
            <v>28532.057849000001</v>
          </cell>
          <cell r="F1320">
            <v>76086.423389999996</v>
          </cell>
          <cell r="G1320">
            <v>98147.433701999995</v>
          </cell>
          <cell r="H1320">
            <v>360414.97995399998</v>
          </cell>
          <cell r="I1320">
            <v>258964.26361200001</v>
          </cell>
          <cell r="J1320">
            <v>254154.04139999999</v>
          </cell>
          <cell r="K1320">
            <v>104083.118798</v>
          </cell>
          <cell r="L1320">
            <v>4810.2222119999997</v>
          </cell>
          <cell r="M1320">
            <v>101450.716342</v>
          </cell>
          <cell r="N1320">
            <v>79375</v>
          </cell>
          <cell r="O1320">
            <v>394699.08880799997</v>
          </cell>
          <cell r="P1320">
            <v>360904.38108000002</v>
          </cell>
          <cell r="Q1320">
            <v>33794.707728000016</v>
          </cell>
          <cell r="R1320">
            <v>8574.8969890000008</v>
          </cell>
          <cell r="S1320">
            <v>12921.87715</v>
          </cell>
          <cell r="T1320">
            <v>14981.188898</v>
          </cell>
          <cell r="U1320">
            <v>13174.456649</v>
          </cell>
          <cell r="V1320">
            <v>23556.085887000001</v>
          </cell>
          <cell r="W1320">
            <v>3.6553576798282535E-2</v>
          </cell>
          <cell r="X1320">
            <v>0.12986065672111821</v>
          </cell>
          <cell r="Y1320">
            <v>1659.7740660157481</v>
          </cell>
          <cell r="Z1320">
            <v>101450.716342</v>
          </cell>
          <cell r="AA1320">
            <v>7937500</v>
          </cell>
        </row>
        <row r="1321">
          <cell r="A1321" t="str">
            <v>MVY</v>
          </cell>
          <cell r="D1321">
            <v>98047.916821000006</v>
          </cell>
          <cell r="E1321">
            <v>32393.451013999998</v>
          </cell>
          <cell r="F1321">
            <v>1318.755707</v>
          </cell>
          <cell r="G1321">
            <v>158467.171194</v>
          </cell>
          <cell r="H1321">
            <v>292474.81796999997</v>
          </cell>
          <cell r="I1321">
            <v>145528.44155799999</v>
          </cell>
          <cell r="J1321">
            <v>101790.94155800001</v>
          </cell>
          <cell r="K1321">
            <v>39722.634811000004</v>
          </cell>
          <cell r="L1321">
            <v>43557.5</v>
          </cell>
          <cell r="M1321">
            <v>146946.37641200001</v>
          </cell>
          <cell r="N1321">
            <v>59699.45</v>
          </cell>
          <cell r="O1321">
            <v>190861.045866</v>
          </cell>
          <cell r="P1321">
            <v>155210.64131899999</v>
          </cell>
          <cell r="Q1321">
            <v>35650.404546999991</v>
          </cell>
          <cell r="R1321">
            <v>6024.6076139999996</v>
          </cell>
          <cell r="S1321">
            <v>23231.321693999998</v>
          </cell>
          <cell r="T1321">
            <v>16037.141399</v>
          </cell>
          <cell r="U1321">
            <v>12284.443018</v>
          </cell>
          <cell r="V1321">
            <v>22061.749013000001</v>
          </cell>
          <cell r="W1321">
            <v>4.2001711816639378E-2</v>
          </cell>
          <cell r="X1321">
            <v>8.3598135033677634E-2</v>
          </cell>
          <cell r="Y1321">
            <v>2057.7142603969951</v>
          </cell>
          <cell r="Z1321">
            <v>146946.37641200001</v>
          </cell>
          <cell r="AA1321">
            <v>5969946</v>
          </cell>
        </row>
        <row r="1322">
          <cell r="A1322" t="str">
            <v>NAS</v>
          </cell>
          <cell r="D1322">
            <v>139767.70942699999</v>
          </cell>
          <cell r="E1322">
            <v>49789.037192999996</v>
          </cell>
          <cell r="F1322">
            <v>6966.6669629999997</v>
          </cell>
          <cell r="G1322">
            <v>96438.725086000006</v>
          </cell>
          <cell r="H1322">
            <v>341620.98484599998</v>
          </cell>
          <cell r="I1322">
            <v>136513.38247099999</v>
          </cell>
          <cell r="J1322">
            <v>98934.886421999996</v>
          </cell>
          <cell r="K1322">
            <v>16915.841478999999</v>
          </cell>
          <cell r="L1322">
            <v>35283.848399000002</v>
          </cell>
          <cell r="M1322">
            <v>205107.60237499999</v>
          </cell>
          <cell r="N1322">
            <v>83154.819999999978</v>
          </cell>
          <cell r="O1322">
            <v>573091.29402699997</v>
          </cell>
          <cell r="P1322">
            <v>314154.42416499997</v>
          </cell>
          <cell r="Q1322">
            <v>258936.86986199999</v>
          </cell>
          <cell r="R1322">
            <v>6035.6575540000003</v>
          </cell>
          <cell r="S1322">
            <v>18967.735791999999</v>
          </cell>
          <cell r="T1322">
            <v>29432.570014000001</v>
          </cell>
          <cell r="U1322">
            <v>26827.531446000001</v>
          </cell>
          <cell r="V1322">
            <v>35468.227568000002</v>
          </cell>
          <cell r="W1322">
            <v>7.8530103934023959E-2</v>
          </cell>
          <cell r="X1322">
            <v>0.13079735287895861</v>
          </cell>
          <cell r="Y1322">
            <v>3226.105436133108</v>
          </cell>
          <cell r="Z1322">
            <v>205107.60237499999</v>
          </cell>
          <cell r="AA1322">
            <v>8315764</v>
          </cell>
        </row>
        <row r="1323">
          <cell r="A1323" t="str">
            <v>SVL</v>
          </cell>
          <cell r="D1323">
            <v>29028.723077999999</v>
          </cell>
          <cell r="E1323">
            <v>1856.9456929999999</v>
          </cell>
          <cell r="F1323">
            <v>0</v>
          </cell>
          <cell r="G1323">
            <v>45017.372210000001</v>
          </cell>
          <cell r="H1323">
            <v>77960.692507999993</v>
          </cell>
          <cell r="I1323">
            <v>43451.915067000002</v>
          </cell>
          <cell r="J1323">
            <v>10697.211423000001</v>
          </cell>
          <cell r="K1323">
            <v>0</v>
          </cell>
          <cell r="L1323">
            <v>0</v>
          </cell>
          <cell r="M1323">
            <v>34508.777440999998</v>
          </cell>
          <cell r="N1323">
            <v>32708.58</v>
          </cell>
          <cell r="O1323">
            <v>26570.581269999999</v>
          </cell>
          <cell r="P1323">
            <v>16693.445346</v>
          </cell>
          <cell r="Q1323">
            <v>9877.1359240000002</v>
          </cell>
          <cell r="R1323">
            <v>0</v>
          </cell>
          <cell r="S1323">
            <v>590.34403399999997</v>
          </cell>
          <cell r="T1323">
            <v>1151.4940429999999</v>
          </cell>
          <cell r="U1323">
            <v>785.77755500000001</v>
          </cell>
          <cell r="V1323">
            <v>1151.4940429999999</v>
          </cell>
          <cell r="W1323">
            <v>1.0079150527291261E-2</v>
          </cell>
          <cell r="X1323">
            <v>2.2770367809855092E-2</v>
          </cell>
          <cell r="Y1323">
            <v>240.23591210624247</v>
          </cell>
          <cell r="Z1323">
            <v>34508.777440999998</v>
          </cell>
          <cell r="AA1323">
            <v>3270858</v>
          </cell>
        </row>
        <row r="1324">
          <cell r="A1324" t="str">
            <v>HPP</v>
          </cell>
          <cell r="D1324">
            <v>315702.284767</v>
          </cell>
          <cell r="E1324">
            <v>109364.53088400001</v>
          </cell>
          <cell r="F1324">
            <v>137300.71044</v>
          </cell>
          <cell r="G1324">
            <v>118774.90642299999</v>
          </cell>
          <cell r="H1324">
            <v>620816.92277900001</v>
          </cell>
          <cell r="I1324">
            <v>317627.53951099998</v>
          </cell>
          <cell r="J1324">
            <v>295236.86678699998</v>
          </cell>
          <cell r="K1324">
            <v>196837.527523</v>
          </cell>
          <cell r="L1324">
            <v>22390.672724</v>
          </cell>
          <cell r="M1324">
            <v>303189.38326799998</v>
          </cell>
          <cell r="N1324">
            <v>79604.36</v>
          </cell>
          <cell r="O1324">
            <v>575812.81515299994</v>
          </cell>
          <cell r="P1324">
            <v>445012.01823799999</v>
          </cell>
          <cell r="Q1324">
            <v>130800.79691499998</v>
          </cell>
          <cell r="R1324">
            <v>15118.96955</v>
          </cell>
          <cell r="S1324">
            <v>59271.657789999997</v>
          </cell>
          <cell r="T1324">
            <v>57060.134106999998</v>
          </cell>
          <cell r="U1324">
            <v>55616.884632000001</v>
          </cell>
          <cell r="V1324">
            <v>72179.103657</v>
          </cell>
          <cell r="W1324">
            <v>8.9586611755102949E-2</v>
          </cell>
          <cell r="X1324">
            <v>0.18343942005000299</v>
          </cell>
          <cell r="Y1324">
            <v>6986.6631214672143</v>
          </cell>
          <cell r="Z1324">
            <v>303189.38326799998</v>
          </cell>
          <cell r="AA1324">
            <v>7960436.0000000019</v>
          </cell>
        </row>
        <row r="1325">
          <cell r="A1325" t="str">
            <v>VMG</v>
          </cell>
          <cell r="D1325">
            <v>41544.391510000001</v>
          </cell>
          <cell r="E1325">
            <v>20867.045635999999</v>
          </cell>
          <cell r="F1325">
            <v>9175.751467</v>
          </cell>
          <cell r="G1325">
            <v>37571.133383</v>
          </cell>
          <cell r="H1325">
            <v>124829.56844</v>
          </cell>
          <cell r="I1325">
            <v>81664.384978000002</v>
          </cell>
          <cell r="J1325">
            <v>65388.704025999999</v>
          </cell>
          <cell r="K1325">
            <v>12986</v>
          </cell>
          <cell r="L1325">
            <v>1555.2</v>
          </cell>
          <cell r="M1325">
            <v>43165.183462000001</v>
          </cell>
          <cell r="N1325">
            <v>96000</v>
          </cell>
          <cell r="O1325">
            <v>390646.278872</v>
          </cell>
          <cell r="P1325">
            <v>354879.98706700001</v>
          </cell>
          <cell r="Q1325">
            <v>35766.291804999979</v>
          </cell>
          <cell r="R1325">
            <v>2857.7280009999999</v>
          </cell>
          <cell r="S1325">
            <v>-3225.5307969999999</v>
          </cell>
          <cell r="T1325">
            <v>1345.5784100000001</v>
          </cell>
          <cell r="U1325">
            <v>932.66419199999996</v>
          </cell>
          <cell r="V1325">
            <v>4203.3064109999996</v>
          </cell>
          <cell r="W1325">
            <v>7.4715005719841925E-3</v>
          </cell>
          <cell r="X1325">
            <v>2.1606862688793173E-2</v>
          </cell>
          <cell r="Y1325">
            <v>97.152519999999996</v>
          </cell>
          <cell r="Z1325">
            <v>43165.183462000001</v>
          </cell>
          <cell r="AA1325">
            <v>9600000</v>
          </cell>
        </row>
        <row r="1326">
          <cell r="A1326" t="str">
            <v>SQC</v>
          </cell>
          <cell r="D1326">
            <v>65761.402285000004</v>
          </cell>
          <cell r="E1326">
            <v>0</v>
          </cell>
          <cell r="F1326">
            <v>63015.587569000003</v>
          </cell>
          <cell r="G1326">
            <v>57593.280018999998</v>
          </cell>
          <cell r="H1326">
            <v>827947.80014099996</v>
          </cell>
          <cell r="I1326">
            <v>30511.519970000001</v>
          </cell>
          <cell r="J1326">
            <v>30511.519970000001</v>
          </cell>
          <cell r="K1326">
            <v>27400</v>
          </cell>
          <cell r="L1326">
            <v>0</v>
          </cell>
          <cell r="M1326">
            <v>797436.28017100005</v>
          </cell>
          <cell r="N1326">
            <v>1072990</v>
          </cell>
          <cell r="O1326">
            <v>8516.1048919999994</v>
          </cell>
          <cell r="P1326">
            <v>23026.405200000001</v>
          </cell>
          <cell r="Q1326">
            <v>-14510.300308</v>
          </cell>
          <cell r="R1326">
            <v>2284.4786300000001</v>
          </cell>
          <cell r="S1326">
            <v>-20812.939910000001</v>
          </cell>
          <cell r="T1326">
            <v>-30928.683689000001</v>
          </cell>
          <cell r="U1326">
            <v>-30928.683689000001</v>
          </cell>
          <cell r="V1326">
            <v>-28644.205059</v>
          </cell>
          <cell r="W1326">
            <v>-3.7355837751767478E-2</v>
          </cell>
          <cell r="X1326">
            <v>-3.8785147425657307E-2</v>
          </cell>
          <cell r="Y1326">
            <v>-288.24764153440384</v>
          </cell>
          <cell r="Z1326">
            <v>797436.28017100005</v>
          </cell>
          <cell r="AA1326">
            <v>107299000</v>
          </cell>
        </row>
        <row r="1327">
          <cell r="A1327" t="str">
            <v>S12</v>
          </cell>
          <cell r="D1327">
            <v>151004.09130900001</v>
          </cell>
          <cell r="E1327">
            <v>39283.574102999999</v>
          </cell>
          <cell r="F1327">
            <v>32291.711125000002</v>
          </cell>
          <cell r="G1327">
            <v>3389.0554139999999</v>
          </cell>
          <cell r="H1327">
            <v>224953.15442199999</v>
          </cell>
          <cell r="I1327">
            <v>266915.85209399997</v>
          </cell>
          <cell r="J1327">
            <v>202437.64521300001</v>
          </cell>
          <cell r="K1327">
            <v>8472.4333079999997</v>
          </cell>
          <cell r="L1327">
            <v>0</v>
          </cell>
          <cell r="M1327">
            <v>-41962.697672000002</v>
          </cell>
          <cell r="N1327">
            <v>50000</v>
          </cell>
          <cell r="O1327">
            <v>16486.960653999999</v>
          </cell>
          <cell r="P1327">
            <v>15952.724345000001</v>
          </cell>
          <cell r="Q1327">
            <v>534.23630899999932</v>
          </cell>
          <cell r="R1327">
            <v>1179.2201279999999</v>
          </cell>
          <cell r="S1327">
            <v>-5408.5997200000002</v>
          </cell>
          <cell r="T1327">
            <v>-3782.1212220000002</v>
          </cell>
          <cell r="U1327">
            <v>-3782.1212220000002</v>
          </cell>
          <cell r="V1327">
            <v>-2602.9010940000003</v>
          </cell>
          <cell r="W1327">
            <v>-1.6812928148164326E-2</v>
          </cell>
          <cell r="X1327">
            <v>9.0130554798045201E-2</v>
          </cell>
          <cell r="Y1327">
            <v>-756.42424440000002</v>
          </cell>
          <cell r="Z1327">
            <v>-41962.697672000002</v>
          </cell>
          <cell r="AA1327">
            <v>5000000</v>
          </cell>
        </row>
        <row r="1328">
          <cell r="A1328" t="str">
            <v>SRB</v>
          </cell>
          <cell r="D1328">
            <v>4767.0801060000003</v>
          </cell>
          <cell r="E1328">
            <v>0</v>
          </cell>
          <cell r="F1328">
            <v>0</v>
          </cell>
          <cell r="G1328">
            <v>5541.7778410000001</v>
          </cell>
          <cell r="H1328">
            <v>50676.003464000001</v>
          </cell>
          <cell r="I1328">
            <v>10754.73198</v>
          </cell>
          <cell r="J1328">
            <v>10754.73198</v>
          </cell>
          <cell r="K1328">
            <v>0</v>
          </cell>
          <cell r="L1328">
            <v>0</v>
          </cell>
          <cell r="M1328">
            <v>39921.271483999997</v>
          </cell>
          <cell r="N1328">
            <v>85000</v>
          </cell>
          <cell r="O1328">
            <v>2774.0454140000002</v>
          </cell>
          <cell r="P1328">
            <v>1693.8693820000001</v>
          </cell>
          <cell r="Q1328">
            <v>1080.1760320000001</v>
          </cell>
          <cell r="R1328">
            <v>0</v>
          </cell>
          <cell r="S1328">
            <v>-3397.635139</v>
          </cell>
          <cell r="T1328">
            <v>-3325.107704</v>
          </cell>
          <cell r="U1328">
            <v>-3325.107704</v>
          </cell>
          <cell r="V1328">
            <v>-3325.107704</v>
          </cell>
          <cell r="W1328">
            <v>-6.5615034270848555E-2</v>
          </cell>
          <cell r="X1328">
            <v>-8.3291628257197825E-2</v>
          </cell>
          <cell r="Y1328">
            <v>-391.18914164705882</v>
          </cell>
          <cell r="Z1328">
            <v>39921.271483999997</v>
          </cell>
          <cell r="AA1328">
            <v>8500000</v>
          </cell>
        </row>
        <row r="1329">
          <cell r="A1329" t="str">
            <v>CTN</v>
          </cell>
          <cell r="D1329">
            <v>414666.72729299997</v>
          </cell>
          <cell r="E1329">
            <v>125688.87424799999</v>
          </cell>
          <cell r="F1329">
            <v>189752.00902900001</v>
          </cell>
          <cell r="G1329">
            <v>24069.087544999998</v>
          </cell>
          <cell r="H1329">
            <v>482259.47798800003</v>
          </cell>
          <cell r="I1329">
            <v>514561.36352299998</v>
          </cell>
          <cell r="J1329">
            <v>514561.36352299998</v>
          </cell>
          <cell r="K1329">
            <v>52531.316738000001</v>
          </cell>
          <cell r="L1329">
            <v>0</v>
          </cell>
          <cell r="M1329">
            <v>-32301.885535000001</v>
          </cell>
          <cell r="N1329">
            <v>48708.45</v>
          </cell>
          <cell r="O1329">
            <v>191102.425261</v>
          </cell>
          <cell r="P1329">
            <v>173928.44007899999</v>
          </cell>
          <cell r="Q1329">
            <v>17173.985182000011</v>
          </cell>
          <cell r="R1329">
            <v>5177.3957719999999</v>
          </cell>
          <cell r="S1329">
            <v>1927.1092679999999</v>
          </cell>
          <cell r="T1329">
            <v>-7009.535081</v>
          </cell>
          <cell r="U1329">
            <v>-8750.9850669999996</v>
          </cell>
          <cell r="V1329">
            <v>-1832.1393090000001</v>
          </cell>
          <cell r="W1329">
            <v>-1.81458021385279E-2</v>
          </cell>
          <cell r="X1329">
            <v>0.27091251554086715</v>
          </cell>
          <cell r="Y1329">
            <v>-1796.6051202614742</v>
          </cell>
          <cell r="Z1329">
            <v>-32301.885535000001</v>
          </cell>
          <cell r="AA1329">
            <v>4870845</v>
          </cell>
        </row>
        <row r="1330">
          <cell r="A1330" t="str">
            <v>I10</v>
          </cell>
          <cell r="D1330">
            <v>41261.485759000003</v>
          </cell>
          <cell r="E1330">
            <v>16786.733291</v>
          </cell>
          <cell r="F1330">
            <v>3399.503076</v>
          </cell>
          <cell r="G1330">
            <v>420.52490399999999</v>
          </cell>
          <cell r="H1330">
            <v>49305.699263000002</v>
          </cell>
          <cell r="I1330">
            <v>67483.957894000006</v>
          </cell>
          <cell r="J1330">
            <v>52596.448382000002</v>
          </cell>
          <cell r="K1330">
            <v>11143.27498</v>
          </cell>
          <cell r="L1330">
            <v>0</v>
          </cell>
          <cell r="M1330">
            <v>-18178.258631000001</v>
          </cell>
          <cell r="N1330">
            <v>35000</v>
          </cell>
          <cell r="O1330">
            <v>39477.591280000001</v>
          </cell>
          <cell r="P1330">
            <v>33960.668918000003</v>
          </cell>
          <cell r="Q1330">
            <v>5516.9223619999993</v>
          </cell>
          <cell r="R1330">
            <v>954.20684600000004</v>
          </cell>
          <cell r="S1330">
            <v>-1695.232356</v>
          </cell>
          <cell r="T1330">
            <v>638.39434000000006</v>
          </cell>
          <cell r="U1330">
            <v>638.39434000000006</v>
          </cell>
          <cell r="V1330">
            <v>1592.6011860000001</v>
          </cell>
          <cell r="W1330">
            <v>1.2947678453859067E-2</v>
          </cell>
          <cell r="X1330">
            <v>-3.5118564047236324E-2</v>
          </cell>
          <cell r="Y1330">
            <v>182.39838285714285</v>
          </cell>
          <cell r="Z1330">
            <v>-18178.258631000001</v>
          </cell>
          <cell r="AA1330">
            <v>3500000</v>
          </cell>
        </row>
        <row r="1331">
          <cell r="A1331" t="str">
            <v>SSG</v>
          </cell>
          <cell r="D1331">
            <v>2881.2529570000002</v>
          </cell>
          <cell r="E1331">
            <v>0</v>
          </cell>
          <cell r="F1331">
            <v>524.19992200000002</v>
          </cell>
          <cell r="G1331">
            <v>37154.048586999997</v>
          </cell>
          <cell r="H1331">
            <v>44182.215608999999</v>
          </cell>
          <cell r="I1331">
            <v>39417.936649000003</v>
          </cell>
          <cell r="J1331">
            <v>39413.936649000003</v>
          </cell>
          <cell r="K1331">
            <v>18760</v>
          </cell>
          <cell r="L1331">
            <v>0</v>
          </cell>
          <cell r="M1331">
            <v>4764.2789599999996</v>
          </cell>
          <cell r="N1331">
            <v>49811.9</v>
          </cell>
          <cell r="O1331">
            <v>32917.509918000003</v>
          </cell>
          <cell r="P1331">
            <v>31760.399343000001</v>
          </cell>
          <cell r="Q1331">
            <v>1157.1105749999981</v>
          </cell>
          <cell r="R1331">
            <v>2322.082089</v>
          </cell>
          <cell r="S1331">
            <v>-3067.8982540000002</v>
          </cell>
          <cell r="T1331">
            <v>35723.331729999998</v>
          </cell>
          <cell r="U1331">
            <v>35723.331729999998</v>
          </cell>
          <cell r="V1331">
            <v>38045.413819000001</v>
          </cell>
          <cell r="W1331">
            <v>0.80854550270048231</v>
          </cell>
          <cell r="X1331">
            <v>7.4981612180828305</v>
          </cell>
          <cell r="Y1331">
            <v>7171.6460785474956</v>
          </cell>
          <cell r="Z1331">
            <v>4764.2789599999996</v>
          </cell>
          <cell r="AA1331">
            <v>4981190</v>
          </cell>
        </row>
        <row r="1332">
          <cell r="A1332" t="str">
            <v>DCT</v>
          </cell>
          <cell r="D1332">
            <v>97629.435853999996</v>
          </cell>
          <cell r="E1332">
            <v>55963.738019999997</v>
          </cell>
          <cell r="F1332">
            <v>37853.300695999998</v>
          </cell>
          <cell r="G1332">
            <v>586052.46213200002</v>
          </cell>
          <cell r="H1332">
            <v>688960.07188099995</v>
          </cell>
          <cell r="I1332">
            <v>848150.49201100005</v>
          </cell>
          <cell r="J1332">
            <v>381216.75687899999</v>
          </cell>
          <cell r="K1332">
            <v>122234.443338</v>
          </cell>
          <cell r="L1332">
            <v>349569.82680699998</v>
          </cell>
          <cell r="M1332">
            <v>-159190.42013000001</v>
          </cell>
          <cell r="N1332">
            <v>272236.46999999997</v>
          </cell>
          <cell r="O1332">
            <v>387431.50729500002</v>
          </cell>
          <cell r="P1332">
            <v>323615.77463699999</v>
          </cell>
          <cell r="Q1332">
            <v>63815.732657999994</v>
          </cell>
          <cell r="R1332">
            <v>55236.219197999999</v>
          </cell>
          <cell r="S1332">
            <v>52496.397808000002</v>
          </cell>
          <cell r="T1332">
            <v>-1135.7069899999999</v>
          </cell>
          <cell r="U1332">
            <v>-1135.7069899999999</v>
          </cell>
          <cell r="V1332">
            <v>54100.512208</v>
          </cell>
          <cell r="W1332">
            <v>-1.6484365877681283E-3</v>
          </cell>
          <cell r="X1332">
            <v>7.1342671818602219E-3</v>
          </cell>
          <cell r="Y1332">
            <v>-41.71766516073324</v>
          </cell>
          <cell r="Z1332">
            <v>-159190.42013000001</v>
          </cell>
          <cell r="AA1332">
            <v>27223647</v>
          </cell>
        </row>
        <row r="1333">
          <cell r="A1333" t="str">
            <v>PNG</v>
          </cell>
          <cell r="D1333">
            <v>30300.265731</v>
          </cell>
          <cell r="E1333" t="e">
            <v>#N/A</v>
          </cell>
          <cell r="F1333">
            <v>3040.9565339999999</v>
          </cell>
          <cell r="G1333">
            <v>99513.523803000004</v>
          </cell>
          <cell r="H1333">
            <v>134820.865846</v>
          </cell>
          <cell r="I1333">
            <v>94793.816693000001</v>
          </cell>
          <cell r="J1333">
            <v>52645.421708000002</v>
          </cell>
          <cell r="K1333">
            <v>34072.296807999999</v>
          </cell>
          <cell r="L1333">
            <v>34318.050985000002</v>
          </cell>
          <cell r="M1333">
            <v>40027.049153</v>
          </cell>
          <cell r="N1333">
            <v>90000</v>
          </cell>
          <cell r="O1333">
            <v>192175.77866499999</v>
          </cell>
          <cell r="P1333">
            <v>141456.29509100001</v>
          </cell>
          <cell r="Q1333">
            <v>50719.483573999991</v>
          </cell>
          <cell r="R1333">
            <v>5810.3632379999999</v>
          </cell>
          <cell r="S1333">
            <v>-71529.681756999998</v>
          </cell>
          <cell r="T1333">
            <v>-76733.362859000001</v>
          </cell>
          <cell r="U1333">
            <v>-71211.171411000003</v>
          </cell>
          <cell r="V1333">
            <v>-70922.999620999995</v>
          </cell>
          <cell r="W1333">
            <v>-0.52819102565578702</v>
          </cell>
          <cell r="X1333">
            <v>-1.779076222651371</v>
          </cell>
          <cell r="Y1333">
            <v>-7912.3523789999999</v>
          </cell>
          <cell r="Z1333">
            <v>40027.049153</v>
          </cell>
          <cell r="AA1333">
            <v>9000000</v>
          </cell>
        </row>
        <row r="1334">
          <cell r="A1334" t="str">
            <v>HCI</v>
          </cell>
          <cell r="D1334">
            <v>134798.769872</v>
          </cell>
          <cell r="E1334">
            <v>17563.507594999999</v>
          </cell>
          <cell r="F1334">
            <v>33211.263497</v>
          </cell>
          <cell r="G1334">
            <v>7766.593629</v>
          </cell>
          <cell r="H1334">
            <v>208832.41500199999</v>
          </cell>
          <cell r="I1334">
            <v>138203.12761600001</v>
          </cell>
          <cell r="J1334">
            <v>120518.03163899999</v>
          </cell>
          <cell r="K1334">
            <v>698</v>
          </cell>
          <cell r="L1334">
            <v>0</v>
          </cell>
          <cell r="M1334">
            <v>70629.287385999996</v>
          </cell>
          <cell r="N1334">
            <v>52320</v>
          </cell>
          <cell r="O1334">
            <v>15089.636114999999</v>
          </cell>
          <cell r="P1334">
            <v>2528.742827</v>
          </cell>
          <cell r="Q1334">
            <v>12560.893287999999</v>
          </cell>
          <cell r="R1334">
            <v>626.27006300000005</v>
          </cell>
          <cell r="S1334">
            <v>-2543.303711</v>
          </cell>
          <cell r="T1334">
            <v>-720.79980499999999</v>
          </cell>
          <cell r="U1334">
            <v>-639.26767500000005</v>
          </cell>
          <cell r="V1334">
            <v>-94.529741999999942</v>
          </cell>
          <cell r="W1334">
            <v>-3.0611515697593103E-3</v>
          </cell>
          <cell r="X1334">
            <v>-9.0510282442225875E-3</v>
          </cell>
          <cell r="Y1334">
            <v>-122.184188646789</v>
          </cell>
          <cell r="Z1334">
            <v>70629.287385999996</v>
          </cell>
          <cell r="AA1334">
            <v>5232000</v>
          </cell>
        </row>
        <row r="1335">
          <cell r="A1335" t="str">
            <v>VCT</v>
          </cell>
          <cell r="D1335">
            <v>28050.004343000001</v>
          </cell>
          <cell r="E1335">
            <v>4055.6841730000001</v>
          </cell>
          <cell r="F1335">
            <v>10396.072866</v>
          </cell>
          <cell r="G1335">
            <v>728.87344399999995</v>
          </cell>
          <cell r="H1335">
            <v>37260.165177000003</v>
          </cell>
          <cell r="I1335">
            <v>42411.524938000002</v>
          </cell>
          <cell r="J1335">
            <v>42301.293091</v>
          </cell>
          <cell r="K1335">
            <v>458.2</v>
          </cell>
          <cell r="L1335">
            <v>0</v>
          </cell>
          <cell r="M1335">
            <v>-5151.3597609999997</v>
          </cell>
          <cell r="N1335">
            <v>11000</v>
          </cell>
          <cell r="O1335">
            <v>1604.7758080000001</v>
          </cell>
          <cell r="P1335">
            <v>469.16218300000003</v>
          </cell>
          <cell r="Q1335">
            <v>1135.6136249999997</v>
          </cell>
          <cell r="R1335">
            <v>26.031597999999999</v>
          </cell>
          <cell r="S1335">
            <v>-3418.9717559999999</v>
          </cell>
          <cell r="T1335">
            <v>-3326.3869869999999</v>
          </cell>
          <cell r="U1335">
            <v>-2224.902998</v>
          </cell>
          <cell r="V1335">
            <v>-3300.3553889999998</v>
          </cell>
          <cell r="W1335">
            <v>-5.9712644520786791E-2</v>
          </cell>
          <cell r="X1335">
            <v>0.43190596293513273</v>
          </cell>
          <cell r="Y1335">
            <v>-2022.639089090909</v>
          </cell>
          <cell r="Z1335">
            <v>-5151.3597609999997</v>
          </cell>
          <cell r="AA1335">
            <v>1100000</v>
          </cell>
        </row>
        <row r="1336">
          <cell r="A1336" t="str">
            <v>BKH</v>
          </cell>
          <cell r="D1336">
            <v>45905.453404</v>
          </cell>
          <cell r="E1336" t="e">
            <v>#N/A</v>
          </cell>
          <cell r="F1336">
            <v>16548.419239999999</v>
          </cell>
          <cell r="G1336">
            <v>21516.926232999998</v>
          </cell>
          <cell r="H1336">
            <v>79567.811212000001</v>
          </cell>
          <cell r="I1336">
            <v>28625.186022999998</v>
          </cell>
          <cell r="J1336">
            <v>20034.277302999999</v>
          </cell>
          <cell r="K1336">
            <v>0</v>
          </cell>
          <cell r="L1336">
            <v>0</v>
          </cell>
          <cell r="M1336">
            <v>50942.625188999998</v>
          </cell>
          <cell r="N1336">
            <v>17500</v>
          </cell>
          <cell r="O1336">
            <v>120468.54702100001</v>
          </cell>
          <cell r="P1336">
            <v>80451.859353000007</v>
          </cell>
          <cell r="Q1336">
            <v>40016.687667999999</v>
          </cell>
          <cell r="R1336">
            <v>0</v>
          </cell>
          <cell r="S1336">
            <v>6754.5248069999998</v>
          </cell>
          <cell r="T1336">
            <v>11066.134706000001</v>
          </cell>
          <cell r="U1336">
            <v>8831.9077639999996</v>
          </cell>
          <cell r="V1336">
            <v>11066.134706000001</v>
          </cell>
          <cell r="W1336">
            <v>0.1109985008946434</v>
          </cell>
          <cell r="X1336">
            <v>0.17336970231182877</v>
          </cell>
          <cell r="Y1336">
            <v>5046.8044365714286</v>
          </cell>
          <cell r="Z1336">
            <v>50942.625188999998</v>
          </cell>
          <cell r="AA1336">
            <v>1750000</v>
          </cell>
        </row>
        <row r="1337">
          <cell r="A1337" t="str">
            <v>HPT</v>
          </cell>
          <cell r="D1337">
            <v>295806.973612</v>
          </cell>
          <cell r="E1337">
            <v>218485.76240000001</v>
          </cell>
          <cell r="F1337">
            <v>22858.399678999998</v>
          </cell>
          <cell r="G1337">
            <v>13607.175418000001</v>
          </cell>
          <cell r="H1337">
            <v>315164.10157399997</v>
          </cell>
          <cell r="I1337">
            <v>214972.54402500001</v>
          </cell>
          <cell r="J1337">
            <v>212298.74402499999</v>
          </cell>
          <cell r="K1337">
            <v>91041.372237000003</v>
          </cell>
          <cell r="L1337">
            <v>2673.8</v>
          </cell>
          <cell r="M1337">
            <v>100191.557549</v>
          </cell>
          <cell r="N1337">
            <v>73792.28</v>
          </cell>
          <cell r="O1337">
            <v>787194.35096700001</v>
          </cell>
          <cell r="P1337">
            <v>670321.79079300002</v>
          </cell>
          <cell r="Q1337">
            <v>116872.56017400004</v>
          </cell>
          <cell r="R1337">
            <v>6094.3266960000001</v>
          </cell>
          <cell r="S1337">
            <v>17914.955163999999</v>
          </cell>
          <cell r="T1337">
            <v>17842.961434000001</v>
          </cell>
          <cell r="U1337">
            <v>14258.943139000001</v>
          </cell>
          <cell r="V1337">
            <v>23937.288130000001</v>
          </cell>
          <cell r="W1337">
            <v>4.524291652439999E-2</v>
          </cell>
          <cell r="X1337">
            <v>0.14231681279160149</v>
          </cell>
          <cell r="Y1337">
            <v>1932.3082494537368</v>
          </cell>
          <cell r="Z1337">
            <v>100191.557549</v>
          </cell>
          <cell r="AA1337">
            <v>7379228</v>
          </cell>
        </row>
        <row r="1338">
          <cell r="A1338" t="str">
            <v>THW</v>
          </cell>
          <cell r="D1338">
            <v>86162.741966999994</v>
          </cell>
          <cell r="E1338">
            <v>43451.337402999998</v>
          </cell>
          <cell r="F1338">
            <v>12158.526468</v>
          </cell>
          <cell r="G1338">
            <v>2469.4320130000001</v>
          </cell>
          <cell r="H1338">
            <v>89609.482535000003</v>
          </cell>
          <cell r="I1338">
            <v>35106.527254000001</v>
          </cell>
          <cell r="J1338">
            <v>34981.358853999998</v>
          </cell>
          <cell r="K1338">
            <v>0</v>
          </cell>
          <cell r="L1338">
            <v>0</v>
          </cell>
          <cell r="M1338">
            <v>54502.955281000002</v>
          </cell>
          <cell r="N1338">
            <v>49980</v>
          </cell>
          <cell r="O1338">
            <v>129275.223937</v>
          </cell>
          <cell r="P1338">
            <v>106472.183597</v>
          </cell>
          <cell r="Q1338">
            <v>22803.040340000003</v>
          </cell>
          <cell r="R1338">
            <v>0</v>
          </cell>
          <cell r="S1338">
            <v>3092.1477129999998</v>
          </cell>
          <cell r="T1338">
            <v>5193.5675110000002</v>
          </cell>
          <cell r="U1338">
            <v>4000.110698</v>
          </cell>
          <cell r="V1338">
            <v>5193.5675110000002</v>
          </cell>
          <cell r="W1338">
            <v>4.4639368344054679E-2</v>
          </cell>
          <cell r="X1338">
            <v>7.3392546833042249E-2</v>
          </cell>
          <cell r="Y1338">
            <v>800.34227651060428</v>
          </cell>
          <cell r="Z1338">
            <v>54502.955281000002</v>
          </cell>
          <cell r="AA1338">
            <v>4998000</v>
          </cell>
        </row>
        <row r="1339">
          <cell r="A1339" t="str">
            <v>BTG</v>
          </cell>
          <cell r="D1339">
            <v>24155.708290999999</v>
          </cell>
          <cell r="E1339">
            <v>8929.4053070000009</v>
          </cell>
          <cell r="F1339">
            <v>9069.6430949999994</v>
          </cell>
          <cell r="G1339">
            <v>1199.798029</v>
          </cell>
          <cell r="H1339">
            <v>25355.50632</v>
          </cell>
          <cell r="I1339">
            <v>3904.5882109999998</v>
          </cell>
          <cell r="J1339">
            <v>3904.5882109999998</v>
          </cell>
          <cell r="K1339">
            <v>0</v>
          </cell>
          <cell r="L1339">
            <v>0</v>
          </cell>
          <cell r="M1339">
            <v>21450.918108999998</v>
          </cell>
          <cell r="N1339">
            <v>11900</v>
          </cell>
          <cell r="O1339">
            <v>58374.796925000002</v>
          </cell>
          <cell r="P1339">
            <v>53953.887605000004</v>
          </cell>
          <cell r="Q1339">
            <v>4420.9093200000007</v>
          </cell>
          <cell r="R1339">
            <v>0</v>
          </cell>
          <cell r="S1339">
            <v>182.36026699999999</v>
          </cell>
          <cell r="T1339">
            <v>327.50724600000001</v>
          </cell>
          <cell r="U1339">
            <v>247.79416399999999</v>
          </cell>
          <cell r="V1339">
            <v>327.50724600000001</v>
          </cell>
          <cell r="W1339">
            <v>9.7727949453150567E-3</v>
          </cell>
          <cell r="X1339">
            <v>1.1551681039518532E-2</v>
          </cell>
          <cell r="Y1339">
            <v>208.23038991596638</v>
          </cell>
          <cell r="Z1339">
            <v>21450.918108999998</v>
          </cell>
          <cell r="AA1339">
            <v>1190000</v>
          </cell>
        </row>
        <row r="1340">
          <cell r="A1340" t="str">
            <v>KSH</v>
          </cell>
          <cell r="D1340">
            <v>619735.15641099995</v>
          </cell>
          <cell r="E1340">
            <v>50138.983124999999</v>
          </cell>
          <cell r="F1340">
            <v>267.81200000000001</v>
          </cell>
          <cell r="G1340">
            <v>0</v>
          </cell>
          <cell r="H1340">
            <v>619798.84641100001</v>
          </cell>
          <cell r="I1340">
            <v>13398.367273</v>
          </cell>
          <cell r="J1340">
            <v>13398.367273</v>
          </cell>
          <cell r="K1340">
            <v>0</v>
          </cell>
          <cell r="L1340">
            <v>0</v>
          </cell>
          <cell r="M1340">
            <v>606400.47913800005</v>
          </cell>
          <cell r="N1340">
            <v>575096.75</v>
          </cell>
          <cell r="O1340" t="e">
            <v>#N/A</v>
          </cell>
          <cell r="P1340" t="e">
            <v>#N/A</v>
          </cell>
          <cell r="Q1340" t="e">
            <v>#N/A</v>
          </cell>
          <cell r="R1340" t="e">
            <v>#N/A</v>
          </cell>
          <cell r="S1340">
            <v>1325.699881</v>
          </cell>
          <cell r="T1340">
            <v>6627.9840869999998</v>
          </cell>
          <cell r="U1340">
            <v>4964.0384700000004</v>
          </cell>
          <cell r="V1340" t="e">
            <v>#N/A</v>
          </cell>
          <cell r="W1340">
            <v>8.0091121478278061E-3</v>
          </cell>
          <cell r="X1340">
            <v>8.1860728030037095E-3</v>
          </cell>
          <cell r="Y1340">
            <v>86.316580123257523</v>
          </cell>
          <cell r="Z1340">
            <v>606400.47913800005</v>
          </cell>
          <cell r="AA1340">
            <v>57509675</v>
          </cell>
        </row>
        <row r="1341">
          <cell r="A1341" t="str">
            <v>BHC</v>
          </cell>
          <cell r="D1341">
            <v>61551.461689999996</v>
          </cell>
          <cell r="E1341">
            <v>27013.377148</v>
          </cell>
          <cell r="F1341">
            <v>28400.799288999999</v>
          </cell>
          <cell r="G1341">
            <v>47437.395150999997</v>
          </cell>
          <cell r="H1341">
            <v>126518.151228</v>
          </cell>
          <cell r="I1341">
            <v>206526.750833</v>
          </cell>
          <cell r="J1341">
            <v>154471.016905</v>
          </cell>
          <cell r="K1341">
            <v>20154.891967</v>
          </cell>
          <cell r="L1341">
            <v>34907.684412000002</v>
          </cell>
          <cell r="M1341">
            <v>-80008.599604999996</v>
          </cell>
          <cell r="N1341">
            <v>45000</v>
          </cell>
          <cell r="O1341">
            <v>146156.743242</v>
          </cell>
          <cell r="P1341">
            <v>141479.94300500001</v>
          </cell>
          <cell r="Q1341">
            <v>4676.8002370000013</v>
          </cell>
          <cell r="R1341">
            <v>4253.3035220000002</v>
          </cell>
          <cell r="S1341">
            <v>-9075.4736339999999</v>
          </cell>
          <cell r="T1341">
            <v>-13627.374007</v>
          </cell>
          <cell r="U1341">
            <v>-13627.374007</v>
          </cell>
          <cell r="V1341">
            <v>-9374.0704850000002</v>
          </cell>
          <cell r="W1341">
            <v>-0.1077108215282243</v>
          </cell>
          <cell r="X1341">
            <v>0.17032386611286696</v>
          </cell>
          <cell r="Y1341">
            <v>-3028.3053348888889</v>
          </cell>
          <cell r="Z1341">
            <v>-80008.599604999996</v>
          </cell>
          <cell r="AA1341">
            <v>4500000</v>
          </cell>
        </row>
        <row r="1342">
          <cell r="A1342" t="str">
            <v>SHG</v>
          </cell>
          <cell r="D1342">
            <v>962995.13927100005</v>
          </cell>
          <cell r="E1342">
            <v>46483.676445999998</v>
          </cell>
          <cell r="F1342">
            <v>417948.25433999998</v>
          </cell>
          <cell r="G1342">
            <v>104126.84673799999</v>
          </cell>
          <cell r="H1342">
            <v>1470926.641171</v>
          </cell>
          <cell r="I1342">
            <v>2055913.7960020001</v>
          </cell>
          <cell r="J1342">
            <v>1524685.1896589999</v>
          </cell>
          <cell r="K1342">
            <v>300194.66341400001</v>
          </cell>
          <cell r="L1342">
            <v>600</v>
          </cell>
          <cell r="M1342">
            <v>-584987.15483100002</v>
          </cell>
          <cell r="N1342">
            <v>270000</v>
          </cell>
          <cell r="O1342">
            <v>154776.07274</v>
          </cell>
          <cell r="P1342">
            <v>126059.260628</v>
          </cell>
          <cell r="Q1342">
            <v>28716.812111999996</v>
          </cell>
          <cell r="R1342">
            <v>94183.631810000006</v>
          </cell>
          <cell r="S1342">
            <v>-287200.92351200001</v>
          </cell>
          <cell r="T1342">
            <v>-387545.22984300001</v>
          </cell>
          <cell r="U1342">
            <v>-382862.34411200002</v>
          </cell>
          <cell r="V1342">
            <v>-293361.59803300002</v>
          </cell>
          <cell r="W1342">
            <v>-0.26028649790937536</v>
          </cell>
          <cell r="X1342">
            <v>0.65447991626860103</v>
          </cell>
          <cell r="Y1342">
            <v>-14180.086818962964</v>
          </cell>
          <cell r="Z1342">
            <v>-584987.15483100002</v>
          </cell>
          <cell r="AA1342">
            <v>27000000</v>
          </cell>
        </row>
        <row r="1343">
          <cell r="A1343" t="str">
            <v>VDB</v>
          </cell>
          <cell r="D1343">
            <v>38351.423225999999</v>
          </cell>
          <cell r="E1343">
            <v>15175.741180999999</v>
          </cell>
          <cell r="F1343">
            <v>22461.447763</v>
          </cell>
          <cell r="G1343">
            <v>165814.162874</v>
          </cell>
          <cell r="H1343">
            <v>227671.35524199999</v>
          </cell>
          <cell r="I1343">
            <v>175379.86641399999</v>
          </cell>
          <cell r="J1343">
            <v>145514.86641399999</v>
          </cell>
          <cell r="K1343">
            <v>41400</v>
          </cell>
          <cell r="L1343">
            <v>29865</v>
          </cell>
          <cell r="M1343">
            <v>52291.488828000001</v>
          </cell>
          <cell r="N1343">
            <v>51000</v>
          </cell>
          <cell r="O1343">
            <v>4938974.3138420004</v>
          </cell>
          <cell r="P1343">
            <v>4711796.591674</v>
          </cell>
          <cell r="Q1343">
            <v>227177.72216800018</v>
          </cell>
          <cell r="R1343">
            <v>17224.236152000001</v>
          </cell>
          <cell r="S1343">
            <v>44443.607479999999</v>
          </cell>
          <cell r="T1343">
            <v>23108.604098</v>
          </cell>
          <cell r="U1343">
            <v>18341.321016999998</v>
          </cell>
          <cell r="V1343">
            <v>40332.840250000001</v>
          </cell>
          <cell r="W1343">
            <v>8.056051231172387E-2</v>
          </cell>
          <cell r="X1343">
            <v>0.35075155494863158</v>
          </cell>
          <cell r="Y1343">
            <v>3596.3374543137256</v>
          </cell>
          <cell r="Z1343">
            <v>52291.488828000001</v>
          </cell>
          <cell r="AA1343">
            <v>5100000</v>
          </cell>
        </row>
        <row r="1344">
          <cell r="A1344" t="str">
            <v>DWS</v>
          </cell>
          <cell r="D1344">
            <v>98573.707053000006</v>
          </cell>
          <cell r="E1344">
            <v>19025.480135000002</v>
          </cell>
          <cell r="F1344">
            <v>31120.253373</v>
          </cell>
          <cell r="G1344">
            <v>914935.37411800004</v>
          </cell>
          <cell r="H1344">
            <v>1025600.134871</v>
          </cell>
          <cell r="I1344">
            <v>722229.22386499995</v>
          </cell>
          <cell r="J1344">
            <v>587186.28478400002</v>
          </cell>
          <cell r="K1344">
            <v>32886.205000000002</v>
          </cell>
          <cell r="L1344">
            <v>134449.75648700001</v>
          </cell>
          <cell r="M1344">
            <v>303370.91100600001</v>
          </cell>
          <cell r="N1344">
            <v>259181.3</v>
          </cell>
          <cell r="O1344">
            <v>286947.76891899999</v>
          </cell>
          <cell r="P1344">
            <v>190314.98666299999</v>
          </cell>
          <cell r="Q1344">
            <v>96632.782255999991</v>
          </cell>
          <cell r="R1344">
            <v>5014.6338249999999</v>
          </cell>
          <cell r="S1344">
            <v>28332.736876999999</v>
          </cell>
          <cell r="T1344">
            <v>41815.686547999998</v>
          </cell>
          <cell r="U1344">
            <v>39387.275307000004</v>
          </cell>
          <cell r="V1344">
            <v>46830.320372999995</v>
          </cell>
          <cell r="W1344">
            <v>3.8404124539193958E-2</v>
          </cell>
          <cell r="X1344">
            <v>0.12983207643867017</v>
          </cell>
          <cell r="Y1344">
            <v>1519.6804440366648</v>
          </cell>
          <cell r="Z1344">
            <v>303370.91100600001</v>
          </cell>
          <cell r="AA1344">
            <v>25918130</v>
          </cell>
        </row>
        <row r="1345">
          <cell r="A1345" t="str">
            <v>PDT</v>
          </cell>
          <cell r="D1345">
            <v>5269448.0207390003</v>
          </cell>
          <cell r="E1345">
            <v>476629.57344299997</v>
          </cell>
          <cell r="F1345">
            <v>945243.96438899997</v>
          </cell>
          <cell r="G1345">
            <v>1609656.0485070001</v>
          </cell>
          <cell r="H1345">
            <v>7063907.3736889996</v>
          </cell>
          <cell r="I1345">
            <v>6058527.888421</v>
          </cell>
          <cell r="J1345">
            <v>5795647.8896289999</v>
          </cell>
          <cell r="K1345">
            <v>3892406.46918</v>
          </cell>
          <cell r="L1345">
            <v>17692.870599999998</v>
          </cell>
          <cell r="M1345">
            <v>1005379.485268</v>
          </cell>
          <cell r="N1345" t="e">
            <v>#N/A</v>
          </cell>
          <cell r="O1345">
            <v>11958470.727472</v>
          </cell>
          <cell r="P1345">
            <v>11560030.993252</v>
          </cell>
          <cell r="Q1345">
            <v>398439.73421999917</v>
          </cell>
          <cell r="R1345">
            <v>160375.09401999999</v>
          </cell>
          <cell r="S1345">
            <v>-22782.667960999999</v>
          </cell>
          <cell r="T1345">
            <v>104136.465505</v>
          </cell>
          <cell r="U1345">
            <v>79549.290217000002</v>
          </cell>
          <cell r="V1345">
            <v>264511.55952499999</v>
          </cell>
          <cell r="W1345">
            <v>1.1261372213528445E-2</v>
          </cell>
          <cell r="X1345">
            <v>7.9123645730442629E-2</v>
          </cell>
          <cell r="Y1345">
            <v>586.98179074741097</v>
          </cell>
          <cell r="Z1345">
            <v>1005379.485268</v>
          </cell>
          <cell r="AA1345">
            <v>135522586</v>
          </cell>
        </row>
        <row r="1346">
          <cell r="A1346" t="str">
            <v>MTM</v>
          </cell>
          <cell r="D1346">
            <v>160955.708147</v>
          </cell>
          <cell r="E1346">
            <v>115031.014616</v>
          </cell>
          <cell r="F1346">
            <v>0</v>
          </cell>
          <cell r="G1346">
            <v>3136.3962919999999</v>
          </cell>
          <cell r="H1346">
            <v>164092.10443899999</v>
          </cell>
          <cell r="I1346">
            <v>32191.748231000001</v>
          </cell>
          <cell r="J1346">
            <v>32191.748231000001</v>
          </cell>
          <cell r="K1346">
            <v>1015</v>
          </cell>
          <cell r="L1346">
            <v>0</v>
          </cell>
          <cell r="M1346">
            <v>131900.35620800001</v>
          </cell>
          <cell r="N1346">
            <v>268400</v>
          </cell>
          <cell r="O1346">
            <v>0</v>
          </cell>
          <cell r="P1346">
            <v>1229.1175470000001</v>
          </cell>
          <cell r="Q1346" t="e">
            <v>#N/A</v>
          </cell>
          <cell r="R1346" t="e">
            <v>#N/A</v>
          </cell>
          <cell r="S1346">
            <v>-79663.389360999994</v>
          </cell>
          <cell r="T1346">
            <v>-79824.465093999999</v>
          </cell>
          <cell r="U1346">
            <v>-79824.465093999999</v>
          </cell>
          <cell r="V1346" t="e">
            <v>#N/A</v>
          </cell>
          <cell r="W1346">
            <v>-0.48646134051912382</v>
          </cell>
          <cell r="X1346">
            <v>-0.60518763852404589</v>
          </cell>
          <cell r="Y1346">
            <v>-2574.9827449677418</v>
          </cell>
          <cell r="Z1346">
            <v>131900.35620800001</v>
          </cell>
          <cell r="AA1346">
            <v>31000000</v>
          </cell>
        </row>
        <row r="1347">
          <cell r="A1347" t="str">
            <v>NCS</v>
          </cell>
          <cell r="D1347">
            <v>201464.52593900001</v>
          </cell>
          <cell r="E1347">
            <v>66573.181438</v>
          </cell>
          <cell r="F1347">
            <v>9850.0565939999997</v>
          </cell>
          <cell r="G1347">
            <v>458034.33908499999</v>
          </cell>
          <cell r="H1347">
            <v>678539.74973399995</v>
          </cell>
          <cell r="I1347">
            <v>448208.09618200001</v>
          </cell>
          <cell r="J1347">
            <v>213275.169601</v>
          </cell>
          <cell r="K1347">
            <v>15662.195105000001</v>
          </cell>
          <cell r="L1347">
            <v>234932.92658100001</v>
          </cell>
          <cell r="M1347">
            <v>230331.653552</v>
          </cell>
          <cell r="N1347">
            <v>179482.1</v>
          </cell>
          <cell r="O1347">
            <v>633848.94734800002</v>
          </cell>
          <cell r="P1347">
            <v>538508.29526599997</v>
          </cell>
          <cell r="Q1347">
            <v>95340.652082000044</v>
          </cell>
          <cell r="R1347">
            <v>11742.281134999999</v>
          </cell>
          <cell r="S1347">
            <v>65591.772075999994</v>
          </cell>
          <cell r="T1347">
            <v>58087.763182000002</v>
          </cell>
          <cell r="U1347">
            <v>46368.354546000002</v>
          </cell>
          <cell r="V1347">
            <v>69830.044317000007</v>
          </cell>
          <cell r="W1347">
            <v>6.8335502178283949E-2</v>
          </cell>
          <cell r="X1347">
            <v>0.2013112563164568</v>
          </cell>
          <cell r="Y1347">
            <v>2583.4528649932222</v>
          </cell>
          <cell r="Z1347">
            <v>230331.653552</v>
          </cell>
          <cell r="AA1347">
            <v>17948210</v>
          </cell>
        </row>
        <row r="1348">
          <cell r="A1348" t="str">
            <v>SCC</v>
          </cell>
          <cell r="D1348">
            <v>12074.862822999999</v>
          </cell>
          <cell r="E1348">
            <v>3482.873411</v>
          </cell>
          <cell r="F1348">
            <v>2602.799923</v>
          </cell>
          <cell r="G1348">
            <v>18040.639230000001</v>
          </cell>
          <cell r="H1348">
            <v>30615.502053</v>
          </cell>
          <cell r="I1348">
            <v>27183.784736000001</v>
          </cell>
          <cell r="J1348">
            <v>20260.757127000001</v>
          </cell>
          <cell r="K1348">
            <v>2440</v>
          </cell>
          <cell r="L1348">
            <v>6923.0276089999998</v>
          </cell>
          <cell r="M1348">
            <v>3431.7173170000001</v>
          </cell>
          <cell r="N1348">
            <v>18433.68</v>
          </cell>
          <cell r="O1348">
            <v>577.98165200000005</v>
          </cell>
          <cell r="P1348">
            <v>592.73792500000002</v>
          </cell>
          <cell r="Q1348">
            <v>-14.756272999999995</v>
          </cell>
          <cell r="R1348">
            <v>1090.077939</v>
          </cell>
          <cell r="S1348">
            <v>-5514.8562439999996</v>
          </cell>
          <cell r="T1348">
            <v>-6789.8736349999999</v>
          </cell>
          <cell r="U1348">
            <v>-6789.8736349999999</v>
          </cell>
          <cell r="V1348">
            <v>-5699.7956960000001</v>
          </cell>
          <cell r="W1348">
            <v>-0.22177894137570295</v>
          </cell>
          <cell r="X1348">
            <v>-1.9785643768979471</v>
          </cell>
          <cell r="Y1348">
            <v>-3597.093470544607</v>
          </cell>
          <cell r="Z1348">
            <v>3431.7173170000001</v>
          </cell>
          <cell r="AA1348">
            <v>1887600</v>
          </cell>
        </row>
        <row r="1349">
          <cell r="A1349" t="str">
            <v>VEA</v>
          </cell>
          <cell r="D1349">
            <v>16407545.885321001</v>
          </cell>
          <cell r="E1349">
            <v>1190392.761311</v>
          </cell>
          <cell r="F1349">
            <v>2305795.6639820002</v>
          </cell>
          <cell r="G1349">
            <v>2456335.1370890001</v>
          </cell>
          <cell r="H1349">
            <v>26405981.212071002</v>
          </cell>
          <cell r="I1349">
            <v>1556403.2513900001</v>
          </cell>
          <cell r="J1349">
            <v>1398652.891088</v>
          </cell>
          <cell r="K1349">
            <v>384022.42681799998</v>
          </cell>
          <cell r="L1349">
            <v>115683.33778</v>
          </cell>
          <cell r="M1349">
            <v>24849577.960680999</v>
          </cell>
          <cell r="N1349">
            <v>13288000</v>
          </cell>
          <cell r="O1349">
            <v>7070076.3441610001</v>
          </cell>
          <cell r="P1349">
            <v>6467375.9483230002</v>
          </cell>
          <cell r="Q1349">
            <v>602700.39583799988</v>
          </cell>
          <cell r="R1349">
            <v>20403.475064999999</v>
          </cell>
          <cell r="S1349">
            <v>-54010.913134000002</v>
          </cell>
          <cell r="T1349">
            <v>7126224.8456309997</v>
          </cell>
          <cell r="U1349">
            <v>7010370.6926450003</v>
          </cell>
          <cell r="V1349">
            <v>7146628.320696</v>
          </cell>
          <cell r="W1349">
            <v>0.26548419603662898</v>
          </cell>
          <cell r="X1349">
            <v>0.28211226378723103</v>
          </cell>
          <cell r="Y1349">
            <v>5275.7154520206204</v>
          </cell>
          <cell r="Z1349">
            <v>24849577.960680999</v>
          </cell>
          <cell r="AA1349">
            <v>1328800000</v>
          </cell>
        </row>
        <row r="1350">
          <cell r="A1350" t="str">
            <v>SD7</v>
          </cell>
          <cell r="D1350">
            <v>190717.53419999999</v>
          </cell>
          <cell r="E1350">
            <v>155587.90113099999</v>
          </cell>
          <cell r="F1350">
            <v>29228.604712</v>
          </cell>
          <cell r="G1350">
            <v>241.34494599999999</v>
          </cell>
          <cell r="H1350">
            <v>255890.98089400001</v>
          </cell>
          <cell r="I1350">
            <v>135792.56220399999</v>
          </cell>
          <cell r="J1350">
            <v>132602.58120399999</v>
          </cell>
          <cell r="K1350">
            <v>3936.2579999999998</v>
          </cell>
          <cell r="L1350">
            <v>0</v>
          </cell>
          <cell r="M1350">
            <v>120098.41869000001</v>
          </cell>
          <cell r="N1350">
            <v>106000</v>
          </cell>
          <cell r="O1350">
            <v>64134.486659000002</v>
          </cell>
          <cell r="P1350">
            <v>40106.449235</v>
          </cell>
          <cell r="Q1350">
            <v>24028.037423999998</v>
          </cell>
          <cell r="R1350">
            <v>2715.5220850000001</v>
          </cell>
          <cell r="S1350">
            <v>15328.819087</v>
          </cell>
          <cell r="T1350">
            <v>1033.487365</v>
          </cell>
          <cell r="U1350">
            <v>1033.487365</v>
          </cell>
          <cell r="V1350">
            <v>3749.00945</v>
          </cell>
          <cell r="W1350">
            <v>4.0387799577356366E-3</v>
          </cell>
          <cell r="X1350">
            <v>8.6053369917188857E-3</v>
          </cell>
          <cell r="Y1350">
            <v>97.498808018867919</v>
          </cell>
          <cell r="Z1350">
            <v>120098.41869000001</v>
          </cell>
          <cell r="AA1350">
            <v>10600000</v>
          </cell>
        </row>
        <row r="1351">
          <cell r="A1351" t="str">
            <v>BHT</v>
          </cell>
          <cell r="D1351">
            <v>74372.781419999999</v>
          </cell>
          <cell r="E1351">
            <v>1687.4935640000001</v>
          </cell>
          <cell r="F1351">
            <v>46564.143051999999</v>
          </cell>
          <cell r="G1351">
            <v>88691.332720000006</v>
          </cell>
          <cell r="H1351">
            <v>163172.11413999999</v>
          </cell>
          <cell r="I1351">
            <v>166204.61420899999</v>
          </cell>
          <cell r="J1351">
            <v>75421.955197000003</v>
          </cell>
          <cell r="K1351">
            <v>32557.150423999999</v>
          </cell>
          <cell r="L1351">
            <v>72597.459273</v>
          </cell>
          <cell r="M1351">
            <v>-3032.5000690000002</v>
          </cell>
          <cell r="N1351">
            <v>46000</v>
          </cell>
          <cell r="O1351">
            <v>0</v>
          </cell>
          <cell r="P1351">
            <v>0</v>
          </cell>
          <cell r="Q1351" t="e">
            <v>#N/A</v>
          </cell>
          <cell r="R1351">
            <v>2450.6272650000001</v>
          </cell>
          <cell r="S1351">
            <v>-170.82080400000001</v>
          </cell>
          <cell r="T1351">
            <v>-6313.1975210000001</v>
          </cell>
          <cell r="U1351">
            <v>-6395.5646710000001</v>
          </cell>
          <cell r="V1351">
            <v>-3862.570256</v>
          </cell>
          <cell r="W1351">
            <v>-3.9195206268594837E-2</v>
          </cell>
          <cell r="X1351">
            <v>2.1090072631421264</v>
          </cell>
          <cell r="Y1351">
            <v>-1400.9999279299013</v>
          </cell>
          <cell r="Z1351">
            <v>-3032.5000690000002</v>
          </cell>
          <cell r="AA1351">
            <v>4565000</v>
          </cell>
        </row>
        <row r="1352">
          <cell r="A1352" t="str">
            <v>L44</v>
          </cell>
          <cell r="D1352">
            <v>167058.58018600001</v>
          </cell>
          <cell r="E1352">
            <v>29213.647837</v>
          </cell>
          <cell r="F1352">
            <v>131162.97576599999</v>
          </cell>
          <cell r="G1352">
            <v>7506.9468180000003</v>
          </cell>
          <cell r="H1352">
            <v>174879.07964899999</v>
          </cell>
          <cell r="I1352">
            <v>277138.15807200002</v>
          </cell>
          <cell r="J1352">
            <v>277138.15807200002</v>
          </cell>
          <cell r="K1352">
            <v>126892.927404</v>
          </cell>
          <cell r="L1352">
            <v>0</v>
          </cell>
          <cell r="M1352">
            <v>-102259.078423</v>
          </cell>
          <cell r="N1352">
            <v>39800</v>
          </cell>
          <cell r="O1352">
            <v>11464.894002000001</v>
          </cell>
          <cell r="P1352">
            <v>16120.634443999999</v>
          </cell>
          <cell r="Q1352">
            <v>-4655.7404420000012</v>
          </cell>
          <cell r="R1352">
            <v>9855.5249309999999</v>
          </cell>
          <cell r="S1352">
            <v>-8595.536924</v>
          </cell>
          <cell r="T1352">
            <v>-21262.723359</v>
          </cell>
          <cell r="U1352">
            <v>-21262.723359</v>
          </cell>
          <cell r="V1352">
            <v>-11407.198428</v>
          </cell>
          <cell r="W1352">
            <v>-0.12158528854152502</v>
          </cell>
          <cell r="X1352">
            <v>0.20792993333115753</v>
          </cell>
          <cell r="Y1352">
            <v>-5342.3928037688438</v>
          </cell>
          <cell r="Z1352">
            <v>-102259.078423</v>
          </cell>
          <cell r="AA1352">
            <v>3980000</v>
          </cell>
        </row>
        <row r="1353">
          <cell r="A1353" t="str">
            <v>KHL</v>
          </cell>
          <cell r="D1353">
            <v>28917.548393000001</v>
          </cell>
          <cell r="E1353">
            <v>6079.4822590000003</v>
          </cell>
          <cell r="F1353">
            <v>16759.228977999999</v>
          </cell>
          <cell r="G1353">
            <v>5611.6817060000003</v>
          </cell>
          <cell r="H1353">
            <v>112663.460834</v>
          </cell>
          <cell r="I1353">
            <v>66336.411479999995</v>
          </cell>
          <cell r="J1353">
            <v>66336.411479999995</v>
          </cell>
          <cell r="K1353">
            <v>21427.994627</v>
          </cell>
          <cell r="L1353">
            <v>0</v>
          </cell>
          <cell r="M1353">
            <v>46327.049354000002</v>
          </cell>
          <cell r="N1353">
            <v>120000</v>
          </cell>
          <cell r="O1353">
            <v>849.25</v>
          </cell>
          <cell r="P1353">
            <v>629.92589999999996</v>
          </cell>
          <cell r="Q1353">
            <v>219.32409999999999</v>
          </cell>
          <cell r="R1353" t="e">
            <v>#N/A</v>
          </cell>
          <cell r="S1353">
            <v>-5427.6960170000002</v>
          </cell>
          <cell r="T1353">
            <v>-13096.933112000001</v>
          </cell>
          <cell r="U1353">
            <v>-13096.933112000001</v>
          </cell>
          <cell r="V1353" t="e">
            <v>#N/A</v>
          </cell>
          <cell r="W1353">
            <v>-0.11624827619397575</v>
          </cell>
          <cell r="X1353">
            <v>-0.28270596324670039</v>
          </cell>
          <cell r="Y1353">
            <v>-1091.4110926666667</v>
          </cell>
          <cell r="Z1353">
            <v>46327.049354000002</v>
          </cell>
          <cell r="AA1353">
            <v>12000000</v>
          </cell>
        </row>
        <row r="1354">
          <cell r="A1354" t="str">
            <v>HNR</v>
          </cell>
          <cell r="D1354">
            <v>258569.875371</v>
          </cell>
          <cell r="E1354">
            <v>25573.476179000001</v>
          </cell>
          <cell r="F1354">
            <v>159252.80094399999</v>
          </cell>
          <cell r="G1354">
            <v>199606.88861200001</v>
          </cell>
          <cell r="H1354">
            <v>499174.67210800003</v>
          </cell>
          <cell r="I1354">
            <v>24444.121435000001</v>
          </cell>
          <cell r="J1354">
            <v>23990.437464999999</v>
          </cell>
          <cell r="K1354">
            <v>0</v>
          </cell>
          <cell r="L1354">
            <v>0</v>
          </cell>
          <cell r="M1354">
            <v>474730.55067299999</v>
          </cell>
          <cell r="N1354">
            <v>200000</v>
          </cell>
          <cell r="O1354">
            <v>138666.508466</v>
          </cell>
          <cell r="P1354">
            <v>121839.18984000001</v>
          </cell>
          <cell r="Q1354">
            <v>16827.318626000011</v>
          </cell>
          <cell r="R1354">
            <v>0</v>
          </cell>
          <cell r="S1354">
            <v>-81064.750677000004</v>
          </cell>
          <cell r="T1354">
            <v>-78367.973524000001</v>
          </cell>
          <cell r="U1354">
            <v>-78367.973524000001</v>
          </cell>
          <cell r="V1354">
            <v>-78367.973524000001</v>
          </cell>
          <cell r="W1354">
            <v>-0.15699509190451177</v>
          </cell>
          <cell r="X1354">
            <v>-0.16507885033499936</v>
          </cell>
          <cell r="Y1354">
            <v>-3918.3986762</v>
          </cell>
          <cell r="Z1354">
            <v>474730.55067299999</v>
          </cell>
          <cell r="AA1354">
            <v>20000000</v>
          </cell>
        </row>
        <row r="1355">
          <cell r="A1355" t="str">
            <v>PSG</v>
          </cell>
          <cell r="D1355">
            <v>341061.43161000003</v>
          </cell>
          <cell r="E1355">
            <v>12553.785102</v>
          </cell>
          <cell r="F1355">
            <v>202641.15051599999</v>
          </cell>
          <cell r="G1355">
            <v>8456.3317719999995</v>
          </cell>
          <cell r="H1355">
            <v>400495.60685699998</v>
          </cell>
          <cell r="I1355">
            <v>802453.15541200002</v>
          </cell>
          <cell r="J1355">
            <v>749690.94250700006</v>
          </cell>
          <cell r="K1355">
            <v>114480.716147</v>
          </cell>
          <cell r="L1355">
            <v>26892.305142000001</v>
          </cell>
          <cell r="M1355">
            <v>-401957.54855499999</v>
          </cell>
          <cell r="N1355">
            <v>350000</v>
          </cell>
          <cell r="O1355">
            <v>22358.782006000001</v>
          </cell>
          <cell r="P1355">
            <v>17685.813310000001</v>
          </cell>
          <cell r="Q1355">
            <v>4672.9686959999999</v>
          </cell>
          <cell r="R1355">
            <v>18013.821019999999</v>
          </cell>
          <cell r="S1355">
            <v>1251.233338</v>
          </cell>
          <cell r="T1355">
            <v>-12472.931059</v>
          </cell>
          <cell r="U1355">
            <v>-12585.235984999999</v>
          </cell>
          <cell r="V1355">
            <v>5540.8899609999989</v>
          </cell>
          <cell r="W1355">
            <v>-3.1424154895895409E-2</v>
          </cell>
          <cell r="X1355">
            <v>3.1309863517286221E-2</v>
          </cell>
          <cell r="Y1355">
            <v>-359.578171</v>
          </cell>
          <cell r="Z1355">
            <v>-401957.54855499999</v>
          </cell>
          <cell r="AA1355">
            <v>35000000</v>
          </cell>
        </row>
        <row r="1356">
          <cell r="A1356" t="str">
            <v>WTC</v>
          </cell>
          <cell r="D1356">
            <v>52201.462630000002</v>
          </cell>
          <cell r="E1356">
            <v>35794.861089999999</v>
          </cell>
          <cell r="F1356">
            <v>9341.1065099999996</v>
          </cell>
          <cell r="G1356">
            <v>31544.410389000001</v>
          </cell>
          <cell r="H1356">
            <v>83804.398006999996</v>
          </cell>
          <cell r="I1356">
            <v>77791.826188999999</v>
          </cell>
          <cell r="J1356">
            <v>77791.826188999999</v>
          </cell>
          <cell r="K1356">
            <v>27689.201816000001</v>
          </cell>
          <cell r="L1356">
            <v>0</v>
          </cell>
          <cell r="M1356">
            <v>6012.5718180000003</v>
          </cell>
          <cell r="N1356">
            <v>100000</v>
          </cell>
          <cell r="O1356">
            <v>633031.06274299999</v>
          </cell>
          <cell r="P1356">
            <v>588032.35544700001</v>
          </cell>
          <cell r="Q1356">
            <v>44998.707296000037</v>
          </cell>
          <cell r="R1356">
            <v>2618.6015659999998</v>
          </cell>
          <cell r="S1356">
            <v>21501.964952999999</v>
          </cell>
          <cell r="T1356">
            <v>20313.054273000002</v>
          </cell>
          <cell r="U1356">
            <v>20313.054273000002</v>
          </cell>
          <cell r="V1356">
            <v>22931.655839000003</v>
          </cell>
          <cell r="W1356">
            <v>0.24238649469569959</v>
          </cell>
          <cell r="X1356">
            <v>3.3784302105445554</v>
          </cell>
          <cell r="Y1356">
            <v>2031.3054273</v>
          </cell>
          <cell r="Z1356">
            <v>6012.5718180000003</v>
          </cell>
          <cell r="AA1356">
            <v>10000000</v>
          </cell>
        </row>
        <row r="1357">
          <cell r="A1357" t="str">
            <v>DVC</v>
          </cell>
          <cell r="D1357">
            <v>47030.809357999999</v>
          </cell>
          <cell r="E1357">
            <v>8731.9828140000009</v>
          </cell>
          <cell r="F1357">
            <v>1316.310068</v>
          </cell>
          <cell r="G1357">
            <v>14847.625791</v>
          </cell>
          <cell r="H1357">
            <v>295290.65526199999</v>
          </cell>
          <cell r="I1357">
            <v>155803.28911099999</v>
          </cell>
          <cell r="J1357">
            <v>43790.532781000002</v>
          </cell>
          <cell r="K1357">
            <v>36112.007992999999</v>
          </cell>
          <cell r="L1357">
            <v>104857.39633</v>
          </cell>
          <cell r="M1357">
            <v>139487.36615099999</v>
          </cell>
          <cell r="N1357">
            <v>60466.37</v>
          </cell>
          <cell r="O1357">
            <v>198740.83068000001</v>
          </cell>
          <cell r="P1357">
            <v>151892.831817</v>
          </cell>
          <cell r="Q1357">
            <v>46847.998863000008</v>
          </cell>
          <cell r="R1357">
            <v>14030.694867</v>
          </cell>
          <cell r="S1357">
            <v>21784.766061999999</v>
          </cell>
          <cell r="T1357">
            <v>8740.9305640000002</v>
          </cell>
          <cell r="U1357">
            <v>6525.1271059999999</v>
          </cell>
          <cell r="V1357">
            <v>22771.625431</v>
          </cell>
          <cell r="W1357">
            <v>2.2097303079945101E-2</v>
          </cell>
          <cell r="X1357">
            <v>4.6779341284115435E-2</v>
          </cell>
          <cell r="Y1357">
            <v>726.46260861239443</v>
          </cell>
          <cell r="Z1357">
            <v>139487.36615099999</v>
          </cell>
          <cell r="AA1357">
            <v>8982055</v>
          </cell>
        </row>
        <row r="1358">
          <cell r="A1358" t="str">
            <v>TVP</v>
          </cell>
          <cell r="D1358">
            <v>336341.701245</v>
          </cell>
          <cell r="E1358">
            <v>176048.15564099999</v>
          </cell>
          <cell r="F1358">
            <v>126108.772731</v>
          </cell>
          <cell r="G1358">
            <v>35593.316856999998</v>
          </cell>
          <cell r="H1358">
            <v>378586.81251100003</v>
          </cell>
          <cell r="I1358">
            <v>130559.93113</v>
          </cell>
          <cell r="J1358">
            <v>128176.301278</v>
          </cell>
          <cell r="K1358">
            <v>20770.1531</v>
          </cell>
          <cell r="L1358">
            <v>0</v>
          </cell>
          <cell r="M1358">
            <v>248026.88138100001</v>
          </cell>
          <cell r="N1358">
            <v>110877.82</v>
          </cell>
          <cell r="O1358">
            <v>415058.314663</v>
          </cell>
          <cell r="P1358">
            <v>246923.04332500001</v>
          </cell>
          <cell r="Q1358">
            <v>168135.27133799999</v>
          </cell>
          <cell r="R1358">
            <v>817.91900299999998</v>
          </cell>
          <cell r="S1358">
            <v>43545.776393</v>
          </cell>
          <cell r="T1358">
            <v>50430.374813000002</v>
          </cell>
          <cell r="U1358">
            <v>40143.793389999999</v>
          </cell>
          <cell r="V1358">
            <v>51248.293816000005</v>
          </cell>
          <cell r="W1358">
            <v>0.10603589999277538</v>
          </cell>
          <cell r="X1358">
            <v>0.16185259100336855</v>
          </cell>
          <cell r="Y1358">
            <v>3620.5431699504916</v>
          </cell>
          <cell r="Z1358">
            <v>248026.88138100001</v>
          </cell>
          <cell r="AA1358">
            <v>11087782</v>
          </cell>
        </row>
        <row r="1359">
          <cell r="A1359" t="str">
            <v>OIL</v>
          </cell>
          <cell r="D1359">
            <v>18005113.352134999</v>
          </cell>
          <cell r="E1359">
            <v>3578548.9069920001</v>
          </cell>
          <cell r="F1359">
            <v>1607018.3349629999</v>
          </cell>
          <cell r="G1359">
            <v>4651332.7991709998</v>
          </cell>
          <cell r="H1359">
            <v>24664001.343463998</v>
          </cell>
          <cell r="I1359">
            <v>14008051.207959</v>
          </cell>
          <cell r="J1359">
            <v>13698618.233325999</v>
          </cell>
          <cell r="K1359">
            <v>2561144.793935</v>
          </cell>
          <cell r="L1359">
            <v>189345.30564199999</v>
          </cell>
          <cell r="M1359">
            <v>10655950.135505</v>
          </cell>
          <cell r="N1359">
            <v>10342295</v>
          </cell>
          <cell r="O1359">
            <v>61171241.754531004</v>
          </cell>
          <cell r="P1359">
            <v>58463766.107799001</v>
          </cell>
          <cell r="Q1359">
            <v>2707475.6467319978</v>
          </cell>
          <cell r="R1359">
            <v>140525.88536099999</v>
          </cell>
          <cell r="S1359">
            <v>430376.760526</v>
          </cell>
          <cell r="T1359">
            <v>588798.11900499999</v>
          </cell>
          <cell r="U1359">
            <v>381428.84016099997</v>
          </cell>
          <cell r="V1359">
            <v>729324.00436599995</v>
          </cell>
          <cell r="W1359">
            <v>1.5465002407732971E-2</v>
          </cell>
          <cell r="X1359">
            <v>3.5794916015053552E-2</v>
          </cell>
          <cell r="Y1359">
            <v>368.80483505933648</v>
          </cell>
          <cell r="Z1359">
            <v>10655950.135505</v>
          </cell>
          <cell r="AA1359">
            <v>1034229499.9999999</v>
          </cell>
        </row>
        <row r="1360">
          <cell r="A1360" t="str">
            <v>VRG</v>
          </cell>
          <cell r="D1360">
            <v>93154.141866000005</v>
          </cell>
          <cell r="E1360">
            <v>13192.535115999999</v>
          </cell>
          <cell r="F1360">
            <v>85.375454000000005</v>
          </cell>
          <cell r="G1360">
            <v>203697.68244999999</v>
          </cell>
          <cell r="H1360">
            <v>445859.23057299998</v>
          </cell>
          <cell r="I1360">
            <v>185957.36438499999</v>
          </cell>
          <cell r="J1360">
            <v>37291.297009000002</v>
          </cell>
          <cell r="K1360">
            <v>0</v>
          </cell>
          <cell r="L1360">
            <v>0</v>
          </cell>
          <cell r="M1360">
            <v>259901.86618800001</v>
          </cell>
          <cell r="N1360">
            <v>258948.68</v>
          </cell>
          <cell r="O1360">
            <v>7038.0690599999998</v>
          </cell>
          <cell r="P1360">
            <v>4840.3502589999998</v>
          </cell>
          <cell r="Q1360">
            <v>2197.718801</v>
          </cell>
          <cell r="R1360">
            <v>0</v>
          </cell>
          <cell r="S1360">
            <v>-5462.8867300000002</v>
          </cell>
          <cell r="T1360">
            <v>1948.4042979999999</v>
          </cell>
          <cell r="U1360">
            <v>1948.4042979999999</v>
          </cell>
          <cell r="V1360">
            <v>1948.4042979999999</v>
          </cell>
          <cell r="W1360">
            <v>4.3699987897435491E-3</v>
          </cell>
          <cell r="X1360">
            <v>7.4966922191725309E-3</v>
          </cell>
          <cell r="Y1360">
            <v>75.242874302352106</v>
          </cell>
          <cell r="Z1360">
            <v>259901.86618800001</v>
          </cell>
          <cell r="AA1360">
            <v>25894868</v>
          </cell>
        </row>
        <row r="1361">
          <cell r="A1361" t="str">
            <v>RCD</v>
          </cell>
          <cell r="D1361">
            <v>179993.19829299999</v>
          </cell>
          <cell r="E1361">
            <v>50737.369255999998</v>
          </cell>
          <cell r="F1361">
            <v>1214.920856</v>
          </cell>
          <cell r="G1361">
            <v>0</v>
          </cell>
          <cell r="H1361">
            <v>249776.19082399999</v>
          </cell>
          <cell r="I1361">
            <v>129130.979854</v>
          </cell>
          <cell r="J1361">
            <v>75319.503349999999</v>
          </cell>
          <cell r="K1361">
            <v>23240.975188</v>
          </cell>
          <cell r="L1361">
            <v>0</v>
          </cell>
          <cell r="M1361">
            <v>120645.21097</v>
          </cell>
          <cell r="N1361">
            <v>48500.62</v>
          </cell>
          <cell r="O1361">
            <v>136072.26160100001</v>
          </cell>
          <cell r="P1361">
            <v>130575.50767399999</v>
          </cell>
          <cell r="Q1361">
            <v>5496.7539269999943</v>
          </cell>
          <cell r="R1361">
            <v>0</v>
          </cell>
          <cell r="S1361">
            <v>316.64544699999999</v>
          </cell>
          <cell r="T1361">
            <v>1128.622924</v>
          </cell>
          <cell r="U1361">
            <v>950.39742699999999</v>
          </cell>
          <cell r="V1361">
            <v>1128.622924</v>
          </cell>
          <cell r="W1361">
            <v>3.8049960801495261E-3</v>
          </cell>
          <cell r="X1361">
            <v>7.877622487943832E-3</v>
          </cell>
          <cell r="Y1361">
            <v>195.95572737008311</v>
          </cell>
          <cell r="Z1361">
            <v>120645.21097</v>
          </cell>
          <cell r="AA1361">
            <v>4850062</v>
          </cell>
        </row>
        <row r="1362">
          <cell r="A1362" t="str">
            <v>TID</v>
          </cell>
          <cell r="D1362">
            <v>2446635.896888</v>
          </cell>
          <cell r="E1362">
            <v>539589.36901100015</v>
          </cell>
          <cell r="F1362">
            <v>871012.94721599994</v>
          </cell>
          <cell r="G1362">
            <v>3124761.0561179998</v>
          </cell>
          <cell r="H1362">
            <v>10408345.183913</v>
          </cell>
          <cell r="I1362">
            <v>7264357.4329220001</v>
          </cell>
          <cell r="J1362">
            <v>2588079.3849089998</v>
          </cell>
          <cell r="K1362">
            <v>1106804.1224400001</v>
          </cell>
          <cell r="L1362">
            <v>1360692.4137810001</v>
          </cell>
          <cell r="M1362">
            <v>3143987.7509909999</v>
          </cell>
          <cell r="N1362">
            <v>2000000</v>
          </cell>
          <cell r="O1362">
            <v>10073090.301199</v>
          </cell>
          <cell r="P1362">
            <v>9533701.9940540008</v>
          </cell>
          <cell r="Q1362">
            <v>539388.3071450002</v>
          </cell>
          <cell r="R1362">
            <v>107748.703056</v>
          </cell>
          <cell r="S1362">
            <v>51815.275503999997</v>
          </cell>
          <cell r="T1362">
            <v>364785.01209700003</v>
          </cell>
          <cell r="U1362">
            <v>145193.348092</v>
          </cell>
          <cell r="V1362">
            <v>472533.71515300003</v>
          </cell>
          <cell r="W1362">
            <v>1.3949705311119861E-2</v>
          </cell>
          <cell r="X1362">
            <v>4.6181270282059581E-2</v>
          </cell>
          <cell r="Y1362">
            <v>725.96674045999998</v>
          </cell>
          <cell r="Z1362">
            <v>3143987.7509909999</v>
          </cell>
          <cell r="AA1362">
            <v>200000000</v>
          </cell>
        </row>
        <row r="1363">
          <cell r="A1363" t="str">
            <v>VSP</v>
          </cell>
          <cell r="D1363">
            <v>417731.248777</v>
          </cell>
          <cell r="E1363">
            <v>-136477.873712</v>
          </cell>
          <cell r="F1363">
            <v>6980.9057080000002</v>
          </cell>
          <cell r="G1363">
            <v>422138.316796</v>
          </cell>
          <cell r="H1363">
            <v>921404.09020099998</v>
          </cell>
          <cell r="I1363">
            <v>2474433.5962499999</v>
          </cell>
          <cell r="J1363">
            <v>945944.38270299998</v>
          </cell>
          <cell r="K1363">
            <v>200281.40386600001</v>
          </cell>
          <cell r="L1363">
            <v>1479799.283453</v>
          </cell>
          <cell r="M1363">
            <v>-1553029.506049</v>
          </cell>
          <cell r="N1363">
            <v>329158.03000000003</v>
          </cell>
          <cell r="O1363">
            <v>224250.10453899999</v>
          </cell>
          <cell r="P1363">
            <v>413680.67894499999</v>
          </cell>
          <cell r="Q1363">
            <v>-189430.574406</v>
          </cell>
          <cell r="R1363">
            <v>338832.37060000002</v>
          </cell>
          <cell r="S1363">
            <v>-426835.67995199998</v>
          </cell>
          <cell r="T1363">
            <v>-2034651.1970919999</v>
          </cell>
          <cell r="U1363">
            <v>-2036769.4001470001</v>
          </cell>
          <cell r="V1363">
            <v>-1695818.8264919999</v>
          </cell>
          <cell r="W1363">
            <v>-2.210506141450586</v>
          </cell>
          <cell r="X1363">
            <v>1.3114814575085978</v>
          </cell>
          <cell r="Y1363">
            <v>-61878.16229629884</v>
          </cell>
          <cell r="Z1363">
            <v>-1553029.506049</v>
          </cell>
          <cell r="AA1363">
            <v>32915802.999999996</v>
          </cell>
        </row>
        <row r="1364">
          <cell r="A1364" t="str">
            <v>DAS</v>
          </cell>
          <cell r="D1364">
            <v>92245.295419000002</v>
          </cell>
          <cell r="E1364">
            <v>21210.920093000001</v>
          </cell>
          <cell r="F1364">
            <v>58772.364043000001</v>
          </cell>
          <cell r="G1364">
            <v>37475.159724999998</v>
          </cell>
          <cell r="H1364">
            <v>133344.15319400001</v>
          </cell>
          <cell r="I1364">
            <v>83431.835823999994</v>
          </cell>
          <cell r="J1364">
            <v>74297.738652999993</v>
          </cell>
          <cell r="K1364">
            <v>58070.5</v>
          </cell>
          <cell r="L1364">
            <v>9134.0971709999994</v>
          </cell>
          <cell r="M1364">
            <v>49912.317369999997</v>
          </cell>
          <cell r="N1364">
            <v>42000</v>
          </cell>
          <cell r="O1364">
            <v>324665.66642199998</v>
          </cell>
          <cell r="P1364">
            <v>315742.04807100003</v>
          </cell>
          <cell r="Q1364">
            <v>8923.6183510000137</v>
          </cell>
          <cell r="R1364">
            <v>1931.602126</v>
          </cell>
          <cell r="S1364">
            <v>-4458.3485309999996</v>
          </cell>
          <cell r="T1364">
            <v>1557.4439</v>
          </cell>
          <cell r="U1364">
            <v>1245.9551200000001</v>
          </cell>
          <cell r="V1364">
            <v>3489.046026</v>
          </cell>
          <cell r="W1364">
            <v>9.3439051518613078E-3</v>
          </cell>
          <cell r="X1364">
            <v>2.4962878616990172E-2</v>
          </cell>
          <cell r="Y1364">
            <v>296.65598095238096</v>
          </cell>
          <cell r="Z1364">
            <v>49912.317369999997</v>
          </cell>
          <cell r="AA1364">
            <v>4200000</v>
          </cell>
        </row>
        <row r="1365">
          <cell r="A1365" t="str">
            <v>SDE</v>
          </cell>
          <cell r="D1365">
            <v>23225.878237000001</v>
          </cell>
          <cell r="E1365" t="e">
            <v>#N/A</v>
          </cell>
          <cell r="F1365">
            <v>0</v>
          </cell>
          <cell r="G1365">
            <v>31.221366</v>
          </cell>
          <cell r="H1365">
            <v>34755.047079999997</v>
          </cell>
          <cell r="I1365">
            <v>60766.042368000002</v>
          </cell>
          <cell r="J1365">
            <v>53943.255189000003</v>
          </cell>
          <cell r="K1365">
            <v>2620.8856289999999</v>
          </cell>
          <cell r="L1365">
            <v>0</v>
          </cell>
          <cell r="M1365">
            <v>-26010.995287999998</v>
          </cell>
          <cell r="N1365">
            <v>17510.919999999998</v>
          </cell>
          <cell r="O1365">
            <v>2842.6342559999998</v>
          </cell>
          <cell r="P1365">
            <v>2341.8696519999999</v>
          </cell>
          <cell r="Q1365">
            <v>500.76460400000019</v>
          </cell>
          <cell r="R1365">
            <v>0</v>
          </cell>
          <cell r="S1365">
            <v>-697.14806299999998</v>
          </cell>
          <cell r="T1365">
            <v>-414.33431100000001</v>
          </cell>
          <cell r="U1365">
            <v>-414.33431100000001</v>
          </cell>
          <cell r="V1365">
            <v>-414.33431100000001</v>
          </cell>
          <cell r="W1365">
            <v>-1.1921558041520572E-2</v>
          </cell>
          <cell r="X1365">
            <v>1.5929198648970976E-2</v>
          </cell>
          <cell r="Y1365">
            <v>-236.61481578352252</v>
          </cell>
          <cell r="Z1365">
            <v>-26010.995287999998</v>
          </cell>
          <cell r="AA1365">
            <v>1751092</v>
          </cell>
        </row>
        <row r="1366">
          <cell r="A1366" t="str">
            <v>CBS</v>
          </cell>
          <cell r="D1366">
            <v>102997.399611</v>
          </cell>
          <cell r="E1366">
            <v>12721.846705</v>
          </cell>
          <cell r="F1366">
            <v>68281.075933999993</v>
          </cell>
          <cell r="G1366">
            <v>79643.779437000005</v>
          </cell>
          <cell r="H1366">
            <v>188643.49954700001</v>
          </cell>
          <cell r="I1366">
            <v>66798.342552999995</v>
          </cell>
          <cell r="J1366">
            <v>64266.951552999999</v>
          </cell>
          <cell r="K1366">
            <v>50001</v>
          </cell>
          <cell r="L1366">
            <v>0</v>
          </cell>
          <cell r="M1366">
            <v>121845.156994</v>
          </cell>
          <cell r="N1366">
            <v>25200</v>
          </cell>
          <cell r="O1366">
            <v>198395.888389</v>
          </cell>
          <cell r="P1366">
            <v>154371.70602799999</v>
          </cell>
          <cell r="Q1366">
            <v>44024.182361000006</v>
          </cell>
          <cell r="R1366">
            <v>2490.2230570000002</v>
          </cell>
          <cell r="S1366">
            <v>32293.024481</v>
          </cell>
          <cell r="T1366">
            <v>29648.102335</v>
          </cell>
          <cell r="U1366">
            <v>26230.724254000001</v>
          </cell>
          <cell r="V1366">
            <v>32138.325391999999</v>
          </cell>
          <cell r="W1366">
            <v>0.13904918174752523</v>
          </cell>
          <cell r="X1366">
            <v>0.21527916989997128</v>
          </cell>
          <cell r="Y1366">
            <v>7435.1706042503738</v>
          </cell>
          <cell r="Z1366">
            <v>121845.156994</v>
          </cell>
          <cell r="AA1366">
            <v>3527925</v>
          </cell>
        </row>
        <row r="1367">
          <cell r="A1367" t="str">
            <v>PTO</v>
          </cell>
          <cell r="D1367">
            <v>42066.440928999997</v>
          </cell>
          <cell r="E1367">
            <v>26728.847683</v>
          </cell>
          <cell r="F1367">
            <v>4557.5231480000002</v>
          </cell>
          <cell r="G1367">
            <v>1129.881228</v>
          </cell>
          <cell r="H1367">
            <v>44307.169245999998</v>
          </cell>
          <cell r="I1367">
            <v>27857.313397000002</v>
          </cell>
          <cell r="J1367">
            <v>18054.301621999999</v>
          </cell>
          <cell r="K1367">
            <v>0</v>
          </cell>
          <cell r="L1367">
            <v>0</v>
          </cell>
          <cell r="M1367">
            <v>16449.855849</v>
          </cell>
          <cell r="N1367">
            <v>12000</v>
          </cell>
          <cell r="O1367">
            <v>38079.922102999997</v>
          </cell>
          <cell r="P1367">
            <v>30208.549202999999</v>
          </cell>
          <cell r="Q1367">
            <v>7871.3729000000003</v>
          </cell>
          <cell r="R1367">
            <v>0</v>
          </cell>
          <cell r="S1367">
            <v>1485.9192419999999</v>
          </cell>
          <cell r="T1367">
            <v>2070.5897140000002</v>
          </cell>
          <cell r="U1367">
            <v>1717.6135710000001</v>
          </cell>
          <cell r="V1367">
            <v>2070.5897140000002</v>
          </cell>
          <cell r="W1367">
            <v>3.8766041709041577E-2</v>
          </cell>
          <cell r="X1367">
            <v>0.10441511383240573</v>
          </cell>
          <cell r="Y1367">
            <v>1431.3446425</v>
          </cell>
          <cell r="Z1367">
            <v>16449.855849</v>
          </cell>
          <cell r="AA1367">
            <v>1200000</v>
          </cell>
        </row>
        <row r="1368">
          <cell r="A1368" t="str">
            <v>CVH</v>
          </cell>
          <cell r="D1368">
            <v>24087.838363999999</v>
          </cell>
          <cell r="E1368">
            <v>16662.609039999999</v>
          </cell>
          <cell r="F1368">
            <v>4115.9769249999999</v>
          </cell>
          <cell r="G1368">
            <v>4567.5654990000003</v>
          </cell>
          <cell r="H1368">
            <v>28772.340362999999</v>
          </cell>
          <cell r="I1368">
            <v>14352.489061</v>
          </cell>
          <cell r="J1368">
            <v>14352.489061</v>
          </cell>
          <cell r="K1368">
            <v>0</v>
          </cell>
          <cell r="L1368">
            <v>0</v>
          </cell>
          <cell r="M1368">
            <v>14419.851301999999</v>
          </cell>
          <cell r="N1368">
            <v>12800</v>
          </cell>
          <cell r="O1368">
            <v>56519.909037999998</v>
          </cell>
          <cell r="P1368">
            <v>47977.286135000002</v>
          </cell>
          <cell r="Q1368">
            <v>8542.6229030000031</v>
          </cell>
          <cell r="R1368">
            <v>0</v>
          </cell>
          <cell r="S1368">
            <v>2612.8084269999999</v>
          </cell>
          <cell r="T1368">
            <v>2658.4122480000001</v>
          </cell>
          <cell r="U1368">
            <v>2103.6392409999999</v>
          </cell>
          <cell r="V1368">
            <v>2658.4122480000001</v>
          </cell>
          <cell r="W1368">
            <v>7.3113247461273262E-2</v>
          </cell>
          <cell r="X1368">
            <v>0.14588494686545278</v>
          </cell>
          <cell r="Y1368">
            <v>1643.4681570312498</v>
          </cell>
          <cell r="Z1368">
            <v>14419.851301999999</v>
          </cell>
          <cell r="AA1368">
            <v>1280000</v>
          </cell>
        </row>
        <row r="1369">
          <cell r="A1369" t="str">
            <v>TTJ</v>
          </cell>
          <cell r="D1369">
            <v>31237.926455000001</v>
          </cell>
          <cell r="E1369">
            <v>2164.6439359999999</v>
          </cell>
          <cell r="F1369">
            <v>14233.457238000001</v>
          </cell>
          <cell r="G1369">
            <v>11092.680869</v>
          </cell>
          <cell r="H1369">
            <v>52808.531239000004</v>
          </cell>
          <cell r="I1369">
            <v>11312.610688999999</v>
          </cell>
          <cell r="J1369">
            <v>9922.0478440000006</v>
          </cell>
          <cell r="K1369">
            <v>1530.404714</v>
          </cell>
          <cell r="L1369">
            <v>1323.5628449999999</v>
          </cell>
          <cell r="M1369">
            <v>41495.920550000003</v>
          </cell>
          <cell r="N1369">
            <v>30000</v>
          </cell>
          <cell r="O1369">
            <v>102229.063534</v>
          </cell>
          <cell r="P1369">
            <v>57932.395074</v>
          </cell>
          <cell r="Q1369">
            <v>44296.668460000001</v>
          </cell>
          <cell r="R1369">
            <v>521.791516</v>
          </cell>
          <cell r="S1369">
            <v>3058.321805</v>
          </cell>
          <cell r="T1369">
            <v>2927.6936179999998</v>
          </cell>
          <cell r="U1369">
            <v>2332.3501630000001</v>
          </cell>
          <cell r="V1369">
            <v>3449.4851339999996</v>
          </cell>
          <cell r="W1369">
            <v>4.4166162327906586E-2</v>
          </cell>
          <cell r="X1369">
            <v>5.6206733868927265E-2</v>
          </cell>
          <cell r="Y1369">
            <v>777.45005433333336</v>
          </cell>
          <cell r="Z1369">
            <v>41495.920550000003</v>
          </cell>
          <cell r="AA1369">
            <v>3000000</v>
          </cell>
        </row>
        <row r="1370">
          <cell r="A1370" t="str">
            <v>MDN</v>
          </cell>
          <cell r="D1370">
            <v>304637.96151200001</v>
          </cell>
          <cell r="E1370">
            <v>111740.043321</v>
          </cell>
          <cell r="F1370">
            <v>60213.568991</v>
          </cell>
          <cell r="G1370">
            <v>165375.31584</v>
          </cell>
          <cell r="H1370">
            <v>488373.242852</v>
          </cell>
          <cell r="I1370">
            <v>297566.87891000003</v>
          </cell>
          <cell r="J1370">
            <v>283064.87052200001</v>
          </cell>
          <cell r="K1370">
            <v>154282.17458200001</v>
          </cell>
          <cell r="L1370">
            <v>12834.270837</v>
          </cell>
          <cell r="M1370">
            <v>190806.363942</v>
          </cell>
          <cell r="N1370">
            <v>109355.84</v>
          </cell>
          <cell r="O1370">
            <v>947366.80365599995</v>
          </cell>
          <cell r="P1370">
            <v>863210.65761700005</v>
          </cell>
          <cell r="Q1370">
            <v>84156.146038999956</v>
          </cell>
          <cell r="R1370">
            <v>6840.4468059999999</v>
          </cell>
          <cell r="S1370">
            <v>16880.973170000001</v>
          </cell>
          <cell r="T1370">
            <v>32029.953525000001</v>
          </cell>
          <cell r="U1370">
            <v>23668.061347999999</v>
          </cell>
          <cell r="V1370">
            <v>38870.400330999997</v>
          </cell>
          <cell r="W1370">
            <v>4.8463059134409896E-2</v>
          </cell>
          <cell r="X1370">
            <v>0.12404230581740164</v>
          </cell>
          <cell r="Y1370">
            <v>2164.3161762554246</v>
          </cell>
          <cell r="Z1370">
            <v>190806.363942</v>
          </cell>
          <cell r="AA1370">
            <v>10935584</v>
          </cell>
        </row>
        <row r="1371">
          <cell r="A1371" t="str">
            <v>A32</v>
          </cell>
          <cell r="D1371">
            <v>335863.031135</v>
          </cell>
          <cell r="E1371">
            <v>90976.335101000004</v>
          </cell>
          <cell r="F1371">
            <v>164355.410664</v>
          </cell>
          <cell r="G1371">
            <v>122081.966237</v>
          </cell>
          <cell r="H1371">
            <v>468841.12343400001</v>
          </cell>
          <cell r="I1371">
            <v>268029.34759700001</v>
          </cell>
          <cell r="J1371">
            <v>265599.96909700002</v>
          </cell>
          <cell r="K1371">
            <v>0</v>
          </cell>
          <cell r="L1371">
            <v>2429.3784999999998</v>
          </cell>
          <cell r="M1371">
            <v>200811.77583699999</v>
          </cell>
          <cell r="N1371">
            <v>68000</v>
          </cell>
          <cell r="O1371">
            <v>646194.77905600006</v>
          </cell>
          <cell r="P1371">
            <v>583746.95915699995</v>
          </cell>
          <cell r="Q1371">
            <v>62447.819899000031</v>
          </cell>
          <cell r="R1371">
            <v>572.58414500000003</v>
          </cell>
          <cell r="S1371">
            <v>38064.059507999998</v>
          </cell>
          <cell r="T1371">
            <v>51500.794695999997</v>
          </cell>
          <cell r="U1371">
            <v>43095.883812</v>
          </cell>
          <cell r="V1371">
            <v>52073.378840999998</v>
          </cell>
          <cell r="W1371">
            <v>9.1920016521474621E-2</v>
          </cell>
          <cell r="X1371">
            <v>0.21460834969648973</v>
          </cell>
          <cell r="Y1371">
            <v>6337.629972352941</v>
          </cell>
          <cell r="Z1371">
            <v>200811.77583699999</v>
          </cell>
          <cell r="AA1371">
            <v>6800000</v>
          </cell>
        </row>
        <row r="1372">
          <cell r="A1372" t="str">
            <v>DLT</v>
          </cell>
          <cell r="D1372">
            <v>559968.54025299998</v>
          </cell>
          <cell r="E1372">
            <v>324534.43289599998</v>
          </cell>
          <cell r="F1372">
            <v>129563.878297</v>
          </cell>
          <cell r="G1372">
            <v>21641.386772000002</v>
          </cell>
          <cell r="H1372">
            <v>604220.97257500002</v>
          </cell>
          <cell r="I1372">
            <v>546685.17695800017</v>
          </cell>
          <cell r="J1372">
            <v>546685.17695800017</v>
          </cell>
          <cell r="K1372">
            <v>204385.38465600001</v>
          </cell>
          <cell r="L1372">
            <v>0</v>
          </cell>
          <cell r="M1372">
            <v>57535.795617000003</v>
          </cell>
          <cell r="N1372">
            <v>25000.560000000001</v>
          </cell>
          <cell r="O1372">
            <v>1689870.565104</v>
          </cell>
          <cell r="P1372">
            <v>1481457.1327</v>
          </cell>
          <cell r="Q1372">
            <v>208413.43240400008</v>
          </cell>
          <cell r="R1372">
            <v>16115.175506</v>
          </cell>
          <cell r="S1372">
            <v>32405.791720000001</v>
          </cell>
          <cell r="T1372">
            <v>12922.643284</v>
          </cell>
          <cell r="U1372">
            <v>10280.904858</v>
          </cell>
          <cell r="V1372">
            <v>29037.818789999998</v>
          </cell>
          <cell r="W1372">
            <v>1.7015140692958758E-2</v>
          </cell>
          <cell r="X1372">
            <v>0.178687106830627</v>
          </cell>
          <cell r="Y1372">
            <v>4112.2698283558448</v>
          </cell>
          <cell r="Z1372">
            <v>57535.795617000003</v>
          </cell>
          <cell r="AA1372">
            <v>2500056</v>
          </cell>
        </row>
        <row r="1373">
          <cell r="A1373" t="str">
            <v>NPH</v>
          </cell>
          <cell r="D1373">
            <v>19292.522730000001</v>
          </cell>
          <cell r="E1373">
            <v>0</v>
          </cell>
          <cell r="F1373">
            <v>0</v>
          </cell>
          <cell r="G1373">
            <v>7666.6066019999998</v>
          </cell>
          <cell r="H1373">
            <v>27050.268273000001</v>
          </cell>
          <cell r="I1373">
            <v>426.28456499999999</v>
          </cell>
          <cell r="J1373">
            <v>426.28456499999999</v>
          </cell>
          <cell r="K1373">
            <v>0</v>
          </cell>
          <cell r="L1373">
            <v>0</v>
          </cell>
          <cell r="M1373">
            <v>26623.983708</v>
          </cell>
          <cell r="N1373">
            <v>20000</v>
          </cell>
          <cell r="O1373">
            <v>1681.818182</v>
          </cell>
          <cell r="P1373">
            <v>810.22611199999994</v>
          </cell>
          <cell r="Q1373">
            <v>871.59207000000004</v>
          </cell>
          <cell r="R1373">
            <v>0</v>
          </cell>
          <cell r="S1373">
            <v>-382.59259800000001</v>
          </cell>
          <cell r="T1373">
            <v>816.04705200000001</v>
          </cell>
          <cell r="U1373">
            <v>624.87974999999994</v>
          </cell>
          <cell r="V1373">
            <v>816.04705200000001</v>
          </cell>
          <cell r="W1373">
            <v>2.3100685867271729E-2</v>
          </cell>
          <cell r="X1373">
            <v>2.3470557856908374E-2</v>
          </cell>
          <cell r="Y1373">
            <v>312.43987499999997</v>
          </cell>
          <cell r="Z1373">
            <v>26623.983708</v>
          </cell>
          <cell r="AA1373">
            <v>2000000</v>
          </cell>
        </row>
        <row r="1374">
          <cell r="A1374" t="str">
            <v>BMF</v>
          </cell>
          <cell r="D1374">
            <v>61361.725079999997</v>
          </cell>
          <cell r="E1374">
            <v>41061.995732000003</v>
          </cell>
          <cell r="F1374">
            <v>7440.063588</v>
          </cell>
          <cell r="G1374">
            <v>15857.974486999999</v>
          </cell>
          <cell r="H1374">
            <v>81666.679665999996</v>
          </cell>
          <cell r="I1374">
            <v>25476.178660000001</v>
          </cell>
          <cell r="J1374">
            <v>25273.611992999999</v>
          </cell>
          <cell r="K1374">
            <v>17880.5</v>
          </cell>
          <cell r="L1374">
            <v>0</v>
          </cell>
          <cell r="M1374">
            <v>56190.501005999999</v>
          </cell>
          <cell r="N1374">
            <v>20798</v>
          </cell>
          <cell r="O1374">
            <v>1023852.128748</v>
          </cell>
          <cell r="P1374">
            <v>965610.66454799997</v>
          </cell>
          <cell r="Q1374">
            <v>58241.464199999995</v>
          </cell>
          <cell r="R1374">
            <v>1082.4200800000001</v>
          </cell>
          <cell r="S1374">
            <v>26333.863041000001</v>
          </cell>
          <cell r="T1374">
            <v>25674.656997999999</v>
          </cell>
          <cell r="U1374">
            <v>20614.036941999999</v>
          </cell>
          <cell r="V1374">
            <v>26757.077077999998</v>
          </cell>
          <cell r="W1374">
            <v>0.25241673870306947</v>
          </cell>
          <cell r="X1374">
            <v>0.36685981745916163</v>
          </cell>
          <cell r="Y1374">
            <v>4955.7738585440911</v>
          </cell>
          <cell r="Z1374">
            <v>56190.501005999999</v>
          </cell>
          <cell r="AA1374">
            <v>4159600</v>
          </cell>
        </row>
        <row r="1375">
          <cell r="A1375" t="str">
            <v>VTR</v>
          </cell>
          <cell r="D1375">
            <v>1036334.970712</v>
          </cell>
          <cell r="E1375">
            <v>219652.231199</v>
          </cell>
          <cell r="F1375">
            <v>36965.032693000001</v>
          </cell>
          <cell r="G1375">
            <v>110270.445622</v>
          </cell>
          <cell r="H1375">
            <v>1207864.7614889999</v>
          </cell>
          <cell r="I1375">
            <v>983137.36394499999</v>
          </cell>
          <cell r="J1375">
            <v>926833.878945</v>
          </cell>
          <cell r="K1375">
            <v>78740.795410000006</v>
          </cell>
          <cell r="L1375">
            <v>54763.360000000001</v>
          </cell>
          <cell r="M1375">
            <v>224727.39754400001</v>
          </cell>
          <cell r="N1375">
            <v>119510.47</v>
          </cell>
          <cell r="O1375">
            <v>7233167.6467949999</v>
          </cell>
          <cell r="P1375">
            <v>6764204.2588649997</v>
          </cell>
          <cell r="Q1375">
            <v>468963.38793000026</v>
          </cell>
          <cell r="R1375">
            <v>7408.726283</v>
          </cell>
          <cell r="S1375">
            <v>53093.953935999998</v>
          </cell>
          <cell r="T1375">
            <v>71404.909098000004</v>
          </cell>
          <cell r="U1375">
            <v>56265.620172000003</v>
          </cell>
          <cell r="V1375">
            <v>78813.635381</v>
          </cell>
          <cell r="W1375">
            <v>4.6582715189603136E-2</v>
          </cell>
          <cell r="X1375">
            <v>0.25037276623551696</v>
          </cell>
          <cell r="Y1375">
            <v>4626.3642688278987</v>
          </cell>
          <cell r="Z1375">
            <v>224727.39754400001</v>
          </cell>
          <cell r="AA1375">
            <v>12161952</v>
          </cell>
        </row>
        <row r="1376">
          <cell r="A1376" t="str">
            <v>BMG</v>
          </cell>
          <cell r="D1376">
            <v>147407.362685</v>
          </cell>
          <cell r="E1376">
            <v>42854.953833</v>
          </cell>
          <cell r="F1376">
            <v>65616.426850000003</v>
          </cell>
          <cell r="G1376">
            <v>24839.985692999999</v>
          </cell>
          <cell r="H1376">
            <v>184945.71733499999</v>
          </cell>
          <cell r="I1376">
            <v>100994.83020500001</v>
          </cell>
          <cell r="J1376">
            <v>100641.83020500001</v>
          </cell>
          <cell r="K1376">
            <v>0</v>
          </cell>
          <cell r="L1376">
            <v>0</v>
          </cell>
          <cell r="M1376">
            <v>83950.887130000003</v>
          </cell>
          <cell r="N1376">
            <v>52920</v>
          </cell>
          <cell r="O1376">
            <v>447960.661028</v>
          </cell>
          <cell r="P1376">
            <v>381814.95683699998</v>
          </cell>
          <cell r="Q1376">
            <v>66145.704190999997</v>
          </cell>
          <cell r="R1376">
            <v>20.959059</v>
          </cell>
          <cell r="S1376">
            <v>19514.259883999999</v>
          </cell>
          <cell r="T1376">
            <v>20158.827044000001</v>
          </cell>
          <cell r="U1376">
            <v>16127.061634</v>
          </cell>
          <cell r="V1376">
            <v>20179.786103000002</v>
          </cell>
          <cell r="W1376">
            <v>8.7198892012126841E-2</v>
          </cell>
          <cell r="X1376">
            <v>0.19210114610256412</v>
          </cell>
          <cell r="Y1376">
            <v>3047.4417297808013</v>
          </cell>
          <cell r="Z1376">
            <v>83950.887130000003</v>
          </cell>
          <cell r="AA1376">
            <v>5292000</v>
          </cell>
        </row>
        <row r="1377">
          <cell r="A1377" t="str">
            <v>CCH</v>
          </cell>
          <cell r="D1377">
            <v>45809.808368999998</v>
          </cell>
          <cell r="E1377">
            <v>24260.481771999999</v>
          </cell>
          <cell r="F1377">
            <v>13509.597877</v>
          </cell>
          <cell r="G1377">
            <v>2287.729186</v>
          </cell>
          <cell r="H1377">
            <v>48677.326061</v>
          </cell>
          <cell r="I1377">
            <v>36774.563292999999</v>
          </cell>
          <cell r="J1377">
            <v>36774.563292999999</v>
          </cell>
          <cell r="K1377">
            <v>2304.1314040000002</v>
          </cell>
          <cell r="L1377">
            <v>0</v>
          </cell>
          <cell r="M1377">
            <v>11902.762768000001</v>
          </cell>
          <cell r="N1377">
            <v>10000</v>
          </cell>
          <cell r="O1377">
            <v>10913.828383</v>
          </cell>
          <cell r="P1377">
            <v>7189.0866900000001</v>
          </cell>
          <cell r="Q1377">
            <v>3724.7416929999999</v>
          </cell>
          <cell r="R1377">
            <v>137.29879299999999</v>
          </cell>
          <cell r="S1377">
            <v>-1808.0314249999999</v>
          </cell>
          <cell r="T1377">
            <v>172.877611</v>
          </cell>
          <cell r="U1377">
            <v>82.955324000000005</v>
          </cell>
          <cell r="V1377">
            <v>310.17640399999999</v>
          </cell>
          <cell r="W1377">
            <v>1.7041881860158984E-3</v>
          </cell>
          <cell r="X1377">
            <v>6.9694175727858208E-3</v>
          </cell>
          <cell r="Y1377">
            <v>82.955324000000005</v>
          </cell>
          <cell r="Z1377">
            <v>11902.762768000001</v>
          </cell>
          <cell r="AA1377">
            <v>1000000</v>
          </cell>
        </row>
        <row r="1378">
          <cell r="A1378" t="str">
            <v>DTC</v>
          </cell>
          <cell r="D1378">
            <v>118739.044125</v>
          </cell>
          <cell r="E1378">
            <v>0</v>
          </cell>
          <cell r="F1378">
            <v>88032.638812999998</v>
          </cell>
          <cell r="G1378">
            <v>163749.68339600001</v>
          </cell>
          <cell r="H1378">
            <v>288755.899492</v>
          </cell>
          <cell r="I1378">
            <v>211062.92121900001</v>
          </cell>
          <cell r="J1378">
            <v>145569.715039</v>
          </cell>
          <cell r="K1378">
            <v>80510.471648000006</v>
          </cell>
          <cell r="L1378">
            <v>65493.206180000001</v>
          </cell>
          <cell r="M1378">
            <v>77692.978273000001</v>
          </cell>
          <cell r="N1378">
            <v>100000</v>
          </cell>
          <cell r="O1378">
            <v>334681.264042</v>
          </cell>
          <cell r="P1378">
            <v>292014.285255</v>
          </cell>
          <cell r="Q1378">
            <v>42666.978787000022</v>
          </cell>
          <cell r="R1378">
            <v>11380.246854999999</v>
          </cell>
          <cell r="S1378">
            <v>30884.887340000001</v>
          </cell>
          <cell r="T1378">
            <v>19471.748194</v>
          </cell>
          <cell r="U1378">
            <v>15521.433423</v>
          </cell>
          <cell r="V1378">
            <v>30851.995048999997</v>
          </cell>
          <cell r="W1378">
            <v>5.3752783753704826E-2</v>
          </cell>
          <cell r="X1378">
            <v>0.19977910189593073</v>
          </cell>
          <cell r="Y1378">
            <v>1552.1433423000001</v>
          </cell>
          <cell r="Z1378">
            <v>77692.978273000001</v>
          </cell>
          <cell r="AA1378">
            <v>10000000</v>
          </cell>
        </row>
        <row r="1379">
          <cell r="A1379" t="str">
            <v>PXA</v>
          </cell>
          <cell r="D1379">
            <v>120385.763718</v>
          </cell>
          <cell r="E1379">
            <v>17394.020711000001</v>
          </cell>
          <cell r="F1379">
            <v>76156.321435999998</v>
          </cell>
          <cell r="G1379">
            <v>16370.263777</v>
          </cell>
          <cell r="H1379">
            <v>144558.625099</v>
          </cell>
          <cell r="I1379">
            <v>152410.98012299999</v>
          </cell>
          <cell r="J1379">
            <v>123220.980123</v>
          </cell>
          <cell r="K1379">
            <v>11115.184203999999</v>
          </cell>
          <cell r="L1379">
            <v>29190</v>
          </cell>
          <cell r="M1379">
            <v>-7852.3550240000004</v>
          </cell>
          <cell r="N1379">
            <v>150000</v>
          </cell>
          <cell r="O1379">
            <v>8729.9370909999998</v>
          </cell>
          <cell r="P1379">
            <v>8494.3547249999992</v>
          </cell>
          <cell r="Q1379">
            <v>235.58236600000114</v>
          </cell>
          <cell r="R1379">
            <v>3655.9535000000001</v>
          </cell>
          <cell r="S1379">
            <v>-5509.3918320000002</v>
          </cell>
          <cell r="T1379">
            <v>-9164.635972</v>
          </cell>
          <cell r="U1379">
            <v>-9164.635972</v>
          </cell>
          <cell r="V1379">
            <v>-5508.6824720000004</v>
          </cell>
          <cell r="W1379">
            <v>-6.3397365364561684E-2</v>
          </cell>
          <cell r="X1379">
            <v>1.1671194111816308</v>
          </cell>
          <cell r="Y1379">
            <v>-610.97573146666662</v>
          </cell>
          <cell r="Z1379">
            <v>-7852.3550240000004</v>
          </cell>
          <cell r="AA1379">
            <v>15000000</v>
          </cell>
        </row>
        <row r="1380">
          <cell r="A1380" t="str">
            <v>BLW</v>
          </cell>
          <cell r="D1380">
            <v>31210.232234999999</v>
          </cell>
          <cell r="E1380">
            <v>946.73553900000002</v>
          </cell>
          <cell r="F1380">
            <v>4275.0390889999999</v>
          </cell>
          <cell r="G1380">
            <v>91853.118958000006</v>
          </cell>
          <cell r="H1380">
            <v>128877.236162</v>
          </cell>
          <cell r="I1380">
            <v>16469.659007999999</v>
          </cell>
          <cell r="J1380">
            <v>15852.340211000001</v>
          </cell>
          <cell r="K1380">
            <v>0</v>
          </cell>
          <cell r="L1380">
            <v>0</v>
          </cell>
          <cell r="M1380">
            <v>112407.577154</v>
          </cell>
          <cell r="N1380">
            <v>111688</v>
          </cell>
          <cell r="O1380">
            <v>53583.962654000003</v>
          </cell>
          <cell r="P1380">
            <v>30645.766634</v>
          </cell>
          <cell r="Q1380">
            <v>22938.196019999999</v>
          </cell>
          <cell r="R1380">
            <v>0</v>
          </cell>
          <cell r="S1380">
            <v>7075.0465670000003</v>
          </cell>
          <cell r="T1380">
            <v>7595.1932370000004</v>
          </cell>
          <cell r="U1380">
            <v>6051.4122109999998</v>
          </cell>
          <cell r="V1380">
            <v>7595.1932370000004</v>
          </cell>
          <cell r="W1380">
            <v>4.6954857127703399E-2</v>
          </cell>
          <cell r="X1380">
            <v>5.3834557813744868E-2</v>
          </cell>
          <cell r="Y1380">
            <v>541.814000698374</v>
          </cell>
          <cell r="Z1380">
            <v>112407.577154</v>
          </cell>
          <cell r="AA1380">
            <v>11168800</v>
          </cell>
        </row>
        <row r="1381">
          <cell r="A1381" t="str">
            <v>HCS</v>
          </cell>
          <cell r="D1381">
            <v>114056.14893900001</v>
          </cell>
          <cell r="E1381">
            <v>58442.197904000001</v>
          </cell>
          <cell r="F1381">
            <v>4305.5825379999997</v>
          </cell>
          <cell r="G1381">
            <v>4989.3480479999998</v>
          </cell>
          <cell r="H1381">
            <v>119718.534115</v>
          </cell>
          <cell r="I1381">
            <v>89829.351569999999</v>
          </cell>
          <cell r="J1381">
            <v>87773.804715000006</v>
          </cell>
          <cell r="K1381">
            <v>558.13253099999997</v>
          </cell>
          <cell r="L1381">
            <v>0</v>
          </cell>
          <cell r="M1381">
            <v>29889.182545</v>
          </cell>
          <cell r="N1381">
            <v>22500</v>
          </cell>
          <cell r="O1381">
            <v>178461.25890300001</v>
          </cell>
          <cell r="P1381">
            <v>160573.14467400001</v>
          </cell>
          <cell r="Q1381">
            <v>17888.114228999988</v>
          </cell>
          <cell r="R1381">
            <v>56.507980000000003</v>
          </cell>
          <cell r="S1381">
            <v>4656.3712930000002</v>
          </cell>
          <cell r="T1381">
            <v>7062.9123399999999</v>
          </cell>
          <cell r="U1381">
            <v>5642.6095189999996</v>
          </cell>
          <cell r="V1381">
            <v>7119.4203200000002</v>
          </cell>
          <cell r="W1381">
            <v>4.7132297105975128E-2</v>
          </cell>
          <cell r="X1381">
            <v>0.18878433729342395</v>
          </cell>
          <cell r="Y1381">
            <v>2507.826452888889</v>
          </cell>
          <cell r="Z1381">
            <v>29889.182545</v>
          </cell>
          <cell r="AA1381">
            <v>2250000</v>
          </cell>
        </row>
        <row r="1382">
          <cell r="A1382" t="str">
            <v>UPC</v>
          </cell>
          <cell r="D1382">
            <v>87426.776742000002</v>
          </cell>
          <cell r="E1382">
            <v>81465.370207999993</v>
          </cell>
          <cell r="F1382">
            <v>2479.4965040000002</v>
          </cell>
          <cell r="G1382">
            <v>23830.920129999999</v>
          </cell>
          <cell r="H1382">
            <v>114266.54620300001</v>
          </cell>
          <cell r="I1382">
            <v>66815.228728999995</v>
          </cell>
          <cell r="J1382">
            <v>66815.228728999995</v>
          </cell>
          <cell r="K1382">
            <v>20029.811740000001</v>
          </cell>
          <cell r="L1382">
            <v>0</v>
          </cell>
          <cell r="M1382">
            <v>47451.317474000003</v>
          </cell>
          <cell r="N1382">
            <v>34000</v>
          </cell>
          <cell r="O1382">
            <v>179930.00111400001</v>
          </cell>
          <cell r="P1382">
            <v>143620.15222799999</v>
          </cell>
          <cell r="Q1382">
            <v>36309.848886</v>
          </cell>
          <cell r="R1382">
            <v>1138.685872</v>
          </cell>
          <cell r="S1382">
            <v>12406.483423</v>
          </cell>
          <cell r="T1382">
            <v>11219.552777999999</v>
          </cell>
          <cell r="U1382">
            <v>8804.8318920000002</v>
          </cell>
          <cell r="V1382">
            <v>12358.238649999999</v>
          </cell>
          <cell r="W1382">
            <v>7.7055202809383896E-2</v>
          </cell>
          <cell r="X1382">
            <v>0.18555505643914799</v>
          </cell>
          <cell r="Y1382">
            <v>2589.6564388235292</v>
          </cell>
          <cell r="Z1382">
            <v>47451.317474000003</v>
          </cell>
          <cell r="AA1382">
            <v>3400000</v>
          </cell>
        </row>
        <row r="1383">
          <cell r="A1383" t="str">
            <v>TMW</v>
          </cell>
          <cell r="D1383">
            <v>83351.442003000004</v>
          </cell>
          <cell r="E1383">
            <v>10430.860282</v>
          </cell>
          <cell r="F1383">
            <v>18349.801176000001</v>
          </cell>
          <cell r="G1383">
            <v>42661.482673999999</v>
          </cell>
          <cell r="H1383">
            <v>167480.16513800001</v>
          </cell>
          <cell r="I1383">
            <v>81974.564769000004</v>
          </cell>
          <cell r="J1383">
            <v>80121.933336999995</v>
          </cell>
          <cell r="K1383">
            <v>49395.93578</v>
          </cell>
          <cell r="L1383">
            <v>0</v>
          </cell>
          <cell r="M1383">
            <v>85505.600369000007</v>
          </cell>
          <cell r="N1383">
            <v>46623.5</v>
          </cell>
          <cell r="O1383">
            <v>223139.87404600001</v>
          </cell>
          <cell r="P1383">
            <v>198505.81821200001</v>
          </cell>
          <cell r="Q1383">
            <v>24634.055833999984</v>
          </cell>
          <cell r="R1383">
            <v>2049.5129579999998</v>
          </cell>
          <cell r="S1383">
            <v>2511.9236970000002</v>
          </cell>
          <cell r="T1383">
            <v>3722.011853</v>
          </cell>
          <cell r="U1383">
            <v>2975.2209950000001</v>
          </cell>
          <cell r="V1383">
            <v>5771.5248109999993</v>
          </cell>
          <cell r="W1383">
            <v>1.7764617037178597E-2</v>
          </cell>
          <cell r="X1383">
            <v>3.4795627212257603E-2</v>
          </cell>
          <cell r="Y1383">
            <v>638.13763338230717</v>
          </cell>
          <cell r="Z1383">
            <v>85505.600369000007</v>
          </cell>
          <cell r="AA1383">
            <v>4662350</v>
          </cell>
        </row>
        <row r="1384">
          <cell r="A1384" t="str">
            <v>HGW</v>
          </cell>
          <cell r="D1384">
            <v>95277.519595000005</v>
          </cell>
          <cell r="E1384">
            <v>73087.771032000004</v>
          </cell>
          <cell r="F1384">
            <v>10124.708531</v>
          </cell>
          <cell r="G1384">
            <v>305212.03244099999</v>
          </cell>
          <cell r="H1384">
            <v>413126.98518399999</v>
          </cell>
          <cell r="I1384">
            <v>66107.462320000006</v>
          </cell>
          <cell r="J1384">
            <v>66107.462320000006</v>
          </cell>
          <cell r="K1384">
            <v>43153.879321</v>
          </cell>
          <cell r="L1384">
            <v>0</v>
          </cell>
          <cell r="M1384">
            <v>347019.522864</v>
          </cell>
          <cell r="N1384">
            <v>248782.91</v>
          </cell>
          <cell r="O1384">
            <v>177341.20120800001</v>
          </cell>
          <cell r="P1384">
            <v>142381.24543800001</v>
          </cell>
          <cell r="Q1384">
            <v>34959.955769999993</v>
          </cell>
          <cell r="R1384">
            <v>2819.3818080000001</v>
          </cell>
          <cell r="S1384">
            <v>13371.061599000001</v>
          </cell>
          <cell r="T1384">
            <v>11922.396348</v>
          </cell>
          <cell r="U1384">
            <v>9504.7892680000004</v>
          </cell>
          <cell r="V1384">
            <v>14741.778156</v>
          </cell>
          <cell r="W1384">
            <v>2.3006943648976895E-2</v>
          </cell>
          <cell r="X1384">
            <v>2.7389782538906352E-2</v>
          </cell>
          <cell r="Y1384">
            <v>382.05153513157313</v>
          </cell>
          <cell r="Z1384">
            <v>347019.522864</v>
          </cell>
          <cell r="AA1384">
            <v>24878291</v>
          </cell>
        </row>
        <row r="1385">
          <cell r="A1385" t="str">
            <v>VKP</v>
          </cell>
          <cell r="D1385">
            <v>16011.266656</v>
          </cell>
          <cell r="E1385">
            <v>1315.6714509999999</v>
          </cell>
          <cell r="F1385">
            <v>7195.0290910000003</v>
          </cell>
          <cell r="G1385">
            <v>91590.754532000006</v>
          </cell>
          <cell r="H1385">
            <v>125216.641065</v>
          </cell>
          <cell r="I1385">
            <v>259365.24155800001</v>
          </cell>
          <cell r="J1385">
            <v>195979.24155800001</v>
          </cell>
          <cell r="K1385">
            <v>71582.399999999994</v>
          </cell>
          <cell r="L1385">
            <v>63375</v>
          </cell>
          <cell r="M1385">
            <v>-134148.60049300001</v>
          </cell>
          <cell r="N1385">
            <v>80000</v>
          </cell>
          <cell r="O1385">
            <v>35618.165493</v>
          </cell>
          <cell r="P1385">
            <v>46870.107070999999</v>
          </cell>
          <cell r="Q1385">
            <v>-11251.941577999998</v>
          </cell>
          <cell r="R1385">
            <v>13147.185833</v>
          </cell>
          <cell r="S1385">
            <v>-27904.146905000001</v>
          </cell>
          <cell r="T1385">
            <v>-47870.803719000003</v>
          </cell>
          <cell r="U1385">
            <v>-47870.803719000003</v>
          </cell>
          <cell r="V1385">
            <v>-34723.617886000007</v>
          </cell>
          <cell r="W1385">
            <v>-0.38230384804963946</v>
          </cell>
          <cell r="X1385">
            <v>0.35684907291670137</v>
          </cell>
          <cell r="Y1385">
            <v>-5983.8504648750004</v>
          </cell>
          <cell r="Z1385">
            <v>-134148.60049300001</v>
          </cell>
          <cell r="AA1385">
            <v>8000000</v>
          </cell>
        </row>
        <row r="1386">
          <cell r="A1386" t="str">
            <v>BHP</v>
          </cell>
          <cell r="D1386">
            <v>43776.293833999996</v>
          </cell>
          <cell r="E1386">
            <v>7814.7405950000002</v>
          </cell>
          <cell r="F1386">
            <v>29366.06005</v>
          </cell>
          <cell r="G1386">
            <v>190693.53758800001</v>
          </cell>
          <cell r="H1386">
            <v>257781.53420600001</v>
          </cell>
          <cell r="I1386">
            <v>101685.425279</v>
          </cell>
          <cell r="J1386">
            <v>82789.271519999995</v>
          </cell>
          <cell r="K1386">
            <v>29272.14501</v>
          </cell>
          <cell r="L1386">
            <v>16647.111863999999</v>
          </cell>
          <cell r="M1386">
            <v>156096.10892699999</v>
          </cell>
          <cell r="N1386">
            <v>91792.9</v>
          </cell>
          <cell r="O1386">
            <v>216808.350236</v>
          </cell>
          <cell r="P1386">
            <v>172123.40771199999</v>
          </cell>
          <cell r="Q1386">
            <v>44684.942523999991</v>
          </cell>
          <cell r="R1386">
            <v>4635.9109689999996</v>
          </cell>
          <cell r="S1386">
            <v>6203.6808490000003</v>
          </cell>
          <cell r="T1386">
            <v>4422.05591</v>
          </cell>
          <cell r="U1386">
            <v>3458.411486</v>
          </cell>
          <cell r="V1386">
            <v>9057.9668789999996</v>
          </cell>
          <cell r="W1386">
            <v>1.3416055950835844E-2</v>
          </cell>
          <cell r="X1386">
            <v>2.2155654678217271E-2</v>
          </cell>
          <cell r="Y1386">
            <v>376.76241691895558</v>
          </cell>
          <cell r="Z1386">
            <v>156096.10892699999</v>
          </cell>
          <cell r="AA1386">
            <v>9179290</v>
          </cell>
        </row>
        <row r="1387">
          <cell r="A1387" t="str">
            <v>IBD</v>
          </cell>
          <cell r="D1387">
            <v>80510.427060000002</v>
          </cell>
          <cell r="E1387">
            <v>10130.202126</v>
          </cell>
          <cell r="F1387">
            <v>23812.346693</v>
          </cell>
          <cell r="G1387">
            <v>9058.3740529999995</v>
          </cell>
          <cell r="H1387">
            <v>91183.465396</v>
          </cell>
          <cell r="I1387">
            <v>19136.592981999998</v>
          </cell>
          <cell r="J1387">
            <v>19136.592981999998</v>
          </cell>
          <cell r="K1387">
            <v>0</v>
          </cell>
          <cell r="L1387">
            <v>0</v>
          </cell>
          <cell r="M1387">
            <v>72046.872413999998</v>
          </cell>
          <cell r="N1387" t="e">
            <v>#N/A</v>
          </cell>
          <cell r="O1387">
            <v>106724.60341</v>
          </cell>
          <cell r="P1387">
            <v>86789.234010999993</v>
          </cell>
          <cell r="Q1387">
            <v>19935.369398999996</v>
          </cell>
          <cell r="R1387">
            <v>0</v>
          </cell>
          <cell r="S1387">
            <v>3988.3056320000001</v>
          </cell>
          <cell r="T1387">
            <v>5905.8307139999997</v>
          </cell>
          <cell r="U1387">
            <v>4724.6645710000003</v>
          </cell>
          <cell r="V1387">
            <v>5905.8307139999997</v>
          </cell>
          <cell r="W1387">
            <v>5.181492664795409E-2</v>
          </cell>
          <cell r="X1387">
            <v>6.5577649836773666E-2</v>
          </cell>
          <cell r="Y1387">
            <v>524.96273011111111</v>
          </cell>
          <cell r="Z1387">
            <v>72046.872413999998</v>
          </cell>
          <cell r="AA1387">
            <v>9000000</v>
          </cell>
        </row>
        <row r="1388">
          <cell r="A1388" t="str">
            <v>KDF</v>
          </cell>
          <cell r="D1388">
            <v>311053.61453999998</v>
          </cell>
          <cell r="E1388">
            <v>64956.070385999999</v>
          </cell>
          <cell r="F1388">
            <v>98836.258363999994</v>
          </cell>
          <cell r="G1388">
            <v>647297.06817099999</v>
          </cell>
          <cell r="H1388">
            <v>1055361.319105</v>
          </cell>
          <cell r="I1388">
            <v>375678.48622399999</v>
          </cell>
          <cell r="J1388">
            <v>268243.72120899998</v>
          </cell>
          <cell r="K1388">
            <v>136857.30992999999</v>
          </cell>
          <cell r="L1388">
            <v>69806.731429000007</v>
          </cell>
          <cell r="M1388">
            <v>679682.83288100001</v>
          </cell>
          <cell r="N1388">
            <v>560000</v>
          </cell>
          <cell r="O1388">
            <v>1257813.616219</v>
          </cell>
          <cell r="P1388">
            <v>592695.42744200001</v>
          </cell>
          <cell r="Q1388">
            <v>665118.18877700018</v>
          </cell>
          <cell r="R1388">
            <v>16895.969538000001</v>
          </cell>
          <cell r="S1388">
            <v>43978.399201</v>
          </cell>
          <cell r="T1388">
            <v>31466.732058000001</v>
          </cell>
          <cell r="U1388">
            <v>27437.822622</v>
          </cell>
          <cell r="V1388">
            <v>48362.701595999999</v>
          </cell>
          <cell r="W1388">
            <v>2.5998510770954414E-2</v>
          </cell>
          <cell r="X1388">
            <v>4.0368567947638392E-2</v>
          </cell>
          <cell r="Y1388">
            <v>489.96111825000003</v>
          </cell>
          <cell r="Z1388">
            <v>679682.83288100001</v>
          </cell>
          <cell r="AA1388">
            <v>56000000</v>
          </cell>
        </row>
        <row r="1389">
          <cell r="A1389" t="str">
            <v>DAP</v>
          </cell>
          <cell r="D1389">
            <v>85546.573873000001</v>
          </cell>
          <cell r="E1389">
            <v>47622.462116000002</v>
          </cell>
          <cell r="F1389">
            <v>13698.51057</v>
          </cell>
          <cell r="G1389">
            <v>123226.795941</v>
          </cell>
          <cell r="H1389">
            <v>212062.35331499999</v>
          </cell>
          <cell r="I1389">
            <v>121199.413239</v>
          </cell>
          <cell r="J1389">
            <v>90876.833337000004</v>
          </cell>
          <cell r="K1389">
            <v>31428.324499999999</v>
          </cell>
          <cell r="L1389">
            <v>30322.579902000001</v>
          </cell>
          <cell r="M1389">
            <v>90862.940075999999</v>
          </cell>
          <cell r="N1389">
            <v>16800</v>
          </cell>
          <cell r="O1389">
            <v>340094.17915400001</v>
          </cell>
          <cell r="P1389">
            <v>292096.51126200001</v>
          </cell>
          <cell r="Q1389">
            <v>47997.667892000005</v>
          </cell>
          <cell r="R1389">
            <v>4917.7770200000004</v>
          </cell>
          <cell r="S1389">
            <v>19841.008221</v>
          </cell>
          <cell r="T1389">
            <v>14589.334043999999</v>
          </cell>
          <cell r="U1389">
            <v>11480.086442</v>
          </cell>
          <cell r="V1389">
            <v>19507.111064000001</v>
          </cell>
          <cell r="W1389">
            <v>5.4135428861092287E-2</v>
          </cell>
          <cell r="X1389">
            <v>0.12634509110532605</v>
          </cell>
          <cell r="Y1389">
            <v>6833.3847869047622</v>
          </cell>
          <cell r="Z1389">
            <v>90862.940075999999</v>
          </cell>
          <cell r="AA1389">
            <v>1680000</v>
          </cell>
        </row>
        <row r="1390">
          <cell r="A1390" t="str">
            <v>HKP</v>
          </cell>
          <cell r="D1390">
            <v>57314.630398000001</v>
          </cell>
          <cell r="E1390">
            <v>20788.890358000001</v>
          </cell>
          <cell r="F1390">
            <v>31120.056194000001</v>
          </cell>
          <cell r="G1390">
            <v>36142.038369000002</v>
          </cell>
          <cell r="H1390">
            <v>98334.539676</v>
          </cell>
          <cell r="I1390">
            <v>50444.665431000001</v>
          </cell>
          <cell r="J1390">
            <v>48185.251430999997</v>
          </cell>
          <cell r="K1390">
            <v>39520.418618000003</v>
          </cell>
          <cell r="L1390">
            <v>2259.4140000000002</v>
          </cell>
          <cell r="M1390">
            <v>47889.874244999999</v>
          </cell>
          <cell r="N1390">
            <v>40000</v>
          </cell>
          <cell r="O1390">
            <v>123469.122319</v>
          </cell>
          <cell r="P1390">
            <v>107327.351538</v>
          </cell>
          <cell r="Q1390">
            <v>16141.770780999992</v>
          </cell>
          <cell r="R1390">
            <v>2246.1611939999998</v>
          </cell>
          <cell r="S1390">
            <v>1362.787738</v>
          </cell>
          <cell r="T1390">
            <v>1133.1124809999999</v>
          </cell>
          <cell r="U1390">
            <v>1109.8910060000001</v>
          </cell>
          <cell r="V1390">
            <v>3379.2736749999995</v>
          </cell>
          <cell r="W1390">
            <v>1.1286888713334622E-2</v>
          </cell>
          <cell r="X1390">
            <v>2.3175901450939382E-2</v>
          </cell>
          <cell r="Y1390">
            <v>277.47275150000002</v>
          </cell>
          <cell r="Z1390">
            <v>47889.874244999999</v>
          </cell>
          <cell r="AA1390">
            <v>4000000</v>
          </cell>
        </row>
        <row r="1391">
          <cell r="A1391" t="str">
            <v>CBI</v>
          </cell>
          <cell r="D1391">
            <v>855027.11732399999</v>
          </cell>
          <cell r="E1391">
            <v>348.143574</v>
          </cell>
          <cell r="F1391">
            <v>833939.19591699995</v>
          </cell>
          <cell r="G1391">
            <v>1653218.040119</v>
          </cell>
          <cell r="H1391">
            <v>2553263.2364349999</v>
          </cell>
          <cell r="I1391">
            <v>2396235.0682100002</v>
          </cell>
          <cell r="J1391">
            <v>1290147.4810649999</v>
          </cell>
          <cell r="K1391">
            <v>406855.98042699997</v>
          </cell>
          <cell r="L1391">
            <v>1106087.587145</v>
          </cell>
          <cell r="M1391">
            <v>157028.168225</v>
          </cell>
          <cell r="N1391">
            <v>430063.66</v>
          </cell>
          <cell r="O1391">
            <v>1803432.8797609999</v>
          </cell>
          <cell r="P1391">
            <v>1627798.096534</v>
          </cell>
          <cell r="Q1391">
            <v>175634.78322699992</v>
          </cell>
          <cell r="R1391">
            <v>108982.707861</v>
          </cell>
          <cell r="S1391">
            <v>149372.84934399999</v>
          </cell>
          <cell r="T1391">
            <v>18825.080016</v>
          </cell>
          <cell r="U1391">
            <v>18825.080016</v>
          </cell>
          <cell r="V1391">
            <v>127807.787877</v>
          </cell>
          <cell r="W1391">
            <v>7.3729491528200458E-3</v>
          </cell>
          <cell r="X1391">
            <v>0.11988345931047366</v>
          </cell>
          <cell r="Y1391">
            <v>437.7277544445397</v>
          </cell>
          <cell r="Z1391">
            <v>157028.168225</v>
          </cell>
          <cell r="AA1391">
            <v>43006366</v>
          </cell>
        </row>
        <row r="1392">
          <cell r="A1392" t="str">
            <v>DAC</v>
          </cell>
          <cell r="D1392">
            <v>16903.970464999999</v>
          </cell>
          <cell r="E1392">
            <v>1937.1776030000001</v>
          </cell>
          <cell r="F1392">
            <v>13768.263387999999</v>
          </cell>
          <cell r="G1392">
            <v>14222.582532</v>
          </cell>
          <cell r="H1392">
            <v>31205.966329999999</v>
          </cell>
          <cell r="I1392">
            <v>18950.554995999999</v>
          </cell>
          <cell r="J1392">
            <v>18280.554995999999</v>
          </cell>
          <cell r="K1392">
            <v>10075.862653</v>
          </cell>
          <cell r="L1392">
            <v>670</v>
          </cell>
          <cell r="M1392">
            <v>12255.411334</v>
          </cell>
          <cell r="N1392">
            <v>10049.74</v>
          </cell>
          <cell r="O1392">
            <v>49616.805066000001</v>
          </cell>
          <cell r="P1392">
            <v>43254.827523</v>
          </cell>
          <cell r="Q1392">
            <v>6361.9775429999972</v>
          </cell>
          <cell r="R1392">
            <v>677.460509</v>
          </cell>
          <cell r="S1392">
            <v>864.90528400000005</v>
          </cell>
          <cell r="T1392">
            <v>457.88235200000003</v>
          </cell>
          <cell r="U1392">
            <v>326.30820599999998</v>
          </cell>
          <cell r="V1392">
            <v>1135.3428610000001</v>
          </cell>
          <cell r="W1392">
            <v>1.0456596746574776E-2</v>
          </cell>
          <cell r="X1392">
            <v>2.6625642918628779E-2</v>
          </cell>
          <cell r="Y1392">
            <v>324.69318211217404</v>
          </cell>
          <cell r="Z1392">
            <v>12255.411334</v>
          </cell>
          <cell r="AA1392">
            <v>1004974</v>
          </cell>
        </row>
        <row r="1393">
          <cell r="A1393" t="str">
            <v>BTN</v>
          </cell>
          <cell r="D1393">
            <v>26437.760837000002</v>
          </cell>
          <cell r="E1393">
            <v>1187.191534</v>
          </cell>
          <cell r="F1393">
            <v>9943.9494809999997</v>
          </cell>
          <cell r="G1393">
            <v>65548.403250999996</v>
          </cell>
          <cell r="H1393">
            <v>92726.911147000006</v>
          </cell>
          <cell r="I1393">
            <v>40272.123962999998</v>
          </cell>
          <cell r="J1393">
            <v>27491.044963</v>
          </cell>
          <cell r="K1393">
            <v>14538.901167</v>
          </cell>
          <cell r="L1393">
            <v>8787.5759999999991</v>
          </cell>
          <cell r="M1393">
            <v>52454.787184000001</v>
          </cell>
          <cell r="N1393">
            <v>43967.62</v>
          </cell>
          <cell r="O1393">
            <v>27918.638497</v>
          </cell>
          <cell r="P1393">
            <v>16942.671190000001</v>
          </cell>
          <cell r="Q1393">
            <v>10975.967307000001</v>
          </cell>
          <cell r="R1393">
            <v>1712.6466700000001</v>
          </cell>
          <cell r="S1393">
            <v>5325.9667879999997</v>
          </cell>
          <cell r="T1393">
            <v>4095.6048860000001</v>
          </cell>
          <cell r="U1393">
            <v>3236.4047540000001</v>
          </cell>
          <cell r="V1393">
            <v>5808.2515560000002</v>
          </cell>
          <cell r="W1393">
            <v>3.4902540308598511E-2</v>
          </cell>
          <cell r="X1393">
            <v>6.1698939748766786E-2</v>
          </cell>
          <cell r="Y1393">
            <v>736.08822901944654</v>
          </cell>
          <cell r="Z1393">
            <v>52454.787184000001</v>
          </cell>
          <cell r="AA1393">
            <v>4396762</v>
          </cell>
        </row>
        <row r="1394">
          <cell r="A1394" t="str">
            <v>BBM</v>
          </cell>
          <cell r="D1394">
            <v>21244.933459</v>
          </cell>
          <cell r="E1394">
            <v>360.44912699999998</v>
          </cell>
          <cell r="F1394">
            <v>5073.9890679999999</v>
          </cell>
          <cell r="G1394">
            <v>19529.548942000001</v>
          </cell>
          <cell r="H1394">
            <v>43345.355117999999</v>
          </cell>
          <cell r="I1394">
            <v>17916.875241000002</v>
          </cell>
          <cell r="J1394">
            <v>15664.944331999999</v>
          </cell>
          <cell r="K1394">
            <v>0</v>
          </cell>
          <cell r="L1394">
            <v>0</v>
          </cell>
          <cell r="M1394">
            <v>25428.479877000002</v>
          </cell>
          <cell r="N1394">
            <v>20000</v>
          </cell>
          <cell r="O1394">
            <v>56330.412332</v>
          </cell>
          <cell r="P1394">
            <v>41104.771460000004</v>
          </cell>
          <cell r="Q1394">
            <v>15225.640872000002</v>
          </cell>
          <cell r="R1394">
            <v>0</v>
          </cell>
          <cell r="S1394">
            <v>3064.923092</v>
          </cell>
          <cell r="T1394">
            <v>3667.7109639999999</v>
          </cell>
          <cell r="U1394">
            <v>2551.5661100000002</v>
          </cell>
          <cell r="V1394">
            <v>3667.7109639999999</v>
          </cell>
          <cell r="W1394">
            <v>5.8865963909023621E-2</v>
          </cell>
          <cell r="X1394">
            <v>0.10034284874055274</v>
          </cell>
          <cell r="Y1394">
            <v>1275.7830550000001</v>
          </cell>
          <cell r="Z1394">
            <v>25428.479877000002</v>
          </cell>
          <cell r="AA1394">
            <v>2000000</v>
          </cell>
        </row>
        <row r="1395">
          <cell r="A1395" t="str">
            <v>VIW</v>
          </cell>
          <cell r="D1395">
            <v>2306397.32235</v>
          </cell>
          <cell r="E1395">
            <v>697453.78567300003</v>
          </cell>
          <cell r="F1395">
            <v>1041426.4021759999</v>
          </cell>
          <cell r="G1395">
            <v>442848.77148699999</v>
          </cell>
          <cell r="H1395">
            <v>2932829.8254720001</v>
          </cell>
          <cell r="I1395">
            <v>2168568.3932650001</v>
          </cell>
          <cell r="J1395">
            <v>1939020.2079700001</v>
          </cell>
          <cell r="K1395">
            <v>514291.24060600001</v>
          </cell>
          <cell r="L1395">
            <v>177447.449738</v>
          </cell>
          <cell r="M1395">
            <v>764261.43220699998</v>
          </cell>
          <cell r="N1395">
            <v>580186</v>
          </cell>
          <cell r="O1395">
            <v>1958484.755445</v>
          </cell>
          <cell r="P1395">
            <v>1787971.4030520001</v>
          </cell>
          <cell r="Q1395">
            <v>170513.35239300007</v>
          </cell>
          <cell r="R1395">
            <v>48141.016070999998</v>
          </cell>
          <cell r="S1395">
            <v>81291.728713000004</v>
          </cell>
          <cell r="T1395">
            <v>31216.818991</v>
          </cell>
          <cell r="U1395">
            <v>1403.3508859999999</v>
          </cell>
          <cell r="V1395">
            <v>79357.835061999998</v>
          </cell>
          <cell r="W1395">
            <v>4.784972090135333E-4</v>
          </cell>
          <cell r="X1395">
            <v>1.8362183761484157E-3</v>
          </cell>
          <cell r="Y1395">
            <v>24.187948106296947</v>
          </cell>
          <cell r="Z1395">
            <v>764261.43220699998</v>
          </cell>
          <cell r="AA1395">
            <v>58018600</v>
          </cell>
        </row>
        <row r="1396">
          <cell r="A1396" t="str">
            <v>EMS</v>
          </cell>
          <cell r="D1396">
            <v>455220.66994400002</v>
          </cell>
          <cell r="E1396">
            <v>347969.63929600001</v>
          </cell>
          <cell r="F1396">
            <v>1159.549086</v>
          </cell>
          <cell r="G1396">
            <v>76144.882238999999</v>
          </cell>
          <cell r="H1396">
            <v>556538.96867700003</v>
          </cell>
          <cell r="I1396">
            <v>341134.14956599998</v>
          </cell>
          <cell r="J1396">
            <v>340346.56107200001</v>
          </cell>
          <cell r="K1396">
            <v>0</v>
          </cell>
          <cell r="L1396">
            <v>0</v>
          </cell>
          <cell r="M1396">
            <v>215404.81911099999</v>
          </cell>
          <cell r="N1396">
            <v>91591.25</v>
          </cell>
          <cell r="O1396">
            <v>1512890.29116</v>
          </cell>
          <cell r="P1396">
            <v>1270888.6564460001</v>
          </cell>
          <cell r="Q1396">
            <v>242001.6347139999</v>
          </cell>
          <cell r="R1396">
            <v>102.523364</v>
          </cell>
          <cell r="S1396">
            <v>56613.650900000001</v>
          </cell>
          <cell r="T1396">
            <v>57799.379456000002</v>
          </cell>
          <cell r="U1396">
            <v>45841.329932000001</v>
          </cell>
          <cell r="V1396">
            <v>57901.902820000003</v>
          </cell>
          <cell r="W1396">
            <v>8.2368589644268117E-2</v>
          </cell>
          <cell r="X1396">
            <v>0.21281478344445748</v>
          </cell>
          <cell r="Y1396">
            <v>5004.9900980715956</v>
          </cell>
          <cell r="Z1396">
            <v>215404.81911099999</v>
          </cell>
          <cell r="AA1396">
            <v>9159125</v>
          </cell>
        </row>
        <row r="1397">
          <cell r="A1397" t="str">
            <v>TA3</v>
          </cell>
          <cell r="D1397">
            <v>339553.18104400003</v>
          </cell>
          <cell r="E1397">
            <v>106622.76842199999</v>
          </cell>
          <cell r="F1397">
            <v>107251.274414</v>
          </cell>
          <cell r="G1397">
            <v>19314.362426</v>
          </cell>
          <cell r="H1397">
            <v>358918.42581300001</v>
          </cell>
          <cell r="I1397">
            <v>331515.34904900001</v>
          </cell>
          <cell r="J1397">
            <v>331372.84904900001</v>
          </cell>
          <cell r="K1397">
            <v>51129.075166000002</v>
          </cell>
          <cell r="L1397">
            <v>142.5</v>
          </cell>
          <cell r="M1397">
            <v>27403.076764000001</v>
          </cell>
          <cell r="N1397">
            <v>23099.08</v>
          </cell>
          <cell r="O1397">
            <v>226182.38261500001</v>
          </cell>
          <cell r="P1397">
            <v>215277.97863999999</v>
          </cell>
          <cell r="Q1397">
            <v>10904.403974999987</v>
          </cell>
          <cell r="R1397">
            <v>144.64236600000001</v>
          </cell>
          <cell r="S1397">
            <v>-715.05277699999999</v>
          </cell>
          <cell r="T1397">
            <v>1062.521221</v>
          </cell>
          <cell r="U1397">
            <v>850.016977</v>
          </cell>
          <cell r="V1397">
            <v>1207.163587</v>
          </cell>
          <cell r="W1397">
            <v>2.3682734456293062E-3</v>
          </cell>
          <cell r="X1397">
            <v>3.1019034261024484E-2</v>
          </cell>
          <cell r="Y1397">
            <v>367.98737309018367</v>
          </cell>
          <cell r="Z1397">
            <v>27403.076764000001</v>
          </cell>
          <cell r="AA1397">
            <v>2309908</v>
          </cell>
        </row>
        <row r="1398">
          <cell r="A1398" t="str">
            <v>IFC</v>
          </cell>
          <cell r="D1398">
            <v>84256.960462000003</v>
          </cell>
          <cell r="E1398">
            <v>24000</v>
          </cell>
          <cell r="F1398">
            <v>141.154886</v>
          </cell>
          <cell r="G1398">
            <v>17909.332488</v>
          </cell>
          <cell r="H1398">
            <v>123920.495656</v>
          </cell>
          <cell r="I1398">
            <v>30405.755300000001</v>
          </cell>
          <cell r="J1398">
            <v>28700.261299999998</v>
          </cell>
          <cell r="K1398">
            <v>0</v>
          </cell>
          <cell r="L1398">
            <v>0</v>
          </cell>
          <cell r="M1398">
            <v>93514.740355999995</v>
          </cell>
          <cell r="N1398">
            <v>90000</v>
          </cell>
          <cell r="O1398">
            <v>12393.002498</v>
          </cell>
          <cell r="P1398">
            <v>5717.4400580000001</v>
          </cell>
          <cell r="Q1398">
            <v>6675.5624399999997</v>
          </cell>
          <cell r="R1398">
            <v>1411.712722</v>
          </cell>
          <cell r="S1398">
            <v>5310.9160019999999</v>
          </cell>
          <cell r="T1398">
            <v>4915.2330540000003</v>
          </cell>
          <cell r="U1398">
            <v>4180.8523059999998</v>
          </cell>
          <cell r="V1398">
            <v>6326.9457760000005</v>
          </cell>
          <cell r="W1398">
            <v>3.3738182565101534E-2</v>
          </cell>
          <cell r="X1398">
            <v>4.4707949678135982E-2</v>
          </cell>
          <cell r="Y1398">
            <v>464.53914511111111</v>
          </cell>
          <cell r="Z1398">
            <v>93514.740355999995</v>
          </cell>
          <cell r="AA1398">
            <v>9000000</v>
          </cell>
        </row>
        <row r="1399">
          <cell r="A1399" t="str">
            <v>SUM</v>
          </cell>
          <cell r="D1399">
            <v>77388.771234</v>
          </cell>
          <cell r="E1399">
            <v>48122.90814</v>
          </cell>
          <cell r="F1399">
            <v>7306.883581</v>
          </cell>
          <cell r="G1399">
            <v>5562.9006929999996</v>
          </cell>
          <cell r="H1399">
            <v>83755.994437999994</v>
          </cell>
          <cell r="I1399">
            <v>59738.994438000002</v>
          </cell>
          <cell r="J1399">
            <v>59738.994438000002</v>
          </cell>
          <cell r="K1399">
            <v>8114.6</v>
          </cell>
          <cell r="L1399">
            <v>0</v>
          </cell>
          <cell r="M1399">
            <v>24017</v>
          </cell>
          <cell r="N1399">
            <v>23800</v>
          </cell>
          <cell r="O1399">
            <v>66520.021701999998</v>
          </cell>
          <cell r="P1399">
            <v>52611.133199000004</v>
          </cell>
          <cell r="Q1399">
            <v>13908.888503</v>
          </cell>
          <cell r="R1399">
            <v>655.48268399999995</v>
          </cell>
          <cell r="S1399">
            <v>2929.682296</v>
          </cell>
          <cell r="T1399">
            <v>2200.3477710000002</v>
          </cell>
          <cell r="U1399">
            <v>1742.173747</v>
          </cell>
          <cell r="V1399">
            <v>2855.8304550000003</v>
          </cell>
          <cell r="W1399">
            <v>2.0800585781231892E-2</v>
          </cell>
          <cell r="X1399">
            <v>7.2539190864804093E-2</v>
          </cell>
          <cell r="Y1399">
            <v>732.0057760504202</v>
          </cell>
          <cell r="Z1399">
            <v>24017</v>
          </cell>
          <cell r="AA1399">
            <v>2380000</v>
          </cell>
        </row>
        <row r="1400">
          <cell r="A1400" t="str">
            <v>QLD</v>
          </cell>
          <cell r="D1400">
            <v>54632.824283000002</v>
          </cell>
          <cell r="E1400">
            <v>34214.091095999996</v>
          </cell>
          <cell r="F1400">
            <v>9013.0769199999995</v>
          </cell>
          <cell r="G1400">
            <v>3520.3027040000002</v>
          </cell>
          <cell r="H1400">
            <v>60276.95076</v>
          </cell>
          <cell r="I1400">
            <v>47562.260495000002</v>
          </cell>
          <cell r="J1400">
            <v>47194.953495000002</v>
          </cell>
          <cell r="K1400">
            <v>13742.9612</v>
          </cell>
          <cell r="L1400">
            <v>0</v>
          </cell>
          <cell r="M1400">
            <v>12714.690264999999</v>
          </cell>
          <cell r="N1400">
            <v>12074</v>
          </cell>
          <cell r="O1400">
            <v>57434.651575000004</v>
          </cell>
          <cell r="P1400">
            <v>48393.289520999999</v>
          </cell>
          <cell r="Q1400">
            <v>9041.3620540000011</v>
          </cell>
          <cell r="R1400">
            <v>1130.546832</v>
          </cell>
          <cell r="S1400">
            <v>1240.491986</v>
          </cell>
          <cell r="T1400">
            <v>176.41097199999999</v>
          </cell>
          <cell r="U1400">
            <v>107.82061</v>
          </cell>
          <cell r="V1400">
            <v>1306.9578039999999</v>
          </cell>
          <cell r="W1400">
            <v>1.7887535557215039E-3</v>
          </cell>
          <cell r="X1400">
            <v>8.4800028748478525E-3</v>
          </cell>
          <cell r="Y1400">
            <v>89.299826072552591</v>
          </cell>
          <cell r="Z1400">
            <v>12714.690264999999</v>
          </cell>
          <cell r="AA1400">
            <v>1207400</v>
          </cell>
        </row>
        <row r="1401">
          <cell r="A1401" t="str">
            <v>DTI</v>
          </cell>
          <cell r="D1401">
            <v>9929.2479879999992</v>
          </cell>
          <cell r="E1401">
            <v>3.6903190000000001</v>
          </cell>
          <cell r="F1401">
            <v>517.52119600000015</v>
          </cell>
          <cell r="G1401">
            <v>16317.262921</v>
          </cell>
          <cell r="H1401">
            <v>118063.579595</v>
          </cell>
          <cell r="I1401">
            <v>2773.077757</v>
          </cell>
          <cell r="J1401">
            <v>541.74427000000003</v>
          </cell>
          <cell r="K1401">
            <v>0</v>
          </cell>
          <cell r="L1401">
            <v>0</v>
          </cell>
          <cell r="M1401">
            <v>115290.501838</v>
          </cell>
          <cell r="N1401">
            <v>111000</v>
          </cell>
          <cell r="O1401">
            <v>6918.901014</v>
          </cell>
          <cell r="P1401">
            <v>2008.990871</v>
          </cell>
          <cell r="Q1401">
            <v>4909.9101430000001</v>
          </cell>
          <cell r="R1401">
            <v>0</v>
          </cell>
          <cell r="S1401">
            <v>1365.002641</v>
          </cell>
          <cell r="T1401">
            <v>1370.583316</v>
          </cell>
          <cell r="U1401">
            <v>1185.6640190000001</v>
          </cell>
          <cell r="V1401">
            <v>1370.583316</v>
          </cell>
          <cell r="W1401">
            <v>1.004258911230075E-2</v>
          </cell>
          <cell r="X1401">
            <v>1.0284143100235883E-2</v>
          </cell>
          <cell r="Y1401">
            <v>102.90655563380368</v>
          </cell>
          <cell r="Z1401">
            <v>115290.501838</v>
          </cell>
          <cell r="AA1401">
            <v>11521754</v>
          </cell>
        </row>
        <row r="1402">
          <cell r="A1402" t="str">
            <v>KSV</v>
          </cell>
          <cell r="D1402">
            <v>2818247.7792250002</v>
          </cell>
          <cell r="E1402">
            <v>546050.27401000017</v>
          </cell>
          <cell r="F1402">
            <v>1569714.011033</v>
          </cell>
          <cell r="G1402">
            <v>4572005.5045410004</v>
          </cell>
          <cell r="H1402">
            <v>7930931.4825050002</v>
          </cell>
          <cell r="I1402">
            <v>5345671.6736580003</v>
          </cell>
          <cell r="J1402">
            <v>3246541.2130999998</v>
          </cell>
          <cell r="K1402">
            <v>1732507.8582319999</v>
          </cell>
          <cell r="L1402">
            <v>2077224.8928050001</v>
          </cell>
          <cell r="M1402">
            <v>2585259.8088469999</v>
          </cell>
          <cell r="N1402">
            <v>2000000</v>
          </cell>
          <cell r="O1402">
            <v>5688476.4160669995</v>
          </cell>
          <cell r="P1402">
            <v>4868018.7567020003</v>
          </cell>
          <cell r="Q1402">
            <v>820457.65936499962</v>
          </cell>
          <cell r="R1402">
            <v>203537.94111000001</v>
          </cell>
          <cell r="S1402">
            <v>441823.62623699999</v>
          </cell>
          <cell r="T1402">
            <v>225558.647918</v>
          </cell>
          <cell r="U1402">
            <v>84552.831120000003</v>
          </cell>
          <cell r="V1402">
            <v>429096.58902800002</v>
          </cell>
          <cell r="W1402">
            <v>1.0661147597418636E-2</v>
          </cell>
          <cell r="X1402">
            <v>3.2705738444798599E-2</v>
          </cell>
          <cell r="Y1402">
            <v>422.76415559999998</v>
          </cell>
          <cell r="Z1402">
            <v>2585259.8088469999</v>
          </cell>
          <cell r="AA1402">
            <v>200000000</v>
          </cell>
        </row>
        <row r="1403">
          <cell r="A1403" t="str">
            <v>CEC</v>
          </cell>
          <cell r="D1403">
            <v>562580.51264700003</v>
          </cell>
          <cell r="E1403">
            <v>81613.409409999993</v>
          </cell>
          <cell r="F1403">
            <v>188792.03305</v>
          </cell>
          <cell r="G1403">
            <v>19550.253558</v>
          </cell>
          <cell r="H1403">
            <v>588897.84117499995</v>
          </cell>
          <cell r="I1403">
            <v>489655.977663</v>
          </cell>
          <cell r="J1403">
            <v>489598.21766299999</v>
          </cell>
          <cell r="K1403">
            <v>109831.69435999999</v>
          </cell>
          <cell r="L1403">
            <v>57.76</v>
          </cell>
          <cell r="M1403">
            <v>99241.863511999996</v>
          </cell>
          <cell r="N1403">
            <v>59770.36</v>
          </cell>
          <cell r="O1403">
            <v>403989.45348800003</v>
          </cell>
          <cell r="P1403">
            <v>372935.11437700002</v>
          </cell>
          <cell r="Q1403">
            <v>31054.339111000001</v>
          </cell>
          <cell r="R1403">
            <v>2166.5088919999998</v>
          </cell>
          <cell r="S1403">
            <v>5503.4013249999998</v>
          </cell>
          <cell r="T1403">
            <v>6007.9670500000002</v>
          </cell>
          <cell r="U1403">
            <v>4327.3166659999997</v>
          </cell>
          <cell r="V1403">
            <v>8174.475942</v>
          </cell>
          <cell r="W1403">
            <v>7.3481618770513913E-3</v>
          </cell>
          <cell r="X1403">
            <v>4.3603742542347113E-2</v>
          </cell>
          <cell r="Y1403">
            <v>723.99039691244957</v>
          </cell>
          <cell r="Z1403">
            <v>99241.863511999996</v>
          </cell>
          <cell r="AA1403">
            <v>5977036</v>
          </cell>
        </row>
        <row r="1404">
          <cell r="A1404" t="str">
            <v>HAB</v>
          </cell>
          <cell r="D1404">
            <v>19912.591968000001</v>
          </cell>
          <cell r="E1404">
            <v>5145.7065030000003</v>
          </cell>
          <cell r="F1404">
            <v>10171.026581</v>
          </cell>
          <cell r="G1404">
            <v>11937.775594999999</v>
          </cell>
          <cell r="H1404">
            <v>32273.813737</v>
          </cell>
          <cell r="I1404">
            <v>7545.0905849999999</v>
          </cell>
          <cell r="J1404">
            <v>7545.0905849999999</v>
          </cell>
          <cell r="K1404">
            <v>0</v>
          </cell>
          <cell r="L1404">
            <v>0</v>
          </cell>
          <cell r="M1404">
            <v>24728.723151999999</v>
          </cell>
          <cell r="N1404">
            <v>19940</v>
          </cell>
          <cell r="O1404">
            <v>150307.71374199999</v>
          </cell>
          <cell r="P1404">
            <v>129132.253268</v>
          </cell>
          <cell r="Q1404">
            <v>21175.460474</v>
          </cell>
          <cell r="R1404">
            <v>341.17188900000002</v>
          </cell>
          <cell r="S1404">
            <v>1595.9177179999999</v>
          </cell>
          <cell r="T1404">
            <v>1307.4737210000001</v>
          </cell>
          <cell r="U1404">
            <v>1045.978977</v>
          </cell>
          <cell r="V1404">
            <v>1648.64561</v>
          </cell>
          <cell r="W1404">
            <v>3.2409525119147832E-2</v>
          </cell>
          <cell r="X1404">
            <v>4.2298139316400724E-2</v>
          </cell>
          <cell r="Y1404">
            <v>522.98948849999999</v>
          </cell>
          <cell r="Z1404">
            <v>24728.723151999999</v>
          </cell>
          <cell r="AA1404">
            <v>2000000</v>
          </cell>
        </row>
        <row r="1405">
          <cell r="A1405" t="str">
            <v>SON</v>
          </cell>
          <cell r="D1405">
            <v>65294.877186999998</v>
          </cell>
          <cell r="E1405">
            <v>13836.430489</v>
          </cell>
          <cell r="F1405" t="e">
            <v>#N/A</v>
          </cell>
          <cell r="G1405">
            <v>71737.793590999994</v>
          </cell>
          <cell r="H1405">
            <v>148077.87813500001</v>
          </cell>
          <cell r="I1405">
            <v>61402.168148999997</v>
          </cell>
          <cell r="J1405">
            <v>37356.854839</v>
          </cell>
          <cell r="K1405">
            <v>27688.847056999999</v>
          </cell>
          <cell r="L1405">
            <v>0</v>
          </cell>
          <cell r="M1405">
            <v>86675.709986000002</v>
          </cell>
          <cell r="N1405">
            <v>97299.3</v>
          </cell>
          <cell r="O1405">
            <v>31386.214584000001</v>
          </cell>
          <cell r="P1405">
            <v>21981.496134000001</v>
          </cell>
          <cell r="Q1405">
            <v>9404.7184499999985</v>
          </cell>
          <cell r="R1405">
            <v>0</v>
          </cell>
          <cell r="S1405">
            <v>-760.22032000000002</v>
          </cell>
          <cell r="T1405">
            <v>203.35528199999999</v>
          </cell>
          <cell r="U1405">
            <v>203.35528199999999</v>
          </cell>
          <cell r="V1405">
            <v>203.35528199999999</v>
          </cell>
          <cell r="W1405">
            <v>1.3732995404931757E-3</v>
          </cell>
          <cell r="X1405">
            <v>2.3461622873680093E-3</v>
          </cell>
          <cell r="Y1405">
            <v>20.899973792206112</v>
          </cell>
          <cell r="Z1405">
            <v>86675.709986000002</v>
          </cell>
          <cell r="AA1405">
            <v>9729930</v>
          </cell>
        </row>
        <row r="1406">
          <cell r="A1406" t="str">
            <v>CCV</v>
          </cell>
          <cell r="D1406">
            <v>207861.93361899999</v>
          </cell>
          <cell r="E1406">
            <v>45429.105781999999</v>
          </cell>
          <cell r="F1406">
            <v>92224.193568000002</v>
          </cell>
          <cell r="G1406">
            <v>5396.4432740000002</v>
          </cell>
          <cell r="H1406">
            <v>215149.68875</v>
          </cell>
          <cell r="I1406">
            <v>184806.436537</v>
          </cell>
          <cell r="J1406">
            <v>184192.58199100001</v>
          </cell>
          <cell r="K1406">
            <v>0</v>
          </cell>
          <cell r="L1406">
            <v>0</v>
          </cell>
          <cell r="M1406">
            <v>30343.252213</v>
          </cell>
          <cell r="N1406">
            <v>18000</v>
          </cell>
          <cell r="O1406">
            <v>202988.957616</v>
          </cell>
          <cell r="P1406">
            <v>161852.932852</v>
          </cell>
          <cell r="Q1406">
            <v>41136.024764000009</v>
          </cell>
          <cell r="R1406">
            <v>0</v>
          </cell>
          <cell r="S1406">
            <v>20091.933086000001</v>
          </cell>
          <cell r="T1406">
            <v>15375.694373</v>
          </cell>
          <cell r="U1406">
            <v>10394.691568</v>
          </cell>
          <cell r="V1406">
            <v>15375.694373</v>
          </cell>
          <cell r="W1406">
            <v>4.8313765306341863E-2</v>
          </cell>
          <cell r="X1406">
            <v>0.34257012053396796</v>
          </cell>
          <cell r="Y1406">
            <v>5774.8286488888889</v>
          </cell>
          <cell r="Z1406">
            <v>30343.252213</v>
          </cell>
          <cell r="AA1406">
            <v>1800000</v>
          </cell>
        </row>
        <row r="1407">
          <cell r="A1407" t="str">
            <v>DBW</v>
          </cell>
          <cell r="D1407">
            <v>31483.848298000001</v>
          </cell>
          <cell r="E1407">
            <v>7585.6303029999999</v>
          </cell>
          <cell r="F1407">
            <v>4104.8415660000001</v>
          </cell>
          <cell r="G1407">
            <v>389439.246147</v>
          </cell>
          <cell r="H1407">
            <v>423455.02404699998</v>
          </cell>
          <cell r="I1407">
            <v>27166.748047000001</v>
          </cell>
          <cell r="J1407">
            <v>10682.410922999999</v>
          </cell>
          <cell r="K1407">
            <v>2865.9</v>
          </cell>
          <cell r="L1407">
            <v>16484.337124000001</v>
          </cell>
          <cell r="M1407">
            <v>396288.27600000001</v>
          </cell>
          <cell r="N1407">
            <v>393360.8</v>
          </cell>
          <cell r="O1407">
            <v>55858.872027999998</v>
          </cell>
          <cell r="P1407">
            <v>45191.125021</v>
          </cell>
          <cell r="Q1407">
            <v>10667.747007000004</v>
          </cell>
          <cell r="R1407">
            <v>228.421604</v>
          </cell>
          <cell r="S1407">
            <v>1649.37581</v>
          </cell>
          <cell r="T1407">
            <v>1495.3713190000001</v>
          </cell>
          <cell r="U1407">
            <v>1195.820991</v>
          </cell>
          <cell r="V1407">
            <v>1723.792923</v>
          </cell>
          <cell r="W1407">
            <v>2.823962222885975E-3</v>
          </cell>
          <cell r="X1407">
            <v>3.0175532899186751E-3</v>
          </cell>
          <cell r="Y1407">
            <v>30.412460573599763</v>
          </cell>
          <cell r="Z1407">
            <v>396288.27600000001</v>
          </cell>
          <cell r="AA1407">
            <v>39320100</v>
          </cell>
        </row>
        <row r="1408">
          <cell r="A1408" t="str">
            <v>VEE</v>
          </cell>
          <cell r="D1408">
            <v>302243.05343799997</v>
          </cell>
          <cell r="E1408">
            <v>124918.868911</v>
          </cell>
          <cell r="F1408">
            <v>90428.581428000005</v>
          </cell>
          <cell r="G1408">
            <v>62884.074005000002</v>
          </cell>
          <cell r="H1408">
            <v>365941.82338100002</v>
          </cell>
          <cell r="I1408">
            <v>208343.298385</v>
          </cell>
          <cell r="J1408">
            <v>170575.57827500001</v>
          </cell>
          <cell r="K1408">
            <v>31792.954663</v>
          </cell>
          <cell r="L1408">
            <v>10238.957555000001</v>
          </cell>
          <cell r="M1408">
            <v>157598.52499599999</v>
          </cell>
          <cell r="N1408">
            <v>101858.2</v>
          </cell>
          <cell r="O1408">
            <v>391285.13386</v>
          </cell>
          <cell r="P1408">
            <v>328947.56558200001</v>
          </cell>
          <cell r="Q1408">
            <v>62337.568277999977</v>
          </cell>
          <cell r="R1408">
            <v>1354.5811180000001</v>
          </cell>
          <cell r="S1408">
            <v>35315.325538999998</v>
          </cell>
          <cell r="T1408">
            <v>35888.428120999997</v>
          </cell>
          <cell r="U1408">
            <v>35531.796083000001</v>
          </cell>
          <cell r="V1408">
            <v>37243.009238999999</v>
          </cell>
          <cell r="W1408">
            <v>9.7096843849974759E-2</v>
          </cell>
          <cell r="X1408">
            <v>0.22545766899723099</v>
          </cell>
          <cell r="Y1408">
            <v>3488.3589227965936</v>
          </cell>
          <cell r="Z1408">
            <v>157598.52499599999</v>
          </cell>
          <cell r="AA1408">
            <v>10185820</v>
          </cell>
        </row>
        <row r="1409">
          <cell r="A1409" t="str">
            <v>SID</v>
          </cell>
          <cell r="D1409">
            <v>631364.21228400001</v>
          </cell>
          <cell r="E1409">
            <v>437238.90555600001</v>
          </cell>
          <cell r="F1409">
            <v>828.88735299999996</v>
          </cell>
          <cell r="G1409">
            <v>585660.41363299999</v>
          </cell>
          <cell r="H1409">
            <v>2372964.2041480001</v>
          </cell>
          <cell r="I1409">
            <v>196153.409388</v>
          </cell>
          <cell r="J1409">
            <v>84586.501854999995</v>
          </cell>
          <cell r="K1409">
            <v>0</v>
          </cell>
          <cell r="L1409">
            <v>0</v>
          </cell>
          <cell r="M1409">
            <v>2176810.79476</v>
          </cell>
          <cell r="N1409">
            <v>1000000</v>
          </cell>
          <cell r="O1409">
            <v>202784.78766599999</v>
          </cell>
          <cell r="P1409">
            <v>110067.790123</v>
          </cell>
          <cell r="Q1409">
            <v>92716.997543000005</v>
          </cell>
          <cell r="R1409">
            <v>146.67482200000001</v>
          </cell>
          <cell r="S1409">
            <v>7463.5379700000003</v>
          </cell>
          <cell r="T1409">
            <v>80328.989403</v>
          </cell>
          <cell r="U1409">
            <v>72135.178232999999</v>
          </cell>
          <cell r="V1409">
            <v>80475.664225</v>
          </cell>
          <cell r="W1409">
            <v>3.0398763751642743E-2</v>
          </cell>
          <cell r="X1409">
            <v>3.3138010159928996E-2</v>
          </cell>
          <cell r="Y1409">
            <v>721.35178232999999</v>
          </cell>
          <cell r="Z1409">
            <v>2176810.79476</v>
          </cell>
          <cell r="AA1409">
            <v>100000000</v>
          </cell>
        </row>
        <row r="1410">
          <cell r="A1410" t="str">
            <v>SDH</v>
          </cell>
          <cell r="D1410">
            <v>245474.300315</v>
          </cell>
          <cell r="E1410">
            <v>75976.267437999995</v>
          </cell>
          <cell r="F1410">
            <v>57650.050042000003</v>
          </cell>
          <cell r="G1410">
            <v>67978.072278000007</v>
          </cell>
          <cell r="H1410">
            <v>323770.77802799997</v>
          </cell>
          <cell r="I1410">
            <v>312104.016007</v>
          </cell>
          <cell r="J1410">
            <v>310095.61175899999</v>
          </cell>
          <cell r="K1410">
            <v>59668.040403999999</v>
          </cell>
          <cell r="L1410">
            <v>605.20424800000001</v>
          </cell>
          <cell r="M1410">
            <v>11666.762021</v>
          </cell>
          <cell r="N1410">
            <v>205395</v>
          </cell>
          <cell r="O1410">
            <v>8382.6369059999997</v>
          </cell>
          <cell r="P1410">
            <v>8125.6676930000003</v>
          </cell>
          <cell r="Q1410">
            <v>256.9692130000002</v>
          </cell>
          <cell r="R1410">
            <v>31685.308022000001</v>
          </cell>
          <cell r="S1410">
            <v>11355.090241</v>
          </cell>
          <cell r="T1410">
            <v>-23696.619439999999</v>
          </cell>
          <cell r="U1410">
            <v>-23735.709108999999</v>
          </cell>
          <cell r="V1410">
            <v>7988.6885820000025</v>
          </cell>
          <cell r="W1410">
            <v>-7.3310226616397467E-2</v>
          </cell>
          <cell r="X1410">
            <v>-2.0344727239894045</v>
          </cell>
          <cell r="Y1410">
            <v>-1155.6128001655347</v>
          </cell>
          <cell r="Z1410">
            <v>11666.762021</v>
          </cell>
          <cell r="AA1410">
            <v>20539500</v>
          </cell>
        </row>
        <row r="1411">
          <cell r="A1411" t="str">
            <v>TND</v>
          </cell>
          <cell r="D1411">
            <v>405784.23156099999</v>
          </cell>
          <cell r="E1411">
            <v>316895.52839300002</v>
          </cell>
          <cell r="F1411">
            <v>60525.856773</v>
          </cell>
          <cell r="G1411">
            <v>862159.93776200002</v>
          </cell>
          <cell r="H1411">
            <v>1569210.0897049999</v>
          </cell>
          <cell r="I1411">
            <v>1198702.8244350001</v>
          </cell>
          <cell r="J1411">
            <v>748007.31931399996</v>
          </cell>
          <cell r="K1411">
            <v>354332.12915699999</v>
          </cell>
          <cell r="L1411">
            <v>450695.50512099999</v>
          </cell>
          <cell r="M1411">
            <v>370507.26526999997</v>
          </cell>
          <cell r="N1411">
            <v>160000</v>
          </cell>
          <cell r="O1411">
            <v>2506169.3588490002</v>
          </cell>
          <cell r="P1411">
            <v>2271770.3515309999</v>
          </cell>
          <cell r="Q1411">
            <v>234399.00731800002</v>
          </cell>
          <cell r="R1411">
            <v>71362.614449999994</v>
          </cell>
          <cell r="S1411">
            <v>145894.766982</v>
          </cell>
          <cell r="T1411">
            <v>79462.317121999993</v>
          </cell>
          <cell r="U1411">
            <v>63067.700249000001</v>
          </cell>
          <cell r="V1411">
            <v>150824.93157199997</v>
          </cell>
          <cell r="W1411">
            <v>4.0190730777710119E-2</v>
          </cell>
          <cell r="X1411">
            <v>0.17021987464413318</v>
          </cell>
          <cell r="Y1411">
            <v>3941.7312655625001</v>
          </cell>
          <cell r="Z1411">
            <v>370507.26526999997</v>
          </cell>
          <cell r="AA1411">
            <v>16000000</v>
          </cell>
        </row>
        <row r="1412">
          <cell r="A1412" t="str">
            <v>CXH</v>
          </cell>
          <cell r="D1412">
            <v>13779.420744999999</v>
          </cell>
          <cell r="E1412">
            <v>4189.9946959999997</v>
          </cell>
          <cell r="F1412">
            <v>724.80445999999995</v>
          </cell>
          <cell r="G1412">
            <v>32327.457589000001</v>
          </cell>
          <cell r="H1412">
            <v>52968.070810999998</v>
          </cell>
          <cell r="I1412">
            <v>33382.471845</v>
          </cell>
          <cell r="J1412">
            <v>22593.237795000001</v>
          </cell>
          <cell r="K1412">
            <v>5226.9600039999996</v>
          </cell>
          <cell r="L1412">
            <v>4429.4999930000004</v>
          </cell>
          <cell r="M1412">
            <v>19585.598966000001</v>
          </cell>
          <cell r="N1412">
            <v>16394.599999999999</v>
          </cell>
          <cell r="O1412">
            <v>88444.707913999999</v>
          </cell>
          <cell r="P1412">
            <v>83008.132163999995</v>
          </cell>
          <cell r="Q1412">
            <v>5436.5757499999945</v>
          </cell>
          <cell r="R1412">
            <v>1117.9060050000001</v>
          </cell>
          <cell r="S1412">
            <v>1427.024944</v>
          </cell>
          <cell r="T1412">
            <v>1074.2574999999999</v>
          </cell>
          <cell r="U1412">
            <v>846.92200000000003</v>
          </cell>
          <cell r="V1412">
            <v>2192.163505</v>
          </cell>
          <cell r="W1412">
            <v>1.598929292746901E-2</v>
          </cell>
          <cell r="X1412">
            <v>4.3242078093717259E-2</v>
          </cell>
          <cell r="Y1412">
            <v>449.22256652235762</v>
          </cell>
          <cell r="Z1412">
            <v>19585.598966000001</v>
          </cell>
          <cell r="AA1412">
            <v>1885306</v>
          </cell>
        </row>
        <row r="1413">
          <cell r="A1413" t="str">
            <v>CMT</v>
          </cell>
          <cell r="D1413">
            <v>314779.104743</v>
          </cell>
          <cell r="E1413">
            <v>187088.19797400001</v>
          </cell>
          <cell r="F1413">
            <v>50304.747942000002</v>
          </cell>
          <cell r="G1413">
            <v>38990.023802000003</v>
          </cell>
          <cell r="H1413">
            <v>354040.839622</v>
          </cell>
          <cell r="I1413">
            <v>186945.90619899999</v>
          </cell>
          <cell r="J1413">
            <v>182335.30295000001</v>
          </cell>
          <cell r="K1413">
            <v>92772.332133999997</v>
          </cell>
          <cell r="L1413">
            <v>0</v>
          </cell>
          <cell r="M1413">
            <v>167094.93342300001</v>
          </cell>
          <cell r="N1413">
            <v>72833.7</v>
          </cell>
          <cell r="O1413">
            <v>543690.24857599998</v>
          </cell>
          <cell r="P1413">
            <v>470399.67455400003</v>
          </cell>
          <cell r="Q1413">
            <v>73290.574021999972</v>
          </cell>
          <cell r="R1413">
            <v>5406.5616239999999</v>
          </cell>
          <cell r="S1413">
            <v>40033.386485000003</v>
          </cell>
          <cell r="T1413">
            <v>33225.391274000001</v>
          </cell>
          <cell r="U1413">
            <v>26029.855265999999</v>
          </cell>
          <cell r="V1413">
            <v>38631.952898000003</v>
          </cell>
          <cell r="W1413">
            <v>7.3522182621054061E-2</v>
          </cell>
          <cell r="X1413">
            <v>0.15577884219927571</v>
          </cell>
          <cell r="Y1413">
            <v>3576.6202421617581</v>
          </cell>
          <cell r="Z1413">
            <v>167094.93342300001</v>
          </cell>
          <cell r="AA1413">
            <v>7277780</v>
          </cell>
        </row>
        <row r="1414">
          <cell r="A1414" t="str">
            <v>CI5</v>
          </cell>
          <cell r="D1414">
            <v>133002.611221</v>
          </cell>
          <cell r="E1414">
            <v>38195.736549000001</v>
          </cell>
          <cell r="F1414">
            <v>54338.853477999997</v>
          </cell>
          <cell r="G1414">
            <v>8381.3048990000007</v>
          </cell>
          <cell r="H1414">
            <v>155235.244075</v>
          </cell>
          <cell r="I1414">
            <v>118429.45049</v>
          </cell>
          <cell r="J1414">
            <v>118429.45049</v>
          </cell>
          <cell r="K1414">
            <v>44825.08266</v>
          </cell>
          <cell r="L1414">
            <v>0</v>
          </cell>
          <cell r="M1414">
            <v>36805.793584999999</v>
          </cell>
          <cell r="N1414">
            <v>26999.22</v>
          </cell>
          <cell r="O1414">
            <v>240127.070194</v>
          </cell>
          <cell r="P1414">
            <v>219820.53546700001</v>
          </cell>
          <cell r="Q1414">
            <v>20306.534726999987</v>
          </cell>
          <cell r="R1414">
            <v>4952.2621120000003</v>
          </cell>
          <cell r="S1414">
            <v>6128.4467649999997</v>
          </cell>
          <cell r="T1414">
            <v>2471.0575779999999</v>
          </cell>
          <cell r="U1414">
            <v>1913.6376600000001</v>
          </cell>
          <cell r="V1414">
            <v>7423.3196900000003</v>
          </cell>
          <cell r="W1414">
            <v>1.2327340169449211E-2</v>
          </cell>
          <cell r="X1414">
            <v>5.1992837909624445E-2</v>
          </cell>
          <cell r="Y1414">
            <v>425.26226360585792</v>
          </cell>
          <cell r="Z1414">
            <v>36805.793584999999</v>
          </cell>
          <cell r="AA1414">
            <v>4499900</v>
          </cell>
        </row>
        <row r="1415">
          <cell r="A1415" t="str">
            <v>PGV</v>
          </cell>
          <cell r="D1415">
            <v>18376946.046689998</v>
          </cell>
          <cell r="E1415">
            <v>8410512.8908849992</v>
          </cell>
          <cell r="F1415">
            <v>2903548.394905</v>
          </cell>
          <cell r="G1415">
            <v>56503473.459968001</v>
          </cell>
          <cell r="H1415">
            <v>77446214.894336998</v>
          </cell>
          <cell r="I1415">
            <v>67353569.009650007</v>
          </cell>
          <cell r="J1415">
            <v>11303469.857347</v>
          </cell>
          <cell r="K1415">
            <v>5473408.1544110002</v>
          </cell>
          <cell r="L1415">
            <v>55671143.786388002</v>
          </cell>
          <cell r="M1415">
            <v>10092645.884687001</v>
          </cell>
          <cell r="N1415">
            <v>10699695.77</v>
          </cell>
          <cell r="O1415">
            <v>39338448.163107999</v>
          </cell>
          <cell r="P1415">
            <v>34405049.587649003</v>
          </cell>
          <cell r="Q1415">
            <v>4933398.5754589988</v>
          </cell>
          <cell r="R1415">
            <v>2734328.9696809999</v>
          </cell>
          <cell r="S1415">
            <v>4444746.2442779997</v>
          </cell>
          <cell r="T1415">
            <v>-416910.63418400002</v>
          </cell>
          <cell r="U1415">
            <v>-605485.84388399997</v>
          </cell>
          <cell r="V1415">
            <v>2317418.3354969998</v>
          </cell>
          <cell r="W1415">
            <v>-7.8181463704854876E-3</v>
          </cell>
          <cell r="X1415">
            <v>-5.9992776007594728E-2</v>
          </cell>
          <cell r="Y1415">
            <v>-290.97306160026909</v>
          </cell>
          <cell r="Z1415">
            <v>10092645.884687001</v>
          </cell>
          <cell r="AA1415">
            <v>2080900000</v>
          </cell>
        </row>
        <row r="1416">
          <cell r="A1416" t="str">
            <v>GVR</v>
          </cell>
          <cell r="D1416">
            <v>18414073.592145</v>
          </cell>
          <cell r="E1416">
            <v>1663554.156958</v>
          </cell>
          <cell r="F1416">
            <v>3285410.644413</v>
          </cell>
          <cell r="G1416">
            <v>50636010.115487002</v>
          </cell>
          <cell r="H1416">
            <v>77308202.811930001</v>
          </cell>
          <cell r="I1416">
            <v>27739899.717501</v>
          </cell>
          <cell r="J1416">
            <v>10046581.236842001</v>
          </cell>
          <cell r="K1416">
            <v>3367803.4336959999</v>
          </cell>
          <cell r="L1416">
            <v>10031645.617218001</v>
          </cell>
          <cell r="M1416">
            <v>49568303.094429001</v>
          </cell>
          <cell r="N1416">
            <v>39500276.600000001</v>
          </cell>
          <cell r="O1416">
            <v>19713297.359173998</v>
          </cell>
          <cell r="P1416">
            <v>15198769.205231</v>
          </cell>
          <cell r="Q1416">
            <v>4514528.1539429994</v>
          </cell>
          <cell r="R1416">
            <v>602605.20019500004</v>
          </cell>
          <cell r="S1416">
            <v>2078730.554452</v>
          </cell>
          <cell r="T1416">
            <v>4251736.5415190002</v>
          </cell>
          <cell r="U1416">
            <v>2595623.7249719999</v>
          </cell>
          <cell r="V1416">
            <v>4854341.7417140007</v>
          </cell>
          <cell r="W1416">
            <v>3.3575010549481435E-2</v>
          </cell>
          <cell r="X1416">
            <v>5.236458710372361E-2</v>
          </cell>
          <cell r="Y1416">
            <v>648.90593124300005</v>
          </cell>
          <cell r="Z1416">
            <v>49568303.094429001</v>
          </cell>
          <cell r="AA1416">
            <v>4000000000</v>
          </cell>
        </row>
        <row r="1417">
          <cell r="A1417" t="str">
            <v>LAW</v>
          </cell>
          <cell r="D1417">
            <v>45963.587074000003</v>
          </cell>
          <cell r="E1417">
            <v>1940.609187</v>
          </cell>
          <cell r="F1417">
            <v>23227.767736000002</v>
          </cell>
          <cell r="G1417">
            <v>233454.63727899999</v>
          </cell>
          <cell r="H1417">
            <v>288860.40291599999</v>
          </cell>
          <cell r="I1417">
            <v>130721.05776700001</v>
          </cell>
          <cell r="J1417">
            <v>51937.695929000001</v>
          </cell>
          <cell r="K1417">
            <v>10880</v>
          </cell>
          <cell r="L1417">
            <v>76434.076837999994</v>
          </cell>
          <cell r="M1417">
            <v>158139.345149</v>
          </cell>
          <cell r="N1417">
            <v>122000</v>
          </cell>
          <cell r="O1417">
            <v>147925.072369</v>
          </cell>
          <cell r="P1417">
            <v>85723.441651000001</v>
          </cell>
          <cell r="Q1417">
            <v>62201.630718</v>
          </cell>
          <cell r="R1417">
            <v>5110.1702590000004</v>
          </cell>
          <cell r="S1417">
            <v>37303.566869000002</v>
          </cell>
          <cell r="T1417">
            <v>32965.585319999998</v>
          </cell>
          <cell r="U1417">
            <v>26788.205430999998</v>
          </cell>
          <cell r="V1417">
            <v>38075.755578999997</v>
          </cell>
          <cell r="W1417">
            <v>9.2737547827868791E-2</v>
          </cell>
          <cell r="X1417">
            <v>0.16939620817172327</v>
          </cell>
          <cell r="Y1417">
            <v>2195.7545435245902</v>
          </cell>
          <cell r="Z1417">
            <v>158139.345149</v>
          </cell>
          <cell r="AA1417">
            <v>12200000</v>
          </cell>
        </row>
        <row r="1418">
          <cell r="A1418" t="str">
            <v>C21</v>
          </cell>
          <cell r="D1418">
            <v>572054.96603200003</v>
          </cell>
          <cell r="E1418">
            <v>35321.42179</v>
          </cell>
          <cell r="F1418">
            <v>1628.594832</v>
          </cell>
          <cell r="G1418">
            <v>127020.531009</v>
          </cell>
          <cell r="H1418">
            <v>1024327.611238</v>
          </cell>
          <cell r="I1418">
            <v>353472.593337</v>
          </cell>
          <cell r="J1418">
            <v>281192.76701499999</v>
          </cell>
          <cell r="K1418">
            <v>0</v>
          </cell>
          <cell r="L1418">
            <v>0</v>
          </cell>
          <cell r="M1418">
            <v>670855.01790099998</v>
          </cell>
          <cell r="N1418">
            <v>174840.15</v>
          </cell>
          <cell r="O1418">
            <v>358694.861255</v>
          </cell>
          <cell r="P1418">
            <v>205034.61211799999</v>
          </cell>
          <cell r="Q1418">
            <v>153660.24913700001</v>
          </cell>
          <cell r="R1418">
            <v>1405.0942210000001</v>
          </cell>
          <cell r="S1418">
            <v>101596.662698</v>
          </cell>
          <cell r="T1418">
            <v>111594.801393</v>
          </cell>
          <cell r="U1418">
            <v>78677.923366000003</v>
          </cell>
          <cell r="V1418">
            <v>112999.89561400001</v>
          </cell>
          <cell r="W1418">
            <v>7.6809335707459889E-2</v>
          </cell>
          <cell r="X1418">
            <v>0.11728006986095278</v>
          </cell>
          <cell r="Y1418">
            <v>4499.9917562413439</v>
          </cell>
          <cell r="Z1418">
            <v>670855.01790099998</v>
          </cell>
          <cell r="AA1418">
            <v>17484015</v>
          </cell>
        </row>
        <row r="1419">
          <cell r="A1419" t="str">
            <v>SD1</v>
          </cell>
          <cell r="D1419">
            <v>127383.532531</v>
          </cell>
          <cell r="E1419">
            <v>44318.438623000002</v>
          </cell>
          <cell r="F1419">
            <v>56823.226316</v>
          </cell>
          <cell r="G1419">
            <v>3665.4041379999999</v>
          </cell>
          <cell r="H1419">
            <v>137845.86660800001</v>
          </cell>
          <cell r="I1419">
            <v>175978.08002299999</v>
          </cell>
          <cell r="J1419">
            <v>175978.08002299999</v>
          </cell>
          <cell r="K1419">
            <v>17224.984001000001</v>
          </cell>
          <cell r="L1419">
            <v>0</v>
          </cell>
          <cell r="M1419">
            <v>-38132.213414999998</v>
          </cell>
          <cell r="N1419">
            <v>63411.03</v>
          </cell>
          <cell r="O1419">
            <v>5662.1390730000003</v>
          </cell>
          <cell r="P1419">
            <v>9632.6086290000003</v>
          </cell>
          <cell r="Q1419">
            <v>-3970.4695559999996</v>
          </cell>
          <cell r="R1419">
            <v>323.99625400000002</v>
          </cell>
          <cell r="S1419">
            <v>-9963.4981420000004</v>
          </cell>
          <cell r="T1419">
            <v>16285.449462</v>
          </cell>
          <cell r="U1419">
            <v>16285.449462</v>
          </cell>
          <cell r="V1419">
            <v>16609.445716000002</v>
          </cell>
          <cell r="W1419">
            <v>0.11814245767928495</v>
          </cell>
          <cell r="X1419">
            <v>-0.42707852504554122</v>
          </cell>
          <cell r="Y1419">
            <v>3257.0898923999998</v>
          </cell>
          <cell r="Z1419">
            <v>-38132.213414999998</v>
          </cell>
          <cell r="AA1419">
            <v>5000000</v>
          </cell>
        </row>
        <row r="1420">
          <cell r="A1420" t="str">
            <v>H11</v>
          </cell>
          <cell r="D1420">
            <v>60511.162622999997</v>
          </cell>
          <cell r="E1420">
            <v>11473.620295999999</v>
          </cell>
          <cell r="F1420">
            <v>16980.727206</v>
          </cell>
          <cell r="G1420">
            <v>808.77635699999996</v>
          </cell>
          <cell r="H1420">
            <v>61319.938979999999</v>
          </cell>
          <cell r="I1420">
            <v>48893.077140000001</v>
          </cell>
          <cell r="J1420">
            <v>48893.077140000001</v>
          </cell>
          <cell r="K1420">
            <v>24019.951011000001</v>
          </cell>
          <cell r="L1420">
            <v>0</v>
          </cell>
          <cell r="M1420">
            <v>12426.86184</v>
          </cell>
          <cell r="N1420">
            <v>10600</v>
          </cell>
          <cell r="O1420">
            <v>45085.155936000003</v>
          </cell>
          <cell r="P1420">
            <v>40274.049974000001</v>
          </cell>
          <cell r="Q1420">
            <v>4811.1059619999987</v>
          </cell>
          <cell r="R1420">
            <v>2069.5663679999998</v>
          </cell>
          <cell r="S1420">
            <v>1433.2747979999999</v>
          </cell>
          <cell r="T1420">
            <v>203.13592600000001</v>
          </cell>
          <cell r="U1420">
            <v>144.60320999999999</v>
          </cell>
          <cell r="V1420">
            <v>2272.7022939999997</v>
          </cell>
          <cell r="W1420">
            <v>2.358176025699626E-3</v>
          </cell>
          <cell r="X1420">
            <v>1.1636341649389417E-2</v>
          </cell>
          <cell r="Y1420">
            <v>136.41812264150943</v>
          </cell>
          <cell r="Z1420">
            <v>12426.86184</v>
          </cell>
          <cell r="AA1420">
            <v>1060000</v>
          </cell>
        </row>
        <row r="1421">
          <cell r="A1421" t="str">
            <v>CT3</v>
          </cell>
          <cell r="D1421">
            <v>343483.40294100001</v>
          </cell>
          <cell r="E1421">
            <v>94003.331508999996</v>
          </cell>
          <cell r="F1421">
            <v>76329.447115999996</v>
          </cell>
          <cell r="G1421">
            <v>57677.359901999997</v>
          </cell>
          <cell r="H1421">
            <v>458886.36216600001</v>
          </cell>
          <cell r="I1421">
            <v>337738.57465600001</v>
          </cell>
          <cell r="J1421">
            <v>288190.44860599999</v>
          </cell>
          <cell r="K1421">
            <v>131957.528135</v>
          </cell>
          <cell r="L1421">
            <v>26653.815404000001</v>
          </cell>
          <cell r="M1421">
            <v>121147.78750999999</v>
          </cell>
          <cell r="N1421">
            <v>79999.070000000007</v>
          </cell>
          <cell r="O1421">
            <v>288663.99412599998</v>
          </cell>
          <cell r="P1421">
            <v>259505.19068100001</v>
          </cell>
          <cell r="Q1421">
            <v>29158.803445000012</v>
          </cell>
          <cell r="R1421">
            <v>9479.1016209999998</v>
          </cell>
          <cell r="S1421">
            <v>15046.095128000001</v>
          </cell>
          <cell r="T1421">
            <v>6390.2392380000001</v>
          </cell>
          <cell r="U1421">
            <v>5836.9034389999997</v>
          </cell>
          <cell r="V1421">
            <v>15869.340859</v>
          </cell>
          <cell r="W1421">
            <v>1.2719714335046041E-2</v>
          </cell>
          <cell r="X1421">
            <v>4.8180025066641846E-2</v>
          </cell>
          <cell r="Y1421">
            <v>729.62141172391125</v>
          </cell>
          <cell r="Z1421">
            <v>121147.78750999999</v>
          </cell>
          <cell r="AA1421">
            <v>7999907</v>
          </cell>
        </row>
        <row r="1422">
          <cell r="A1422" t="str">
            <v>HPI</v>
          </cell>
          <cell r="D1422">
            <v>1163746.7512699999</v>
          </cell>
          <cell r="E1422">
            <v>64251.305323</v>
          </cell>
          <cell r="F1422">
            <v>454.30943300000001</v>
          </cell>
          <cell r="G1422">
            <v>752939.47961000004</v>
          </cell>
          <cell r="H1422">
            <v>3291864.6062779999</v>
          </cell>
          <cell r="I1422">
            <v>2507976.2329460001</v>
          </cell>
          <cell r="J1422">
            <v>2061690.5618730001</v>
          </cell>
          <cell r="K1422">
            <v>64981.882189000004</v>
          </cell>
          <cell r="L1422">
            <v>377855.60593800002</v>
          </cell>
          <cell r="M1422">
            <v>783888.37333199999</v>
          </cell>
          <cell r="N1422">
            <v>600000</v>
          </cell>
          <cell r="O1422">
            <v>945236.586075</v>
          </cell>
          <cell r="P1422">
            <v>1083739.042258</v>
          </cell>
          <cell r="Q1422">
            <v>-138502.45618299997</v>
          </cell>
          <cell r="R1422">
            <v>51.795861000000002</v>
          </cell>
          <cell r="S1422">
            <v>-196667.228175</v>
          </cell>
          <cell r="T1422">
            <v>-145604.37392400001</v>
          </cell>
          <cell r="U1422">
            <v>-151031.362165</v>
          </cell>
          <cell r="V1422">
            <v>-145552.57806300002</v>
          </cell>
          <cell r="W1422">
            <v>-4.5880186529228505E-2</v>
          </cell>
          <cell r="X1422">
            <v>-0.19266947604162735</v>
          </cell>
          <cell r="Y1422">
            <v>-2517.1893694166665</v>
          </cell>
          <cell r="Z1422">
            <v>783888.37333199999</v>
          </cell>
          <cell r="AA1422">
            <v>60000000</v>
          </cell>
        </row>
        <row r="1423">
          <cell r="A1423" t="str">
            <v>THN</v>
          </cell>
          <cell r="D1423">
            <v>141678.76560399999</v>
          </cell>
          <cell r="E1423">
            <v>48852.752038999999</v>
          </cell>
          <cell r="F1423">
            <v>19139.929855999999</v>
          </cell>
          <cell r="G1423">
            <v>613376.68232499994</v>
          </cell>
          <cell r="H1423">
            <v>766052.03532000002</v>
          </cell>
          <cell r="I1423">
            <v>415660.03112499998</v>
          </cell>
          <cell r="J1423">
            <v>147709.19285299999</v>
          </cell>
          <cell r="K1423">
            <v>20622.749896000001</v>
          </cell>
          <cell r="L1423">
            <v>262637.52105799998</v>
          </cell>
          <cell r="M1423">
            <v>350392.00419499999</v>
          </cell>
          <cell r="N1423">
            <v>329954.11</v>
          </cell>
          <cell r="O1423">
            <v>317010.173152</v>
          </cell>
          <cell r="P1423">
            <v>224969.22482599999</v>
          </cell>
          <cell r="Q1423">
            <v>92040.948326000012</v>
          </cell>
          <cell r="R1423">
            <v>15047.705424</v>
          </cell>
          <cell r="S1423">
            <v>33861.225824000001</v>
          </cell>
          <cell r="T1423">
            <v>22027.466566999999</v>
          </cell>
          <cell r="U1423">
            <v>17552.580442999999</v>
          </cell>
          <cell r="V1423">
            <v>37075.171990999996</v>
          </cell>
          <cell r="W1423">
            <v>2.2913039367707999E-2</v>
          </cell>
          <cell r="X1423">
            <v>5.0094123818052783E-2</v>
          </cell>
          <cell r="Y1423">
            <v>531.97035318032567</v>
          </cell>
          <cell r="Z1423">
            <v>350392.00419499999</v>
          </cell>
          <cell r="AA1423">
            <v>32995410.999999996</v>
          </cell>
        </row>
        <row r="1424">
          <cell r="A1424" t="str">
            <v>PID</v>
          </cell>
          <cell r="D1424">
            <v>2864.4057939999998</v>
          </cell>
          <cell r="E1424">
            <v>0</v>
          </cell>
          <cell r="F1424">
            <v>1674.0187410000001</v>
          </cell>
          <cell r="G1424">
            <v>3526.6650169999998</v>
          </cell>
          <cell r="H1424">
            <v>6423.018051</v>
          </cell>
          <cell r="I1424">
            <v>16814.920041000001</v>
          </cell>
          <cell r="J1424">
            <v>16814.920041000001</v>
          </cell>
          <cell r="K1424">
            <v>0</v>
          </cell>
          <cell r="L1424">
            <v>0</v>
          </cell>
          <cell r="M1424">
            <v>-10391.90199</v>
          </cell>
          <cell r="N1424">
            <v>40000</v>
          </cell>
          <cell r="O1424">
            <v>1056.054975</v>
          </cell>
          <cell r="P1424">
            <v>891.74041599999998</v>
          </cell>
          <cell r="Q1424">
            <v>164.314559</v>
          </cell>
          <cell r="R1424">
            <v>0</v>
          </cell>
          <cell r="S1424">
            <v>-6324.3073969999996</v>
          </cell>
          <cell r="T1424">
            <v>-6465.4223650000004</v>
          </cell>
          <cell r="U1424">
            <v>-6465.4223650000004</v>
          </cell>
          <cell r="V1424">
            <v>-6465.4223650000004</v>
          </cell>
          <cell r="W1424">
            <v>-1.0066019297568995</v>
          </cell>
          <cell r="X1424">
            <v>0.62215967502595737</v>
          </cell>
          <cell r="Y1424">
            <v>-1616.3555912500001</v>
          </cell>
          <cell r="Z1424">
            <v>-10391.90199</v>
          </cell>
          <cell r="AA1424">
            <v>4000000</v>
          </cell>
        </row>
        <row r="1425">
          <cell r="A1425" t="str">
            <v>HNA</v>
          </cell>
          <cell r="D1425">
            <v>362743.09692500002</v>
          </cell>
          <cell r="E1425">
            <v>134826.96020999999</v>
          </cell>
          <cell r="F1425">
            <v>19094.151105000001</v>
          </cell>
          <cell r="G1425">
            <v>4336526.2517170003</v>
          </cell>
          <cell r="H1425">
            <v>4707774.5108719999</v>
          </cell>
          <cell r="I1425">
            <v>2241730.7716339999</v>
          </cell>
          <cell r="J1425">
            <v>621063.41596599994</v>
          </cell>
          <cell r="K1425">
            <v>459379.89312399999</v>
          </cell>
          <cell r="L1425">
            <v>1620391.8556679999</v>
          </cell>
          <cell r="M1425">
            <v>2466043.739238</v>
          </cell>
          <cell r="N1425">
            <v>2256592.1</v>
          </cell>
          <cell r="O1425">
            <v>875057.64661399997</v>
          </cell>
          <cell r="P1425">
            <v>419698.52973900002</v>
          </cell>
          <cell r="Q1425">
            <v>455359.11687500001</v>
          </cell>
          <cell r="R1425">
            <v>210521.645223</v>
          </cell>
          <cell r="S1425">
            <v>429831.829891</v>
          </cell>
          <cell r="T1425">
            <v>221142.475951</v>
          </cell>
          <cell r="U1425">
            <v>217416.07377399999</v>
          </cell>
          <cell r="V1425">
            <v>431664.12117399997</v>
          </cell>
          <cell r="W1425">
            <v>4.6182346514665372E-2</v>
          </cell>
          <cell r="X1425">
            <v>8.8163916282028673E-2</v>
          </cell>
          <cell r="Y1425">
            <v>963.47086287326806</v>
          </cell>
          <cell r="Z1425">
            <v>2466043.739238</v>
          </cell>
          <cell r="AA1425">
            <v>225659210</v>
          </cell>
        </row>
        <row r="1426">
          <cell r="A1426" t="str">
            <v>CNH</v>
          </cell>
          <cell r="D1426">
            <v>65998.970564999996</v>
          </cell>
          <cell r="E1426" t="e">
            <v>#N/A</v>
          </cell>
          <cell r="F1426">
            <v>3.84</v>
          </cell>
          <cell r="G1426">
            <v>3540.723254</v>
          </cell>
          <cell r="H1426">
            <v>237682.12530499999</v>
          </cell>
          <cell r="I1426">
            <v>8869.2619709999999</v>
          </cell>
          <cell r="J1426">
            <v>8869.2619709999999</v>
          </cell>
          <cell r="K1426">
            <v>0</v>
          </cell>
          <cell r="L1426">
            <v>0</v>
          </cell>
          <cell r="M1426">
            <v>228812.86333399999</v>
          </cell>
          <cell r="N1426">
            <v>245390.49</v>
          </cell>
          <cell r="O1426">
            <v>17212</v>
          </cell>
          <cell r="P1426">
            <v>15126.269691</v>
          </cell>
          <cell r="Q1426">
            <v>2085.7303090000009</v>
          </cell>
          <cell r="R1426">
            <v>0</v>
          </cell>
          <cell r="S1426">
            <v>-9326.6213599999992</v>
          </cell>
          <cell r="T1426">
            <v>-8611.7442410000003</v>
          </cell>
          <cell r="U1426">
            <v>-8611.7442410000003</v>
          </cell>
          <cell r="V1426">
            <v>-8611.7442410000003</v>
          </cell>
          <cell r="W1426">
            <v>-3.6232191335167432E-2</v>
          </cell>
          <cell r="X1426">
            <v>-3.763662634835948E-2</v>
          </cell>
          <cell r="Y1426">
            <v>-350.94042320058941</v>
          </cell>
          <cell r="Z1426">
            <v>228812.86333399999</v>
          </cell>
          <cell r="AA1426">
            <v>24539049</v>
          </cell>
        </row>
        <row r="1427">
          <cell r="A1427" t="str">
            <v>AQN</v>
          </cell>
          <cell r="D1427">
            <v>60094.511908</v>
          </cell>
          <cell r="E1427">
            <v>18649.889783999999</v>
          </cell>
          <cell r="F1427">
            <v>32294.634612000002</v>
          </cell>
          <cell r="G1427">
            <v>11586.211249</v>
          </cell>
          <cell r="H1427">
            <v>72061.930464000005</v>
          </cell>
          <cell r="I1427">
            <v>50224.659170999999</v>
          </cell>
          <cell r="J1427">
            <v>50224.659170999999</v>
          </cell>
          <cell r="K1427">
            <v>14138.608098999999</v>
          </cell>
          <cell r="L1427">
            <v>0</v>
          </cell>
          <cell r="M1427">
            <v>21837.271293000002</v>
          </cell>
          <cell r="N1427">
            <v>15110.97</v>
          </cell>
          <cell r="O1427">
            <v>280511.36586999998</v>
          </cell>
          <cell r="P1427">
            <v>244693.52904200001</v>
          </cell>
          <cell r="Q1427">
            <v>35817.836828000007</v>
          </cell>
          <cell r="R1427">
            <v>1615.802459</v>
          </cell>
          <cell r="S1427">
            <v>7882.1613880000004</v>
          </cell>
          <cell r="T1427">
            <v>7913.706972</v>
          </cell>
          <cell r="U1427">
            <v>6864.1694230000003</v>
          </cell>
          <cell r="V1427">
            <v>9529.5094310000004</v>
          </cell>
          <cell r="W1427">
            <v>9.5253754358261819E-2</v>
          </cell>
          <cell r="X1427">
            <v>0.31433274473264106</v>
          </cell>
          <cell r="Y1427">
            <v>4542.5074783418931</v>
          </cell>
          <cell r="Z1427">
            <v>21837.271293000002</v>
          </cell>
          <cell r="AA1427">
            <v>1511097</v>
          </cell>
        </row>
        <row r="1428">
          <cell r="A1428" t="str">
            <v>ICF</v>
          </cell>
          <cell r="D1428">
            <v>181079.371789</v>
          </cell>
          <cell r="E1428">
            <v>6036.5795479999997</v>
          </cell>
          <cell r="F1428">
            <v>164264.07811999999</v>
          </cell>
          <cell r="G1428">
            <v>29293.348887</v>
          </cell>
          <cell r="H1428">
            <v>237581.94400799999</v>
          </cell>
          <cell r="I1428">
            <v>148040.75887399999</v>
          </cell>
          <cell r="J1428">
            <v>105134.822998</v>
          </cell>
          <cell r="K1428">
            <v>55153.964024000001</v>
          </cell>
          <cell r="L1428">
            <v>6220</v>
          </cell>
          <cell r="M1428">
            <v>89541.185133999999</v>
          </cell>
          <cell r="N1428">
            <v>128070</v>
          </cell>
          <cell r="O1428">
            <v>151476.190458</v>
          </cell>
          <cell r="P1428">
            <v>140305.35642299999</v>
          </cell>
          <cell r="Q1428">
            <v>11170.834035000005</v>
          </cell>
          <cell r="R1428">
            <v>3348.1680110000002</v>
          </cell>
          <cell r="S1428">
            <v>-10663.150041000001</v>
          </cell>
          <cell r="T1428">
            <v>-27474.001018999999</v>
          </cell>
          <cell r="U1428">
            <v>-27474.001018999999</v>
          </cell>
          <cell r="V1428">
            <v>-24125.833007999998</v>
          </cell>
          <cell r="W1428">
            <v>-0.11564010528542051</v>
          </cell>
          <cell r="X1428">
            <v>-0.30683088433422745</v>
          </cell>
          <cell r="Y1428">
            <v>-2145.23315522761</v>
          </cell>
          <cell r="Z1428">
            <v>89541.185133999999</v>
          </cell>
          <cell r="AA1428">
            <v>12807000</v>
          </cell>
        </row>
        <row r="1429">
          <cell r="A1429" t="str">
            <v>TAG</v>
          </cell>
          <cell r="D1429" t="e">
            <v>#N/A</v>
          </cell>
          <cell r="E1429" t="e">
            <v>#N/A</v>
          </cell>
          <cell r="F1429" t="e">
            <v>#N/A</v>
          </cell>
          <cell r="G1429" t="e">
            <v>#N/A</v>
          </cell>
          <cell r="H1429" t="e">
            <v>#N/A</v>
          </cell>
          <cell r="I1429" t="e">
            <v>#N/A</v>
          </cell>
          <cell r="J1429" t="e">
            <v>#N/A</v>
          </cell>
          <cell r="K1429" t="e">
            <v>#N/A</v>
          </cell>
          <cell r="L1429" t="e">
            <v>#N/A</v>
          </cell>
          <cell r="M1429" t="e">
            <v>#N/A</v>
          </cell>
          <cell r="N1429" t="e">
            <v>#N/A</v>
          </cell>
          <cell r="O1429" t="e">
            <v>#N/A</v>
          </cell>
          <cell r="P1429" t="e">
            <v>#N/A</v>
          </cell>
          <cell r="Q1429" t="e">
            <v>#N/A</v>
          </cell>
          <cell r="R1429" t="e">
            <v>#N/A</v>
          </cell>
          <cell r="S1429" t="e">
            <v>#N/A</v>
          </cell>
          <cell r="T1429" t="e">
            <v>#N/A</v>
          </cell>
          <cell r="U1429" t="e">
            <v>#N/A</v>
          </cell>
          <cell r="V1429" t="e">
            <v>#N/A</v>
          </cell>
          <cell r="W1429" t="e">
            <v>#N/A</v>
          </cell>
          <cell r="X1429" t="e">
            <v>#N/A</v>
          </cell>
          <cell r="Y1429" t="e">
            <v>#N/A</v>
          </cell>
          <cell r="Z1429" t="e">
            <v>#N/A</v>
          </cell>
          <cell r="AA1429">
            <v>24798077</v>
          </cell>
        </row>
        <row r="1430">
          <cell r="A1430" t="str">
            <v>VTP</v>
          </cell>
          <cell r="D1430">
            <v>2490560.1355770002</v>
          </cell>
          <cell r="E1430">
            <v>633977.98644999997</v>
          </cell>
          <cell r="F1430">
            <v>120088.254929</v>
          </cell>
          <cell r="G1430">
            <v>226254.96682900001</v>
          </cell>
          <cell r="H1430">
            <v>2834156.863417</v>
          </cell>
          <cell r="I1430">
            <v>2153878.6348219998</v>
          </cell>
          <cell r="J1430">
            <v>2153736.3199419999</v>
          </cell>
          <cell r="K1430">
            <v>399833.56033499999</v>
          </cell>
          <cell r="L1430">
            <v>0</v>
          </cell>
          <cell r="M1430">
            <v>680278.22859499999</v>
          </cell>
          <cell r="N1430">
            <v>413766.49</v>
          </cell>
          <cell r="O1430">
            <v>4922305.1837940002</v>
          </cell>
          <cell r="P1430">
            <v>4375727.1704479996</v>
          </cell>
          <cell r="Q1430">
            <v>546578.01334599999</v>
          </cell>
          <cell r="R1430">
            <v>18806.093454000002</v>
          </cell>
          <cell r="S1430">
            <v>316997.615972</v>
          </cell>
          <cell r="T1430">
            <v>350029.65865900001</v>
          </cell>
          <cell r="U1430">
            <v>279031.64082199999</v>
          </cell>
          <cell r="V1430">
            <v>368835.75211300002</v>
          </cell>
          <cell r="W1430">
            <v>9.8453139423477637E-2</v>
          </cell>
          <cell r="X1430">
            <v>0.41017282207942007</v>
          </cell>
          <cell r="Y1430">
            <v>4769.2847633058727</v>
          </cell>
          <cell r="Z1430">
            <v>680278.22859499999</v>
          </cell>
          <cell r="AA1430">
            <v>58505972</v>
          </cell>
        </row>
        <row r="1431">
          <cell r="A1431" t="str">
            <v>SD3</v>
          </cell>
          <cell r="D1431">
            <v>680866.89205799997</v>
          </cell>
          <cell r="E1431">
            <v>344845.157978</v>
          </cell>
          <cell r="F1431">
            <v>265573.38810799998</v>
          </cell>
          <cell r="G1431">
            <v>702669.61217400001</v>
          </cell>
          <cell r="H1431">
            <v>1411039.9930149999</v>
          </cell>
          <cell r="I1431">
            <v>1279295.3826220001</v>
          </cell>
          <cell r="J1431">
            <v>889294.66381900001</v>
          </cell>
          <cell r="K1431">
            <v>540207.01963600016</v>
          </cell>
          <cell r="L1431">
            <v>390000.718803</v>
          </cell>
          <cell r="M1431">
            <v>131744.61039300001</v>
          </cell>
          <cell r="N1431">
            <v>159993.56</v>
          </cell>
          <cell r="O1431">
            <v>203943.01569100001</v>
          </cell>
          <cell r="P1431">
            <v>112009.783256</v>
          </cell>
          <cell r="Q1431">
            <v>91933.232434999998</v>
          </cell>
          <cell r="R1431">
            <v>83175.471873000002</v>
          </cell>
          <cell r="S1431">
            <v>71052.768089000005</v>
          </cell>
          <cell r="T1431">
            <v>-12973.115233</v>
          </cell>
          <cell r="U1431">
            <v>-13369.689700000001</v>
          </cell>
          <cell r="V1431">
            <v>70202.356639999998</v>
          </cell>
          <cell r="W1431">
            <v>-9.4750607822480584E-3</v>
          </cell>
          <cell r="X1431">
            <v>-0.10148187208658953</v>
          </cell>
          <cell r="Y1431">
            <v>-835.63924072943939</v>
          </cell>
          <cell r="Z1431">
            <v>131744.61039300001</v>
          </cell>
          <cell r="AA1431">
            <v>15999356</v>
          </cell>
        </row>
        <row r="1432">
          <cell r="A1432" t="str">
            <v>TVW</v>
          </cell>
          <cell r="D1432">
            <v>22084.756194000001</v>
          </cell>
          <cell r="E1432">
            <v>8046.3008470000004</v>
          </cell>
          <cell r="F1432">
            <v>10043.133946</v>
          </cell>
          <cell r="G1432">
            <v>276818.567652</v>
          </cell>
          <cell r="H1432">
            <v>313162.12239199999</v>
          </cell>
          <cell r="I1432">
            <v>150417.618804</v>
          </cell>
          <cell r="J1432">
            <v>61242.014477999997</v>
          </cell>
          <cell r="K1432">
            <v>15940</v>
          </cell>
          <cell r="L1432">
            <v>88961.920392</v>
          </cell>
          <cell r="M1432">
            <v>162744.50358799999</v>
          </cell>
          <cell r="N1432">
            <v>145978.6</v>
          </cell>
          <cell r="O1432">
            <v>91244.765633999996</v>
          </cell>
          <cell r="P1432">
            <v>52222.440798000003</v>
          </cell>
          <cell r="Q1432">
            <v>39022.324836</v>
          </cell>
          <cell r="R1432">
            <v>889.13345500000003</v>
          </cell>
          <cell r="S1432">
            <v>16447.590336000001</v>
          </cell>
          <cell r="T1432">
            <v>13983.546808999999</v>
          </cell>
          <cell r="U1432">
            <v>11155.555665</v>
          </cell>
          <cell r="V1432">
            <v>14872.680263999999</v>
          </cell>
          <cell r="W1432">
            <v>3.5622301892040631E-2</v>
          </cell>
          <cell r="X1432">
            <v>6.854643578772486E-2</v>
          </cell>
          <cell r="Y1432">
            <v>764.19116671895745</v>
          </cell>
          <cell r="Z1432">
            <v>162744.50358799999</v>
          </cell>
          <cell r="AA1432">
            <v>14597860</v>
          </cell>
        </row>
        <row r="1433">
          <cell r="A1433" t="str">
            <v>DRI</v>
          </cell>
          <cell r="D1433">
            <v>154647.75805900001</v>
          </cell>
          <cell r="E1433">
            <v>15984.378185</v>
          </cell>
          <cell r="F1433">
            <v>81123.181997000007</v>
          </cell>
          <cell r="G1433">
            <v>1271385.5524500001</v>
          </cell>
          <cell r="H1433">
            <v>1458625.7097499999</v>
          </cell>
          <cell r="I1433">
            <v>589085.52132299996</v>
          </cell>
          <cell r="J1433">
            <v>280184.564021</v>
          </cell>
          <cell r="K1433">
            <v>220003.233232</v>
          </cell>
          <cell r="L1433">
            <v>308900.95730200002</v>
          </cell>
          <cell r="M1433">
            <v>869540.18842699996</v>
          </cell>
          <cell r="N1433">
            <v>732000</v>
          </cell>
          <cell r="O1433">
            <v>514031.50539000001</v>
          </cell>
          <cell r="P1433">
            <v>337441.25812900002</v>
          </cell>
          <cell r="Q1433">
            <v>176590.24726100001</v>
          </cell>
          <cell r="R1433">
            <v>36742.820992000001</v>
          </cell>
          <cell r="S1433">
            <v>124179.164498</v>
          </cell>
          <cell r="T1433">
            <v>61925.528484000002</v>
          </cell>
          <cell r="U1433">
            <v>48484.699647000001</v>
          </cell>
          <cell r="V1433">
            <v>98668.349476000003</v>
          </cell>
          <cell r="W1433">
            <v>3.3239987011685131E-2</v>
          </cell>
          <cell r="X1433">
            <v>5.5759009522847847E-2</v>
          </cell>
          <cell r="Y1433">
            <v>662.35928479508198</v>
          </cell>
          <cell r="Z1433">
            <v>869540.18842699996</v>
          </cell>
          <cell r="AA1433">
            <v>73200000</v>
          </cell>
        </row>
        <row r="1434">
          <cell r="A1434" t="str">
            <v>SIV</v>
          </cell>
          <cell r="D1434">
            <v>159165.77235099999</v>
          </cell>
          <cell r="E1434">
            <v>98681.975544000001</v>
          </cell>
          <cell r="F1434">
            <v>48603.973718000001</v>
          </cell>
          <cell r="G1434">
            <v>42376.919470000001</v>
          </cell>
          <cell r="H1434">
            <v>218139.75767299999</v>
          </cell>
          <cell r="I1434">
            <v>61245.539805</v>
          </cell>
          <cell r="J1434">
            <v>61149.539805</v>
          </cell>
          <cell r="K1434">
            <v>29797.569457000001</v>
          </cell>
          <cell r="L1434">
            <v>96</v>
          </cell>
          <cell r="M1434">
            <v>156894.21786800001</v>
          </cell>
          <cell r="N1434">
            <v>30123.74</v>
          </cell>
          <cell r="O1434">
            <v>194420.895169</v>
          </cell>
          <cell r="P1434">
            <v>149616.882518</v>
          </cell>
          <cell r="Q1434">
            <v>44804.012650999997</v>
          </cell>
          <cell r="R1434">
            <v>1789.0730229999999</v>
          </cell>
          <cell r="S1434">
            <v>28822.419233000001</v>
          </cell>
          <cell r="T1434">
            <v>27322.112316999999</v>
          </cell>
          <cell r="U1434">
            <v>25752.260343999998</v>
          </cell>
          <cell r="V1434">
            <v>29111.18534</v>
          </cell>
          <cell r="W1434">
            <v>0.11805395136912017</v>
          </cell>
          <cell r="X1434">
            <v>0.16413772727855513</v>
          </cell>
          <cell r="Y1434">
            <v>8548.8257248269965</v>
          </cell>
          <cell r="Z1434">
            <v>156894.21786800001</v>
          </cell>
          <cell r="AA1434">
            <v>3012374</v>
          </cell>
        </row>
        <row r="1435">
          <cell r="A1435" t="str">
            <v>SGS</v>
          </cell>
          <cell r="D1435">
            <v>162056.56035300001</v>
          </cell>
          <cell r="E1435">
            <v>14336.489616000001</v>
          </cell>
          <cell r="F1435">
            <v>1562.3807710000001</v>
          </cell>
          <cell r="G1435">
            <v>29121.900614999999</v>
          </cell>
          <cell r="H1435">
            <v>243251.85942399999</v>
          </cell>
          <cell r="I1435">
            <v>40456.552254000002</v>
          </cell>
          <cell r="J1435">
            <v>29808.171171999998</v>
          </cell>
          <cell r="K1435">
            <v>2856.5419160000001</v>
          </cell>
          <cell r="L1435">
            <v>0</v>
          </cell>
          <cell r="M1435">
            <v>202795.30716999999</v>
          </cell>
          <cell r="N1435">
            <v>144200</v>
          </cell>
          <cell r="O1435">
            <v>121822.004763</v>
          </cell>
          <cell r="P1435">
            <v>99094.661112000002</v>
          </cell>
          <cell r="Q1435">
            <v>22727.343650999996</v>
          </cell>
          <cell r="R1435">
            <v>276.79208799999998</v>
          </cell>
          <cell r="S1435">
            <v>14645.62767</v>
          </cell>
          <cell r="T1435">
            <v>26078.390599999999</v>
          </cell>
          <cell r="U1435">
            <v>21102.857263000002</v>
          </cell>
          <cell r="V1435">
            <v>26355.182687999997</v>
          </cell>
          <cell r="W1435">
            <v>8.6753117994533724E-2</v>
          </cell>
          <cell r="X1435">
            <v>0.10405988953832064</v>
          </cell>
          <cell r="Y1435">
            <v>1463.4436382108183</v>
          </cell>
          <cell r="Z1435">
            <v>202795.30716999999</v>
          </cell>
          <cell r="AA1435">
            <v>14420000</v>
          </cell>
        </row>
        <row r="1436">
          <cell r="A1436" t="str">
            <v>MLC</v>
          </cell>
          <cell r="D1436">
            <v>63722.457126000001</v>
          </cell>
          <cell r="E1436">
            <v>37779.351887999997</v>
          </cell>
          <cell r="F1436">
            <v>3517.2696529999998</v>
          </cell>
          <cell r="G1436">
            <v>104851.98323300001</v>
          </cell>
          <cell r="H1436">
            <v>169843.540928</v>
          </cell>
          <cell r="I1436">
            <v>35157.227885</v>
          </cell>
          <cell r="J1436">
            <v>25459.002753000001</v>
          </cell>
          <cell r="K1436">
            <v>1020.865804</v>
          </cell>
          <cell r="L1436">
            <v>9698.2251319999996</v>
          </cell>
          <cell r="M1436">
            <v>134686.313043</v>
          </cell>
          <cell r="N1436">
            <v>41711.75</v>
          </cell>
          <cell r="O1436">
            <v>106326.33571299999</v>
          </cell>
          <cell r="P1436">
            <v>91390.481461999996</v>
          </cell>
          <cell r="Q1436">
            <v>14935.854251000006</v>
          </cell>
          <cell r="R1436">
            <v>23.383431999999999</v>
          </cell>
          <cell r="S1436">
            <v>5019.5219569999999</v>
          </cell>
          <cell r="T1436">
            <v>5048.3916829999998</v>
          </cell>
          <cell r="U1436">
            <v>4353.9799510000003</v>
          </cell>
          <cell r="V1436">
            <v>5071.7751149999995</v>
          </cell>
          <cell r="W1436">
            <v>2.5635240099273114E-2</v>
          </cell>
          <cell r="X1436">
            <v>3.2326818164589204E-2</v>
          </cell>
          <cell r="Y1436">
            <v>1043.8257687582036</v>
          </cell>
          <cell r="Z1436">
            <v>134686.313043</v>
          </cell>
          <cell r="AA1436">
            <v>4171175</v>
          </cell>
        </row>
        <row r="1437">
          <cell r="A1437" t="str">
            <v>PEQ</v>
          </cell>
          <cell r="D1437">
            <v>114382.12974999999</v>
          </cell>
          <cell r="E1437">
            <v>16669.430881</v>
          </cell>
          <cell r="F1437">
            <v>68024.877422000005</v>
          </cell>
          <cell r="G1437">
            <v>36852.859759999999</v>
          </cell>
          <cell r="H1437">
            <v>155014.68644399999</v>
          </cell>
          <cell r="I1437">
            <v>77403.715544000006</v>
          </cell>
          <cell r="J1437">
            <v>73856.424543999994</v>
          </cell>
          <cell r="K1437">
            <v>0</v>
          </cell>
          <cell r="L1437">
            <v>0</v>
          </cell>
          <cell r="M1437">
            <v>77610.9709</v>
          </cell>
          <cell r="N1437">
            <v>38793.599999999999</v>
          </cell>
          <cell r="O1437">
            <v>848424.34181300004</v>
          </cell>
          <cell r="P1437">
            <v>729521.93736500002</v>
          </cell>
          <cell r="Q1437">
            <v>118902.40444800002</v>
          </cell>
          <cell r="R1437">
            <v>608.68807200000003</v>
          </cell>
          <cell r="S1437">
            <v>31216.898510999999</v>
          </cell>
          <cell r="T1437">
            <v>36065.663735000002</v>
          </cell>
          <cell r="U1437">
            <v>28778.647568</v>
          </cell>
          <cell r="V1437">
            <v>36674.351806999999</v>
          </cell>
          <cell r="W1437">
            <v>0.1856511033126946</v>
          </cell>
          <cell r="X1437">
            <v>0.37080643669669644</v>
          </cell>
          <cell r="Y1437">
            <v>5795.7036407509877</v>
          </cell>
          <cell r="Z1437">
            <v>77610.9709</v>
          </cell>
          <cell r="AA1437">
            <v>4965514</v>
          </cell>
        </row>
        <row r="1438">
          <cell r="A1438" t="str">
            <v>TVN</v>
          </cell>
          <cell r="D1438">
            <v>6465688.6435190002</v>
          </cell>
          <cell r="E1438">
            <v>1233256.3546559999</v>
          </cell>
          <cell r="F1438">
            <v>3460086.6065779999</v>
          </cell>
          <cell r="G1438">
            <v>2914213.6300789998</v>
          </cell>
          <cell r="H1438">
            <v>14931422.205456</v>
          </cell>
          <cell r="I1438">
            <v>6231951.2600029996</v>
          </cell>
          <cell r="J1438">
            <v>5569733.8893839996</v>
          </cell>
          <cell r="K1438">
            <v>3568436.5611930001</v>
          </cell>
          <cell r="L1438">
            <v>41049.805907000002</v>
          </cell>
          <cell r="M1438">
            <v>8699470.9454529993</v>
          </cell>
          <cell r="N1438">
            <v>6780000</v>
          </cell>
          <cell r="O1438">
            <v>24667549.465643998</v>
          </cell>
          <cell r="P1438">
            <v>23516324.886197999</v>
          </cell>
          <cell r="Q1438">
            <v>1151224.5794460014</v>
          </cell>
          <cell r="R1438">
            <v>192616.41520300001</v>
          </cell>
          <cell r="S1438">
            <v>439367.92994900001</v>
          </cell>
          <cell r="T1438">
            <v>665763.37478399999</v>
          </cell>
          <cell r="U1438">
            <v>485989.79953199998</v>
          </cell>
          <cell r="V1438">
            <v>858379.78998699994</v>
          </cell>
          <cell r="W1438">
            <v>3.254812521170404E-2</v>
          </cell>
          <cell r="X1438">
            <v>5.5864293654088813E-2</v>
          </cell>
          <cell r="Y1438">
            <v>716.7991143539823</v>
          </cell>
          <cell r="Z1438">
            <v>8699470.9454529993</v>
          </cell>
          <cell r="AA1438">
            <v>678000000</v>
          </cell>
        </row>
        <row r="1439">
          <cell r="A1439" t="str">
            <v>MRF</v>
          </cell>
          <cell r="D1439">
            <v>44592.930742999997</v>
          </cell>
          <cell r="E1439">
            <v>17504.923254000001</v>
          </cell>
          <cell r="F1439">
            <v>20959.052026000001</v>
          </cell>
          <cell r="G1439">
            <v>37480.036107</v>
          </cell>
          <cell r="H1439">
            <v>83738.212805999996</v>
          </cell>
          <cell r="I1439">
            <v>15807.952105</v>
          </cell>
          <cell r="J1439">
            <v>15245.181635999999</v>
          </cell>
          <cell r="K1439">
            <v>1071.7650000000001</v>
          </cell>
          <cell r="L1439">
            <v>0</v>
          </cell>
          <cell r="M1439">
            <v>67930.260701000007</v>
          </cell>
          <cell r="N1439">
            <v>36716.04</v>
          </cell>
          <cell r="O1439">
            <v>98078.531808999993</v>
          </cell>
          <cell r="P1439">
            <v>82234.315807000006</v>
          </cell>
          <cell r="Q1439">
            <v>15844.216002000006</v>
          </cell>
          <cell r="R1439">
            <v>34.967717</v>
          </cell>
          <cell r="S1439">
            <v>3325.5348770000001</v>
          </cell>
          <cell r="T1439">
            <v>2710.4799950000001</v>
          </cell>
          <cell r="U1439">
            <v>2522.6333749999999</v>
          </cell>
          <cell r="V1439">
            <v>2745.4477120000001</v>
          </cell>
          <cell r="W1439">
            <v>3.0125235426797271E-2</v>
          </cell>
          <cell r="X1439">
            <v>3.7135635120017489E-2</v>
          </cell>
          <cell r="Y1439">
            <v>686.35539793720636</v>
          </cell>
          <cell r="Z1439">
            <v>67930.260701000007</v>
          </cell>
          <cell r="AA1439">
            <v>3675404</v>
          </cell>
        </row>
        <row r="1440">
          <cell r="A1440" t="str">
            <v>HNI</v>
          </cell>
          <cell r="D1440">
            <v>499291.12505799998</v>
          </cell>
          <cell r="E1440">
            <v>194859.016951</v>
          </cell>
          <cell r="F1440">
            <v>102904.309861</v>
          </cell>
          <cell r="G1440">
            <v>68277.000407</v>
          </cell>
          <cell r="H1440">
            <v>578230.31235599995</v>
          </cell>
          <cell r="I1440">
            <v>318692.040614</v>
          </cell>
          <cell r="J1440">
            <v>314409.70533000003</v>
          </cell>
          <cell r="K1440">
            <v>0</v>
          </cell>
          <cell r="L1440">
            <v>0</v>
          </cell>
          <cell r="M1440">
            <v>259538.27174200001</v>
          </cell>
          <cell r="N1440">
            <v>118889</v>
          </cell>
          <cell r="O1440">
            <v>1349745.0911650001</v>
          </cell>
          <cell r="P1440">
            <v>1167596.6465340001</v>
          </cell>
          <cell r="Q1440">
            <v>182148.44463099996</v>
          </cell>
          <cell r="R1440">
            <v>640.95123100000001</v>
          </cell>
          <cell r="S1440">
            <v>114640.70458000001</v>
          </cell>
          <cell r="T1440">
            <v>121516.610528</v>
          </cell>
          <cell r="U1440">
            <v>96174.534247999996</v>
          </cell>
          <cell r="V1440">
            <v>122157.561759</v>
          </cell>
          <cell r="W1440">
            <v>0.16632565293254303</v>
          </cell>
          <cell r="X1440">
            <v>0.37056012434113955</v>
          </cell>
          <cell r="Y1440">
            <v>8088.6908534903278</v>
          </cell>
          <cell r="Z1440">
            <v>259538.27174200001</v>
          </cell>
          <cell r="AA1440">
            <v>11890000</v>
          </cell>
        </row>
        <row r="1441">
          <cell r="A1441" t="str">
            <v>VPC</v>
          </cell>
          <cell r="D1441">
            <v>9788.7593240000006</v>
          </cell>
          <cell r="E1441">
            <v>795.87966300000005</v>
          </cell>
          <cell r="F1441">
            <v>1627.688836</v>
          </cell>
          <cell r="G1441">
            <v>49229.528209999997</v>
          </cell>
          <cell r="H1441">
            <v>64939.981183000004</v>
          </cell>
          <cell r="I1441">
            <v>62958.059377999998</v>
          </cell>
          <cell r="J1441">
            <v>46755.175336</v>
          </cell>
          <cell r="K1441">
            <v>12639</v>
          </cell>
          <cell r="L1441">
            <v>16202.884042</v>
          </cell>
          <cell r="M1441">
            <v>1981.9218049999999</v>
          </cell>
          <cell r="N1441">
            <v>56250</v>
          </cell>
          <cell r="O1441">
            <v>26011.48242</v>
          </cell>
          <cell r="P1441">
            <v>24776.666386000001</v>
          </cell>
          <cell r="Q1441">
            <v>1234.8160340000002</v>
          </cell>
          <cell r="R1441">
            <v>3330.7394530000001</v>
          </cell>
          <cell r="S1441">
            <v>-2404.5959269999998</v>
          </cell>
          <cell r="T1441">
            <v>-5671.4724159999996</v>
          </cell>
          <cell r="U1441">
            <v>-5671.4724159999996</v>
          </cell>
          <cell r="V1441">
            <v>-2340.7329629999995</v>
          </cell>
          <cell r="W1441">
            <v>-8.7334063125424466E-2</v>
          </cell>
          <cell r="X1441">
            <v>-2.8616025121132362</v>
          </cell>
          <cell r="Y1441">
            <v>-1008.2617628444444</v>
          </cell>
          <cell r="Z1441">
            <v>1981.9218049999999</v>
          </cell>
          <cell r="AA1441">
            <v>5625000</v>
          </cell>
        </row>
        <row r="1442">
          <cell r="A1442" t="str">
            <v>BEL</v>
          </cell>
          <cell r="D1442">
            <v>27642.348194999999</v>
          </cell>
          <cell r="E1442">
            <v>647.237212</v>
          </cell>
          <cell r="F1442">
            <v>5507.4837870000001</v>
          </cell>
          <cell r="G1442">
            <v>2849.7137200000002</v>
          </cell>
          <cell r="H1442">
            <v>61579.294422999999</v>
          </cell>
          <cell r="I1442">
            <v>9636.5458249999992</v>
          </cell>
          <cell r="J1442">
            <v>2750.7350289999999</v>
          </cell>
          <cell r="K1442">
            <v>0</v>
          </cell>
          <cell r="L1442">
            <v>0</v>
          </cell>
          <cell r="M1442">
            <v>51942.748597999998</v>
          </cell>
          <cell r="N1442">
            <v>60000</v>
          </cell>
          <cell r="O1442">
            <v>19505.525442999999</v>
          </cell>
          <cell r="P1442">
            <v>9875.7564430000002</v>
          </cell>
          <cell r="Q1442">
            <v>9629.7690000000002</v>
          </cell>
          <cell r="R1442">
            <v>0</v>
          </cell>
          <cell r="S1442">
            <v>2896.6746309999999</v>
          </cell>
          <cell r="T1442">
            <v>3681.1364859999999</v>
          </cell>
          <cell r="U1442">
            <v>2903.4061230000002</v>
          </cell>
          <cell r="V1442">
            <v>3681.1364859999999</v>
          </cell>
          <cell r="W1442">
            <v>4.7149064473781498E-2</v>
          </cell>
          <cell r="X1442">
            <v>5.5896274289801311E-2</v>
          </cell>
          <cell r="Y1442">
            <v>483.90102050000002</v>
          </cell>
          <cell r="Z1442">
            <v>51942.748597999998</v>
          </cell>
          <cell r="AA1442">
            <v>6000000</v>
          </cell>
        </row>
        <row r="1443">
          <cell r="A1443" t="str">
            <v>USD</v>
          </cell>
          <cell r="D1443">
            <v>161690.91278300001</v>
          </cell>
          <cell r="E1443">
            <v>67016.951744999998</v>
          </cell>
          <cell r="F1443">
            <v>33720.365571000002</v>
          </cell>
          <cell r="G1443">
            <v>66682.397031</v>
          </cell>
          <cell r="H1443">
            <v>237898.88464199999</v>
          </cell>
          <cell r="I1443">
            <v>180709.35570300001</v>
          </cell>
          <cell r="J1443">
            <v>164478.56736099999</v>
          </cell>
          <cell r="K1443">
            <v>28599.843916999998</v>
          </cell>
          <cell r="L1443">
            <v>16230.788342</v>
          </cell>
          <cell r="M1443">
            <v>57189.528939000003</v>
          </cell>
          <cell r="N1443">
            <v>56000</v>
          </cell>
          <cell r="O1443" t="e">
            <v>#N/A</v>
          </cell>
          <cell r="P1443" t="e">
            <v>#N/A</v>
          </cell>
          <cell r="Q1443" t="e">
            <v>#N/A</v>
          </cell>
          <cell r="R1443" t="e">
            <v>#N/A</v>
          </cell>
          <cell r="S1443" t="e">
            <v>#N/A</v>
          </cell>
          <cell r="T1443" t="e">
            <v>#N/A</v>
          </cell>
          <cell r="U1443" t="e">
            <v>#N/A</v>
          </cell>
          <cell r="V1443" t="e">
            <v>#N/A</v>
          </cell>
          <cell r="W1443" t="e">
            <v>#N/A</v>
          </cell>
          <cell r="X1443" t="e">
            <v>#N/A</v>
          </cell>
          <cell r="Y1443" t="e">
            <v>#N/A</v>
          </cell>
          <cell r="Z1443">
            <v>57189.528939000003</v>
          </cell>
          <cell r="AA1443">
            <v>5600000</v>
          </cell>
        </row>
        <row r="1444">
          <cell r="A1444" t="str">
            <v>KAC</v>
          </cell>
          <cell r="D1444">
            <v>304891.37110699998</v>
          </cell>
          <cell r="E1444">
            <v>105237.31428799999</v>
          </cell>
          <cell r="F1444">
            <v>0</v>
          </cell>
          <cell r="G1444">
            <v>11616.314550999999</v>
          </cell>
          <cell r="H1444">
            <v>513118.74266699998</v>
          </cell>
          <cell r="I1444">
            <v>191598.59648499999</v>
          </cell>
          <cell r="J1444">
            <v>180579.35482400001</v>
          </cell>
          <cell r="K1444">
            <v>2591.4375</v>
          </cell>
          <cell r="L1444">
            <v>0</v>
          </cell>
          <cell r="M1444">
            <v>321520.146182</v>
          </cell>
          <cell r="N1444">
            <v>239999.99</v>
          </cell>
          <cell r="O1444">
            <v>116770.30922700001</v>
          </cell>
          <cell r="P1444">
            <v>73774.843064000001</v>
          </cell>
          <cell r="Q1444">
            <v>42995.466162999997</v>
          </cell>
          <cell r="R1444">
            <v>110.286965</v>
          </cell>
          <cell r="S1444">
            <v>23779.392958</v>
          </cell>
          <cell r="T1444">
            <v>24744.219365000001</v>
          </cell>
          <cell r="U1444">
            <v>21889.901889000001</v>
          </cell>
          <cell r="V1444">
            <v>24854.50633</v>
          </cell>
          <cell r="W1444">
            <v>4.2660499546799728E-2</v>
          </cell>
          <cell r="X1444">
            <v>6.808252033018479E-2</v>
          </cell>
          <cell r="Y1444">
            <v>912.07928337830344</v>
          </cell>
          <cell r="Z1444">
            <v>321520.146182</v>
          </cell>
          <cell r="AA1444">
            <v>23999999</v>
          </cell>
        </row>
        <row r="1445">
          <cell r="A1445" t="str">
            <v>APF</v>
          </cell>
          <cell r="D1445">
            <v>1111959.49401</v>
          </cell>
          <cell r="E1445">
            <v>288125.83569199999</v>
          </cell>
          <cell r="F1445">
            <v>515501.71443400002</v>
          </cell>
          <cell r="G1445">
            <v>872984.14136699995</v>
          </cell>
          <cell r="H1445">
            <v>2023285.7693020001</v>
          </cell>
          <cell r="I1445">
            <v>1448506.69034</v>
          </cell>
          <cell r="J1445">
            <v>1392797.386042</v>
          </cell>
          <cell r="K1445">
            <v>1298236.220006</v>
          </cell>
          <cell r="L1445">
            <v>53041.064777</v>
          </cell>
          <cell r="M1445">
            <v>574779.07896199997</v>
          </cell>
          <cell r="N1445">
            <v>150328.68</v>
          </cell>
          <cell r="O1445">
            <v>3574016.0704000001</v>
          </cell>
          <cell r="P1445">
            <v>3195486.504979</v>
          </cell>
          <cell r="Q1445">
            <v>378529.56542099977</v>
          </cell>
          <cell r="R1445">
            <v>87602.461739000006</v>
          </cell>
          <cell r="S1445">
            <v>182347.48968599999</v>
          </cell>
          <cell r="T1445">
            <v>98499.931675999993</v>
          </cell>
          <cell r="U1445">
            <v>75447.633126999994</v>
          </cell>
          <cell r="V1445">
            <v>186102.393415</v>
          </cell>
          <cell r="W1445">
            <v>3.7289657383903892E-2</v>
          </cell>
          <cell r="X1445">
            <v>0.13126370789843592</v>
          </cell>
          <cell r="Y1445">
            <v>4562.6601782535163</v>
          </cell>
          <cell r="Z1445">
            <v>574779.07896199997</v>
          </cell>
          <cell r="AA1445">
            <v>16535886.999999998</v>
          </cell>
        </row>
        <row r="1446">
          <cell r="A1446" t="str">
            <v>VT1</v>
          </cell>
          <cell r="D1446">
            <v>18481.059754999998</v>
          </cell>
          <cell r="E1446">
            <v>1721.2379530000001</v>
          </cell>
          <cell r="F1446">
            <v>617.40339300000005</v>
          </cell>
          <cell r="G1446">
            <v>4709.6830369999998</v>
          </cell>
          <cell r="H1446">
            <v>53273.402137999998</v>
          </cell>
          <cell r="I1446">
            <v>17410.375638000001</v>
          </cell>
          <cell r="J1446">
            <v>10783.758979</v>
          </cell>
          <cell r="K1446">
            <v>2264.5128890000001</v>
          </cell>
          <cell r="L1446">
            <v>0</v>
          </cell>
          <cell r="M1446">
            <v>35863.0265</v>
          </cell>
          <cell r="N1446">
            <v>20000</v>
          </cell>
          <cell r="O1446">
            <v>33812.756457000003</v>
          </cell>
          <cell r="P1446">
            <v>25618.473816999998</v>
          </cell>
          <cell r="Q1446">
            <v>8194.2826400000013</v>
          </cell>
          <cell r="R1446">
            <v>399.07402999999999</v>
          </cell>
          <cell r="S1446">
            <v>2248.901417</v>
          </cell>
          <cell r="T1446">
            <v>3013.8462439999998</v>
          </cell>
          <cell r="U1446">
            <v>2579.7010059999998</v>
          </cell>
          <cell r="V1446">
            <v>3412.9202740000001</v>
          </cell>
          <cell r="W1446">
            <v>4.8423808175748081E-2</v>
          </cell>
          <cell r="X1446">
            <v>7.1932049739304629E-2</v>
          </cell>
          <cell r="Y1446">
            <v>1289.8505029999999</v>
          </cell>
          <cell r="Z1446">
            <v>35863.0265</v>
          </cell>
          <cell r="AA1446">
            <v>2000000</v>
          </cell>
        </row>
        <row r="1447">
          <cell r="A1447" t="str">
            <v>C22</v>
          </cell>
          <cell r="D1447">
            <v>159539.71485799999</v>
          </cell>
          <cell r="E1447">
            <v>40819.754067000002</v>
          </cell>
          <cell r="F1447">
            <v>39935.277875</v>
          </cell>
          <cell r="G1447">
            <v>54873.737254</v>
          </cell>
          <cell r="H1447">
            <v>215257.84219699999</v>
          </cell>
          <cell r="I1447">
            <v>147990.08194</v>
          </cell>
          <cell r="J1447">
            <v>147990.08194</v>
          </cell>
          <cell r="K1447">
            <v>0</v>
          </cell>
          <cell r="L1447">
            <v>0</v>
          </cell>
          <cell r="M1447">
            <v>67267.760257000002</v>
          </cell>
          <cell r="N1447">
            <v>35500</v>
          </cell>
          <cell r="O1447">
            <v>295919.44328100001</v>
          </cell>
          <cell r="P1447">
            <v>259223.99936700001</v>
          </cell>
          <cell r="Q1447">
            <v>36695.443913999996</v>
          </cell>
          <cell r="R1447">
            <v>0</v>
          </cell>
          <cell r="S1447">
            <v>6238.4396459999998</v>
          </cell>
          <cell r="T1447">
            <v>9038.0459169999995</v>
          </cell>
          <cell r="U1447">
            <v>7230.4367339999999</v>
          </cell>
          <cell r="V1447">
            <v>9038.0459169999995</v>
          </cell>
          <cell r="W1447">
            <v>3.35896553649499E-2</v>
          </cell>
          <cell r="X1447">
            <v>0.10748740119153273</v>
          </cell>
          <cell r="Y1447">
            <v>2036.742741971831</v>
          </cell>
          <cell r="Z1447">
            <v>67267.760257000002</v>
          </cell>
          <cell r="AA1447">
            <v>3550000</v>
          </cell>
        </row>
        <row r="1448">
          <cell r="A1448" t="str">
            <v>TDP</v>
          </cell>
          <cell r="D1448">
            <v>633798.96657199995</v>
          </cell>
          <cell r="E1448">
            <v>140006.706228</v>
          </cell>
          <cell r="F1448">
            <v>438678.03756500001</v>
          </cell>
          <cell r="G1448">
            <v>215322.99202899999</v>
          </cell>
          <cell r="H1448">
            <v>886231.42619100004</v>
          </cell>
          <cell r="I1448">
            <v>582338.44570499996</v>
          </cell>
          <cell r="J1448">
            <v>548944.68417899997</v>
          </cell>
          <cell r="K1448">
            <v>462146.49792499997</v>
          </cell>
          <cell r="L1448">
            <v>33250.146313999998</v>
          </cell>
          <cell r="M1448">
            <v>303892.98048600001</v>
          </cell>
          <cell r="N1448">
            <v>250000</v>
          </cell>
          <cell r="O1448">
            <v>746411.41110300005</v>
          </cell>
          <cell r="P1448">
            <v>636625.16413000005</v>
          </cell>
          <cell r="Q1448">
            <v>109786.24697300002</v>
          </cell>
          <cell r="R1448">
            <v>26366.311675000001</v>
          </cell>
          <cell r="S1448">
            <v>70207.732216000004</v>
          </cell>
          <cell r="T1448">
            <v>45397.136148999998</v>
          </cell>
          <cell r="U1448">
            <v>36087.754538000001</v>
          </cell>
          <cell r="V1448">
            <v>71763.447824000003</v>
          </cell>
          <cell r="W1448">
            <v>4.0720463607462266E-2</v>
          </cell>
          <cell r="X1448">
            <v>0.11875152390912998</v>
          </cell>
          <cell r="Y1448">
            <v>751.82823520475495</v>
          </cell>
          <cell r="Z1448">
            <v>303892.98048600001</v>
          </cell>
          <cell r="AA1448">
            <v>47999999</v>
          </cell>
        </row>
        <row r="1449">
          <cell r="A1449" t="str">
            <v>CCM</v>
          </cell>
          <cell r="D1449">
            <v>188304.48025399999</v>
          </cell>
          <cell r="E1449">
            <v>69940.909880000007</v>
          </cell>
          <cell r="F1449">
            <v>59694.243451000002</v>
          </cell>
          <cell r="G1449">
            <v>272318.89568299998</v>
          </cell>
          <cell r="H1449">
            <v>498306.92989799997</v>
          </cell>
          <cell r="I1449">
            <v>264268.33154500002</v>
          </cell>
          <cell r="J1449">
            <v>156331.165672</v>
          </cell>
          <cell r="K1449">
            <v>100448.087432</v>
          </cell>
          <cell r="L1449">
            <v>107656.64449799999</v>
          </cell>
          <cell r="M1449">
            <v>234038.59835399999</v>
          </cell>
          <cell r="N1449">
            <v>61998.96</v>
          </cell>
          <cell r="O1449">
            <v>959775.22124300001</v>
          </cell>
          <cell r="P1449">
            <v>854201.68725700001</v>
          </cell>
          <cell r="Q1449">
            <v>105573.53398599995</v>
          </cell>
          <cell r="R1449">
            <v>16581.549436000001</v>
          </cell>
          <cell r="S1449">
            <v>64904.26986</v>
          </cell>
          <cell r="T1449">
            <v>46699.230013</v>
          </cell>
          <cell r="U1449">
            <v>41947.547501000001</v>
          </cell>
          <cell r="V1449">
            <v>63280.779449000001</v>
          </cell>
          <cell r="W1449">
            <v>8.4180140761009242E-2</v>
          </cell>
          <cell r="X1449">
            <v>0.17923345890813855</v>
          </cell>
          <cell r="Y1449">
            <v>6765.8469595296438</v>
          </cell>
          <cell r="Z1449">
            <v>234038.59835399999</v>
          </cell>
          <cell r="AA1449">
            <v>6199896</v>
          </cell>
        </row>
        <row r="1450">
          <cell r="A1450" t="str">
            <v>STW</v>
          </cell>
          <cell r="D1450">
            <v>22501.123220000001</v>
          </cell>
          <cell r="E1450">
            <v>7546.638492</v>
          </cell>
          <cell r="F1450">
            <v>6134.1227870000002</v>
          </cell>
          <cell r="G1450">
            <v>231360.12054500001</v>
          </cell>
          <cell r="H1450">
            <v>279307.80530299997</v>
          </cell>
          <cell r="I1450">
            <v>142000.865532</v>
          </cell>
          <cell r="J1450">
            <v>95840.957580999995</v>
          </cell>
          <cell r="K1450">
            <v>29554.731057000001</v>
          </cell>
          <cell r="L1450">
            <v>45768.436055999999</v>
          </cell>
          <cell r="M1450">
            <v>137306.939771</v>
          </cell>
          <cell r="N1450">
            <v>158631.32999999999</v>
          </cell>
          <cell r="O1450">
            <v>135054.80245799999</v>
          </cell>
          <cell r="P1450">
            <v>102410.114652</v>
          </cell>
          <cell r="Q1450">
            <v>32644.687805999994</v>
          </cell>
          <cell r="R1450">
            <v>9795.1583360000004</v>
          </cell>
          <cell r="S1450">
            <v>-12041.184954</v>
          </cell>
          <cell r="T1450">
            <v>-21324.390229000001</v>
          </cell>
          <cell r="U1450">
            <v>-21324.390229000001</v>
          </cell>
          <cell r="V1450">
            <v>-11529.231893</v>
          </cell>
          <cell r="W1450">
            <v>-7.6347276460343741E-2</v>
          </cell>
          <cell r="X1450">
            <v>-0.15530453351130494</v>
          </cell>
          <cell r="Y1450">
            <v>-1344.2735573735654</v>
          </cell>
          <cell r="Z1450">
            <v>137306.939771</v>
          </cell>
          <cell r="AA1450">
            <v>15863133</v>
          </cell>
        </row>
        <row r="1451">
          <cell r="A1451" t="str">
            <v>VMA</v>
          </cell>
          <cell r="D1451">
            <v>118195.99568000001</v>
          </cell>
          <cell r="E1451">
            <v>103419.54551</v>
          </cell>
          <cell r="F1451">
            <v>11917.351377000001</v>
          </cell>
          <cell r="G1451">
            <v>31353.423126999998</v>
          </cell>
          <cell r="H1451">
            <v>149859.496365</v>
          </cell>
          <cell r="I1451">
            <v>111179.90483699999</v>
          </cell>
          <cell r="J1451">
            <v>109169.726419</v>
          </cell>
          <cell r="K1451">
            <v>0</v>
          </cell>
          <cell r="L1451">
            <v>0</v>
          </cell>
          <cell r="M1451">
            <v>38679.591527999997</v>
          </cell>
          <cell r="N1451">
            <v>27000</v>
          </cell>
          <cell r="O1451">
            <v>348256.63288400002</v>
          </cell>
          <cell r="P1451">
            <v>318543.91381300002</v>
          </cell>
          <cell r="Q1451">
            <v>29712.719070999981</v>
          </cell>
          <cell r="R1451">
            <v>410.04983199999998</v>
          </cell>
          <cell r="S1451">
            <v>5553.9714000000004</v>
          </cell>
          <cell r="T1451">
            <v>5392.8552479999998</v>
          </cell>
          <cell r="U1451">
            <v>4265.1466970000001</v>
          </cell>
          <cell r="V1451">
            <v>5802.9050799999995</v>
          </cell>
          <cell r="W1451">
            <v>2.8460970445354668E-2</v>
          </cell>
          <cell r="X1451">
            <v>0.11026865922077998</v>
          </cell>
          <cell r="Y1451">
            <v>1579.6839618518518</v>
          </cell>
          <cell r="Z1451">
            <v>38679.591527999997</v>
          </cell>
          <cell r="AA1451">
            <v>2700000</v>
          </cell>
        </row>
        <row r="1452">
          <cell r="A1452" t="str">
            <v>CDO</v>
          </cell>
          <cell r="D1452">
            <v>133060.34638599999</v>
          </cell>
          <cell r="E1452">
            <v>23795.801404999998</v>
          </cell>
          <cell r="F1452">
            <v>0</v>
          </cell>
          <cell r="G1452">
            <v>75786.494854000004</v>
          </cell>
          <cell r="H1452">
            <v>392601.01335000002</v>
          </cell>
          <cell r="I1452">
            <v>52394.963258999996</v>
          </cell>
          <cell r="J1452">
            <v>52394.963258999996</v>
          </cell>
          <cell r="K1452">
            <v>0</v>
          </cell>
          <cell r="L1452">
            <v>0</v>
          </cell>
          <cell r="M1452">
            <v>340206.05009099998</v>
          </cell>
          <cell r="N1452">
            <v>315049.75</v>
          </cell>
          <cell r="O1452">
            <v>21840.765173</v>
          </cell>
          <cell r="P1452">
            <v>20609.058433999999</v>
          </cell>
          <cell r="Q1452">
            <v>1231.7067389999991</v>
          </cell>
          <cell r="R1452">
            <v>0</v>
          </cell>
          <cell r="S1452">
            <v>-5523.9679699999997</v>
          </cell>
          <cell r="T1452">
            <v>-14368.701542000001</v>
          </cell>
          <cell r="U1452">
            <v>-14560.419553</v>
          </cell>
          <cell r="V1452">
            <v>-14368.701542000001</v>
          </cell>
          <cell r="W1452">
            <v>-3.708706564142137E-2</v>
          </cell>
          <cell r="X1452">
            <v>-4.2798826032356886E-2</v>
          </cell>
          <cell r="Y1452" t="e">
            <v>#N/A</v>
          </cell>
          <cell r="Z1452">
            <v>340206.05009099998</v>
          </cell>
          <cell r="AA1452" t="e">
            <v>#N/A</v>
          </cell>
        </row>
        <row r="1453">
          <cell r="A1453" t="str">
            <v>NCP</v>
          </cell>
          <cell r="D1453">
            <v>949265.76635199995</v>
          </cell>
          <cell r="E1453">
            <v>786095.61812899995</v>
          </cell>
          <cell r="F1453">
            <v>78012.235751</v>
          </cell>
          <cell r="G1453">
            <v>5469764.1256879997</v>
          </cell>
          <cell r="H1453">
            <v>7126428.5245319996</v>
          </cell>
          <cell r="I1453">
            <v>6232016.6532349996</v>
          </cell>
          <cell r="J1453">
            <v>3870286.1919010002</v>
          </cell>
          <cell r="K1453">
            <v>1908408.0846160001</v>
          </cell>
          <cell r="L1453">
            <v>2361730.4613339999</v>
          </cell>
          <cell r="M1453">
            <v>894411.87129699998</v>
          </cell>
          <cell r="N1453">
            <v>1969806.22</v>
          </cell>
          <cell r="O1453">
            <v>3205297.0716539999</v>
          </cell>
          <cell r="P1453">
            <v>3134404.1399059999</v>
          </cell>
          <cell r="Q1453">
            <v>70892.931747999828</v>
          </cell>
          <cell r="R1453">
            <v>366580.394493</v>
          </cell>
          <cell r="S1453">
            <v>37862.190058</v>
          </cell>
          <cell r="T1453">
            <v>-414028.72065500001</v>
          </cell>
          <cell r="U1453">
            <v>-414028.72065500001</v>
          </cell>
          <cell r="V1453">
            <v>-47448.326162000012</v>
          </cell>
          <cell r="W1453">
            <v>-5.8097645858616077E-2</v>
          </cell>
          <cell r="X1453">
            <v>-0.46290611064297571</v>
          </cell>
          <cell r="Y1453">
            <v>-2101.8753847523135</v>
          </cell>
          <cell r="Z1453">
            <v>894411.87129699998</v>
          </cell>
          <cell r="AA1453">
            <v>196980622</v>
          </cell>
        </row>
        <row r="1454">
          <cell r="A1454" t="str">
            <v>SGP</v>
          </cell>
          <cell r="D1454">
            <v>1382567.4836240001</v>
          </cell>
          <cell r="E1454">
            <v>151158.455842</v>
          </cell>
          <cell r="F1454">
            <v>48093.125377999997</v>
          </cell>
          <cell r="G1454">
            <v>2058908.744802</v>
          </cell>
          <cell r="H1454">
            <v>4613753.5377559997</v>
          </cell>
          <cell r="I1454">
            <v>2716867.2797309998</v>
          </cell>
          <cell r="J1454">
            <v>505056.58026900003</v>
          </cell>
          <cell r="K1454">
            <v>80685.604431999993</v>
          </cell>
          <cell r="L1454">
            <v>330069.27391699998</v>
          </cell>
          <cell r="M1454">
            <v>1896886.2580250001</v>
          </cell>
          <cell r="N1454">
            <v>2162949.61</v>
          </cell>
          <cell r="O1454">
            <v>1078507.0445330001</v>
          </cell>
          <cell r="P1454">
            <v>615160.78763799998</v>
          </cell>
          <cell r="Q1454">
            <v>463346.256895</v>
          </cell>
          <cell r="R1454">
            <v>9303.6329889999997</v>
          </cell>
          <cell r="S1454">
            <v>324352.22831899999</v>
          </cell>
          <cell r="T1454">
            <v>255301.01348699999</v>
          </cell>
          <cell r="U1454">
            <v>176107.41724099999</v>
          </cell>
          <cell r="V1454">
            <v>264604.64647599997</v>
          </cell>
          <cell r="W1454">
            <v>3.8170096386781358E-2</v>
          </cell>
          <cell r="X1454">
            <v>9.2840262032558296E-2</v>
          </cell>
          <cell r="Y1454">
            <v>814.20027737493149</v>
          </cell>
          <cell r="Z1454">
            <v>1896886.2580250001</v>
          </cell>
          <cell r="AA1454">
            <v>216294961</v>
          </cell>
        </row>
        <row r="1455">
          <cell r="A1455" t="str">
            <v>QPH</v>
          </cell>
          <cell r="D1455">
            <v>123686.287394</v>
          </cell>
          <cell r="E1455">
            <v>108504.075775</v>
          </cell>
          <cell r="F1455">
            <v>297.30638099999999</v>
          </cell>
          <cell r="G1455">
            <v>257076.56356899999</v>
          </cell>
          <cell r="H1455">
            <v>391410.43008299998</v>
          </cell>
          <cell r="I1455">
            <v>117648.370383</v>
          </cell>
          <cell r="J1455">
            <v>81305.292856999993</v>
          </cell>
          <cell r="K1455">
            <v>21131.599999999999</v>
          </cell>
          <cell r="L1455">
            <v>34984.077765000002</v>
          </cell>
          <cell r="M1455">
            <v>273762.05969999998</v>
          </cell>
          <cell r="N1455">
            <v>185831</v>
          </cell>
          <cell r="O1455">
            <v>115598.84478699999</v>
          </cell>
          <cell r="P1455">
            <v>52721.623271999997</v>
          </cell>
          <cell r="Q1455">
            <v>62877.221514999997</v>
          </cell>
          <cell r="R1455">
            <v>7128.7084130000003</v>
          </cell>
          <cell r="S1455">
            <v>55395.839811999998</v>
          </cell>
          <cell r="T1455">
            <v>54195.496714000001</v>
          </cell>
          <cell r="U1455">
            <v>50595.640028000002</v>
          </cell>
          <cell r="V1455">
            <v>61324.205127000001</v>
          </cell>
          <cell r="W1455">
            <v>0.12926492535538978</v>
          </cell>
          <cell r="X1455">
            <v>0.18481611397665856</v>
          </cell>
          <cell r="Y1455">
            <v>2722.669523814649</v>
          </cell>
          <cell r="Z1455">
            <v>273762.05969999998</v>
          </cell>
          <cell r="AA1455">
            <v>18583100</v>
          </cell>
        </row>
        <row r="1456">
          <cell r="A1456" t="str">
            <v>BTH</v>
          </cell>
          <cell r="D1456">
            <v>233238.56287600001</v>
          </cell>
          <cell r="E1456">
            <v>261.15082200000001</v>
          </cell>
          <cell r="F1456">
            <v>10052.839760000001</v>
          </cell>
          <cell r="G1456">
            <v>15986.426174</v>
          </cell>
          <cell r="H1456">
            <v>249429.95426500001</v>
          </cell>
          <cell r="I1456">
            <v>7277.3306759999996</v>
          </cell>
          <cell r="J1456">
            <v>7277.3306759999996</v>
          </cell>
          <cell r="K1456">
            <v>0</v>
          </cell>
          <cell r="L1456">
            <v>0</v>
          </cell>
          <cell r="M1456">
            <v>242152.623589</v>
          </cell>
          <cell r="N1456">
            <v>250000</v>
          </cell>
          <cell r="O1456">
            <v>8764.7737190000007</v>
          </cell>
          <cell r="P1456">
            <v>9273.3744349999997</v>
          </cell>
          <cell r="Q1456">
            <v>-508.60071599999998</v>
          </cell>
          <cell r="R1456">
            <v>0</v>
          </cell>
          <cell r="S1456">
            <v>-3865.6431889999999</v>
          </cell>
          <cell r="T1456">
            <v>2140.766959</v>
          </cell>
          <cell r="U1456">
            <v>2140.766959</v>
          </cell>
          <cell r="V1456">
            <v>2140.766959</v>
          </cell>
          <cell r="W1456">
            <v>8.5826378203381331E-3</v>
          </cell>
          <cell r="X1456">
            <v>8.8405689241404795E-3</v>
          </cell>
          <cell r="Y1456">
            <v>85.630678360000005</v>
          </cell>
          <cell r="Z1456">
            <v>242152.623589</v>
          </cell>
          <cell r="AA1456">
            <v>25000000</v>
          </cell>
        </row>
        <row r="1457">
          <cell r="A1457" t="str">
            <v>BOT</v>
          </cell>
          <cell r="D1457">
            <v>106264.78204400001</v>
          </cell>
          <cell r="E1457" t="e">
            <v>#N/A</v>
          </cell>
          <cell r="F1457">
            <v>0</v>
          </cell>
          <cell r="G1457">
            <v>1381314.80207</v>
          </cell>
          <cell r="H1457">
            <v>1487579.584114</v>
          </cell>
          <cell r="I1457">
            <v>1087579.584114</v>
          </cell>
          <cell r="J1457">
            <v>49155.709701</v>
          </cell>
          <cell r="K1457">
            <v>31867</v>
          </cell>
          <cell r="L1457">
            <v>1038423.874413</v>
          </cell>
          <cell r="M1457">
            <v>400000</v>
          </cell>
          <cell r="N1457">
            <v>400000</v>
          </cell>
          <cell r="O1457">
            <v>0</v>
          </cell>
          <cell r="P1457">
            <v>0</v>
          </cell>
          <cell r="Q1457" t="e">
            <v>#N/A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400000</v>
          </cell>
          <cell r="AA1457">
            <v>40000000</v>
          </cell>
        </row>
        <row r="1458">
          <cell r="A1458" t="str">
            <v>FT1</v>
          </cell>
          <cell r="D1458">
            <v>256262.866759</v>
          </cell>
          <cell r="E1458">
            <v>83838.552538999997</v>
          </cell>
          <cell r="F1458">
            <v>163659.20138799999</v>
          </cell>
          <cell r="G1458">
            <v>98198.611109000005</v>
          </cell>
          <cell r="H1458">
            <v>358945.23210299999</v>
          </cell>
          <cell r="I1458">
            <v>223811.95559299999</v>
          </cell>
          <cell r="J1458">
            <v>214139.95559299999</v>
          </cell>
          <cell r="K1458">
            <v>31339.764211000002</v>
          </cell>
          <cell r="L1458">
            <v>9672</v>
          </cell>
          <cell r="M1458">
            <v>135133.27651</v>
          </cell>
          <cell r="N1458">
            <v>70798.53</v>
          </cell>
          <cell r="O1458">
            <v>905379.26826299995</v>
          </cell>
          <cell r="P1458">
            <v>774447.15216299996</v>
          </cell>
          <cell r="Q1458">
            <v>130932.11610000004</v>
          </cell>
          <cell r="R1458">
            <v>2659.5858349999999</v>
          </cell>
          <cell r="S1458">
            <v>57996.45794</v>
          </cell>
          <cell r="T1458">
            <v>55744.620833000001</v>
          </cell>
          <cell r="U1458">
            <v>44514.808146000003</v>
          </cell>
          <cell r="V1458">
            <v>58404.206667999999</v>
          </cell>
          <cell r="W1458">
            <v>0.12401559949743642</v>
          </cell>
          <cell r="X1458">
            <v>0.32941411098476447</v>
          </cell>
          <cell r="Y1458">
            <v>6287.5328267408941</v>
          </cell>
          <cell r="Z1458">
            <v>135133.27651</v>
          </cell>
          <cell r="AA1458">
            <v>7079853</v>
          </cell>
        </row>
        <row r="1459">
          <cell r="A1459" t="str">
            <v>CIP</v>
          </cell>
          <cell r="D1459">
            <v>525991.96316199983</v>
          </cell>
          <cell r="E1459">
            <v>98689.400624000002</v>
          </cell>
          <cell r="F1459">
            <v>164025.18608499999</v>
          </cell>
          <cell r="G1459">
            <v>32330.273838000001</v>
          </cell>
          <cell r="H1459">
            <v>573960.819319</v>
          </cell>
          <cell r="I1459">
            <v>529021.80507700006</v>
          </cell>
          <cell r="J1459">
            <v>527441.24951200001</v>
          </cell>
          <cell r="K1459">
            <v>70118.703552999999</v>
          </cell>
          <cell r="L1459">
            <v>1580.5555649999999</v>
          </cell>
          <cell r="M1459">
            <v>44939.014241999997</v>
          </cell>
          <cell r="N1459">
            <v>45450</v>
          </cell>
          <cell r="O1459">
            <v>315140.410003</v>
          </cell>
          <cell r="P1459">
            <v>324953.73815300001</v>
          </cell>
          <cell r="Q1459">
            <v>-9813.3281500000048</v>
          </cell>
          <cell r="R1459">
            <v>1336.2058810000001</v>
          </cell>
          <cell r="S1459">
            <v>-16409.887986999998</v>
          </cell>
          <cell r="T1459">
            <v>-4972.5774030000002</v>
          </cell>
          <cell r="U1459">
            <v>-5009.9357579999996</v>
          </cell>
          <cell r="V1459">
            <v>-3636.3715220000004</v>
          </cell>
          <cell r="W1459">
            <v>-8.7287068896867367E-3</v>
          </cell>
          <cell r="X1459">
            <v>-0.11148299183914262</v>
          </cell>
          <cell r="Y1459">
            <v>-1102.2960963696369</v>
          </cell>
          <cell r="Z1459">
            <v>44939.014241999997</v>
          </cell>
          <cell r="AA1459">
            <v>4545000</v>
          </cell>
        </row>
        <row r="1460">
          <cell r="A1460" t="str">
            <v>STU</v>
          </cell>
          <cell r="D1460">
            <v>76051.304602999997</v>
          </cell>
          <cell r="E1460">
            <v>36160.748252999998</v>
          </cell>
          <cell r="F1460">
            <v>2047.795087</v>
          </cell>
          <cell r="G1460">
            <v>20646.787428</v>
          </cell>
          <cell r="H1460">
            <v>97033.816892000003</v>
          </cell>
          <cell r="I1460">
            <v>29278.986535</v>
          </cell>
          <cell r="J1460">
            <v>29278.986535</v>
          </cell>
          <cell r="K1460">
            <v>0</v>
          </cell>
          <cell r="L1460">
            <v>0</v>
          </cell>
          <cell r="M1460">
            <v>67754.830356999999</v>
          </cell>
          <cell r="N1460">
            <v>18760</v>
          </cell>
          <cell r="O1460">
            <v>124686.02623600001</v>
          </cell>
          <cell r="P1460">
            <v>104462.391775</v>
          </cell>
          <cell r="Q1460">
            <v>20223.634460999998</v>
          </cell>
          <cell r="R1460">
            <v>0</v>
          </cell>
          <cell r="S1460">
            <v>7693.1508229999999</v>
          </cell>
          <cell r="T1460">
            <v>9611.1969300000001</v>
          </cell>
          <cell r="U1460">
            <v>7438.3901409999999</v>
          </cell>
          <cell r="V1460">
            <v>9611.1969300000001</v>
          </cell>
          <cell r="W1460">
            <v>7.6657709438339758E-2</v>
          </cell>
          <cell r="X1460">
            <v>0.10978390915905396</v>
          </cell>
          <cell r="Y1460">
            <v>3965.0267276119403</v>
          </cell>
          <cell r="Z1460">
            <v>67754.830356999999</v>
          </cell>
          <cell r="AA1460">
            <v>1876000</v>
          </cell>
        </row>
        <row r="1461">
          <cell r="A1461" t="str">
            <v>DFC</v>
          </cell>
          <cell r="D1461">
            <v>325761.89895</v>
          </cell>
          <cell r="E1461">
            <v>136583.96617900001</v>
          </cell>
          <cell r="F1461">
            <v>163736.060138</v>
          </cell>
          <cell r="G1461">
            <v>151248.33712499999</v>
          </cell>
          <cell r="H1461">
            <v>513239.73840600002</v>
          </cell>
          <cell r="I1461">
            <v>362793.88471800002</v>
          </cell>
          <cell r="J1461">
            <v>276867.54062599997</v>
          </cell>
          <cell r="K1461">
            <v>133299.22196299999</v>
          </cell>
          <cell r="L1461">
            <v>84472.344091999999</v>
          </cell>
          <cell r="M1461">
            <v>150445.85368900001</v>
          </cell>
          <cell r="N1461">
            <v>60000</v>
          </cell>
          <cell r="O1461">
            <v>1413422.5382900001</v>
          </cell>
          <cell r="P1461">
            <v>1298473.9865019999</v>
          </cell>
          <cell r="Q1461">
            <v>114948.55178799998</v>
          </cell>
          <cell r="R1461">
            <v>12814.771194999999</v>
          </cell>
          <cell r="S1461">
            <v>40125.788030999996</v>
          </cell>
          <cell r="T1461">
            <v>31613.529952000001</v>
          </cell>
          <cell r="U1461">
            <v>25223.348682</v>
          </cell>
          <cell r="V1461">
            <v>44428.301146999998</v>
          </cell>
          <cell r="W1461">
            <v>4.9145354099699473E-2</v>
          </cell>
          <cell r="X1461">
            <v>0.167657320314998</v>
          </cell>
          <cell r="Y1461">
            <v>4203.891447</v>
          </cell>
          <cell r="Z1461">
            <v>150445.85368900001</v>
          </cell>
          <cell r="AA1461">
            <v>6000000</v>
          </cell>
        </row>
        <row r="1462">
          <cell r="A1462" t="str">
            <v>PXM</v>
          </cell>
          <cell r="D1462">
            <v>49778.105431000004</v>
          </cell>
          <cell r="E1462">
            <v>10019.311481999999</v>
          </cell>
          <cell r="F1462">
            <v>15449.230713000001</v>
          </cell>
          <cell r="G1462">
            <v>828.16832099999999</v>
          </cell>
          <cell r="H1462">
            <v>52034.227701999996</v>
          </cell>
          <cell r="I1462">
            <v>421719.44446099998</v>
          </cell>
          <cell r="J1462">
            <v>421719.44446099998</v>
          </cell>
          <cell r="K1462">
            <v>80127.946855000002</v>
          </cell>
          <cell r="L1462">
            <v>0</v>
          </cell>
          <cell r="M1462">
            <v>-369685.21675899997</v>
          </cell>
          <cell r="N1462">
            <v>150000</v>
          </cell>
          <cell r="O1462">
            <v>5788.7293010000003</v>
          </cell>
          <cell r="P1462">
            <v>4860.4200389999996</v>
          </cell>
          <cell r="Q1462">
            <v>928.30926199999965</v>
          </cell>
          <cell r="R1462">
            <v>19222.647950999999</v>
          </cell>
          <cell r="S1462">
            <v>-5095.5764849999996</v>
          </cell>
          <cell r="T1462">
            <v>-21611.061023999999</v>
          </cell>
          <cell r="U1462">
            <v>-21611.061023999999</v>
          </cell>
          <cell r="V1462">
            <v>-2388.4130729999997</v>
          </cell>
          <cell r="W1462">
            <v>-0.41532395076115164</v>
          </cell>
          <cell r="X1462">
            <v>5.8458007094420492E-2</v>
          </cell>
          <cell r="Y1462">
            <v>-1440.7374016000001</v>
          </cell>
          <cell r="Z1462">
            <v>-369685.21675899997</v>
          </cell>
          <cell r="AA1462">
            <v>15000000</v>
          </cell>
        </row>
        <row r="1463">
          <cell r="A1463" t="str">
            <v>NHT</v>
          </cell>
          <cell r="D1463">
            <v>122626.53660000001</v>
          </cell>
          <cell r="E1463">
            <v>20171.157456000001</v>
          </cell>
          <cell r="F1463">
            <v>18538.166699000001</v>
          </cell>
          <cell r="G1463">
            <v>52897.909083999999</v>
          </cell>
          <cell r="H1463">
            <v>176836.63767200001</v>
          </cell>
          <cell r="I1463">
            <v>73160.323292999994</v>
          </cell>
          <cell r="J1463">
            <v>73060.323292999994</v>
          </cell>
          <cell r="K1463">
            <v>41563.800000000003</v>
          </cell>
          <cell r="L1463">
            <v>0</v>
          </cell>
          <cell r="M1463">
            <v>103676.314379</v>
          </cell>
          <cell r="N1463">
            <v>68387.289999999994</v>
          </cell>
          <cell r="O1463">
            <v>200702.640327</v>
          </cell>
          <cell r="P1463">
            <v>116056.80302199999</v>
          </cell>
          <cell r="Q1463">
            <v>84645.837304999994</v>
          </cell>
          <cell r="R1463">
            <v>96.436212999999995</v>
          </cell>
          <cell r="S1463">
            <v>68467.154899000001</v>
          </cell>
          <cell r="T1463">
            <v>71112.238752999998</v>
          </cell>
          <cell r="U1463">
            <v>56699.559982999999</v>
          </cell>
          <cell r="V1463">
            <v>71208.674965999991</v>
          </cell>
          <cell r="W1463">
            <v>0.32063242509828438</v>
          </cell>
          <cell r="X1463">
            <v>0.5468901968845904</v>
          </cell>
          <cell r="Y1463">
            <v>5527.3250339952629</v>
          </cell>
          <cell r="Z1463">
            <v>103676.314379</v>
          </cell>
          <cell r="AA1463">
            <v>10258047</v>
          </cell>
        </row>
        <row r="1464">
          <cell r="A1464" t="str">
            <v>GVT</v>
          </cell>
          <cell r="D1464">
            <v>307548.04090099997</v>
          </cell>
          <cell r="E1464">
            <v>136804.51525600001</v>
          </cell>
          <cell r="F1464">
            <v>117497.358899</v>
          </cell>
          <cell r="G1464">
            <v>134578.34486300001</v>
          </cell>
          <cell r="H1464">
            <v>452198.39513100003</v>
          </cell>
          <cell r="I1464">
            <v>333062.66051199997</v>
          </cell>
          <cell r="J1464">
            <v>317979.99654999998</v>
          </cell>
          <cell r="K1464">
            <v>184240.05643200001</v>
          </cell>
          <cell r="L1464">
            <v>15082.663962000001</v>
          </cell>
          <cell r="M1464">
            <v>119135.734619</v>
          </cell>
          <cell r="N1464">
            <v>73450</v>
          </cell>
          <cell r="O1464">
            <v>1225098.080598</v>
          </cell>
          <cell r="P1464">
            <v>1107036.310818</v>
          </cell>
          <cell r="Q1464">
            <v>118061.76978000006</v>
          </cell>
          <cell r="R1464">
            <v>17749.997109</v>
          </cell>
          <cell r="S1464">
            <v>67756.781241000004</v>
          </cell>
          <cell r="T1464">
            <v>46976.172218</v>
          </cell>
          <cell r="U1464">
            <v>37571.194947000004</v>
          </cell>
          <cell r="V1464">
            <v>64726.169326999996</v>
          </cell>
          <cell r="W1464">
            <v>8.3085644158723257E-2</v>
          </cell>
          <cell r="X1464">
            <v>0.31536461387638159</v>
          </cell>
          <cell r="Y1464">
            <v>5115.2069362831862</v>
          </cell>
          <cell r="Z1464">
            <v>119135.734619</v>
          </cell>
          <cell r="AA1464">
            <v>7345000</v>
          </cell>
        </row>
        <row r="1465">
          <cell r="A1465" t="str">
            <v>VIF</v>
          </cell>
          <cell r="D1465">
            <v>3952462.1744900001</v>
          </cell>
          <cell r="E1465">
            <v>141011.45987699999</v>
          </cell>
          <cell r="F1465">
            <v>973846.07764000003</v>
          </cell>
          <cell r="G1465">
            <v>341758.20441100001</v>
          </cell>
          <cell r="H1465">
            <v>5996450.8056429997</v>
          </cell>
          <cell r="I1465">
            <v>544522.146756</v>
          </cell>
          <cell r="J1465">
            <v>508586.66438600002</v>
          </cell>
          <cell r="K1465">
            <v>173905.344167</v>
          </cell>
          <cell r="L1465">
            <v>12408.16516</v>
          </cell>
          <cell r="M1465">
            <v>5451928.6588869998</v>
          </cell>
          <cell r="N1465">
            <v>3500000</v>
          </cell>
          <cell r="O1465">
            <v>1847735.631846</v>
          </cell>
          <cell r="P1465">
            <v>1593160.1248260001</v>
          </cell>
          <cell r="Q1465">
            <v>254575.50701999999</v>
          </cell>
          <cell r="R1465">
            <v>9589.6052409999993</v>
          </cell>
          <cell r="S1465">
            <v>-65526.119680999996</v>
          </cell>
          <cell r="T1465">
            <v>892356.631269</v>
          </cell>
          <cell r="U1465">
            <v>849491.02191899996</v>
          </cell>
          <cell r="V1465">
            <v>901946.23650999996</v>
          </cell>
          <cell r="W1465">
            <v>0.14166563679961833</v>
          </cell>
          <cell r="X1465">
            <v>0.15581477217869938</v>
          </cell>
          <cell r="Y1465">
            <v>2427.1172054828571</v>
          </cell>
          <cell r="Z1465">
            <v>5451928.6588869998</v>
          </cell>
          <cell r="AA1465">
            <v>350000000</v>
          </cell>
        </row>
        <row r="1466">
          <cell r="A1466" t="str">
            <v>CC4</v>
          </cell>
          <cell r="D1466">
            <v>692221.76846599998</v>
          </cell>
          <cell r="E1466">
            <v>296114.54994599998</v>
          </cell>
          <cell r="F1466">
            <v>275195.09387099999</v>
          </cell>
          <cell r="G1466">
            <v>243216.633803</v>
          </cell>
          <cell r="H1466">
            <v>1136204.816113</v>
          </cell>
          <cell r="I1466">
            <v>910323.255152</v>
          </cell>
          <cell r="J1466">
            <v>749090.83660200005</v>
          </cell>
          <cell r="K1466">
            <v>71716.809030999997</v>
          </cell>
          <cell r="L1466">
            <v>0</v>
          </cell>
          <cell r="M1466">
            <v>225881.56096100001</v>
          </cell>
          <cell r="N1466">
            <v>160000</v>
          </cell>
          <cell r="O1466">
            <v>370643.14534699998</v>
          </cell>
          <cell r="P1466">
            <v>334426.89296099998</v>
          </cell>
          <cell r="Q1466">
            <v>36216.252385999993</v>
          </cell>
          <cell r="R1466">
            <v>8118.7687260000002</v>
          </cell>
          <cell r="S1466">
            <v>15835.267076</v>
          </cell>
          <cell r="T1466">
            <v>2151.3159700000001</v>
          </cell>
          <cell r="U1466">
            <v>487.59791200000001</v>
          </cell>
          <cell r="V1466">
            <v>10270.084696</v>
          </cell>
          <cell r="W1466">
            <v>4.2914614080592534E-4</v>
          </cell>
          <cell r="X1466">
            <v>2.1586441581399694E-3</v>
          </cell>
          <cell r="Y1466">
            <v>30.4748695</v>
          </cell>
          <cell r="Z1466">
            <v>225881.56096100001</v>
          </cell>
          <cell r="AA1466">
            <v>16000000</v>
          </cell>
        </row>
        <row r="1467">
          <cell r="A1467" t="str">
            <v>BTB</v>
          </cell>
          <cell r="D1467">
            <v>43394.809099999999</v>
          </cell>
          <cell r="E1467">
            <v>16590.736455999999</v>
          </cell>
          <cell r="F1467">
            <v>16163.881106999999</v>
          </cell>
          <cell r="G1467">
            <v>266555.46777300001</v>
          </cell>
          <cell r="H1467">
            <v>334292.72069799999</v>
          </cell>
          <cell r="I1467">
            <v>225805.57915400001</v>
          </cell>
          <cell r="J1467">
            <v>65035.599154000003</v>
          </cell>
          <cell r="K1467">
            <v>32000</v>
          </cell>
          <cell r="L1467">
            <v>158000</v>
          </cell>
          <cell r="M1467">
            <v>108487.141544</v>
          </cell>
          <cell r="N1467">
            <v>76912.259999999995</v>
          </cell>
          <cell r="O1467">
            <v>141694.67712400001</v>
          </cell>
          <cell r="P1467">
            <v>117381.46337</v>
          </cell>
          <cell r="Q1467">
            <v>24313.213754</v>
          </cell>
          <cell r="R1467">
            <v>12380.980043</v>
          </cell>
          <cell r="S1467">
            <v>13485.659992000001</v>
          </cell>
          <cell r="T1467">
            <v>2871.8596250000001</v>
          </cell>
          <cell r="U1467">
            <v>2782.150607</v>
          </cell>
          <cell r="V1467">
            <v>15252.839668000001</v>
          </cell>
          <cell r="W1467">
            <v>8.3224983218028094E-3</v>
          </cell>
          <cell r="X1467">
            <v>2.5644980293555074E-2</v>
          </cell>
          <cell r="Y1467">
            <v>361.7304454452385</v>
          </cell>
          <cell r="Z1467">
            <v>108487.141544</v>
          </cell>
          <cell r="AA1467">
            <v>7691226</v>
          </cell>
        </row>
        <row r="1468">
          <cell r="A1468" t="str">
            <v>CGV</v>
          </cell>
          <cell r="D1468">
            <v>20724.871170999999</v>
          </cell>
          <cell r="E1468">
            <v>8323.8974820000003</v>
          </cell>
          <cell r="F1468">
            <v>6459.6190589999997</v>
          </cell>
          <cell r="G1468">
            <v>12796.288397</v>
          </cell>
          <cell r="H1468">
            <v>103581.476979</v>
          </cell>
          <cell r="I1468">
            <v>19383.962890999999</v>
          </cell>
          <cell r="J1468">
            <v>16766.927107</v>
          </cell>
          <cell r="K1468">
            <v>12283</v>
          </cell>
          <cell r="L1468">
            <v>0</v>
          </cell>
          <cell r="M1468">
            <v>84197.514087999996</v>
          </cell>
          <cell r="N1468">
            <v>94999.56</v>
          </cell>
          <cell r="O1468">
            <v>28140.724663000001</v>
          </cell>
          <cell r="P1468">
            <v>23014.704911000001</v>
          </cell>
          <cell r="Q1468">
            <v>5126.0197520000002</v>
          </cell>
          <cell r="R1468">
            <v>1203.0183239999999</v>
          </cell>
          <cell r="S1468">
            <v>-4096.8225169999996</v>
          </cell>
          <cell r="T1468">
            <v>-1704.6743879999999</v>
          </cell>
          <cell r="U1468">
            <v>-1704.6743879999999</v>
          </cell>
          <cell r="V1468">
            <v>-501.65606400000001</v>
          </cell>
          <cell r="W1468">
            <v>-1.6457328450197751E-2</v>
          </cell>
          <cell r="X1468">
            <v>-2.0246136794707974E-2</v>
          </cell>
          <cell r="Y1468">
            <v>-179.44024035479742</v>
          </cell>
          <cell r="Z1468">
            <v>84197.514087999996</v>
          </cell>
          <cell r="AA1468">
            <v>9499956</v>
          </cell>
        </row>
        <row r="1469">
          <cell r="A1469" t="str">
            <v>YTC</v>
          </cell>
          <cell r="D1469">
            <v>717167.25927399995</v>
          </cell>
          <cell r="E1469">
            <v>277339.49130300002</v>
          </cell>
          <cell r="F1469">
            <v>102249.927157</v>
          </cell>
          <cell r="G1469">
            <v>50543.727632000002</v>
          </cell>
          <cell r="H1469">
            <v>768928.57356799999</v>
          </cell>
          <cell r="I1469">
            <v>712411.25243200001</v>
          </cell>
          <cell r="J1469">
            <v>688064.28053600003</v>
          </cell>
          <cell r="K1469">
            <v>344836.40455500002</v>
          </cell>
          <cell r="L1469">
            <v>4390.4293960000005</v>
          </cell>
          <cell r="M1469">
            <v>56517.321135999999</v>
          </cell>
          <cell r="N1469">
            <v>28000</v>
          </cell>
          <cell r="O1469">
            <v>529436.19358600001</v>
          </cell>
          <cell r="P1469">
            <v>437092.366798</v>
          </cell>
          <cell r="Q1469">
            <v>92343.826787999948</v>
          </cell>
          <cell r="R1469">
            <v>22693.801696999999</v>
          </cell>
          <cell r="S1469">
            <v>36171.600928</v>
          </cell>
          <cell r="T1469">
            <v>17647.986754000001</v>
          </cell>
          <cell r="U1469">
            <v>14089.625661</v>
          </cell>
          <cell r="V1469">
            <v>40341.788451</v>
          </cell>
          <cell r="W1469">
            <v>1.8323711909444328E-2</v>
          </cell>
          <cell r="X1469">
            <v>0.24929747868083738</v>
          </cell>
          <cell r="Y1469">
            <v>4574.5537860389613</v>
          </cell>
          <cell r="Z1469">
            <v>56517.321135999999</v>
          </cell>
          <cell r="AA1469">
            <v>3080000</v>
          </cell>
        </row>
        <row r="1470">
          <cell r="A1470" t="str">
            <v>CHS</v>
          </cell>
          <cell r="D1470">
            <v>358739.03985300002</v>
          </cell>
          <cell r="E1470">
            <v>169493.75985</v>
          </cell>
          <cell r="F1470">
            <v>31341.380529999999</v>
          </cell>
          <cell r="G1470">
            <v>22703.298339000001</v>
          </cell>
          <cell r="H1470">
            <v>462498.935199</v>
          </cell>
          <cell r="I1470">
            <v>163239.83988799999</v>
          </cell>
          <cell r="J1470">
            <v>163239.83988799999</v>
          </cell>
          <cell r="K1470">
            <v>0</v>
          </cell>
          <cell r="L1470">
            <v>0</v>
          </cell>
          <cell r="M1470">
            <v>299259.09531100001</v>
          </cell>
          <cell r="N1470">
            <v>284000</v>
          </cell>
          <cell r="O1470">
            <v>375713.50609799998</v>
          </cell>
          <cell r="P1470">
            <v>290176.86016099999</v>
          </cell>
          <cell r="Q1470">
            <v>85536.645937000008</v>
          </cell>
          <cell r="R1470" t="e">
            <v>#N/A</v>
          </cell>
          <cell r="S1470">
            <v>23689.004736999999</v>
          </cell>
          <cell r="T1470">
            <v>29989.483557</v>
          </cell>
          <cell r="U1470">
            <v>23896.518465000001</v>
          </cell>
          <cell r="V1470" t="e">
            <v>#N/A</v>
          </cell>
          <cell r="W1470">
            <v>5.1668266986859147E-2</v>
          </cell>
          <cell r="X1470">
            <v>7.9852271290755408E-2</v>
          </cell>
          <cell r="Y1470">
            <v>841.42670651408446</v>
          </cell>
          <cell r="Z1470">
            <v>299259.09531100001</v>
          </cell>
          <cell r="AA1470">
            <v>28400000</v>
          </cell>
        </row>
        <row r="1471">
          <cell r="A1471" t="str">
            <v>TSJ</v>
          </cell>
          <cell r="D1471">
            <v>544905.16951200017</v>
          </cell>
          <cell r="E1471">
            <v>9333.6839319999999</v>
          </cell>
          <cell r="F1471">
            <v>557.57272</v>
          </cell>
          <cell r="G1471">
            <v>7610.2616939999998</v>
          </cell>
          <cell r="H1471">
            <v>911125.72544900002</v>
          </cell>
          <cell r="I1471">
            <v>52042.720090000003</v>
          </cell>
          <cell r="J1471">
            <v>46966.310852000002</v>
          </cell>
          <cell r="K1471">
            <v>0</v>
          </cell>
          <cell r="L1471">
            <v>0</v>
          </cell>
          <cell r="M1471">
            <v>859083.00535899994</v>
          </cell>
          <cell r="N1471">
            <v>747980</v>
          </cell>
          <cell r="O1471">
            <v>163965.96056499999</v>
          </cell>
          <cell r="P1471">
            <v>128355.908879</v>
          </cell>
          <cell r="Q1471">
            <v>35610.051685999999</v>
          </cell>
          <cell r="R1471">
            <v>0</v>
          </cell>
          <cell r="S1471">
            <v>6600.8760110000003</v>
          </cell>
          <cell r="T1471">
            <v>99551.054525</v>
          </cell>
          <cell r="U1471">
            <v>91563.037125000003</v>
          </cell>
          <cell r="V1471">
            <v>99551.054525</v>
          </cell>
          <cell r="W1471">
            <v>0.10049440441370264</v>
          </cell>
          <cell r="X1471">
            <v>0.10658229362451066</v>
          </cell>
          <cell r="Y1471">
            <v>1224.1473249738626</v>
          </cell>
          <cell r="Z1471">
            <v>859083.00535899994</v>
          </cell>
          <cell r="AA1471">
            <v>74797400</v>
          </cell>
        </row>
        <row r="1472">
          <cell r="A1472" t="str">
            <v>DCF</v>
          </cell>
          <cell r="D1472">
            <v>72586.725319000005</v>
          </cell>
          <cell r="E1472">
            <v>28784.140979</v>
          </cell>
          <cell r="F1472">
            <v>4513.4475130000001</v>
          </cell>
          <cell r="G1472">
            <v>30764.18953</v>
          </cell>
          <cell r="H1472">
            <v>103460.983108</v>
          </cell>
          <cell r="I1472">
            <v>30647.566441999999</v>
          </cell>
          <cell r="J1472">
            <v>30647.566441999999</v>
          </cell>
          <cell r="K1472">
            <v>0</v>
          </cell>
          <cell r="L1472">
            <v>0</v>
          </cell>
          <cell r="M1472">
            <v>72813.416666000005</v>
          </cell>
          <cell r="N1472">
            <v>48805.3</v>
          </cell>
          <cell r="O1472">
            <v>156930.28046800001</v>
          </cell>
          <cell r="P1472">
            <v>145946.00508500001</v>
          </cell>
          <cell r="Q1472">
            <v>10984.275383000002</v>
          </cell>
          <cell r="R1472">
            <v>991.96206199999995</v>
          </cell>
          <cell r="S1472">
            <v>-8322.6479720000007</v>
          </cell>
          <cell r="T1472">
            <v>-6961.3729800000001</v>
          </cell>
          <cell r="U1472">
            <v>-7068.020047</v>
          </cell>
          <cell r="V1472">
            <v>-5969.4109180000005</v>
          </cell>
          <cell r="W1472">
            <v>-6.8315802099250242E-2</v>
          </cell>
          <cell r="X1472">
            <v>-9.707029790157326E-2</v>
          </cell>
          <cell r="Y1472">
            <v>-1448.207478900857</v>
          </cell>
          <cell r="Z1472">
            <v>72813.416666000005</v>
          </cell>
          <cell r="AA1472">
            <v>4880530</v>
          </cell>
        </row>
        <row r="1473">
          <cell r="A1473" t="str">
            <v>CKH</v>
          </cell>
          <cell r="D1473">
            <v>23904.765555999998</v>
          </cell>
          <cell r="E1473">
            <v>3429.5126650000002</v>
          </cell>
          <cell r="F1473">
            <v>15947.002132</v>
          </cell>
          <cell r="G1473">
            <v>23731.520098000001</v>
          </cell>
          <cell r="H1473">
            <v>48009.943532999998</v>
          </cell>
          <cell r="I1473">
            <v>5913.2563099999998</v>
          </cell>
          <cell r="J1473">
            <v>5913.2563099999998</v>
          </cell>
          <cell r="K1473">
            <v>1400</v>
          </cell>
          <cell r="L1473">
            <v>0</v>
          </cell>
          <cell r="M1473">
            <v>42096.687223000001</v>
          </cell>
          <cell r="N1473">
            <v>10376.26</v>
          </cell>
          <cell r="O1473">
            <v>40576.142226999997</v>
          </cell>
          <cell r="P1473">
            <v>33271.290304000002</v>
          </cell>
          <cell r="Q1473">
            <v>7304.8519230000002</v>
          </cell>
          <cell r="R1473">
            <v>100.319332</v>
          </cell>
          <cell r="S1473">
            <v>-234.881348</v>
          </cell>
          <cell r="T1473">
            <v>37.515534000000002</v>
          </cell>
          <cell r="U1473">
            <v>29.003927000000001</v>
          </cell>
          <cell r="V1473">
            <v>137.83486600000001</v>
          </cell>
          <cell r="W1473">
            <v>6.041233308275802E-4</v>
          </cell>
          <cell r="X1473">
            <v>6.8898359736377021E-4</v>
          </cell>
          <cell r="Y1473">
            <v>27.952197612627288</v>
          </cell>
          <cell r="Z1473">
            <v>42096.687223000001</v>
          </cell>
          <cell r="AA1473">
            <v>1037625.9999999999</v>
          </cell>
        </row>
        <row r="1474">
          <cell r="A1474" t="str">
            <v>BHA</v>
          </cell>
          <cell r="D1474">
            <v>82828.888164000004</v>
          </cell>
          <cell r="E1474">
            <v>16752.231982000001</v>
          </cell>
          <cell r="F1474">
            <v>0</v>
          </cell>
          <cell r="G1474">
            <v>1976722.741004</v>
          </cell>
          <cell r="H1474">
            <v>2061376.9244609999</v>
          </cell>
          <cell r="I1474">
            <v>1391034.0116999999</v>
          </cell>
          <cell r="J1474">
            <v>159697.02088</v>
          </cell>
          <cell r="K1474">
            <v>107004</v>
          </cell>
          <cell r="L1474">
            <v>1177216.9908199999</v>
          </cell>
          <cell r="M1474">
            <v>670342.91276099999</v>
          </cell>
          <cell r="N1474">
            <v>660000</v>
          </cell>
          <cell r="O1474">
            <v>301093.72983199998</v>
          </cell>
          <cell r="P1474">
            <v>112363.322163</v>
          </cell>
          <cell r="Q1474">
            <v>188730.40766900001</v>
          </cell>
          <cell r="R1474">
            <v>130519.477266</v>
          </cell>
          <cell r="S1474">
            <v>178901.025964</v>
          </cell>
          <cell r="T1474">
            <v>43212.518300000003</v>
          </cell>
          <cell r="U1474">
            <v>43164.497691999997</v>
          </cell>
          <cell r="V1474">
            <v>173731.995566</v>
          </cell>
          <cell r="W1474">
            <v>2.0939643390684829E-2</v>
          </cell>
          <cell r="X1474">
            <v>6.4391667115886411E-2</v>
          </cell>
          <cell r="Y1474">
            <v>654.00754078787884</v>
          </cell>
          <cell r="Z1474">
            <v>670342.91276099999</v>
          </cell>
          <cell r="AA1474">
            <v>66000000</v>
          </cell>
        </row>
        <row r="1475">
          <cell r="A1475" t="str">
            <v>MIE</v>
          </cell>
          <cell r="D1475">
            <v>1441402.6454429999</v>
          </cell>
          <cell r="E1475">
            <v>589617.61664699996</v>
          </cell>
          <cell r="F1475">
            <v>310029.11248200003</v>
          </cell>
          <cell r="G1475">
            <v>839054.21092600003</v>
          </cell>
          <cell r="H1475">
            <v>2459582.0780850002</v>
          </cell>
          <cell r="I1475">
            <v>1047001.761736</v>
          </cell>
          <cell r="J1475">
            <v>914638.40219000005</v>
          </cell>
          <cell r="K1475">
            <v>287779.76504999999</v>
          </cell>
          <cell r="L1475">
            <v>1335.9876589999999</v>
          </cell>
          <cell r="M1475">
            <v>1412580.316349</v>
          </cell>
          <cell r="N1475">
            <v>1418634.4880009999</v>
          </cell>
          <cell r="O1475">
            <v>1387853.1848259999</v>
          </cell>
          <cell r="P1475">
            <v>1291853.8611099999</v>
          </cell>
          <cell r="Q1475">
            <v>95999.323716000072</v>
          </cell>
          <cell r="R1475">
            <v>16960.595337999999</v>
          </cell>
          <cell r="S1475">
            <v>-3656.1320529999998</v>
          </cell>
          <cell r="T1475">
            <v>7275.4290510000001</v>
          </cell>
          <cell r="U1475">
            <v>5348.7460940000001</v>
          </cell>
          <cell r="V1475">
            <v>24236.024388999998</v>
          </cell>
          <cell r="W1475">
            <v>2.1746564758531933E-3</v>
          </cell>
          <cell r="X1475">
            <v>3.7865075932988642E-3</v>
          </cell>
          <cell r="Y1475">
            <v>37.669480877376465</v>
          </cell>
          <cell r="Z1475">
            <v>1412580.316349</v>
          </cell>
          <cell r="AA1475">
            <v>141991500</v>
          </cell>
        </row>
        <row r="1476">
          <cell r="A1476" t="str">
            <v>CPI</v>
          </cell>
          <cell r="D1476">
            <v>27854.726998999999</v>
          </cell>
          <cell r="E1476">
            <v>21374.492200000001</v>
          </cell>
          <cell r="F1476">
            <v>387.11613999999997</v>
          </cell>
          <cell r="G1476">
            <v>2139.9910150000001</v>
          </cell>
          <cell r="H1476">
            <v>62344.375992000001</v>
          </cell>
          <cell r="I1476">
            <v>90918.859372000006</v>
          </cell>
          <cell r="J1476">
            <v>27600.54823</v>
          </cell>
          <cell r="K1476">
            <v>0</v>
          </cell>
          <cell r="L1476">
            <v>0</v>
          </cell>
          <cell r="M1476">
            <v>-28574.483380000001</v>
          </cell>
          <cell r="N1476">
            <v>365050</v>
          </cell>
          <cell r="O1476">
            <v>88405.372065000003</v>
          </cell>
          <cell r="P1476">
            <v>81512.791207999995</v>
          </cell>
          <cell r="Q1476">
            <v>6892.5808569999963</v>
          </cell>
          <cell r="R1476">
            <v>12.483793</v>
          </cell>
          <cell r="S1476">
            <v>-244.598277</v>
          </cell>
          <cell r="T1476">
            <v>1003.747807</v>
          </cell>
          <cell r="U1476">
            <v>826.58331499999997</v>
          </cell>
          <cell r="V1476">
            <v>1016.2316</v>
          </cell>
          <cell r="W1476">
            <v>1.3258346111380869E-2</v>
          </cell>
          <cell r="X1476">
            <v>-2.8927323164783667E-2</v>
          </cell>
          <cell r="Y1476">
            <v>22.643016436104642</v>
          </cell>
          <cell r="Z1476">
            <v>-28574.483380000001</v>
          </cell>
          <cell r="AA1476">
            <v>36505000</v>
          </cell>
        </row>
        <row r="1477">
          <cell r="A1477" t="str">
            <v>PNT</v>
          </cell>
          <cell r="D1477">
            <v>190258.17633799999</v>
          </cell>
          <cell r="E1477">
            <v>37991.808144000002</v>
          </cell>
          <cell r="F1477">
            <v>110122.987081</v>
          </cell>
          <cell r="G1477">
            <v>44799.392243000002</v>
          </cell>
          <cell r="H1477">
            <v>282747.03801299998</v>
          </cell>
          <cell r="I1477">
            <v>141862.474319</v>
          </cell>
          <cell r="J1477">
            <v>83303.617039000004</v>
          </cell>
          <cell r="K1477">
            <v>20400</v>
          </cell>
          <cell r="L1477">
            <v>4102.7272579999999</v>
          </cell>
          <cell r="M1477">
            <v>140884.56369400001</v>
          </cell>
          <cell r="N1477">
            <v>92817.42</v>
          </cell>
          <cell r="O1477">
            <v>58035.796306999997</v>
          </cell>
          <cell r="P1477">
            <v>30124.394494</v>
          </cell>
          <cell r="Q1477">
            <v>27911.401813</v>
          </cell>
          <cell r="R1477">
            <v>2041.3512459999999</v>
          </cell>
          <cell r="S1477">
            <v>9415.9716750000007</v>
          </cell>
          <cell r="T1477">
            <v>13792.584371999999</v>
          </cell>
          <cell r="U1477">
            <v>11008.287498</v>
          </cell>
          <cell r="V1477">
            <v>15833.935618</v>
          </cell>
          <cell r="W1477">
            <v>3.8933343299935357E-2</v>
          </cell>
          <cell r="X1477">
            <v>7.8136931466174675E-2</v>
          </cell>
          <cell r="Y1477">
            <v>1185.879812797903</v>
          </cell>
          <cell r="Z1477">
            <v>140884.56369400001</v>
          </cell>
          <cell r="AA1477">
            <v>9282802</v>
          </cell>
        </row>
        <row r="1478">
          <cell r="A1478" t="str">
            <v>AMP</v>
          </cell>
          <cell r="D1478">
            <v>852159.16148400004</v>
          </cell>
          <cell r="E1478">
            <v>478131.46399399999</v>
          </cell>
          <cell r="F1478">
            <v>216610.86295800001</v>
          </cell>
          <cell r="G1478">
            <v>67121.259239999999</v>
          </cell>
          <cell r="H1478">
            <v>950450.08187500003</v>
          </cell>
          <cell r="I1478">
            <v>778401.84894399997</v>
          </cell>
          <cell r="J1478">
            <v>776242.39694400004</v>
          </cell>
          <cell r="K1478">
            <v>440343.36886799999</v>
          </cell>
          <cell r="L1478">
            <v>225</v>
          </cell>
          <cell r="M1478">
            <v>172048.23293100001</v>
          </cell>
          <cell r="N1478">
            <v>130000</v>
          </cell>
          <cell r="O1478">
            <v>1225437.134781</v>
          </cell>
          <cell r="P1478">
            <v>1112528.311069</v>
          </cell>
          <cell r="Q1478">
            <v>112908.82371199994</v>
          </cell>
          <cell r="R1478">
            <v>24365.054276999999</v>
          </cell>
          <cell r="S1478">
            <v>45571.472071999997</v>
          </cell>
          <cell r="T1478">
            <v>24119.935657000002</v>
          </cell>
          <cell r="U1478">
            <v>19995.865762000001</v>
          </cell>
          <cell r="V1478">
            <v>48484.989933999997</v>
          </cell>
          <cell r="W1478">
            <v>2.1038312419893915E-2</v>
          </cell>
          <cell r="X1478">
            <v>0.11622244193591542</v>
          </cell>
          <cell r="Y1478">
            <v>1538.1435201538461</v>
          </cell>
          <cell r="Z1478">
            <v>172048.23293100001</v>
          </cell>
          <cell r="AA1478">
            <v>13000000</v>
          </cell>
        </row>
        <row r="1479">
          <cell r="A1479" t="str">
            <v>JOS</v>
          </cell>
          <cell r="D1479">
            <v>27320.168956000001</v>
          </cell>
          <cell r="E1479">
            <v>2437.9116009999998</v>
          </cell>
          <cell r="F1479">
            <v>20290.851478</v>
          </cell>
          <cell r="G1479">
            <v>10084.131278999999</v>
          </cell>
          <cell r="H1479">
            <v>232183.655784</v>
          </cell>
          <cell r="I1479">
            <v>428833.46059099998</v>
          </cell>
          <cell r="J1479">
            <v>428683.46059099998</v>
          </cell>
          <cell r="K1479">
            <v>238870.15003600001</v>
          </cell>
          <cell r="L1479">
            <v>0</v>
          </cell>
          <cell r="M1479">
            <v>-196649.80480700001</v>
          </cell>
          <cell r="N1479">
            <v>150431.60999999999</v>
          </cell>
          <cell r="O1479">
            <v>265941.34363700001</v>
          </cell>
          <cell r="P1479">
            <v>244008.30626499999</v>
          </cell>
          <cell r="Q1479">
            <v>21933.037372000017</v>
          </cell>
          <cell r="R1479">
            <v>30816.899792</v>
          </cell>
          <cell r="S1479">
            <v>4116.724631</v>
          </cell>
          <cell r="T1479">
            <v>-21256.933905000002</v>
          </cell>
          <cell r="U1479">
            <v>-21256.933905000002</v>
          </cell>
          <cell r="V1479">
            <v>9559.9658869999985</v>
          </cell>
          <cell r="W1479">
            <v>-9.1552240545197061E-2</v>
          </cell>
          <cell r="X1479">
            <v>0.10809537251187414</v>
          </cell>
          <cell r="Y1479">
            <v>-1413.0629795825491</v>
          </cell>
          <cell r="Z1479">
            <v>-196649.80480700001</v>
          </cell>
          <cell r="AA1479">
            <v>15043161</v>
          </cell>
        </row>
        <row r="1480">
          <cell r="A1480" t="str">
            <v>HEP</v>
          </cell>
          <cell r="D1480">
            <v>86730.181534000003</v>
          </cell>
          <cell r="E1480">
            <v>24691.652106000001</v>
          </cell>
          <cell r="F1480">
            <v>1848.3904090000001</v>
          </cell>
          <cell r="G1480">
            <v>499042.10065600002</v>
          </cell>
          <cell r="H1480">
            <v>587382.02908699994</v>
          </cell>
          <cell r="I1480">
            <v>35877.489537000001</v>
          </cell>
          <cell r="J1480">
            <v>28961.097014999999</v>
          </cell>
          <cell r="K1480">
            <v>0</v>
          </cell>
          <cell r="L1480">
            <v>6916.3925220000001</v>
          </cell>
          <cell r="M1480">
            <v>551504.53954999999</v>
          </cell>
          <cell r="N1480">
            <v>60000</v>
          </cell>
          <cell r="O1480">
            <v>239418.864554</v>
          </cell>
          <cell r="P1480">
            <v>205586.805196</v>
          </cell>
          <cell r="Q1480">
            <v>33832.059358000013</v>
          </cell>
          <cell r="R1480">
            <v>2429.5557819999999</v>
          </cell>
          <cell r="S1480">
            <v>6303.1975439999997</v>
          </cell>
          <cell r="T1480">
            <v>6351.7444260000002</v>
          </cell>
          <cell r="U1480">
            <v>5272.7210059999998</v>
          </cell>
          <cell r="V1480">
            <v>8781.3002080000006</v>
          </cell>
          <cell r="W1480">
            <v>8.9766467901574703E-3</v>
          </cell>
          <cell r="X1480">
            <v>9.5606121579747561E-3</v>
          </cell>
          <cell r="Y1480">
            <v>878.78683433333333</v>
          </cell>
          <cell r="Z1480">
            <v>551504.53954999999</v>
          </cell>
          <cell r="AA1480">
            <v>6000000</v>
          </cell>
        </row>
        <row r="1481">
          <cell r="A1481" t="str">
            <v>BMN</v>
          </cell>
          <cell r="D1481">
            <v>76794.797615999996</v>
          </cell>
          <cell r="E1481">
            <v>55398.011642999998</v>
          </cell>
          <cell r="F1481">
            <v>2890.42076</v>
          </cell>
          <cell r="G1481">
            <v>7079.8557280000005</v>
          </cell>
          <cell r="H1481">
            <v>85282.867933000001</v>
          </cell>
          <cell r="I1481">
            <v>55458.848590000001</v>
          </cell>
          <cell r="J1481">
            <v>55313.394044000001</v>
          </cell>
          <cell r="K1481">
            <v>19341</v>
          </cell>
          <cell r="L1481">
            <v>0</v>
          </cell>
          <cell r="M1481">
            <v>29824.019343</v>
          </cell>
          <cell r="N1481">
            <v>27500</v>
          </cell>
          <cell r="O1481">
            <v>88090.039170000004</v>
          </cell>
          <cell r="P1481">
            <v>73166.494686000005</v>
          </cell>
          <cell r="Q1481">
            <v>14923.544484</v>
          </cell>
          <cell r="R1481">
            <v>220.626758</v>
          </cell>
          <cell r="S1481">
            <v>5128.5155779999996</v>
          </cell>
          <cell r="T1481">
            <v>6127.3495990000001</v>
          </cell>
          <cell r="U1481">
            <v>4471.9638729999997</v>
          </cell>
          <cell r="V1481">
            <v>6347.9763570000005</v>
          </cell>
          <cell r="W1481">
            <v>5.243683733189259E-2</v>
          </cell>
          <cell r="X1481">
            <v>0.14994504334137024</v>
          </cell>
          <cell r="Y1481">
            <v>1626.1686810909091</v>
          </cell>
          <cell r="Z1481">
            <v>29824.019343</v>
          </cell>
          <cell r="AA1481">
            <v>2750000</v>
          </cell>
        </row>
        <row r="1482">
          <cell r="A1482" t="str">
            <v>MVN</v>
          </cell>
          <cell r="D1482">
            <v>8413203.1910510007</v>
          </cell>
          <cell r="E1482">
            <v>1272870.7620550001</v>
          </cell>
          <cell r="F1482">
            <v>694482.11942</v>
          </cell>
          <cell r="G1482">
            <v>14598759.353768</v>
          </cell>
          <cell r="H1482">
            <v>26358363.915725</v>
          </cell>
          <cell r="I1482">
            <v>17231307.267416</v>
          </cell>
          <cell r="J1482">
            <v>9404730.6426589992</v>
          </cell>
          <cell r="K1482">
            <v>3852648.2737150001</v>
          </cell>
          <cell r="L1482">
            <v>4687140.9677539999</v>
          </cell>
          <cell r="M1482">
            <v>9127056.6483089998</v>
          </cell>
          <cell r="N1482">
            <v>11655490.146105999</v>
          </cell>
          <cell r="O1482">
            <v>12367790.703736</v>
          </cell>
          <cell r="P1482">
            <v>10962269.082627</v>
          </cell>
          <cell r="Q1482">
            <v>1405521.6211090006</v>
          </cell>
          <cell r="R1482">
            <v>722482.49870200001</v>
          </cell>
          <cell r="S1482">
            <v>370095.632422</v>
          </cell>
          <cell r="T1482">
            <v>548970.91927900002</v>
          </cell>
          <cell r="U1482">
            <v>54248.155314000003</v>
          </cell>
          <cell r="V1482">
            <v>1271453.4179810002</v>
          </cell>
          <cell r="W1482">
            <v>2.0581002480824077E-3</v>
          </cell>
          <cell r="X1482">
            <v>5.9436637028050816E-3</v>
          </cell>
          <cell r="Y1482">
            <v>38.621622745684235</v>
          </cell>
          <cell r="Z1482">
            <v>9127056.6483089998</v>
          </cell>
          <cell r="AA1482">
            <v>1404605800</v>
          </cell>
        </row>
        <row r="1483">
          <cell r="A1483" t="str">
            <v>SVG</v>
          </cell>
          <cell r="D1483">
            <v>94593.583020000005</v>
          </cell>
          <cell r="E1483">
            <v>51463.869790999997</v>
          </cell>
          <cell r="F1483">
            <v>28151.264013</v>
          </cell>
          <cell r="G1483">
            <v>353459.84460100002</v>
          </cell>
          <cell r="H1483">
            <v>453634.54602299997</v>
          </cell>
          <cell r="I1483">
            <v>155332.89423899999</v>
          </cell>
          <cell r="J1483">
            <v>119637.510461</v>
          </cell>
          <cell r="K1483">
            <v>97164.283540999997</v>
          </cell>
          <cell r="L1483">
            <v>15826.060491</v>
          </cell>
          <cell r="M1483">
            <v>298301.65178399999</v>
          </cell>
          <cell r="N1483">
            <v>293500</v>
          </cell>
          <cell r="O1483">
            <v>274419.17725499999</v>
          </cell>
          <cell r="P1483">
            <v>224494.35888799999</v>
          </cell>
          <cell r="Q1483">
            <v>49924.818366999993</v>
          </cell>
          <cell r="R1483">
            <v>10370.129604</v>
          </cell>
          <cell r="S1483">
            <v>13976.095604</v>
          </cell>
          <cell r="T1483">
            <v>4185.2798419999999</v>
          </cell>
          <cell r="U1483">
            <v>2829.8610739999999</v>
          </cell>
          <cell r="V1483">
            <v>14555.409446</v>
          </cell>
          <cell r="W1483">
            <v>6.2381956991796684E-3</v>
          </cell>
          <cell r="X1483">
            <v>9.4865752739750168E-3</v>
          </cell>
          <cell r="Y1483">
            <v>96.417753798977856</v>
          </cell>
          <cell r="Z1483">
            <v>298301.65178399999</v>
          </cell>
          <cell r="AA1483">
            <v>29350000</v>
          </cell>
        </row>
        <row r="1484">
          <cell r="A1484" t="str">
            <v>DCR</v>
          </cell>
          <cell r="D1484">
            <v>142875.864791</v>
          </cell>
          <cell r="E1484">
            <v>13324.964393</v>
          </cell>
          <cell r="F1484">
            <v>120028.83757800001</v>
          </cell>
          <cell r="G1484">
            <v>31701.674536999999</v>
          </cell>
          <cell r="H1484">
            <v>181906.96167799999</v>
          </cell>
          <cell r="I1484">
            <v>119081.534065</v>
          </cell>
          <cell r="J1484">
            <v>115265.35771500001</v>
          </cell>
          <cell r="K1484">
            <v>78413.332383999994</v>
          </cell>
          <cell r="L1484">
            <v>3725.1763500000002</v>
          </cell>
          <cell r="M1484">
            <v>62825.427613</v>
          </cell>
          <cell r="N1484">
            <v>65000</v>
          </cell>
          <cell r="O1484">
            <v>165473.847262</v>
          </cell>
          <cell r="P1484">
            <v>122707.642492</v>
          </cell>
          <cell r="Q1484">
            <v>42766.204769999989</v>
          </cell>
          <cell r="R1484">
            <v>6538.3201760000002</v>
          </cell>
          <cell r="S1484">
            <v>6812.0235650000004</v>
          </cell>
          <cell r="T1484">
            <v>431.06024500000001</v>
          </cell>
          <cell r="U1484">
            <v>295.85742099999999</v>
          </cell>
          <cell r="V1484">
            <v>6969.3804209999998</v>
          </cell>
          <cell r="W1484">
            <v>1.6264216513258451E-3</v>
          </cell>
          <cell r="X1484">
            <v>4.7091986834130262E-3</v>
          </cell>
          <cell r="Y1484">
            <v>45.51652630769231</v>
          </cell>
          <cell r="Z1484">
            <v>62825.427613</v>
          </cell>
          <cell r="AA1484">
            <v>6500000</v>
          </cell>
        </row>
        <row r="1485">
          <cell r="A1485" t="str">
            <v>BDG</v>
          </cell>
          <cell r="D1485">
            <v>484782.47994599998</v>
          </cell>
          <cell r="E1485">
            <v>149049.356012</v>
          </cell>
          <cell r="F1485">
            <v>176095.91865400001</v>
          </cell>
          <cell r="G1485">
            <v>74368.611491999996</v>
          </cell>
          <cell r="H1485">
            <v>613840.48939400003</v>
          </cell>
          <cell r="I1485">
            <v>340052.726387</v>
          </cell>
          <cell r="J1485">
            <v>334576.62537600001</v>
          </cell>
          <cell r="K1485">
            <v>124356.335765</v>
          </cell>
          <cell r="L1485">
            <v>0</v>
          </cell>
          <cell r="M1485">
            <v>273787.76300699997</v>
          </cell>
          <cell r="N1485">
            <v>120000</v>
          </cell>
          <cell r="O1485">
            <v>1432265.9726499999</v>
          </cell>
          <cell r="P1485">
            <v>1208996.5975210001</v>
          </cell>
          <cell r="Q1485">
            <v>223269.37512899991</v>
          </cell>
          <cell r="R1485">
            <v>4558.3283019999999</v>
          </cell>
          <cell r="S1485">
            <v>144454.12856000001</v>
          </cell>
          <cell r="T1485">
            <v>159968.4295</v>
          </cell>
          <cell r="U1485">
            <v>126420.42858399999</v>
          </cell>
          <cell r="V1485">
            <v>164526.75780200001</v>
          </cell>
          <cell r="W1485">
            <v>0.20594996708152255</v>
          </cell>
          <cell r="X1485">
            <v>0.46174608826753072</v>
          </cell>
          <cell r="Y1485">
            <v>10535.035715333333</v>
          </cell>
          <cell r="Z1485">
            <v>273787.76300699997</v>
          </cell>
          <cell r="AA1485">
            <v>12000000</v>
          </cell>
        </row>
        <row r="1486">
          <cell r="A1486" t="str">
            <v>BQB</v>
          </cell>
          <cell r="D1486">
            <v>30768.125381000002</v>
          </cell>
          <cell r="E1486">
            <v>11566.831631999999</v>
          </cell>
          <cell r="F1486">
            <v>14658.007627999999</v>
          </cell>
          <cell r="G1486">
            <v>46632.847305000003</v>
          </cell>
          <cell r="H1486">
            <v>84585.327629000007</v>
          </cell>
          <cell r="I1486">
            <v>14408.783949000001</v>
          </cell>
          <cell r="J1486">
            <v>14333.783949000001</v>
          </cell>
          <cell r="K1486">
            <v>0</v>
          </cell>
          <cell r="L1486">
            <v>0</v>
          </cell>
          <cell r="M1486">
            <v>70176.543680000002</v>
          </cell>
          <cell r="N1486">
            <v>58000</v>
          </cell>
          <cell r="O1486">
            <v>76222.982382000002</v>
          </cell>
          <cell r="P1486">
            <v>68311.853172000003</v>
          </cell>
          <cell r="Q1486">
            <v>7911.1292100000046</v>
          </cell>
          <cell r="R1486">
            <v>159.91816499999999</v>
          </cell>
          <cell r="S1486">
            <v>-1818.052541</v>
          </cell>
          <cell r="T1486">
            <v>-1950.691875</v>
          </cell>
          <cell r="U1486">
            <v>-1950.691875</v>
          </cell>
          <cell r="V1486">
            <v>-1790.7737099999999</v>
          </cell>
          <cell r="W1486">
            <v>-2.3061823246177355E-2</v>
          </cell>
          <cell r="X1486">
            <v>-2.7796921488396676E-2</v>
          </cell>
          <cell r="Y1486">
            <v>-336.32618534482759</v>
          </cell>
          <cell r="Z1486">
            <v>70176.543680000002</v>
          </cell>
          <cell r="AA1486">
            <v>5800000</v>
          </cell>
        </row>
        <row r="1487">
          <cell r="A1487" t="str">
            <v>XPH</v>
          </cell>
          <cell r="D1487">
            <v>69778.396017999999</v>
          </cell>
          <cell r="E1487">
            <v>1370.724224</v>
          </cell>
          <cell r="F1487">
            <v>5450.0361560000001</v>
          </cell>
          <cell r="G1487">
            <v>60838.631601000001</v>
          </cell>
          <cell r="H1487">
            <v>202418.74277899999</v>
          </cell>
          <cell r="I1487">
            <v>3095.86283</v>
          </cell>
          <cell r="J1487">
            <v>2952.6628300000002</v>
          </cell>
          <cell r="K1487">
            <v>0</v>
          </cell>
          <cell r="L1487">
            <v>0</v>
          </cell>
          <cell r="M1487">
            <v>199322.87994899999</v>
          </cell>
          <cell r="N1487">
            <v>129724.75</v>
          </cell>
          <cell r="O1487">
            <v>9697.1624240000001</v>
          </cell>
          <cell r="P1487">
            <v>11326.196252</v>
          </cell>
          <cell r="Q1487">
            <v>-1629.0338279999999</v>
          </cell>
          <cell r="R1487">
            <v>88.558944999999994</v>
          </cell>
          <cell r="S1487">
            <v>-13470.618794</v>
          </cell>
          <cell r="T1487">
            <v>-10190.232021</v>
          </cell>
          <cell r="U1487">
            <v>-10190.232021</v>
          </cell>
          <cell r="V1487">
            <v>-10101.673075999999</v>
          </cell>
          <cell r="W1487">
            <v>-5.0342334316964193E-2</v>
          </cell>
          <cell r="X1487">
            <v>-5.1124246366535224E-2</v>
          </cell>
          <cell r="Y1487">
            <v>-785.52720440779422</v>
          </cell>
          <cell r="Z1487">
            <v>199322.87994899999</v>
          </cell>
          <cell r="AA1487">
            <v>12972475</v>
          </cell>
        </row>
        <row r="1488">
          <cell r="A1488" t="str">
            <v>GLC</v>
          </cell>
          <cell r="D1488">
            <v>21219.092380999999</v>
          </cell>
          <cell r="E1488">
            <v>9498.1259919999993</v>
          </cell>
          <cell r="F1488">
            <v>3499.7731060000001</v>
          </cell>
          <cell r="G1488">
            <v>69019.848253000004</v>
          </cell>
          <cell r="H1488">
            <v>97333.973633999994</v>
          </cell>
          <cell r="I1488">
            <v>30104.317901999999</v>
          </cell>
          <cell r="J1488">
            <v>30104.317901999999</v>
          </cell>
          <cell r="K1488">
            <v>0</v>
          </cell>
          <cell r="L1488">
            <v>0</v>
          </cell>
          <cell r="M1488">
            <v>67229.655731999999</v>
          </cell>
          <cell r="N1488">
            <v>105000</v>
          </cell>
          <cell r="O1488">
            <v>111000.085987</v>
          </cell>
          <cell r="P1488">
            <v>81452.229867999995</v>
          </cell>
          <cell r="Q1488">
            <v>29547.856119</v>
          </cell>
          <cell r="R1488">
            <v>0.52943300000000004</v>
          </cell>
          <cell r="S1488">
            <v>18942.895844999999</v>
          </cell>
          <cell r="T1488">
            <v>17021.863088999999</v>
          </cell>
          <cell r="U1488">
            <v>17021.863088999999</v>
          </cell>
          <cell r="V1488">
            <v>17022.392521999998</v>
          </cell>
          <cell r="W1488">
            <v>0.1748810045812621</v>
          </cell>
          <cell r="X1488">
            <v>0.25318980000217262</v>
          </cell>
          <cell r="Y1488">
            <v>1621.1298179999999</v>
          </cell>
          <cell r="Z1488">
            <v>67229.655731999999</v>
          </cell>
          <cell r="AA1488">
            <v>10500000</v>
          </cell>
        </row>
        <row r="1489">
          <cell r="A1489" t="str">
            <v>GTC</v>
          </cell>
          <cell r="D1489">
            <v>153702.69849000001</v>
          </cell>
          <cell r="E1489">
            <v>33.361784999999998</v>
          </cell>
          <cell r="F1489">
            <v>542.18508599999996</v>
          </cell>
          <cell r="G1489">
            <v>1704.3592679999999</v>
          </cell>
          <cell r="H1489">
            <v>344850.74636500003</v>
          </cell>
          <cell r="I1489">
            <v>416807.87224</v>
          </cell>
          <cell r="J1489">
            <v>168255.67224000001</v>
          </cell>
          <cell r="K1489">
            <v>0</v>
          </cell>
          <cell r="L1489">
            <v>248476</v>
          </cell>
          <cell r="M1489">
            <v>-71957.125874999998</v>
          </cell>
          <cell r="N1489">
            <v>10322.43</v>
          </cell>
          <cell r="O1489">
            <v>879.878963</v>
          </cell>
          <cell r="P1489">
            <v>391.22168299999998</v>
          </cell>
          <cell r="Q1489">
            <v>488.65728000000001</v>
          </cell>
          <cell r="R1489">
            <v>35372.079553000003</v>
          </cell>
          <cell r="S1489">
            <v>-775.18874300000004</v>
          </cell>
          <cell r="T1489">
            <v>10249.654361999999</v>
          </cell>
          <cell r="U1489">
            <v>10249.654361999999</v>
          </cell>
          <cell r="V1489">
            <v>45621.733915000004</v>
          </cell>
          <cell r="W1489">
            <v>2.9722001387671258E-2</v>
          </cell>
          <cell r="X1489">
            <v>-0.14244113056718163</v>
          </cell>
          <cell r="Y1489">
            <v>9929.4975717926882</v>
          </cell>
          <cell r="Z1489">
            <v>-71957.125874999998</v>
          </cell>
          <cell r="AA1489">
            <v>1032243</v>
          </cell>
        </row>
        <row r="1490">
          <cell r="A1490" t="str">
            <v>CAT</v>
          </cell>
          <cell r="D1490">
            <v>259189.961301</v>
          </cell>
          <cell r="E1490">
            <v>43197.927468000002</v>
          </cell>
          <cell r="F1490">
            <v>184651.285986</v>
          </cell>
          <cell r="G1490">
            <v>61238.825750000004</v>
          </cell>
          <cell r="H1490">
            <v>325222.778116</v>
          </cell>
          <cell r="I1490">
            <v>214618.69345699999</v>
          </cell>
          <cell r="J1490">
            <v>214618.69345699999</v>
          </cell>
          <cell r="K1490">
            <v>184679.69246600001</v>
          </cell>
          <cell r="L1490">
            <v>0</v>
          </cell>
          <cell r="M1490">
            <v>110604.084659</v>
          </cell>
          <cell r="N1490">
            <v>91457.27</v>
          </cell>
          <cell r="O1490">
            <v>574982.41554700001</v>
          </cell>
          <cell r="P1490">
            <v>497783.81083899998</v>
          </cell>
          <cell r="Q1490">
            <v>77198.604707999984</v>
          </cell>
          <cell r="R1490">
            <v>9266.8354440000003</v>
          </cell>
          <cell r="S1490">
            <v>38383.593808999998</v>
          </cell>
          <cell r="T1490">
            <v>25908.723612999998</v>
          </cell>
          <cell r="U1490">
            <v>24115.355780999998</v>
          </cell>
          <cell r="V1490">
            <v>35175.559056999999</v>
          </cell>
          <cell r="W1490">
            <v>7.4150266843851162E-2</v>
          </cell>
          <cell r="X1490">
            <v>0.21803313914987227</v>
          </cell>
          <cell r="Y1490">
            <v>2473.7303540341622</v>
          </cell>
          <cell r="Z1490">
            <v>110604.084659</v>
          </cell>
          <cell r="AA1490">
            <v>9748579</v>
          </cell>
        </row>
        <row r="1491">
          <cell r="A1491" t="str">
            <v>SIG</v>
          </cell>
          <cell r="D1491">
            <v>238175.40117</v>
          </cell>
          <cell r="E1491">
            <v>91612.431368999998</v>
          </cell>
          <cell r="F1491">
            <v>73334.843588000003</v>
          </cell>
          <cell r="G1491">
            <v>370087.281021</v>
          </cell>
          <cell r="H1491">
            <v>659486.628822</v>
          </cell>
          <cell r="I1491">
            <v>444062.16153099999</v>
          </cell>
          <cell r="J1491">
            <v>188230.064663</v>
          </cell>
          <cell r="K1491">
            <v>85142.298572</v>
          </cell>
          <cell r="L1491">
            <v>238832.09686799999</v>
          </cell>
          <cell r="M1491">
            <v>215424.46729100001</v>
          </cell>
          <cell r="N1491">
            <v>100000</v>
          </cell>
          <cell r="O1491">
            <v>229634.21505</v>
          </cell>
          <cell r="P1491">
            <v>178358.14308800001</v>
          </cell>
          <cell r="Q1491">
            <v>51276.071962000002</v>
          </cell>
          <cell r="R1491">
            <v>25704.095723999999</v>
          </cell>
          <cell r="S1491">
            <v>37216.707249999999</v>
          </cell>
          <cell r="T1491">
            <v>16442.546618</v>
          </cell>
          <cell r="U1491">
            <v>13501.028456</v>
          </cell>
          <cell r="V1491">
            <v>42146.642341999999</v>
          </cell>
          <cell r="W1491">
            <v>2.0472027583206726E-2</v>
          </cell>
          <cell r="X1491">
            <v>6.2671750455172398E-2</v>
          </cell>
          <cell r="Y1491">
            <v>1350.1028455999999</v>
          </cell>
          <cell r="Z1491">
            <v>215424.46729100001</v>
          </cell>
          <cell r="AA1491">
            <v>10000000</v>
          </cell>
        </row>
        <row r="1492">
          <cell r="A1492" t="str">
            <v>MPY</v>
          </cell>
          <cell r="D1492">
            <v>60817.153675000001</v>
          </cell>
          <cell r="E1492">
            <v>40333.370053999999</v>
          </cell>
          <cell r="F1492">
            <v>7621.5672619999996</v>
          </cell>
          <cell r="G1492">
            <v>8670.849494</v>
          </cell>
          <cell r="H1492">
            <v>70780.875746000005</v>
          </cell>
          <cell r="I1492">
            <v>5030.3942669999997</v>
          </cell>
          <cell r="J1492">
            <v>5030.3942669999997</v>
          </cell>
          <cell r="K1492">
            <v>0</v>
          </cell>
          <cell r="L1492">
            <v>0</v>
          </cell>
          <cell r="M1492">
            <v>65750.481478999995</v>
          </cell>
          <cell r="N1492">
            <v>61430</v>
          </cell>
          <cell r="O1492">
            <v>63157.446473999997</v>
          </cell>
          <cell r="P1492">
            <v>50645.821476999998</v>
          </cell>
          <cell r="Q1492">
            <v>12511.624997000003</v>
          </cell>
          <cell r="R1492">
            <v>0</v>
          </cell>
          <cell r="S1492">
            <v>5484.8235750000003</v>
          </cell>
          <cell r="T1492">
            <v>6058.1183689999998</v>
          </cell>
          <cell r="U1492">
            <v>4846.4946950000003</v>
          </cell>
          <cell r="V1492">
            <v>6058.1183689999998</v>
          </cell>
          <cell r="W1492">
            <v>6.8471810272478686E-2</v>
          </cell>
          <cell r="X1492">
            <v>7.3710406159503472E-2</v>
          </cell>
          <cell r="Y1492">
            <v>788.94590509523039</v>
          </cell>
          <cell r="Z1492">
            <v>65750.481478999995</v>
          </cell>
          <cell r="AA1492">
            <v>6143000</v>
          </cell>
        </row>
        <row r="1493">
          <cell r="A1493" t="str">
            <v>PYU</v>
          </cell>
          <cell r="D1493">
            <v>38389.473674000001</v>
          </cell>
          <cell r="E1493">
            <v>28785.037799999998</v>
          </cell>
          <cell r="F1493">
            <v>231.83638199999999</v>
          </cell>
          <cell r="G1493">
            <v>25685.582225999999</v>
          </cell>
          <cell r="H1493">
            <v>64163.133031999998</v>
          </cell>
          <cell r="I1493">
            <v>19167.185466999999</v>
          </cell>
          <cell r="J1493">
            <v>19167.185466999999</v>
          </cell>
          <cell r="K1493">
            <v>0</v>
          </cell>
          <cell r="L1493">
            <v>0</v>
          </cell>
          <cell r="M1493">
            <v>44995.947565000002</v>
          </cell>
          <cell r="N1493">
            <v>20739.849999999999</v>
          </cell>
          <cell r="O1493">
            <v>50260.886593000003</v>
          </cell>
          <cell r="P1493">
            <v>41533.671120999999</v>
          </cell>
          <cell r="Q1493">
            <v>8727.2154719999999</v>
          </cell>
          <cell r="R1493">
            <v>0</v>
          </cell>
          <cell r="S1493">
            <v>1250.6509659999999</v>
          </cell>
          <cell r="T1493">
            <v>1473.9158620000001</v>
          </cell>
          <cell r="U1493">
            <v>1074.329788</v>
          </cell>
          <cell r="V1493">
            <v>1473.9158620000001</v>
          </cell>
          <cell r="W1493">
            <v>1.6743723961612049E-2</v>
          </cell>
          <cell r="X1493">
            <v>2.3876145433942703E-2</v>
          </cell>
          <cell r="Y1493">
            <v>518.00267986509061</v>
          </cell>
          <cell r="Z1493">
            <v>44995.947565000002</v>
          </cell>
          <cell r="AA1493">
            <v>2073985</v>
          </cell>
        </row>
        <row r="1494">
          <cell r="A1494" t="str">
            <v>DNL</v>
          </cell>
          <cell r="D1494">
            <v>30858.061005</v>
          </cell>
          <cell r="E1494">
            <v>14858.241292000001</v>
          </cell>
          <cell r="F1494">
            <v>1412.495827</v>
          </cell>
          <cell r="G1494">
            <v>39519.088278000003</v>
          </cell>
          <cell r="H1494">
            <v>71279.121992</v>
          </cell>
          <cell r="I1494">
            <v>18741.768678</v>
          </cell>
          <cell r="J1494">
            <v>15320.758678</v>
          </cell>
          <cell r="K1494">
            <v>1368.44</v>
          </cell>
          <cell r="L1494">
            <v>3421.01</v>
          </cell>
          <cell r="M1494">
            <v>52537.353314</v>
          </cell>
          <cell r="N1494">
            <v>43100</v>
          </cell>
          <cell r="O1494">
            <v>66864.823048999999</v>
          </cell>
          <cell r="P1494">
            <v>47222.278990999999</v>
          </cell>
          <cell r="Q1494">
            <v>19642.544058000003</v>
          </cell>
          <cell r="R1494">
            <v>466.81272899999999</v>
          </cell>
          <cell r="S1494">
            <v>8760.3745149999995</v>
          </cell>
          <cell r="T1494">
            <v>9223.9811960000006</v>
          </cell>
          <cell r="U1494">
            <v>7322.7814959999996</v>
          </cell>
          <cell r="V1494">
            <v>9690.7939249999999</v>
          </cell>
          <cell r="W1494">
            <v>0.10273389025220976</v>
          </cell>
          <cell r="X1494">
            <v>0.13938238289686827</v>
          </cell>
          <cell r="Y1494">
            <v>1699.0212287703016</v>
          </cell>
          <cell r="Z1494">
            <v>52537.353314</v>
          </cell>
          <cell r="AA1494">
            <v>4310000</v>
          </cell>
        </row>
        <row r="1495">
          <cell r="A1495" t="str">
            <v>HU6</v>
          </cell>
          <cell r="D1495">
            <v>126620.978655</v>
          </cell>
          <cell r="E1495">
            <v>30247.213800000001</v>
          </cell>
          <cell r="F1495">
            <v>92945.188099000006</v>
          </cell>
          <cell r="G1495">
            <v>7400.3664959999996</v>
          </cell>
          <cell r="H1495">
            <v>155852.951252</v>
          </cell>
          <cell r="I1495">
            <v>67134.202795000005</v>
          </cell>
          <cell r="J1495">
            <v>57286.867379000003</v>
          </cell>
          <cell r="K1495">
            <v>15700</v>
          </cell>
          <cell r="L1495">
            <v>0</v>
          </cell>
          <cell r="M1495">
            <v>88718.748456999994</v>
          </cell>
          <cell r="N1495">
            <v>75000</v>
          </cell>
          <cell r="O1495">
            <v>35502.195331000003</v>
          </cell>
          <cell r="P1495">
            <v>9066.4348279999995</v>
          </cell>
          <cell r="Q1495">
            <v>26435.760503000001</v>
          </cell>
          <cell r="R1495">
            <v>1257.677363</v>
          </cell>
          <cell r="S1495">
            <v>10906.227563</v>
          </cell>
          <cell r="T1495">
            <v>12022.657332999999</v>
          </cell>
          <cell r="U1495">
            <v>9679.7211590000006</v>
          </cell>
          <cell r="V1495">
            <v>13280.334696</v>
          </cell>
          <cell r="W1495">
            <v>6.210803889974964E-2</v>
          </cell>
          <cell r="X1495">
            <v>0.10910570006171295</v>
          </cell>
          <cell r="Y1495">
            <v>1290.6294878666668</v>
          </cell>
          <cell r="Z1495">
            <v>88718.748456999994</v>
          </cell>
          <cell r="AA1495">
            <v>7500000</v>
          </cell>
        </row>
        <row r="1496">
          <cell r="A1496" t="str">
            <v>VFC</v>
          </cell>
          <cell r="D1496">
            <v>412705.491476</v>
          </cell>
          <cell r="E1496">
            <v>251523.05201799999</v>
          </cell>
          <cell r="F1496">
            <v>7623.3429749999996</v>
          </cell>
          <cell r="G1496">
            <v>342896.44890999998</v>
          </cell>
          <cell r="H1496">
            <v>908350.70655500004</v>
          </cell>
          <cell r="I1496">
            <v>409721.121461</v>
          </cell>
          <cell r="J1496">
            <v>280339.87126300001</v>
          </cell>
          <cell r="K1496">
            <v>103483.510799</v>
          </cell>
          <cell r="L1496">
            <v>120940.02127500001</v>
          </cell>
          <cell r="M1496">
            <v>498629.58509399998</v>
          </cell>
          <cell r="N1496">
            <v>338010.62</v>
          </cell>
          <cell r="O1496">
            <v>1011138.724312</v>
          </cell>
          <cell r="P1496">
            <v>932355.42641399999</v>
          </cell>
          <cell r="Q1496">
            <v>78783.297897999961</v>
          </cell>
          <cell r="R1496">
            <v>18793.769375</v>
          </cell>
          <cell r="S1496">
            <v>25512.047805999999</v>
          </cell>
          <cell r="T1496">
            <v>30448.596462000001</v>
          </cell>
          <cell r="U1496">
            <v>17656.107527</v>
          </cell>
          <cell r="V1496">
            <v>49242.365837000005</v>
          </cell>
          <cell r="W1496">
            <v>1.9437544771624984E-2</v>
          </cell>
          <cell r="X1496">
            <v>3.5409265825395275E-2</v>
          </cell>
          <cell r="Y1496">
            <v>522.35363276455632</v>
          </cell>
          <cell r="Z1496">
            <v>498629.58509399998</v>
          </cell>
          <cell r="AA1496">
            <v>33801062</v>
          </cell>
        </row>
        <row r="1497">
          <cell r="A1497" t="str">
            <v>VIN</v>
          </cell>
          <cell r="D1497">
            <v>282896.94553600001</v>
          </cell>
          <cell r="E1497">
            <v>27899.511084999998</v>
          </cell>
          <cell r="F1497">
            <v>567.04648499999996</v>
          </cell>
          <cell r="G1497">
            <v>23725.144420000001</v>
          </cell>
          <cell r="H1497">
            <v>488453.33816799999</v>
          </cell>
          <cell r="I1497">
            <v>85677.582311999999</v>
          </cell>
          <cell r="J1497">
            <v>85443.682711999994</v>
          </cell>
          <cell r="K1497">
            <v>0</v>
          </cell>
          <cell r="L1497">
            <v>0</v>
          </cell>
          <cell r="M1497">
            <v>402775.755856</v>
          </cell>
          <cell r="N1497">
            <v>255000</v>
          </cell>
          <cell r="O1497">
            <v>193669.531345</v>
          </cell>
          <cell r="P1497">
            <v>177528.83864599999</v>
          </cell>
          <cell r="Q1497">
            <v>16140.69269900001</v>
          </cell>
          <cell r="R1497">
            <v>0</v>
          </cell>
          <cell r="S1497">
            <v>1303.8499569999999</v>
          </cell>
          <cell r="T1497">
            <v>46200.458723000003</v>
          </cell>
          <cell r="U1497">
            <v>42072.839844000002</v>
          </cell>
          <cell r="V1497">
            <v>46200.458723000003</v>
          </cell>
          <cell r="W1497">
            <v>8.6134818940533792E-2</v>
          </cell>
          <cell r="X1497">
            <v>0.10445723018900334</v>
          </cell>
          <cell r="Y1497">
            <v>1649.9152879999999</v>
          </cell>
          <cell r="Z1497">
            <v>402775.755856</v>
          </cell>
          <cell r="AA1497">
            <v>25500000</v>
          </cell>
        </row>
        <row r="1498">
          <cell r="A1498" t="str">
            <v>HNF</v>
          </cell>
          <cell r="D1498">
            <v>608972.82354699995</v>
          </cell>
          <cell r="E1498">
            <v>229991.20082699999</v>
          </cell>
          <cell r="F1498">
            <v>110732.45333800001</v>
          </cell>
          <cell r="G1498">
            <v>224067.94842500001</v>
          </cell>
          <cell r="H1498">
            <v>1071217.5725529999</v>
          </cell>
          <cell r="I1498">
            <v>819015.52906500001</v>
          </cell>
          <cell r="J1498">
            <v>501507.29137799999</v>
          </cell>
          <cell r="K1498">
            <v>312415.07261600002</v>
          </cell>
          <cell r="L1498">
            <v>301272.59843299998</v>
          </cell>
          <cell r="M1498">
            <v>252202.043488</v>
          </cell>
          <cell r="N1498">
            <v>188205</v>
          </cell>
          <cell r="O1498">
            <v>1660808.043999</v>
          </cell>
          <cell r="P1498">
            <v>1291873.3742869999</v>
          </cell>
          <cell r="Q1498">
            <v>368934.669712</v>
          </cell>
          <cell r="R1498">
            <v>37849.061623000001</v>
          </cell>
          <cell r="S1498">
            <v>84318.906877000001</v>
          </cell>
          <cell r="T1498">
            <v>51963.153326</v>
          </cell>
          <cell r="U1498">
            <v>41365.496077999996</v>
          </cell>
          <cell r="V1498">
            <v>89812.214949000001</v>
          </cell>
          <cell r="W1498">
            <v>3.8615400958569863E-2</v>
          </cell>
          <cell r="X1498">
            <v>0.16401729147753003</v>
          </cell>
          <cell r="Y1498">
            <v>2068.2748038999998</v>
          </cell>
          <cell r="Z1498">
            <v>252202.043488</v>
          </cell>
          <cell r="AA1498">
            <v>20000000</v>
          </cell>
        </row>
        <row r="1499">
          <cell r="A1499" t="str">
            <v>TLT</v>
          </cell>
          <cell r="D1499">
            <v>177504.37085000001</v>
          </cell>
          <cell r="E1499">
            <v>1910.5633170000001</v>
          </cell>
          <cell r="F1499">
            <v>146031.16336100001</v>
          </cell>
          <cell r="G1499">
            <v>143166.053728</v>
          </cell>
          <cell r="H1499">
            <v>335463.90798399999</v>
          </cell>
          <cell r="I1499">
            <v>261133.40548300001</v>
          </cell>
          <cell r="J1499">
            <v>255483.93442100001</v>
          </cell>
          <cell r="K1499">
            <v>134170.846681</v>
          </cell>
          <cell r="L1499">
            <v>4602.9016620000002</v>
          </cell>
          <cell r="M1499">
            <v>74330.502500999995</v>
          </cell>
          <cell r="N1499">
            <v>69898</v>
          </cell>
          <cell r="O1499">
            <v>558948.30126900005</v>
          </cell>
          <cell r="P1499">
            <v>498174.17736199999</v>
          </cell>
          <cell r="Q1499">
            <v>60774.123907000023</v>
          </cell>
          <cell r="R1499">
            <v>11160.670314000001</v>
          </cell>
          <cell r="S1499">
            <v>34165.007852000002</v>
          </cell>
          <cell r="T1499">
            <v>20027.089060999999</v>
          </cell>
          <cell r="U1499">
            <v>15566.07215</v>
          </cell>
          <cell r="V1499">
            <v>31187.759375000001</v>
          </cell>
          <cell r="W1499">
            <v>4.640163003986237E-2</v>
          </cell>
          <cell r="X1499">
            <v>0.20941701759369358</v>
          </cell>
          <cell r="Y1499">
            <v>2226.9696057111792</v>
          </cell>
          <cell r="Z1499">
            <v>74330.502500999995</v>
          </cell>
          <cell r="AA1499">
            <v>6989800</v>
          </cell>
        </row>
        <row r="1500">
          <cell r="A1500" t="str">
            <v>VSG</v>
          </cell>
          <cell r="D1500">
            <v>67669.148551999999</v>
          </cell>
          <cell r="E1500">
            <v>33110.343326000002</v>
          </cell>
          <cell r="F1500">
            <v>945.12299900000005</v>
          </cell>
          <cell r="G1500">
            <v>153689.22381699999</v>
          </cell>
          <cell r="H1500">
            <v>259525.26797300001</v>
          </cell>
          <cell r="I1500">
            <v>616102.37967000005</v>
          </cell>
          <cell r="J1500">
            <v>595603.24829000002</v>
          </cell>
          <cell r="K1500">
            <v>375675.28379999998</v>
          </cell>
          <cell r="L1500">
            <v>0</v>
          </cell>
          <cell r="M1500">
            <v>-356577.11169699999</v>
          </cell>
          <cell r="N1500">
            <v>110440</v>
          </cell>
          <cell r="O1500">
            <v>110972.08777899999</v>
          </cell>
          <cell r="P1500">
            <v>115292.16778</v>
          </cell>
          <cell r="Q1500">
            <v>-4320.0800009999921</v>
          </cell>
          <cell r="R1500">
            <v>31065.894746000002</v>
          </cell>
          <cell r="S1500">
            <v>-11777.317488000001</v>
          </cell>
          <cell r="T1500">
            <v>-54216.871590000002</v>
          </cell>
          <cell r="U1500">
            <v>-54216.871590000002</v>
          </cell>
          <cell r="V1500">
            <v>-23150.976844000001</v>
          </cell>
          <cell r="W1500">
            <v>-0.20890787249140039</v>
          </cell>
          <cell r="X1500">
            <v>0.15204809790503485</v>
          </cell>
          <cell r="Y1500">
            <v>-4909.1698288663529</v>
          </cell>
          <cell r="Z1500">
            <v>-356577.11169699999</v>
          </cell>
          <cell r="AA1500">
            <v>11044000</v>
          </cell>
        </row>
        <row r="1501">
          <cell r="A1501" t="str">
            <v>CKD</v>
          </cell>
          <cell r="D1501">
            <v>665120.77656899998</v>
          </cell>
          <cell r="E1501">
            <v>397860.83861500002</v>
          </cell>
          <cell r="F1501">
            <v>215629.07986900001</v>
          </cell>
          <cell r="G1501">
            <v>109553.76684500001</v>
          </cell>
          <cell r="H1501">
            <v>946252.99649699999</v>
          </cell>
          <cell r="I1501">
            <v>509296.65261300001</v>
          </cell>
          <cell r="J1501">
            <v>483409.63657700003</v>
          </cell>
          <cell r="K1501">
            <v>348948.290117</v>
          </cell>
          <cell r="L1501">
            <v>20117.937749000001</v>
          </cell>
          <cell r="M1501">
            <v>436956.34388399997</v>
          </cell>
          <cell r="N1501">
            <v>310000</v>
          </cell>
          <cell r="O1501">
            <v>1261767.9468030001</v>
          </cell>
          <cell r="P1501">
            <v>1138292.7660620001</v>
          </cell>
          <cell r="Q1501">
            <v>123475.180741</v>
          </cell>
          <cell r="R1501">
            <v>17840.624254999999</v>
          </cell>
          <cell r="S1501">
            <v>30362.616856000001</v>
          </cell>
          <cell r="T1501">
            <v>113296.550869</v>
          </cell>
          <cell r="U1501">
            <v>109001.054127</v>
          </cell>
          <cell r="V1501">
            <v>131137.175124</v>
          </cell>
          <cell r="W1501">
            <v>0.11519229479908503</v>
          </cell>
          <cell r="X1501">
            <v>0.2494552502845383</v>
          </cell>
          <cell r="Y1501">
            <v>3516.1630363548388</v>
          </cell>
          <cell r="Z1501">
            <v>436956.34388399997</v>
          </cell>
          <cell r="AA1501">
            <v>31000000</v>
          </cell>
        </row>
        <row r="1502">
          <cell r="A1502" t="str">
            <v>VCX</v>
          </cell>
          <cell r="D1502">
            <v>156690.21797699999</v>
          </cell>
          <cell r="E1502">
            <v>33904.395083000003</v>
          </cell>
          <cell r="F1502">
            <v>65544.034834000006</v>
          </cell>
          <cell r="G1502">
            <v>546555.710983</v>
          </cell>
          <cell r="H1502">
            <v>722070.452254</v>
          </cell>
          <cell r="I1502">
            <v>575607.56552900001</v>
          </cell>
          <cell r="J1502">
            <v>423552.43948</v>
          </cell>
          <cell r="K1502">
            <v>334989.65923300001</v>
          </cell>
          <cell r="L1502">
            <v>152055.12604900001</v>
          </cell>
          <cell r="M1502">
            <v>146462.88672499999</v>
          </cell>
          <cell r="N1502">
            <v>265300</v>
          </cell>
          <cell r="O1502">
            <v>835963.31569700001</v>
          </cell>
          <cell r="P1502">
            <v>719486.527519</v>
          </cell>
          <cell r="Q1502">
            <v>116476.788178</v>
          </cell>
          <cell r="R1502">
            <v>49153.216999999997</v>
          </cell>
          <cell r="S1502">
            <v>57479.467908999999</v>
          </cell>
          <cell r="T1502">
            <v>8038.2502809999996</v>
          </cell>
          <cell r="U1502">
            <v>6415.3837400000002</v>
          </cell>
          <cell r="V1502">
            <v>57191.467280999997</v>
          </cell>
          <cell r="W1502">
            <v>8.8847060836984432E-3</v>
          </cell>
          <cell r="X1502">
            <v>4.3802111807652554E-2</v>
          </cell>
          <cell r="Y1502">
            <v>241.81619826611384</v>
          </cell>
          <cell r="Z1502">
            <v>146462.88672499999</v>
          </cell>
          <cell r="AA1502">
            <v>26530000</v>
          </cell>
        </row>
        <row r="1503">
          <cell r="A1503" t="str">
            <v>TAW</v>
          </cell>
          <cell r="D1503">
            <v>152370.65347700001</v>
          </cell>
          <cell r="E1503">
            <v>87065.233196999994</v>
          </cell>
          <cell r="F1503">
            <v>10121.125203</v>
          </cell>
          <cell r="G1503">
            <v>5210.404466</v>
          </cell>
          <cell r="H1503">
            <v>157806.49742299999</v>
          </cell>
          <cell r="I1503">
            <v>95622.352218</v>
          </cell>
          <cell r="J1503">
            <v>95622.352218</v>
          </cell>
          <cell r="K1503">
            <v>0</v>
          </cell>
          <cell r="L1503">
            <v>0</v>
          </cell>
          <cell r="M1503">
            <v>62184.145205000001</v>
          </cell>
          <cell r="N1503">
            <v>50000</v>
          </cell>
          <cell r="O1503">
            <v>214553.90116800001</v>
          </cell>
          <cell r="P1503">
            <v>197959.71942899999</v>
          </cell>
          <cell r="Q1503">
            <v>16594.181739</v>
          </cell>
          <cell r="R1503">
            <v>0</v>
          </cell>
          <cell r="S1503">
            <v>5046.6127649999999</v>
          </cell>
          <cell r="T1503">
            <v>6671.8776340000004</v>
          </cell>
          <cell r="U1503">
            <v>5179.8235599999998</v>
          </cell>
          <cell r="V1503">
            <v>6671.8776340000004</v>
          </cell>
          <cell r="W1503">
            <v>3.282389283449777E-2</v>
          </cell>
          <cell r="X1503">
            <v>8.3298138824999229E-2</v>
          </cell>
          <cell r="Y1503">
            <v>1035.964712</v>
          </cell>
          <cell r="Z1503">
            <v>62184.145205000001</v>
          </cell>
          <cell r="AA1503">
            <v>5000000</v>
          </cell>
        </row>
        <row r="1504">
          <cell r="A1504" t="str">
            <v>NLS</v>
          </cell>
          <cell r="D1504">
            <v>58414.804837000003</v>
          </cell>
          <cell r="E1504">
            <v>7857.7752849999997</v>
          </cell>
          <cell r="F1504">
            <v>9751.5804709999993</v>
          </cell>
          <cell r="G1504">
            <v>384987.46243999997</v>
          </cell>
          <cell r="H1504">
            <v>445033.70067599998</v>
          </cell>
          <cell r="I1504">
            <v>76360.358521000002</v>
          </cell>
          <cell r="J1504">
            <v>72771.590521000006</v>
          </cell>
          <cell r="K1504">
            <v>2651.1</v>
          </cell>
          <cell r="L1504">
            <v>3588.768</v>
          </cell>
          <cell r="M1504">
            <v>368673.34215500002</v>
          </cell>
          <cell r="N1504">
            <v>50098</v>
          </cell>
          <cell r="O1504">
            <v>127471.886594</v>
          </cell>
          <cell r="P1504">
            <v>95321.251925999997</v>
          </cell>
          <cell r="Q1504">
            <v>32150.634667999995</v>
          </cell>
          <cell r="R1504">
            <v>435.66315400000002</v>
          </cell>
          <cell r="S1504">
            <v>5925.2889919999998</v>
          </cell>
          <cell r="T1504">
            <v>5177.0538999999999</v>
          </cell>
          <cell r="U1504">
            <v>4117.0859719999999</v>
          </cell>
          <cell r="V1504">
            <v>5612.7170539999997</v>
          </cell>
          <cell r="W1504">
            <v>9.2511779798837793E-3</v>
          </cell>
          <cell r="X1504">
            <v>1.1167300428977227E-2</v>
          </cell>
          <cell r="Y1504">
            <v>821.80645375064876</v>
          </cell>
          <cell r="Z1504">
            <v>368673.34215500002</v>
          </cell>
          <cell r="AA1504">
            <v>5009800</v>
          </cell>
        </row>
        <row r="1505">
          <cell r="A1505" t="str">
            <v>TLI</v>
          </cell>
          <cell r="D1505">
            <v>67383.336332999999</v>
          </cell>
          <cell r="E1505">
            <v>16359.714891</v>
          </cell>
          <cell r="F1505">
            <v>43487.738218999999</v>
          </cell>
          <cell r="G1505">
            <v>3343.2003650000001</v>
          </cell>
          <cell r="H1505">
            <v>72571.048366999996</v>
          </cell>
          <cell r="I1505">
            <v>28083.044901000001</v>
          </cell>
          <cell r="J1505">
            <v>27410.628234</v>
          </cell>
          <cell r="K1505">
            <v>504</v>
          </cell>
          <cell r="L1505">
            <v>447.41666700000002</v>
          </cell>
          <cell r="M1505">
            <v>44488.003466000002</v>
          </cell>
          <cell r="N1505">
            <v>30000</v>
          </cell>
          <cell r="O1505">
            <v>125416.757748</v>
          </cell>
          <cell r="P1505">
            <v>94220.993604000003</v>
          </cell>
          <cell r="Q1505">
            <v>31195.76414399999</v>
          </cell>
          <cell r="R1505">
            <v>61.064934000000001</v>
          </cell>
          <cell r="S1505">
            <v>2810.7337900000002</v>
          </cell>
          <cell r="T1505">
            <v>2381.4219680000001</v>
          </cell>
          <cell r="U1505">
            <v>1814.3823870000001</v>
          </cell>
          <cell r="V1505">
            <v>2442.4869020000001</v>
          </cell>
          <cell r="W1505">
            <v>2.5001463087930925E-2</v>
          </cell>
          <cell r="X1505">
            <v>4.0783632567072681E-2</v>
          </cell>
          <cell r="Y1505">
            <v>604.794129</v>
          </cell>
          <cell r="Z1505">
            <v>44488.003466000002</v>
          </cell>
          <cell r="AA1505">
            <v>3000000</v>
          </cell>
        </row>
        <row r="1506">
          <cell r="A1506" t="str">
            <v>TOW</v>
          </cell>
          <cell r="D1506">
            <v>12249.232588000001</v>
          </cell>
          <cell r="E1506">
            <v>2157.196156</v>
          </cell>
          <cell r="F1506">
            <v>3453.1108869999998</v>
          </cell>
          <cell r="G1506">
            <v>120935.39348699999</v>
          </cell>
          <cell r="H1506">
            <v>141461.57959899999</v>
          </cell>
          <cell r="I1506">
            <v>36512.290078999999</v>
          </cell>
          <cell r="J1506">
            <v>22734.669944000001</v>
          </cell>
          <cell r="K1506">
            <v>10910.378599</v>
          </cell>
          <cell r="L1506">
            <v>13777.620134999999</v>
          </cell>
          <cell r="M1506">
            <v>104949.28952000001</v>
          </cell>
          <cell r="N1506">
            <v>53187.01</v>
          </cell>
          <cell r="O1506">
            <v>50058.503987999997</v>
          </cell>
          <cell r="P1506">
            <v>26468.582055999999</v>
          </cell>
          <cell r="Q1506">
            <v>23589.921932000001</v>
          </cell>
          <cell r="R1506">
            <v>1524.2818440000001</v>
          </cell>
          <cell r="S1506">
            <v>18839.279681</v>
          </cell>
          <cell r="T1506">
            <v>18594.474888000001</v>
          </cell>
          <cell r="U1506">
            <v>15651.695492000001</v>
          </cell>
          <cell r="V1506">
            <v>20118.756732000002</v>
          </cell>
          <cell r="W1506">
            <v>0.11064273095470684</v>
          </cell>
          <cell r="X1506">
            <v>0.14913579275843772</v>
          </cell>
          <cell r="Y1506">
            <v>2942.7117943897119</v>
          </cell>
          <cell r="Z1506">
            <v>104949.28952000001</v>
          </cell>
          <cell r="AA1506">
            <v>5318800</v>
          </cell>
        </row>
        <row r="1507">
          <cell r="A1507" t="str">
            <v>IME</v>
          </cell>
          <cell r="D1507">
            <v>97864.561791999993</v>
          </cell>
          <cell r="E1507">
            <v>6584.7700880000002</v>
          </cell>
          <cell r="F1507">
            <v>82087.015889000002</v>
          </cell>
          <cell r="G1507">
            <v>7042.9044620000004</v>
          </cell>
          <cell r="H1507">
            <v>104907.466254</v>
          </cell>
          <cell r="I1507">
            <v>61679.931118</v>
          </cell>
          <cell r="J1507">
            <v>61679.931118</v>
          </cell>
          <cell r="K1507">
            <v>6784.3053300000001</v>
          </cell>
          <cell r="L1507">
            <v>0</v>
          </cell>
          <cell r="M1507">
            <v>43227.535135999999</v>
          </cell>
          <cell r="N1507">
            <v>35999.480000000003</v>
          </cell>
          <cell r="O1507">
            <v>76026.904876000001</v>
          </cell>
          <cell r="P1507">
            <v>65001.926235999999</v>
          </cell>
          <cell r="Q1507">
            <v>11024.978640000005</v>
          </cell>
          <cell r="R1507">
            <v>80.649686000000003</v>
          </cell>
          <cell r="S1507">
            <v>-65.523358000000002</v>
          </cell>
          <cell r="T1507">
            <v>884.60952699999996</v>
          </cell>
          <cell r="U1507">
            <v>705.12848299999996</v>
          </cell>
          <cell r="V1507">
            <v>965.25921299999993</v>
          </cell>
          <cell r="W1507">
            <v>6.7214327843240062E-3</v>
          </cell>
          <cell r="X1507">
            <v>1.6312021510862581E-2</v>
          </cell>
          <cell r="Y1507">
            <v>195.87185231564456</v>
          </cell>
          <cell r="Z1507">
            <v>43227.535135999999</v>
          </cell>
          <cell r="AA1507">
            <v>3599948</v>
          </cell>
        </row>
        <row r="1508">
          <cell r="A1508" t="str">
            <v>HTK</v>
          </cell>
          <cell r="D1508" t="e">
            <v>#N/A</v>
          </cell>
          <cell r="E1508" t="e">
            <v>#N/A</v>
          </cell>
          <cell r="F1508" t="e">
            <v>#N/A</v>
          </cell>
          <cell r="G1508" t="e">
            <v>#N/A</v>
          </cell>
          <cell r="H1508" t="e">
            <v>#N/A</v>
          </cell>
          <cell r="I1508" t="e">
            <v>#N/A</v>
          </cell>
          <cell r="J1508" t="e">
            <v>#N/A</v>
          </cell>
          <cell r="K1508" t="e">
            <v>#N/A</v>
          </cell>
          <cell r="L1508" t="e">
            <v>#N/A</v>
          </cell>
          <cell r="M1508" t="e">
            <v>#N/A</v>
          </cell>
          <cell r="N1508" t="e">
            <v>#N/A</v>
          </cell>
          <cell r="O1508" t="e">
            <v>#N/A</v>
          </cell>
          <cell r="P1508" t="e">
            <v>#N/A</v>
          </cell>
          <cell r="Q1508" t="e">
            <v>#N/A</v>
          </cell>
          <cell r="R1508" t="e">
            <v>#N/A</v>
          </cell>
          <cell r="S1508" t="e">
            <v>#N/A</v>
          </cell>
          <cell r="T1508" t="e">
            <v>#N/A</v>
          </cell>
          <cell r="U1508" t="e">
            <v>#N/A</v>
          </cell>
          <cell r="V1508" t="e">
            <v>#N/A</v>
          </cell>
          <cell r="W1508" t="e">
            <v>#N/A</v>
          </cell>
          <cell r="X1508" t="e">
            <v>#N/A</v>
          </cell>
          <cell r="Y1508" t="e">
            <v>#N/A</v>
          </cell>
          <cell r="Z1508" t="e">
            <v>#N/A</v>
          </cell>
          <cell r="AA1508">
            <v>6164944</v>
          </cell>
        </row>
        <row r="1509">
          <cell r="A1509" t="str">
            <v>SCO</v>
          </cell>
          <cell r="D1509">
            <v>19492.585938</v>
          </cell>
          <cell r="E1509">
            <v>1006.661896</v>
          </cell>
          <cell r="F1509">
            <v>1942.505838</v>
          </cell>
          <cell r="G1509">
            <v>11543.027032</v>
          </cell>
          <cell r="H1509">
            <v>36049.706975000001</v>
          </cell>
          <cell r="I1509">
            <v>134358.01830600001</v>
          </cell>
          <cell r="J1509">
            <v>133204.91830600001</v>
          </cell>
          <cell r="K1509">
            <v>57315.141494000003</v>
          </cell>
          <cell r="L1509">
            <v>0</v>
          </cell>
          <cell r="M1509">
            <v>-98308.311331000004</v>
          </cell>
          <cell r="N1509">
            <v>40647</v>
          </cell>
          <cell r="O1509">
            <v>17035.636332999999</v>
          </cell>
          <cell r="P1509">
            <v>14899.414538999999</v>
          </cell>
          <cell r="Q1509">
            <v>2136.221794</v>
          </cell>
          <cell r="R1509">
            <v>7178.1273060000003</v>
          </cell>
          <cell r="S1509">
            <v>-3464.8893349999998</v>
          </cell>
          <cell r="T1509">
            <v>10829.242823</v>
          </cell>
          <cell r="U1509">
            <v>10581.159041000001</v>
          </cell>
          <cell r="V1509">
            <v>18007.370129000003</v>
          </cell>
          <cell r="W1509">
            <v>0.29351581271764277</v>
          </cell>
          <cell r="X1509">
            <v>-0.10763239544796653</v>
          </cell>
          <cell r="Y1509">
            <v>2603.1832708440966</v>
          </cell>
          <cell r="Z1509">
            <v>-98308.311331000004</v>
          </cell>
          <cell r="AA1509">
            <v>4064700</v>
          </cell>
        </row>
        <row r="1510">
          <cell r="A1510" t="str">
            <v>FCC</v>
          </cell>
          <cell r="D1510">
            <v>23363.515345</v>
          </cell>
          <cell r="E1510">
            <v>5442.4170430000004</v>
          </cell>
          <cell r="F1510">
            <v>2460.8339850000002</v>
          </cell>
          <cell r="G1510">
            <v>2044.422129</v>
          </cell>
          <cell r="H1510">
            <v>45273.900683</v>
          </cell>
          <cell r="I1510">
            <v>10969.946044</v>
          </cell>
          <cell r="J1510">
            <v>6539.1090439999998</v>
          </cell>
          <cell r="K1510">
            <v>0</v>
          </cell>
          <cell r="L1510">
            <v>0</v>
          </cell>
          <cell r="M1510">
            <v>34303.954639000003</v>
          </cell>
          <cell r="N1510">
            <v>59970.400000000001</v>
          </cell>
          <cell r="O1510">
            <v>20248.661348000001</v>
          </cell>
          <cell r="P1510">
            <v>15762.081588999999</v>
          </cell>
          <cell r="Q1510">
            <v>4486.5797590000011</v>
          </cell>
          <cell r="R1510">
            <v>0</v>
          </cell>
          <cell r="S1510">
            <v>-6084.3912760000003</v>
          </cell>
          <cell r="T1510">
            <v>-5240.0568279999998</v>
          </cell>
          <cell r="U1510">
            <v>-5240.0568279999998</v>
          </cell>
          <cell r="V1510">
            <v>-5240.0568279999998</v>
          </cell>
          <cell r="W1510">
            <v>-0.11574122726225798</v>
          </cell>
          <cell r="X1510">
            <v>-0.15275372426135977</v>
          </cell>
          <cell r="Y1510">
            <v>-873.7738664407774</v>
          </cell>
          <cell r="Z1510">
            <v>34303.954639000003</v>
          </cell>
          <cell r="AA1510">
            <v>5997040</v>
          </cell>
        </row>
        <row r="1511">
          <cell r="A1511" t="str">
            <v>IRC</v>
          </cell>
          <cell r="D1511">
            <v>99481.733726999999</v>
          </cell>
          <cell r="E1511">
            <v>95.616901999999996</v>
          </cell>
          <cell r="F1511">
            <v>24503.766202999999</v>
          </cell>
          <cell r="G1511">
            <v>61015.557863000002</v>
          </cell>
          <cell r="H1511">
            <v>186866.44158399999</v>
          </cell>
          <cell r="I1511">
            <v>4539.6122299999997</v>
          </cell>
          <cell r="J1511">
            <v>4539.6122299999997</v>
          </cell>
          <cell r="K1511">
            <v>0</v>
          </cell>
          <cell r="L1511">
            <v>0</v>
          </cell>
          <cell r="M1511">
            <v>182326.82935399999</v>
          </cell>
          <cell r="N1511">
            <v>175000</v>
          </cell>
          <cell r="O1511">
            <v>23791.881531999999</v>
          </cell>
          <cell r="P1511">
            <v>19268.869720999999</v>
          </cell>
          <cell r="Q1511">
            <v>4523.0118110000012</v>
          </cell>
          <cell r="R1511">
            <v>1.232877</v>
          </cell>
          <cell r="S1511">
            <v>-2270.9908970000001</v>
          </cell>
          <cell r="T1511">
            <v>10995.849587999999</v>
          </cell>
          <cell r="U1511">
            <v>9174.4799050000001</v>
          </cell>
          <cell r="V1511">
            <v>10997.082465</v>
          </cell>
          <cell r="W1511">
            <v>4.9096455346563116E-2</v>
          </cell>
          <cell r="X1511">
            <v>5.0318869348553862E-2</v>
          </cell>
          <cell r="Y1511">
            <v>524.25599457142857</v>
          </cell>
          <cell r="Z1511">
            <v>182326.82935399999</v>
          </cell>
          <cell r="AA1511">
            <v>17500000</v>
          </cell>
        </row>
        <row r="1512">
          <cell r="A1512" t="str">
            <v>CMI</v>
          </cell>
          <cell r="D1512">
            <v>21187.911466000001</v>
          </cell>
          <cell r="E1512" t="e">
            <v>#N/A</v>
          </cell>
          <cell r="F1512">
            <v>11709.486000000001</v>
          </cell>
          <cell r="G1512">
            <v>101534.12287599999</v>
          </cell>
          <cell r="H1512">
            <v>143869.71389799999</v>
          </cell>
          <cell r="I1512">
            <v>237027.589917</v>
          </cell>
          <cell r="J1512">
            <v>120234.21731599999</v>
          </cell>
          <cell r="K1512">
            <v>40758.200961000002</v>
          </cell>
          <cell r="L1512">
            <v>116793.372601</v>
          </cell>
          <cell r="M1512">
            <v>-93157.876019000003</v>
          </cell>
          <cell r="N1512">
            <v>160000</v>
          </cell>
          <cell r="O1512">
            <v>6531.3600960000003</v>
          </cell>
          <cell r="P1512">
            <v>22104.894798000001</v>
          </cell>
          <cell r="Q1512">
            <v>-15573.534702000001</v>
          </cell>
          <cell r="R1512">
            <v>12757.254682000001</v>
          </cell>
          <cell r="S1512">
            <v>-70728.241267999998</v>
          </cell>
          <cell r="T1512">
            <v>-123926.35903000001</v>
          </cell>
          <cell r="U1512">
            <v>-123926.35903000001</v>
          </cell>
          <cell r="V1512">
            <v>-111169.10434800001</v>
          </cell>
          <cell r="W1512">
            <v>-0.86137906076507997</v>
          </cell>
          <cell r="X1512">
            <v>1.3302832173280188</v>
          </cell>
          <cell r="Y1512">
            <v>-7745.3974393750004</v>
          </cell>
          <cell r="Z1512">
            <v>-93157.876019000003</v>
          </cell>
          <cell r="AA1512">
            <v>16000000</v>
          </cell>
        </row>
        <row r="1513">
          <cell r="A1513" t="str">
            <v>NNT</v>
          </cell>
          <cell r="D1513">
            <v>181195.78561299999</v>
          </cell>
          <cell r="E1513">
            <v>5287.9723130000002</v>
          </cell>
          <cell r="F1513">
            <v>11447.100780000001</v>
          </cell>
          <cell r="G1513">
            <v>192437.78431399999</v>
          </cell>
          <cell r="H1513">
            <v>381058.23802599998</v>
          </cell>
          <cell r="I1513">
            <v>230720.01992600001</v>
          </cell>
          <cell r="J1513">
            <v>61959.322725999999</v>
          </cell>
          <cell r="K1513">
            <v>15144.245027999999</v>
          </cell>
          <cell r="L1513">
            <v>121893.471821</v>
          </cell>
          <cell r="M1513">
            <v>150338.2181</v>
          </cell>
          <cell r="N1513">
            <v>94908.41</v>
          </cell>
          <cell r="O1513">
            <v>149040.56909599999</v>
          </cell>
          <cell r="P1513">
            <v>90742.949477999995</v>
          </cell>
          <cell r="Q1513">
            <v>58297.619617999997</v>
          </cell>
          <cell r="R1513">
            <v>8942.097264</v>
          </cell>
          <cell r="S1513">
            <v>42510.76251</v>
          </cell>
          <cell r="T1513">
            <v>41430.858641999999</v>
          </cell>
          <cell r="U1513">
            <v>36414.564048</v>
          </cell>
          <cell r="V1513">
            <v>50372.955906000003</v>
          </cell>
          <cell r="W1513">
            <v>9.5561676442526874E-2</v>
          </cell>
          <cell r="X1513">
            <v>0.24221761111853965</v>
          </cell>
          <cell r="Y1513">
            <v>3836.8110948228928</v>
          </cell>
          <cell r="Z1513">
            <v>150338.2181</v>
          </cell>
          <cell r="AA1513">
            <v>9490841</v>
          </cell>
        </row>
        <row r="1514">
          <cell r="A1514" t="str">
            <v>TQW</v>
          </cell>
          <cell r="D1514">
            <v>18026.501555999999</v>
          </cell>
          <cell r="E1514">
            <v>2577.3062570000002</v>
          </cell>
          <cell r="F1514">
            <v>5296.9279829999996</v>
          </cell>
          <cell r="G1514">
            <v>123664.434507</v>
          </cell>
          <cell r="H1514">
            <v>144246.51915599999</v>
          </cell>
          <cell r="I1514">
            <v>52901.001049999999</v>
          </cell>
          <cell r="J1514">
            <v>16987.419639</v>
          </cell>
          <cell r="K1514">
            <v>0</v>
          </cell>
          <cell r="L1514">
            <v>35913.581410999999</v>
          </cell>
          <cell r="M1514">
            <v>91345.518106000003</v>
          </cell>
          <cell r="N1514">
            <v>89332</v>
          </cell>
          <cell r="O1514">
            <v>66150.790133000002</v>
          </cell>
          <cell r="P1514">
            <v>50598.768277000003</v>
          </cell>
          <cell r="Q1514">
            <v>15552.021856000005</v>
          </cell>
          <cell r="R1514">
            <v>592.15216599999997</v>
          </cell>
          <cell r="S1514">
            <v>1557.629837</v>
          </cell>
          <cell r="T1514">
            <v>2526.4774160000002</v>
          </cell>
          <cell r="U1514">
            <v>2013.518106</v>
          </cell>
          <cell r="V1514">
            <v>3118.629582</v>
          </cell>
          <cell r="W1514">
            <v>1.3958867900461547E-2</v>
          </cell>
          <cell r="X1514">
            <v>2.2042877940255973E-2</v>
          </cell>
          <cell r="Y1514">
            <v>225.39718197286527</v>
          </cell>
          <cell r="Z1514">
            <v>91345.518106000003</v>
          </cell>
          <cell r="AA1514">
            <v>8933200</v>
          </cell>
        </row>
        <row r="1515">
          <cell r="A1515" t="str">
            <v>SDD</v>
          </cell>
          <cell r="D1515">
            <v>18716.295193000002</v>
          </cell>
          <cell r="E1515">
            <v>10797.664430000001</v>
          </cell>
          <cell r="F1515">
            <v>5174.2265740000003</v>
          </cell>
          <cell r="G1515">
            <v>242235.53505499999</v>
          </cell>
          <cell r="H1515">
            <v>261606.875703</v>
          </cell>
          <cell r="I1515">
            <v>123448.652288</v>
          </cell>
          <cell r="J1515">
            <v>27801.902288000001</v>
          </cell>
          <cell r="K1515">
            <v>0</v>
          </cell>
          <cell r="L1515">
            <v>94120</v>
          </cell>
          <cell r="M1515">
            <v>138158.22341499999</v>
          </cell>
          <cell r="N1515">
            <v>160073.34</v>
          </cell>
          <cell r="O1515">
            <v>45988.702962000003</v>
          </cell>
          <cell r="P1515">
            <v>47448.742790999997</v>
          </cell>
          <cell r="Q1515">
            <v>-1460.0398290000023</v>
          </cell>
          <cell r="R1515">
            <v>17853.857766000001</v>
          </cell>
          <cell r="S1515">
            <v>-4347.0343359999997</v>
          </cell>
          <cell r="T1515">
            <v>-15200.59922</v>
          </cell>
          <cell r="U1515">
            <v>-15185.805429</v>
          </cell>
          <cell r="V1515">
            <v>2653.2585460000009</v>
          </cell>
          <cell r="W1515">
            <v>-5.8048189246525432E-2</v>
          </cell>
          <cell r="X1515">
            <v>-0.1099160444715972</v>
          </cell>
          <cell r="Y1515">
            <v>-948.65718740717364</v>
          </cell>
          <cell r="Z1515">
            <v>138158.22341499999</v>
          </cell>
          <cell r="AA1515">
            <v>16007684.999999998</v>
          </cell>
        </row>
        <row r="1516">
          <cell r="A1516" t="str">
            <v>VVN</v>
          </cell>
          <cell r="D1516">
            <v>2679514.0613279999</v>
          </cell>
          <cell r="E1516">
            <v>976154.457589</v>
          </cell>
          <cell r="F1516">
            <v>933295.96262500004</v>
          </cell>
          <cell r="G1516">
            <v>2975593.1273099999</v>
          </cell>
          <cell r="H1516">
            <v>6051408.2821979998</v>
          </cell>
          <cell r="I1516">
            <v>6444332.8762539998</v>
          </cell>
          <cell r="J1516">
            <v>2821824.8888269998</v>
          </cell>
          <cell r="K1516">
            <v>626855.31938400003</v>
          </cell>
          <cell r="L1516">
            <v>3563109.3480989998</v>
          </cell>
          <cell r="M1516">
            <v>-392924.59405700001</v>
          </cell>
          <cell r="N1516">
            <v>550000</v>
          </cell>
          <cell r="O1516">
            <v>3394196.920351</v>
          </cell>
          <cell r="P1516">
            <v>3238785.226787</v>
          </cell>
          <cell r="Q1516">
            <v>155411.69356399978</v>
          </cell>
          <cell r="R1516">
            <v>171849.34870599999</v>
          </cell>
          <cell r="S1516">
            <v>-82849.992698999995</v>
          </cell>
          <cell r="T1516">
            <v>-301614.355477</v>
          </cell>
          <cell r="U1516">
            <v>-331210.58512499998</v>
          </cell>
          <cell r="V1516">
            <v>-129765.00677100001</v>
          </cell>
          <cell r="W1516">
            <v>-5.4732810889550038E-2</v>
          </cell>
          <cell r="X1516">
            <v>0.84293676225559089</v>
          </cell>
          <cell r="Y1516">
            <v>-6022.0106386363632</v>
          </cell>
          <cell r="Z1516">
            <v>-392924.59405700001</v>
          </cell>
          <cell r="AA1516">
            <v>55000000</v>
          </cell>
        </row>
        <row r="1517">
          <cell r="A1517" t="str">
            <v>ISG</v>
          </cell>
          <cell r="D1517">
            <v>151164.59890800001</v>
          </cell>
          <cell r="E1517">
            <v>20075.092729</v>
          </cell>
          <cell r="F1517">
            <v>14207.563816</v>
          </cell>
          <cell r="G1517">
            <v>505507.337428</v>
          </cell>
          <cell r="H1517">
            <v>689034.63054299995</v>
          </cell>
          <cell r="I1517">
            <v>1071239.520728</v>
          </cell>
          <cell r="J1517">
            <v>831607.70200799999</v>
          </cell>
          <cell r="K1517">
            <v>300081.50033800001</v>
          </cell>
          <cell r="L1517">
            <v>239631.81872000001</v>
          </cell>
          <cell r="M1517">
            <v>-382204.89018500003</v>
          </cell>
          <cell r="N1517">
            <v>88000</v>
          </cell>
          <cell r="O1517">
            <v>368609.87180299999</v>
          </cell>
          <cell r="P1517">
            <v>317978.62464499997</v>
          </cell>
          <cell r="Q1517">
            <v>50631.247157999976</v>
          </cell>
          <cell r="R1517">
            <v>42721.261646999999</v>
          </cell>
          <cell r="S1517">
            <v>29873.998885000001</v>
          </cell>
          <cell r="T1517">
            <v>-12230.313447</v>
          </cell>
          <cell r="U1517">
            <v>-12230.313447</v>
          </cell>
          <cell r="V1517">
            <v>30490.948199999999</v>
          </cell>
          <cell r="W1517">
            <v>-1.7749925627630343E-2</v>
          </cell>
          <cell r="X1517">
            <v>3.1999364113525906E-2</v>
          </cell>
          <cell r="Y1517">
            <v>-1389.8083462500001</v>
          </cell>
          <cell r="Z1517">
            <v>-382204.89018500003</v>
          </cell>
          <cell r="AA1517">
            <v>8800000</v>
          </cell>
        </row>
        <row r="1518">
          <cell r="A1518" t="str">
            <v>HBD</v>
          </cell>
          <cell r="D1518">
            <v>14464.724419</v>
          </cell>
          <cell r="E1518">
            <v>21.46</v>
          </cell>
          <cell r="F1518">
            <v>0</v>
          </cell>
          <cell r="G1518">
            <v>2577.2056349999998</v>
          </cell>
          <cell r="H1518">
            <v>32675.603053999999</v>
          </cell>
          <cell r="I1518">
            <v>2905.7161700000001</v>
          </cell>
          <cell r="J1518">
            <v>2905.7161700000001</v>
          </cell>
          <cell r="K1518">
            <v>0</v>
          </cell>
          <cell r="L1518">
            <v>0</v>
          </cell>
          <cell r="M1518">
            <v>29769.886884</v>
          </cell>
          <cell r="N1518">
            <v>19044</v>
          </cell>
          <cell r="O1518">
            <v>3428.1461650000001</v>
          </cell>
          <cell r="P1518">
            <v>792.20479899999998</v>
          </cell>
          <cell r="Q1518">
            <v>2635.941366</v>
          </cell>
          <cell r="R1518">
            <v>0</v>
          </cell>
          <cell r="S1518">
            <v>1985.2276159999999</v>
          </cell>
          <cell r="T1518">
            <v>3809.1441329999998</v>
          </cell>
          <cell r="U1518">
            <v>3046.7248970000001</v>
          </cell>
          <cell r="V1518">
            <v>3809.1441329999998</v>
          </cell>
          <cell r="W1518">
            <v>9.3241581248399749E-2</v>
          </cell>
          <cell r="X1518">
            <v>0.1023425083498547</v>
          </cell>
          <cell r="Y1518">
            <v>1599.8345394875025</v>
          </cell>
          <cell r="Z1518">
            <v>29769.886884</v>
          </cell>
          <cell r="AA1518">
            <v>1904400</v>
          </cell>
        </row>
        <row r="1519">
          <cell r="A1519" t="str">
            <v>VEF</v>
          </cell>
          <cell r="D1519">
            <v>1016171.522791</v>
          </cell>
          <cell r="E1519">
            <v>240.86363600000001</v>
          </cell>
          <cell r="F1519">
            <v>0</v>
          </cell>
          <cell r="G1519">
            <v>807115.81913199998</v>
          </cell>
          <cell r="H1519">
            <v>1826207.8620500001</v>
          </cell>
          <cell r="I1519">
            <v>7964.0371100000002</v>
          </cell>
          <cell r="J1519">
            <v>7915.0371100000002</v>
          </cell>
          <cell r="K1519">
            <v>0</v>
          </cell>
          <cell r="L1519">
            <v>0</v>
          </cell>
          <cell r="M1519">
            <v>1818243.82494</v>
          </cell>
          <cell r="N1519">
            <v>1666010.5</v>
          </cell>
          <cell r="O1519">
            <v>15059.454107</v>
          </cell>
          <cell r="P1519">
            <v>17701.953270999998</v>
          </cell>
          <cell r="Q1519">
            <v>-2642.4991640000003</v>
          </cell>
          <cell r="R1519">
            <v>0</v>
          </cell>
          <cell r="S1519">
            <v>-13240.085604</v>
          </cell>
          <cell r="T1519">
            <v>41488.634071</v>
          </cell>
          <cell r="U1519">
            <v>32579.508223000001</v>
          </cell>
          <cell r="V1519">
            <v>41488.634071</v>
          </cell>
          <cell r="W1519">
            <v>1.7839978076990667E-2</v>
          </cell>
          <cell r="X1519">
            <v>1.7918118448209272E-2</v>
          </cell>
          <cell r="Y1519">
            <v>195.55051766748767</v>
          </cell>
          <cell r="Z1519">
            <v>1818243.82494</v>
          </cell>
          <cell r="AA1519">
            <v>166604050</v>
          </cell>
        </row>
        <row r="1520">
          <cell r="A1520" t="str">
            <v>HUG</v>
          </cell>
          <cell r="D1520">
            <v>457683.05603199999</v>
          </cell>
          <cell r="E1520">
            <v>49799.674549000003</v>
          </cell>
          <cell r="F1520">
            <v>58142.378142000001</v>
          </cell>
          <cell r="G1520">
            <v>79097.809196999995</v>
          </cell>
          <cell r="H1520">
            <v>655351.70787000004</v>
          </cell>
          <cell r="I1520">
            <v>270327.30310899997</v>
          </cell>
          <cell r="J1520">
            <v>269609.48234599998</v>
          </cell>
          <cell r="K1520">
            <v>0</v>
          </cell>
          <cell r="L1520">
            <v>0</v>
          </cell>
          <cell r="M1520">
            <v>385024.40476100001</v>
          </cell>
          <cell r="N1520">
            <v>135500</v>
          </cell>
          <cell r="O1520">
            <v>673105.09254900005</v>
          </cell>
          <cell r="P1520">
            <v>406127.91470299999</v>
          </cell>
          <cell r="Q1520">
            <v>266977.17784599995</v>
          </cell>
          <cell r="R1520">
            <v>44.767043000000001</v>
          </cell>
          <cell r="S1520">
            <v>71264.935863000006</v>
          </cell>
          <cell r="T1520">
            <v>126897.88626499999</v>
          </cell>
          <cell r="U1520">
            <v>108562.846926</v>
          </cell>
          <cell r="V1520">
            <v>126942.65330799999</v>
          </cell>
          <cell r="W1520">
            <v>0.16565585413494527</v>
          </cell>
          <cell r="X1520">
            <v>0.28196354720264882</v>
          </cell>
          <cell r="Y1520">
            <v>8012.0182233210335</v>
          </cell>
          <cell r="Z1520">
            <v>385024.40476100001</v>
          </cell>
          <cell r="AA1520">
            <v>13550000</v>
          </cell>
        </row>
        <row r="1521">
          <cell r="A1521" t="str">
            <v>LG9</v>
          </cell>
          <cell r="D1521">
            <v>238995.43449300001</v>
          </cell>
          <cell r="E1521">
            <v>112848.946428</v>
          </cell>
          <cell r="F1521">
            <v>50688.023066000002</v>
          </cell>
          <cell r="G1521">
            <v>47442.950298999996</v>
          </cell>
          <cell r="H1521">
            <v>307580.70878599997</v>
          </cell>
          <cell r="I1521">
            <v>232638.834351</v>
          </cell>
          <cell r="J1521">
            <v>220862.51414300001</v>
          </cell>
          <cell r="K1521">
            <v>82708.466698000004</v>
          </cell>
          <cell r="L1521">
            <v>8614.6</v>
          </cell>
          <cell r="M1521">
            <v>74941.874435000005</v>
          </cell>
          <cell r="N1521">
            <v>50266</v>
          </cell>
          <cell r="O1521">
            <v>228334.77296999999</v>
          </cell>
          <cell r="P1521">
            <v>200598.249002</v>
          </cell>
          <cell r="Q1521">
            <v>27736.523967999983</v>
          </cell>
          <cell r="R1521">
            <v>8331.3189509999993</v>
          </cell>
          <cell r="S1521">
            <v>9569.0741710000002</v>
          </cell>
          <cell r="T1521">
            <v>6445.719016</v>
          </cell>
          <cell r="U1521">
            <v>5670.0446510000002</v>
          </cell>
          <cell r="V1521">
            <v>14777.037967</v>
          </cell>
          <cell r="W1521">
            <v>1.8434331182144936E-2</v>
          </cell>
          <cell r="X1521">
            <v>7.5659231821294373E-2</v>
          </cell>
          <cell r="Y1521">
            <v>1128.0079280229181</v>
          </cell>
          <cell r="Z1521">
            <v>74941.874435000005</v>
          </cell>
          <cell r="AA1521">
            <v>5026600</v>
          </cell>
        </row>
        <row r="1522">
          <cell r="A1522" t="str">
            <v>VNI</v>
          </cell>
          <cell r="D1522">
            <v>31853.775651</v>
          </cell>
          <cell r="E1522">
            <v>186.375157</v>
          </cell>
          <cell r="F1522">
            <v>0</v>
          </cell>
          <cell r="G1522">
            <v>91428.872667000003</v>
          </cell>
          <cell r="H1522">
            <v>353809.84700100002</v>
          </cell>
          <cell r="I1522">
            <v>305396.89705700002</v>
          </cell>
          <cell r="J1522">
            <v>207381.92250099999</v>
          </cell>
          <cell r="K1522">
            <v>72509.046100000007</v>
          </cell>
          <cell r="L1522">
            <v>94096.247365000003</v>
          </cell>
          <cell r="M1522">
            <v>48412.949944</v>
          </cell>
          <cell r="N1522">
            <v>103572.76</v>
          </cell>
          <cell r="O1522">
            <v>6376.4829179999997</v>
          </cell>
          <cell r="P1522">
            <v>1289.9683709999999</v>
          </cell>
          <cell r="Q1522">
            <v>5086.5145469999998</v>
          </cell>
          <cell r="R1522">
            <v>2530.4138910000001</v>
          </cell>
          <cell r="S1522">
            <v>12.69003</v>
          </cell>
          <cell r="T1522">
            <v>-3292.6314339999999</v>
          </cell>
          <cell r="U1522">
            <v>-3299.4308460000002</v>
          </cell>
          <cell r="V1522">
            <v>-762.21754299999975</v>
          </cell>
          <cell r="W1522">
            <v>-9.3254353262549935E-3</v>
          </cell>
          <cell r="X1522">
            <v>-6.8151824043288053E-2</v>
          </cell>
          <cell r="Y1522">
            <v>-318.56164169034406</v>
          </cell>
          <cell r="Z1522">
            <v>48412.949944</v>
          </cell>
          <cell r="AA1522">
            <v>10357276</v>
          </cell>
        </row>
        <row r="1523">
          <cell r="A1523" t="str">
            <v>NED</v>
          </cell>
          <cell r="D1523">
            <v>36204.024848000001</v>
          </cell>
          <cell r="E1523">
            <v>10598.197303999999</v>
          </cell>
          <cell r="F1523">
            <v>3271.1183810000002</v>
          </cell>
          <cell r="G1523">
            <v>1326305.3113579999</v>
          </cell>
          <cell r="H1523">
            <v>1382462.4754659999</v>
          </cell>
          <cell r="I1523">
            <v>1058229.8701909999</v>
          </cell>
          <cell r="J1523">
            <v>204742.533712</v>
          </cell>
          <cell r="K1523">
            <v>55492.556494999997</v>
          </cell>
          <cell r="L1523">
            <v>731804.99685800006</v>
          </cell>
          <cell r="M1523">
            <v>324232.60527499998</v>
          </cell>
          <cell r="N1523">
            <v>405000</v>
          </cell>
          <cell r="O1523">
            <v>231885.49062500001</v>
          </cell>
          <cell r="P1523">
            <v>86779.089498999994</v>
          </cell>
          <cell r="Q1523">
            <v>145106.40112600001</v>
          </cell>
          <cell r="R1523">
            <v>70166.563601000002</v>
          </cell>
          <cell r="S1523">
            <v>133481.42160900001</v>
          </cell>
          <cell r="T1523">
            <v>65606.347022999995</v>
          </cell>
          <cell r="U1523">
            <v>64128.165143999999</v>
          </cell>
          <cell r="V1523">
            <v>135772.91062400001</v>
          </cell>
          <cell r="W1523">
            <v>4.638691196474154E-2</v>
          </cell>
          <cell r="X1523">
            <v>0.19778444271392534</v>
          </cell>
          <cell r="Y1523">
            <v>1583.411485037037</v>
          </cell>
          <cell r="Z1523">
            <v>324232.60527499998</v>
          </cell>
          <cell r="AA1523">
            <v>40500000</v>
          </cell>
        </row>
        <row r="1524">
          <cell r="A1524" t="str">
            <v>SDJ</v>
          </cell>
          <cell r="D1524">
            <v>70948.137499999997</v>
          </cell>
          <cell r="E1524">
            <v>48189.493686000002</v>
          </cell>
          <cell r="F1524">
            <v>20253.468270000001</v>
          </cell>
          <cell r="G1524">
            <v>21524.892283000001</v>
          </cell>
          <cell r="H1524">
            <v>95692.030276999998</v>
          </cell>
          <cell r="I1524">
            <v>83797.164831999995</v>
          </cell>
          <cell r="J1524">
            <v>83797.164831999995</v>
          </cell>
          <cell r="K1524">
            <v>38982.394109000001</v>
          </cell>
          <cell r="L1524">
            <v>0</v>
          </cell>
          <cell r="M1524">
            <v>11894.865444999999</v>
          </cell>
          <cell r="N1524">
            <v>43437</v>
          </cell>
          <cell r="O1524">
            <v>90428.792017</v>
          </cell>
          <cell r="P1524">
            <v>80734.605463</v>
          </cell>
          <cell r="Q1524">
            <v>9694.1865539999944</v>
          </cell>
          <cell r="R1524">
            <v>4042.5690719999998</v>
          </cell>
          <cell r="S1524">
            <v>4949.3075019999997</v>
          </cell>
          <cell r="T1524">
            <v>34.052441999999999</v>
          </cell>
          <cell r="U1524">
            <v>14.775874999999999</v>
          </cell>
          <cell r="V1524">
            <v>4076.6215139999999</v>
          </cell>
          <cell r="W1524">
            <v>1.5441071693461024E-4</v>
          </cell>
          <cell r="X1524">
            <v>1.242206149226432E-3</v>
          </cell>
          <cell r="Y1524">
            <v>3.4016794437921587</v>
          </cell>
          <cell r="Z1524">
            <v>11894.865444999999</v>
          </cell>
          <cell r="AA1524">
            <v>4343700</v>
          </cell>
        </row>
        <row r="1525">
          <cell r="A1525" t="str">
            <v>NBT</v>
          </cell>
          <cell r="D1525">
            <v>102568.29732300001</v>
          </cell>
          <cell r="E1525">
            <v>13047.40632</v>
          </cell>
          <cell r="F1525">
            <v>7755.8544460000003</v>
          </cell>
          <cell r="G1525">
            <v>419668.11485200003</v>
          </cell>
          <cell r="H1525">
            <v>523882.638056</v>
          </cell>
          <cell r="I1525">
            <v>176435.27531999999</v>
          </cell>
          <cell r="J1525">
            <v>41040.211383000002</v>
          </cell>
          <cell r="K1525">
            <v>22149.998380000001</v>
          </cell>
          <cell r="L1525">
            <v>120472.25575700001</v>
          </cell>
          <cell r="M1525">
            <v>347447.36273599998</v>
          </cell>
          <cell r="N1525">
            <v>294000</v>
          </cell>
          <cell r="O1525">
            <v>169255.34689099999</v>
          </cell>
          <cell r="P1525">
            <v>46219.852720000003</v>
          </cell>
          <cell r="Q1525">
            <v>123035.494171</v>
          </cell>
          <cell r="R1525">
            <v>8717.8306809999995</v>
          </cell>
          <cell r="S1525">
            <v>60154.482526</v>
          </cell>
          <cell r="T1525">
            <v>52938.188823999997</v>
          </cell>
          <cell r="U1525">
            <v>46298.671359</v>
          </cell>
          <cell r="V1525">
            <v>61656.019504999997</v>
          </cell>
          <cell r="W1525">
            <v>8.8376036913158679E-2</v>
          </cell>
          <cell r="X1525">
            <v>0.13325377114512449</v>
          </cell>
          <cell r="Y1525">
            <v>1574.7847401020408</v>
          </cell>
          <cell r="Z1525">
            <v>347447.36273599998</v>
          </cell>
          <cell r="AA1525">
            <v>29400000</v>
          </cell>
        </row>
        <row r="1526">
          <cell r="A1526" t="str">
            <v>ICC</v>
          </cell>
          <cell r="D1526">
            <v>347196.912212</v>
          </cell>
          <cell r="E1526">
            <v>107536.951821</v>
          </cell>
          <cell r="F1526">
            <v>113817.93801300001</v>
          </cell>
          <cell r="G1526">
            <v>97880.151450000005</v>
          </cell>
          <cell r="H1526">
            <v>515967.17525600002</v>
          </cell>
          <cell r="I1526">
            <v>321956.27284300001</v>
          </cell>
          <cell r="J1526">
            <v>208732.49204499999</v>
          </cell>
          <cell r="K1526">
            <v>9789.9069999999992</v>
          </cell>
          <cell r="L1526">
            <v>0</v>
          </cell>
          <cell r="M1526">
            <v>194010.902413</v>
          </cell>
          <cell r="N1526">
            <v>38000</v>
          </cell>
          <cell r="O1526">
            <v>432202.34095600003</v>
          </cell>
          <cell r="P1526">
            <v>359643.59307599999</v>
          </cell>
          <cell r="Q1526">
            <v>72558.747879999981</v>
          </cell>
          <cell r="R1526">
            <v>149.308291</v>
          </cell>
          <cell r="S1526">
            <v>61166.119405999998</v>
          </cell>
          <cell r="T1526">
            <v>65493.218846000003</v>
          </cell>
          <cell r="U1526">
            <v>52154.868648000003</v>
          </cell>
          <cell r="V1526">
            <v>65642.527136999997</v>
          </cell>
          <cell r="W1526">
            <v>0.10108175703642983</v>
          </cell>
          <cell r="X1526">
            <v>0.2688244217171647</v>
          </cell>
          <cell r="Y1526">
            <v>13724.96543368421</v>
          </cell>
          <cell r="Z1526">
            <v>194010.902413</v>
          </cell>
          <cell r="AA1526">
            <v>3800000</v>
          </cell>
        </row>
        <row r="1527">
          <cell r="A1527" t="str">
            <v>CNN</v>
          </cell>
          <cell r="D1527">
            <v>397173.01257999998</v>
          </cell>
          <cell r="E1527">
            <v>67350.018639999995</v>
          </cell>
          <cell r="F1527">
            <v>52164.002895999998</v>
          </cell>
          <cell r="G1527">
            <v>101803.829377</v>
          </cell>
          <cell r="H1527">
            <v>546072.33889699983</v>
          </cell>
          <cell r="I1527">
            <v>412244.80021199997</v>
          </cell>
          <cell r="J1527">
            <v>412244.80021199997</v>
          </cell>
          <cell r="K1527">
            <v>30644.634296</v>
          </cell>
          <cell r="L1527">
            <v>0</v>
          </cell>
          <cell r="M1527">
            <v>133827.53868500001</v>
          </cell>
          <cell r="N1527">
            <v>88000</v>
          </cell>
          <cell r="O1527">
            <v>365574.25904899999</v>
          </cell>
          <cell r="P1527">
            <v>317596.02294</v>
          </cell>
          <cell r="Q1527">
            <v>47978.236108999976</v>
          </cell>
          <cell r="R1527">
            <v>295.32034199999998</v>
          </cell>
          <cell r="S1527">
            <v>8895.8111669999998</v>
          </cell>
          <cell r="T1527">
            <v>15598.050152</v>
          </cell>
          <cell r="U1527">
            <v>12492.317569000001</v>
          </cell>
          <cell r="V1527">
            <v>15893.370493999999</v>
          </cell>
          <cell r="W1527">
            <v>2.2876671604046037E-2</v>
          </cell>
          <cell r="X1527">
            <v>9.3346389627654389E-2</v>
          </cell>
          <cell r="Y1527">
            <v>1419.5815419318183</v>
          </cell>
          <cell r="Z1527">
            <v>133827.53868500001</v>
          </cell>
          <cell r="AA1527">
            <v>8800000</v>
          </cell>
        </row>
        <row r="1528">
          <cell r="A1528" t="str">
            <v>VTX</v>
          </cell>
          <cell r="D1528">
            <v>219496.49419299999</v>
          </cell>
          <cell r="E1528">
            <v>122445.516431</v>
          </cell>
          <cell r="F1528">
            <v>23082.886407999998</v>
          </cell>
          <cell r="G1528">
            <v>101690.903261</v>
          </cell>
          <cell r="H1528">
            <v>328579.47259000002</v>
          </cell>
          <cell r="I1528">
            <v>87534.380084999997</v>
          </cell>
          <cell r="J1528">
            <v>86569.380084999997</v>
          </cell>
          <cell r="K1528">
            <v>14944.949669</v>
          </cell>
          <cell r="L1528">
            <v>0</v>
          </cell>
          <cell r="M1528">
            <v>241045.09250500001</v>
          </cell>
          <cell r="N1528">
            <v>209723.21</v>
          </cell>
          <cell r="O1528">
            <v>343965.00443600002</v>
          </cell>
          <cell r="P1528">
            <v>299393.34888599999</v>
          </cell>
          <cell r="Q1528">
            <v>44571.655550000025</v>
          </cell>
          <cell r="R1528">
            <v>1427.8711040000001</v>
          </cell>
          <cell r="S1528">
            <v>6361.5119139999997</v>
          </cell>
          <cell r="T1528">
            <v>10419.393071</v>
          </cell>
          <cell r="U1528">
            <v>6090.2125500000002</v>
          </cell>
          <cell r="V1528">
            <v>11847.264175</v>
          </cell>
          <cell r="W1528">
            <v>1.8534975730511747E-2</v>
          </cell>
          <cell r="X1528">
            <v>2.5265864103305363E-2</v>
          </cell>
          <cell r="Y1528">
            <v>290.39287306350116</v>
          </cell>
          <cell r="Z1528">
            <v>241045.09250500001</v>
          </cell>
          <cell r="AA1528">
            <v>20972321</v>
          </cell>
        </row>
        <row r="1529">
          <cell r="A1529" t="str">
            <v>NSL</v>
          </cell>
          <cell r="D1529">
            <v>69904.781854000001</v>
          </cell>
          <cell r="E1529">
            <v>37131.703217000002</v>
          </cell>
          <cell r="F1529">
            <v>12006.680651000001</v>
          </cell>
          <cell r="G1529">
            <v>93697.569730999996</v>
          </cell>
          <cell r="H1529">
            <v>172544.238503</v>
          </cell>
          <cell r="I1529">
            <v>80711.318388</v>
          </cell>
          <cell r="J1529">
            <v>62738.679660000002</v>
          </cell>
          <cell r="K1529">
            <v>32144.495189000001</v>
          </cell>
          <cell r="L1529">
            <v>17972.638728000002</v>
          </cell>
          <cell r="M1529">
            <v>91832.920115000001</v>
          </cell>
          <cell r="N1529">
            <v>62096.3</v>
          </cell>
          <cell r="O1529">
            <v>118212.923497</v>
          </cell>
          <cell r="P1529">
            <v>86711.927591</v>
          </cell>
          <cell r="Q1529">
            <v>31500.995906</v>
          </cell>
          <cell r="R1529">
            <v>2346.3042780000001</v>
          </cell>
          <cell r="S1529">
            <v>20357.281842</v>
          </cell>
          <cell r="T1529">
            <v>19810.712184</v>
          </cell>
          <cell r="U1529">
            <v>17768.756749</v>
          </cell>
          <cell r="V1529">
            <v>22157.016462</v>
          </cell>
          <cell r="W1529">
            <v>0.10298087553176143</v>
          </cell>
          <cell r="X1529">
            <v>0.19349005483816309</v>
          </cell>
          <cell r="Y1529">
            <v>2861.4839771451761</v>
          </cell>
          <cell r="Z1529">
            <v>91832.920115000001</v>
          </cell>
          <cell r="AA1529">
            <v>6209630</v>
          </cell>
        </row>
        <row r="1530">
          <cell r="A1530" t="str">
            <v>DTB</v>
          </cell>
          <cell r="D1530">
            <v>25701.461078</v>
          </cell>
          <cell r="E1530">
            <v>6463.3613960000002</v>
          </cell>
          <cell r="F1530">
            <v>2048.2723919999999</v>
          </cell>
          <cell r="G1530">
            <v>8381.6418250000006</v>
          </cell>
          <cell r="H1530">
            <v>36310.856932000002</v>
          </cell>
          <cell r="I1530">
            <v>17572.913280000001</v>
          </cell>
          <cell r="J1530">
            <v>17572.913280000001</v>
          </cell>
          <cell r="K1530">
            <v>0</v>
          </cell>
          <cell r="L1530">
            <v>0</v>
          </cell>
          <cell r="M1530">
            <v>18737.943652000002</v>
          </cell>
          <cell r="N1530">
            <v>15582.48</v>
          </cell>
          <cell r="O1530">
            <v>40765.244537999999</v>
          </cell>
          <cell r="P1530">
            <v>30621.529753999999</v>
          </cell>
          <cell r="Q1530">
            <v>10143.714784</v>
          </cell>
          <cell r="R1530">
            <v>0</v>
          </cell>
          <cell r="S1530">
            <v>3126.3239039999999</v>
          </cell>
          <cell r="T1530">
            <v>3377.9903340000001</v>
          </cell>
          <cell r="U1530">
            <v>2360.8042449999998</v>
          </cell>
          <cell r="V1530">
            <v>3377.9903340000001</v>
          </cell>
          <cell r="W1530">
            <v>6.5016483896844418E-2</v>
          </cell>
          <cell r="X1530">
            <v>0.12599057232985214</v>
          </cell>
          <cell r="Y1530">
            <v>1515.0375582063959</v>
          </cell>
          <cell r="Z1530">
            <v>18737.943652000002</v>
          </cell>
          <cell r="AA1530">
            <v>1558248</v>
          </cell>
        </row>
        <row r="1531">
          <cell r="A1531" t="str">
            <v>PSN</v>
          </cell>
          <cell r="D1531">
            <v>612479.84060300002</v>
          </cell>
          <cell r="E1531">
            <v>217424.91165200001</v>
          </cell>
          <cell r="F1531">
            <v>20032.413535</v>
          </cell>
          <cell r="G1531">
            <v>319332.41070299997</v>
          </cell>
          <cell r="H1531">
            <v>942563.43755399995</v>
          </cell>
          <cell r="I1531">
            <v>417275.86816900002</v>
          </cell>
          <cell r="J1531">
            <v>417275.86816900002</v>
          </cell>
          <cell r="K1531">
            <v>0</v>
          </cell>
          <cell r="L1531">
            <v>0</v>
          </cell>
          <cell r="M1531">
            <v>525287.56938500004</v>
          </cell>
          <cell r="N1531">
            <v>400000</v>
          </cell>
          <cell r="O1531">
            <v>1116460.4193500001</v>
          </cell>
          <cell r="P1531">
            <v>1042413.931812</v>
          </cell>
          <cell r="Q1531">
            <v>74046.48753800003</v>
          </cell>
          <cell r="R1531">
            <v>0</v>
          </cell>
          <cell r="S1531">
            <v>36650.186259000002</v>
          </cell>
          <cell r="T1531">
            <v>45070.604442999997</v>
          </cell>
          <cell r="U1531">
            <v>42657.222160999998</v>
          </cell>
          <cell r="V1531">
            <v>45070.604442999997</v>
          </cell>
          <cell r="W1531">
            <v>4.5256606039905029E-2</v>
          </cell>
          <cell r="X1531">
            <v>8.1207370299934051E-2</v>
          </cell>
          <cell r="Y1531">
            <v>1066.430554025</v>
          </cell>
          <cell r="Z1531">
            <v>525287.56938500004</v>
          </cell>
          <cell r="AA1531">
            <v>40000000</v>
          </cell>
        </row>
        <row r="1532">
          <cell r="A1532" t="str">
            <v>SNC</v>
          </cell>
          <cell r="D1532">
            <v>183684.345546</v>
          </cell>
          <cell r="E1532">
            <v>23046.892535999999</v>
          </cell>
          <cell r="F1532">
            <v>142284.05283599999</v>
          </cell>
          <cell r="G1532">
            <v>52532.910060000002</v>
          </cell>
          <cell r="H1532">
            <v>236490.03079600001</v>
          </cell>
          <cell r="I1532">
            <v>154488.918982</v>
          </cell>
          <cell r="J1532">
            <v>145455.312982</v>
          </cell>
          <cell r="K1532">
            <v>98112.914999999994</v>
          </cell>
          <cell r="L1532">
            <v>9033.6059999999998</v>
          </cell>
          <cell r="M1532">
            <v>82001.111814000004</v>
          </cell>
          <cell r="N1532">
            <v>49951</v>
          </cell>
          <cell r="O1532">
            <v>767776.827086</v>
          </cell>
          <cell r="P1532">
            <v>709067.04269999999</v>
          </cell>
          <cell r="Q1532">
            <v>58709.784385999963</v>
          </cell>
          <cell r="R1532">
            <v>4603.1515829999998</v>
          </cell>
          <cell r="S1532">
            <v>17616.320535999999</v>
          </cell>
          <cell r="T1532">
            <v>12564.844692999999</v>
          </cell>
          <cell r="U1532">
            <v>12393.181022000001</v>
          </cell>
          <cell r="V1532">
            <v>17167.996275999998</v>
          </cell>
          <cell r="W1532">
            <v>5.2404665770839839E-2</v>
          </cell>
          <cell r="X1532">
            <v>0.15113430474102571</v>
          </cell>
          <cell r="Y1532">
            <v>2478.6362044000002</v>
          </cell>
          <cell r="Z1532">
            <v>82001.111814000004</v>
          </cell>
          <cell r="AA1532">
            <v>5000000</v>
          </cell>
        </row>
        <row r="1533">
          <cell r="A1533" t="str">
            <v>BDT</v>
          </cell>
          <cell r="D1533">
            <v>565381.33859299996</v>
          </cell>
          <cell r="E1533">
            <v>43764.749666000003</v>
          </cell>
          <cell r="F1533">
            <v>73396.619944999999</v>
          </cell>
          <cell r="G1533">
            <v>286717.58812600002</v>
          </cell>
          <cell r="H1533">
            <v>953393.67250300001</v>
          </cell>
          <cell r="I1533">
            <v>444838.08709300001</v>
          </cell>
          <cell r="J1533">
            <v>305028.65131300001</v>
          </cell>
          <cell r="K1533">
            <v>114292.824232</v>
          </cell>
          <cell r="L1533">
            <v>44012.300748000001</v>
          </cell>
          <cell r="M1533">
            <v>508555.58541</v>
          </cell>
          <cell r="N1533">
            <v>385954</v>
          </cell>
          <cell r="O1533">
            <v>546501.22760400001</v>
          </cell>
          <cell r="P1533">
            <v>375794.68640100001</v>
          </cell>
          <cell r="Q1533">
            <v>170706.54120299997</v>
          </cell>
          <cell r="R1533">
            <v>4626.35736</v>
          </cell>
          <cell r="S1533">
            <v>93945.665833999999</v>
          </cell>
          <cell r="T1533">
            <v>117903.086639</v>
          </cell>
          <cell r="U1533">
            <v>92844.640121000004</v>
          </cell>
          <cell r="V1533">
            <v>122529.443999</v>
          </cell>
          <cell r="W1533">
            <v>9.7383318978035122E-2</v>
          </cell>
          <cell r="X1533">
            <v>0.18256537295947345</v>
          </cell>
          <cell r="Y1533">
            <v>2405.3015575388599</v>
          </cell>
          <cell r="Z1533">
            <v>508555.58541</v>
          </cell>
          <cell r="AA1533">
            <v>38600000</v>
          </cell>
        </row>
        <row r="1534">
          <cell r="A1534" t="str">
            <v>MDF</v>
          </cell>
          <cell r="D1534">
            <v>409453.441215</v>
          </cell>
          <cell r="E1534">
            <v>100471.182484</v>
          </cell>
          <cell r="F1534">
            <v>246436.30880500001</v>
          </cell>
          <cell r="G1534">
            <v>1074174.3763959999</v>
          </cell>
          <cell r="H1534">
            <v>1502063.8619540001</v>
          </cell>
          <cell r="I1534">
            <v>824358.02933799999</v>
          </cell>
          <cell r="J1534">
            <v>362749.38286499999</v>
          </cell>
          <cell r="K1534">
            <v>247420.803472</v>
          </cell>
          <cell r="L1534">
            <v>461608.646473</v>
          </cell>
          <cell r="M1534">
            <v>677705.83261599997</v>
          </cell>
          <cell r="N1534">
            <v>551135.94999999995</v>
          </cell>
          <cell r="O1534">
            <v>1054742.4161720001</v>
          </cell>
          <cell r="P1534">
            <v>833916.24505899998</v>
          </cell>
          <cell r="Q1534">
            <v>220826.17111299999</v>
          </cell>
          <cell r="R1534">
            <v>62109.299132</v>
          </cell>
          <cell r="S1534">
            <v>101245.320828</v>
          </cell>
          <cell r="T1534">
            <v>37636.513591000003</v>
          </cell>
          <cell r="U1534">
            <v>29523.494863</v>
          </cell>
          <cell r="V1534">
            <v>99745.81272300001</v>
          </cell>
          <cell r="W1534">
            <v>1.9655286043959257E-2</v>
          </cell>
          <cell r="X1534">
            <v>4.3563878960635315E-2</v>
          </cell>
          <cell r="Y1534">
            <v>535.68443254336796</v>
          </cell>
          <cell r="Z1534">
            <v>677705.83261599997</v>
          </cell>
          <cell r="AA1534">
            <v>55113595</v>
          </cell>
        </row>
        <row r="1535">
          <cell r="A1535" t="str">
            <v>VDT</v>
          </cell>
          <cell r="D1535">
            <v>22810.763561</v>
          </cell>
          <cell r="E1535">
            <v>4355.6596769999996</v>
          </cell>
          <cell r="F1535">
            <v>11597.545400999999</v>
          </cell>
          <cell r="G1535">
            <v>15096.824461</v>
          </cell>
          <cell r="H1535">
            <v>38051.588022000004</v>
          </cell>
          <cell r="I1535">
            <v>7074.3953359999996</v>
          </cell>
          <cell r="J1535">
            <v>7074.3953359999996</v>
          </cell>
          <cell r="K1535">
            <v>1500</v>
          </cell>
          <cell r="L1535">
            <v>0</v>
          </cell>
          <cell r="M1535">
            <v>30977.192685999999</v>
          </cell>
          <cell r="N1535">
            <v>19654.400000000001</v>
          </cell>
          <cell r="O1535">
            <v>117629.49331000001</v>
          </cell>
          <cell r="P1535">
            <v>107510.111691</v>
          </cell>
          <cell r="Q1535">
            <v>10119.381619000003</v>
          </cell>
          <cell r="R1535">
            <v>103.153492</v>
          </cell>
          <cell r="S1535">
            <v>4676.2762650000004</v>
          </cell>
          <cell r="T1535">
            <v>4640.3903440000004</v>
          </cell>
          <cell r="U1535">
            <v>3685.325366</v>
          </cell>
          <cell r="V1535">
            <v>4743.5438360000007</v>
          </cell>
          <cell r="W1535">
            <v>9.6850763859560415E-2</v>
          </cell>
          <cell r="X1535">
            <v>0.1189689912625803</v>
          </cell>
          <cell r="Y1535">
            <v>1875.0637852084012</v>
          </cell>
          <cell r="Z1535">
            <v>30977.192685999999</v>
          </cell>
          <cell r="AA1535">
            <v>1965440</v>
          </cell>
        </row>
        <row r="1536">
          <cell r="A1536" t="str">
            <v>NTW</v>
          </cell>
          <cell r="D1536">
            <v>104731.480104</v>
          </cell>
          <cell r="E1536">
            <v>31048.853102000001</v>
          </cell>
          <cell r="F1536">
            <v>5646.4383189999999</v>
          </cell>
          <cell r="G1536">
            <v>89638.521961999999</v>
          </cell>
          <cell r="H1536">
            <v>194680.66842999999</v>
          </cell>
          <cell r="I1536">
            <v>16806.583587000001</v>
          </cell>
          <cell r="J1536">
            <v>16806.583587000001</v>
          </cell>
          <cell r="K1536">
            <v>0</v>
          </cell>
          <cell r="L1536">
            <v>0</v>
          </cell>
          <cell r="M1536">
            <v>177874.08484299999</v>
          </cell>
          <cell r="N1536">
            <v>100000</v>
          </cell>
          <cell r="O1536">
            <v>162294.43490600001</v>
          </cell>
          <cell r="P1536">
            <v>133950.71398599999</v>
          </cell>
          <cell r="Q1536">
            <v>28343.720919999996</v>
          </cell>
          <cell r="R1536">
            <v>0</v>
          </cell>
          <cell r="S1536">
            <v>12210.872277</v>
          </cell>
          <cell r="T1536">
            <v>20172.787666</v>
          </cell>
          <cell r="U1536">
            <v>16068.630133000001</v>
          </cell>
          <cell r="V1536">
            <v>20172.787666</v>
          </cell>
          <cell r="W1536">
            <v>8.2538396146804319E-2</v>
          </cell>
          <cell r="X1536">
            <v>9.0337106426621544E-2</v>
          </cell>
          <cell r="Y1536">
            <v>1606.8630132999999</v>
          </cell>
          <cell r="Z1536">
            <v>177874.08484299999</v>
          </cell>
          <cell r="AA1536">
            <v>10000000</v>
          </cell>
        </row>
        <row r="1537">
          <cell r="A1537" t="str">
            <v>VNP</v>
          </cell>
          <cell r="D1537">
            <v>174775.15301000001</v>
          </cell>
          <cell r="E1537">
            <v>17300.934606999999</v>
          </cell>
          <cell r="F1537">
            <v>58492.223518999999</v>
          </cell>
          <cell r="G1537">
            <v>18644.787651999999</v>
          </cell>
          <cell r="H1537">
            <v>392004.228994</v>
          </cell>
          <cell r="I1537">
            <v>231284.77296900001</v>
          </cell>
          <cell r="J1537">
            <v>201464.96246800001</v>
          </cell>
          <cell r="K1537">
            <v>123276.41780700001</v>
          </cell>
          <cell r="L1537">
            <v>29542.810501</v>
          </cell>
          <cell r="M1537">
            <v>160719.45602499999</v>
          </cell>
          <cell r="N1537">
            <v>194289.13</v>
          </cell>
          <cell r="O1537">
            <v>201848.42478500001</v>
          </cell>
          <cell r="P1537">
            <v>189634.19869700001</v>
          </cell>
          <cell r="Q1537">
            <v>12214.226087999994</v>
          </cell>
          <cell r="R1537">
            <v>7085.0158719999999</v>
          </cell>
          <cell r="S1537">
            <v>-37491.801204000003</v>
          </cell>
          <cell r="T1537">
            <v>36432.196027999998</v>
          </cell>
          <cell r="U1537">
            <v>39680.211071999998</v>
          </cell>
          <cell r="V1537">
            <v>43517.211899999995</v>
          </cell>
          <cell r="W1537">
            <v>0.10122393621576807</v>
          </cell>
          <cell r="X1537">
            <v>0.2468911484234225</v>
          </cell>
          <cell r="Y1537">
            <v>2042.3278992499477</v>
          </cell>
          <cell r="Z1537">
            <v>160719.45602499999</v>
          </cell>
          <cell r="AA1537">
            <v>19428913</v>
          </cell>
        </row>
        <row r="1538">
          <cell r="A1538" t="str">
            <v>VKD</v>
          </cell>
          <cell r="D1538">
            <v>72474.029334999999</v>
          </cell>
          <cell r="E1538">
            <v>54574.361531000002</v>
          </cell>
          <cell r="F1538">
            <v>13930.294061000001</v>
          </cell>
          <cell r="G1538">
            <v>49180.471445000003</v>
          </cell>
          <cell r="H1538">
            <v>232003.42995399999</v>
          </cell>
          <cell r="I1538">
            <v>77059.584742000006</v>
          </cell>
          <cell r="J1538">
            <v>70717.511568000002</v>
          </cell>
          <cell r="K1538">
            <v>34364.651066999999</v>
          </cell>
          <cell r="L1538">
            <v>3801.8919449999999</v>
          </cell>
          <cell r="M1538">
            <v>154943.84521199999</v>
          </cell>
          <cell r="N1538">
            <v>119999.88</v>
          </cell>
          <cell r="O1538">
            <v>216889.00271500001</v>
          </cell>
          <cell r="P1538">
            <v>162891.03349</v>
          </cell>
          <cell r="Q1538">
            <v>53997.969225000008</v>
          </cell>
          <cell r="R1538">
            <v>3676.476885</v>
          </cell>
          <cell r="S1538">
            <v>3525.0523450000001</v>
          </cell>
          <cell r="T1538">
            <v>294.92177900000002</v>
          </cell>
          <cell r="U1538">
            <v>-224.35619399999999</v>
          </cell>
          <cell r="V1538">
            <v>3971.3986640000003</v>
          </cell>
          <cell r="W1538">
            <v>-9.6703826337603608E-4</v>
          </cell>
          <cell r="X1538">
            <v>-1.4479839047044909E-3</v>
          </cell>
          <cell r="Y1538">
            <v>-18.696368196368198</v>
          </cell>
          <cell r="Z1538">
            <v>154943.84521199999</v>
          </cell>
          <cell r="AA1538">
            <v>11999988</v>
          </cell>
        </row>
        <row r="1539">
          <cell r="A1539" t="str">
            <v>BNW</v>
          </cell>
          <cell r="D1539">
            <v>236741.25161499999</v>
          </cell>
          <cell r="E1539">
            <v>18782.314499</v>
          </cell>
          <cell r="F1539">
            <v>14451.748202999999</v>
          </cell>
          <cell r="G1539">
            <v>374593.75418699998</v>
          </cell>
          <cell r="H1539">
            <v>622147.90835200006</v>
          </cell>
          <cell r="I1539">
            <v>215932.59924099999</v>
          </cell>
          <cell r="J1539">
            <v>96573.458171000006</v>
          </cell>
          <cell r="K1539">
            <v>52179.798103000001</v>
          </cell>
          <cell r="L1539">
            <v>46580.744331000002</v>
          </cell>
          <cell r="M1539">
            <v>406215.30911099998</v>
          </cell>
          <cell r="N1539">
            <v>375493.91</v>
          </cell>
          <cell r="O1539">
            <v>141909.05085500001</v>
          </cell>
          <cell r="P1539">
            <v>110508.998473</v>
          </cell>
          <cell r="Q1539">
            <v>31400.052382000013</v>
          </cell>
          <cell r="R1539">
            <v>3378.7931699999999</v>
          </cell>
          <cell r="S1539">
            <v>23196.063709999999</v>
          </cell>
          <cell r="T1539">
            <v>31391.368871999999</v>
          </cell>
          <cell r="U1539">
            <v>25044.712894</v>
          </cell>
          <cell r="V1539">
            <v>34770.162041999996</v>
          </cell>
          <cell r="W1539">
            <v>4.0255239241004014E-2</v>
          </cell>
          <cell r="X1539">
            <v>6.1653788846142261E-2</v>
          </cell>
          <cell r="Y1539">
            <v>666.980534890699</v>
          </cell>
          <cell r="Z1539">
            <v>406215.30911099998</v>
          </cell>
          <cell r="AA1539">
            <v>37549391</v>
          </cell>
        </row>
        <row r="1540">
          <cell r="A1540" t="str">
            <v>DNW</v>
          </cell>
          <cell r="D1540">
            <v>284321.36498299998</v>
          </cell>
          <cell r="E1540">
            <v>65051.349352999998</v>
          </cell>
          <cell r="F1540">
            <v>39806.041895000002</v>
          </cell>
          <cell r="G1540">
            <v>3401419.5426909998</v>
          </cell>
          <cell r="H1540">
            <v>3778158.9051419999</v>
          </cell>
          <cell r="I1540">
            <v>2416100.3156010001</v>
          </cell>
          <cell r="J1540">
            <v>610456.17284300004</v>
          </cell>
          <cell r="K1540">
            <v>462997.402466</v>
          </cell>
          <cell r="L1540">
            <v>1764498.29278</v>
          </cell>
          <cell r="M1540">
            <v>1362058.5895410001</v>
          </cell>
          <cell r="N1540">
            <v>1000000</v>
          </cell>
          <cell r="O1540">
            <v>1011370.3177820001</v>
          </cell>
          <cell r="P1540">
            <v>642047.10277999996</v>
          </cell>
          <cell r="Q1540">
            <v>369323.21500199998</v>
          </cell>
          <cell r="R1540">
            <v>60032.562235999998</v>
          </cell>
          <cell r="S1540">
            <v>216656.693535</v>
          </cell>
          <cell r="T1540">
            <v>150534.561831</v>
          </cell>
          <cell r="U1540">
            <v>116039.58228800001</v>
          </cell>
          <cell r="V1540">
            <v>210567.124067</v>
          </cell>
          <cell r="W1540">
            <v>3.071326145919178E-2</v>
          </cell>
          <cell r="X1540">
            <v>8.519426636933744E-2</v>
          </cell>
          <cell r="Y1540">
            <v>1160.39582288</v>
          </cell>
          <cell r="Z1540">
            <v>1362058.5895410001</v>
          </cell>
          <cell r="AA1540">
            <v>100000000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Profile"/>
      <sheetName val="Rating List"/>
      <sheetName val="Standard"/>
      <sheetName val="Financial Data"/>
      <sheetName val="Sheet1"/>
    </sheetNames>
    <sheetDataSet>
      <sheetData sheetId="0"/>
      <sheetData sheetId="1">
        <row r="1">
          <cell r="A1" t="str">
            <v>Symbol</v>
          </cell>
          <cell r="B1" t="str">
            <v>Company</v>
          </cell>
          <cell r="C1" t="str">
            <v>Exchange</v>
          </cell>
          <cell r="D1" t="str">
            <v>Market cap (bil VND)</v>
          </cell>
          <cell r="E1" t="str">
            <v>Sector</v>
          </cell>
          <cell r="F1" t="str">
            <v>Subsector</v>
          </cell>
          <cell r="G1" t="str">
            <v>Sacombank</v>
          </cell>
          <cell r="H1" t="str">
            <v>Scale</v>
          </cell>
        </row>
        <row r="2">
          <cell r="A2" t="str">
            <v>AGR</v>
          </cell>
          <cell r="B2" t="str">
            <v>Agriseco</v>
          </cell>
          <cell r="C2" t="str">
            <v>HOSE</v>
          </cell>
          <cell r="D2">
            <v>868.03180683000005</v>
          </cell>
          <cell r="E2" t="str">
            <v>Financial</v>
          </cell>
          <cell r="F2" t="str">
            <v>Securities</v>
          </cell>
          <cell r="G2" t="str">
            <v>Chứng khoán</v>
          </cell>
          <cell r="H2" t="str">
            <v>Small</v>
          </cell>
          <cell r="I2">
            <v>0</v>
          </cell>
        </row>
        <row r="3">
          <cell r="A3" t="str">
            <v>APG</v>
          </cell>
          <cell r="B3" t="str">
            <v>Chứng khoán An Phát</v>
          </cell>
          <cell r="C3" t="str">
            <v>HOSE</v>
          </cell>
          <cell r="D3">
            <v>334.84437600000001</v>
          </cell>
          <cell r="E3" t="str">
            <v>Financial</v>
          </cell>
          <cell r="F3" t="str">
            <v>Securities</v>
          </cell>
          <cell r="G3" t="str">
            <v>Chứng khoán</v>
          </cell>
          <cell r="H3" t="str">
            <v>Small</v>
          </cell>
          <cell r="I3">
            <v>0</v>
          </cell>
        </row>
        <row r="4">
          <cell r="A4" t="str">
            <v>BSI</v>
          </cell>
          <cell r="B4" t="str">
            <v>Chứng khoán BIDV</v>
          </cell>
          <cell r="C4" t="str">
            <v>HOSE</v>
          </cell>
          <cell r="D4">
            <v>848.35125655000002</v>
          </cell>
          <cell r="E4" t="str">
            <v>Financial</v>
          </cell>
          <cell r="F4" t="str">
            <v>Securities</v>
          </cell>
          <cell r="G4" t="str">
            <v>Chứng khoán</v>
          </cell>
          <cell r="H4" t="str">
            <v>Small</v>
          </cell>
          <cell r="I4">
            <v>0</v>
          </cell>
        </row>
        <row r="5">
          <cell r="A5" t="str">
            <v>CTS</v>
          </cell>
          <cell r="B5" t="str">
            <v>Vietinbank Securities</v>
          </cell>
          <cell r="C5" t="str">
            <v>HOSE</v>
          </cell>
          <cell r="D5">
            <v>832.04511442</v>
          </cell>
          <cell r="E5" t="str">
            <v>Financial</v>
          </cell>
          <cell r="F5" t="str">
            <v>Securities</v>
          </cell>
          <cell r="G5" t="str">
            <v>Chứng khoán</v>
          </cell>
          <cell r="H5" t="str">
            <v>Small</v>
          </cell>
          <cell r="I5">
            <v>0</v>
          </cell>
        </row>
        <row r="6">
          <cell r="A6" t="str">
            <v>FTS</v>
          </cell>
          <cell r="B6" t="str">
            <v>Chứng khoán FPT</v>
          </cell>
          <cell r="C6" t="str">
            <v>HOSE</v>
          </cell>
          <cell r="D6">
            <v>1370.7761622</v>
          </cell>
          <cell r="E6" t="str">
            <v>Financial</v>
          </cell>
          <cell r="F6" t="str">
            <v>Securities</v>
          </cell>
          <cell r="G6" t="str">
            <v>Chứng khoán</v>
          </cell>
          <cell r="H6" t="str">
            <v>Small</v>
          </cell>
          <cell r="I6">
            <v>0</v>
          </cell>
        </row>
        <row r="7">
          <cell r="A7" t="str">
            <v>HCM</v>
          </cell>
          <cell r="B7" t="str">
            <v>Chứng khoán TP.HCM</v>
          </cell>
          <cell r="C7" t="str">
            <v>HOSE</v>
          </cell>
          <cell r="D7">
            <v>7882.3172633999993</v>
          </cell>
          <cell r="E7" t="str">
            <v>Financial</v>
          </cell>
          <cell r="F7" t="str">
            <v>Securities</v>
          </cell>
          <cell r="G7" t="str">
            <v>Chứng khoán</v>
          </cell>
          <cell r="H7" t="str">
            <v>Medium</v>
          </cell>
          <cell r="I7">
            <v>0</v>
          </cell>
        </row>
        <row r="8">
          <cell r="A8" t="str">
            <v>SSI</v>
          </cell>
          <cell r="B8" t="str">
            <v>Chứng khoán SSI</v>
          </cell>
          <cell r="C8" t="str">
            <v>HOSE</v>
          </cell>
          <cell r="D8">
            <v>10999.384254999999</v>
          </cell>
          <cell r="E8" t="str">
            <v>Financial</v>
          </cell>
          <cell r="F8" t="str">
            <v>Securities</v>
          </cell>
          <cell r="G8" t="str">
            <v>Chứng khoán</v>
          </cell>
          <cell r="H8" t="str">
            <v>Large</v>
          </cell>
          <cell r="I8">
            <v>0</v>
          </cell>
        </row>
        <row r="9">
          <cell r="A9" t="str">
            <v>TVB</v>
          </cell>
          <cell r="B9" t="str">
            <v>Chứng khoán Trí Việt</v>
          </cell>
          <cell r="C9" t="str">
            <v>HOSE</v>
          </cell>
          <cell r="D9">
            <v>660.61564799999996</v>
          </cell>
          <cell r="E9" t="str">
            <v>Financial</v>
          </cell>
          <cell r="F9" t="str">
            <v>Securities</v>
          </cell>
          <cell r="G9" t="str">
            <v>Chứng khoán</v>
          </cell>
          <cell r="H9" t="str">
            <v>Small</v>
          </cell>
          <cell r="I9">
            <v>0</v>
          </cell>
        </row>
        <row r="10">
          <cell r="A10" t="str">
            <v>TVS</v>
          </cell>
          <cell r="B10" t="str">
            <v>Chứng khoán Thiên Việt</v>
          </cell>
          <cell r="C10" t="str">
            <v>HOSE</v>
          </cell>
          <cell r="D10">
            <v>993.54628000000014</v>
          </cell>
          <cell r="E10" t="str">
            <v>Financial</v>
          </cell>
          <cell r="F10" t="str">
            <v>Securities</v>
          </cell>
          <cell r="G10" t="str">
            <v>Chứng khoán</v>
          </cell>
          <cell r="H10" t="str">
            <v>Small</v>
          </cell>
          <cell r="I10">
            <v>0</v>
          </cell>
        </row>
        <row r="11">
          <cell r="A11" t="str">
            <v>VCI</v>
          </cell>
          <cell r="B11" t="str">
            <v>Chứng khoán Bản Việt</v>
          </cell>
          <cell r="C11" t="str">
            <v>HOSE</v>
          </cell>
          <cell r="D11">
            <v>5579.6820247000005</v>
          </cell>
          <cell r="E11" t="str">
            <v>Financial</v>
          </cell>
          <cell r="F11" t="str">
            <v>Securities</v>
          </cell>
          <cell r="G11" t="str">
            <v>Chứng khoán</v>
          </cell>
          <cell r="H11" t="str">
            <v>Medium</v>
          </cell>
          <cell r="I11">
            <v>0</v>
          </cell>
        </row>
        <row r="12">
          <cell r="A12" t="str">
            <v>VDS</v>
          </cell>
          <cell r="B12" t="str">
            <v>Chứng khoán Rồng Việt</v>
          </cell>
          <cell r="C12" t="str">
            <v>HOSE</v>
          </cell>
          <cell r="D12">
            <v>690.68935140000008</v>
          </cell>
          <cell r="E12" t="str">
            <v>Financial</v>
          </cell>
          <cell r="F12" t="str">
            <v>Securities</v>
          </cell>
          <cell r="G12" t="str">
            <v>Chứng khoán</v>
          </cell>
          <cell r="H12" t="str">
            <v>Small</v>
          </cell>
          <cell r="I12">
            <v>0</v>
          </cell>
        </row>
        <row r="13">
          <cell r="A13" t="str">
            <v>VND</v>
          </cell>
          <cell r="B13" t="str">
            <v>Chứng khoán VNDIRECT</v>
          </cell>
          <cell r="C13" t="str">
            <v>HOSE</v>
          </cell>
          <cell r="D13">
            <v>2940.7718861999997</v>
          </cell>
          <cell r="E13" t="str">
            <v>Financial</v>
          </cell>
          <cell r="F13" t="str">
            <v>Securities</v>
          </cell>
          <cell r="G13" t="str">
            <v>Chứng khoán</v>
          </cell>
          <cell r="H13" t="str">
            <v>Medium</v>
          </cell>
          <cell r="I13">
            <v>0</v>
          </cell>
        </row>
        <row r="14">
          <cell r="A14" t="str">
            <v>APS</v>
          </cell>
          <cell r="B14" t="str">
            <v>CK Châu Á - TBD</v>
          </cell>
          <cell r="C14" t="str">
            <v>HNX</v>
          </cell>
          <cell r="D14">
            <v>81.900000000000006</v>
          </cell>
          <cell r="E14" t="str">
            <v>Financial</v>
          </cell>
          <cell r="F14" t="str">
            <v>Securities</v>
          </cell>
          <cell r="G14" t="str">
            <v>Chứng khoán</v>
          </cell>
          <cell r="H14" t="str">
            <v>Small</v>
          </cell>
          <cell r="I14">
            <v>0</v>
          </cell>
        </row>
        <row r="15">
          <cell r="A15" t="str">
            <v>ART</v>
          </cell>
          <cell r="B15" t="str">
            <v>Chứng khoán BOS</v>
          </cell>
          <cell r="C15" t="str">
            <v>HNX</v>
          </cell>
          <cell r="D15">
            <v>203.53726890000002</v>
          </cell>
          <cell r="E15" t="str">
            <v>Financial</v>
          </cell>
          <cell r="F15" t="str">
            <v>Securities</v>
          </cell>
          <cell r="G15" t="str">
            <v>Chứng khoán</v>
          </cell>
          <cell r="H15" t="str">
            <v>Small</v>
          </cell>
          <cell r="I15">
            <v>0</v>
          </cell>
        </row>
        <row r="16">
          <cell r="A16" t="str">
            <v>BVS</v>
          </cell>
          <cell r="B16" t="str">
            <v>Chứng khoán Bảo Việt</v>
          </cell>
          <cell r="C16" t="str">
            <v>HNX</v>
          </cell>
          <cell r="D16">
            <v>736.44147899999996</v>
          </cell>
          <cell r="E16" t="str">
            <v>Financial</v>
          </cell>
          <cell r="F16" t="str">
            <v>Securities</v>
          </cell>
          <cell r="G16" t="str">
            <v>Chứng khoán</v>
          </cell>
          <cell r="H16" t="str">
            <v>Small</v>
          </cell>
          <cell r="I16">
            <v>0</v>
          </cell>
        </row>
        <row r="17">
          <cell r="A17" t="str">
            <v>EVS</v>
          </cell>
          <cell r="B17" t="str">
            <v>Chứng khoán Everest</v>
          </cell>
          <cell r="C17" t="str">
            <v>HNX</v>
          </cell>
          <cell r="D17">
            <v>588.00391999999999</v>
          </cell>
          <cell r="E17" t="str">
            <v>Financial</v>
          </cell>
          <cell r="F17" t="str">
            <v>Securities</v>
          </cell>
          <cell r="G17" t="str">
            <v>Chứng khoán</v>
          </cell>
          <cell r="H17" t="str">
            <v>Small</v>
          </cell>
          <cell r="I17">
            <v>0</v>
          </cell>
        </row>
        <row r="18">
          <cell r="A18" t="str">
            <v>HBS</v>
          </cell>
          <cell r="B18" t="str">
            <v>Chứng khoán Hòa Bình</v>
          </cell>
          <cell r="C18" t="str">
            <v>HNX</v>
          </cell>
          <cell r="D18">
            <v>65.999960000000002</v>
          </cell>
          <cell r="E18" t="str">
            <v>Financial</v>
          </cell>
          <cell r="F18" t="str">
            <v>Securities</v>
          </cell>
          <cell r="G18" t="str">
            <v>Chứng khoán</v>
          </cell>
          <cell r="H18" t="str">
            <v>Small</v>
          </cell>
          <cell r="I18">
            <v>0</v>
          </cell>
        </row>
        <row r="19">
          <cell r="A19" t="str">
            <v>IVS</v>
          </cell>
          <cell r="B19" t="str">
            <v>Chứng khoán Đầu tư Việt Nam</v>
          </cell>
          <cell r="C19" t="str">
            <v>HNX</v>
          </cell>
          <cell r="D19">
            <v>728.17499999999995</v>
          </cell>
          <cell r="E19" t="str">
            <v>Financial</v>
          </cell>
          <cell r="F19" t="str">
            <v>Securities</v>
          </cell>
          <cell r="G19" t="str">
            <v>Chứng khoán</v>
          </cell>
          <cell r="H19" t="str">
            <v>Small</v>
          </cell>
          <cell r="I19">
            <v>0</v>
          </cell>
        </row>
        <row r="20">
          <cell r="A20" t="str">
            <v>MBS</v>
          </cell>
          <cell r="B20" t="str">
            <v>Chứng khoán MB</v>
          </cell>
          <cell r="C20" t="str">
            <v>HNX</v>
          </cell>
          <cell r="D20">
            <v>1721.840958</v>
          </cell>
          <cell r="E20" t="str">
            <v>Financial</v>
          </cell>
          <cell r="F20" t="str">
            <v>Securities</v>
          </cell>
          <cell r="G20" t="str">
            <v>Chứng khoán</v>
          </cell>
          <cell r="H20" t="str">
            <v>Small</v>
          </cell>
          <cell r="I20">
            <v>0</v>
          </cell>
        </row>
        <row r="21">
          <cell r="A21" t="str">
            <v>PSI</v>
          </cell>
          <cell r="B21" t="str">
            <v>Chứng khoán Dầu khí</v>
          </cell>
          <cell r="C21" t="str">
            <v>HNX</v>
          </cell>
          <cell r="D21">
            <v>137.63498999999999</v>
          </cell>
          <cell r="E21" t="str">
            <v>Financial</v>
          </cell>
          <cell r="F21" t="str">
            <v>Securities</v>
          </cell>
          <cell r="G21" t="str">
            <v>Chứng khoán</v>
          </cell>
          <cell r="H21" t="str">
            <v>Small</v>
          </cell>
          <cell r="I21">
            <v>0</v>
          </cell>
        </row>
        <row r="22">
          <cell r="A22" t="str">
            <v>SHS</v>
          </cell>
          <cell r="B22" t="str">
            <v>Chứng khoán SG - HN</v>
          </cell>
          <cell r="C22" t="str">
            <v>HNX</v>
          </cell>
          <cell r="D22">
            <v>1782.5065285999999</v>
          </cell>
          <cell r="E22" t="str">
            <v>Financial</v>
          </cell>
          <cell r="F22" t="str">
            <v>Securities</v>
          </cell>
          <cell r="G22" t="str">
            <v>Chứng khoán</v>
          </cell>
          <cell r="H22" t="str">
            <v>Small</v>
          </cell>
          <cell r="I22">
            <v>0</v>
          </cell>
        </row>
        <row r="23">
          <cell r="A23" t="str">
            <v>VIG</v>
          </cell>
          <cell r="B23" t="str">
            <v>CK TM và CN Việt Nam</v>
          </cell>
          <cell r="C23" t="str">
            <v>HNX</v>
          </cell>
          <cell r="D23">
            <v>37.54663</v>
          </cell>
          <cell r="E23" t="str">
            <v>Financial</v>
          </cell>
          <cell r="F23" t="str">
            <v>Securities</v>
          </cell>
          <cell r="G23" t="str">
            <v>Chứng khoán</v>
          </cell>
          <cell r="H23" t="str">
            <v>Small</v>
          </cell>
          <cell r="I23">
            <v>0</v>
          </cell>
        </row>
        <row r="24">
          <cell r="A24" t="str">
            <v>VIX</v>
          </cell>
          <cell r="B24" t="str">
            <v>Chứng khoán IB</v>
          </cell>
          <cell r="C24" t="str">
            <v>HNX</v>
          </cell>
          <cell r="D24">
            <v>685.04096420000008</v>
          </cell>
          <cell r="E24" t="str">
            <v>Financial</v>
          </cell>
          <cell r="F24" t="str">
            <v>Securities</v>
          </cell>
          <cell r="G24" t="str">
            <v>Chứng khoán</v>
          </cell>
          <cell r="H24" t="str">
            <v>Small</v>
          </cell>
          <cell r="I24">
            <v>0</v>
          </cell>
        </row>
        <row r="25">
          <cell r="A25" t="str">
            <v>WSS</v>
          </cell>
          <cell r="B25" t="str">
            <v>Chứng khoán Phố Wall</v>
          </cell>
          <cell r="C25" t="str">
            <v>HNX</v>
          </cell>
          <cell r="D25">
            <v>85.509999999999991</v>
          </cell>
          <cell r="E25" t="str">
            <v>Financial</v>
          </cell>
          <cell r="F25" t="str">
            <v>Securities</v>
          </cell>
          <cell r="G25" t="str">
            <v>Chứng khoán</v>
          </cell>
          <cell r="H25" t="str">
            <v>Small</v>
          </cell>
          <cell r="I25">
            <v>0</v>
          </cell>
        </row>
        <row r="26">
          <cell r="A26" t="str">
            <v>BMS</v>
          </cell>
          <cell r="B26" t="str">
            <v>Chứng khoán Bảo Minh</v>
          </cell>
          <cell r="C26" t="str">
            <v>UPCOM</v>
          </cell>
          <cell r="D26">
            <v>225</v>
          </cell>
          <cell r="E26" t="str">
            <v>Financial</v>
          </cell>
          <cell r="F26" t="str">
            <v>Securities</v>
          </cell>
          <cell r="G26" t="str">
            <v>Chứng khoán</v>
          </cell>
          <cell r="H26" t="str">
            <v>Small</v>
          </cell>
          <cell r="I26">
            <v>0</v>
          </cell>
        </row>
        <row r="27">
          <cell r="A27" t="str">
            <v>CSI</v>
          </cell>
          <cell r="B27" t="str">
            <v>Chứng khoán Kiến thiết VN</v>
          </cell>
          <cell r="C27" t="str">
            <v>UPCOM</v>
          </cell>
          <cell r="D27">
            <v>233.52</v>
          </cell>
          <cell r="E27" t="str">
            <v>Financial</v>
          </cell>
          <cell r="F27" t="str">
            <v>Securities</v>
          </cell>
          <cell r="G27" t="str">
            <v>Chứng khoán</v>
          </cell>
          <cell r="H27" t="str">
            <v>Small</v>
          </cell>
          <cell r="I27">
            <v>0</v>
          </cell>
        </row>
        <row r="28">
          <cell r="A28" t="str">
            <v>DSC</v>
          </cell>
          <cell r="B28" t="str">
            <v>Chứng khoán Đà Nẵng</v>
          </cell>
          <cell r="C28" t="str">
            <v>UPCOM</v>
          </cell>
          <cell r="D28">
            <v>35.400000000000006</v>
          </cell>
          <cell r="E28" t="str">
            <v>Financial</v>
          </cell>
          <cell r="F28" t="str">
            <v>Securities</v>
          </cell>
          <cell r="G28" t="str">
            <v>Chứng khoán</v>
          </cell>
          <cell r="H28" t="str">
            <v>Small</v>
          </cell>
          <cell r="I28">
            <v>0</v>
          </cell>
        </row>
        <row r="29">
          <cell r="A29" t="str">
            <v>HAC</v>
          </cell>
          <cell r="B29" t="str">
            <v>Chứng khoán Hải Phòng</v>
          </cell>
          <cell r="C29" t="str">
            <v>UPCOM</v>
          </cell>
          <cell r="D29">
            <v>142.96431100000001</v>
          </cell>
          <cell r="E29" t="str">
            <v>Financial</v>
          </cell>
          <cell r="F29" t="str">
            <v>Securities</v>
          </cell>
          <cell r="G29" t="str">
            <v>Chứng khoán</v>
          </cell>
          <cell r="H29" t="str">
            <v>Small</v>
          </cell>
          <cell r="I29">
            <v>0</v>
          </cell>
        </row>
        <row r="30">
          <cell r="A30" t="str">
            <v>HFT</v>
          </cell>
          <cell r="B30" t="str">
            <v>Chứng khoán HFT</v>
          </cell>
          <cell r="C30" t="str">
            <v>UPCOM</v>
          </cell>
          <cell r="D30">
            <v>861</v>
          </cell>
          <cell r="E30" t="str">
            <v>Financial</v>
          </cell>
          <cell r="F30" t="str">
            <v>Securities</v>
          </cell>
          <cell r="G30" t="str">
            <v>Chứng khoán</v>
          </cell>
          <cell r="H30" t="str">
            <v>Small</v>
          </cell>
          <cell r="I30">
            <v>0</v>
          </cell>
        </row>
        <row r="31">
          <cell r="A31" t="str">
            <v>ORS</v>
          </cell>
          <cell r="B31" t="str">
            <v>Chứng khoán Tiên Phong</v>
          </cell>
          <cell r="C31" t="str">
            <v>UPCOM</v>
          </cell>
          <cell r="D31">
            <v>272</v>
          </cell>
          <cell r="E31" t="str">
            <v>Financial</v>
          </cell>
          <cell r="F31" t="str">
            <v>Securities</v>
          </cell>
          <cell r="G31" t="str">
            <v>Chứng khoán</v>
          </cell>
          <cell r="H31" t="str">
            <v>Small</v>
          </cell>
          <cell r="I31">
            <v>0</v>
          </cell>
        </row>
        <row r="32">
          <cell r="A32" t="str">
            <v>PHS</v>
          </cell>
          <cell r="B32" t="str">
            <v>Chứng khoán Phú Hưng</v>
          </cell>
          <cell r="C32" t="str">
            <v>UPCOM</v>
          </cell>
          <cell r="D32">
            <v>755.99470800000006</v>
          </cell>
          <cell r="E32" t="str">
            <v>Financial</v>
          </cell>
          <cell r="F32" t="str">
            <v>Securities</v>
          </cell>
          <cell r="G32" t="str">
            <v>Chứng khoán</v>
          </cell>
          <cell r="H32" t="str">
            <v>Small</v>
          </cell>
          <cell r="I32">
            <v>0</v>
          </cell>
        </row>
        <row r="33">
          <cell r="A33" t="str">
            <v>SBS</v>
          </cell>
          <cell r="B33" t="str">
            <v>Chứng khoán Sacombank</v>
          </cell>
          <cell r="C33" t="str">
            <v>UPCOM</v>
          </cell>
          <cell r="D33">
            <v>139.32599999999999</v>
          </cell>
          <cell r="E33" t="str">
            <v>Financial</v>
          </cell>
          <cell r="F33" t="str">
            <v>Securities</v>
          </cell>
          <cell r="G33" t="str">
            <v>Chứng khoán</v>
          </cell>
          <cell r="H33" t="str">
            <v>Small</v>
          </cell>
          <cell r="I33">
            <v>0</v>
          </cell>
        </row>
        <row r="34">
          <cell r="A34" t="str">
            <v>TCI</v>
          </cell>
          <cell r="B34" t="str">
            <v>Chứng khoán Thành Công</v>
          </cell>
          <cell r="C34" t="str">
            <v>UPCOM</v>
          </cell>
          <cell r="D34">
            <v>212.4</v>
          </cell>
          <cell r="E34" t="str">
            <v>Financial</v>
          </cell>
          <cell r="F34" t="str">
            <v>Securities</v>
          </cell>
          <cell r="G34" t="str">
            <v>Chứng khoán</v>
          </cell>
          <cell r="H34" t="str">
            <v>Small</v>
          </cell>
          <cell r="I34">
            <v>0</v>
          </cell>
        </row>
        <row r="35">
          <cell r="I35">
            <v>0</v>
          </cell>
        </row>
      </sheetData>
      <sheetData sheetId="2"/>
      <sheetData sheetId="3"/>
      <sheetData sheetId="4">
        <row r="1">
          <cell r="A1" t="str">
            <v>SYMBOL</v>
          </cell>
          <cell r="B1" t="str">
            <v>AUDIT</v>
          </cell>
          <cell r="C1" t="str">
            <v>REPORT</v>
          </cell>
          <cell r="D1" t="str">
            <v>CURRENT ASSETS</v>
          </cell>
          <cell r="E1" t="str">
            <v>AR</v>
          </cell>
          <cell r="F1" t="str">
            <v>INVENTORIES</v>
          </cell>
          <cell r="G1" t="str">
            <v>PP&amp;E</v>
          </cell>
          <cell r="H1" t="str">
            <v>TOTAL ASSETS</v>
          </cell>
          <cell r="I1" t="str">
            <v>TOTAL LIABILITIES</v>
          </cell>
          <cell r="J1" t="str">
            <v>CURRENT LIABILITIES</v>
          </cell>
          <cell r="K1" t="str">
            <v>ST DEBT</v>
          </cell>
          <cell r="L1" t="str">
            <v>LT DEBT</v>
          </cell>
          <cell r="M1" t="str">
            <v>OWNER'S EQUITY</v>
          </cell>
          <cell r="N1" t="str">
            <v>SHARE CAPITAL</v>
          </cell>
          <cell r="O1" t="str">
            <v>NET REVENUE</v>
          </cell>
          <cell r="P1" t="str">
            <v>COGS</v>
          </cell>
          <cell r="Q1" t="str">
            <v>GROSS PROFIT</v>
          </cell>
          <cell r="R1" t="str">
            <v>INTEREST EXPENSE</v>
          </cell>
          <cell r="S1" t="str">
            <v>OPERATING PROFIT</v>
          </cell>
          <cell r="T1" t="str">
            <v>EBT</v>
          </cell>
          <cell r="U1" t="str">
            <v>NET PROFIT</v>
          </cell>
          <cell r="V1" t="str">
            <v>EBIT</v>
          </cell>
          <cell r="W1" t="str">
            <v>ROA</v>
          </cell>
          <cell r="X1" t="str">
            <v>ROE</v>
          </cell>
          <cell r="Y1" t="str">
            <v>EPS</v>
          </cell>
          <cell r="Z1" t="str">
            <v>BV</v>
          </cell>
          <cell r="AA1" t="str">
            <v>SLCP</v>
          </cell>
        </row>
        <row r="2">
          <cell r="A2" t="str">
            <v>AGR</v>
          </cell>
          <cell r="B2">
            <v>0</v>
          </cell>
          <cell r="C2">
            <v>0</v>
          </cell>
          <cell r="D2">
            <v>1990256.9</v>
          </cell>
          <cell r="E2">
            <v>49239.034091000001</v>
          </cell>
          <cell r="F2">
            <v>0</v>
          </cell>
          <cell r="G2">
            <v>3469.0133129999999</v>
          </cell>
          <cell r="H2">
            <v>2092704.216615</v>
          </cell>
          <cell r="I2">
            <v>97055.467308000007</v>
          </cell>
          <cell r="J2">
            <v>90980.5</v>
          </cell>
          <cell r="K2">
            <v>0</v>
          </cell>
          <cell r="L2">
            <v>0</v>
          </cell>
          <cell r="M2">
            <v>1995648.7493070001</v>
          </cell>
          <cell r="N2">
            <v>2111999.5299999998</v>
          </cell>
          <cell r="O2">
            <v>194206.236691</v>
          </cell>
          <cell r="P2">
            <v>54301.5</v>
          </cell>
          <cell r="Q2">
            <v>170486.8</v>
          </cell>
          <cell r="R2">
            <v>-305.60000000000002</v>
          </cell>
          <cell r="S2">
            <v>95748.683512000003</v>
          </cell>
          <cell r="T2">
            <v>95979.028109000006</v>
          </cell>
          <cell r="U2">
            <v>72907.829905000006</v>
          </cell>
          <cell r="V2">
            <v>72602.229905</v>
          </cell>
          <cell r="W2">
            <v>3.4839051465634353E-2</v>
          </cell>
          <cell r="X2">
            <v>3.6533397939049972E-2</v>
          </cell>
          <cell r="Y2">
            <v>345.20760478104842</v>
          </cell>
          <cell r="Z2">
            <v>1995648.7493070001</v>
          </cell>
          <cell r="AA2">
            <v>211199953</v>
          </cell>
        </row>
        <row r="3">
          <cell r="A3" t="str">
            <v>APG</v>
          </cell>
          <cell r="B3">
            <v>0</v>
          </cell>
          <cell r="C3">
            <v>0</v>
          </cell>
          <cell r="D3">
            <v>346401.3</v>
          </cell>
          <cell r="E3">
            <v>36012.600494999999</v>
          </cell>
          <cell r="F3">
            <v>0</v>
          </cell>
          <cell r="G3">
            <v>324.49175000000002</v>
          </cell>
          <cell r="H3">
            <v>357792.67113999999</v>
          </cell>
          <cell r="I3">
            <v>3561.293173</v>
          </cell>
          <cell r="J3">
            <v>3561.3</v>
          </cell>
          <cell r="K3">
            <v>0</v>
          </cell>
          <cell r="L3">
            <v>0</v>
          </cell>
          <cell r="M3">
            <v>354231.37796700001</v>
          </cell>
          <cell r="N3">
            <v>340289</v>
          </cell>
          <cell r="O3">
            <v>24012.173364999999</v>
          </cell>
          <cell r="P3">
            <v>31204.799999999999</v>
          </cell>
          <cell r="Q3">
            <v>16997.8</v>
          </cell>
          <cell r="R3">
            <v>0</v>
          </cell>
          <cell r="S3">
            <v>6329.9946049999999</v>
          </cell>
          <cell r="T3">
            <v>6333.4646050000001</v>
          </cell>
          <cell r="U3">
            <v>4868.9945319999997</v>
          </cell>
          <cell r="V3">
            <v>4868.9945319999997</v>
          </cell>
          <cell r="W3">
            <v>1.3608424444487351E-2</v>
          </cell>
          <cell r="X3">
            <v>1.3745237815870712E-2</v>
          </cell>
          <cell r="Y3">
            <v>143.08410004437405</v>
          </cell>
          <cell r="Z3">
            <v>354231.37796700001</v>
          </cell>
          <cell r="AA3">
            <v>34028900</v>
          </cell>
        </row>
        <row r="4">
          <cell r="A4" t="str">
            <v>APS</v>
          </cell>
          <cell r="B4">
            <v>0</v>
          </cell>
          <cell r="C4">
            <v>0</v>
          </cell>
          <cell r="D4">
            <v>343779.8</v>
          </cell>
          <cell r="E4">
            <v>18865.922196</v>
          </cell>
          <cell r="F4">
            <v>0</v>
          </cell>
          <cell r="G4">
            <v>465.21992299999999</v>
          </cell>
          <cell r="H4">
            <v>354914.23555899999</v>
          </cell>
          <cell r="I4">
            <v>9330.690337</v>
          </cell>
          <cell r="J4">
            <v>9317.4</v>
          </cell>
          <cell r="K4">
            <v>0</v>
          </cell>
          <cell r="L4">
            <v>0</v>
          </cell>
          <cell r="M4">
            <v>345583.54522199999</v>
          </cell>
          <cell r="N4">
            <v>390000</v>
          </cell>
          <cell r="O4">
            <v>63556.20824</v>
          </cell>
          <cell r="P4">
            <v>90732.800000000003</v>
          </cell>
          <cell r="Q4">
            <v>-5537.8</v>
          </cell>
          <cell r="R4">
            <v>0</v>
          </cell>
          <cell r="S4">
            <v>-22192.636632999998</v>
          </cell>
          <cell r="T4">
            <v>-22199.220784000001</v>
          </cell>
          <cell r="U4">
            <v>-24354.636374000002</v>
          </cell>
          <cell r="V4">
            <v>-24354.636374000002</v>
          </cell>
          <cell r="W4">
            <v>-6.862118769522095E-2</v>
          </cell>
          <cell r="X4">
            <v>-7.0473946779945174E-2</v>
          </cell>
          <cell r="Y4">
            <v>-624.47785574358977</v>
          </cell>
          <cell r="Z4">
            <v>345583.54522199999</v>
          </cell>
          <cell r="AA4">
            <v>39000000</v>
          </cell>
        </row>
        <row r="5">
          <cell r="A5" t="str">
            <v>ART</v>
          </cell>
          <cell r="B5">
            <v>0</v>
          </cell>
          <cell r="C5">
            <v>0</v>
          </cell>
          <cell r="D5">
            <v>1034706.7</v>
          </cell>
          <cell r="E5">
            <v>871.78203399999995</v>
          </cell>
          <cell r="F5">
            <v>0</v>
          </cell>
          <cell r="G5">
            <v>6479.6637710000005</v>
          </cell>
          <cell r="H5">
            <v>1081189.939951</v>
          </cell>
          <cell r="I5">
            <v>32037.629095</v>
          </cell>
          <cell r="J5">
            <v>16926.7</v>
          </cell>
          <cell r="K5">
            <v>0</v>
          </cell>
          <cell r="L5">
            <v>0</v>
          </cell>
          <cell r="M5">
            <v>1049152.3108560001</v>
          </cell>
          <cell r="N5">
            <v>969225.09</v>
          </cell>
          <cell r="O5">
            <v>80744.592875999995</v>
          </cell>
          <cell r="P5">
            <v>76393.600000000006</v>
          </cell>
          <cell r="Q5">
            <v>84481.8</v>
          </cell>
          <cell r="R5">
            <v>0</v>
          </cell>
          <cell r="S5">
            <v>53585.830394999997</v>
          </cell>
          <cell r="T5">
            <v>70835.837239999993</v>
          </cell>
          <cell r="U5">
            <v>55054.366968000002</v>
          </cell>
          <cell r="V5">
            <v>55054.366968000002</v>
          </cell>
          <cell r="W5">
            <v>5.0920162067448656E-2</v>
          </cell>
          <cell r="X5">
            <v>5.2475094796370719E-2</v>
          </cell>
          <cell r="Y5">
            <v>568.02457484875879</v>
          </cell>
          <cell r="Z5">
            <v>1049152.3108560001</v>
          </cell>
          <cell r="AA5">
            <v>96922509</v>
          </cell>
        </row>
        <row r="6">
          <cell r="A6" t="str">
            <v>BMS</v>
          </cell>
          <cell r="B6">
            <v>0</v>
          </cell>
          <cell r="C6">
            <v>0</v>
          </cell>
          <cell r="D6">
            <v>763086.4</v>
          </cell>
          <cell r="E6">
            <v>412797.31417299999</v>
          </cell>
          <cell r="F6">
            <v>0</v>
          </cell>
          <cell r="G6">
            <v>1284.72795</v>
          </cell>
          <cell r="H6">
            <v>754320.50011899997</v>
          </cell>
          <cell r="I6">
            <v>207331.80559999999</v>
          </cell>
          <cell r="J6">
            <v>200690.1</v>
          </cell>
          <cell r="K6">
            <v>200.4</v>
          </cell>
          <cell r="L6">
            <v>150382.1</v>
          </cell>
          <cell r="M6">
            <v>546988.69451900001</v>
          </cell>
          <cell r="N6">
            <v>500000</v>
          </cell>
          <cell r="O6">
            <v>50932.89834</v>
          </cell>
          <cell r="P6">
            <v>61491.1</v>
          </cell>
          <cell r="Q6">
            <v>-4578.5</v>
          </cell>
          <cell r="R6">
            <v>-3043.3</v>
          </cell>
          <cell r="S6">
            <v>6471.7594939999999</v>
          </cell>
          <cell r="T6">
            <v>39532.564407999998</v>
          </cell>
          <cell r="U6">
            <v>31626.654815000002</v>
          </cell>
          <cell r="V6">
            <v>28583.354815000002</v>
          </cell>
          <cell r="W6">
            <v>4.1927343629147885E-2</v>
          </cell>
          <cell r="X6">
            <v>5.7819576769884098E-2</v>
          </cell>
          <cell r="Y6">
            <v>632.53309630000001</v>
          </cell>
          <cell r="Z6">
            <v>546988.69451900001</v>
          </cell>
          <cell r="AA6">
            <v>50000000</v>
          </cell>
        </row>
        <row r="7">
          <cell r="A7" t="str">
            <v>BSI</v>
          </cell>
          <cell r="B7">
            <v>0</v>
          </cell>
          <cell r="C7">
            <v>0</v>
          </cell>
          <cell r="D7">
            <v>1724203.5</v>
          </cell>
          <cell r="E7">
            <v>85917.250868999996</v>
          </cell>
          <cell r="F7">
            <v>0</v>
          </cell>
          <cell r="G7">
            <v>13137.324446000001</v>
          </cell>
          <cell r="H7">
            <v>1781325.6828640001</v>
          </cell>
          <cell r="I7">
            <v>339468.07923600002</v>
          </cell>
          <cell r="J7">
            <v>339468.1</v>
          </cell>
          <cell r="K7">
            <v>257000</v>
          </cell>
          <cell r="L7">
            <v>0</v>
          </cell>
          <cell r="M7">
            <v>1441857.603628</v>
          </cell>
          <cell r="N7">
            <v>1220649.29</v>
          </cell>
          <cell r="O7">
            <v>331051.625634</v>
          </cell>
          <cell r="P7">
            <v>415174.9</v>
          </cell>
          <cell r="Q7">
            <v>204199.1</v>
          </cell>
          <cell r="R7">
            <v>-25777</v>
          </cell>
          <cell r="S7">
            <v>108417.571199</v>
          </cell>
          <cell r="T7">
            <v>108441.88029099999</v>
          </cell>
          <cell r="U7">
            <v>103901.25413099999</v>
          </cell>
          <cell r="V7">
            <v>78124.254130999994</v>
          </cell>
          <cell r="W7">
            <v>5.832805035626526E-2</v>
          </cell>
          <cell r="X7">
            <v>7.2060690230133548E-2</v>
          </cell>
          <cell r="Y7">
            <v>851.19661300093821</v>
          </cell>
          <cell r="Z7">
            <v>1441857.603628</v>
          </cell>
          <cell r="AA7">
            <v>122064929</v>
          </cell>
        </row>
        <row r="8">
          <cell r="A8" t="str">
            <v>BVS</v>
          </cell>
          <cell r="B8">
            <v>0</v>
          </cell>
          <cell r="C8">
            <v>0</v>
          </cell>
          <cell r="D8">
            <v>2261981.2000000002</v>
          </cell>
          <cell r="E8">
            <v>15864.244416</v>
          </cell>
          <cell r="F8">
            <v>0</v>
          </cell>
          <cell r="G8">
            <v>14277.297589</v>
          </cell>
          <cell r="H8">
            <v>2437442.277702</v>
          </cell>
          <cell r="I8">
            <v>650705.47305899998</v>
          </cell>
          <cell r="J8">
            <v>335051.2</v>
          </cell>
          <cell r="K8">
            <v>200000</v>
          </cell>
          <cell r="L8">
            <v>306430.04926699999</v>
          </cell>
          <cell r="M8">
            <v>1786736.804643</v>
          </cell>
          <cell r="N8">
            <v>722001.45</v>
          </cell>
          <cell r="O8">
            <v>397512.18054199999</v>
          </cell>
          <cell r="P8">
            <v>272067.20000000001</v>
          </cell>
          <cell r="Q8">
            <v>248178.5</v>
          </cell>
          <cell r="R8">
            <v>-41733</v>
          </cell>
          <cell r="S8">
            <v>133293.47730100001</v>
          </cell>
          <cell r="T8">
            <v>132799.87851499999</v>
          </cell>
          <cell r="U8">
            <v>118838.25012899999</v>
          </cell>
          <cell r="V8">
            <v>77105.250128999993</v>
          </cell>
          <cell r="W8">
            <v>4.8755308470746515E-2</v>
          </cell>
          <cell r="X8">
            <v>6.6511334976806807E-2</v>
          </cell>
          <cell r="Y8">
            <v>1645.9558374709636</v>
          </cell>
          <cell r="Z8">
            <v>1786736.804643</v>
          </cell>
          <cell r="AA8">
            <v>72200145</v>
          </cell>
        </row>
        <row r="9">
          <cell r="A9" t="str">
            <v>CSI</v>
          </cell>
          <cell r="B9">
            <v>0</v>
          </cell>
          <cell r="C9">
            <v>0</v>
          </cell>
          <cell r="D9">
            <v>151983.1</v>
          </cell>
          <cell r="E9" t="e">
            <v>#N/A</v>
          </cell>
          <cell r="F9">
            <v>0</v>
          </cell>
          <cell r="G9" t="e">
            <v>#N/A</v>
          </cell>
          <cell r="H9" t="e">
            <v>#N/A</v>
          </cell>
          <cell r="I9" t="e">
            <v>#N/A</v>
          </cell>
          <cell r="J9">
            <v>780</v>
          </cell>
          <cell r="K9" t="e">
            <v>#N/A</v>
          </cell>
          <cell r="L9" t="e">
            <v>#N/A</v>
          </cell>
          <cell r="M9" t="e">
            <v>#N/A</v>
          </cell>
          <cell r="N9" t="e">
            <v>#N/A</v>
          </cell>
          <cell r="O9" t="e">
            <v>#N/A</v>
          </cell>
          <cell r="P9">
            <v>3149.8</v>
          </cell>
          <cell r="Q9">
            <v>27026.9</v>
          </cell>
          <cell r="R9">
            <v>-139.80000000000001</v>
          </cell>
          <cell r="S9" t="e">
            <v>#N/A</v>
          </cell>
          <cell r="T9" t="e">
            <v>#N/A</v>
          </cell>
          <cell r="U9" t="e">
            <v>#N/A</v>
          </cell>
          <cell r="V9" t="e">
            <v>#N/A</v>
          </cell>
          <cell r="W9" t="e">
            <v>#N/A</v>
          </cell>
          <cell r="X9" t="e">
            <v>#N/A</v>
          </cell>
          <cell r="Y9" t="e">
            <v>#N/A</v>
          </cell>
          <cell r="Z9" t="e">
            <v>#N/A</v>
          </cell>
          <cell r="AA9">
            <v>16800000</v>
          </cell>
        </row>
        <row r="10">
          <cell r="A10" t="str">
            <v>CTS</v>
          </cell>
          <cell r="B10">
            <v>0</v>
          </cell>
          <cell r="C10">
            <v>0</v>
          </cell>
          <cell r="D10">
            <v>2465803.4</v>
          </cell>
          <cell r="E10">
            <v>28456.933592000001</v>
          </cell>
          <cell r="F10">
            <v>0</v>
          </cell>
          <cell r="G10">
            <v>20333.717916000001</v>
          </cell>
          <cell r="H10">
            <v>2645012.5374659998</v>
          </cell>
          <cell r="I10">
            <v>1379068.8766399999</v>
          </cell>
          <cell r="J10">
            <v>1177974.6000000001</v>
          </cell>
          <cell r="K10">
            <v>746911.3</v>
          </cell>
          <cell r="L10">
            <v>100000</v>
          </cell>
          <cell r="M10">
            <v>1265943.6608259999</v>
          </cell>
          <cell r="N10">
            <v>1063998.76</v>
          </cell>
          <cell r="O10">
            <v>237984.48686</v>
          </cell>
          <cell r="P10">
            <v>324689.40000000002</v>
          </cell>
          <cell r="Q10">
            <v>173919.9</v>
          </cell>
          <cell r="R10">
            <v>-54311.5</v>
          </cell>
          <cell r="S10">
            <v>78897.5533</v>
          </cell>
          <cell r="T10">
            <v>79769.246475000007</v>
          </cell>
          <cell r="U10">
            <v>69729.585783000002</v>
          </cell>
          <cell r="V10">
            <v>15418.085783000002</v>
          </cell>
          <cell r="W10">
            <v>2.6362667395823765E-2</v>
          </cell>
          <cell r="X10">
            <v>5.5081112960037266E-2</v>
          </cell>
          <cell r="Y10">
            <v>655.35552264274304</v>
          </cell>
          <cell r="Z10">
            <v>1265943.6608259999</v>
          </cell>
          <cell r="AA10">
            <v>106399631</v>
          </cell>
        </row>
        <row r="11">
          <cell r="A11" t="str">
            <v>DSC</v>
          </cell>
          <cell r="B11">
            <v>0</v>
          </cell>
          <cell r="C11">
            <v>0</v>
          </cell>
          <cell r="D11">
            <v>49038.2</v>
          </cell>
          <cell r="E11">
            <v>13654.683689</v>
          </cell>
          <cell r="F11">
            <v>0</v>
          </cell>
          <cell r="G11">
            <v>15166.220988999999</v>
          </cell>
          <cell r="H11">
            <v>85931.846149000005</v>
          </cell>
          <cell r="I11">
            <v>1214.627853</v>
          </cell>
          <cell r="J11">
            <v>1326.7</v>
          </cell>
          <cell r="K11">
            <v>0</v>
          </cell>
          <cell r="L11">
            <v>0</v>
          </cell>
          <cell r="M11">
            <v>84717.218296000006</v>
          </cell>
          <cell r="N11">
            <v>60000</v>
          </cell>
          <cell r="O11">
            <v>26026.390761999999</v>
          </cell>
          <cell r="P11">
            <v>4971</v>
          </cell>
          <cell r="Q11">
            <v>3812.1</v>
          </cell>
          <cell r="R11">
            <v>-4.8</v>
          </cell>
          <cell r="S11">
            <v>15773.154436000001</v>
          </cell>
          <cell r="T11">
            <v>8984.7861759999996</v>
          </cell>
          <cell r="U11">
            <v>12466.915985</v>
          </cell>
          <cell r="V11">
            <v>12462.115985</v>
          </cell>
          <cell r="W11">
            <v>0.14507911261889114</v>
          </cell>
          <cell r="X11">
            <v>0.14715917538086393</v>
          </cell>
          <cell r="Y11">
            <v>2077.8193308333334</v>
          </cell>
          <cell r="Z11">
            <v>84717.218296000006</v>
          </cell>
          <cell r="AA11">
            <v>6000000</v>
          </cell>
        </row>
        <row r="12">
          <cell r="A12" t="str">
            <v>EVS</v>
          </cell>
          <cell r="B12">
            <v>0</v>
          </cell>
          <cell r="C12">
            <v>0</v>
          </cell>
          <cell r="D12">
            <v>1250242.6000000001</v>
          </cell>
          <cell r="E12" t="e">
            <v>#N/A</v>
          </cell>
          <cell r="F12">
            <v>0</v>
          </cell>
          <cell r="G12" t="e">
            <v>#N/A</v>
          </cell>
          <cell r="H12" t="e">
            <v>#N/A</v>
          </cell>
          <cell r="I12" t="e">
            <v>#N/A</v>
          </cell>
          <cell r="J12">
            <v>538328.69999999995</v>
          </cell>
          <cell r="K12" t="e">
            <v>#N/A</v>
          </cell>
          <cell r="L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>
            <v>90422.5</v>
          </cell>
          <cell r="Q12">
            <v>86993</v>
          </cell>
          <cell r="R12">
            <v>-36042.1</v>
          </cell>
          <cell r="S12" t="e">
            <v>#N/A</v>
          </cell>
          <cell r="T12" t="e">
            <v>#N/A</v>
          </cell>
          <cell r="U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>
            <v>60000400</v>
          </cell>
        </row>
        <row r="13">
          <cell r="A13" t="str">
            <v>FTS</v>
          </cell>
          <cell r="B13">
            <v>0</v>
          </cell>
          <cell r="C13">
            <v>0</v>
          </cell>
          <cell r="D13">
            <v>2251628.4</v>
          </cell>
          <cell r="E13">
            <v>9099.1609229999995</v>
          </cell>
          <cell r="F13">
            <v>0</v>
          </cell>
          <cell r="G13">
            <v>150644.007304</v>
          </cell>
          <cell r="H13">
            <v>2453366.8874849998</v>
          </cell>
          <cell r="I13">
            <v>330495.17664999998</v>
          </cell>
          <cell r="J13">
            <v>330495.2</v>
          </cell>
          <cell r="K13">
            <v>286500</v>
          </cell>
          <cell r="L13">
            <v>0</v>
          </cell>
          <cell r="M13">
            <v>2122871.710835</v>
          </cell>
          <cell r="N13">
            <v>1202433.05</v>
          </cell>
          <cell r="O13">
            <v>753935.04870499996</v>
          </cell>
          <cell r="P13">
            <v>114516.1</v>
          </cell>
          <cell r="Q13">
            <v>609171.30000000005</v>
          </cell>
          <cell r="R13">
            <v>0</v>
          </cell>
          <cell r="S13">
            <v>586831.52022900002</v>
          </cell>
          <cell r="T13">
            <v>587228.18845500005</v>
          </cell>
          <cell r="U13">
            <v>545495.15447800001</v>
          </cell>
          <cell r="V13">
            <v>545495.15447800001</v>
          </cell>
          <cell r="W13">
            <v>0.22234552738958627</v>
          </cell>
          <cell r="X13">
            <v>0.25696096080315545</v>
          </cell>
          <cell r="Y13">
            <v>4536.5829722573471</v>
          </cell>
          <cell r="Z13">
            <v>2122871.710835</v>
          </cell>
          <cell r="AA13">
            <v>120243619</v>
          </cell>
        </row>
        <row r="14">
          <cell r="A14" t="str">
            <v>HAC</v>
          </cell>
          <cell r="B14">
            <v>0</v>
          </cell>
          <cell r="C14">
            <v>0</v>
          </cell>
          <cell r="D14">
            <v>280960</v>
          </cell>
          <cell r="E14">
            <v>3859.4548599999998</v>
          </cell>
          <cell r="F14">
            <v>0</v>
          </cell>
          <cell r="G14">
            <v>3862.657584</v>
          </cell>
          <cell r="H14">
            <v>303610.69616599998</v>
          </cell>
          <cell r="I14">
            <v>10154.628955</v>
          </cell>
          <cell r="J14">
            <v>8605</v>
          </cell>
          <cell r="K14">
            <v>0</v>
          </cell>
          <cell r="L14">
            <v>0</v>
          </cell>
          <cell r="M14">
            <v>293456.06721100002</v>
          </cell>
          <cell r="N14">
            <v>291716.84000000003</v>
          </cell>
          <cell r="O14">
            <v>14490.683848000001</v>
          </cell>
          <cell r="P14">
            <v>54528.1</v>
          </cell>
          <cell r="Q14">
            <v>-4936</v>
          </cell>
          <cell r="R14">
            <v>0</v>
          </cell>
          <cell r="S14">
            <v>-6936.8617260000001</v>
          </cell>
          <cell r="T14">
            <v>-4528.199353</v>
          </cell>
          <cell r="U14">
            <v>-7894.3190500000001</v>
          </cell>
          <cell r="V14">
            <v>-7894.3190500000001</v>
          </cell>
          <cell r="W14">
            <v>-2.6001452352270749E-2</v>
          </cell>
          <cell r="X14">
            <v>-2.6901195552122791E-2</v>
          </cell>
          <cell r="Y14">
            <v>-270.57216639892738</v>
          </cell>
          <cell r="Z14">
            <v>293456.06721100002</v>
          </cell>
          <cell r="AA14">
            <v>29176390</v>
          </cell>
        </row>
        <row r="15">
          <cell r="A15" t="str">
            <v>HBS</v>
          </cell>
          <cell r="B15">
            <v>0</v>
          </cell>
          <cell r="C15">
            <v>0</v>
          </cell>
          <cell r="D15">
            <v>198075.8</v>
          </cell>
          <cell r="E15">
            <v>7221.6792759999998</v>
          </cell>
          <cell r="F15">
            <v>0</v>
          </cell>
          <cell r="G15">
            <v>1935.9027450000001</v>
          </cell>
          <cell r="H15">
            <v>383910.57144099998</v>
          </cell>
          <cell r="I15">
            <v>959.980459</v>
          </cell>
          <cell r="J15">
            <v>960</v>
          </cell>
          <cell r="K15">
            <v>0</v>
          </cell>
          <cell r="L15">
            <v>0</v>
          </cell>
          <cell r="M15">
            <v>382950.59098199999</v>
          </cell>
          <cell r="N15">
            <v>329999.8</v>
          </cell>
          <cell r="O15">
            <v>17388.652764999999</v>
          </cell>
          <cell r="P15">
            <v>5942</v>
          </cell>
          <cell r="Q15">
            <v>5692.8</v>
          </cell>
          <cell r="R15">
            <v>0</v>
          </cell>
          <cell r="S15">
            <v>6032.7485029999998</v>
          </cell>
          <cell r="T15">
            <v>6012.0611470000003</v>
          </cell>
          <cell r="U15">
            <v>6012.0611470000003</v>
          </cell>
          <cell r="V15">
            <v>6012.0611470000003</v>
          </cell>
          <cell r="W15">
            <v>1.5660056258502753E-2</v>
          </cell>
          <cell r="X15">
            <v>1.5699312884158958E-2</v>
          </cell>
          <cell r="Y15">
            <v>182.18378153562517</v>
          </cell>
          <cell r="Z15">
            <v>382950.59098199999</v>
          </cell>
          <cell r="AA15">
            <v>32999980</v>
          </cell>
        </row>
        <row r="16">
          <cell r="A16" t="str">
            <v>HCM</v>
          </cell>
          <cell r="B16">
            <v>0</v>
          </cell>
          <cell r="C16">
            <v>0</v>
          </cell>
          <cell r="D16">
            <v>6433886.0999999996</v>
          </cell>
          <cell r="E16">
            <v>660432.86810600001</v>
          </cell>
          <cell r="F16">
            <v>0</v>
          </cell>
          <cell r="G16">
            <v>35505.224749000001</v>
          </cell>
          <cell r="H16">
            <v>6628013.9361399999</v>
          </cell>
          <cell r="I16">
            <v>2298435.892709</v>
          </cell>
          <cell r="J16">
            <v>2298435.9</v>
          </cell>
          <cell r="K16">
            <v>1563100</v>
          </cell>
          <cell r="L16">
            <v>0</v>
          </cell>
          <cell r="M16">
            <v>4329578.0434309999</v>
          </cell>
          <cell r="N16">
            <v>3055161.73</v>
          </cell>
          <cell r="O16">
            <v>1127962.8363880001</v>
          </cell>
          <cell r="P16">
            <v>903503.9</v>
          </cell>
          <cell r="Q16">
            <v>650257.69999999995</v>
          </cell>
          <cell r="R16">
            <v>0</v>
          </cell>
          <cell r="S16">
            <v>467888.72879600001</v>
          </cell>
          <cell r="T16">
            <v>467969.542433</v>
          </cell>
          <cell r="U16">
            <v>377361.86349700001</v>
          </cell>
          <cell r="V16">
            <v>377361.86349700001</v>
          </cell>
          <cell r="W16">
            <v>5.6934379911211641E-2</v>
          </cell>
          <cell r="X16">
            <v>8.7159039451788559E-2</v>
          </cell>
          <cell r="Y16">
            <v>1234.8645809670406</v>
          </cell>
          <cell r="Z16">
            <v>4329578.0434309999</v>
          </cell>
          <cell r="AA16">
            <v>305589673</v>
          </cell>
        </row>
        <row r="17">
          <cell r="A17" t="str">
            <v>HFT</v>
          </cell>
          <cell r="B17">
            <v>0</v>
          </cell>
          <cell r="C17">
            <v>0</v>
          </cell>
          <cell r="D17">
            <v>576519.69999999995</v>
          </cell>
          <cell r="E17">
            <v>317.09145599999999</v>
          </cell>
          <cell r="F17">
            <v>0</v>
          </cell>
          <cell r="G17">
            <v>792.06332499999996</v>
          </cell>
          <cell r="H17">
            <v>88418.277837000001</v>
          </cell>
          <cell r="I17">
            <v>953.91640500000005</v>
          </cell>
          <cell r="J17">
            <v>2825.9</v>
          </cell>
          <cell r="K17">
            <v>0</v>
          </cell>
          <cell r="L17">
            <v>0</v>
          </cell>
          <cell r="M17">
            <v>87464.361432000005</v>
          </cell>
          <cell r="N17">
            <v>100000</v>
          </cell>
          <cell r="O17">
            <v>13816.263132</v>
          </cell>
          <cell r="P17">
            <v>8190.2</v>
          </cell>
          <cell r="Q17">
            <v>6603.5</v>
          </cell>
          <cell r="R17">
            <v>-80.099999999999994</v>
          </cell>
          <cell r="S17">
            <v>5166.10574</v>
          </cell>
          <cell r="T17">
            <v>5146.1047399999998</v>
          </cell>
          <cell r="U17">
            <v>5112.5988969999999</v>
          </cell>
          <cell r="V17">
            <v>5032.4988969999995</v>
          </cell>
          <cell r="W17">
            <v>5.7822873528764362E-2</v>
          </cell>
          <cell r="X17">
            <v>5.8453509672906467E-2</v>
          </cell>
          <cell r="Y17">
            <v>511.25988969999997</v>
          </cell>
          <cell r="Z17">
            <v>87464.361432000005</v>
          </cell>
          <cell r="AA17">
            <v>10000000</v>
          </cell>
        </row>
        <row r="18">
          <cell r="A18" t="str">
            <v>IVS</v>
          </cell>
          <cell r="B18">
            <v>0</v>
          </cell>
          <cell r="C18">
            <v>0</v>
          </cell>
          <cell r="D18">
            <v>301117.2</v>
          </cell>
          <cell r="E18">
            <v>14034.630278000001</v>
          </cell>
          <cell r="F18">
            <v>0</v>
          </cell>
          <cell r="G18">
            <v>929.71911799999998</v>
          </cell>
          <cell r="H18">
            <v>349078.23253199999</v>
          </cell>
          <cell r="I18">
            <v>3897.8333269999998</v>
          </cell>
          <cell r="J18">
            <v>3897.8</v>
          </cell>
          <cell r="K18">
            <v>0</v>
          </cell>
          <cell r="L18">
            <v>0</v>
          </cell>
          <cell r="M18">
            <v>345180.39920500002</v>
          </cell>
          <cell r="N18">
            <v>340000</v>
          </cell>
          <cell r="O18">
            <v>31985.765039000002</v>
          </cell>
          <cell r="P18">
            <v>11129.5</v>
          </cell>
          <cell r="Q18">
            <v>14240.1</v>
          </cell>
          <cell r="R18">
            <v>0</v>
          </cell>
          <cell r="S18">
            <v>4354.2756609999997</v>
          </cell>
          <cell r="T18">
            <v>4536.9971429999996</v>
          </cell>
          <cell r="U18">
            <v>2753.4826619999999</v>
          </cell>
          <cell r="V18">
            <v>2753.4826619999999</v>
          </cell>
          <cell r="W18">
            <v>7.8878669747692969E-3</v>
          </cell>
          <cell r="X18">
            <v>7.9769380542512418E-3</v>
          </cell>
          <cell r="Y18">
            <v>80.984784176470583</v>
          </cell>
          <cell r="Z18">
            <v>345180.39920500002</v>
          </cell>
          <cell r="AA18">
            <v>34000000</v>
          </cell>
        </row>
        <row r="19">
          <cell r="A19" t="str">
            <v>MBS</v>
          </cell>
          <cell r="B19">
            <v>0</v>
          </cell>
          <cell r="C19">
            <v>0</v>
          </cell>
          <cell r="D19">
            <v>4369879.4000000004</v>
          </cell>
          <cell r="E19">
            <v>50481.223311000002</v>
          </cell>
          <cell r="F19">
            <v>0</v>
          </cell>
          <cell r="G19">
            <v>23875.201002999998</v>
          </cell>
          <cell r="H19">
            <v>4578649.4882089999</v>
          </cell>
          <cell r="I19">
            <v>2967580.4313190002</v>
          </cell>
          <cell r="J19">
            <v>2267458.6</v>
          </cell>
          <cell r="K19">
            <v>997300</v>
          </cell>
          <cell r="L19">
            <v>698748.40952900006</v>
          </cell>
          <cell r="M19">
            <v>1611069.0568909999</v>
          </cell>
          <cell r="N19">
            <v>1221086.6000000001</v>
          </cell>
          <cell r="O19">
            <v>794974.15792100003</v>
          </cell>
          <cell r="P19">
            <v>430917</v>
          </cell>
          <cell r="Q19">
            <v>464000.6</v>
          </cell>
          <cell r="R19">
            <v>-157225.5</v>
          </cell>
          <cell r="S19">
            <v>210509.284357</v>
          </cell>
          <cell r="T19">
            <v>215852.487708</v>
          </cell>
          <cell r="U19">
            <v>171505.02348900001</v>
          </cell>
          <cell r="V19">
            <v>14279.523489000014</v>
          </cell>
          <cell r="W19">
            <v>3.7457556847420199E-2</v>
          </cell>
          <cell r="X19">
            <v>0.10645417262247346</v>
          </cell>
          <cell r="Y19">
            <v>1404.4365275314274</v>
          </cell>
          <cell r="Z19">
            <v>1611069.0568909999</v>
          </cell>
          <cell r="AA19">
            <v>122116607</v>
          </cell>
        </row>
        <row r="20">
          <cell r="A20" t="str">
            <v>ORS</v>
          </cell>
          <cell r="B20">
            <v>0</v>
          </cell>
          <cell r="C20">
            <v>0</v>
          </cell>
          <cell r="D20">
            <v>238930.5</v>
          </cell>
          <cell r="E20">
            <v>9993.7479789999998</v>
          </cell>
          <cell r="F20">
            <v>0</v>
          </cell>
          <cell r="G20">
            <v>659.08923100000004</v>
          </cell>
          <cell r="H20">
            <v>71634.059655999998</v>
          </cell>
          <cell r="I20">
            <v>14749.649798</v>
          </cell>
          <cell r="J20">
            <v>9581.2000000000007</v>
          </cell>
          <cell r="K20">
            <v>0</v>
          </cell>
          <cell r="L20">
            <v>0</v>
          </cell>
          <cell r="M20">
            <v>56884.409857999999</v>
          </cell>
          <cell r="N20">
            <v>240000</v>
          </cell>
          <cell r="O20">
            <v>9372.9666830000006</v>
          </cell>
          <cell r="P20">
            <v>441405.5</v>
          </cell>
          <cell r="Q20">
            <v>-342777.4</v>
          </cell>
          <cell r="R20">
            <v>-49.2</v>
          </cell>
          <cell r="S20">
            <v>-385898.47635200003</v>
          </cell>
          <cell r="T20">
            <v>-10662.000769</v>
          </cell>
          <cell r="U20">
            <v>-10662.000769</v>
          </cell>
          <cell r="V20">
            <v>-10711.200769000001</v>
          </cell>
          <cell r="W20">
            <v>-0.14883982312605065</v>
          </cell>
          <cell r="X20">
            <v>-0.18743273940286009</v>
          </cell>
          <cell r="Y20">
            <v>-266.55001922500003</v>
          </cell>
          <cell r="Z20">
            <v>56884.409857999999</v>
          </cell>
          <cell r="AA20">
            <v>40000000</v>
          </cell>
        </row>
        <row r="21">
          <cell r="A21" t="str">
            <v>PHS</v>
          </cell>
          <cell r="B21">
            <v>0</v>
          </cell>
          <cell r="C21">
            <v>0</v>
          </cell>
          <cell r="D21">
            <v>1352299.3</v>
          </cell>
          <cell r="E21" t="e">
            <v>#N/A</v>
          </cell>
          <cell r="F21">
            <v>0</v>
          </cell>
          <cell r="G21" t="e">
            <v>#N/A</v>
          </cell>
          <cell r="H21" t="e">
            <v>#N/A</v>
          </cell>
          <cell r="I21" t="e">
            <v>#N/A</v>
          </cell>
          <cell r="J21">
            <v>619568.19999999995</v>
          </cell>
          <cell r="K21" t="e">
            <v>#N/A</v>
          </cell>
          <cell r="L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>
            <v>69396.399999999994</v>
          </cell>
          <cell r="Q21">
            <v>120766.7</v>
          </cell>
          <cell r="R21">
            <v>-29836.1</v>
          </cell>
          <cell r="S21" t="e">
            <v>#N/A</v>
          </cell>
          <cell r="T21" t="e">
            <v>#N/A</v>
          </cell>
          <cell r="U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>
            <v>69999510</v>
          </cell>
        </row>
        <row r="22">
          <cell r="A22" t="str">
            <v>PSI</v>
          </cell>
          <cell r="B22">
            <v>0</v>
          </cell>
          <cell r="C22">
            <v>0</v>
          </cell>
          <cell r="D22">
            <v>818181.2</v>
          </cell>
          <cell r="E22">
            <v>62744.587592000003</v>
          </cell>
          <cell r="F22">
            <v>0</v>
          </cell>
          <cell r="G22">
            <v>18796.906249</v>
          </cell>
          <cell r="H22">
            <v>857922.85097899998</v>
          </cell>
          <cell r="I22">
            <v>238613.520877</v>
          </cell>
          <cell r="J22">
            <v>238513</v>
          </cell>
          <cell r="K22">
            <v>45713.1</v>
          </cell>
          <cell r="L22">
            <v>0</v>
          </cell>
          <cell r="M22">
            <v>619309.33010200004</v>
          </cell>
          <cell r="N22">
            <v>598413</v>
          </cell>
          <cell r="O22">
            <v>88323.802635999993</v>
          </cell>
          <cell r="P22">
            <v>86665.2</v>
          </cell>
          <cell r="Q22">
            <v>33670.800000000003</v>
          </cell>
          <cell r="R22">
            <v>-2346.1</v>
          </cell>
          <cell r="S22">
            <v>6747.2694250000004</v>
          </cell>
          <cell r="T22">
            <v>6664.6130030000004</v>
          </cell>
          <cell r="U22">
            <v>6664.6130030000004</v>
          </cell>
          <cell r="V22">
            <v>4318.513003</v>
          </cell>
          <cell r="W22">
            <v>7.7683127281139817E-3</v>
          </cell>
          <cell r="X22">
            <v>1.0761363795217393E-2</v>
          </cell>
          <cell r="Y22">
            <v>111.37146089740698</v>
          </cell>
          <cell r="Z22">
            <v>619309.33010200004</v>
          </cell>
          <cell r="AA22">
            <v>59841300</v>
          </cell>
        </row>
        <row r="23">
          <cell r="A23" t="str">
            <v>SBS</v>
          </cell>
          <cell r="B23">
            <v>0</v>
          </cell>
          <cell r="C23">
            <v>0</v>
          </cell>
          <cell r="D23">
            <v>285476.8</v>
          </cell>
          <cell r="E23">
            <v>121238.804372</v>
          </cell>
          <cell r="F23">
            <v>0</v>
          </cell>
          <cell r="G23">
            <v>4056.7132369999999</v>
          </cell>
          <cell r="H23">
            <v>444141.547892</v>
          </cell>
          <cell r="I23">
            <v>238424.27115300001</v>
          </cell>
          <cell r="J23">
            <v>106143.1</v>
          </cell>
          <cell r="K23">
            <v>0</v>
          </cell>
          <cell r="L23">
            <v>0</v>
          </cell>
          <cell r="M23">
            <v>205717.27673899999</v>
          </cell>
          <cell r="N23">
            <v>1266600</v>
          </cell>
          <cell r="O23">
            <v>88274.678058000005</v>
          </cell>
          <cell r="P23">
            <v>20512.099999999999</v>
          </cell>
          <cell r="Q23">
            <v>45948.3</v>
          </cell>
          <cell r="R23">
            <v>-8426.5</v>
          </cell>
          <cell r="S23">
            <v>-13256.751946</v>
          </cell>
          <cell r="T23">
            <v>705.08658100000002</v>
          </cell>
          <cell r="U23">
            <v>705.08658100000002</v>
          </cell>
          <cell r="V23">
            <v>-7721.4134190000004</v>
          </cell>
          <cell r="W23">
            <v>1.5875267340930079E-3</v>
          </cell>
          <cell r="X23">
            <v>3.4274543790241089E-3</v>
          </cell>
          <cell r="Y23">
            <v>5.5667659955787148</v>
          </cell>
          <cell r="Z23">
            <v>205717.27673899999</v>
          </cell>
          <cell r="AA23">
            <v>126660000</v>
          </cell>
        </row>
        <row r="24">
          <cell r="A24" t="str">
            <v>SHS</v>
          </cell>
          <cell r="B24">
            <v>0</v>
          </cell>
          <cell r="C24">
            <v>0</v>
          </cell>
          <cell r="D24">
            <v>5589532</v>
          </cell>
          <cell r="E24">
            <v>2684112.883682</v>
          </cell>
          <cell r="F24">
            <v>0</v>
          </cell>
          <cell r="G24">
            <v>4724.9619720000001</v>
          </cell>
          <cell r="H24">
            <v>5675911.2526730001</v>
          </cell>
          <cell r="I24">
            <v>3019290.5287890001</v>
          </cell>
          <cell r="J24">
            <v>2410471.7999999998</v>
          </cell>
          <cell r="K24">
            <v>1466109.551101</v>
          </cell>
          <cell r="L24">
            <v>600000</v>
          </cell>
          <cell r="M24">
            <v>2656620.723884</v>
          </cell>
          <cell r="N24">
            <v>2072682.01</v>
          </cell>
          <cell r="O24">
            <v>1051393.2780470001</v>
          </cell>
          <cell r="P24">
            <v>517242.6</v>
          </cell>
          <cell r="Q24">
            <v>665312.1</v>
          </cell>
          <cell r="R24">
            <v>-223338.7</v>
          </cell>
          <cell r="S24">
            <v>379965.09259000001</v>
          </cell>
          <cell r="T24">
            <v>382027.23136500001</v>
          </cell>
          <cell r="U24">
            <v>306437.93906</v>
          </cell>
          <cell r="V24">
            <v>83099.239059999993</v>
          </cell>
          <cell r="W24">
            <v>5.3989205506990066E-2</v>
          </cell>
          <cell r="X24">
            <v>0.11534877233509847</v>
          </cell>
          <cell r="Y24">
            <v>1478.4609389261791</v>
          </cell>
          <cell r="Z24">
            <v>2656620.723884</v>
          </cell>
          <cell r="AA24">
            <v>207268201</v>
          </cell>
        </row>
        <row r="25">
          <cell r="A25" t="str">
            <v>SSI</v>
          </cell>
          <cell r="B25">
            <v>0</v>
          </cell>
          <cell r="C25">
            <v>0</v>
          </cell>
          <cell r="D25">
            <v>23413924</v>
          </cell>
          <cell r="E25">
            <v>36760.154690000003</v>
          </cell>
          <cell r="F25">
            <v>0</v>
          </cell>
          <cell r="G25">
            <v>88352.214582000001</v>
          </cell>
          <cell r="H25">
            <v>25682773.499829002</v>
          </cell>
          <cell r="I25">
            <v>15959231.770043001</v>
          </cell>
          <cell r="J25">
            <v>14727448.800000001</v>
          </cell>
          <cell r="K25">
            <v>13548622.667371999</v>
          </cell>
          <cell r="L25">
            <v>1096294.553057</v>
          </cell>
          <cell r="M25">
            <v>9723541.7297859993</v>
          </cell>
          <cell r="N25">
            <v>5080547.3</v>
          </cell>
          <cell r="O25">
            <v>2794394.943682</v>
          </cell>
          <cell r="P25">
            <v>1258498.5</v>
          </cell>
          <cell r="Q25">
            <v>1950969.5</v>
          </cell>
          <cell r="R25">
            <v>-735817.1</v>
          </cell>
          <cell r="S25">
            <v>1053222.7541060001</v>
          </cell>
          <cell r="T25">
            <v>1110987.8722580001</v>
          </cell>
          <cell r="U25">
            <v>896659.14484900003</v>
          </cell>
          <cell r="V25">
            <v>160842.04484900006</v>
          </cell>
          <cell r="W25">
            <v>3.4912862695883298E-2</v>
          </cell>
          <cell r="X25">
            <v>9.2215282226050993E-2</v>
          </cell>
          <cell r="Y25">
            <v>1761.0202761902888</v>
          </cell>
          <cell r="Z25">
            <v>9723541.7297859993</v>
          </cell>
          <cell r="AA25">
            <v>509170256</v>
          </cell>
        </row>
        <row r="26">
          <cell r="A26" t="str">
            <v>TCI</v>
          </cell>
          <cell r="B26">
            <v>0</v>
          </cell>
          <cell r="C26">
            <v>0</v>
          </cell>
          <cell r="D26">
            <v>353004.5</v>
          </cell>
          <cell r="E26">
            <v>28600.818148999999</v>
          </cell>
          <cell r="F26">
            <v>0</v>
          </cell>
          <cell r="G26">
            <v>529.24966800000004</v>
          </cell>
          <cell r="H26">
            <v>359430.56555300002</v>
          </cell>
          <cell r="I26">
            <v>17489.370174</v>
          </cell>
          <cell r="J26">
            <v>34514</v>
          </cell>
          <cell r="K26">
            <v>0</v>
          </cell>
          <cell r="L26">
            <v>0</v>
          </cell>
          <cell r="M26">
            <v>341941.19537899998</v>
          </cell>
          <cell r="N26">
            <v>360000</v>
          </cell>
          <cell r="O26">
            <v>71958.091090000002</v>
          </cell>
          <cell r="P26">
            <v>70929.3</v>
          </cell>
          <cell r="Q26">
            <v>26322.3</v>
          </cell>
          <cell r="R26">
            <v>-58.3</v>
          </cell>
          <cell r="S26">
            <v>13773.145086</v>
          </cell>
          <cell r="T26">
            <v>25941.264206</v>
          </cell>
          <cell r="U26">
            <v>14127.922359</v>
          </cell>
          <cell r="V26">
            <v>14069.622359000001</v>
          </cell>
          <cell r="W26">
            <v>3.9306402162163252E-2</v>
          </cell>
          <cell r="X26">
            <v>4.1316818651642502E-2</v>
          </cell>
          <cell r="Y26">
            <v>392.44228774999999</v>
          </cell>
          <cell r="Z26">
            <v>341941.19537899998</v>
          </cell>
          <cell r="AA26">
            <v>36000000</v>
          </cell>
        </row>
        <row r="27">
          <cell r="A27" t="str">
            <v>TVB</v>
          </cell>
          <cell r="B27">
            <v>0</v>
          </cell>
          <cell r="C27">
            <v>0</v>
          </cell>
          <cell r="D27">
            <v>416883.3</v>
          </cell>
          <cell r="E27">
            <v>3008.8289199999999</v>
          </cell>
          <cell r="F27">
            <v>0</v>
          </cell>
          <cell r="G27">
            <v>1104.751636</v>
          </cell>
          <cell r="H27">
            <v>258820.60316200001</v>
          </cell>
          <cell r="I27">
            <v>74919.092810999995</v>
          </cell>
          <cell r="J27">
            <v>33008.300000000003</v>
          </cell>
          <cell r="K27">
            <v>9900</v>
          </cell>
          <cell r="L27">
            <v>34400</v>
          </cell>
          <cell r="M27">
            <v>183901.510351</v>
          </cell>
          <cell r="N27">
            <v>195898.03152941001</v>
          </cell>
          <cell r="O27">
            <v>40691.342550000001</v>
          </cell>
          <cell r="P27">
            <v>14479.3</v>
          </cell>
          <cell r="Q27">
            <v>36996.400000000001</v>
          </cell>
          <cell r="R27">
            <v>-11566.7</v>
          </cell>
          <cell r="S27">
            <v>15336.358512000001</v>
          </cell>
          <cell r="T27">
            <v>25023.174245999999</v>
          </cell>
          <cell r="U27">
            <v>20008.655340000001</v>
          </cell>
          <cell r="V27">
            <v>8441.9553400000004</v>
          </cell>
          <cell r="W27">
            <v>7.7307042389806416E-2</v>
          </cell>
          <cell r="X27">
            <v>0.10880092992064543</v>
          </cell>
          <cell r="Y27">
            <v>823.8306599240592</v>
          </cell>
          <cell r="Z27">
            <v>183901.510351</v>
          </cell>
          <cell r="AA27">
            <v>24287340</v>
          </cell>
        </row>
        <row r="28">
          <cell r="A28" t="str">
            <v>TVS</v>
          </cell>
          <cell r="B28">
            <v>0</v>
          </cell>
          <cell r="C28">
            <v>0</v>
          </cell>
          <cell r="D28">
            <v>2641532.1</v>
          </cell>
          <cell r="E28">
            <v>217577.27986000001</v>
          </cell>
          <cell r="F28">
            <v>0</v>
          </cell>
          <cell r="G28">
            <v>2670.4102779999998</v>
          </cell>
          <cell r="H28">
            <v>2657529.3463010001</v>
          </cell>
          <cell r="I28">
            <v>1724386.9026899999</v>
          </cell>
          <cell r="J28">
            <v>1714305.7</v>
          </cell>
          <cell r="K28">
            <v>1681560</v>
          </cell>
          <cell r="L28">
            <v>0</v>
          </cell>
          <cell r="M28">
            <v>933142.44360999996</v>
          </cell>
          <cell r="N28">
            <v>801247</v>
          </cell>
          <cell r="O28">
            <v>289562.21993999998</v>
          </cell>
          <cell r="P28">
            <v>185742.2</v>
          </cell>
          <cell r="Q28">
            <v>243249.5</v>
          </cell>
          <cell r="R28">
            <v>-97929.4</v>
          </cell>
          <cell r="S28">
            <v>127008.376022</v>
          </cell>
          <cell r="T28">
            <v>127004.794567</v>
          </cell>
          <cell r="U28">
            <v>99595.112695000003</v>
          </cell>
          <cell r="V28">
            <v>1665.7126950000093</v>
          </cell>
          <cell r="W28">
            <v>3.7476580581744419E-2</v>
          </cell>
          <cell r="X28">
            <v>0.10673087841734166</v>
          </cell>
          <cell r="Y28">
            <v>1269.9457274940166</v>
          </cell>
          <cell r="Z28">
            <v>933142.44360999996</v>
          </cell>
          <cell r="AA28">
            <v>78424700</v>
          </cell>
        </row>
        <row r="29">
          <cell r="A29" t="str">
            <v>VCI</v>
          </cell>
          <cell r="B29">
            <v>0</v>
          </cell>
          <cell r="C29">
            <v>0</v>
          </cell>
          <cell r="D29">
            <v>6494623</v>
          </cell>
          <cell r="E29">
            <v>30169.042495000002</v>
          </cell>
          <cell r="F29">
            <v>0</v>
          </cell>
          <cell r="G29">
            <v>11217.980776</v>
          </cell>
          <cell r="H29">
            <v>6509995.9232069999</v>
          </cell>
          <cell r="I29">
            <v>2867018.1924220002</v>
          </cell>
          <cell r="J29">
            <v>2688351.3</v>
          </cell>
          <cell r="K29">
            <v>2320280</v>
          </cell>
          <cell r="L29">
            <v>0</v>
          </cell>
          <cell r="M29">
            <v>3642977.7307850001</v>
          </cell>
          <cell r="N29">
            <v>1629998.9</v>
          </cell>
          <cell r="O29">
            <v>1729299.123412</v>
          </cell>
          <cell r="P29">
            <v>495695.7</v>
          </cell>
          <cell r="Q29">
            <v>1030008.7</v>
          </cell>
          <cell r="R29">
            <v>-167220.29999999999</v>
          </cell>
          <cell r="S29">
            <v>1003071.725818</v>
          </cell>
          <cell r="T29">
            <v>1011455.908924</v>
          </cell>
          <cell r="U29">
            <v>822621.62735099997</v>
          </cell>
          <cell r="V29">
            <v>655401.32735099993</v>
          </cell>
          <cell r="W29">
            <v>0.12636284831124048</v>
          </cell>
          <cell r="X29">
            <v>0.22581022672728196</v>
          </cell>
          <cell r="Y29">
            <v>5005.3039088850301</v>
          </cell>
          <cell r="Z29">
            <v>3642977.7307850001</v>
          </cell>
          <cell r="AA29">
            <v>164349986</v>
          </cell>
        </row>
        <row r="30">
          <cell r="A30" t="str">
            <v>VDS</v>
          </cell>
          <cell r="B30">
            <v>0</v>
          </cell>
          <cell r="C30">
            <v>0</v>
          </cell>
          <cell r="D30">
            <v>2153243.1</v>
          </cell>
          <cell r="E30">
            <v>12935.489358000001</v>
          </cell>
          <cell r="F30">
            <v>0</v>
          </cell>
          <cell r="G30">
            <v>16243.432197</v>
          </cell>
          <cell r="H30">
            <v>2206651.7261649999</v>
          </cell>
          <cell r="I30">
            <v>1131395.007731</v>
          </cell>
          <cell r="J30">
            <v>1131029.7</v>
          </cell>
          <cell r="K30">
            <v>69639</v>
          </cell>
          <cell r="L30">
            <v>1035760</v>
          </cell>
          <cell r="M30">
            <v>1075256.7184339999</v>
          </cell>
          <cell r="N30">
            <v>1000999.06</v>
          </cell>
          <cell r="O30">
            <v>304075.92971900001</v>
          </cell>
          <cell r="P30">
            <v>266649.3</v>
          </cell>
          <cell r="Q30">
            <v>84608.5</v>
          </cell>
          <cell r="R30">
            <v>0</v>
          </cell>
          <cell r="S30">
            <v>33064.828342000001</v>
          </cell>
          <cell r="T30">
            <v>33114.044968000002</v>
          </cell>
          <cell r="U30">
            <v>27083.366125</v>
          </cell>
          <cell r="V30">
            <v>27083.366125</v>
          </cell>
          <cell r="W30">
            <v>1.2273511856838832E-2</v>
          </cell>
          <cell r="X30">
            <v>2.5187813905914597E-2</v>
          </cell>
          <cell r="Y30">
            <v>270.56335222732378</v>
          </cell>
          <cell r="Z30">
            <v>1075256.7184339999</v>
          </cell>
          <cell r="AA30">
            <v>100099906</v>
          </cell>
        </row>
        <row r="31">
          <cell r="A31" t="str">
            <v>VIG</v>
          </cell>
          <cell r="B31">
            <v>0</v>
          </cell>
          <cell r="C31">
            <v>0</v>
          </cell>
          <cell r="D31">
            <v>219374.3</v>
          </cell>
          <cell r="E31">
            <v>65640.068079000004</v>
          </cell>
          <cell r="F31">
            <v>0</v>
          </cell>
          <cell r="G31">
            <v>892.34987599999999</v>
          </cell>
          <cell r="H31">
            <v>227800.34733300001</v>
          </cell>
          <cell r="I31">
            <v>14578.723524000001</v>
          </cell>
          <cell r="J31">
            <v>14578.7</v>
          </cell>
          <cell r="K31">
            <v>5862.9374260000004</v>
          </cell>
          <cell r="L31">
            <v>0</v>
          </cell>
          <cell r="M31">
            <v>213221.62380900001</v>
          </cell>
          <cell r="N31">
            <v>341333</v>
          </cell>
          <cell r="O31">
            <v>4233.8119889999998</v>
          </cell>
          <cell r="P31">
            <v>4605.3</v>
          </cell>
          <cell r="Q31">
            <v>-392.9</v>
          </cell>
          <cell r="R31">
            <v>0</v>
          </cell>
          <cell r="S31">
            <v>-24866.567942999998</v>
          </cell>
          <cell r="T31">
            <v>-25001.393011</v>
          </cell>
          <cell r="U31">
            <v>-25001.393011</v>
          </cell>
          <cell r="V31">
            <v>-25001.393011</v>
          </cell>
          <cell r="W31">
            <v>-0.10975133841412807</v>
          </cell>
          <cell r="X31">
            <v>-0.11725542918384201</v>
          </cell>
          <cell r="Y31">
            <v>-732.46340116543081</v>
          </cell>
          <cell r="Z31">
            <v>213221.62380900001</v>
          </cell>
          <cell r="AA31">
            <v>34133300</v>
          </cell>
        </row>
        <row r="32">
          <cell r="A32" t="str">
            <v>VIX</v>
          </cell>
          <cell r="B32">
            <v>0</v>
          </cell>
          <cell r="C32">
            <v>0</v>
          </cell>
          <cell r="D32">
            <v>1848209.7</v>
          </cell>
          <cell r="E32">
            <v>37244.353210000001</v>
          </cell>
          <cell r="F32">
            <v>0</v>
          </cell>
          <cell r="G32">
            <v>1703.3063099999999</v>
          </cell>
          <cell r="H32">
            <v>1886239.700496</v>
          </cell>
          <cell r="I32">
            <v>480383.18505299999</v>
          </cell>
          <cell r="J32">
            <v>231930.9</v>
          </cell>
          <cell r="K32">
            <v>200000</v>
          </cell>
          <cell r="L32">
            <v>200000</v>
          </cell>
          <cell r="M32">
            <v>1405856.515443</v>
          </cell>
          <cell r="N32">
            <v>1161086.3799999999</v>
          </cell>
          <cell r="O32">
            <v>236580.19620400001</v>
          </cell>
          <cell r="P32">
            <v>204388.5</v>
          </cell>
          <cell r="Q32">
            <v>191740.1</v>
          </cell>
          <cell r="R32">
            <v>-37487.300000000003</v>
          </cell>
          <cell r="S32">
            <v>134937.170927</v>
          </cell>
          <cell r="T32">
            <v>137838.25853299999</v>
          </cell>
          <cell r="U32">
            <v>113502.15693</v>
          </cell>
          <cell r="V32">
            <v>76014.856929999994</v>
          </cell>
          <cell r="W32">
            <v>6.017377160503716E-2</v>
          </cell>
          <cell r="X32">
            <v>8.0735235554415224E-2</v>
          </cell>
          <cell r="Y32">
            <v>977.55135952934006</v>
          </cell>
          <cell r="Z32">
            <v>1405856.515443</v>
          </cell>
          <cell r="AA32">
            <v>116108638</v>
          </cell>
        </row>
        <row r="33">
          <cell r="A33" t="str">
            <v>VND</v>
          </cell>
          <cell r="B33">
            <v>0</v>
          </cell>
          <cell r="C33">
            <v>0</v>
          </cell>
          <cell r="D33">
            <v>11059561</v>
          </cell>
          <cell r="E33">
            <v>152056.29870799999</v>
          </cell>
          <cell r="F33">
            <v>0</v>
          </cell>
          <cell r="G33">
            <v>45218.625955000003</v>
          </cell>
          <cell r="H33">
            <v>11445963.998067999</v>
          </cell>
          <cell r="I33">
            <v>8347305.5311230002</v>
          </cell>
          <cell r="J33">
            <v>8042703</v>
          </cell>
          <cell r="K33">
            <v>7439082.1570560001</v>
          </cell>
          <cell r="L33">
            <v>300000</v>
          </cell>
          <cell r="M33">
            <v>3098658.466945</v>
          </cell>
          <cell r="N33">
            <v>2085654.16</v>
          </cell>
          <cell r="O33">
            <v>1129629.2173669999</v>
          </cell>
          <cell r="P33">
            <v>419692.2</v>
          </cell>
          <cell r="Q33">
            <v>1068680.7</v>
          </cell>
          <cell r="R33">
            <v>-406148.8</v>
          </cell>
          <cell r="S33">
            <v>232080.485331</v>
          </cell>
          <cell r="T33">
            <v>316681.21649999998</v>
          </cell>
          <cell r="U33">
            <v>276088.86474500003</v>
          </cell>
          <cell r="V33">
            <v>-130059.93525499996</v>
          </cell>
          <cell r="W33">
            <v>2.4121067023415585E-2</v>
          </cell>
          <cell r="X33">
            <v>8.909948214370296E-2</v>
          </cell>
          <cell r="Y33">
            <v>1323.7519588699192</v>
          </cell>
          <cell r="Z33">
            <v>3098658.466945</v>
          </cell>
          <cell r="AA33">
            <v>208565406</v>
          </cell>
        </row>
        <row r="34">
          <cell r="A34" t="str">
            <v>WSS</v>
          </cell>
          <cell r="B34">
            <v>0</v>
          </cell>
          <cell r="C34">
            <v>0</v>
          </cell>
          <cell r="D34">
            <v>448045.9</v>
          </cell>
          <cell r="E34">
            <v>6457.4536950000002</v>
          </cell>
          <cell r="F34">
            <v>0</v>
          </cell>
          <cell r="G34">
            <v>269.14533799999998</v>
          </cell>
          <cell r="H34">
            <v>483806.520739</v>
          </cell>
          <cell r="I34">
            <v>50277.873309000002</v>
          </cell>
          <cell r="J34">
            <v>50147.9</v>
          </cell>
          <cell r="K34">
            <v>44000</v>
          </cell>
          <cell r="L34">
            <v>0</v>
          </cell>
          <cell r="M34">
            <v>433528.64743000001</v>
          </cell>
          <cell r="N34">
            <v>503000</v>
          </cell>
          <cell r="O34">
            <v>-63008.844536999997</v>
          </cell>
          <cell r="P34">
            <v>168200.9</v>
          </cell>
          <cell r="Q34">
            <v>-74421.7</v>
          </cell>
          <cell r="R34">
            <v>-3611</v>
          </cell>
          <cell r="S34">
            <v>-80723.392523999995</v>
          </cell>
          <cell r="T34">
            <v>-80394.294796000002</v>
          </cell>
          <cell r="U34">
            <v>-80394.294796000002</v>
          </cell>
          <cell r="V34">
            <v>-84005.294796000002</v>
          </cell>
          <cell r="W34">
            <v>-0.16617034155141217</v>
          </cell>
          <cell r="X34">
            <v>-0.18544171249716759</v>
          </cell>
          <cell r="Y34">
            <v>-1598.2961192047715</v>
          </cell>
          <cell r="Z34">
            <v>433528.64743000001</v>
          </cell>
          <cell r="AA34">
            <v>50300000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Rating List"/>
      <sheetName val="Profile"/>
      <sheetName val="Financial Data"/>
      <sheetName val="Standard"/>
      <sheetName val="Sheet1"/>
    </sheetNames>
    <sheetDataSet>
      <sheetData sheetId="0" refreshError="1"/>
      <sheetData sheetId="1" refreshError="1"/>
      <sheetData sheetId="2" refreshError="1">
        <row r="1">
          <cell r="A1" t="str">
            <v>Symbol</v>
          </cell>
          <cell r="B1" t="str">
            <v>Company</v>
          </cell>
          <cell r="C1" t="str">
            <v>Exchange</v>
          </cell>
          <cell r="D1" t="str">
            <v xml:space="preserve">Market cap </v>
          </cell>
          <cell r="E1" t="str">
            <v>Sector</v>
          </cell>
          <cell r="F1" t="str">
            <v>Subsector</v>
          </cell>
          <cell r="G1" t="str">
            <v>Sacombank</v>
          </cell>
          <cell r="H1" t="str">
            <v>Scale</v>
          </cell>
        </row>
        <row r="2">
          <cell r="A2" t="str">
            <v>BIC</v>
          </cell>
          <cell r="B2" t="str">
            <v>BIDV Insurance Corporation</v>
          </cell>
          <cell r="C2" t="str">
            <v>HOSE</v>
          </cell>
          <cell r="D2">
            <v>3494.8514709999999</v>
          </cell>
          <cell r="E2" t="str">
            <v>Financial</v>
          </cell>
          <cell r="F2" t="str">
            <v>Insurance</v>
          </cell>
          <cell r="G2" t="str">
            <v>Bảo hiểm</v>
          </cell>
          <cell r="H2" t="str">
            <v>Small</v>
          </cell>
        </row>
        <row r="3">
          <cell r="A3" t="str">
            <v>BMI</v>
          </cell>
          <cell r="B3" t="str">
            <v>BaoMinh Insurance Corporation</v>
          </cell>
          <cell r="C3" t="str">
            <v>HOSE</v>
          </cell>
          <cell r="D3">
            <v>2630.9962655999998</v>
          </cell>
          <cell r="E3" t="str">
            <v>Financial</v>
          </cell>
          <cell r="F3" t="str">
            <v>Insurance</v>
          </cell>
          <cell r="G3" t="str">
            <v>Bảo hiểm</v>
          </cell>
          <cell r="H3" t="str">
            <v>Small</v>
          </cell>
        </row>
        <row r="4">
          <cell r="A4" t="str">
            <v>BVH</v>
          </cell>
          <cell r="B4" t="str">
            <v>Bao Viet Holdings</v>
          </cell>
          <cell r="C4" t="str">
            <v>HOSE</v>
          </cell>
          <cell r="D4">
            <v>69408.086267999999</v>
          </cell>
          <cell r="E4" t="str">
            <v>Financial</v>
          </cell>
          <cell r="F4" t="str">
            <v>Insurance</v>
          </cell>
          <cell r="G4" t="str">
            <v>Bảo hiểm</v>
          </cell>
          <cell r="H4" t="str">
            <v>Large</v>
          </cell>
        </row>
        <row r="5">
          <cell r="A5" t="str">
            <v>PGI</v>
          </cell>
          <cell r="B5" t="str">
            <v>Petrolimex Insurance Corporation</v>
          </cell>
          <cell r="C5" t="str">
            <v>HOSE</v>
          </cell>
          <cell r="D5">
            <v>1623.5352459000001</v>
          </cell>
          <cell r="E5" t="str">
            <v>Financial</v>
          </cell>
          <cell r="F5" t="str">
            <v>Insurance</v>
          </cell>
          <cell r="G5" t="str">
            <v>Bảo hiểm</v>
          </cell>
          <cell r="H5" t="str">
            <v>Small</v>
          </cell>
        </row>
        <row r="6">
          <cell r="A6" t="str">
            <v>PTI</v>
          </cell>
          <cell r="B6" t="str">
            <v>Post &amp; Telecommunication Joint Stock Insurance Corporation</v>
          </cell>
          <cell r="C6" t="str">
            <v>HNX</v>
          </cell>
          <cell r="D6">
            <v>1720.4681725999999</v>
          </cell>
          <cell r="E6" t="str">
            <v>Financial</v>
          </cell>
          <cell r="F6" t="str">
            <v>Insurance</v>
          </cell>
          <cell r="G6" t="str">
            <v>Bảo hiểm</v>
          </cell>
          <cell r="H6" t="str">
            <v>Small</v>
          </cell>
        </row>
        <row r="7">
          <cell r="A7" t="str">
            <v>PVI</v>
          </cell>
          <cell r="B7" t="str">
            <v>PVI Holdings</v>
          </cell>
          <cell r="C7" t="str">
            <v>HNX</v>
          </cell>
          <cell r="D7">
            <v>8018.8138449999997</v>
          </cell>
          <cell r="E7" t="str">
            <v>Financial</v>
          </cell>
          <cell r="F7" t="str">
            <v>Insurance</v>
          </cell>
          <cell r="G7" t="str">
            <v>Bảo hiểm</v>
          </cell>
          <cell r="H7" t="str">
            <v>Small</v>
          </cell>
        </row>
        <row r="8">
          <cell r="A8" t="str">
            <v>VNR</v>
          </cell>
          <cell r="B8" t="str">
            <v>Viet Nam National Reinsurance Corporation</v>
          </cell>
          <cell r="C8" t="str">
            <v>HNX</v>
          </cell>
          <cell r="D8">
            <v>3106.4997069000001</v>
          </cell>
          <cell r="E8" t="str">
            <v>Financial</v>
          </cell>
          <cell r="F8" t="str">
            <v>Insurance</v>
          </cell>
          <cell r="G8" t="str">
            <v>Bảo hiểm</v>
          </cell>
          <cell r="H8" t="str">
            <v>Small</v>
          </cell>
        </row>
        <row r="9">
          <cell r="A9" t="str">
            <v>HAP</v>
          </cell>
          <cell r="B9" t="str">
            <v>Hapaco Group JSC</v>
          </cell>
          <cell r="C9" t="str">
            <v>HOSE</v>
          </cell>
          <cell r="D9">
            <v>219.11104645</v>
          </cell>
          <cell r="E9" t="str">
            <v>Consumer Discretionary</v>
          </cell>
          <cell r="F9" t="str">
            <v>Consumer Retailing</v>
          </cell>
          <cell r="G9" t="str">
            <v>Chế biến gỗ, sản xuất sản phẩm từ gỗ và lâm sản khác</v>
          </cell>
          <cell r="H9" t="str">
            <v>Small</v>
          </cell>
        </row>
        <row r="10">
          <cell r="A10" t="str">
            <v>VID</v>
          </cell>
          <cell r="B10" t="str">
            <v>Vien Dong Investment Development Trading Corporation</v>
          </cell>
          <cell r="C10" t="str">
            <v>HOSE</v>
          </cell>
          <cell r="D10">
            <v>190.14461415</v>
          </cell>
          <cell r="E10" t="str">
            <v>Consumer Discretionary</v>
          </cell>
          <cell r="F10" t="str">
            <v>Consumer Retailing</v>
          </cell>
          <cell r="G10" t="str">
            <v>Chế biến gỗ, sản xuất sản phẩm từ gỗ và lâm sản khác</v>
          </cell>
          <cell r="H10" t="str">
            <v>Small</v>
          </cell>
        </row>
        <row r="11">
          <cell r="A11" t="str">
            <v>DCS</v>
          </cell>
          <cell r="B11" t="str">
            <v>Dai Chau Group JSC</v>
          </cell>
          <cell r="C11" t="str">
            <v>HNX</v>
          </cell>
          <cell r="D11">
            <v>78.402392899999995</v>
          </cell>
          <cell r="E11" t="str">
            <v>Consumer Discretionary</v>
          </cell>
          <cell r="F11" t="str">
            <v>Furniture</v>
          </cell>
          <cell r="G11" t="str">
            <v>Chế biến gỗ, sản xuất sản phẩm từ gỗ và lâm sản khác</v>
          </cell>
          <cell r="H11" t="str">
            <v>Small</v>
          </cell>
        </row>
        <row r="12">
          <cell r="A12" t="str">
            <v>DLG</v>
          </cell>
          <cell r="B12" t="str">
            <v>Duc Long Gia Lai Group JSC</v>
          </cell>
          <cell r="C12" t="str">
            <v>HOSE</v>
          </cell>
          <cell r="D12">
            <v>866.57575759999997</v>
          </cell>
          <cell r="E12" t="str">
            <v>Consumer Discretionary</v>
          </cell>
          <cell r="F12" t="str">
            <v>Furniture</v>
          </cell>
          <cell r="G12" t="str">
            <v>Chế biến gỗ, sản xuất sản phẩm từ gỗ và lâm sản khác</v>
          </cell>
          <cell r="H12" t="str">
            <v>Large</v>
          </cell>
        </row>
        <row r="13">
          <cell r="A13" t="str">
            <v>GDT</v>
          </cell>
          <cell r="B13" t="str">
            <v>Duc Thanh Wood Processing JSC</v>
          </cell>
          <cell r="C13" t="str">
            <v>HOSE</v>
          </cell>
          <cell r="D13">
            <v>710.10963000000004</v>
          </cell>
          <cell r="E13" t="str">
            <v>Consumer Discretionary</v>
          </cell>
          <cell r="F13" t="str">
            <v>Furniture</v>
          </cell>
          <cell r="G13" t="str">
            <v>Chế biến gỗ, sản xuất sản phẩm từ gỗ và lâm sản khác</v>
          </cell>
          <cell r="H13" t="str">
            <v>Medium</v>
          </cell>
        </row>
        <row r="14">
          <cell r="A14" t="str">
            <v>GTA</v>
          </cell>
          <cell r="B14" t="str">
            <v>Thuan An Wood Processing JSC</v>
          </cell>
          <cell r="C14" t="str">
            <v>HOSE</v>
          </cell>
          <cell r="D14">
            <v>135.654</v>
          </cell>
          <cell r="E14" t="str">
            <v>Consumer Discretionary</v>
          </cell>
          <cell r="F14" t="str">
            <v>Furniture</v>
          </cell>
          <cell r="G14" t="str">
            <v>Chế biến gỗ, sản xuất sản phẩm từ gỗ và lâm sản khác</v>
          </cell>
          <cell r="H14" t="str">
            <v>Small</v>
          </cell>
        </row>
        <row r="15">
          <cell r="A15" t="str">
            <v>SAV</v>
          </cell>
          <cell r="B15" t="str">
            <v>Savimex Corporation</v>
          </cell>
          <cell r="C15" t="str">
            <v>HOSE</v>
          </cell>
          <cell r="D15">
            <v>109.5172555</v>
          </cell>
          <cell r="E15" t="str">
            <v>Consumer Discretionary</v>
          </cell>
          <cell r="F15" t="str">
            <v>Furniture</v>
          </cell>
          <cell r="G15" t="str">
            <v>Chế biến gỗ, sản xuất sản phẩm từ gỗ và lâm sản khác</v>
          </cell>
          <cell r="H15" t="str">
            <v>Small</v>
          </cell>
        </row>
        <row r="16">
          <cell r="A16" t="str">
            <v>TTF</v>
          </cell>
          <cell r="B16" t="str">
            <v>Truong Thanh Furniture Corporation</v>
          </cell>
          <cell r="C16" t="str">
            <v>HOSE</v>
          </cell>
          <cell r="D16">
            <v>1038.69969984</v>
          </cell>
          <cell r="E16" t="str">
            <v>Consumer Discretionary</v>
          </cell>
          <cell r="F16" t="str">
            <v>Furniture</v>
          </cell>
          <cell r="G16" t="str">
            <v>Chế biến gỗ, sản xuất sản phẩm từ gỗ và lâm sản khác</v>
          </cell>
          <cell r="H16" t="str">
            <v>Large</v>
          </cell>
        </row>
        <row r="17">
          <cell r="A17" t="str">
            <v>CAP</v>
          </cell>
          <cell r="B17" t="str">
            <v>Yen Bai Joint Stock Forest Agricultural And Foodstuffs Company</v>
          </cell>
          <cell r="C17" t="str">
            <v>HNX</v>
          </cell>
          <cell r="D17">
            <v>176.123256</v>
          </cell>
          <cell r="E17" t="str">
            <v>Consumer Staples</v>
          </cell>
          <cell r="F17" t="str">
            <v>Agriculture</v>
          </cell>
          <cell r="G17" t="str">
            <v>Chế biến gỗ, sản xuất sản phẩm từ gỗ và lâm sản khác</v>
          </cell>
          <cell r="H17" t="str">
            <v>Small</v>
          </cell>
        </row>
        <row r="18">
          <cell r="A18" t="str">
            <v>SJF</v>
          </cell>
          <cell r="B18" t="str">
            <v>Sunstar Investment Joint Stock Company</v>
          </cell>
          <cell r="C18" t="str">
            <v>HOSE</v>
          </cell>
          <cell r="D18">
            <v>1029.5999999999999</v>
          </cell>
          <cell r="E18" t="str">
            <v>Consumer Staples</v>
          </cell>
          <cell r="F18" t="str">
            <v>Agriculture</v>
          </cell>
          <cell r="G18" t="str">
            <v>Chế biến gỗ, sản xuất sản phẩm từ gỗ và lâm sản khác</v>
          </cell>
          <cell r="H18" t="str">
            <v>Large</v>
          </cell>
        </row>
        <row r="19">
          <cell r="A19" t="str">
            <v>CET</v>
          </cell>
          <cell r="B19" t="str">
            <v>Tech - Vina Joint Stock Company</v>
          </cell>
          <cell r="C19" t="str">
            <v>HOSE</v>
          </cell>
          <cell r="D19">
            <v>21.78</v>
          </cell>
          <cell r="E19" t="str">
            <v>Consumer Staples</v>
          </cell>
          <cell r="F19" t="str">
            <v>Agriculture</v>
          </cell>
          <cell r="G19" t="str">
            <v>Chế biến gỗ, sản xuất sản phẩm từ gỗ và lâm sản khác</v>
          </cell>
          <cell r="H19" t="str">
            <v>Small</v>
          </cell>
        </row>
        <row r="20">
          <cell r="A20" t="str">
            <v>GTN</v>
          </cell>
          <cell r="B20" t="str">
            <v>Thong Nhat Production And Investement JSC</v>
          </cell>
          <cell r="C20" t="str">
            <v>HOSE</v>
          </cell>
          <cell r="D20">
            <v>2887.5</v>
          </cell>
          <cell r="E20" t="str">
            <v>Consumer Staples</v>
          </cell>
          <cell r="F20" t="str">
            <v>Food &amp; Beverage</v>
          </cell>
          <cell r="G20" t="str">
            <v>Chế biến lương thực thực phẩm, đồ uống, thức ăn chăn nuôi</v>
          </cell>
          <cell r="H20" t="str">
            <v>Small</v>
          </cell>
        </row>
        <row r="21">
          <cell r="A21" t="str">
            <v>DBC</v>
          </cell>
          <cell r="B21" t="str">
            <v>Dabaco Group</v>
          </cell>
          <cell r="C21" t="str">
            <v>HNX</v>
          </cell>
          <cell r="D21">
            <v>1614.9600674999999</v>
          </cell>
          <cell r="E21" t="str">
            <v>Consumer Staples</v>
          </cell>
          <cell r="F21" t="str">
            <v>Agriculture</v>
          </cell>
          <cell r="G21" t="str">
            <v>Chế biến lương thực thực phẩm, đồ uống, thức ăn chăn nuôi</v>
          </cell>
          <cell r="H21" t="str">
            <v>Small</v>
          </cell>
        </row>
        <row r="22">
          <cell r="A22" t="str">
            <v>HLG</v>
          </cell>
          <cell r="B22" t="str">
            <v>HOANG LONG Group</v>
          </cell>
          <cell r="C22" t="str">
            <v>HOSE</v>
          </cell>
          <cell r="D22">
            <v>418.81439595000001</v>
          </cell>
          <cell r="E22" t="str">
            <v>Consumer Staples</v>
          </cell>
          <cell r="F22" t="str">
            <v>Agriculture</v>
          </cell>
          <cell r="G22" t="str">
            <v>Chế biến lương thực thực phẩm, đồ uống, thức ăn chăn nuôi</v>
          </cell>
          <cell r="H22" t="str">
            <v>Small</v>
          </cell>
        </row>
        <row r="23">
          <cell r="A23" t="str">
            <v>NST</v>
          </cell>
          <cell r="B23" t="str">
            <v>Ngan Son JSC</v>
          </cell>
          <cell r="C23" t="str">
            <v>HNX</v>
          </cell>
          <cell r="D23">
            <v>136.66443659999999</v>
          </cell>
          <cell r="E23" t="str">
            <v>Consumer Staples</v>
          </cell>
          <cell r="F23" t="str">
            <v>Agriculture</v>
          </cell>
          <cell r="G23" t="str">
            <v>Chế biến lương thực thực phẩm, đồ uống, thức ăn chăn nuôi</v>
          </cell>
          <cell r="H23" t="str">
            <v>Small</v>
          </cell>
        </row>
        <row r="24">
          <cell r="A24" t="str">
            <v>AGM</v>
          </cell>
          <cell r="B24" t="str">
            <v>An Giang Import Export Company</v>
          </cell>
          <cell r="C24" t="str">
            <v>HOSE</v>
          </cell>
          <cell r="D24">
            <v>163.80000000000001</v>
          </cell>
          <cell r="E24" t="str">
            <v>Consumer Staples</v>
          </cell>
          <cell r="F24" t="str">
            <v>Food &amp; Beverage</v>
          </cell>
          <cell r="G24" t="str">
            <v>Chế biến lương thực thực phẩm, đồ uống, thức ăn chăn nuôi</v>
          </cell>
          <cell r="H24" t="str">
            <v>Small</v>
          </cell>
        </row>
        <row r="25">
          <cell r="A25" t="str">
            <v>BBC</v>
          </cell>
          <cell r="B25" t="str">
            <v>Bibica Corporation</v>
          </cell>
          <cell r="C25" t="str">
            <v>HOSE</v>
          </cell>
          <cell r="D25">
            <v>1293.8036098</v>
          </cell>
          <cell r="E25" t="str">
            <v>Consumer Staples</v>
          </cell>
          <cell r="F25" t="str">
            <v>Food &amp; Beverage</v>
          </cell>
          <cell r="G25" t="str">
            <v>Chế biến lương thực thực phẩm, đồ uống, thức ăn chăn nuôi</v>
          </cell>
          <cell r="H25" t="str">
            <v>Small</v>
          </cell>
        </row>
        <row r="26">
          <cell r="A26" t="str">
            <v>CAN</v>
          </cell>
          <cell r="B26" t="str">
            <v>Halong Canned Food Joint Stock Corporation</v>
          </cell>
          <cell r="C26" t="str">
            <v>HNX</v>
          </cell>
          <cell r="D26">
            <v>124.5</v>
          </cell>
          <cell r="E26" t="str">
            <v>Consumer Staples</v>
          </cell>
          <cell r="F26" t="str">
            <v>Food &amp; Beverage</v>
          </cell>
          <cell r="G26" t="str">
            <v>Chế biến lương thực thực phẩm, đồ uống, thức ăn chăn nuôi</v>
          </cell>
          <cell r="H26" t="str">
            <v>Small</v>
          </cell>
        </row>
        <row r="27">
          <cell r="A27" t="str">
            <v>HAD</v>
          </cell>
          <cell r="B27" t="str">
            <v>Hanoi - Haiduong Beer JSC (HADUBECO)</v>
          </cell>
          <cell r="C27" t="str">
            <v>HNX</v>
          </cell>
          <cell r="D27">
            <v>191.2</v>
          </cell>
          <cell r="E27" t="str">
            <v>Consumer Staples</v>
          </cell>
          <cell r="F27" t="str">
            <v>Food &amp; Beverage</v>
          </cell>
          <cell r="G27" t="str">
            <v>Chế biến lương thực thực phẩm, đồ uống, thức ăn chăn nuôi</v>
          </cell>
          <cell r="H27" t="str">
            <v>Small</v>
          </cell>
        </row>
        <row r="28">
          <cell r="A28" t="str">
            <v>HAT</v>
          </cell>
          <cell r="B28" t="str">
            <v>Hanoi Beer Trading JSC</v>
          </cell>
          <cell r="C28" t="str">
            <v>HNX</v>
          </cell>
          <cell r="D28">
            <v>112.1157</v>
          </cell>
          <cell r="E28" t="str">
            <v>Consumer Staples</v>
          </cell>
          <cell r="F28" t="str">
            <v>Food &amp; Beverage</v>
          </cell>
          <cell r="G28" t="str">
            <v>Chế biến lương thực thực phẩm, đồ uống, thức ăn chăn nuôi</v>
          </cell>
          <cell r="H28" t="str">
            <v>Small</v>
          </cell>
        </row>
        <row r="29">
          <cell r="A29" t="str">
            <v>HHC</v>
          </cell>
          <cell r="B29" t="str">
            <v>Hai Ha Confectionery JSC</v>
          </cell>
          <cell r="C29" t="str">
            <v>HNX</v>
          </cell>
          <cell r="D29">
            <v>1626.075</v>
          </cell>
          <cell r="E29" t="str">
            <v>Consumer Staples</v>
          </cell>
          <cell r="F29" t="str">
            <v>Food &amp; Beverage</v>
          </cell>
          <cell r="G29" t="str">
            <v>Chế biến lương thực thực phẩm, đồ uống, thức ăn chăn nuôi</v>
          </cell>
          <cell r="H29" t="str">
            <v>Small</v>
          </cell>
        </row>
        <row r="30">
          <cell r="A30" t="str">
            <v>HKB</v>
          </cell>
          <cell r="B30" t="str">
            <v>Ha Noi - Kinh bac Agriculture and Food JSC</v>
          </cell>
          <cell r="C30" t="str">
            <v>HNX</v>
          </cell>
          <cell r="D30">
            <v>108.3599979</v>
          </cell>
          <cell r="E30" t="str">
            <v>Consumer Staples</v>
          </cell>
          <cell r="F30" t="str">
            <v>Food &amp; Beverage</v>
          </cell>
          <cell r="G30" t="str">
            <v>Chế biến lương thực thực phẩm, đồ uống, thức ăn chăn nuôi</v>
          </cell>
          <cell r="H30" t="str">
            <v>Small</v>
          </cell>
        </row>
        <row r="31">
          <cell r="A31" t="str">
            <v>HNM</v>
          </cell>
          <cell r="B31" t="str">
            <v>Ha Noi Milk JSC</v>
          </cell>
          <cell r="C31" t="str">
            <v>HNX</v>
          </cell>
          <cell r="D31">
            <v>72</v>
          </cell>
          <cell r="E31" t="str">
            <v>Consumer Staples</v>
          </cell>
          <cell r="F31" t="str">
            <v>Food &amp; Beverage</v>
          </cell>
          <cell r="G31" t="str">
            <v>Chế biến lương thực thực phẩm, đồ uống, thức ăn chăn nuôi</v>
          </cell>
          <cell r="H31" t="str">
            <v>Small</v>
          </cell>
        </row>
        <row r="32">
          <cell r="A32" t="str">
            <v>KDC</v>
          </cell>
          <cell r="B32" t="str">
            <v>KIDO Group Corporation</v>
          </cell>
          <cell r="C32" t="str">
            <v>HOSE</v>
          </cell>
          <cell r="D32">
            <v>7393.5180189499997</v>
          </cell>
          <cell r="E32" t="str">
            <v>Consumer Staples</v>
          </cell>
          <cell r="F32" t="str">
            <v>Food &amp; Beverage</v>
          </cell>
          <cell r="G32" t="str">
            <v>Chế biến lương thực thực phẩm, đồ uống, thức ăn chăn nuôi</v>
          </cell>
          <cell r="H32" t="str">
            <v>Small</v>
          </cell>
        </row>
        <row r="33">
          <cell r="A33" t="str">
            <v>LAF</v>
          </cell>
          <cell r="B33" t="str">
            <v>Long An Food Processing Export JSC</v>
          </cell>
          <cell r="C33" t="str">
            <v>HOSE</v>
          </cell>
          <cell r="D33">
            <v>100.15052919999999</v>
          </cell>
          <cell r="E33" t="str">
            <v>Consumer Staples</v>
          </cell>
          <cell r="F33" t="str">
            <v>Food &amp; Beverage</v>
          </cell>
          <cell r="G33" t="str">
            <v>Chế biến lương thực thực phẩm, đồ uống, thức ăn chăn nuôi</v>
          </cell>
          <cell r="H33" t="str">
            <v>Small</v>
          </cell>
        </row>
        <row r="34">
          <cell r="A34" t="str">
            <v>NAF</v>
          </cell>
          <cell r="B34" t="str">
            <v>Nafoods Group JSC</v>
          </cell>
          <cell r="C34" t="str">
            <v>HOSE</v>
          </cell>
          <cell r="D34">
            <v>444.15</v>
          </cell>
          <cell r="E34" t="str">
            <v>Consumer Staples</v>
          </cell>
          <cell r="F34" t="str">
            <v>Food &amp; Beverage</v>
          </cell>
          <cell r="G34" t="str">
            <v>Chế biến lương thực thực phẩm, đồ uống, thức ăn chăn nuôi</v>
          </cell>
          <cell r="H34" t="str">
            <v>Small</v>
          </cell>
        </row>
        <row r="35">
          <cell r="A35" t="str">
            <v>NDF</v>
          </cell>
          <cell r="B35" t="str">
            <v>Nam Dinh Export Foodstuff and Agricultutal Products Processing JSC</v>
          </cell>
          <cell r="C35" t="str">
            <v>HNX</v>
          </cell>
          <cell r="D35">
            <v>16.492979999999999</v>
          </cell>
          <cell r="E35" t="str">
            <v>Consumer Staples</v>
          </cell>
          <cell r="F35" t="str">
            <v>Food &amp; Beverage</v>
          </cell>
          <cell r="G35" t="str">
            <v>Chế biến lương thực thực phẩm, đồ uống, thức ăn chăn nuôi</v>
          </cell>
          <cell r="H35" t="str">
            <v>Small</v>
          </cell>
        </row>
        <row r="36">
          <cell r="A36" t="str">
            <v>SAF</v>
          </cell>
          <cell r="B36" t="str">
            <v>Safoco Foodstuff JSC</v>
          </cell>
          <cell r="C36" t="str">
            <v>HNX</v>
          </cell>
          <cell r="D36">
            <v>569.31527259999996</v>
          </cell>
          <cell r="E36" t="str">
            <v>Consumer Staples</v>
          </cell>
          <cell r="F36" t="str">
            <v>Food &amp; Beverage</v>
          </cell>
          <cell r="G36" t="str">
            <v>Chế biến lương thực thực phẩm, đồ uống, thức ăn chăn nuôi</v>
          </cell>
          <cell r="H36" t="str">
            <v>Small</v>
          </cell>
        </row>
        <row r="37">
          <cell r="A37" t="str">
            <v>SCD</v>
          </cell>
          <cell r="B37" t="str">
            <v>Chuong Duong Beverages JSC</v>
          </cell>
          <cell r="C37" t="str">
            <v>HOSE</v>
          </cell>
          <cell r="D37">
            <v>211.09323599999999</v>
          </cell>
          <cell r="E37" t="str">
            <v>Consumer Staples</v>
          </cell>
          <cell r="F37" t="str">
            <v>Food &amp; Beverage</v>
          </cell>
          <cell r="G37" t="str">
            <v>Chế biến lương thực thực phẩm, đồ uống, thức ăn chăn nuôi</v>
          </cell>
          <cell r="H37" t="str">
            <v>Small</v>
          </cell>
        </row>
        <row r="38">
          <cell r="A38" t="str">
            <v>SGC</v>
          </cell>
          <cell r="B38" t="str">
            <v>Sa Giang Import Export JSC</v>
          </cell>
          <cell r="C38" t="str">
            <v>HNX</v>
          </cell>
          <cell r="D38">
            <v>617.55091200000004</v>
          </cell>
          <cell r="E38" t="str">
            <v>Consumer Staples</v>
          </cell>
          <cell r="F38" t="str">
            <v>Food &amp; Beverage</v>
          </cell>
          <cell r="G38" t="str">
            <v>Chế biến lương thực thực phẩm, đồ uống, thức ăn chăn nuôi</v>
          </cell>
          <cell r="H38" t="str">
            <v>Small</v>
          </cell>
        </row>
        <row r="39">
          <cell r="A39" t="str">
            <v>SGO</v>
          </cell>
          <cell r="B39" t="str">
            <v>Saigon Vegetable Oil JSC</v>
          </cell>
          <cell r="C39" t="str">
            <v>HNX</v>
          </cell>
          <cell r="D39">
            <v>18</v>
          </cell>
          <cell r="E39" t="str">
            <v>Consumer Staples</v>
          </cell>
          <cell r="F39" t="str">
            <v>Food &amp; Beverage</v>
          </cell>
          <cell r="G39" t="str">
            <v>Chế biến lương thực thực phẩm, đồ uống, thức ăn chăn nuôi</v>
          </cell>
          <cell r="H39" t="str">
            <v>Small</v>
          </cell>
        </row>
        <row r="40">
          <cell r="A40" t="str">
            <v>TAC</v>
          </cell>
          <cell r="B40" t="str">
            <v>Tuong An Vegetable Oil JSC</v>
          </cell>
          <cell r="C40" t="str">
            <v>HOSE</v>
          </cell>
          <cell r="D40">
            <v>1819.3370976000001</v>
          </cell>
          <cell r="E40" t="str">
            <v>Consumer Staples</v>
          </cell>
          <cell r="F40" t="str">
            <v>Food &amp; Beverage</v>
          </cell>
          <cell r="G40" t="str">
            <v>Chế biến lương thực thực phẩm, đồ uống, thức ăn chăn nuôi</v>
          </cell>
          <cell r="H40" t="str">
            <v>Small</v>
          </cell>
        </row>
        <row r="41">
          <cell r="A41" t="str">
            <v>THB</v>
          </cell>
          <cell r="B41" t="str">
            <v>Thanh Hoa Beer JSC</v>
          </cell>
          <cell r="C41" t="str">
            <v>HNX</v>
          </cell>
          <cell r="D41">
            <v>210.21208799999999</v>
          </cell>
          <cell r="E41" t="str">
            <v>Consumer Staples</v>
          </cell>
          <cell r="F41" t="str">
            <v>Food &amp; Beverage</v>
          </cell>
          <cell r="G41" t="str">
            <v>Chế biến lương thực thực phẩm, đồ uống, thức ăn chăn nuôi</v>
          </cell>
          <cell r="H41" t="str">
            <v>Small</v>
          </cell>
        </row>
        <row r="42">
          <cell r="A42" t="str">
            <v>VCF</v>
          </cell>
          <cell r="B42" t="str">
            <v>Vinacafe Bien Hoa JSC</v>
          </cell>
          <cell r="C42" t="str">
            <v>HOSE</v>
          </cell>
          <cell r="D42">
            <v>4996.8773799999999</v>
          </cell>
          <cell r="E42" t="str">
            <v>Consumer Staples</v>
          </cell>
          <cell r="F42" t="str">
            <v>Food &amp; Beverage</v>
          </cell>
          <cell r="G42" t="str">
            <v>Chế biến lương thực thực phẩm, đồ uống, thức ăn chăn nuôi</v>
          </cell>
          <cell r="H42" t="str">
            <v>Small</v>
          </cell>
        </row>
        <row r="43">
          <cell r="A43" t="str">
            <v>VDL</v>
          </cell>
          <cell r="B43" t="str">
            <v>Lam Dong Foodstuff JSC</v>
          </cell>
          <cell r="C43" t="str">
            <v>HNX</v>
          </cell>
          <cell r="D43">
            <v>370.825895</v>
          </cell>
          <cell r="E43" t="str">
            <v>Consumer Staples</v>
          </cell>
          <cell r="F43" t="str">
            <v>Food &amp; Beverage</v>
          </cell>
          <cell r="G43" t="str">
            <v>Chế biến lương thực thực phẩm, đồ uống, thức ăn chăn nuôi</v>
          </cell>
          <cell r="H43" t="str">
            <v>Small</v>
          </cell>
        </row>
        <row r="44">
          <cell r="A44" t="str">
            <v>VNM</v>
          </cell>
          <cell r="B44" t="str">
            <v>Vietnam Dairy Products JSC</v>
          </cell>
          <cell r="C44" t="str">
            <v>HOSE</v>
          </cell>
          <cell r="D44">
            <v>255419.42782400001</v>
          </cell>
          <cell r="E44" t="str">
            <v>Consumer Staples</v>
          </cell>
          <cell r="F44" t="str">
            <v>Food &amp; Beverage</v>
          </cell>
          <cell r="G44" t="str">
            <v>Chế biến lương thực thực phẩm, đồ uống, thức ăn chăn nuôi</v>
          </cell>
          <cell r="H44" t="str">
            <v>Large</v>
          </cell>
        </row>
        <row r="45">
          <cell r="A45" t="str">
            <v>VTL</v>
          </cell>
          <cell r="B45" t="str">
            <v>Thang Long JSC</v>
          </cell>
          <cell r="C45" t="str">
            <v>HNX</v>
          </cell>
          <cell r="D45">
            <v>122.715</v>
          </cell>
          <cell r="E45" t="str">
            <v>Consumer Staples</v>
          </cell>
          <cell r="F45" t="str">
            <v>Food &amp; Beverage</v>
          </cell>
          <cell r="G45" t="str">
            <v>Chế biến lương thực thực phẩm, đồ uống, thức ăn chăn nuôi</v>
          </cell>
          <cell r="H45" t="str">
            <v>Small</v>
          </cell>
        </row>
        <row r="46">
          <cell r="A46" t="str">
            <v>KTS</v>
          </cell>
          <cell r="B46" t="str">
            <v>Kon Tum Sugar JSC</v>
          </cell>
          <cell r="C46" t="str">
            <v>HNX</v>
          </cell>
          <cell r="D46">
            <v>106.47</v>
          </cell>
          <cell r="E46" t="str">
            <v>Consumer Staples</v>
          </cell>
          <cell r="F46" t="str">
            <v>Sugar</v>
          </cell>
          <cell r="G46" t="str">
            <v>Chế biến lương thực thực phẩm, đồ uống, thức ăn chăn nuôi</v>
          </cell>
          <cell r="H46" t="str">
            <v>Small</v>
          </cell>
        </row>
        <row r="47">
          <cell r="A47" t="str">
            <v>LSS</v>
          </cell>
          <cell r="B47" t="str">
            <v>Lam Son Suger Joint Stock Corporation</v>
          </cell>
          <cell r="C47" t="str">
            <v>HOSE</v>
          </cell>
          <cell r="D47">
            <v>582.85606499999994</v>
          </cell>
          <cell r="E47" t="str">
            <v>Consumer Staples</v>
          </cell>
          <cell r="F47" t="str">
            <v>Sugar</v>
          </cell>
          <cell r="G47" t="str">
            <v>Chế biến lương thực thực phẩm, đồ uống, thức ăn chăn nuôi</v>
          </cell>
          <cell r="H47" t="str">
            <v>Small</v>
          </cell>
        </row>
        <row r="48">
          <cell r="A48" t="str">
            <v>SBT</v>
          </cell>
          <cell r="B48" t="str">
            <v>Thanh Thanh Cong Tay Ninh JSC</v>
          </cell>
          <cell r="C48" t="str">
            <v>HOSE</v>
          </cell>
          <cell r="D48">
            <v>9803.5286448000006</v>
          </cell>
          <cell r="E48" t="str">
            <v>Consumer Staples</v>
          </cell>
          <cell r="F48" t="str">
            <v>Sugar</v>
          </cell>
          <cell r="G48" t="str">
            <v>Chế biến lương thực thực phẩm, đồ uống, thức ăn chăn nuôi</v>
          </cell>
          <cell r="H48" t="str">
            <v>Small</v>
          </cell>
        </row>
        <row r="49">
          <cell r="A49" t="str">
            <v>SLS</v>
          </cell>
          <cell r="B49" t="str">
            <v>Son La Sugar JSC</v>
          </cell>
          <cell r="C49" t="str">
            <v>HNX</v>
          </cell>
          <cell r="D49">
            <v>641.37239750000003</v>
          </cell>
          <cell r="E49" t="str">
            <v>Consumer Staples</v>
          </cell>
          <cell r="F49" t="str">
            <v>Sugar</v>
          </cell>
          <cell r="G49" t="str">
            <v>Chế biến lương thực thực phẩm, đồ uống, thức ăn chăn nuôi</v>
          </cell>
          <cell r="H49" t="str">
            <v>Small</v>
          </cell>
        </row>
        <row r="50">
          <cell r="A50" t="str">
            <v>PAN</v>
          </cell>
          <cell r="B50" t="str">
            <v>The PAN Group JSC</v>
          </cell>
          <cell r="C50" t="str">
            <v>HOSE</v>
          </cell>
          <cell r="D50">
            <v>7546.4643640000004</v>
          </cell>
          <cell r="E50" t="str">
            <v>Consumer Staples</v>
          </cell>
          <cell r="F50" t="str">
            <v>Agriculture</v>
          </cell>
          <cell r="G50" t="str">
            <v>Chế biến lương thực thực phẩm, đồ uống, thức ăn chăn nuôi</v>
          </cell>
          <cell r="H50" t="str">
            <v>Small</v>
          </cell>
        </row>
        <row r="51">
          <cell r="A51" t="str">
            <v>HAG</v>
          </cell>
          <cell r="B51" t="str">
            <v>Hoang Anh Gia Lai Corporation</v>
          </cell>
          <cell r="C51" t="str">
            <v>HOSE</v>
          </cell>
          <cell r="D51">
            <v>4785.3803002799996</v>
          </cell>
          <cell r="E51" t="str">
            <v>Consumer Staples</v>
          </cell>
          <cell r="F51" t="str">
            <v>Agriculture</v>
          </cell>
          <cell r="G51" t="str">
            <v>Chế biến lương thực thực phẩm, đồ uống, thức ăn chăn nuôi</v>
          </cell>
          <cell r="H51" t="str">
            <v>Small</v>
          </cell>
        </row>
        <row r="52">
          <cell r="A52" t="str">
            <v>HNG</v>
          </cell>
          <cell r="B52" t="str">
            <v>Hoang Anh Gia Lai Agricultural JSC</v>
          </cell>
          <cell r="C52" t="str">
            <v>HOSE</v>
          </cell>
          <cell r="D52">
            <v>7609.1206191000001</v>
          </cell>
          <cell r="E52" t="str">
            <v>Consumer Staples</v>
          </cell>
          <cell r="F52" t="str">
            <v>Agriculture</v>
          </cell>
          <cell r="G52" t="str">
            <v>Chế biến lương thực thực phẩm, đồ uống, thức ăn chăn nuôi</v>
          </cell>
          <cell r="H52" t="str">
            <v>Small</v>
          </cell>
        </row>
        <row r="53">
          <cell r="A53" t="str">
            <v>BHN</v>
          </cell>
          <cell r="B53" t="str">
            <v>Hanoi Beer Alcohol And Beverage Joint Stock Corporation</v>
          </cell>
          <cell r="C53" t="str">
            <v>HOSE</v>
          </cell>
          <cell r="D53">
            <v>25729.8</v>
          </cell>
          <cell r="E53" t="str">
            <v>Consumer Staples</v>
          </cell>
          <cell r="F53" t="str">
            <v>Food &amp; Beverage</v>
          </cell>
          <cell r="G53" t="str">
            <v>Chế biến lương thực thực phẩm, đồ uống, thức ăn chăn nuôi</v>
          </cell>
          <cell r="H53" t="str">
            <v>Small</v>
          </cell>
        </row>
        <row r="54">
          <cell r="A54" t="str">
            <v>HKT</v>
          </cell>
          <cell r="B54" t="str">
            <v>Hiep Khanh Tea Joint Stock Company</v>
          </cell>
          <cell r="C54" t="str">
            <v>HNX</v>
          </cell>
          <cell r="D54">
            <v>12.270058000000001</v>
          </cell>
          <cell r="E54" t="str">
            <v>Consumer Staples</v>
          </cell>
          <cell r="F54" t="str">
            <v>Agriculture</v>
          </cell>
          <cell r="G54" t="str">
            <v>Chế biến lương thực thực phẩm, đồ uống, thức ăn chăn nuôi</v>
          </cell>
          <cell r="H54" t="str">
            <v>Small</v>
          </cell>
        </row>
        <row r="55">
          <cell r="A55" t="str">
            <v>MLS</v>
          </cell>
          <cell r="B55" t="str">
            <v>Mitraco Livestock Joint Stock Company</v>
          </cell>
          <cell r="C55" t="str">
            <v>HNX</v>
          </cell>
          <cell r="D55">
            <v>36</v>
          </cell>
          <cell r="E55" t="str">
            <v>Consumer Staples</v>
          </cell>
          <cell r="F55" t="str">
            <v>Agriculture</v>
          </cell>
          <cell r="G55" t="str">
            <v>Chế biến lương thực thực phẩm, đồ uống, thức ăn chăn nuôi</v>
          </cell>
          <cell r="H55" t="str">
            <v>Small</v>
          </cell>
        </row>
        <row r="56">
          <cell r="A56" t="str">
            <v>SAB</v>
          </cell>
          <cell r="B56" t="str">
            <v>Saigon Beer - Alcohol - Beverage Corporation</v>
          </cell>
          <cell r="C56" t="str">
            <v>HOSE</v>
          </cell>
          <cell r="D56">
            <v>160320.2965</v>
          </cell>
          <cell r="E56" t="str">
            <v>Consumer Staples</v>
          </cell>
          <cell r="F56" t="str">
            <v>Food &amp; Beverage</v>
          </cell>
          <cell r="G56" t="str">
            <v>Chế biến lương thực thực phẩm, đồ uống, thức ăn chăn nuôi</v>
          </cell>
          <cell r="H56" t="str">
            <v>Medium</v>
          </cell>
        </row>
        <row r="57">
          <cell r="A57" t="str">
            <v>AAM</v>
          </cell>
          <cell r="B57" t="str">
            <v>Mekong fisheries JSC</v>
          </cell>
          <cell r="C57" t="str">
            <v>HOSE</v>
          </cell>
          <cell r="D57">
            <v>103.3312904</v>
          </cell>
          <cell r="E57" t="str">
            <v>Consumer Staples</v>
          </cell>
          <cell r="F57" t="str">
            <v>Fisheries</v>
          </cell>
          <cell r="G57" t="str">
            <v>Chế biến thủy hải sản</v>
          </cell>
          <cell r="H57" t="str">
            <v>Small</v>
          </cell>
        </row>
        <row r="58">
          <cell r="A58" t="str">
            <v>ABT</v>
          </cell>
          <cell r="B58" t="str">
            <v>Bentre Aquaproduct Import And Export JSC</v>
          </cell>
          <cell r="C58" t="str">
            <v>HOSE</v>
          </cell>
          <cell r="D58">
            <v>436.89576599999998</v>
          </cell>
          <cell r="E58" t="str">
            <v>Consumer Staples</v>
          </cell>
          <cell r="F58" t="str">
            <v>Fisheries</v>
          </cell>
          <cell r="G58" t="str">
            <v>Chế biến thủy hải sản</v>
          </cell>
          <cell r="H58" t="str">
            <v>Small</v>
          </cell>
        </row>
        <row r="59">
          <cell r="A59" t="str">
            <v>ACL</v>
          </cell>
          <cell r="B59" t="str">
            <v>Cuulong Fish JSC</v>
          </cell>
          <cell r="C59" t="str">
            <v>HOSE</v>
          </cell>
          <cell r="D59">
            <v>214.316945</v>
          </cell>
          <cell r="E59" t="str">
            <v>Consumer Staples</v>
          </cell>
          <cell r="F59" t="str">
            <v>Fisheries</v>
          </cell>
          <cell r="G59" t="str">
            <v>Chế biến thủy hải sản</v>
          </cell>
          <cell r="H59" t="str">
            <v>Small</v>
          </cell>
        </row>
        <row r="60">
          <cell r="A60" t="str">
            <v>AGF</v>
          </cell>
          <cell r="B60" t="str">
            <v>An Giang Fisheries Import and Export JSC</v>
          </cell>
          <cell r="C60" t="str">
            <v>HOSE</v>
          </cell>
          <cell r="D60">
            <v>151.23041734</v>
          </cell>
          <cell r="E60" t="str">
            <v>Consumer Staples</v>
          </cell>
          <cell r="F60" t="str">
            <v>Fisheries</v>
          </cell>
          <cell r="G60" t="str">
            <v>Chế biến thủy hải sản</v>
          </cell>
          <cell r="H60" t="str">
            <v>Small</v>
          </cell>
        </row>
        <row r="61">
          <cell r="A61" t="str">
            <v>ANV</v>
          </cell>
          <cell r="B61" t="str">
            <v>Nam Viet Corporation</v>
          </cell>
          <cell r="C61" t="str">
            <v>HOSE</v>
          </cell>
          <cell r="D61">
            <v>2916.8070750000002</v>
          </cell>
          <cell r="E61" t="str">
            <v>Consumer Staples</v>
          </cell>
          <cell r="F61" t="str">
            <v>Fisheries</v>
          </cell>
          <cell r="G61" t="str">
            <v>Chế biến thủy hải sản</v>
          </cell>
          <cell r="H61" t="str">
            <v>Medium</v>
          </cell>
        </row>
        <row r="62">
          <cell r="A62" t="str">
            <v>BLF</v>
          </cell>
          <cell r="B62" t="str">
            <v>Bac Lieu Fisheries JSC</v>
          </cell>
          <cell r="C62" t="str">
            <v>HNX</v>
          </cell>
          <cell r="D62">
            <v>30.45</v>
          </cell>
          <cell r="E62" t="str">
            <v>Consumer Staples</v>
          </cell>
          <cell r="F62" t="str">
            <v>Fisheries</v>
          </cell>
          <cell r="G62" t="str">
            <v>Chế biến thủy hải sản</v>
          </cell>
          <cell r="H62" t="str">
            <v>Small</v>
          </cell>
        </row>
        <row r="63">
          <cell r="A63" t="str">
            <v>CMX</v>
          </cell>
          <cell r="B63" t="str">
            <v>Camau Frozen Seafood Processing Import Export Corporation</v>
          </cell>
          <cell r="C63" t="str">
            <v>HOSE</v>
          </cell>
          <cell r="D63">
            <v>60.817676400000003</v>
          </cell>
          <cell r="E63" t="str">
            <v>Consumer Staples</v>
          </cell>
          <cell r="F63" t="str">
            <v>Fisheries</v>
          </cell>
          <cell r="G63" t="str">
            <v>Chế biến thủy hải sản</v>
          </cell>
          <cell r="H63" t="str">
            <v>Small</v>
          </cell>
        </row>
        <row r="64">
          <cell r="A64" t="str">
            <v>DAT</v>
          </cell>
          <cell r="B64" t="str">
            <v>Travel Investment and Seafood Development Corporation</v>
          </cell>
          <cell r="C64" t="str">
            <v>HOSE</v>
          </cell>
          <cell r="D64">
            <v>492.91784999999999</v>
          </cell>
          <cell r="E64" t="str">
            <v>Consumer Staples</v>
          </cell>
          <cell r="F64" t="str">
            <v>Fisheries</v>
          </cell>
          <cell r="G64" t="str">
            <v>Chế biến thủy hải sản</v>
          </cell>
          <cell r="H64" t="str">
            <v>Small</v>
          </cell>
        </row>
        <row r="65">
          <cell r="A65" t="str">
            <v>FMC</v>
          </cell>
          <cell r="B65" t="str">
            <v>Sao Ta Foods JSC</v>
          </cell>
          <cell r="C65" t="str">
            <v>HOSE</v>
          </cell>
          <cell r="D65">
            <v>897</v>
          </cell>
          <cell r="E65" t="str">
            <v>Consumer Staples</v>
          </cell>
          <cell r="F65" t="str">
            <v>Fisheries</v>
          </cell>
          <cell r="G65" t="str">
            <v>Chế biến thủy hải sản</v>
          </cell>
          <cell r="H65" t="str">
            <v>Small</v>
          </cell>
        </row>
        <row r="66">
          <cell r="A66" t="str">
            <v>HVG</v>
          </cell>
          <cell r="B66" t="str">
            <v>Hung Vuong Corporation</v>
          </cell>
          <cell r="C66" t="str">
            <v>HOSE</v>
          </cell>
          <cell r="D66">
            <v>777.13401850000002</v>
          </cell>
          <cell r="E66" t="str">
            <v>Consumer Staples</v>
          </cell>
          <cell r="F66" t="str">
            <v>Fisheries</v>
          </cell>
          <cell r="G66" t="str">
            <v>Chế biến thủy hải sản</v>
          </cell>
          <cell r="H66" t="str">
            <v>Small</v>
          </cell>
        </row>
        <row r="67">
          <cell r="A67" t="str">
            <v>ICF</v>
          </cell>
          <cell r="B67" t="str">
            <v>Investment Commerce Fisheries JSC</v>
          </cell>
          <cell r="C67" t="str">
            <v>HOSE</v>
          </cell>
          <cell r="D67">
            <v>19.850850000000001</v>
          </cell>
          <cell r="E67" t="str">
            <v>Consumer Staples</v>
          </cell>
          <cell r="F67" t="str">
            <v>Fisheries</v>
          </cell>
          <cell r="G67" t="str">
            <v>Chế biến thủy hải sản</v>
          </cell>
          <cell r="H67" t="str">
            <v>Small</v>
          </cell>
        </row>
        <row r="68">
          <cell r="A68" t="str">
            <v>IDI</v>
          </cell>
          <cell r="B68" t="str">
            <v>International Development &amp; Investment Corporation</v>
          </cell>
          <cell r="C68" t="str">
            <v>HOSE</v>
          </cell>
          <cell r="D68">
            <v>2442.6500749500001</v>
          </cell>
          <cell r="E68" t="str">
            <v>Consumer Staples</v>
          </cell>
          <cell r="F68" t="str">
            <v>Fisheries</v>
          </cell>
          <cell r="G68" t="str">
            <v>Chế biến thủy hải sản</v>
          </cell>
          <cell r="H68" t="str">
            <v>Medium</v>
          </cell>
        </row>
        <row r="69">
          <cell r="A69" t="str">
            <v>NGC</v>
          </cell>
          <cell r="B69" t="str">
            <v>Ngo Quyen Processing Export JSC</v>
          </cell>
          <cell r="C69" t="str">
            <v>HNX</v>
          </cell>
          <cell r="D69">
            <v>21.999383999999999</v>
          </cell>
          <cell r="E69" t="str">
            <v>Consumer Staples</v>
          </cell>
          <cell r="F69" t="str">
            <v>Fisheries</v>
          </cell>
          <cell r="G69" t="str">
            <v>Chế biến thủy hải sản</v>
          </cell>
          <cell r="H69" t="str">
            <v>Small</v>
          </cell>
        </row>
        <row r="70">
          <cell r="A70" t="str">
            <v>SJ1</v>
          </cell>
          <cell r="B70" t="str">
            <v>Hung Hau Agricultural Corporation</v>
          </cell>
          <cell r="C70" t="str">
            <v>HNX</v>
          </cell>
          <cell r="D70">
            <v>407.51703789999999</v>
          </cell>
          <cell r="E70" t="str">
            <v>Consumer Staples</v>
          </cell>
          <cell r="F70" t="str">
            <v>Fisheries</v>
          </cell>
          <cell r="G70" t="str">
            <v>Chế biến thủy hải sản</v>
          </cell>
          <cell r="H70" t="str">
            <v>Small</v>
          </cell>
        </row>
        <row r="71">
          <cell r="A71" t="str">
            <v>TFC</v>
          </cell>
          <cell r="B71" t="str">
            <v>Trang Corporation</v>
          </cell>
          <cell r="C71" t="str">
            <v>HNX</v>
          </cell>
          <cell r="D71">
            <v>92.564966999999996</v>
          </cell>
          <cell r="E71" t="str">
            <v>Consumer Staples</v>
          </cell>
          <cell r="F71" t="str">
            <v>Fisheries</v>
          </cell>
          <cell r="G71" t="str">
            <v>Chế biến thủy hải sản</v>
          </cell>
          <cell r="H71" t="str">
            <v>Small</v>
          </cell>
        </row>
        <row r="72">
          <cell r="A72" t="str">
            <v>TS4</v>
          </cell>
          <cell r="B72" t="str">
            <v>Seafood JSC No 4</v>
          </cell>
          <cell r="C72" t="str">
            <v>HOSE</v>
          </cell>
          <cell r="D72">
            <v>117.9792159</v>
          </cell>
          <cell r="E72" t="str">
            <v>Consumer Staples</v>
          </cell>
          <cell r="F72" t="str">
            <v>Fisheries</v>
          </cell>
          <cell r="G72" t="str">
            <v>Chế biến thủy hải sản</v>
          </cell>
          <cell r="H72" t="str">
            <v>Small</v>
          </cell>
        </row>
        <row r="73">
          <cell r="A73" t="str">
            <v>VHC</v>
          </cell>
          <cell r="B73" t="str">
            <v>Vinh Hoan Corporation</v>
          </cell>
          <cell r="C73" t="str">
            <v>HOSE</v>
          </cell>
          <cell r="D73">
            <v>4938.1507405000002</v>
          </cell>
          <cell r="E73" t="str">
            <v>Consumer Staples</v>
          </cell>
          <cell r="F73" t="str">
            <v>Fisheries</v>
          </cell>
          <cell r="G73" t="str">
            <v>Chế biến thủy hải sản</v>
          </cell>
          <cell r="H73" t="str">
            <v>Large</v>
          </cell>
        </row>
        <row r="74">
          <cell r="A74" t="str">
            <v>AGR</v>
          </cell>
          <cell r="B74" t="str">
            <v>AgriBank Securities Joint Stock Coporation</v>
          </cell>
          <cell r="C74" t="str">
            <v>HOSE</v>
          </cell>
          <cell r="D74">
            <v>844.79981199999997</v>
          </cell>
          <cell r="E74" t="str">
            <v>Financial</v>
          </cell>
          <cell r="F74" t="str">
            <v>Securities</v>
          </cell>
          <cell r="G74" t="str">
            <v>Chứng khoán</v>
          </cell>
          <cell r="H74" t="str">
            <v>Small</v>
          </cell>
        </row>
        <row r="75">
          <cell r="A75" t="str">
            <v>APG</v>
          </cell>
          <cell r="B75" t="str">
            <v>An Phat Securities JSC</v>
          </cell>
          <cell r="C75" t="str">
            <v>HNX</v>
          </cell>
          <cell r="D75">
            <v>78.197041999999996</v>
          </cell>
          <cell r="E75" t="str">
            <v>Financial</v>
          </cell>
          <cell r="F75" t="str">
            <v>Securities</v>
          </cell>
          <cell r="G75" t="str">
            <v>Chứng khoán</v>
          </cell>
          <cell r="H75" t="str">
            <v>Small</v>
          </cell>
        </row>
        <row r="76">
          <cell r="A76" t="str">
            <v>APS</v>
          </cell>
          <cell r="B76" t="str">
            <v>Asia - Pacific Securities JSC</v>
          </cell>
          <cell r="C76" t="str">
            <v>HNX</v>
          </cell>
          <cell r="D76">
            <v>163.80000000000001</v>
          </cell>
          <cell r="E76" t="str">
            <v>Financial</v>
          </cell>
          <cell r="F76" t="str">
            <v>Securities</v>
          </cell>
          <cell r="G76" t="str">
            <v>Chứng khoán</v>
          </cell>
          <cell r="H76" t="str">
            <v>Small</v>
          </cell>
        </row>
        <row r="77">
          <cell r="A77" t="str">
            <v>BSI</v>
          </cell>
          <cell r="B77" t="str">
            <v>Bank for Investment and Development of Viet Nam Joint Stock Securities Company</v>
          </cell>
          <cell r="C77" t="str">
            <v>HOSE</v>
          </cell>
          <cell r="D77">
            <v>1512.2336183</v>
          </cell>
          <cell r="E77" t="str">
            <v>Financial</v>
          </cell>
          <cell r="F77" t="str">
            <v>Securities</v>
          </cell>
          <cell r="G77" t="str">
            <v>Chứng khoán</v>
          </cell>
          <cell r="H77" t="str">
            <v>Small</v>
          </cell>
        </row>
        <row r="78">
          <cell r="A78" t="str">
            <v>BVS</v>
          </cell>
          <cell r="B78" t="str">
            <v>Bao Viet Securities Company</v>
          </cell>
          <cell r="C78" t="str">
            <v>HNX</v>
          </cell>
          <cell r="D78">
            <v>1393.8216241</v>
          </cell>
          <cell r="E78" t="str">
            <v>Financial</v>
          </cell>
          <cell r="F78" t="str">
            <v>Securities</v>
          </cell>
          <cell r="G78" t="str">
            <v>Chứng khoán</v>
          </cell>
          <cell r="H78" t="str">
            <v>Small</v>
          </cell>
        </row>
        <row r="79">
          <cell r="A79" t="str">
            <v>CTS</v>
          </cell>
          <cell r="B79" t="str">
            <v>Vietnam Bank For Industry And Trade Securities JSC</v>
          </cell>
          <cell r="C79" t="str">
            <v>HNX</v>
          </cell>
          <cell r="D79">
            <v>1225.08334765</v>
          </cell>
          <cell r="E79" t="str">
            <v>Financial</v>
          </cell>
          <cell r="F79" t="str">
            <v>Securities</v>
          </cell>
          <cell r="G79" t="str">
            <v>Chứng khoán</v>
          </cell>
          <cell r="H79" t="str">
            <v>Small</v>
          </cell>
        </row>
        <row r="80">
          <cell r="A80" t="str">
            <v>HBS</v>
          </cell>
          <cell r="B80" t="str">
            <v>Hoa Binh Securities JSC</v>
          </cell>
          <cell r="C80" t="str">
            <v>HNX</v>
          </cell>
          <cell r="D80">
            <v>79.199951999999996</v>
          </cell>
          <cell r="E80" t="str">
            <v>Financial</v>
          </cell>
          <cell r="F80" t="str">
            <v>Securities</v>
          </cell>
          <cell r="G80" t="str">
            <v>Chứng khoán</v>
          </cell>
          <cell r="H80" t="str">
            <v>Small</v>
          </cell>
        </row>
        <row r="81">
          <cell r="A81" t="str">
            <v>HCM</v>
          </cell>
          <cell r="B81" t="str">
            <v>Ho Chi Minh City Securities Corporation</v>
          </cell>
          <cell r="C81" t="str">
            <v>HOSE</v>
          </cell>
          <cell r="D81">
            <v>9264.1955120000002</v>
          </cell>
          <cell r="E81" t="str">
            <v>Financial</v>
          </cell>
          <cell r="F81" t="str">
            <v>Securities</v>
          </cell>
          <cell r="G81" t="str">
            <v>Chứng khoán</v>
          </cell>
          <cell r="H81" t="str">
            <v>Medium</v>
          </cell>
        </row>
        <row r="82">
          <cell r="A82" t="str">
            <v>IVS</v>
          </cell>
          <cell r="B82" t="str">
            <v>Vietnam Investment Securities Company</v>
          </cell>
          <cell r="C82" t="str">
            <v>HNX</v>
          </cell>
          <cell r="D82">
            <v>401.2</v>
          </cell>
          <cell r="E82" t="str">
            <v>Financial</v>
          </cell>
          <cell r="F82" t="str">
            <v>Securities</v>
          </cell>
          <cell r="G82" t="str">
            <v>Chứng khoán</v>
          </cell>
          <cell r="H82" t="str">
            <v>Small</v>
          </cell>
        </row>
        <row r="83">
          <cell r="A83" t="str">
            <v>MBS</v>
          </cell>
          <cell r="B83" t="str">
            <v>MB Securities JSC</v>
          </cell>
          <cell r="C83" t="str">
            <v>HNX</v>
          </cell>
          <cell r="D83">
            <v>2076.0780119999999</v>
          </cell>
          <cell r="E83" t="str">
            <v>Financial</v>
          </cell>
          <cell r="F83" t="str">
            <v>Securities</v>
          </cell>
          <cell r="G83" t="str">
            <v>Chứng khoán</v>
          </cell>
          <cell r="H83" t="str">
            <v>Small</v>
          </cell>
        </row>
        <row r="84">
          <cell r="A84" t="str">
            <v>ORS</v>
          </cell>
          <cell r="B84" t="str">
            <v>Orient Securities Corporation</v>
          </cell>
          <cell r="C84" t="str">
            <v>HNX</v>
          </cell>
          <cell r="D84">
            <v>55.2</v>
          </cell>
          <cell r="E84" t="str">
            <v>Financial</v>
          </cell>
          <cell r="F84" t="str">
            <v>Securities</v>
          </cell>
          <cell r="G84" t="str">
            <v>Chứng khoán</v>
          </cell>
          <cell r="H84" t="str">
            <v>Small</v>
          </cell>
        </row>
        <row r="85">
          <cell r="A85" t="str">
            <v>PSI</v>
          </cell>
          <cell r="B85" t="str">
            <v>Petrovietnam Securities Incorporated</v>
          </cell>
          <cell r="C85" t="str">
            <v>HNX</v>
          </cell>
          <cell r="D85">
            <v>239.36519999999999</v>
          </cell>
          <cell r="E85" t="str">
            <v>Financial</v>
          </cell>
          <cell r="F85" t="str">
            <v>Securities</v>
          </cell>
          <cell r="G85" t="str">
            <v>Chứng khoán</v>
          </cell>
          <cell r="H85" t="str">
            <v>Small</v>
          </cell>
        </row>
        <row r="86">
          <cell r="A86" t="str">
            <v>SHS</v>
          </cell>
          <cell r="B86" t="str">
            <v>Sai Gon - Ha Noi Securities JSC</v>
          </cell>
          <cell r="C86" t="str">
            <v>HNX</v>
          </cell>
          <cell r="D86">
            <v>1690</v>
          </cell>
          <cell r="E86" t="str">
            <v>Financial</v>
          </cell>
          <cell r="F86" t="str">
            <v>Securities</v>
          </cell>
          <cell r="G86" t="str">
            <v>Chứng khoán</v>
          </cell>
          <cell r="H86" t="str">
            <v>Small</v>
          </cell>
        </row>
        <row r="87">
          <cell r="A87" t="str">
            <v>SSI</v>
          </cell>
          <cell r="B87" t="str">
            <v>Saigon Securities Incorporation</v>
          </cell>
          <cell r="C87" t="str">
            <v>HOSE</v>
          </cell>
          <cell r="D87">
            <v>17744.598391</v>
          </cell>
          <cell r="E87" t="str">
            <v>Financial</v>
          </cell>
          <cell r="F87" t="str">
            <v>Securities</v>
          </cell>
          <cell r="G87" t="str">
            <v>Chứng khoán</v>
          </cell>
          <cell r="H87" t="str">
            <v>Large</v>
          </cell>
        </row>
        <row r="88">
          <cell r="A88" t="str">
            <v>TVS</v>
          </cell>
          <cell r="B88" t="str">
            <v>Thien Viet securities joint-stock company</v>
          </cell>
          <cell r="C88" t="str">
            <v>HOSE</v>
          </cell>
          <cell r="D88">
            <v>763.15010555000003</v>
          </cell>
          <cell r="E88" t="str">
            <v>Financial</v>
          </cell>
          <cell r="F88" t="str">
            <v>Securities</v>
          </cell>
          <cell r="G88" t="str">
            <v>Chứng khoán</v>
          </cell>
          <cell r="H88" t="str">
            <v>Small</v>
          </cell>
        </row>
        <row r="89">
          <cell r="A89" t="str">
            <v>VDS</v>
          </cell>
          <cell r="B89" t="str">
            <v>Viet Dragon Securities Corporation</v>
          </cell>
          <cell r="C89" t="str">
            <v>HNX</v>
          </cell>
          <cell r="D89">
            <v>1037.4000000000001</v>
          </cell>
          <cell r="E89" t="str">
            <v>Financial</v>
          </cell>
          <cell r="F89" t="str">
            <v>Securities</v>
          </cell>
          <cell r="G89" t="str">
            <v>Chứng khoán</v>
          </cell>
          <cell r="H89" t="str">
            <v>Small</v>
          </cell>
        </row>
        <row r="90">
          <cell r="A90" t="str">
            <v>VIG</v>
          </cell>
          <cell r="B90" t="str">
            <v>Vietnam Industrial &amp; Commercial Securities JSC</v>
          </cell>
          <cell r="C90" t="str">
            <v>HNX</v>
          </cell>
          <cell r="D90">
            <v>95.573239999999998</v>
          </cell>
          <cell r="E90" t="str">
            <v>Financial</v>
          </cell>
          <cell r="F90" t="str">
            <v>Securities</v>
          </cell>
          <cell r="G90" t="str">
            <v>Chứng khoán</v>
          </cell>
          <cell r="H90" t="str">
            <v>Small</v>
          </cell>
        </row>
        <row r="91">
          <cell r="A91" t="str">
            <v>VIX</v>
          </cell>
          <cell r="B91" t="str">
            <v>IB Securities JSC</v>
          </cell>
          <cell r="C91" t="str">
            <v>HNX</v>
          </cell>
          <cell r="D91">
            <v>581.47618199999999</v>
          </cell>
          <cell r="E91" t="str">
            <v>Financial</v>
          </cell>
          <cell r="F91" t="str">
            <v>Securities</v>
          </cell>
          <cell r="G91" t="str">
            <v>Chứng khoán</v>
          </cell>
          <cell r="H91" t="str">
            <v>Small</v>
          </cell>
        </row>
        <row r="92">
          <cell r="A92" t="str">
            <v>VND</v>
          </cell>
          <cell r="B92" t="str">
            <v>VNDIRECT Securities Corporation</v>
          </cell>
          <cell r="C92" t="str">
            <v>HNX</v>
          </cell>
          <cell r="D92">
            <v>4783.0978286</v>
          </cell>
          <cell r="E92" t="str">
            <v>Financial</v>
          </cell>
          <cell r="F92" t="str">
            <v>Securities</v>
          </cell>
          <cell r="G92" t="str">
            <v>Chứng khoán</v>
          </cell>
          <cell r="H92" t="str">
            <v>Medium</v>
          </cell>
        </row>
        <row r="93">
          <cell r="A93" t="str">
            <v>WSS</v>
          </cell>
          <cell r="B93" t="str">
            <v>Wall Street Securities Company</v>
          </cell>
          <cell r="C93" t="str">
            <v>HNX</v>
          </cell>
          <cell r="D93">
            <v>160.96</v>
          </cell>
          <cell r="E93" t="str">
            <v>Financial</v>
          </cell>
          <cell r="F93" t="str">
            <v>Securities</v>
          </cell>
          <cell r="G93" t="str">
            <v>Chứng khoán</v>
          </cell>
          <cell r="H93" t="str">
            <v>Small</v>
          </cell>
        </row>
        <row r="94">
          <cell r="A94" t="str">
            <v>FTS</v>
          </cell>
          <cell r="B94" t="str">
            <v>FPT Securities Joint Stock Company</v>
          </cell>
          <cell r="C94" t="str">
            <v>HOSE</v>
          </cell>
          <cell r="D94">
            <v>1599.9602976000001</v>
          </cell>
          <cell r="E94" t="str">
            <v>Financial</v>
          </cell>
          <cell r="F94" t="str">
            <v>Securities</v>
          </cell>
          <cell r="G94" t="str">
            <v>Chứng khoán</v>
          </cell>
          <cell r="H94" t="str">
            <v>Small</v>
          </cell>
        </row>
        <row r="95">
          <cell r="A95" t="str">
            <v>VCI</v>
          </cell>
          <cell r="B95" t="str">
            <v>Viet Capital Securities Joint Stock Company</v>
          </cell>
          <cell r="C95" t="str">
            <v>HOSE</v>
          </cell>
          <cell r="D95">
            <v>12237.602999999999</v>
          </cell>
          <cell r="E95" t="str">
            <v>Financial</v>
          </cell>
          <cell r="F95" t="str">
            <v>Securities</v>
          </cell>
          <cell r="G95" t="str">
            <v>Chứng khoán</v>
          </cell>
          <cell r="H95" t="str">
            <v>Medium</v>
          </cell>
        </row>
        <row r="96">
          <cell r="A96" t="str">
            <v>CSM</v>
          </cell>
          <cell r="B96" t="str">
            <v>The Southern Rubber Industry JSC</v>
          </cell>
          <cell r="C96" t="str">
            <v>HOSE</v>
          </cell>
          <cell r="D96">
            <v>1347.128406</v>
          </cell>
          <cell r="E96" t="str">
            <v>Consumer Discretionary</v>
          </cell>
          <cell r="F96" t="str">
            <v>Rubber-Tires</v>
          </cell>
          <cell r="G96" t="str">
            <v>Cơ khí, chế tạo MMTB , sản xuất kim loại đúc sẵn</v>
          </cell>
          <cell r="H96" t="str">
            <v>Small</v>
          </cell>
        </row>
        <row r="97">
          <cell r="A97" t="str">
            <v>DRC</v>
          </cell>
          <cell r="B97" t="str">
            <v>Da Nang Rubber JSC</v>
          </cell>
          <cell r="C97" t="str">
            <v>HOSE</v>
          </cell>
          <cell r="D97">
            <v>2649.0750914999999</v>
          </cell>
          <cell r="E97" t="str">
            <v>Consumer Discretionary</v>
          </cell>
          <cell r="F97" t="str">
            <v>Rubber-Tires</v>
          </cell>
          <cell r="G97" t="str">
            <v>Cơ khí, chế tạo MMTB , sản xuất kim loại đúc sẵn</v>
          </cell>
          <cell r="H97" t="str">
            <v>Medium</v>
          </cell>
        </row>
        <row r="98">
          <cell r="A98" t="str">
            <v>SRC</v>
          </cell>
          <cell r="B98" t="str">
            <v>Sao Vang Rubber JSC</v>
          </cell>
          <cell r="C98" t="str">
            <v>HOSE</v>
          </cell>
          <cell r="D98">
            <v>350.7921</v>
          </cell>
          <cell r="E98" t="str">
            <v>Consumer Discretionary</v>
          </cell>
          <cell r="F98" t="str">
            <v>Rubber-Tires</v>
          </cell>
          <cell r="G98" t="str">
            <v>Cơ khí, chế tạo MMTB , sản xuất kim loại đúc sẵn</v>
          </cell>
          <cell r="H98" t="str">
            <v>Small</v>
          </cell>
        </row>
        <row r="99">
          <cell r="A99" t="str">
            <v>PMS</v>
          </cell>
          <cell r="B99" t="str">
            <v>Petroleum Mechanical JSC</v>
          </cell>
          <cell r="C99" t="str">
            <v>HNX</v>
          </cell>
          <cell r="D99">
            <v>128.19154159999999</v>
          </cell>
          <cell r="E99" t="str">
            <v>Energy</v>
          </cell>
          <cell r="F99" t="str">
            <v>Oil&amp;Gas</v>
          </cell>
          <cell r="G99" t="str">
            <v>Cơ khí, chế tạo MMTB , sản xuất kim loại đúc sẵn</v>
          </cell>
          <cell r="H99" t="str">
            <v>Small</v>
          </cell>
        </row>
        <row r="100">
          <cell r="A100" t="str">
            <v>AME</v>
          </cell>
          <cell r="B100" t="str">
            <v>Alphanam Mechanical Electric JSC</v>
          </cell>
          <cell r="C100" t="str">
            <v>HNX</v>
          </cell>
          <cell r="D100">
            <v>148.80000000000001</v>
          </cell>
          <cell r="E100" t="str">
            <v>Industrials</v>
          </cell>
          <cell r="F100" t="str">
            <v>Engineering&amp;Construction</v>
          </cell>
          <cell r="G100" t="str">
            <v>Cơ khí, chế tạo MMTB , sản xuất kim loại đúc sẵn</v>
          </cell>
          <cell r="H100" t="str">
            <v>Small</v>
          </cell>
        </row>
        <row r="101">
          <cell r="A101" t="str">
            <v>CTB</v>
          </cell>
          <cell r="B101" t="str">
            <v>Hai Duong Pump Manufacturing JSC</v>
          </cell>
          <cell r="C101" t="str">
            <v>HNX</v>
          </cell>
          <cell r="D101">
            <v>266.60000000000002</v>
          </cell>
          <cell r="E101" t="str">
            <v>Industrials</v>
          </cell>
          <cell r="F101" t="str">
            <v>Engineering&amp;Construction</v>
          </cell>
          <cell r="G101" t="str">
            <v>Cơ khí, chế tạo MMTB , sản xuất kim loại đúc sẵn</v>
          </cell>
          <cell r="H101" t="str">
            <v>Small</v>
          </cell>
        </row>
        <row r="102">
          <cell r="A102" t="str">
            <v>MEC</v>
          </cell>
          <cell r="B102" t="str">
            <v>Song Da Mechanical Assembiling JSC</v>
          </cell>
          <cell r="C102" t="str">
            <v>HNX</v>
          </cell>
          <cell r="D102">
            <v>25.896222000000002</v>
          </cell>
          <cell r="E102" t="str">
            <v>Industrials</v>
          </cell>
          <cell r="F102" t="str">
            <v>Engineering&amp;Construction</v>
          </cell>
          <cell r="G102" t="str">
            <v>Cơ khí, chế tạo MMTB , sản xuất kim loại đúc sẵn</v>
          </cell>
          <cell r="H102" t="str">
            <v>Small</v>
          </cell>
        </row>
        <row r="103">
          <cell r="A103" t="str">
            <v>QHD</v>
          </cell>
          <cell r="B103" t="str">
            <v>Viet-Duc Welding Electrode JSC</v>
          </cell>
          <cell r="C103" t="str">
            <v>HNX</v>
          </cell>
          <cell r="D103">
            <v>86.738041199999998</v>
          </cell>
          <cell r="E103" t="str">
            <v>Industrials</v>
          </cell>
          <cell r="F103" t="str">
            <v>Engineering&amp;Construction</v>
          </cell>
          <cell r="G103" t="str">
            <v>Cơ khí, chế tạo MMTB , sản xuất kim loại đúc sẵn</v>
          </cell>
          <cell r="H103" t="str">
            <v>Small</v>
          </cell>
        </row>
        <row r="104">
          <cell r="A104" t="str">
            <v>REE</v>
          </cell>
          <cell r="B104" t="str">
            <v>Refrigeration Electrical Engineering Corporation</v>
          </cell>
          <cell r="C104" t="str">
            <v>HOSE</v>
          </cell>
          <cell r="D104">
            <v>11409.874076800001</v>
          </cell>
          <cell r="E104" t="str">
            <v>Industrials</v>
          </cell>
          <cell r="F104" t="str">
            <v>Engineering&amp;Construction</v>
          </cell>
          <cell r="G104" t="str">
            <v>Cơ khí, chế tạo MMTB , sản xuất kim loại đúc sẵn</v>
          </cell>
          <cell r="H104" t="str">
            <v>Large</v>
          </cell>
        </row>
        <row r="105">
          <cell r="A105" t="str">
            <v>SRF</v>
          </cell>
          <cell r="B105" t="str">
            <v>Seaprodex Refrigeration Industry Corporation</v>
          </cell>
          <cell r="C105" t="str">
            <v>HOSE</v>
          </cell>
          <cell r="D105">
            <v>512.69932695</v>
          </cell>
          <cell r="E105" t="str">
            <v>Industrials</v>
          </cell>
          <cell r="F105" t="str">
            <v>Engineering&amp;Construction</v>
          </cell>
          <cell r="G105" t="str">
            <v>Cơ khí, chế tạo MMTB , sản xuất kim loại đúc sẵn</v>
          </cell>
          <cell r="H105" t="str">
            <v>Small</v>
          </cell>
        </row>
        <row r="106">
          <cell r="A106" t="str">
            <v>PVB</v>
          </cell>
          <cell r="B106" t="str">
            <v>PetroVietnam Coating JSC</v>
          </cell>
          <cell r="C106" t="str">
            <v>HNX</v>
          </cell>
          <cell r="D106">
            <v>377.99996499999997</v>
          </cell>
          <cell r="E106" t="str">
            <v>Energy</v>
          </cell>
          <cell r="F106" t="str">
            <v>Oil&amp;Gas</v>
          </cell>
          <cell r="G106" t="str">
            <v>Cơ khí, chế tạo MMTB , sản xuất kim loại đúc sẵn</v>
          </cell>
          <cell r="H106" t="str">
            <v>Small</v>
          </cell>
        </row>
        <row r="107">
          <cell r="A107" t="str">
            <v>SBV</v>
          </cell>
          <cell r="B107" t="str">
            <v>Siam Brothers Vietnam JSC</v>
          </cell>
          <cell r="C107" t="str">
            <v>HOSE</v>
          </cell>
          <cell r="D107">
            <v>821.92492760000005</v>
          </cell>
          <cell r="E107" t="str">
            <v>Industrials</v>
          </cell>
          <cell r="F107" t="str">
            <v>Engineering&amp;Construction</v>
          </cell>
          <cell r="G107" t="str">
            <v>Cơ khí, chế tạo MMTB , sản xuất kim loại đúc sẵn</v>
          </cell>
          <cell r="H107" t="str">
            <v>Small</v>
          </cell>
        </row>
        <row r="108">
          <cell r="A108" t="str">
            <v>CLM</v>
          </cell>
          <cell r="B108" t="str">
            <v>Vinacomin - Coal Import Export JSC</v>
          </cell>
          <cell r="C108" t="str">
            <v>HNX</v>
          </cell>
          <cell r="D108">
            <v>163.9</v>
          </cell>
          <cell r="E108" t="str">
            <v>Energy</v>
          </cell>
          <cell r="F108" t="str">
            <v>Coal</v>
          </cell>
          <cell r="G108" t="str">
            <v>Khai khoáng</v>
          </cell>
          <cell r="H108" t="str">
            <v>Small</v>
          </cell>
        </row>
        <row r="109">
          <cell r="A109" t="str">
            <v>HLC</v>
          </cell>
          <cell r="B109" t="str">
            <v>Ha Lam - Vinacomin Coal JSC</v>
          </cell>
          <cell r="C109" t="str">
            <v>HNX</v>
          </cell>
          <cell r="D109">
            <v>180.44791290000001</v>
          </cell>
          <cell r="E109" t="str">
            <v>Energy</v>
          </cell>
          <cell r="F109" t="str">
            <v>Coal</v>
          </cell>
          <cell r="G109" t="str">
            <v>Khai khoáng</v>
          </cell>
          <cell r="H109" t="str">
            <v>Small</v>
          </cell>
        </row>
        <row r="110">
          <cell r="A110" t="str">
            <v>KHB</v>
          </cell>
          <cell r="B110" t="str">
            <v>HoaBinh Minerals JSC</v>
          </cell>
          <cell r="C110" t="str">
            <v>HNX</v>
          </cell>
          <cell r="D110">
            <v>17.4452994</v>
          </cell>
          <cell r="E110" t="str">
            <v>Energy</v>
          </cell>
          <cell r="F110" t="str">
            <v>Coal</v>
          </cell>
          <cell r="G110" t="str">
            <v>Khai khoáng</v>
          </cell>
          <cell r="H110" t="str">
            <v>Small</v>
          </cell>
        </row>
        <row r="111">
          <cell r="A111" t="str">
            <v>MDC</v>
          </cell>
          <cell r="B111" t="str">
            <v>Vinacomin - Mong Duong Coal JSC</v>
          </cell>
          <cell r="C111" t="str">
            <v>HNX</v>
          </cell>
          <cell r="D111">
            <v>102.80806080000001</v>
          </cell>
          <cell r="E111" t="str">
            <v>Energy</v>
          </cell>
          <cell r="F111" t="str">
            <v>Coal</v>
          </cell>
          <cell r="G111" t="str">
            <v>Khai khoáng</v>
          </cell>
          <cell r="H111" t="str">
            <v>Small</v>
          </cell>
        </row>
        <row r="112">
          <cell r="A112" t="str">
            <v>NBC</v>
          </cell>
          <cell r="B112" t="str">
            <v>Vinacomin - Nui Beo Coal JSC</v>
          </cell>
          <cell r="C112" t="str">
            <v>HNX</v>
          </cell>
          <cell r="D112">
            <v>273.79351759999997</v>
          </cell>
          <cell r="E112" t="str">
            <v>Energy</v>
          </cell>
          <cell r="F112" t="str">
            <v>Coal</v>
          </cell>
          <cell r="G112" t="str">
            <v>Khai khoáng</v>
          </cell>
          <cell r="H112" t="str">
            <v>Small</v>
          </cell>
        </row>
        <row r="113">
          <cell r="A113" t="str">
            <v>TC6</v>
          </cell>
          <cell r="B113" t="str">
            <v>Vinacomin - Coc Sau Coal JSC</v>
          </cell>
          <cell r="C113" t="str">
            <v>HNX</v>
          </cell>
          <cell r="D113">
            <v>142.98286200000001</v>
          </cell>
          <cell r="E113" t="str">
            <v>Energy</v>
          </cell>
          <cell r="F113" t="str">
            <v>Coal</v>
          </cell>
          <cell r="G113" t="str">
            <v>Khai khoáng</v>
          </cell>
          <cell r="H113" t="str">
            <v>Small</v>
          </cell>
        </row>
        <row r="114">
          <cell r="A114" t="str">
            <v>TCS</v>
          </cell>
          <cell r="B114" t="str">
            <v>Cao Son Coal JSC</v>
          </cell>
          <cell r="C114" t="str">
            <v>HNX</v>
          </cell>
          <cell r="D114">
            <v>123.49515580000001</v>
          </cell>
          <cell r="E114" t="str">
            <v>Energy</v>
          </cell>
          <cell r="F114" t="str">
            <v>Coal</v>
          </cell>
          <cell r="G114" t="str">
            <v>Khai khoáng</v>
          </cell>
          <cell r="H114" t="str">
            <v>Small</v>
          </cell>
        </row>
        <row r="115">
          <cell r="A115" t="str">
            <v>TDN</v>
          </cell>
          <cell r="B115" t="str">
            <v>Vinacomin - Deo Nai Coal JSC</v>
          </cell>
          <cell r="C115" t="str">
            <v>HNX</v>
          </cell>
          <cell r="D115">
            <v>156.02721410000001</v>
          </cell>
          <cell r="E115" t="str">
            <v>Energy</v>
          </cell>
          <cell r="F115" t="str">
            <v>Coal</v>
          </cell>
          <cell r="G115" t="str">
            <v>Khai khoáng</v>
          </cell>
          <cell r="H115" t="str">
            <v>Small</v>
          </cell>
        </row>
        <row r="116">
          <cell r="A116" t="str">
            <v>THT</v>
          </cell>
          <cell r="B116" t="str">
            <v>Vinacomin - Ha Tu Coal JSC</v>
          </cell>
          <cell r="C116" t="str">
            <v>HNX</v>
          </cell>
          <cell r="D116">
            <v>159.69883799999999</v>
          </cell>
          <cell r="E116" t="str">
            <v>Energy</v>
          </cell>
          <cell r="F116" t="str">
            <v>Coal</v>
          </cell>
          <cell r="G116" t="str">
            <v>Khai khoáng</v>
          </cell>
          <cell r="H116" t="str">
            <v>Small</v>
          </cell>
        </row>
        <row r="117">
          <cell r="A117" t="str">
            <v>TVD</v>
          </cell>
          <cell r="B117" t="str">
            <v>Vang Danh Coal JSC</v>
          </cell>
          <cell r="C117" t="str">
            <v>HNX</v>
          </cell>
          <cell r="D117">
            <v>233.80689280000001</v>
          </cell>
          <cell r="E117" t="str">
            <v>Energy</v>
          </cell>
          <cell r="F117" t="str">
            <v>Coal</v>
          </cell>
          <cell r="G117" t="str">
            <v>Khai khoáng</v>
          </cell>
          <cell r="H117" t="str">
            <v>Small</v>
          </cell>
        </row>
        <row r="118">
          <cell r="A118" t="str">
            <v>ACM</v>
          </cell>
          <cell r="B118" t="str">
            <v>A Cuong Mineral Group JSC</v>
          </cell>
          <cell r="C118" t="str">
            <v>HNX</v>
          </cell>
          <cell r="D118">
            <v>45.9</v>
          </cell>
          <cell r="E118" t="str">
            <v>Materials</v>
          </cell>
          <cell r="F118" t="str">
            <v>Mining</v>
          </cell>
          <cell r="G118" t="str">
            <v>Khai khoáng</v>
          </cell>
          <cell r="H118" t="str">
            <v>Small</v>
          </cell>
        </row>
        <row r="119">
          <cell r="A119" t="str">
            <v>ALV</v>
          </cell>
          <cell r="B119" t="str">
            <v>Vinas A Luoi Mineral JSC</v>
          </cell>
          <cell r="C119" t="str">
            <v>HNX</v>
          </cell>
          <cell r="D119">
            <v>24.894918400000002</v>
          </cell>
          <cell r="E119" t="str">
            <v>Materials</v>
          </cell>
          <cell r="F119" t="str">
            <v>Mining</v>
          </cell>
          <cell r="G119" t="str">
            <v>Khai khoáng</v>
          </cell>
          <cell r="H119" t="str">
            <v>Small</v>
          </cell>
        </row>
        <row r="120">
          <cell r="A120" t="str">
            <v>AMC</v>
          </cell>
          <cell r="B120" t="str">
            <v>Asia Mineral JSC</v>
          </cell>
          <cell r="C120" t="str">
            <v>HNX</v>
          </cell>
          <cell r="D120">
            <v>73.53</v>
          </cell>
          <cell r="E120" t="str">
            <v>Materials</v>
          </cell>
          <cell r="F120" t="str">
            <v>Mining</v>
          </cell>
          <cell r="G120" t="str">
            <v>Khai khoáng</v>
          </cell>
          <cell r="H120" t="str">
            <v>Small</v>
          </cell>
        </row>
        <row r="121">
          <cell r="A121" t="str">
            <v>ATG</v>
          </cell>
          <cell r="B121" t="str">
            <v>An Truong An JSC</v>
          </cell>
          <cell r="C121" t="str">
            <v>HOSE</v>
          </cell>
          <cell r="D121">
            <v>29.0702</v>
          </cell>
          <cell r="E121" t="str">
            <v>Materials</v>
          </cell>
          <cell r="F121" t="str">
            <v>Mining</v>
          </cell>
          <cell r="G121" t="str">
            <v>Khai khoáng</v>
          </cell>
          <cell r="H121" t="str">
            <v>Small</v>
          </cell>
        </row>
        <row r="122">
          <cell r="A122" t="str">
            <v>BKC</v>
          </cell>
          <cell r="B122" t="str">
            <v>Bac Kan Minerals JSC</v>
          </cell>
          <cell r="C122" t="str">
            <v>HNX</v>
          </cell>
          <cell r="D122">
            <v>93.901824000000005</v>
          </cell>
          <cell r="E122" t="str">
            <v>Materials</v>
          </cell>
          <cell r="F122" t="str">
            <v>Mining</v>
          </cell>
          <cell r="G122" t="str">
            <v>Khai khoáng</v>
          </cell>
          <cell r="H122" t="str">
            <v>Small</v>
          </cell>
        </row>
        <row r="123">
          <cell r="A123" t="str">
            <v>BMC</v>
          </cell>
          <cell r="B123" t="str">
            <v>Binh Dinh Minerals JSC</v>
          </cell>
          <cell r="C123" t="str">
            <v>HOSE</v>
          </cell>
          <cell r="D123">
            <v>180.93239800000001</v>
          </cell>
          <cell r="E123" t="str">
            <v>Materials</v>
          </cell>
          <cell r="F123" t="str">
            <v>Mining</v>
          </cell>
          <cell r="G123" t="str">
            <v>Khai khoáng</v>
          </cell>
          <cell r="H123" t="str">
            <v>Small</v>
          </cell>
        </row>
        <row r="124">
          <cell r="A124" t="str">
            <v>CMI</v>
          </cell>
          <cell r="B124" t="str">
            <v>CMISTONE Vietnam Stock Company</v>
          </cell>
          <cell r="C124" t="str">
            <v>HNX</v>
          </cell>
          <cell r="D124">
            <v>19.2</v>
          </cell>
          <cell r="E124" t="str">
            <v>Materials</v>
          </cell>
          <cell r="F124" t="str">
            <v>Mining</v>
          </cell>
          <cell r="G124" t="str">
            <v>Khai khoáng</v>
          </cell>
          <cell r="H124" t="str">
            <v>Small</v>
          </cell>
        </row>
        <row r="125">
          <cell r="A125" t="str">
            <v>CTA</v>
          </cell>
          <cell r="B125" t="str">
            <v>Vinavico JSC</v>
          </cell>
          <cell r="C125" t="str">
            <v>HNX</v>
          </cell>
          <cell r="D125">
            <v>4.7711905000000003</v>
          </cell>
          <cell r="E125" t="str">
            <v>Materials</v>
          </cell>
          <cell r="F125" t="str">
            <v>Mining</v>
          </cell>
          <cell r="G125" t="str">
            <v>Khai khoáng</v>
          </cell>
          <cell r="H125" t="str">
            <v>Small</v>
          </cell>
        </row>
        <row r="126">
          <cell r="A126" t="str">
            <v>DHA</v>
          </cell>
          <cell r="B126" t="str">
            <v>Hoa An JSC</v>
          </cell>
          <cell r="C126" t="str">
            <v>HOSE</v>
          </cell>
          <cell r="D126">
            <v>434.51599505000001</v>
          </cell>
          <cell r="E126" t="str">
            <v>Materials</v>
          </cell>
          <cell r="F126" t="str">
            <v>Mining</v>
          </cell>
          <cell r="G126" t="str">
            <v>Khai khoáng</v>
          </cell>
          <cell r="H126" t="str">
            <v>Small</v>
          </cell>
        </row>
        <row r="127">
          <cell r="A127" t="str">
            <v>DHM</v>
          </cell>
          <cell r="B127" t="str">
            <v>Duong Hieu Trading and Mining JSC</v>
          </cell>
          <cell r="C127" t="str">
            <v>HOSE</v>
          </cell>
          <cell r="D127">
            <v>90.734960200000003</v>
          </cell>
          <cell r="E127" t="str">
            <v>Materials</v>
          </cell>
          <cell r="F127" t="str">
            <v>Mining</v>
          </cell>
          <cell r="G127" t="str">
            <v>Khai khoáng</v>
          </cell>
          <cell r="H127" t="str">
            <v>Small</v>
          </cell>
        </row>
        <row r="128">
          <cell r="A128" t="str">
            <v>HGM</v>
          </cell>
          <cell r="B128" t="str">
            <v>Ha Giang Mineral and Mechanics JSC</v>
          </cell>
          <cell r="C128" t="str">
            <v>HNX</v>
          </cell>
          <cell r="D128">
            <v>461.331864</v>
          </cell>
          <cell r="E128" t="str">
            <v>Materials</v>
          </cell>
          <cell r="F128" t="str">
            <v>Mining</v>
          </cell>
          <cell r="G128" t="str">
            <v>Khai khoáng</v>
          </cell>
          <cell r="H128" t="str">
            <v>Small</v>
          </cell>
        </row>
        <row r="129">
          <cell r="A129" t="str">
            <v>KSA</v>
          </cell>
          <cell r="B129" t="str">
            <v>Binh Thuan Mineral Industry JSC</v>
          </cell>
          <cell r="C129" t="str">
            <v>HOSE</v>
          </cell>
          <cell r="D129">
            <v>46.713679999999997</v>
          </cell>
          <cell r="E129" t="str">
            <v>Materials</v>
          </cell>
          <cell r="F129" t="str">
            <v>Mining</v>
          </cell>
          <cell r="G129" t="str">
            <v>Khai khoáng</v>
          </cell>
          <cell r="H129" t="str">
            <v>Small</v>
          </cell>
        </row>
        <row r="130">
          <cell r="A130" t="str">
            <v>KSB</v>
          </cell>
          <cell r="B130" t="str">
            <v>Binh Duong Mineral And Construction JSC</v>
          </cell>
          <cell r="C130" t="str">
            <v>HOSE</v>
          </cell>
          <cell r="D130">
            <v>1670.76</v>
          </cell>
          <cell r="E130" t="str">
            <v>Materials</v>
          </cell>
          <cell r="F130" t="str">
            <v>Mining</v>
          </cell>
          <cell r="G130" t="str">
            <v>Khai khoáng</v>
          </cell>
          <cell r="H130" t="str">
            <v>Medium</v>
          </cell>
        </row>
        <row r="131">
          <cell r="A131" t="str">
            <v>KSH</v>
          </cell>
          <cell r="B131" t="str">
            <v>KSH Investment and Development JSC</v>
          </cell>
          <cell r="C131" t="str">
            <v>HOSE</v>
          </cell>
          <cell r="D131">
            <v>116.74464025</v>
          </cell>
          <cell r="E131" t="str">
            <v>Materials</v>
          </cell>
          <cell r="F131" t="str">
            <v>Mining</v>
          </cell>
          <cell r="G131" t="str">
            <v>Khai khoáng</v>
          </cell>
          <cell r="H131" t="str">
            <v>Small</v>
          </cell>
        </row>
        <row r="132">
          <cell r="A132" t="str">
            <v>KSK</v>
          </cell>
          <cell r="B132" t="str">
            <v>Mineral Ferrous Metalergy JSC</v>
          </cell>
          <cell r="C132" t="str">
            <v>HNX</v>
          </cell>
          <cell r="D132">
            <v>16.721599999999999</v>
          </cell>
          <cell r="E132" t="str">
            <v>Materials</v>
          </cell>
          <cell r="F132" t="str">
            <v>Mining</v>
          </cell>
          <cell r="G132" t="str">
            <v>Khai khoáng</v>
          </cell>
          <cell r="H132" t="str">
            <v>Small</v>
          </cell>
        </row>
        <row r="133">
          <cell r="A133" t="str">
            <v>KSQ</v>
          </cell>
          <cell r="B133" t="str">
            <v>Quang Anh Mineral JSC</v>
          </cell>
          <cell r="C133" t="str">
            <v>HNX</v>
          </cell>
          <cell r="D133">
            <v>48</v>
          </cell>
          <cell r="E133" t="str">
            <v>Materials</v>
          </cell>
          <cell r="F133" t="str">
            <v>Mining</v>
          </cell>
          <cell r="G133" t="str">
            <v>Khai khoáng</v>
          </cell>
          <cell r="H133" t="str">
            <v>Small</v>
          </cell>
        </row>
        <row r="134">
          <cell r="A134" t="str">
            <v>LCM</v>
          </cell>
          <cell r="B134" t="str">
            <v>Lao Cai Mining and Mineral Processing JSC</v>
          </cell>
          <cell r="C134" t="str">
            <v>HOSE</v>
          </cell>
          <cell r="D134">
            <v>19.459919110000001</v>
          </cell>
          <cell r="E134" t="str">
            <v>Materials</v>
          </cell>
          <cell r="F134" t="str">
            <v>Mining</v>
          </cell>
          <cell r="G134" t="str">
            <v>Khai khoáng</v>
          </cell>
          <cell r="H134" t="str">
            <v>Small</v>
          </cell>
        </row>
        <row r="135">
          <cell r="A135" t="str">
            <v>MIM</v>
          </cell>
          <cell r="B135" t="str">
            <v>Mineral and Mechanical JSC</v>
          </cell>
          <cell r="C135" t="str">
            <v>HNX</v>
          </cell>
          <cell r="D135">
            <v>43.646208000000001</v>
          </cell>
          <cell r="E135" t="str">
            <v>Materials</v>
          </cell>
          <cell r="F135" t="str">
            <v>Mining</v>
          </cell>
          <cell r="G135" t="str">
            <v>Khai khoáng</v>
          </cell>
          <cell r="H135" t="str">
            <v>Small</v>
          </cell>
        </row>
        <row r="136">
          <cell r="A136" t="str">
            <v>NNC</v>
          </cell>
          <cell r="B136" t="str">
            <v>Nui Nho Stone Co-operation</v>
          </cell>
          <cell r="C136" t="str">
            <v>HOSE</v>
          </cell>
          <cell r="D136">
            <v>1128.8800000000001</v>
          </cell>
          <cell r="E136" t="str">
            <v>Materials</v>
          </cell>
          <cell r="F136" t="str">
            <v>Mining</v>
          </cell>
          <cell r="G136" t="str">
            <v>Khai khoáng</v>
          </cell>
          <cell r="H136" t="str">
            <v>Medium</v>
          </cell>
        </row>
        <row r="137">
          <cell r="A137" t="str">
            <v>PTB</v>
          </cell>
          <cell r="B137" t="str">
            <v>Phu Tai JSC</v>
          </cell>
          <cell r="C137" t="str">
            <v>HOSE</v>
          </cell>
          <cell r="D137">
            <v>3171.9353292000001</v>
          </cell>
          <cell r="E137" t="str">
            <v>Materials</v>
          </cell>
          <cell r="F137" t="str">
            <v>Mining</v>
          </cell>
          <cell r="G137" t="str">
            <v>Khai khoáng</v>
          </cell>
          <cell r="H137" t="str">
            <v>Large</v>
          </cell>
        </row>
        <row r="138">
          <cell r="A138" t="str">
            <v>SPI</v>
          </cell>
          <cell r="B138" t="str">
            <v>Stone Company Spilit</v>
          </cell>
          <cell r="C138" t="str">
            <v>HNX</v>
          </cell>
          <cell r="D138">
            <v>40.356000000000002</v>
          </cell>
          <cell r="E138" t="str">
            <v>Materials</v>
          </cell>
          <cell r="F138" t="str">
            <v>Mining</v>
          </cell>
          <cell r="G138" t="str">
            <v>Khai khoáng</v>
          </cell>
          <cell r="H138" t="str">
            <v>Small</v>
          </cell>
        </row>
        <row r="139">
          <cell r="A139" t="str">
            <v>TNT</v>
          </cell>
          <cell r="B139" t="str">
            <v>Tai Nguyen Corporation</v>
          </cell>
          <cell r="C139" t="str">
            <v>HOSE</v>
          </cell>
          <cell r="D139">
            <v>54.57</v>
          </cell>
          <cell r="E139" t="str">
            <v>Materials</v>
          </cell>
          <cell r="F139" t="str">
            <v>Mining</v>
          </cell>
          <cell r="G139" t="str">
            <v>Khai khoáng</v>
          </cell>
          <cell r="H139" t="str">
            <v>Small</v>
          </cell>
        </row>
        <row r="140">
          <cell r="A140" t="str">
            <v>VMI</v>
          </cell>
          <cell r="B140" t="str">
            <v>VISACO Mineral and Investement JSC</v>
          </cell>
          <cell r="C140" t="str">
            <v>HNX</v>
          </cell>
          <cell r="D140">
            <v>28.4699974</v>
          </cell>
          <cell r="E140" t="str">
            <v>Materials</v>
          </cell>
          <cell r="F140" t="str">
            <v>Mining</v>
          </cell>
          <cell r="G140" t="str">
            <v>Khai khoáng</v>
          </cell>
          <cell r="H140" t="str">
            <v>Small</v>
          </cell>
        </row>
        <row r="141">
          <cell r="A141" t="str">
            <v>TMB</v>
          </cell>
          <cell r="B141" t="str">
            <v>Vinacomin - North Coal Trading Joint Stock Company</v>
          </cell>
          <cell r="C141" t="str">
            <v>HNX</v>
          </cell>
          <cell r="D141">
            <v>90</v>
          </cell>
          <cell r="E141" t="str">
            <v>Energy</v>
          </cell>
          <cell r="F141" t="str">
            <v>Coal</v>
          </cell>
          <cell r="G141" t="str">
            <v>Khai khoáng</v>
          </cell>
          <cell r="H141" t="str">
            <v>Small</v>
          </cell>
        </row>
        <row r="142">
          <cell r="A142" t="str">
            <v>HII</v>
          </cell>
          <cell r="B142" t="str">
            <v>An Phat - Yen Bai Mineral and Plastic JSC</v>
          </cell>
          <cell r="C142" t="str">
            <v>HOSE</v>
          </cell>
          <cell r="D142">
            <v>478.72</v>
          </cell>
          <cell r="E142" t="str">
            <v>Materials</v>
          </cell>
          <cell r="F142" t="str">
            <v>Mining</v>
          </cell>
          <cell r="G142" t="str">
            <v>Khai khoáng</v>
          </cell>
          <cell r="H142" t="str">
            <v>Small</v>
          </cell>
        </row>
        <row r="143">
          <cell r="A143" t="str">
            <v>FIT</v>
          </cell>
          <cell r="B143" t="str">
            <v>F.I.T Investment JSC</v>
          </cell>
          <cell r="C143" t="str">
            <v>HOSE</v>
          </cell>
          <cell r="D143">
            <v>1482.53003754</v>
          </cell>
          <cell r="E143" t="str">
            <v>Financial</v>
          </cell>
          <cell r="F143" t="str">
            <v>Diversified Financials</v>
          </cell>
          <cell r="G143" t="str">
            <v>Kinh doanh BDS và cơ sở hạ tầng</v>
          </cell>
          <cell r="H143" t="str">
            <v>Small</v>
          </cell>
        </row>
        <row r="144">
          <cell r="A144" t="str">
            <v>BII</v>
          </cell>
          <cell r="B144" t="str">
            <v>Bao Thu Development and Investment JSC</v>
          </cell>
          <cell r="C144" t="str">
            <v>HNX</v>
          </cell>
          <cell r="D144">
            <v>40.375999999999998</v>
          </cell>
          <cell r="E144" t="str">
            <v>Financial</v>
          </cell>
          <cell r="F144" t="str">
            <v>Industrial Park</v>
          </cell>
          <cell r="G144" t="str">
            <v>Kinh doanh BDS và cơ sở hạ tầng</v>
          </cell>
          <cell r="H144" t="str">
            <v>Small</v>
          </cell>
        </row>
        <row r="145">
          <cell r="A145" t="str">
            <v>CCI</v>
          </cell>
          <cell r="B145" t="str">
            <v>Cu Chi Commercial And Industrial Developing Investment JSC</v>
          </cell>
          <cell r="C145" t="str">
            <v>HOSE</v>
          </cell>
          <cell r="D145">
            <v>252.59191200000001</v>
          </cell>
          <cell r="E145" t="str">
            <v>Financial</v>
          </cell>
          <cell r="F145" t="str">
            <v>Industrial Park</v>
          </cell>
          <cell r="G145" t="str">
            <v>Kinh doanh BDS và cơ sở hạ tầng</v>
          </cell>
          <cell r="H145" t="str">
            <v>Small</v>
          </cell>
        </row>
        <row r="146">
          <cell r="A146" t="str">
            <v>IDV</v>
          </cell>
          <cell r="B146" t="str">
            <v>Vinh Phuc Infrastructure Development JSC</v>
          </cell>
          <cell r="C146" t="str">
            <v>HNX</v>
          </cell>
          <cell r="D146">
            <v>532.14371100000005</v>
          </cell>
          <cell r="E146" t="str">
            <v>Financial</v>
          </cell>
          <cell r="F146" t="str">
            <v>Industrial Park</v>
          </cell>
          <cell r="G146" t="str">
            <v>Kinh doanh BDS và cơ sở hạ tầng</v>
          </cell>
          <cell r="H146" t="str">
            <v>Small</v>
          </cell>
        </row>
        <row r="147">
          <cell r="A147" t="str">
            <v>ITA</v>
          </cell>
          <cell r="B147" t="str">
            <v>Tan Tao Investment Industry Corporation</v>
          </cell>
          <cell r="C147" t="str">
            <v>HOSE</v>
          </cell>
          <cell r="D147">
            <v>2139.3731910000001</v>
          </cell>
          <cell r="E147" t="str">
            <v>Financial</v>
          </cell>
          <cell r="F147" t="str">
            <v>Industrial Park</v>
          </cell>
          <cell r="G147" t="str">
            <v>Kinh doanh BDS và cơ sở hạ tầng</v>
          </cell>
          <cell r="H147" t="str">
            <v>Small</v>
          </cell>
        </row>
        <row r="148">
          <cell r="A148" t="str">
            <v>KBC</v>
          </cell>
          <cell r="B148" t="str">
            <v>Kinh Bac City Development Share Holding Corporation</v>
          </cell>
          <cell r="C148" t="str">
            <v>HOSE</v>
          </cell>
          <cell r="D148">
            <v>6318.2745420499996</v>
          </cell>
          <cell r="E148" t="str">
            <v>Financial</v>
          </cell>
          <cell r="F148" t="str">
            <v>Industrial Park</v>
          </cell>
          <cell r="G148" t="str">
            <v>Kinh doanh BDS và cơ sở hạ tầng</v>
          </cell>
          <cell r="H148" t="str">
            <v>Small</v>
          </cell>
        </row>
        <row r="149">
          <cell r="A149" t="str">
            <v>LHG</v>
          </cell>
          <cell r="B149" t="str">
            <v>Long Hau JSC</v>
          </cell>
          <cell r="C149" t="str">
            <v>HOSE</v>
          </cell>
          <cell r="D149">
            <v>1145.2750289999999</v>
          </cell>
          <cell r="E149" t="str">
            <v>Financial</v>
          </cell>
          <cell r="F149" t="str">
            <v>Industrial Park</v>
          </cell>
          <cell r="G149" t="str">
            <v>Kinh doanh BDS và cơ sở hạ tầng</v>
          </cell>
          <cell r="H149" t="str">
            <v>Small</v>
          </cell>
        </row>
        <row r="150">
          <cell r="A150" t="str">
            <v>SZL</v>
          </cell>
          <cell r="B150" t="str">
            <v>Sonadezi Long Thanh JSC</v>
          </cell>
          <cell r="C150" t="str">
            <v>HOSE</v>
          </cell>
          <cell r="D150">
            <v>643.048315</v>
          </cell>
          <cell r="E150" t="str">
            <v>Financial</v>
          </cell>
          <cell r="F150" t="str">
            <v>Industrial Park</v>
          </cell>
          <cell r="G150" t="str">
            <v>Kinh doanh BDS và cơ sở hạ tầng</v>
          </cell>
          <cell r="H150" t="str">
            <v>Small</v>
          </cell>
        </row>
        <row r="151">
          <cell r="A151" t="str">
            <v>TIX</v>
          </cell>
          <cell r="B151" t="str">
            <v>Tan Binh Import - Export Joint Stock Corporation</v>
          </cell>
          <cell r="C151" t="str">
            <v>HOSE</v>
          </cell>
          <cell r="D151">
            <v>897.6</v>
          </cell>
          <cell r="E151" t="str">
            <v>Financial</v>
          </cell>
          <cell r="F151" t="str">
            <v>Industrial Park</v>
          </cell>
          <cell r="G151" t="str">
            <v>Kinh doanh BDS và cơ sở hạ tầng</v>
          </cell>
          <cell r="H151" t="str">
            <v>Small</v>
          </cell>
        </row>
        <row r="152">
          <cell r="A152" t="str">
            <v>API</v>
          </cell>
          <cell r="B152" t="str">
            <v>Asia - Pacific Investment JSC</v>
          </cell>
          <cell r="C152" t="str">
            <v>HNX</v>
          </cell>
          <cell r="D152">
            <v>881.46</v>
          </cell>
          <cell r="E152" t="str">
            <v>Financial</v>
          </cell>
          <cell r="F152" t="str">
            <v>Real Estate</v>
          </cell>
          <cell r="G152" t="str">
            <v>Kinh doanh BDS và cơ sở hạ tầng</v>
          </cell>
          <cell r="H152" t="str">
            <v>Small</v>
          </cell>
        </row>
        <row r="153">
          <cell r="A153" t="str">
            <v>ASM</v>
          </cell>
          <cell r="B153" t="str">
            <v>Sao Mai Group Corporation</v>
          </cell>
          <cell r="C153" t="str">
            <v>HOSE</v>
          </cell>
          <cell r="D153">
            <v>3266.1070155000002</v>
          </cell>
          <cell r="E153" t="str">
            <v>Financial</v>
          </cell>
          <cell r="F153" t="str">
            <v>Real Estate</v>
          </cell>
          <cell r="G153" t="str">
            <v>Kinh doanh BDS và cơ sở hạ tầng</v>
          </cell>
          <cell r="H153" t="str">
            <v>Small</v>
          </cell>
        </row>
        <row r="154">
          <cell r="A154" t="str">
            <v>CCL</v>
          </cell>
          <cell r="B154" t="str">
            <v>Cuu Long Petro Urban Development And Investment Corporation</v>
          </cell>
          <cell r="C154" t="str">
            <v>HOSE</v>
          </cell>
          <cell r="D154">
            <v>184.77455265</v>
          </cell>
          <cell r="E154" t="str">
            <v>Financial</v>
          </cell>
          <cell r="F154" t="str">
            <v>Real Estate</v>
          </cell>
          <cell r="G154" t="str">
            <v>Kinh doanh BDS và cơ sở hạ tầng</v>
          </cell>
          <cell r="H154" t="str">
            <v>Small</v>
          </cell>
        </row>
        <row r="155">
          <cell r="A155" t="str">
            <v>CDO</v>
          </cell>
          <cell r="B155" t="str">
            <v>Consultancy Design and Urban Development JSC</v>
          </cell>
          <cell r="C155" t="str">
            <v>HOSE</v>
          </cell>
          <cell r="D155">
            <v>39.381218750000002</v>
          </cell>
          <cell r="E155" t="str">
            <v>Financial</v>
          </cell>
          <cell r="F155" t="str">
            <v>Real Estate</v>
          </cell>
          <cell r="G155" t="str">
            <v>Kinh doanh BDS và cơ sở hạ tầng</v>
          </cell>
          <cell r="H155" t="str">
            <v>Small</v>
          </cell>
        </row>
        <row r="156">
          <cell r="A156" t="str">
            <v>CEO</v>
          </cell>
          <cell r="B156" t="str">
            <v>CEO Group JSC</v>
          </cell>
          <cell r="C156" t="str">
            <v>HNX</v>
          </cell>
          <cell r="D156">
            <v>2177.0962731</v>
          </cell>
          <cell r="E156" t="str">
            <v>Financial</v>
          </cell>
          <cell r="F156" t="str">
            <v>Real Estate</v>
          </cell>
          <cell r="G156" t="str">
            <v>Kinh doanh BDS và cơ sở hạ tầng</v>
          </cell>
          <cell r="H156" t="str">
            <v>Small</v>
          </cell>
        </row>
        <row r="157">
          <cell r="A157" t="str">
            <v>CLG</v>
          </cell>
          <cell r="B157" t="str">
            <v>Cotec Investment and Land - house Development JSC</v>
          </cell>
          <cell r="C157" t="str">
            <v>HOSE</v>
          </cell>
          <cell r="D157">
            <v>74.025000000000006</v>
          </cell>
          <cell r="E157" t="str">
            <v>Financial</v>
          </cell>
          <cell r="F157" t="str">
            <v>Real Estate</v>
          </cell>
          <cell r="G157" t="str">
            <v>Kinh doanh BDS và cơ sở hạ tầng</v>
          </cell>
          <cell r="H157" t="str">
            <v>Small</v>
          </cell>
        </row>
        <row r="158">
          <cell r="A158" t="str">
            <v>DLR</v>
          </cell>
          <cell r="B158" t="str">
            <v>Dalat Real Estate JSC</v>
          </cell>
          <cell r="C158" t="str">
            <v>HNX</v>
          </cell>
          <cell r="D158">
            <v>45.9</v>
          </cell>
          <cell r="E158" t="str">
            <v>Financial</v>
          </cell>
          <cell r="F158" t="str">
            <v>Real Estate</v>
          </cell>
          <cell r="G158" t="str">
            <v>Kinh doanh BDS và cơ sở hạ tầng</v>
          </cell>
          <cell r="H158" t="str">
            <v>Small</v>
          </cell>
        </row>
        <row r="159">
          <cell r="A159" t="str">
            <v>DRH</v>
          </cell>
          <cell r="B159" t="str">
            <v>Dream House Investment Corporation</v>
          </cell>
          <cell r="C159" t="str">
            <v>HOSE</v>
          </cell>
          <cell r="D159">
            <v>923.65</v>
          </cell>
          <cell r="E159" t="str">
            <v>Financial</v>
          </cell>
          <cell r="F159" t="str">
            <v>Real Estate</v>
          </cell>
          <cell r="G159" t="str">
            <v>Kinh doanh BDS và cơ sở hạ tầng</v>
          </cell>
          <cell r="H159" t="str">
            <v>Small</v>
          </cell>
        </row>
        <row r="160">
          <cell r="A160" t="str">
            <v>DTA</v>
          </cell>
          <cell r="B160" t="str">
            <v>De Tam JSC</v>
          </cell>
          <cell r="C160" t="str">
            <v>HOSE</v>
          </cell>
          <cell r="D160">
            <v>103.5</v>
          </cell>
          <cell r="E160" t="str">
            <v>Financial</v>
          </cell>
          <cell r="F160" t="str">
            <v>Real Estate</v>
          </cell>
          <cell r="G160" t="str">
            <v>Kinh doanh BDS và cơ sở hạ tầng</v>
          </cell>
          <cell r="H160" t="str">
            <v>Small</v>
          </cell>
        </row>
        <row r="161">
          <cell r="A161" t="str">
            <v>DXG</v>
          </cell>
          <cell r="B161" t="str">
            <v>Dat Xanh Real Estate Service And Contructions Corporation</v>
          </cell>
          <cell r="C161" t="str">
            <v>HOSE</v>
          </cell>
          <cell r="D161">
            <v>10890.7875485</v>
          </cell>
          <cell r="E161" t="str">
            <v>Financial</v>
          </cell>
          <cell r="F161" t="str">
            <v>Real Estate</v>
          </cell>
          <cell r="G161" t="str">
            <v>Kinh doanh BDS và cơ sở hạ tầng</v>
          </cell>
          <cell r="H161" t="str">
            <v>Small</v>
          </cell>
        </row>
        <row r="162">
          <cell r="A162" t="str">
            <v>FLC</v>
          </cell>
          <cell r="B162" t="str">
            <v>FLC Group JSC</v>
          </cell>
          <cell r="C162" t="str">
            <v>HOSE</v>
          </cell>
          <cell r="D162">
            <v>3604.6420660799999</v>
          </cell>
          <cell r="E162" t="str">
            <v>Financial</v>
          </cell>
          <cell r="F162" t="str">
            <v>Real Estate</v>
          </cell>
          <cell r="G162" t="str">
            <v>Kinh doanh BDS và cơ sở hạ tầng</v>
          </cell>
          <cell r="H162" t="str">
            <v>Small</v>
          </cell>
        </row>
        <row r="163">
          <cell r="A163" t="str">
            <v>HAR</v>
          </cell>
          <cell r="B163" t="str">
            <v>An Duong Thao Dien Real Estate Trade JSC</v>
          </cell>
          <cell r="C163" t="str">
            <v>HOSE</v>
          </cell>
          <cell r="D163">
            <v>576.68206899999996</v>
          </cell>
          <cell r="E163" t="str">
            <v>Financial</v>
          </cell>
          <cell r="F163" t="str">
            <v>Real Estate</v>
          </cell>
          <cell r="G163" t="str">
            <v>Kinh doanh BDS và cơ sở hạ tầng</v>
          </cell>
          <cell r="H163" t="str">
            <v>Small</v>
          </cell>
        </row>
        <row r="164">
          <cell r="A164" t="str">
            <v>HDC</v>
          </cell>
          <cell r="B164" t="str">
            <v>Ba Ria - Vung Tau House Development JSC</v>
          </cell>
          <cell r="C164" t="str">
            <v>HOSE</v>
          </cell>
          <cell r="D164">
            <v>733.71683314999996</v>
          </cell>
          <cell r="E164" t="str">
            <v>Financial</v>
          </cell>
          <cell r="F164" t="str">
            <v>Real Estate</v>
          </cell>
          <cell r="G164" t="str">
            <v>Kinh doanh BDS và cơ sở hạ tầng</v>
          </cell>
          <cell r="H164" t="str">
            <v>Small</v>
          </cell>
        </row>
        <row r="165">
          <cell r="A165" t="str">
            <v>HLD</v>
          </cell>
          <cell r="B165" t="str">
            <v>HUDLAND Real Estate Investment and Development Joint</v>
          </cell>
          <cell r="C165" t="str">
            <v>HNX</v>
          </cell>
          <cell r="D165">
            <v>342</v>
          </cell>
          <cell r="E165" t="str">
            <v>Financial</v>
          </cell>
          <cell r="F165" t="str">
            <v>Real Estate</v>
          </cell>
          <cell r="G165" t="str">
            <v>Kinh doanh BDS và cơ sở hạ tầng</v>
          </cell>
          <cell r="H165" t="str">
            <v>Small</v>
          </cell>
        </row>
        <row r="166">
          <cell r="A166" t="str">
            <v>HQC</v>
          </cell>
          <cell r="B166" t="str">
            <v>Hoang Quan Consulting Trading Service Real Estate Corporation</v>
          </cell>
          <cell r="C166" t="str">
            <v>HOSE</v>
          </cell>
          <cell r="D166">
            <v>957.96454073999996</v>
          </cell>
          <cell r="E166" t="str">
            <v>Financial</v>
          </cell>
          <cell r="F166" t="str">
            <v>Real Estate</v>
          </cell>
          <cell r="G166" t="str">
            <v>Kinh doanh BDS và cơ sở hạ tầng</v>
          </cell>
          <cell r="H166" t="str">
            <v>Small</v>
          </cell>
        </row>
        <row r="167">
          <cell r="A167" t="str">
            <v>IDJ</v>
          </cell>
          <cell r="B167" t="str">
            <v>IDJ Vietnam Investment JSC</v>
          </cell>
          <cell r="C167" t="str">
            <v>HNX</v>
          </cell>
          <cell r="D167">
            <v>97.8</v>
          </cell>
          <cell r="E167" t="str">
            <v>Financial</v>
          </cell>
          <cell r="F167" t="str">
            <v>Real Estate</v>
          </cell>
          <cell r="G167" t="str">
            <v>Kinh doanh BDS và cơ sở hạ tầng</v>
          </cell>
          <cell r="H167" t="str">
            <v>Small</v>
          </cell>
        </row>
        <row r="168">
          <cell r="A168" t="str">
            <v>ITC</v>
          </cell>
          <cell r="B168" t="str">
            <v>Investment and Trading of Real Estate JSC</v>
          </cell>
          <cell r="C168" t="str">
            <v>HOSE</v>
          </cell>
          <cell r="D168">
            <v>1112.0705135999999</v>
          </cell>
          <cell r="E168" t="str">
            <v>Financial</v>
          </cell>
          <cell r="F168" t="str">
            <v>Real Estate</v>
          </cell>
          <cell r="G168" t="str">
            <v>Kinh doanh BDS và cơ sở hạ tầng</v>
          </cell>
          <cell r="H168" t="str">
            <v>Small</v>
          </cell>
        </row>
        <row r="169">
          <cell r="A169" t="str">
            <v>KAC</v>
          </cell>
          <cell r="B169" t="str">
            <v>Khang An Investment Real Estate JSC</v>
          </cell>
          <cell r="C169" t="str">
            <v>HOSE</v>
          </cell>
          <cell r="D169">
            <v>417.59998259999998</v>
          </cell>
          <cell r="E169" t="str">
            <v>Financial</v>
          </cell>
          <cell r="F169" t="str">
            <v>Real Estate</v>
          </cell>
          <cell r="G169" t="str">
            <v>Kinh doanh BDS và cơ sở hạ tầng</v>
          </cell>
          <cell r="H169" t="str">
            <v>Small</v>
          </cell>
        </row>
        <row r="170">
          <cell r="A170" t="str">
            <v>KDH</v>
          </cell>
          <cell r="B170" t="str">
            <v>Khang Dien House Trading and Investment JSC</v>
          </cell>
          <cell r="C170" t="str">
            <v>HOSE</v>
          </cell>
          <cell r="D170">
            <v>13709.87240595</v>
          </cell>
          <cell r="E170" t="str">
            <v>Financial</v>
          </cell>
          <cell r="F170" t="str">
            <v>Real Estate</v>
          </cell>
          <cell r="G170" t="str">
            <v>Kinh doanh BDS và cơ sở hạ tầng</v>
          </cell>
          <cell r="H170" t="str">
            <v>Small</v>
          </cell>
        </row>
        <row r="171">
          <cell r="A171" t="str">
            <v>KHA</v>
          </cell>
          <cell r="B171" t="str">
            <v>Khanh Hoi Investment and Services Corporation</v>
          </cell>
          <cell r="C171" t="str">
            <v>HOSE</v>
          </cell>
          <cell r="D171">
            <v>446.68092799999999</v>
          </cell>
          <cell r="E171" t="str">
            <v>Financial</v>
          </cell>
          <cell r="F171" t="str">
            <v>Real Estate</v>
          </cell>
          <cell r="G171" t="str">
            <v>Kinh doanh BDS và cơ sở hạ tầng</v>
          </cell>
          <cell r="H171" t="str">
            <v>Small</v>
          </cell>
        </row>
        <row r="172">
          <cell r="A172" t="str">
            <v>LDG</v>
          </cell>
          <cell r="B172" t="str">
            <v>LDG Investment JSC</v>
          </cell>
          <cell r="C172" t="str">
            <v>HOSE</v>
          </cell>
          <cell r="D172">
            <v>3918.9662469999998</v>
          </cell>
          <cell r="E172" t="str">
            <v>Financial</v>
          </cell>
          <cell r="F172" t="str">
            <v>Real Estate</v>
          </cell>
          <cell r="G172" t="str">
            <v>Kinh doanh BDS và cơ sở hạ tầng</v>
          </cell>
          <cell r="H172" t="str">
            <v>Small</v>
          </cell>
        </row>
        <row r="173">
          <cell r="A173" t="str">
            <v>NBB</v>
          </cell>
          <cell r="B173" t="str">
            <v>Nam Bay Bay Investment Corporation</v>
          </cell>
          <cell r="C173" t="str">
            <v>HOSE</v>
          </cell>
          <cell r="D173">
            <v>1841.4680886000001</v>
          </cell>
          <cell r="E173" t="str">
            <v>Financial</v>
          </cell>
          <cell r="F173" t="str">
            <v>Real Estate</v>
          </cell>
          <cell r="G173" t="str">
            <v>Kinh doanh BDS và cơ sở hạ tầng</v>
          </cell>
          <cell r="H173" t="str">
            <v>Small</v>
          </cell>
        </row>
        <row r="174">
          <cell r="A174" t="str">
            <v>NLG</v>
          </cell>
          <cell r="B174" t="str">
            <v>Nam Long Investment Corporation</v>
          </cell>
          <cell r="C174" t="str">
            <v>HOSE</v>
          </cell>
          <cell r="D174">
            <v>6414.8374599999997</v>
          </cell>
          <cell r="E174" t="str">
            <v>Financial</v>
          </cell>
          <cell r="F174" t="str">
            <v>Real Estate</v>
          </cell>
          <cell r="G174" t="str">
            <v>Kinh doanh BDS và cơ sở hạ tầng</v>
          </cell>
          <cell r="H174" t="str">
            <v>Small</v>
          </cell>
        </row>
        <row r="175">
          <cell r="A175" t="str">
            <v>NTL</v>
          </cell>
          <cell r="B175" t="str">
            <v>Tu Liem Urban Development JSC</v>
          </cell>
          <cell r="C175" t="str">
            <v>HOSE</v>
          </cell>
          <cell r="D175">
            <v>583.06392200000005</v>
          </cell>
          <cell r="E175" t="str">
            <v>Financial</v>
          </cell>
          <cell r="F175" t="str">
            <v>Real Estate</v>
          </cell>
          <cell r="G175" t="str">
            <v>Kinh doanh BDS và cơ sở hạ tầng</v>
          </cell>
          <cell r="H175" t="str">
            <v>Small</v>
          </cell>
        </row>
        <row r="176">
          <cell r="A176" t="str">
            <v>OGC</v>
          </cell>
          <cell r="B176" t="str">
            <v>Ocean Group JSC</v>
          </cell>
          <cell r="C176" t="str">
            <v>HOSE</v>
          </cell>
          <cell r="D176">
            <v>662.99999778999995</v>
          </cell>
          <cell r="E176" t="str">
            <v>Financial</v>
          </cell>
          <cell r="F176" t="str">
            <v>Real Estate</v>
          </cell>
          <cell r="G176" t="str">
            <v>Kinh doanh BDS và cơ sở hạ tầng</v>
          </cell>
          <cell r="H176" t="str">
            <v>Small</v>
          </cell>
        </row>
        <row r="177">
          <cell r="A177" t="str">
            <v>PDR</v>
          </cell>
          <cell r="B177" t="str">
            <v>Phat Dat Real Estate Development Corporation</v>
          </cell>
          <cell r="C177" t="str">
            <v>HOSE</v>
          </cell>
          <cell r="D177">
            <v>8337.9759190999994</v>
          </cell>
          <cell r="E177" t="str">
            <v>Financial</v>
          </cell>
          <cell r="F177" t="str">
            <v>Real Estate</v>
          </cell>
          <cell r="G177" t="str">
            <v>Kinh doanh BDS và cơ sở hạ tầng</v>
          </cell>
          <cell r="H177" t="str">
            <v>Small</v>
          </cell>
        </row>
        <row r="178">
          <cell r="A178" t="str">
            <v>PTL</v>
          </cell>
          <cell r="B178" t="str">
            <v>Petro Capital Infrastructure Investment JSC</v>
          </cell>
          <cell r="C178" t="str">
            <v>HOSE</v>
          </cell>
          <cell r="D178">
            <v>354.92563719999998</v>
          </cell>
          <cell r="E178" t="str">
            <v>Financial</v>
          </cell>
          <cell r="F178" t="str">
            <v>Real Estate</v>
          </cell>
          <cell r="G178" t="str">
            <v>Kinh doanh BDS và cơ sở hạ tầng</v>
          </cell>
          <cell r="H178" t="str">
            <v>Small</v>
          </cell>
        </row>
        <row r="179">
          <cell r="A179" t="str">
            <v>PV2</v>
          </cell>
          <cell r="B179" t="str">
            <v>PV2 Investment JSC</v>
          </cell>
          <cell r="C179" t="str">
            <v>HNX</v>
          </cell>
          <cell r="D179">
            <v>106.91952000000001</v>
          </cell>
          <cell r="E179" t="str">
            <v>Financial</v>
          </cell>
          <cell r="F179" t="str">
            <v>Real Estate</v>
          </cell>
          <cell r="G179" t="str">
            <v>Kinh doanh BDS và cơ sở hạ tầng</v>
          </cell>
          <cell r="H179" t="str">
            <v>Small</v>
          </cell>
        </row>
        <row r="180">
          <cell r="A180" t="str">
            <v>PVL</v>
          </cell>
          <cell r="B180" t="str">
            <v>Petroleum Real Estate JSC</v>
          </cell>
          <cell r="C180" t="str">
            <v>HNX</v>
          </cell>
          <cell r="D180">
            <v>95</v>
          </cell>
          <cell r="E180" t="str">
            <v>Financial</v>
          </cell>
          <cell r="F180" t="str">
            <v>Real Estate</v>
          </cell>
          <cell r="G180" t="str">
            <v>Kinh doanh BDS và cơ sở hạ tầng</v>
          </cell>
          <cell r="H180" t="str">
            <v>Small</v>
          </cell>
        </row>
        <row r="181">
          <cell r="A181" t="str">
            <v>PXA</v>
          </cell>
          <cell r="B181" t="str">
            <v>PetroVietnam - Nghe An Investment &amp; Trading JSC</v>
          </cell>
          <cell r="C181" t="str">
            <v>HNX</v>
          </cell>
          <cell r="D181">
            <v>9</v>
          </cell>
          <cell r="E181" t="str">
            <v>Financial</v>
          </cell>
          <cell r="F181" t="str">
            <v>Real Estate</v>
          </cell>
          <cell r="G181" t="str">
            <v>Kinh doanh BDS và cơ sở hạ tầng</v>
          </cell>
          <cell r="H181" t="str">
            <v>Small</v>
          </cell>
        </row>
        <row r="182">
          <cell r="A182" t="str">
            <v>QCG</v>
          </cell>
          <cell r="B182" t="str">
            <v>Quoc Cuong Gia Lai JSC</v>
          </cell>
          <cell r="C182" t="str">
            <v>HOSE</v>
          </cell>
          <cell r="D182">
            <v>2861.3430664000002</v>
          </cell>
          <cell r="E182" t="str">
            <v>Financial</v>
          </cell>
          <cell r="F182" t="str">
            <v>Real Estate</v>
          </cell>
          <cell r="G182" t="str">
            <v>Kinh doanh BDS và cơ sở hạ tầng</v>
          </cell>
          <cell r="H182" t="str">
            <v>Small</v>
          </cell>
        </row>
        <row r="183">
          <cell r="A183" t="str">
            <v>RCL</v>
          </cell>
          <cell r="B183" t="str">
            <v>Cho Lon Real Estate JSC</v>
          </cell>
          <cell r="C183" t="str">
            <v>HNX</v>
          </cell>
          <cell r="D183">
            <v>156.4787106</v>
          </cell>
          <cell r="E183" t="str">
            <v>Financial</v>
          </cell>
          <cell r="F183" t="str">
            <v>Real Estate</v>
          </cell>
          <cell r="G183" t="str">
            <v>Kinh doanh BDS và cơ sở hạ tầng</v>
          </cell>
          <cell r="H183" t="str">
            <v>Small</v>
          </cell>
        </row>
        <row r="184">
          <cell r="A184" t="str">
            <v>SCR</v>
          </cell>
          <cell r="B184" t="str">
            <v>Sai Gon Thuong Tin Real Estate JSC</v>
          </cell>
          <cell r="C184" t="str">
            <v>HNX</v>
          </cell>
          <cell r="D184">
            <v>3072.7775609999999</v>
          </cell>
          <cell r="E184" t="str">
            <v>Financial</v>
          </cell>
          <cell r="F184" t="str">
            <v>Real Estate</v>
          </cell>
          <cell r="G184" t="str">
            <v>Kinh doanh BDS và cơ sở hạ tầng</v>
          </cell>
          <cell r="H184" t="str">
            <v>Small</v>
          </cell>
        </row>
        <row r="185">
          <cell r="A185" t="str">
            <v>SJS</v>
          </cell>
          <cell r="B185" t="str">
            <v>Song Da Urban &amp; Industrial Zone Investment and Development JSC</v>
          </cell>
          <cell r="C185" t="str">
            <v>HOSE</v>
          </cell>
          <cell r="D185">
            <v>2836.0472519999998</v>
          </cell>
          <cell r="E185" t="str">
            <v>Financial</v>
          </cell>
          <cell r="F185" t="str">
            <v>Real Estate</v>
          </cell>
          <cell r="G185" t="str">
            <v>Kinh doanh BDS và cơ sở hạ tầng</v>
          </cell>
          <cell r="H185" t="str">
            <v>Small</v>
          </cell>
        </row>
        <row r="186">
          <cell r="A186" t="str">
            <v>TDH</v>
          </cell>
          <cell r="B186" t="str">
            <v>Thu Duc Housing Development Corporation</v>
          </cell>
          <cell r="C186" t="str">
            <v>HOSE</v>
          </cell>
          <cell r="D186">
            <v>1220.44215865</v>
          </cell>
          <cell r="E186" t="str">
            <v>Financial</v>
          </cell>
          <cell r="F186" t="str">
            <v>Real Estate</v>
          </cell>
          <cell r="G186" t="str">
            <v>Kinh doanh BDS và cơ sở hạ tầng</v>
          </cell>
          <cell r="H186" t="str">
            <v>Small</v>
          </cell>
        </row>
        <row r="187">
          <cell r="A187" t="str">
            <v>TIG</v>
          </cell>
          <cell r="B187" t="str">
            <v>ThangLong Investment Group JSC</v>
          </cell>
          <cell r="C187" t="str">
            <v>HNX</v>
          </cell>
          <cell r="D187">
            <v>316.69732499999998</v>
          </cell>
          <cell r="E187" t="str">
            <v>Financial</v>
          </cell>
          <cell r="F187" t="str">
            <v>Real Estate</v>
          </cell>
          <cell r="G187" t="str">
            <v>Kinh doanh BDS và cơ sở hạ tầng</v>
          </cell>
          <cell r="H187" t="str">
            <v>Small</v>
          </cell>
        </row>
        <row r="188">
          <cell r="A188" t="str">
            <v>VC3</v>
          </cell>
          <cell r="B188" t="str">
            <v>Construction JSC No 3</v>
          </cell>
          <cell r="C188" t="str">
            <v>HNX</v>
          </cell>
          <cell r="D188">
            <v>544.88565119999998</v>
          </cell>
          <cell r="E188" t="str">
            <v>Financial</v>
          </cell>
          <cell r="F188" t="str">
            <v>Real Estate</v>
          </cell>
          <cell r="G188" t="str">
            <v>Kinh doanh BDS và cơ sở hạ tầng</v>
          </cell>
          <cell r="H188" t="str">
            <v>Small</v>
          </cell>
        </row>
        <row r="189">
          <cell r="A189" t="str">
            <v>VIC</v>
          </cell>
          <cell r="B189" t="str">
            <v>VinGroup JSC</v>
          </cell>
          <cell r="C189" t="str">
            <v>HOSE</v>
          </cell>
          <cell r="D189">
            <v>348177.44992799999</v>
          </cell>
          <cell r="E189" t="str">
            <v>Financial</v>
          </cell>
          <cell r="F189" t="str">
            <v>Real Estate</v>
          </cell>
          <cell r="G189" t="str">
            <v>Kinh doanh BDS và cơ sở hạ tầng</v>
          </cell>
          <cell r="H189" t="str">
            <v>Large</v>
          </cell>
        </row>
        <row r="190">
          <cell r="A190" t="str">
            <v>VPH</v>
          </cell>
          <cell r="B190" t="str">
            <v>Van Phat Hung Corporation</v>
          </cell>
          <cell r="C190" t="str">
            <v>HOSE</v>
          </cell>
          <cell r="D190">
            <v>702.11294015999999</v>
          </cell>
          <cell r="E190" t="str">
            <v>Financial</v>
          </cell>
          <cell r="F190" t="str">
            <v>Real Estate</v>
          </cell>
          <cell r="G190" t="str">
            <v>Kinh doanh BDS và cơ sở hạ tầng</v>
          </cell>
          <cell r="H190" t="str">
            <v>Small</v>
          </cell>
        </row>
        <row r="191">
          <cell r="A191" t="str">
            <v>D11</v>
          </cell>
          <cell r="B191" t="str">
            <v>Real Estate 11 JSC</v>
          </cell>
          <cell r="C191" t="str">
            <v>HNX</v>
          </cell>
          <cell r="D191">
            <v>104.83144</v>
          </cell>
          <cell r="E191" t="str">
            <v>Industrials</v>
          </cell>
          <cell r="F191" t="str">
            <v>Engineering&amp;Construction</v>
          </cell>
          <cell r="G191" t="str">
            <v>Kinh doanh BDS và cơ sở hạ tầng</v>
          </cell>
          <cell r="H191" t="str">
            <v>Small</v>
          </cell>
        </row>
        <row r="192">
          <cell r="A192" t="str">
            <v>DIG</v>
          </cell>
          <cell r="B192" t="str">
            <v>Development Investment Construction Joint Stock Corporation</v>
          </cell>
          <cell r="C192" t="str">
            <v>HOSE</v>
          </cell>
          <cell r="D192">
            <v>5180.7373132499997</v>
          </cell>
          <cell r="E192" t="str">
            <v>Industrials</v>
          </cell>
          <cell r="F192" t="str">
            <v>Engineering&amp;Construction</v>
          </cell>
          <cell r="G192" t="str">
            <v>Kinh doanh BDS và cơ sở hạ tầng</v>
          </cell>
          <cell r="H192" t="str">
            <v>Small</v>
          </cell>
        </row>
        <row r="193">
          <cell r="A193" t="str">
            <v>HDG</v>
          </cell>
          <cell r="B193" t="str">
            <v>Ha Do JSC</v>
          </cell>
          <cell r="C193" t="str">
            <v>HOSE</v>
          </cell>
          <cell r="D193">
            <v>3136.1527526</v>
          </cell>
          <cell r="E193" t="str">
            <v>Financial</v>
          </cell>
          <cell r="F193" t="str">
            <v>Real Estate</v>
          </cell>
          <cell r="G193" t="str">
            <v>Kinh doanh BDS và cơ sở hạ tầng</v>
          </cell>
          <cell r="H193" t="str">
            <v>Small</v>
          </cell>
        </row>
        <row r="194">
          <cell r="A194" t="str">
            <v>LGL</v>
          </cell>
          <cell r="B194" t="str">
            <v>Long Giang Investment and Urban Development Joint-stock Company</v>
          </cell>
          <cell r="C194" t="str">
            <v>HOSE</v>
          </cell>
          <cell r="D194">
            <v>301.65779648</v>
          </cell>
          <cell r="E194" t="str">
            <v>Financial</v>
          </cell>
          <cell r="F194" t="str">
            <v>Real Estate</v>
          </cell>
          <cell r="G194" t="str">
            <v>Kinh doanh BDS và cơ sở hạ tầng</v>
          </cell>
          <cell r="H194" t="str">
            <v>Small</v>
          </cell>
        </row>
        <row r="195">
          <cell r="A195" t="str">
            <v>NDN</v>
          </cell>
          <cell r="B195" t="str">
            <v>Danang Housing Investment Development JSC</v>
          </cell>
          <cell r="C195" t="str">
            <v>HNX</v>
          </cell>
          <cell r="D195">
            <v>729.32068960000004</v>
          </cell>
          <cell r="E195" t="str">
            <v>Financial</v>
          </cell>
          <cell r="F195" t="str">
            <v>Real Estate</v>
          </cell>
          <cell r="G195" t="str">
            <v>Kinh doanh BDS và cơ sở hạ tầng</v>
          </cell>
          <cell r="H195" t="str">
            <v>Small</v>
          </cell>
        </row>
        <row r="196">
          <cell r="A196" t="str">
            <v>PPI</v>
          </cell>
          <cell r="B196" t="str">
            <v>Pacific Infrastructure Project Development And Investment Corporation</v>
          </cell>
          <cell r="C196" t="str">
            <v>HOSE</v>
          </cell>
          <cell r="D196">
            <v>56.500035930000003</v>
          </cell>
          <cell r="E196" t="str">
            <v>Financial</v>
          </cell>
          <cell r="F196" t="str">
            <v>Real Estate</v>
          </cell>
          <cell r="G196" t="str">
            <v>Kinh doanh BDS và cơ sở hạ tầng</v>
          </cell>
          <cell r="H196" t="str">
            <v>Small</v>
          </cell>
        </row>
        <row r="197">
          <cell r="A197" t="str">
            <v>TIP</v>
          </cell>
          <cell r="B197" t="str">
            <v>Tin Nghia Industrial Park Development JSC</v>
          </cell>
          <cell r="C197" t="str">
            <v>HOSE</v>
          </cell>
          <cell r="D197">
            <v>390.047145</v>
          </cell>
          <cell r="E197" t="str">
            <v>Financial</v>
          </cell>
          <cell r="F197" t="str">
            <v>Industrial Park</v>
          </cell>
          <cell r="G197" t="str">
            <v>Kinh doanh BDS và cơ sở hạ tầng</v>
          </cell>
          <cell r="H197" t="str">
            <v>Small</v>
          </cell>
        </row>
        <row r="198">
          <cell r="A198" t="str">
            <v>VRC</v>
          </cell>
          <cell r="B198" t="str">
            <v>Vung Tau Real Estate and Construction JSC</v>
          </cell>
          <cell r="C198" t="str">
            <v>HOSE</v>
          </cell>
          <cell r="D198">
            <v>900</v>
          </cell>
          <cell r="E198" t="str">
            <v>Industrials</v>
          </cell>
          <cell r="F198" t="str">
            <v>Engineering&amp;Construction</v>
          </cell>
          <cell r="G198" t="str">
            <v>Kinh doanh BDS và cơ sở hạ tầng</v>
          </cell>
          <cell r="H198" t="str">
            <v>Small</v>
          </cell>
        </row>
        <row r="199">
          <cell r="A199" t="str">
            <v>UIC</v>
          </cell>
          <cell r="B199" t="str">
            <v>Idico Urban and House development JSC</v>
          </cell>
          <cell r="C199" t="str">
            <v>HOSE</v>
          </cell>
          <cell r="D199">
            <v>248.8</v>
          </cell>
          <cell r="E199" t="str">
            <v>Financial</v>
          </cell>
          <cell r="F199" t="str">
            <v>Real Estate</v>
          </cell>
          <cell r="G199" t="str">
            <v>Kinh doanh BDS và cơ sở hạ tầng</v>
          </cell>
          <cell r="H199" t="str">
            <v>Small</v>
          </cell>
        </row>
        <row r="200">
          <cell r="A200" t="str">
            <v>NVL</v>
          </cell>
          <cell r="B200" t="str">
            <v>NO VA LAND INVESTMENT GROUP CORPORATION</v>
          </cell>
          <cell r="C200" t="str">
            <v>HOSE</v>
          </cell>
          <cell r="D200">
            <v>45740.142147999999</v>
          </cell>
          <cell r="E200" t="str">
            <v>Financial</v>
          </cell>
          <cell r="F200" t="str">
            <v>Real Estate</v>
          </cell>
          <cell r="G200" t="str">
            <v>Kinh doanh BDS và cơ sở hạ tầng</v>
          </cell>
          <cell r="H200" t="str">
            <v>Small</v>
          </cell>
        </row>
        <row r="201">
          <cell r="A201" t="str">
            <v>EVG</v>
          </cell>
          <cell r="B201" t="str">
            <v>Everland Invesment Joint Stock Company</v>
          </cell>
          <cell r="C201" t="str">
            <v>HOSE</v>
          </cell>
          <cell r="D201">
            <v>168</v>
          </cell>
          <cell r="E201" t="str">
            <v>Financial</v>
          </cell>
          <cell r="F201" t="str">
            <v>Real Estate</v>
          </cell>
          <cell r="G201" t="str">
            <v>Kinh doanh BDS và cơ sở hạ tầng</v>
          </cell>
          <cell r="H201" t="str">
            <v>Small</v>
          </cell>
        </row>
        <row r="202">
          <cell r="A202" t="str">
            <v>KLF</v>
          </cell>
          <cell r="B202" t="str">
            <v>KLF Joint Venture Global Investment JSC</v>
          </cell>
          <cell r="C202" t="str">
            <v>HNX</v>
          </cell>
          <cell r="D202">
            <v>347.24037809999999</v>
          </cell>
          <cell r="E202" t="str">
            <v>Consumer Discretionary</v>
          </cell>
          <cell r="F202" t="str">
            <v>Travel Services</v>
          </cell>
          <cell r="G202" t="str">
            <v>Kinh doanh dịch vụ lưu trú, ăn uống, vui chơi giải trí</v>
          </cell>
          <cell r="H202" t="str">
            <v>Medium</v>
          </cell>
        </row>
        <row r="203">
          <cell r="A203" t="str">
            <v>NVT</v>
          </cell>
          <cell r="B203" t="str">
            <v>Ninh Van Bay Travel Real Estate JSC</v>
          </cell>
          <cell r="C203" t="str">
            <v>HOSE</v>
          </cell>
          <cell r="D203">
            <v>419.92</v>
          </cell>
          <cell r="E203" t="str">
            <v>Financial</v>
          </cell>
          <cell r="F203" t="str">
            <v>Real Estate (Hotel)</v>
          </cell>
          <cell r="G203" t="str">
            <v>Kinh doanh dịch vụ lưu trú, ăn uống, vui chơi giải trí</v>
          </cell>
          <cell r="H203" t="str">
            <v>Medium</v>
          </cell>
        </row>
        <row r="204">
          <cell r="A204" t="str">
            <v>OCH</v>
          </cell>
          <cell r="B204" t="str">
            <v>Ocean Hospitality and Service JSC</v>
          </cell>
          <cell r="C204" t="str">
            <v>HNX</v>
          </cell>
          <cell r="D204">
            <v>860</v>
          </cell>
          <cell r="E204" t="str">
            <v>Financial</v>
          </cell>
          <cell r="F204" t="str">
            <v>Real Estate (Hotel)</v>
          </cell>
          <cell r="G204" t="str">
            <v>Kinh doanh dịch vụ lưu trú, ăn uống, vui chơi giải trí</v>
          </cell>
          <cell r="H204" t="str">
            <v>Medium</v>
          </cell>
        </row>
        <row r="205">
          <cell r="A205" t="str">
            <v>RIC</v>
          </cell>
          <cell r="B205" t="str">
            <v>Royal International Corporation</v>
          </cell>
          <cell r="C205" t="str">
            <v>HOSE</v>
          </cell>
          <cell r="D205">
            <v>505.95134125999999</v>
          </cell>
          <cell r="E205" t="str">
            <v>Financial</v>
          </cell>
          <cell r="F205" t="str">
            <v>Real Estate (Hotel)</v>
          </cell>
          <cell r="G205" t="str">
            <v>Kinh doanh dịch vụ lưu trú, ăn uống, vui chơi giải trí</v>
          </cell>
          <cell r="H205" t="str">
            <v>Medium</v>
          </cell>
        </row>
        <row r="206">
          <cell r="A206" t="str">
            <v>VCR</v>
          </cell>
          <cell r="B206" t="str">
            <v>Vinaconex Investment and Tourism Development JSC</v>
          </cell>
          <cell r="C206" t="str">
            <v>HNX</v>
          </cell>
          <cell r="D206">
            <v>130.38800000000001</v>
          </cell>
          <cell r="E206" t="str">
            <v>Financial</v>
          </cell>
          <cell r="F206" t="str">
            <v>Real Estate (Hotel)</v>
          </cell>
          <cell r="G206" t="str">
            <v>Kinh doanh dịch vụ lưu trú, ăn uống, vui chơi giải trí</v>
          </cell>
          <cell r="H206" t="str">
            <v>Small</v>
          </cell>
        </row>
        <row r="207">
          <cell r="A207" t="str">
            <v>DAH</v>
          </cell>
          <cell r="B207" t="str">
            <v>Dong A Hotel Group JSC</v>
          </cell>
          <cell r="C207" t="str">
            <v>HOSE</v>
          </cell>
          <cell r="D207">
            <v>172.71</v>
          </cell>
          <cell r="E207" t="str">
            <v>Financial</v>
          </cell>
          <cell r="F207" t="str">
            <v>Real Estate (Hotel)</v>
          </cell>
          <cell r="G207" t="str">
            <v>Kinh doanh dịch vụ lưu trú, ăn uống, vui chơi giải trí</v>
          </cell>
          <cell r="H207" t="str">
            <v>Small</v>
          </cell>
        </row>
        <row r="208">
          <cell r="A208" t="str">
            <v>DSN</v>
          </cell>
          <cell r="B208" t="str">
            <v>Dam Sen Water Park Corporation</v>
          </cell>
          <cell r="C208" t="str">
            <v>HOSE</v>
          </cell>
          <cell r="D208">
            <v>689.93981389999999</v>
          </cell>
          <cell r="E208" t="str">
            <v>Consumer Discretionary</v>
          </cell>
          <cell r="F208" t="str">
            <v>Travel Services</v>
          </cell>
          <cell r="G208" t="str">
            <v>Kinh doanh dịch vụ lưu trú, ăn uống, vui chơi giải trí</v>
          </cell>
          <cell r="H208" t="str">
            <v>Medium</v>
          </cell>
        </row>
        <row r="209">
          <cell r="A209" t="str">
            <v>FDT</v>
          </cell>
          <cell r="B209" t="str">
            <v>Fiditour JSC</v>
          </cell>
          <cell r="C209" t="str">
            <v>HNX</v>
          </cell>
          <cell r="D209">
            <v>103.85299999999999</v>
          </cell>
          <cell r="E209" t="str">
            <v>Consumer Discretionary</v>
          </cell>
          <cell r="F209" t="str">
            <v>Travel Services</v>
          </cell>
          <cell r="G209" t="str">
            <v>Kinh doanh dịch vụ lưu trú, ăn uống, vui chơi giải trí</v>
          </cell>
          <cell r="H209" t="str">
            <v>Small</v>
          </cell>
        </row>
        <row r="210">
          <cell r="A210" t="str">
            <v>HOT</v>
          </cell>
          <cell r="B210" t="str">
            <v>Hoi An Tourist Service JSC</v>
          </cell>
          <cell r="C210" t="str">
            <v>HOSE</v>
          </cell>
          <cell r="D210">
            <v>386.39695710000001</v>
          </cell>
          <cell r="E210" t="str">
            <v>Consumer Discretionary</v>
          </cell>
          <cell r="F210" t="str">
            <v>Travel Services</v>
          </cell>
          <cell r="G210" t="str">
            <v>Kinh doanh dịch vụ lưu trú, ăn uống, vui chơi giải trí</v>
          </cell>
          <cell r="H210" t="str">
            <v>Medium</v>
          </cell>
        </row>
        <row r="211">
          <cell r="A211" t="str">
            <v>CTC</v>
          </cell>
          <cell r="B211" t="str">
            <v>CTC Gia Lai JSC</v>
          </cell>
          <cell r="C211" t="str">
            <v>HNX</v>
          </cell>
          <cell r="D211">
            <v>34.319711400000003</v>
          </cell>
          <cell r="E211" t="str">
            <v>Financial</v>
          </cell>
          <cell r="F211" t="str">
            <v>Real Estate (Hotel)</v>
          </cell>
          <cell r="G211" t="str">
            <v>Kinh doanh dịch vụ lưu trú, ăn uống, vui chơi giải trí</v>
          </cell>
          <cell r="H211" t="str">
            <v>Small</v>
          </cell>
        </row>
        <row r="212">
          <cell r="A212" t="str">
            <v>PDC</v>
          </cell>
          <cell r="B212" t="str">
            <v>Phuong Dong Petroleum Tourism JSC</v>
          </cell>
          <cell r="C212" t="str">
            <v>HNX</v>
          </cell>
          <cell r="D212">
            <v>105</v>
          </cell>
          <cell r="E212" t="str">
            <v>Financial</v>
          </cell>
          <cell r="F212" t="str">
            <v>Real Estate (Hotel)</v>
          </cell>
          <cell r="G212" t="str">
            <v>Kinh doanh dịch vụ lưu trú, ăn uống, vui chơi giải trí</v>
          </cell>
          <cell r="H212" t="str">
            <v>Small</v>
          </cell>
        </row>
        <row r="213">
          <cell r="A213" t="str">
            <v>SGH</v>
          </cell>
          <cell r="B213" t="str">
            <v>Saigon Hotel Corporation</v>
          </cell>
          <cell r="C213" t="str">
            <v>HNX</v>
          </cell>
          <cell r="D213">
            <v>661.47934999999995</v>
          </cell>
          <cell r="E213" t="str">
            <v>Financial</v>
          </cell>
          <cell r="F213" t="str">
            <v>Real Estate (Hotel)</v>
          </cell>
          <cell r="G213" t="str">
            <v>Kinh doanh dịch vụ lưu trú, ăn uống, vui chơi giải trí</v>
          </cell>
          <cell r="H213" t="str">
            <v>Medium</v>
          </cell>
        </row>
        <row r="214">
          <cell r="A214" t="str">
            <v>VNG</v>
          </cell>
          <cell r="B214" t="str">
            <v>Thanh Thanh Cong Tourism JSC</v>
          </cell>
          <cell r="C214" t="str">
            <v>HOSE</v>
          </cell>
          <cell r="D214">
            <v>1097.9929999999999</v>
          </cell>
          <cell r="E214" t="str">
            <v>Financial</v>
          </cell>
          <cell r="F214" t="str">
            <v>Real Estate (Hotel)</v>
          </cell>
          <cell r="G214" t="str">
            <v>Kinh doanh dịch vụ lưu trú, ăn uống, vui chơi giải trí</v>
          </cell>
          <cell r="H214" t="str">
            <v>Large</v>
          </cell>
        </row>
        <row r="215">
          <cell r="A215" t="str">
            <v>TCT</v>
          </cell>
          <cell r="B215" t="str">
            <v>Tay Ninh Cable Car Tour Company</v>
          </cell>
          <cell r="C215" t="str">
            <v>HOSE</v>
          </cell>
          <cell r="D215">
            <v>831.22</v>
          </cell>
          <cell r="E215" t="str">
            <v>Industrials</v>
          </cell>
          <cell r="F215" t="str">
            <v>Transportation</v>
          </cell>
          <cell r="G215" t="str">
            <v>Kinh doanh dịch vụ lưu trú, ăn uống, vui chơi giải trí</v>
          </cell>
          <cell r="H215" t="str">
            <v>Medium</v>
          </cell>
        </row>
        <row r="216">
          <cell r="A216" t="str">
            <v>VNS</v>
          </cell>
          <cell r="B216" t="str">
            <v>Vietnam Sun Corporation</v>
          </cell>
          <cell r="C216" t="str">
            <v>HOSE</v>
          </cell>
          <cell r="D216">
            <v>963.60052640000004</v>
          </cell>
          <cell r="E216" t="str">
            <v>Industrials</v>
          </cell>
          <cell r="F216" t="str">
            <v>Transportation</v>
          </cell>
          <cell r="G216" t="str">
            <v>Kinh doanh dịch vụ lưu trú, ăn uống, vui chơi giải trí</v>
          </cell>
          <cell r="H216" t="str">
            <v>Large</v>
          </cell>
        </row>
        <row r="217">
          <cell r="A217" t="str">
            <v>TTT</v>
          </cell>
          <cell r="B217" t="str">
            <v>ay Ninh Tourist - Trading Joint Stock Company</v>
          </cell>
          <cell r="C217" t="str">
            <v>HNX</v>
          </cell>
          <cell r="D217">
            <v>269.64238999999998</v>
          </cell>
          <cell r="E217" t="str">
            <v>Consumer Discretionary</v>
          </cell>
          <cell r="F217" t="str">
            <v>Travel Services</v>
          </cell>
          <cell r="G217" t="str">
            <v>Kinh doanh dịch vụ lưu trú, ăn uống, vui chơi giải trí</v>
          </cell>
          <cell r="H217" t="str">
            <v>Medium</v>
          </cell>
        </row>
        <row r="218">
          <cell r="A218" t="str">
            <v>ADC</v>
          </cell>
          <cell r="B218" t="str">
            <v>Art Design and Communication JSC</v>
          </cell>
          <cell r="C218" t="str">
            <v>HNX</v>
          </cell>
          <cell r="D218">
            <v>58.14</v>
          </cell>
          <cell r="E218" t="str">
            <v>Consumer Discretionary</v>
          </cell>
          <cell r="F218" t="str">
            <v>Consumer Services</v>
          </cell>
          <cell r="G218" t="str">
            <v>Kinh doanh dịch vụ quảng cáo, tư vấn giám sát, in ấn</v>
          </cell>
          <cell r="H218" t="str">
            <v>Small</v>
          </cell>
        </row>
        <row r="219">
          <cell r="A219" t="str">
            <v>KPF</v>
          </cell>
          <cell r="B219" t="str">
            <v>KPF Consultant International Project JSC</v>
          </cell>
          <cell r="C219" t="str">
            <v>HOSE</v>
          </cell>
          <cell r="D219">
            <v>542.25599999999997</v>
          </cell>
          <cell r="E219" t="str">
            <v>Consumer Discretionary</v>
          </cell>
          <cell r="F219" t="str">
            <v>Consumer Services</v>
          </cell>
          <cell r="G219" t="str">
            <v>Kinh doanh dịch vụ quảng cáo, tư vấn giám sát, in ấn</v>
          </cell>
          <cell r="H219" t="str">
            <v>Medium</v>
          </cell>
        </row>
        <row r="220">
          <cell r="A220" t="str">
            <v>PIV</v>
          </cell>
          <cell r="B220" t="str">
            <v>PIV JSC</v>
          </cell>
          <cell r="C220" t="str">
            <v>HNX</v>
          </cell>
          <cell r="D220">
            <v>48.509837599999997</v>
          </cell>
          <cell r="E220" t="str">
            <v>Consumer Discretionary</v>
          </cell>
          <cell r="F220" t="str">
            <v>Consumer Services</v>
          </cell>
          <cell r="G220" t="str">
            <v>Kinh doanh dịch vụ quảng cáo, tư vấn giám sát, in ấn</v>
          </cell>
          <cell r="H220" t="str">
            <v>Small</v>
          </cell>
        </row>
        <row r="221">
          <cell r="A221" t="str">
            <v>PPE</v>
          </cell>
          <cell r="B221" t="str">
            <v>PetroVietnam Power Engineering Consulting JSC</v>
          </cell>
          <cell r="C221" t="str">
            <v>HNX</v>
          </cell>
          <cell r="D221">
            <v>20</v>
          </cell>
          <cell r="E221" t="str">
            <v>Consumer Discretionary</v>
          </cell>
          <cell r="F221" t="str">
            <v>Consumer Services</v>
          </cell>
          <cell r="G221" t="str">
            <v>Kinh doanh dịch vụ quảng cáo, tư vấn giám sát, in ấn</v>
          </cell>
          <cell r="H221" t="str">
            <v>Small</v>
          </cell>
        </row>
        <row r="222">
          <cell r="A222" t="str">
            <v>SDA</v>
          </cell>
          <cell r="B222" t="str">
            <v>SIMCO Song Da JSC</v>
          </cell>
          <cell r="C222" t="str">
            <v>HNX</v>
          </cell>
          <cell r="D222">
            <v>70.756173000000004</v>
          </cell>
          <cell r="E222" t="str">
            <v>Consumer Discretionary</v>
          </cell>
          <cell r="F222" t="str">
            <v>Consumer Services</v>
          </cell>
          <cell r="G222" t="str">
            <v>Kinh doanh dịch vụ quảng cáo, tư vấn giám sát, in ấn</v>
          </cell>
          <cell r="H222" t="str">
            <v>Small</v>
          </cell>
        </row>
        <row r="223">
          <cell r="A223" t="str">
            <v>TVC</v>
          </cell>
          <cell r="B223" t="str">
            <v>Tri Viet Management Investment JSC</v>
          </cell>
          <cell r="C223" t="str">
            <v>HNX</v>
          </cell>
          <cell r="D223">
            <v>420.1743735</v>
          </cell>
          <cell r="E223" t="str">
            <v>Financial</v>
          </cell>
          <cell r="F223" t="str">
            <v>Diversified Financials</v>
          </cell>
          <cell r="G223" t="str">
            <v>Kinh doanh dịch vụ quảng cáo, tư vấn giám sát, in ấn</v>
          </cell>
          <cell r="H223" t="str">
            <v>Medium</v>
          </cell>
        </row>
        <row r="224">
          <cell r="A224" t="str">
            <v>VCM</v>
          </cell>
          <cell r="B224" t="str">
            <v>Vinaconex Trading And Manpower JSC</v>
          </cell>
          <cell r="C224" t="str">
            <v>HNX</v>
          </cell>
          <cell r="D224">
            <v>43.8</v>
          </cell>
          <cell r="E224" t="str">
            <v>Consumer Discretionary</v>
          </cell>
          <cell r="F224" t="str">
            <v>Consumer Services</v>
          </cell>
          <cell r="G224" t="str">
            <v>Kinh doanh dịch vụ quảng cáo, tư vấn giám sát, in ấn</v>
          </cell>
          <cell r="H224" t="str">
            <v>Small</v>
          </cell>
        </row>
        <row r="225">
          <cell r="A225" t="str">
            <v>VNC</v>
          </cell>
          <cell r="B225" t="str">
            <v>Vinacontrol Group Corporation</v>
          </cell>
          <cell r="C225" t="str">
            <v>HNX</v>
          </cell>
          <cell r="D225">
            <v>503.97888</v>
          </cell>
          <cell r="E225" t="str">
            <v>Consumer Discretionary</v>
          </cell>
          <cell r="F225" t="str">
            <v>Consumer Services</v>
          </cell>
          <cell r="G225" t="str">
            <v>Kinh doanh dịch vụ quảng cáo, tư vấn giám sát, in ấn</v>
          </cell>
          <cell r="H225" t="str">
            <v>Medium</v>
          </cell>
        </row>
        <row r="226">
          <cell r="A226" t="str">
            <v>BDB</v>
          </cell>
          <cell r="B226" t="str">
            <v>Binh Dinh Book and Equipment JSC</v>
          </cell>
          <cell r="C226" t="str">
            <v>HNX</v>
          </cell>
          <cell r="D226">
            <v>3.9426589999999999</v>
          </cell>
          <cell r="E226" t="str">
            <v>Consumer Discretionary</v>
          </cell>
          <cell r="F226" t="str">
            <v>Printing</v>
          </cell>
          <cell r="G226" t="str">
            <v>Kinh doanh dịch vụ quảng cáo, tư vấn giám sát, in ấn</v>
          </cell>
          <cell r="H226" t="str">
            <v>Small</v>
          </cell>
        </row>
        <row r="227">
          <cell r="A227" t="str">
            <v>BED</v>
          </cell>
          <cell r="B227" t="str">
            <v>Da Nang Books &amp; Educational Equipment JSC</v>
          </cell>
          <cell r="C227" t="str">
            <v>HNX</v>
          </cell>
          <cell r="D227">
            <v>84.9</v>
          </cell>
          <cell r="E227" t="str">
            <v>Consumer Discretionary</v>
          </cell>
          <cell r="F227" t="str">
            <v>Printing</v>
          </cell>
          <cell r="G227" t="str">
            <v>Kinh doanh dịch vụ quảng cáo, tư vấn giám sát, in ấn</v>
          </cell>
          <cell r="H227" t="str">
            <v>Small</v>
          </cell>
        </row>
        <row r="228">
          <cell r="A228" t="str">
            <v>BST</v>
          </cell>
          <cell r="B228" t="str">
            <v>Binh Thuan Book And Equipment JSC</v>
          </cell>
          <cell r="C228" t="str">
            <v>HNX</v>
          </cell>
          <cell r="D228">
            <v>11.22</v>
          </cell>
          <cell r="E228" t="str">
            <v>Consumer Discretionary</v>
          </cell>
          <cell r="F228" t="str">
            <v>Printing</v>
          </cell>
          <cell r="G228" t="str">
            <v>Kinh doanh dịch vụ quảng cáo, tư vấn giám sát, in ấn</v>
          </cell>
          <cell r="H228" t="str">
            <v>Small</v>
          </cell>
        </row>
        <row r="229">
          <cell r="A229" t="str">
            <v>DAD</v>
          </cell>
          <cell r="B229" t="str">
            <v>Danang Education Development And Investment JSC</v>
          </cell>
          <cell r="C229" t="str">
            <v>HNX</v>
          </cell>
          <cell r="D229">
            <v>78.274559999999994</v>
          </cell>
          <cell r="E229" t="str">
            <v>Consumer Discretionary</v>
          </cell>
          <cell r="F229" t="str">
            <v>Printing</v>
          </cell>
          <cell r="G229" t="str">
            <v>Kinh doanh dịch vụ quảng cáo, tư vấn giám sát, in ấn</v>
          </cell>
          <cell r="H229" t="str">
            <v>Small</v>
          </cell>
        </row>
        <row r="230">
          <cell r="A230" t="str">
            <v>DAE</v>
          </cell>
          <cell r="B230" t="str">
            <v>Educational Book JSC in Da Nang City</v>
          </cell>
          <cell r="C230" t="str">
            <v>HNX</v>
          </cell>
          <cell r="D230">
            <v>24.72822</v>
          </cell>
          <cell r="E230" t="str">
            <v>Consumer Discretionary</v>
          </cell>
          <cell r="F230" t="str">
            <v>Printing</v>
          </cell>
          <cell r="G230" t="str">
            <v>Kinh doanh dịch vụ quảng cáo, tư vấn giám sát, in ấn</v>
          </cell>
          <cell r="H230" t="str">
            <v>Small</v>
          </cell>
        </row>
        <row r="231">
          <cell r="A231" t="str">
            <v>EBS</v>
          </cell>
          <cell r="B231" t="str">
            <v>Educational Book JSC In Hanoi city</v>
          </cell>
          <cell r="C231" t="str">
            <v>HNX</v>
          </cell>
          <cell r="D231">
            <v>94.673047999999994</v>
          </cell>
          <cell r="E231" t="str">
            <v>Consumer Discretionary</v>
          </cell>
          <cell r="F231" t="str">
            <v>Printing</v>
          </cell>
          <cell r="G231" t="str">
            <v>Kinh doanh dịch vụ quảng cáo, tư vấn giám sát, in ấn</v>
          </cell>
          <cell r="H231" t="str">
            <v>Small</v>
          </cell>
        </row>
        <row r="232">
          <cell r="A232" t="str">
            <v>ECI</v>
          </cell>
          <cell r="B232" t="str">
            <v>Education Cartography And Illustration JSC</v>
          </cell>
          <cell r="C232" t="str">
            <v>HNX</v>
          </cell>
          <cell r="D232">
            <v>22.175999999999998</v>
          </cell>
          <cell r="E232" t="str">
            <v>Consumer Discretionary</v>
          </cell>
          <cell r="F232" t="str">
            <v>Printing</v>
          </cell>
          <cell r="G232" t="str">
            <v>Kinh doanh dịch vụ quảng cáo, tư vấn giám sát, in ấn</v>
          </cell>
          <cell r="H232" t="str">
            <v>Small</v>
          </cell>
        </row>
        <row r="233">
          <cell r="A233" t="str">
            <v>EID</v>
          </cell>
          <cell r="B233" t="str">
            <v>Hanoi Education Development and Investment JSC</v>
          </cell>
          <cell r="C233" t="str">
            <v>HNX</v>
          </cell>
          <cell r="D233">
            <v>196.5</v>
          </cell>
          <cell r="E233" t="str">
            <v>Consumer Discretionary</v>
          </cell>
          <cell r="F233" t="str">
            <v>Printing</v>
          </cell>
          <cell r="G233" t="str">
            <v>Kinh doanh dịch vụ quảng cáo, tư vấn giám sát, in ấn</v>
          </cell>
          <cell r="H233" t="str">
            <v>Small</v>
          </cell>
        </row>
        <row r="234">
          <cell r="A234" t="str">
            <v>HBE</v>
          </cell>
          <cell r="B234" t="str">
            <v>Hatinh Book And Equipment Education JSC</v>
          </cell>
          <cell r="C234" t="str">
            <v>HNX</v>
          </cell>
          <cell r="D234">
            <v>20.079522000000001</v>
          </cell>
          <cell r="E234" t="str">
            <v>Consumer Discretionary</v>
          </cell>
          <cell r="F234" t="str">
            <v>Printing</v>
          </cell>
          <cell r="G234" t="str">
            <v>Kinh doanh dịch vụ quảng cáo, tư vấn giám sát, in ấn</v>
          </cell>
          <cell r="H234" t="str">
            <v>Small</v>
          </cell>
        </row>
        <row r="235">
          <cell r="A235" t="str">
            <v>HEV</v>
          </cell>
          <cell r="B235" t="str">
            <v>Higher Educational And Vocational Book JSC</v>
          </cell>
          <cell r="C235" t="str">
            <v>HNX</v>
          </cell>
          <cell r="D235">
            <v>11.2</v>
          </cell>
          <cell r="E235" t="str">
            <v>Consumer Discretionary</v>
          </cell>
          <cell r="F235" t="str">
            <v>Printing</v>
          </cell>
          <cell r="G235" t="str">
            <v>Kinh doanh dịch vụ quảng cáo, tư vấn giám sát, in ấn</v>
          </cell>
          <cell r="H235" t="str">
            <v>Small</v>
          </cell>
        </row>
        <row r="236">
          <cell r="A236" t="str">
            <v>HST</v>
          </cell>
          <cell r="B236" t="str">
            <v>Hung Yen Book Publishing and Educational Equipment JSC</v>
          </cell>
          <cell r="C236" t="str">
            <v>HNX</v>
          </cell>
          <cell r="D236">
            <v>10.716768</v>
          </cell>
          <cell r="E236" t="str">
            <v>Consumer Discretionary</v>
          </cell>
          <cell r="F236" t="str">
            <v>Printing</v>
          </cell>
          <cell r="G236" t="str">
            <v>Kinh doanh dịch vụ quảng cáo, tư vấn giám sát, in ấn</v>
          </cell>
          <cell r="H236" t="str">
            <v>Small</v>
          </cell>
        </row>
        <row r="237">
          <cell r="A237" t="str">
            <v>HTP</v>
          </cell>
          <cell r="B237" t="str">
            <v>Hoa Phat Textbook Printing JSC</v>
          </cell>
          <cell r="C237" t="str">
            <v>HNX</v>
          </cell>
          <cell r="D237">
            <v>7.4051099999999996</v>
          </cell>
          <cell r="E237" t="str">
            <v>Consumer Discretionary</v>
          </cell>
          <cell r="F237" t="str">
            <v>Printing</v>
          </cell>
          <cell r="G237" t="str">
            <v>Kinh doanh dịch vụ quảng cáo, tư vấn giám sát, in ấn</v>
          </cell>
          <cell r="H237" t="str">
            <v>Small</v>
          </cell>
        </row>
        <row r="238">
          <cell r="A238" t="str">
            <v>INN</v>
          </cell>
          <cell r="B238" t="str">
            <v>Agriculture Printing And Packaging JSC</v>
          </cell>
          <cell r="C238" t="str">
            <v>HNX</v>
          </cell>
          <cell r="D238">
            <v>645.84</v>
          </cell>
          <cell r="E238" t="str">
            <v>Consumer Discretionary</v>
          </cell>
          <cell r="F238" t="str">
            <v>Printing</v>
          </cell>
          <cell r="G238" t="str">
            <v>Kinh doanh dịch vụ quảng cáo, tư vấn giám sát, in ấn</v>
          </cell>
          <cell r="H238" t="str">
            <v>Medium</v>
          </cell>
        </row>
        <row r="239">
          <cell r="A239" t="str">
            <v>LBE</v>
          </cell>
          <cell r="B239" t="str">
            <v>Long An School Book and Equipment JSC</v>
          </cell>
          <cell r="C239" t="str">
            <v>HNX</v>
          </cell>
          <cell r="D239">
            <v>16.438500000000001</v>
          </cell>
          <cell r="E239" t="str">
            <v>Consumer Discretionary</v>
          </cell>
          <cell r="F239" t="str">
            <v>Printing</v>
          </cell>
          <cell r="G239" t="str">
            <v>Kinh doanh dịch vụ quảng cáo, tư vấn giám sát, in ấn</v>
          </cell>
          <cell r="H239" t="str">
            <v>Small</v>
          </cell>
        </row>
        <row r="240">
          <cell r="A240" t="str">
            <v>PNC</v>
          </cell>
          <cell r="B240" t="str">
            <v>Phuong Nam Cultural JSC</v>
          </cell>
          <cell r="C240" t="str">
            <v>HOSE</v>
          </cell>
          <cell r="D240">
            <v>197.6281233</v>
          </cell>
          <cell r="E240" t="str">
            <v>Consumer Discretionary</v>
          </cell>
          <cell r="F240" t="str">
            <v>Printing</v>
          </cell>
          <cell r="G240" t="str">
            <v>Kinh doanh dịch vụ quảng cáo, tư vấn giám sát, in ấn</v>
          </cell>
          <cell r="H240" t="str">
            <v>Small</v>
          </cell>
        </row>
        <row r="241">
          <cell r="A241" t="str">
            <v>QST</v>
          </cell>
          <cell r="B241" t="str">
            <v>Quang Ninh Book And Educational Equipment JSC</v>
          </cell>
          <cell r="C241" t="str">
            <v>HNX</v>
          </cell>
          <cell r="D241">
            <v>17.172000000000001</v>
          </cell>
          <cell r="E241" t="str">
            <v>Consumer Discretionary</v>
          </cell>
          <cell r="F241" t="str">
            <v>Printing</v>
          </cell>
          <cell r="G241" t="str">
            <v>Kinh doanh dịch vụ quảng cáo, tư vấn giám sát, in ấn</v>
          </cell>
          <cell r="H241" t="str">
            <v>Small</v>
          </cell>
        </row>
        <row r="242">
          <cell r="A242" t="str">
            <v>SAP</v>
          </cell>
          <cell r="B242" t="str">
            <v>Textbook Printing JSC</v>
          </cell>
          <cell r="C242" t="str">
            <v>HNX</v>
          </cell>
          <cell r="D242">
            <v>8.3653960000000005</v>
          </cell>
          <cell r="E242" t="str">
            <v>Consumer Discretionary</v>
          </cell>
          <cell r="F242" t="str">
            <v>Printing</v>
          </cell>
          <cell r="G242" t="str">
            <v>Kinh doanh dịch vụ quảng cáo, tư vấn giám sát, in ấn</v>
          </cell>
          <cell r="H242" t="str">
            <v>Small</v>
          </cell>
        </row>
        <row r="243">
          <cell r="A243" t="str">
            <v>SED</v>
          </cell>
          <cell r="B243" t="str">
            <v>Phuong Nam Education Investment and Development JSC</v>
          </cell>
          <cell r="C243" t="str">
            <v>HNX</v>
          </cell>
          <cell r="D243">
            <v>185</v>
          </cell>
          <cell r="E243" t="str">
            <v>Consumer Discretionary</v>
          </cell>
          <cell r="F243" t="str">
            <v>Printing</v>
          </cell>
          <cell r="G243" t="str">
            <v>Kinh doanh dịch vụ quảng cáo, tư vấn giám sát, in ấn</v>
          </cell>
          <cell r="H243" t="str">
            <v>Small</v>
          </cell>
        </row>
        <row r="244">
          <cell r="A244" t="str">
            <v>SGD</v>
          </cell>
          <cell r="B244" t="str">
            <v>Educational Book JSC in Ho Chi Minh City</v>
          </cell>
          <cell r="C244" t="str">
            <v>HNX</v>
          </cell>
          <cell r="D244">
            <v>40.43</v>
          </cell>
          <cell r="E244" t="str">
            <v>Consumer Discretionary</v>
          </cell>
          <cell r="F244" t="str">
            <v>Printing</v>
          </cell>
          <cell r="G244" t="str">
            <v>Kinh doanh dịch vụ quảng cáo, tư vấn giám sát, in ấn</v>
          </cell>
          <cell r="H244" t="str">
            <v>Small</v>
          </cell>
        </row>
        <row r="245">
          <cell r="A245" t="str">
            <v>SMN</v>
          </cell>
          <cell r="B245" t="str">
            <v>South Books and Education Equipment JSC</v>
          </cell>
          <cell r="C245" t="str">
            <v>HNX</v>
          </cell>
          <cell r="D245">
            <v>44.05</v>
          </cell>
          <cell r="E245" t="str">
            <v>Consumer Discretionary</v>
          </cell>
          <cell r="F245" t="str">
            <v>Printing</v>
          </cell>
          <cell r="G245" t="str">
            <v>Kinh doanh dịch vụ quảng cáo, tư vấn giám sát, in ấn</v>
          </cell>
          <cell r="H245" t="str">
            <v>Small</v>
          </cell>
        </row>
        <row r="246">
          <cell r="A246" t="str">
            <v>STC</v>
          </cell>
          <cell r="B246" t="str">
            <v>Ho Chi Minh City Book And Educational Equipment JSC</v>
          </cell>
          <cell r="C246" t="str">
            <v>HNX</v>
          </cell>
          <cell r="D246">
            <v>141.63825</v>
          </cell>
          <cell r="E246" t="str">
            <v>Consumer Discretionary</v>
          </cell>
          <cell r="F246" t="str">
            <v>Printing</v>
          </cell>
          <cell r="G246" t="str">
            <v>Kinh doanh dịch vụ quảng cáo, tư vấn giám sát, in ấn</v>
          </cell>
          <cell r="H246" t="str">
            <v>Small</v>
          </cell>
        </row>
        <row r="247">
          <cell r="A247" t="str">
            <v>TPH</v>
          </cell>
          <cell r="B247" t="str">
            <v>Ha Noi Textbooks Printing Joint - Stock Company</v>
          </cell>
          <cell r="C247" t="str">
            <v>HNX</v>
          </cell>
          <cell r="D247">
            <v>11.761927</v>
          </cell>
          <cell r="E247" t="str">
            <v>Consumer Discretionary</v>
          </cell>
          <cell r="F247" t="str">
            <v>Printing</v>
          </cell>
          <cell r="G247" t="str">
            <v>Kinh doanh dịch vụ quảng cáo, tư vấn giám sát, in ấn</v>
          </cell>
          <cell r="H247" t="str">
            <v>Small</v>
          </cell>
        </row>
        <row r="248">
          <cell r="A248" t="str">
            <v>PVE</v>
          </cell>
          <cell r="B248" t="str">
            <v>PetroVietnam Engineering Corporation</v>
          </cell>
          <cell r="C248" t="str">
            <v>HNX</v>
          </cell>
          <cell r="D248">
            <v>157.5</v>
          </cell>
          <cell r="E248" t="str">
            <v>Energy</v>
          </cell>
          <cell r="F248" t="str">
            <v>Oil&amp;Gas</v>
          </cell>
          <cell r="G248" t="str">
            <v>Kinh doanh dịch vụ quảng cáo, tư vấn giám sát, in ấn</v>
          </cell>
          <cell r="H248" t="str">
            <v>Small</v>
          </cell>
        </row>
        <row r="249">
          <cell r="A249" t="str">
            <v>BCG</v>
          </cell>
          <cell r="B249" t="str">
            <v>Bamboo Capital JSC</v>
          </cell>
          <cell r="C249" t="str">
            <v>HOSE</v>
          </cell>
          <cell r="D249">
            <v>683.67646079999997</v>
          </cell>
          <cell r="E249" t="str">
            <v>Financial</v>
          </cell>
          <cell r="F249" t="str">
            <v>Diversified Financials</v>
          </cell>
          <cell r="G249" t="str">
            <v>Kinh doanh dịch vụ quảng cáo, tư vấn giám sát, in ấn</v>
          </cell>
          <cell r="H249" t="str">
            <v>Medium</v>
          </cell>
        </row>
        <row r="250">
          <cell r="A250" t="str">
            <v>SDC</v>
          </cell>
          <cell r="B250" t="str">
            <v>Song Da Consulting JSC</v>
          </cell>
          <cell r="C250" t="str">
            <v>HNX</v>
          </cell>
          <cell r="D250">
            <v>33.142529600000003</v>
          </cell>
          <cell r="E250" t="str">
            <v>Industrials</v>
          </cell>
          <cell r="F250" t="str">
            <v>Engineering&amp;Construction</v>
          </cell>
          <cell r="G250" t="str">
            <v>Kinh doanh dịch vụ quảng cáo, tư vấn giám sát, in ấn</v>
          </cell>
          <cell r="H250" t="str">
            <v>Small</v>
          </cell>
        </row>
        <row r="251">
          <cell r="A251" t="str">
            <v>TV1</v>
          </cell>
          <cell r="B251" t="str">
            <v>Power Engineering Consulting JSC 1</v>
          </cell>
          <cell r="C251" t="str">
            <v>HOSE</v>
          </cell>
          <cell r="D251">
            <v>373.67846600000001</v>
          </cell>
          <cell r="E251" t="str">
            <v>Industrials</v>
          </cell>
          <cell r="F251" t="str">
            <v>Engineering&amp;Construction</v>
          </cell>
          <cell r="G251" t="str">
            <v>Kinh doanh dịch vụ quảng cáo, tư vấn giám sát, in ấn</v>
          </cell>
          <cell r="H251" t="str">
            <v>Small</v>
          </cell>
        </row>
        <row r="252">
          <cell r="A252" t="str">
            <v>TV2</v>
          </cell>
          <cell r="B252" t="str">
            <v>Power Engineering Consulting JSC 2</v>
          </cell>
          <cell r="C252" t="str">
            <v>HNX</v>
          </cell>
          <cell r="D252">
            <v>1248.91911</v>
          </cell>
          <cell r="E252" t="str">
            <v>Industrials</v>
          </cell>
          <cell r="F252" t="str">
            <v>Engineering&amp;Construction</v>
          </cell>
          <cell r="G252" t="str">
            <v>Kinh doanh dịch vụ quảng cáo, tư vấn giám sát, in ấn</v>
          </cell>
          <cell r="H252" t="str">
            <v>Medium</v>
          </cell>
        </row>
        <row r="253">
          <cell r="A253" t="str">
            <v>TV3</v>
          </cell>
          <cell r="B253" t="str">
            <v>Power Engineering Consulting JSC 3</v>
          </cell>
          <cell r="C253" t="str">
            <v>HNX</v>
          </cell>
          <cell r="D253">
            <v>298.76598259999997</v>
          </cell>
          <cell r="E253" t="str">
            <v>Industrials</v>
          </cell>
          <cell r="F253" t="str">
            <v>Engineering&amp;Construction</v>
          </cell>
          <cell r="G253" t="str">
            <v>Kinh doanh dịch vụ quảng cáo, tư vấn giám sát, in ấn</v>
          </cell>
          <cell r="H253" t="str">
            <v>Small</v>
          </cell>
        </row>
        <row r="254">
          <cell r="A254" t="str">
            <v>TV4</v>
          </cell>
          <cell r="B254" t="str">
            <v>Power Engineering Consulting JSC 4</v>
          </cell>
          <cell r="C254" t="str">
            <v>HNX</v>
          </cell>
          <cell r="D254">
            <v>305.94230679999998</v>
          </cell>
          <cell r="E254" t="str">
            <v>Industrials</v>
          </cell>
          <cell r="F254" t="str">
            <v>Engineering&amp;Construction</v>
          </cell>
          <cell r="G254" t="str">
            <v>Kinh doanh dịch vụ quảng cáo, tư vấn giám sát, in ấn</v>
          </cell>
          <cell r="H254" t="str">
            <v>Small</v>
          </cell>
        </row>
        <row r="255">
          <cell r="A255" t="str">
            <v>DST</v>
          </cell>
          <cell r="B255" t="str">
            <v>Nam Dinh Educational Book and Equipment JSC</v>
          </cell>
          <cell r="C255" t="str">
            <v>HNX</v>
          </cell>
          <cell r="D255">
            <v>157.87309999999999</v>
          </cell>
          <cell r="E255" t="str">
            <v>Consumer Discretionary</v>
          </cell>
          <cell r="F255" t="str">
            <v>Printing</v>
          </cell>
          <cell r="G255" t="str">
            <v>Kinh doanh dịch vụ quảng cáo, tư vấn giám sát, in ấn</v>
          </cell>
          <cell r="H255" t="str">
            <v>Small</v>
          </cell>
        </row>
        <row r="256">
          <cell r="A256" t="str">
            <v>HAH</v>
          </cell>
          <cell r="B256" t="str">
            <v>Hai An Transport and Stevedoring JSC</v>
          </cell>
          <cell r="C256" t="str">
            <v>HOSE</v>
          </cell>
          <cell r="D256">
            <v>720.26540835000003</v>
          </cell>
          <cell r="E256" t="str">
            <v>Industrials</v>
          </cell>
          <cell r="F256" t="str">
            <v>Transportation</v>
          </cell>
          <cell r="G256" t="str">
            <v>Kinh doanh kho bãi và các dịch vụ hỗ trợ vận tải</v>
          </cell>
          <cell r="H256" t="str">
            <v>Medium</v>
          </cell>
        </row>
        <row r="257">
          <cell r="A257" t="str">
            <v>MAC</v>
          </cell>
          <cell r="B257" t="str">
            <v>Marine Supply And Engineering Service JSC</v>
          </cell>
          <cell r="C257" t="str">
            <v>HNX</v>
          </cell>
          <cell r="D257">
            <v>113.9123831</v>
          </cell>
          <cell r="E257" t="str">
            <v>Industrials</v>
          </cell>
          <cell r="F257" t="str">
            <v>Transportation</v>
          </cell>
          <cell r="G257" t="str">
            <v>Kinh doanh kho bãi và các dịch vụ hỗ trợ vận tải</v>
          </cell>
          <cell r="H257" t="str">
            <v>Small</v>
          </cell>
        </row>
        <row r="258">
          <cell r="A258" t="str">
            <v>NCT</v>
          </cell>
          <cell r="B258" t="str">
            <v>Noi Bai Cargo Terminal Services JSC</v>
          </cell>
          <cell r="C258" t="str">
            <v>HOSE</v>
          </cell>
          <cell r="D258">
            <v>2559.0085896000001</v>
          </cell>
          <cell r="E258" t="str">
            <v>Industrials</v>
          </cell>
          <cell r="F258" t="str">
            <v>Transportation</v>
          </cell>
          <cell r="G258" t="str">
            <v>Kinh doanh kho bãi và các dịch vụ hỗ trợ vận tải</v>
          </cell>
          <cell r="H258" t="str">
            <v>Large</v>
          </cell>
        </row>
        <row r="259">
          <cell r="A259" t="str">
            <v>DS3</v>
          </cell>
          <cell r="B259" t="str">
            <v>Inland Waterway Management Joint Stock Company No.3</v>
          </cell>
          <cell r="C259" t="str">
            <v>HNX</v>
          </cell>
          <cell r="D259">
            <v>194.189086</v>
          </cell>
          <cell r="E259" t="str">
            <v>Industrials</v>
          </cell>
          <cell r="F259" t="str">
            <v>Transportation</v>
          </cell>
          <cell r="G259" t="str">
            <v>Kinh doanh kho bãi và các dịch vụ hỗ trợ vận tải</v>
          </cell>
          <cell r="H259" t="str">
            <v>Small</v>
          </cell>
        </row>
        <row r="260">
          <cell r="A260" t="str">
            <v>VSM</v>
          </cell>
          <cell r="B260" t="str">
            <v>Central Container Joint Stock Company</v>
          </cell>
          <cell r="C260" t="str">
            <v>HNX</v>
          </cell>
          <cell r="D260">
            <v>39.954999999999998</v>
          </cell>
          <cell r="E260" t="str">
            <v>Industrials</v>
          </cell>
          <cell r="F260" t="str">
            <v>Transportation</v>
          </cell>
          <cell r="G260" t="str">
            <v>Kinh doanh kho bãi và các dịch vụ hỗ trợ vận tải</v>
          </cell>
          <cell r="H260" t="str">
            <v>Small</v>
          </cell>
        </row>
        <row r="261">
          <cell r="A261" t="str">
            <v>CLL</v>
          </cell>
          <cell r="B261" t="str">
            <v>Cat Lai Port JSC</v>
          </cell>
          <cell r="C261" t="str">
            <v>HOSE</v>
          </cell>
          <cell r="D261">
            <v>1023.4</v>
          </cell>
          <cell r="E261" t="str">
            <v>Industrials</v>
          </cell>
          <cell r="F261" t="str">
            <v>Sea port</v>
          </cell>
          <cell r="G261" t="str">
            <v>Kinh doanh vận tải đường bộ, đường sắt, đường thủy, hàng không</v>
          </cell>
          <cell r="H261" t="str">
            <v>Small</v>
          </cell>
        </row>
        <row r="262">
          <cell r="A262" t="str">
            <v>DVP</v>
          </cell>
          <cell r="B262" t="str">
            <v>Dinh Vu Port Investment &amp; Development JSC</v>
          </cell>
          <cell r="C262" t="str">
            <v>HOSE</v>
          </cell>
          <cell r="D262">
            <v>2196</v>
          </cell>
          <cell r="E262" t="str">
            <v>Industrials</v>
          </cell>
          <cell r="F262" t="str">
            <v>Sea port</v>
          </cell>
          <cell r="G262" t="str">
            <v>Kinh doanh vận tải đường bộ, đường sắt, đường thủy, hàng không</v>
          </cell>
          <cell r="H262" t="str">
            <v>Small</v>
          </cell>
        </row>
        <row r="263">
          <cell r="A263" t="str">
            <v>DXP</v>
          </cell>
          <cell r="B263" t="str">
            <v>Doan Xa Port JSC</v>
          </cell>
          <cell r="C263" t="str">
            <v>HNX</v>
          </cell>
          <cell r="D263">
            <v>337.83135099999998</v>
          </cell>
          <cell r="E263" t="str">
            <v>Industrials</v>
          </cell>
          <cell r="F263" t="str">
            <v>Sea port</v>
          </cell>
          <cell r="G263" t="str">
            <v>Kinh doanh vận tải đường bộ, đường sắt, đường thủy, hàng không</v>
          </cell>
          <cell r="H263" t="str">
            <v>Small</v>
          </cell>
        </row>
        <row r="264">
          <cell r="A264" t="str">
            <v>GMD</v>
          </cell>
          <cell r="B264" t="str">
            <v>Gemadept Corporation</v>
          </cell>
          <cell r="C264" t="str">
            <v>HOSE</v>
          </cell>
          <cell r="D264">
            <v>7927.6163175000002</v>
          </cell>
          <cell r="E264" t="str">
            <v>Industrials</v>
          </cell>
          <cell r="F264" t="str">
            <v>Sea port</v>
          </cell>
          <cell r="G264" t="str">
            <v>Kinh doanh vận tải đường bộ, đường sắt, đường thủy, hàng không</v>
          </cell>
          <cell r="H264" t="str">
            <v>Small</v>
          </cell>
        </row>
        <row r="265">
          <cell r="A265" t="str">
            <v>PDN</v>
          </cell>
          <cell r="B265" t="str">
            <v>Dong Nai Port JSC</v>
          </cell>
          <cell r="C265" t="str">
            <v>HOSE</v>
          </cell>
          <cell r="D265">
            <v>817.43673939999996</v>
          </cell>
          <cell r="E265" t="str">
            <v>Industrials</v>
          </cell>
          <cell r="F265" t="str">
            <v>Sea port</v>
          </cell>
          <cell r="G265" t="str">
            <v>Kinh doanh vận tải đường bộ, đường sắt, đường thủy, hàng không</v>
          </cell>
          <cell r="H265" t="str">
            <v>Small</v>
          </cell>
        </row>
        <row r="266">
          <cell r="A266" t="str">
            <v>PHP</v>
          </cell>
          <cell r="B266" t="str">
            <v>Hai Phong Port JSC</v>
          </cell>
          <cell r="C266" t="str">
            <v>HNX</v>
          </cell>
          <cell r="D266">
            <v>3858.1280000000002</v>
          </cell>
          <cell r="E266" t="str">
            <v>Industrials</v>
          </cell>
          <cell r="F266" t="str">
            <v>Sea port</v>
          </cell>
          <cell r="G266" t="str">
            <v>Kinh doanh vận tải đường bộ, đường sắt, đường thủy, hàng không</v>
          </cell>
          <cell r="H266" t="str">
            <v>Small</v>
          </cell>
        </row>
        <row r="267">
          <cell r="A267" t="str">
            <v>TCL</v>
          </cell>
          <cell r="B267" t="str">
            <v>Tan Cang Logistics and Stevedoring Join Stock Company</v>
          </cell>
          <cell r="C267" t="str">
            <v>HOSE</v>
          </cell>
          <cell r="D267">
            <v>523.59732499999996</v>
          </cell>
          <cell r="E267" t="str">
            <v>Industrials</v>
          </cell>
          <cell r="F267" t="str">
            <v>Sea port</v>
          </cell>
          <cell r="G267" t="str">
            <v>Kinh doanh vận tải đường bộ, đường sắt, đường thủy, hàng không</v>
          </cell>
          <cell r="H267" t="str">
            <v>Small</v>
          </cell>
        </row>
        <row r="268">
          <cell r="A268" t="str">
            <v>TMS</v>
          </cell>
          <cell r="B268" t="str">
            <v>Transimex-Saigon Corporation</v>
          </cell>
          <cell r="C268" t="str">
            <v>HOSE</v>
          </cell>
          <cell r="D268">
            <v>1468.50539</v>
          </cell>
          <cell r="E268" t="str">
            <v>Industrials</v>
          </cell>
          <cell r="F268" t="str">
            <v>Sea port</v>
          </cell>
          <cell r="G268" t="str">
            <v>Kinh doanh vận tải đường bộ, đường sắt, đường thủy, hàng không</v>
          </cell>
          <cell r="H268" t="str">
            <v>Small</v>
          </cell>
        </row>
        <row r="269">
          <cell r="A269" t="str">
            <v>VGP</v>
          </cell>
          <cell r="B269" t="str">
            <v>The Vegetexco Port JSC</v>
          </cell>
          <cell r="C269" t="str">
            <v>HNX</v>
          </cell>
          <cell r="D269">
            <v>144.77955700000001</v>
          </cell>
          <cell r="E269" t="str">
            <v>Industrials</v>
          </cell>
          <cell r="F269" t="str">
            <v>Sea port</v>
          </cell>
          <cell r="G269" t="str">
            <v>Kinh doanh vận tải đường bộ, đường sắt, đường thủy, hàng không</v>
          </cell>
          <cell r="H269" t="str">
            <v>Small</v>
          </cell>
        </row>
        <row r="270">
          <cell r="A270" t="str">
            <v>VSC</v>
          </cell>
          <cell r="B270" t="str">
            <v>Viet Nam Container Shipping JSC</v>
          </cell>
          <cell r="C270" t="str">
            <v>HOSE</v>
          </cell>
          <cell r="D270">
            <v>1703.818336</v>
          </cell>
          <cell r="E270" t="str">
            <v>Industrials</v>
          </cell>
          <cell r="F270" t="str">
            <v>Sea port</v>
          </cell>
          <cell r="G270" t="str">
            <v>Kinh doanh vận tải đường bộ, đường sắt, đường thủy, hàng không</v>
          </cell>
          <cell r="H270" t="str">
            <v>Small</v>
          </cell>
        </row>
        <row r="271">
          <cell r="A271" t="str">
            <v>DL1</v>
          </cell>
          <cell r="B271" t="str">
            <v>DucLong GiaLai Investment and Development of Public Project Service JSC</v>
          </cell>
          <cell r="C271" t="str">
            <v>HNX</v>
          </cell>
          <cell r="D271">
            <v>3834.6216786999998</v>
          </cell>
          <cell r="E271" t="str">
            <v>Industrials</v>
          </cell>
          <cell r="F271" t="str">
            <v>Transportation</v>
          </cell>
          <cell r="G271" t="str">
            <v>Kinh doanh vận tải đường bộ, đường sắt, đường thủy, hàng không</v>
          </cell>
          <cell r="H271" t="str">
            <v>Small</v>
          </cell>
        </row>
        <row r="272">
          <cell r="A272" t="str">
            <v>HCT</v>
          </cell>
          <cell r="B272" t="str">
            <v>Hai Phong Cement Transport And Trading JSC</v>
          </cell>
          <cell r="C272" t="str">
            <v>HNX</v>
          </cell>
          <cell r="D272">
            <v>49.804709500000001</v>
          </cell>
          <cell r="E272" t="str">
            <v>Industrials</v>
          </cell>
          <cell r="F272" t="str">
            <v>Transportation</v>
          </cell>
          <cell r="G272" t="str">
            <v>Kinh doanh vận tải đường bộ, đường sắt, đường thủy, hàng không</v>
          </cell>
          <cell r="H272" t="str">
            <v>Small</v>
          </cell>
        </row>
        <row r="273">
          <cell r="A273" t="str">
            <v>HHG</v>
          </cell>
          <cell r="B273" t="str">
            <v>Hoang Ha JSC</v>
          </cell>
          <cell r="C273" t="str">
            <v>HNX</v>
          </cell>
          <cell r="D273">
            <v>141.31661249999999</v>
          </cell>
          <cell r="E273" t="str">
            <v>Industrials</v>
          </cell>
          <cell r="F273" t="str">
            <v>Transportation</v>
          </cell>
          <cell r="G273" t="str">
            <v>Kinh doanh vận tải đường bộ, đường sắt, đường thủy, hàng không</v>
          </cell>
          <cell r="H273" t="str">
            <v>Small</v>
          </cell>
        </row>
        <row r="274">
          <cell r="A274" t="str">
            <v>HMH</v>
          </cell>
          <cell r="B274" t="str">
            <v>Hai Minh Corporation</v>
          </cell>
          <cell r="C274" t="str">
            <v>HNX</v>
          </cell>
          <cell r="D274">
            <v>153.11822520000001</v>
          </cell>
          <cell r="E274" t="str">
            <v>Industrials</v>
          </cell>
          <cell r="F274" t="str">
            <v>Transportation</v>
          </cell>
          <cell r="G274" t="str">
            <v>Kinh doanh vận tải đường bộ, đường sắt, đường thủy, hàng không</v>
          </cell>
          <cell r="H274" t="str">
            <v>Small</v>
          </cell>
        </row>
        <row r="275">
          <cell r="A275" t="str">
            <v>HTV</v>
          </cell>
          <cell r="B275" t="str">
            <v>Ha Tien Transport JSC</v>
          </cell>
          <cell r="C275" t="str">
            <v>HOSE</v>
          </cell>
          <cell r="D275">
            <v>216.21600000000001</v>
          </cell>
          <cell r="E275" t="str">
            <v>Industrials</v>
          </cell>
          <cell r="F275" t="str">
            <v>Transportation</v>
          </cell>
          <cell r="G275" t="str">
            <v>Kinh doanh vận tải đường bộ, đường sắt, đường thủy, hàng không</v>
          </cell>
          <cell r="H275" t="str">
            <v>Small</v>
          </cell>
        </row>
        <row r="276">
          <cell r="A276" t="str">
            <v>MAS</v>
          </cell>
          <cell r="B276" t="str">
            <v>Danang Airport Services JSC</v>
          </cell>
          <cell r="C276" t="str">
            <v>HNX</v>
          </cell>
          <cell r="D276">
            <v>230.454882</v>
          </cell>
          <cell r="E276" t="str">
            <v>Industrials</v>
          </cell>
          <cell r="F276" t="str">
            <v>Transportation</v>
          </cell>
          <cell r="G276" t="str">
            <v>Kinh doanh vận tải đường bộ, đường sắt, đường thủy, hàng không</v>
          </cell>
          <cell r="H276" t="str">
            <v>Small</v>
          </cell>
        </row>
        <row r="277">
          <cell r="A277" t="str">
            <v>MHC</v>
          </cell>
          <cell r="B277" t="str">
            <v>MHC JSC</v>
          </cell>
          <cell r="C277" t="str">
            <v>HOSE</v>
          </cell>
          <cell r="D277">
            <v>202.30285620000001</v>
          </cell>
          <cell r="E277" t="str">
            <v>Industrials</v>
          </cell>
          <cell r="F277" t="str">
            <v>Transportation</v>
          </cell>
          <cell r="G277" t="str">
            <v>Kinh doanh vận tải đường bộ, đường sắt, đường thủy, hàng không</v>
          </cell>
          <cell r="H277" t="str">
            <v>Small</v>
          </cell>
        </row>
        <row r="278">
          <cell r="A278" t="str">
            <v>MNC</v>
          </cell>
          <cell r="B278" t="str">
            <v>Mai Linh Corporation in Northern Central</v>
          </cell>
          <cell r="C278" t="str">
            <v>HNX</v>
          </cell>
          <cell r="D278">
            <v>37.117044</v>
          </cell>
          <cell r="E278" t="str">
            <v>Industrials</v>
          </cell>
          <cell r="F278" t="str">
            <v>Transportation</v>
          </cell>
          <cell r="G278" t="str">
            <v>Kinh doanh vận tải đường bộ, đường sắt, đường thủy, hàng không</v>
          </cell>
          <cell r="H278" t="str">
            <v>Small</v>
          </cell>
        </row>
        <row r="279">
          <cell r="A279" t="str">
            <v>PCT</v>
          </cell>
          <cell r="B279" t="str">
            <v>Cuu Long Petro Gas Transportation JSC</v>
          </cell>
          <cell r="C279" t="str">
            <v>HNX</v>
          </cell>
          <cell r="D279">
            <v>202.4</v>
          </cell>
          <cell r="E279" t="str">
            <v>Industrials</v>
          </cell>
          <cell r="F279" t="str">
            <v>Transportation</v>
          </cell>
          <cell r="G279" t="str">
            <v>Kinh doanh vận tải đường bộ, đường sắt, đường thủy, hàng không</v>
          </cell>
          <cell r="H279" t="str">
            <v>Small</v>
          </cell>
        </row>
        <row r="280">
          <cell r="A280" t="str">
            <v>PGT</v>
          </cell>
          <cell r="B280" t="str">
            <v>Saigon Petrolimex Gas Taxi JSC</v>
          </cell>
          <cell r="C280" t="str">
            <v>HNX</v>
          </cell>
          <cell r="D280">
            <v>24.801293999999999</v>
          </cell>
          <cell r="E280" t="str">
            <v>Industrials</v>
          </cell>
          <cell r="F280" t="str">
            <v>Transportation</v>
          </cell>
          <cell r="G280" t="str">
            <v>Kinh doanh vận tải đường bộ, đường sắt, đường thủy, hàng không</v>
          </cell>
          <cell r="H280" t="str">
            <v>Small</v>
          </cell>
        </row>
        <row r="281">
          <cell r="A281" t="str">
            <v>PJC</v>
          </cell>
          <cell r="B281" t="str">
            <v>Petrolimex Ha Noi Transportation and Trading Joint-Stock Company</v>
          </cell>
          <cell r="C281" t="str">
            <v>HNX</v>
          </cell>
          <cell r="D281">
            <v>316.52040599999998</v>
          </cell>
          <cell r="E281" t="str">
            <v>Industrials</v>
          </cell>
          <cell r="F281" t="str">
            <v>Transportation</v>
          </cell>
          <cell r="G281" t="str">
            <v>Kinh doanh vận tải đường bộ, đường sắt, đường thủy, hàng không</v>
          </cell>
          <cell r="H281" t="str">
            <v>Small</v>
          </cell>
        </row>
        <row r="282">
          <cell r="A282" t="str">
            <v>PRC</v>
          </cell>
          <cell r="B282" t="str">
            <v>Portserco JSC</v>
          </cell>
          <cell r="C282" t="str">
            <v>HNX</v>
          </cell>
          <cell r="D282">
            <v>18</v>
          </cell>
          <cell r="E282" t="str">
            <v>Industrials</v>
          </cell>
          <cell r="F282" t="str">
            <v>Transportation</v>
          </cell>
          <cell r="G282" t="str">
            <v>Kinh doanh vận tải đường bộ, đường sắt, đường thủy, hàng không</v>
          </cell>
          <cell r="H282" t="str">
            <v>Small</v>
          </cell>
        </row>
        <row r="283">
          <cell r="A283" t="str">
            <v>PSC</v>
          </cell>
          <cell r="B283" t="str">
            <v>Petrolimex Saigon Transportation And Service JSC</v>
          </cell>
          <cell r="C283" t="str">
            <v>HNX</v>
          </cell>
          <cell r="D283">
            <v>104.4</v>
          </cell>
          <cell r="E283" t="str">
            <v>Industrials</v>
          </cell>
          <cell r="F283" t="str">
            <v>Transportation</v>
          </cell>
          <cell r="G283" t="str">
            <v>Kinh doanh vận tải đường bộ, đường sắt, đường thủy, hàng không</v>
          </cell>
          <cell r="H283" t="str">
            <v>Small</v>
          </cell>
        </row>
        <row r="284">
          <cell r="A284" t="str">
            <v>PTS</v>
          </cell>
          <cell r="B284" t="str">
            <v>Hai Phong Petrolimex Transportation and Services JSC</v>
          </cell>
          <cell r="C284" t="str">
            <v>HNX</v>
          </cell>
          <cell r="D284">
            <v>33.964799999999997</v>
          </cell>
          <cell r="E284" t="str">
            <v>Industrials</v>
          </cell>
          <cell r="F284" t="str">
            <v>Transportation</v>
          </cell>
          <cell r="G284" t="str">
            <v>Kinh doanh vận tải đường bộ, đường sắt, đường thủy, hàng không</v>
          </cell>
          <cell r="H284" t="str">
            <v>Small</v>
          </cell>
        </row>
        <row r="285">
          <cell r="A285" t="str">
            <v>SFI</v>
          </cell>
          <cell r="B285" t="str">
            <v>Sea And Air Freight International</v>
          </cell>
          <cell r="C285" t="str">
            <v>HOSE</v>
          </cell>
          <cell r="D285">
            <v>307.98370619999997</v>
          </cell>
          <cell r="E285" t="str">
            <v>Industrials</v>
          </cell>
          <cell r="F285" t="str">
            <v>Transportation</v>
          </cell>
          <cell r="G285" t="str">
            <v>Kinh doanh vận tải đường bộ, đường sắt, đường thủy, hàng không</v>
          </cell>
          <cell r="H285" t="str">
            <v>Small</v>
          </cell>
        </row>
        <row r="286">
          <cell r="A286" t="str">
            <v>SKG</v>
          </cell>
          <cell r="B286" t="str">
            <v>Superdong - Kien Giang Fast Ferry JSC</v>
          </cell>
          <cell r="C286" t="str">
            <v>HOSE</v>
          </cell>
          <cell r="D286">
            <v>1189.8900375999999</v>
          </cell>
          <cell r="E286" t="str">
            <v>Industrials</v>
          </cell>
          <cell r="F286" t="str">
            <v>Transportation</v>
          </cell>
          <cell r="G286" t="str">
            <v>Kinh doanh vận tải đường bộ, đường sắt, đường thủy, hàng không</v>
          </cell>
          <cell r="H286" t="str">
            <v>Small</v>
          </cell>
        </row>
        <row r="287">
          <cell r="A287" t="str">
            <v>STG</v>
          </cell>
          <cell r="B287" t="str">
            <v>South Logistics JSC</v>
          </cell>
          <cell r="C287" t="str">
            <v>HOSE</v>
          </cell>
          <cell r="D287">
            <v>1653.22295865</v>
          </cell>
          <cell r="E287" t="str">
            <v>Industrials</v>
          </cell>
          <cell r="F287" t="str">
            <v>Transportation</v>
          </cell>
          <cell r="G287" t="str">
            <v>Kinh doanh vận tải đường bộ, đường sắt, đường thủy, hàng không</v>
          </cell>
          <cell r="H287" t="str">
            <v>Small</v>
          </cell>
        </row>
        <row r="288">
          <cell r="A288" t="str">
            <v>STT</v>
          </cell>
          <cell r="B288" t="str">
            <v>Saigon Tourist Transport Corporation</v>
          </cell>
          <cell r="C288" t="str">
            <v>HOSE</v>
          </cell>
          <cell r="D288">
            <v>73.680000000000007</v>
          </cell>
          <cell r="E288" t="str">
            <v>Industrials</v>
          </cell>
          <cell r="F288" t="str">
            <v>Transportation</v>
          </cell>
          <cell r="G288" t="str">
            <v>Kinh doanh vận tải đường bộ, đường sắt, đường thủy, hàng không</v>
          </cell>
          <cell r="H288" t="str">
            <v>Small</v>
          </cell>
        </row>
        <row r="289">
          <cell r="A289" t="str">
            <v>TCO</v>
          </cell>
          <cell r="B289" t="str">
            <v>Duyen Hai Multi Modal Transport JSC</v>
          </cell>
          <cell r="C289" t="str">
            <v>HOSE</v>
          </cell>
          <cell r="D289">
            <v>190.46792600000001</v>
          </cell>
          <cell r="E289" t="str">
            <v>Industrials</v>
          </cell>
          <cell r="F289" t="str">
            <v>Transportation</v>
          </cell>
          <cell r="G289" t="str">
            <v>Kinh doanh vận tải đường bộ, đường sắt, đường thủy, hàng không</v>
          </cell>
          <cell r="H289" t="str">
            <v>Small</v>
          </cell>
        </row>
        <row r="290">
          <cell r="A290" t="str">
            <v>TJC</v>
          </cell>
          <cell r="B290" t="str">
            <v>Transport and Trading service JSC</v>
          </cell>
          <cell r="C290" t="str">
            <v>HNX</v>
          </cell>
          <cell r="D290">
            <v>47.3</v>
          </cell>
          <cell r="E290" t="str">
            <v>Industrials</v>
          </cell>
          <cell r="F290" t="str">
            <v>Transportation</v>
          </cell>
          <cell r="G290" t="str">
            <v>Kinh doanh vận tải đường bộ, đường sắt, đường thủy, hàng không</v>
          </cell>
          <cell r="H290" t="str">
            <v>Small</v>
          </cell>
        </row>
        <row r="291">
          <cell r="A291" t="str">
            <v>TTZ</v>
          </cell>
          <cell r="B291" t="str">
            <v>Tien Trung JSC</v>
          </cell>
          <cell r="C291" t="str">
            <v>HNX</v>
          </cell>
          <cell r="D291">
            <v>43.980993900000001</v>
          </cell>
          <cell r="E291" t="str">
            <v>Industrials</v>
          </cell>
          <cell r="F291" t="str">
            <v>Transportation</v>
          </cell>
          <cell r="G291" t="str">
            <v>Kinh doanh vận tải đường bộ, đường sắt, đường thủy, hàng không</v>
          </cell>
          <cell r="H291" t="str">
            <v>Small</v>
          </cell>
        </row>
        <row r="292">
          <cell r="A292" t="str">
            <v>VIP</v>
          </cell>
          <cell r="B292" t="str">
            <v>Vietnam Petroleum Transport JSC</v>
          </cell>
          <cell r="C292" t="str">
            <v>HOSE</v>
          </cell>
          <cell r="D292">
            <v>475.97374107000002</v>
          </cell>
          <cell r="E292" t="str">
            <v>Industrials</v>
          </cell>
          <cell r="F292" t="str">
            <v>Transportation</v>
          </cell>
          <cell r="G292" t="str">
            <v>Kinh doanh vận tải đường bộ, đường sắt, đường thủy, hàng không</v>
          </cell>
          <cell r="H292" t="str">
            <v>Small</v>
          </cell>
        </row>
        <row r="293">
          <cell r="A293" t="str">
            <v>VMS</v>
          </cell>
          <cell r="B293" t="str">
            <v>Vietnam Maritime Development JSC</v>
          </cell>
          <cell r="C293" t="str">
            <v>HNX</v>
          </cell>
          <cell r="D293">
            <v>107.999976</v>
          </cell>
          <cell r="E293" t="str">
            <v>Industrials</v>
          </cell>
          <cell r="F293" t="str">
            <v>Transportation</v>
          </cell>
          <cell r="G293" t="str">
            <v>Kinh doanh vận tải đường bộ, đường sắt, đường thủy, hàng không</v>
          </cell>
          <cell r="H293" t="str">
            <v>Small</v>
          </cell>
        </row>
        <row r="294">
          <cell r="A294" t="str">
            <v>VNF</v>
          </cell>
          <cell r="B294" t="str">
            <v>Vinafreight JSC</v>
          </cell>
          <cell r="C294" t="str">
            <v>HNX</v>
          </cell>
          <cell r="D294">
            <v>308.26440000000002</v>
          </cell>
          <cell r="E294" t="str">
            <v>Industrials</v>
          </cell>
          <cell r="F294" t="str">
            <v>Transportation</v>
          </cell>
          <cell r="G294" t="str">
            <v>Kinh doanh vận tải đường bộ, đường sắt, đường thủy, hàng không</v>
          </cell>
          <cell r="H294" t="str">
            <v>Small</v>
          </cell>
        </row>
        <row r="295">
          <cell r="A295" t="str">
            <v>VNL</v>
          </cell>
          <cell r="B295" t="str">
            <v>VINALINK</v>
          </cell>
          <cell r="C295" t="str">
            <v>HOSE</v>
          </cell>
          <cell r="D295">
            <v>180</v>
          </cell>
          <cell r="E295" t="str">
            <v>Industrials</v>
          </cell>
          <cell r="F295" t="str">
            <v>Transportation</v>
          </cell>
          <cell r="G295" t="str">
            <v>Kinh doanh vận tải đường bộ, đường sắt, đường thủy, hàng không</v>
          </cell>
          <cell r="H295" t="str">
            <v>Small</v>
          </cell>
        </row>
        <row r="296">
          <cell r="A296" t="str">
            <v>VNT</v>
          </cell>
          <cell r="B296" t="str">
            <v>Foreign Trade Forwarding and Transportation JSC</v>
          </cell>
          <cell r="C296" t="str">
            <v>HNX</v>
          </cell>
          <cell r="D296">
            <v>241.81213500000001</v>
          </cell>
          <cell r="E296" t="str">
            <v>Industrials</v>
          </cell>
          <cell r="F296" t="str">
            <v>Transportation</v>
          </cell>
          <cell r="G296" t="str">
            <v>Kinh doanh vận tải đường bộ, đường sắt, đường thủy, hàng không</v>
          </cell>
          <cell r="H296" t="str">
            <v>Small</v>
          </cell>
        </row>
        <row r="297">
          <cell r="A297" t="str">
            <v>VOS</v>
          </cell>
          <cell r="B297" t="str">
            <v>Vietnam Ocean Shipping JSC</v>
          </cell>
          <cell r="C297" t="str">
            <v>HOSE</v>
          </cell>
          <cell r="D297">
            <v>254.8</v>
          </cell>
          <cell r="E297" t="str">
            <v>Industrials</v>
          </cell>
          <cell r="F297" t="str">
            <v>Transportation</v>
          </cell>
          <cell r="G297" t="str">
            <v>Kinh doanh vận tải đường bộ, đường sắt, đường thủy, hàng không</v>
          </cell>
          <cell r="H297" t="str">
            <v>Small</v>
          </cell>
        </row>
        <row r="298">
          <cell r="A298" t="str">
            <v>VSA</v>
          </cell>
          <cell r="B298" t="str">
            <v>Vietnam Ocean Shipping Agency Corporation</v>
          </cell>
          <cell r="C298" t="str">
            <v>HNX</v>
          </cell>
          <cell r="D298">
            <v>248.61088359999999</v>
          </cell>
          <cell r="E298" t="str">
            <v>Industrials</v>
          </cell>
          <cell r="F298" t="str">
            <v>Transportation</v>
          </cell>
          <cell r="G298" t="str">
            <v>Kinh doanh vận tải đường bộ, đường sắt, đường thủy, hàng không</v>
          </cell>
          <cell r="H298" t="str">
            <v>Small</v>
          </cell>
        </row>
        <row r="299">
          <cell r="A299" t="str">
            <v>VTO</v>
          </cell>
          <cell r="B299" t="str">
            <v>Vietnam Tanker JSC</v>
          </cell>
          <cell r="C299" t="str">
            <v>HOSE</v>
          </cell>
          <cell r="D299">
            <v>607.27332820000004</v>
          </cell>
          <cell r="E299" t="str">
            <v>Industrials</v>
          </cell>
          <cell r="F299" t="str">
            <v>Transportation</v>
          </cell>
          <cell r="G299" t="str">
            <v>Kinh doanh vận tải đường bộ, đường sắt, đường thủy, hàng không</v>
          </cell>
          <cell r="H299" t="str">
            <v>Small</v>
          </cell>
        </row>
        <row r="300">
          <cell r="A300" t="str">
            <v>WCS</v>
          </cell>
          <cell r="B300" t="str">
            <v>West Coach Station JSC</v>
          </cell>
          <cell r="C300" t="str">
            <v>HNX</v>
          </cell>
          <cell r="D300">
            <v>347.5</v>
          </cell>
          <cell r="E300" t="str">
            <v>Industrials</v>
          </cell>
          <cell r="F300" t="str">
            <v>Transportation</v>
          </cell>
          <cell r="G300" t="str">
            <v>Kinh doanh vận tải đường bộ, đường sắt, đường thủy, hàng không</v>
          </cell>
          <cell r="H300" t="str">
            <v>Small</v>
          </cell>
        </row>
        <row r="301">
          <cell r="A301" t="str">
            <v>GSP</v>
          </cell>
          <cell r="B301" t="str">
            <v>International Gas Product Shipping JSC</v>
          </cell>
          <cell r="C301" t="str">
            <v>HOSE</v>
          </cell>
          <cell r="D301">
            <v>396</v>
          </cell>
          <cell r="E301" t="str">
            <v>Industrials</v>
          </cell>
          <cell r="F301" t="str">
            <v>Transportation (Oil&amp;Gas)</v>
          </cell>
          <cell r="G301" t="str">
            <v>Kinh doanh vận tải đường bộ, đường sắt, đường thủy, hàng không</v>
          </cell>
          <cell r="H301" t="str">
            <v>Small</v>
          </cell>
        </row>
        <row r="302">
          <cell r="A302" t="str">
            <v>PJT</v>
          </cell>
          <cell r="B302" t="str">
            <v>Petrolimex Joint Stock Tanker Company</v>
          </cell>
          <cell r="C302" t="str">
            <v>HOSE</v>
          </cell>
          <cell r="D302">
            <v>211.9745964</v>
          </cell>
          <cell r="E302" t="str">
            <v>Industrials</v>
          </cell>
          <cell r="F302" t="str">
            <v>Transportation (Oil&amp;Gas)</v>
          </cell>
          <cell r="G302" t="str">
            <v>Kinh doanh vận tải đường bộ, đường sắt, đường thủy, hàng không</v>
          </cell>
          <cell r="H302" t="str">
            <v>Small</v>
          </cell>
        </row>
        <row r="303">
          <cell r="A303" t="str">
            <v>PVT</v>
          </cell>
          <cell r="B303" t="str">
            <v>PetroVietNam Transportation Corporation</v>
          </cell>
          <cell r="C303" t="str">
            <v>HOSE</v>
          </cell>
          <cell r="D303">
            <v>5065.9229160000004</v>
          </cell>
          <cell r="E303" t="str">
            <v>Industrials</v>
          </cell>
          <cell r="F303" t="str">
            <v>Transportation (Oil&amp;Gas)</v>
          </cell>
          <cell r="G303" t="str">
            <v>Kinh doanh vận tải đường bộ, đường sắt, đường thủy, hàng không</v>
          </cell>
          <cell r="H303" t="str">
            <v>Small</v>
          </cell>
        </row>
        <row r="304">
          <cell r="A304" t="str">
            <v>CDN</v>
          </cell>
          <cell r="B304" t="str">
            <v>Danang Port Joint Stock Company</v>
          </cell>
          <cell r="C304" t="str">
            <v>HNX</v>
          </cell>
          <cell r="D304">
            <v>1762.2</v>
          </cell>
          <cell r="E304" t="str">
            <v>Industrials</v>
          </cell>
          <cell r="F304" t="str">
            <v>Sea port</v>
          </cell>
          <cell r="G304" t="str">
            <v>Kinh doanh vận tải đường bộ, đường sắt, đường thủy, hàng không</v>
          </cell>
          <cell r="H304" t="str">
            <v>Small</v>
          </cell>
        </row>
        <row r="305">
          <cell r="A305" t="str">
            <v>VJC</v>
          </cell>
          <cell r="B305" t="str">
            <v>Vietjet Aviation Joint Stock Company</v>
          </cell>
          <cell r="C305" t="str">
            <v>HOSE</v>
          </cell>
          <cell r="D305">
            <v>88914.626948000005</v>
          </cell>
          <cell r="E305" t="str">
            <v>Industrials</v>
          </cell>
          <cell r="F305" t="str">
            <v>Transportation</v>
          </cell>
          <cell r="G305" t="str">
            <v>Kinh doanh vận tải đường bộ, đường sắt, đường thủy, hàng không</v>
          </cell>
          <cell r="H305" t="str">
            <v>Large</v>
          </cell>
        </row>
        <row r="306">
          <cell r="A306" t="str">
            <v>TCD</v>
          </cell>
          <cell r="B306" t="str">
            <v>Transport &amp; Industry Development Investment JSC</v>
          </cell>
          <cell r="C306" t="str">
            <v>HOSE</v>
          </cell>
          <cell r="D306">
            <v>583.65687630000002</v>
          </cell>
          <cell r="E306" t="str">
            <v>Industrials</v>
          </cell>
          <cell r="F306" t="str">
            <v>Transportation</v>
          </cell>
          <cell r="G306" t="str">
            <v>Kinh doanh vận tải đường bộ, đường sắt, đường thủy, hàng không</v>
          </cell>
          <cell r="H306" t="str">
            <v>Small</v>
          </cell>
        </row>
        <row r="307">
          <cell r="A307" t="str">
            <v>TMX</v>
          </cell>
          <cell r="B307" t="str">
            <v>VICEM Cement Trading JSC</v>
          </cell>
          <cell r="C307" t="str">
            <v>HNX</v>
          </cell>
          <cell r="D307">
            <v>45.6</v>
          </cell>
          <cell r="E307" t="str">
            <v>Materials</v>
          </cell>
          <cell r="F307" t="str">
            <v>Cement</v>
          </cell>
          <cell r="G307" t="str">
            <v>Kinh doanh vật liệu xây dựng</v>
          </cell>
          <cell r="H307" t="str">
            <v>Small</v>
          </cell>
        </row>
        <row r="308">
          <cell r="A308" t="str">
            <v>VTV</v>
          </cell>
          <cell r="B308" t="str">
            <v>VICEM Materials Transport Cement JSC</v>
          </cell>
          <cell r="C308" t="str">
            <v>HNX</v>
          </cell>
          <cell r="D308">
            <v>449.27748000000003</v>
          </cell>
          <cell r="E308" t="str">
            <v>Materials</v>
          </cell>
          <cell r="F308" t="str">
            <v>Cement</v>
          </cell>
          <cell r="G308" t="str">
            <v>Kinh doanh vật liệu xây dựng</v>
          </cell>
          <cell r="H308" t="str">
            <v>Large</v>
          </cell>
        </row>
        <row r="309">
          <cell r="A309" t="str">
            <v>VXB</v>
          </cell>
          <cell r="B309" t="str">
            <v>Ben Tre Construction Material JSC</v>
          </cell>
          <cell r="C309" t="str">
            <v>HNX</v>
          </cell>
          <cell r="D309">
            <v>52.637078000000002</v>
          </cell>
          <cell r="E309" t="str">
            <v>Materials</v>
          </cell>
          <cell r="F309" t="str">
            <v>Cement</v>
          </cell>
          <cell r="G309" t="str">
            <v>Kinh doanh vật liệu xây dựng</v>
          </cell>
          <cell r="H309" t="str">
            <v>Small</v>
          </cell>
        </row>
        <row r="310">
          <cell r="A310" t="str">
            <v>ADS</v>
          </cell>
          <cell r="B310" t="str">
            <v xml:space="preserve">DamSan JSC </v>
          </cell>
          <cell r="C310" t="str">
            <v>HOSE</v>
          </cell>
          <cell r="D310">
            <v>417.21604635</v>
          </cell>
          <cell r="E310" t="str">
            <v>Consumer Discretionary</v>
          </cell>
          <cell r="F310" t="str">
            <v>Textiles</v>
          </cell>
          <cell r="G310" t="str">
            <v>May, sản xuất trang phục và da giày</v>
          </cell>
          <cell r="H310" t="str">
            <v>Medium</v>
          </cell>
        </row>
        <row r="311">
          <cell r="A311" t="str">
            <v>EVE</v>
          </cell>
          <cell r="B311" t="str">
            <v>Everpia JSC</v>
          </cell>
          <cell r="C311" t="str">
            <v>HOSE</v>
          </cell>
          <cell r="D311">
            <v>703.95391940000002</v>
          </cell>
          <cell r="E311" t="str">
            <v>Consumer Discretionary</v>
          </cell>
          <cell r="F311" t="str">
            <v>Textiles</v>
          </cell>
          <cell r="G311" t="str">
            <v>May, sản xuất trang phục và da giày</v>
          </cell>
          <cell r="H311" t="str">
            <v>Medium</v>
          </cell>
        </row>
        <row r="312">
          <cell r="A312" t="str">
            <v>GIL</v>
          </cell>
          <cell r="B312" t="str">
            <v>Binh Thanh Import Export Production and Trade JSC</v>
          </cell>
          <cell r="C312" t="str">
            <v>HOSE</v>
          </cell>
          <cell r="D312">
            <v>583.20813599999997</v>
          </cell>
          <cell r="E312" t="str">
            <v>Consumer Discretionary</v>
          </cell>
          <cell r="F312" t="str">
            <v>Textiles</v>
          </cell>
          <cell r="G312" t="str">
            <v>May, sản xuất trang phục và da giày</v>
          </cell>
          <cell r="H312" t="str">
            <v>Medium</v>
          </cell>
        </row>
        <row r="313">
          <cell r="A313" t="str">
            <v>GMC</v>
          </cell>
          <cell r="B313" t="str">
            <v>SaiGon Garmext Manufacturing Trade JSC</v>
          </cell>
          <cell r="C313" t="str">
            <v>HOSE</v>
          </cell>
          <cell r="D313">
            <v>424.87426399999998</v>
          </cell>
          <cell r="E313" t="str">
            <v>Consumer Discretionary</v>
          </cell>
          <cell r="F313" t="str">
            <v>Textiles</v>
          </cell>
          <cell r="G313" t="str">
            <v>May, sản xuất trang phục và da giày</v>
          </cell>
          <cell r="H313" t="str">
            <v>Medium</v>
          </cell>
        </row>
        <row r="314">
          <cell r="A314" t="str">
            <v>KMR</v>
          </cell>
          <cell r="B314" t="str">
            <v>MIRAE JSC</v>
          </cell>
          <cell r="C314" t="str">
            <v>HOSE</v>
          </cell>
          <cell r="D314">
            <v>220.68589116000001</v>
          </cell>
          <cell r="E314" t="str">
            <v>Consumer Discretionary</v>
          </cell>
          <cell r="F314" t="str">
            <v>Textiles</v>
          </cell>
          <cell r="G314" t="str">
            <v>May, sản xuất trang phục và da giày</v>
          </cell>
          <cell r="H314" t="str">
            <v>Small</v>
          </cell>
        </row>
        <row r="315">
          <cell r="A315" t="str">
            <v>MPT</v>
          </cell>
          <cell r="B315" t="str">
            <v>Phu Thanh Garment JSC</v>
          </cell>
          <cell r="C315" t="str">
            <v>HNX</v>
          </cell>
          <cell r="D315">
            <v>35.769599999999997</v>
          </cell>
          <cell r="E315" t="str">
            <v>Consumer Discretionary</v>
          </cell>
          <cell r="F315" t="str">
            <v>Textiles</v>
          </cell>
          <cell r="G315" t="str">
            <v>May, sản xuất trang phục và da giày</v>
          </cell>
          <cell r="H315" t="str">
            <v>Small</v>
          </cell>
        </row>
        <row r="316">
          <cell r="A316" t="str">
            <v>SFN</v>
          </cell>
          <cell r="B316" t="str">
            <v>Saigon Fishing Net JSC</v>
          </cell>
          <cell r="C316" t="str">
            <v>HNX</v>
          </cell>
          <cell r="D316">
            <v>94.803364999999999</v>
          </cell>
          <cell r="E316" t="str">
            <v>Consumer Discretionary</v>
          </cell>
          <cell r="F316" t="str">
            <v>Textiles</v>
          </cell>
          <cell r="G316" t="str">
            <v>May, sản xuất trang phục và da giày</v>
          </cell>
          <cell r="H316" t="str">
            <v>Small</v>
          </cell>
        </row>
        <row r="317">
          <cell r="A317" t="str">
            <v>STK</v>
          </cell>
          <cell r="B317" t="str">
            <v>Century Synthetic Fiber Corporation</v>
          </cell>
          <cell r="C317" t="str">
            <v>HOSE</v>
          </cell>
          <cell r="D317">
            <v>1006.9550064</v>
          </cell>
          <cell r="E317" t="str">
            <v>Consumer Discretionary</v>
          </cell>
          <cell r="F317" t="str">
            <v>Textiles</v>
          </cell>
          <cell r="G317" t="str">
            <v>May, sản xuất trang phục và da giày</v>
          </cell>
          <cell r="H317" t="str">
            <v>Large</v>
          </cell>
        </row>
        <row r="318">
          <cell r="A318" t="str">
            <v>TCM</v>
          </cell>
          <cell r="B318" t="str">
            <v>Thanh Cong Textile Garment Investment Trading JSC</v>
          </cell>
          <cell r="C318" t="str">
            <v>HOSE</v>
          </cell>
          <cell r="D318">
            <v>1131.5966690499999</v>
          </cell>
          <cell r="E318" t="str">
            <v>Consumer Discretionary</v>
          </cell>
          <cell r="F318" t="str">
            <v>Textiles</v>
          </cell>
          <cell r="G318" t="str">
            <v>May, sản xuất trang phục và da giày</v>
          </cell>
          <cell r="H318" t="str">
            <v>Large</v>
          </cell>
        </row>
        <row r="319">
          <cell r="A319" t="str">
            <v>TET</v>
          </cell>
          <cell r="B319" t="str">
            <v>Northern Texlites And Garments JSC (TEXTACO)</v>
          </cell>
          <cell r="C319" t="str">
            <v>HNX</v>
          </cell>
          <cell r="D319">
            <v>150.557616</v>
          </cell>
          <cell r="E319" t="str">
            <v>Consumer Discretionary</v>
          </cell>
          <cell r="F319" t="str">
            <v>Textiles</v>
          </cell>
          <cell r="G319" t="str">
            <v>May, sản xuất trang phục và da giày</v>
          </cell>
          <cell r="H319" t="str">
            <v>Small</v>
          </cell>
        </row>
        <row r="320">
          <cell r="A320" t="str">
            <v>TNG</v>
          </cell>
          <cell r="B320" t="str">
            <v>TNG Investment And Trading JSC</v>
          </cell>
          <cell r="C320" t="str">
            <v>HNX</v>
          </cell>
          <cell r="D320">
            <v>563.30688669999995</v>
          </cell>
          <cell r="E320" t="str">
            <v>Consumer Discretionary</v>
          </cell>
          <cell r="F320" t="str">
            <v>Textiles</v>
          </cell>
          <cell r="G320" t="str">
            <v>May, sản xuất trang phục và da giày</v>
          </cell>
          <cell r="H320" t="str">
            <v>Medium</v>
          </cell>
        </row>
        <row r="321">
          <cell r="A321" t="str">
            <v>FTM</v>
          </cell>
          <cell r="B321" t="str">
            <v>Duc Quan Investment and Development Joint Stock Company</v>
          </cell>
          <cell r="C321" t="str">
            <v>HOSE</v>
          </cell>
          <cell r="D321">
            <v>755</v>
          </cell>
          <cell r="E321" t="str">
            <v>Consumer Discretionary</v>
          </cell>
          <cell r="F321" t="str">
            <v>Textiles</v>
          </cell>
          <cell r="G321" t="str">
            <v>May, sản xuất trang phục và da giày</v>
          </cell>
          <cell r="H321" t="str">
            <v>Medium</v>
          </cell>
        </row>
        <row r="322">
          <cell r="A322" t="str">
            <v>TVT</v>
          </cell>
          <cell r="B322" t="str">
            <v>Viet Thang Corporation</v>
          </cell>
          <cell r="C322" t="str">
            <v>HOSE</v>
          </cell>
          <cell r="D322">
            <v>436.8</v>
          </cell>
          <cell r="E322" t="str">
            <v>Consumer Discretionary</v>
          </cell>
          <cell r="F322" t="str">
            <v>Textiles</v>
          </cell>
          <cell r="G322" t="str">
            <v>May, sản xuất trang phục và da giày</v>
          </cell>
          <cell r="H322" t="str">
            <v>Medium</v>
          </cell>
        </row>
        <row r="323">
          <cell r="A323" t="str">
            <v>ACB</v>
          </cell>
          <cell r="B323" t="str">
            <v>Asia Commercial Joint Stock Bank</v>
          </cell>
          <cell r="C323" t="str">
            <v>HNX</v>
          </cell>
          <cell r="D323">
            <v>48259.868056500003</v>
          </cell>
          <cell r="E323" t="str">
            <v>Financial</v>
          </cell>
          <cell r="F323" t="str">
            <v>Bank</v>
          </cell>
          <cell r="G323" t="str">
            <v>Ngân hàng</v>
          </cell>
          <cell r="H323" t="str">
            <v>Medium</v>
          </cell>
        </row>
        <row r="324">
          <cell r="A324" t="str">
            <v>BID</v>
          </cell>
          <cell r="B324" t="str">
            <v>Joint Stock Commercial Bank for Investment and Development of Vietnam</v>
          </cell>
          <cell r="C324" t="str">
            <v>HOSE</v>
          </cell>
          <cell r="D324">
            <v>118287.55055640001</v>
          </cell>
          <cell r="E324" t="str">
            <v>Financial</v>
          </cell>
          <cell r="F324" t="str">
            <v>Bank</v>
          </cell>
          <cell r="G324" t="str">
            <v>Ngân hàng</v>
          </cell>
          <cell r="H324" t="str">
            <v>Medium</v>
          </cell>
        </row>
        <row r="325">
          <cell r="A325" t="str">
            <v>CTG</v>
          </cell>
          <cell r="B325" t="str">
            <v>Vietnam Joint Stock Commercial Bank For Industry and Trade</v>
          </cell>
          <cell r="C325" t="str">
            <v>HOSE</v>
          </cell>
          <cell r="D325">
            <v>111143.62599660001</v>
          </cell>
          <cell r="E325" t="str">
            <v>Financial</v>
          </cell>
          <cell r="F325" t="str">
            <v>Bank</v>
          </cell>
          <cell r="G325" t="str">
            <v>Ngân hàng</v>
          </cell>
          <cell r="H325" t="str">
            <v>Medium</v>
          </cell>
        </row>
        <row r="326">
          <cell r="A326" t="str">
            <v>EIB</v>
          </cell>
          <cell r="B326" t="str">
            <v>Vietnam Export Import Commercial Joint Stock Bank</v>
          </cell>
          <cell r="C326" t="str">
            <v>HOSE</v>
          </cell>
          <cell r="D326">
            <v>18502.965205199998</v>
          </cell>
          <cell r="E326" t="str">
            <v>Financial</v>
          </cell>
          <cell r="F326" t="str">
            <v>Bank</v>
          </cell>
          <cell r="G326" t="str">
            <v>Ngân hàng</v>
          </cell>
          <cell r="H326" t="str">
            <v>Small</v>
          </cell>
        </row>
        <row r="327">
          <cell r="A327" t="str">
            <v>MBB</v>
          </cell>
          <cell r="B327" t="str">
            <v>Military Commercial Joint Stock Bank</v>
          </cell>
          <cell r="C327" t="str">
            <v>HOSE</v>
          </cell>
          <cell r="D327">
            <v>56280.666253000003</v>
          </cell>
          <cell r="E327" t="str">
            <v>Financial</v>
          </cell>
          <cell r="F327" t="str">
            <v>Bank</v>
          </cell>
          <cell r="G327" t="str">
            <v>Ngân hàng</v>
          </cell>
          <cell r="H327" t="str">
            <v>Medium</v>
          </cell>
        </row>
        <row r="328">
          <cell r="A328" t="str">
            <v>NVB</v>
          </cell>
          <cell r="B328" t="str">
            <v>National Citizen Commercial Joint Stock Bank</v>
          </cell>
          <cell r="C328" t="str">
            <v>HNX</v>
          </cell>
          <cell r="D328">
            <v>2530.1911919999998</v>
          </cell>
          <cell r="E328" t="str">
            <v>Financial</v>
          </cell>
          <cell r="F328" t="str">
            <v>Bank</v>
          </cell>
          <cell r="G328" t="str">
            <v>Ngân hàng</v>
          </cell>
          <cell r="H328" t="str">
            <v>Small</v>
          </cell>
        </row>
        <row r="329">
          <cell r="A329" t="str">
            <v>SHB</v>
          </cell>
          <cell r="B329" t="str">
            <v>Saigon-Hanoi Commercial Joint Stock Bank</v>
          </cell>
          <cell r="C329" t="str">
            <v>HNX</v>
          </cell>
          <cell r="D329">
            <v>12753.0711944</v>
          </cell>
          <cell r="E329" t="str">
            <v>Financial</v>
          </cell>
          <cell r="F329" t="str">
            <v>Bank</v>
          </cell>
          <cell r="G329" t="str">
            <v>Ngân hàng</v>
          </cell>
          <cell r="H329" t="str">
            <v>Small</v>
          </cell>
        </row>
        <row r="330">
          <cell r="A330" t="str">
            <v>STB</v>
          </cell>
          <cell r="B330" t="str">
            <v>SaiGon Thuong Tin Commercial Joint Stock Bank</v>
          </cell>
          <cell r="C330" t="str">
            <v>HOSE</v>
          </cell>
          <cell r="D330">
            <v>23627.859919899998</v>
          </cell>
          <cell r="E330" t="str">
            <v>Financial</v>
          </cell>
          <cell r="F330" t="str">
            <v>Bank</v>
          </cell>
          <cell r="G330" t="str">
            <v>Ngân hàng</v>
          </cell>
          <cell r="H330" t="str">
            <v>Small</v>
          </cell>
        </row>
        <row r="331">
          <cell r="A331" t="str">
            <v>VCB</v>
          </cell>
          <cell r="B331" t="str">
            <v>Joint Stock Commercial Bank For Foreign Trade Of Vietnam</v>
          </cell>
          <cell r="C331" t="str">
            <v>HOSE</v>
          </cell>
          <cell r="D331">
            <v>211189.01535249999</v>
          </cell>
          <cell r="E331" t="str">
            <v>Financial</v>
          </cell>
          <cell r="F331" t="str">
            <v>Bank</v>
          </cell>
          <cell r="G331" t="str">
            <v>Ngân hàng</v>
          </cell>
          <cell r="H331" t="str">
            <v>Large</v>
          </cell>
        </row>
        <row r="332">
          <cell r="A332" t="str">
            <v>VPB</v>
          </cell>
          <cell r="B332" t="str">
            <v>Vietnam Prosperity Joint Stock Commercial Bank</v>
          </cell>
          <cell r="C332" t="str">
            <v>HOSE</v>
          </cell>
          <cell r="D332">
            <v>75169.651433000006</v>
          </cell>
          <cell r="E332" t="str">
            <v>Financial</v>
          </cell>
          <cell r="F332" t="str">
            <v>Bank</v>
          </cell>
          <cell r="G332" t="str">
            <v>Ngân hàng</v>
          </cell>
          <cell r="H332" t="str">
            <v>Medium</v>
          </cell>
        </row>
        <row r="333">
          <cell r="A333" t="str">
            <v>KSD</v>
          </cell>
          <cell r="B333" t="str">
            <v>DNA Investement JSC</v>
          </cell>
          <cell r="C333" t="str">
            <v>HNX</v>
          </cell>
          <cell r="D333">
            <v>50.4</v>
          </cell>
          <cell r="E333" t="str">
            <v>Consumer Discretionary</v>
          </cell>
          <cell r="F333" t="str">
            <v>Consumer Services</v>
          </cell>
          <cell r="G333" t="str">
            <v>Sản xuất thiết bị văn phòng, đồ gia dụng, thiết bị giáo dục và trang thiết bị y tế</v>
          </cell>
          <cell r="H333" t="str">
            <v>Small</v>
          </cell>
        </row>
        <row r="334">
          <cell r="A334" t="str">
            <v>AMV</v>
          </cell>
          <cell r="B334" t="str">
            <v>American Vietnamese Biotech Incorporation</v>
          </cell>
          <cell r="C334" t="str">
            <v>HNX</v>
          </cell>
          <cell r="D334">
            <v>404.024675</v>
          </cell>
          <cell r="E334" t="str">
            <v>Health Care</v>
          </cell>
          <cell r="F334" t="str">
            <v>Health Care Equipment &amp; Services</v>
          </cell>
          <cell r="G334" t="str">
            <v>Sản xuất thiết bị văn phòng, đồ gia dụng, thiết bị giáo dục và trang thiết bị y tế</v>
          </cell>
          <cell r="H334" t="str">
            <v>Large</v>
          </cell>
        </row>
        <row r="335">
          <cell r="A335" t="str">
            <v>DNM</v>
          </cell>
          <cell r="B335" t="str">
            <v>Danameco Medical Joint Stock Corporation</v>
          </cell>
          <cell r="C335" t="str">
            <v>HNX</v>
          </cell>
          <cell r="D335">
            <v>74.419285000000002</v>
          </cell>
          <cell r="E335" t="str">
            <v>Health Care</v>
          </cell>
          <cell r="F335" t="str">
            <v>Health Care Equipment &amp; Services</v>
          </cell>
          <cell r="G335" t="str">
            <v>Sản xuất thiết bị văn phòng, đồ gia dụng, thiết bị giáo dục và trang thiết bị y tế</v>
          </cell>
          <cell r="H335" t="str">
            <v>Small</v>
          </cell>
        </row>
        <row r="336">
          <cell r="A336" t="str">
            <v>JVC</v>
          </cell>
          <cell r="B336" t="str">
            <v>Japan Vietnam Medical Instrucment JSC</v>
          </cell>
          <cell r="C336" t="str">
            <v>HOSE</v>
          </cell>
          <cell r="D336">
            <v>403.87561389000001</v>
          </cell>
          <cell r="E336" t="str">
            <v>Health Care</v>
          </cell>
          <cell r="F336" t="str">
            <v>Health Care Equipment &amp; Services</v>
          </cell>
          <cell r="G336" t="str">
            <v>Sản xuất thiết bị văn phòng, đồ gia dụng, thiết bị giáo dục và trang thiết bị y tế</v>
          </cell>
          <cell r="H336" t="str">
            <v>Large</v>
          </cell>
        </row>
        <row r="337">
          <cell r="A337" t="str">
            <v>VMD</v>
          </cell>
          <cell r="B337" t="str">
            <v>Vimedimex Medi - Pharma JSC</v>
          </cell>
          <cell r="C337" t="str">
            <v>HOSE</v>
          </cell>
          <cell r="D337">
            <v>336.59784239999999</v>
          </cell>
          <cell r="E337" t="str">
            <v>Health Care</v>
          </cell>
          <cell r="F337" t="str">
            <v>Health Care Equipment &amp; Services</v>
          </cell>
          <cell r="G337" t="str">
            <v>Sản xuất thiết bị văn phòng, đồ gia dụng, thiết bị giáo dục và trang thiết bị y tế</v>
          </cell>
          <cell r="H337" t="str">
            <v>Large</v>
          </cell>
        </row>
        <row r="338">
          <cell r="A338" t="str">
            <v>CKV</v>
          </cell>
          <cell r="B338" t="str">
            <v>CokyVina JSC</v>
          </cell>
          <cell r="C338" t="str">
            <v>HNX</v>
          </cell>
          <cell r="D338">
            <v>88.263999999999996</v>
          </cell>
          <cell r="E338" t="str">
            <v>Information Technology</v>
          </cell>
          <cell r="F338" t="str">
            <v>Telecom</v>
          </cell>
          <cell r="G338" t="str">
            <v xml:space="preserve">Sản xuất, phân phối điện, năng lượng, dịch vụ viễn thông </v>
          </cell>
          <cell r="H338" t="str">
            <v>Small</v>
          </cell>
        </row>
        <row r="339">
          <cell r="A339" t="str">
            <v>KST</v>
          </cell>
          <cell r="B339" t="str">
            <v>Kasati JSC</v>
          </cell>
          <cell r="C339" t="str">
            <v>HNX</v>
          </cell>
          <cell r="D339">
            <v>58.422195000000002</v>
          </cell>
          <cell r="E339" t="str">
            <v>Information Technology</v>
          </cell>
          <cell r="F339" t="str">
            <v>Telecom</v>
          </cell>
          <cell r="G339" t="str">
            <v xml:space="preserve">Sản xuất, phân phối điện, năng lượng, dịch vụ viễn thông </v>
          </cell>
          <cell r="H339" t="str">
            <v>Small</v>
          </cell>
        </row>
        <row r="340">
          <cell r="A340" t="str">
            <v>ONE</v>
          </cell>
          <cell r="B340" t="str">
            <v>One Communication Technology Corporation</v>
          </cell>
          <cell r="C340" t="str">
            <v>HNX</v>
          </cell>
          <cell r="D340">
            <v>41.393611999999997</v>
          </cell>
          <cell r="E340" t="str">
            <v>Information Technology</v>
          </cell>
          <cell r="F340" t="str">
            <v>Telecom</v>
          </cell>
          <cell r="G340" t="str">
            <v xml:space="preserve">Sản xuất, phân phối điện, năng lượng, dịch vụ viễn thông </v>
          </cell>
          <cell r="H340" t="str">
            <v>Small</v>
          </cell>
        </row>
        <row r="341">
          <cell r="A341" t="str">
            <v>VAT</v>
          </cell>
          <cell r="B341" t="str">
            <v>Van Xuan VT JSC</v>
          </cell>
          <cell r="C341" t="str">
            <v>HNX</v>
          </cell>
          <cell r="D341">
            <v>9.9988966000000001</v>
          </cell>
          <cell r="E341" t="str">
            <v>Information Technology</v>
          </cell>
          <cell r="F341" t="str">
            <v>Telecom</v>
          </cell>
          <cell r="G341" t="str">
            <v xml:space="preserve">Sản xuất, phân phối điện, năng lượng, dịch vụ viễn thông </v>
          </cell>
          <cell r="H341" t="str">
            <v>Small</v>
          </cell>
        </row>
        <row r="342">
          <cell r="A342" t="str">
            <v>KHP</v>
          </cell>
          <cell r="B342" t="str">
            <v>Khanh Hoa Power JSC</v>
          </cell>
          <cell r="C342" t="str">
            <v>HOSE</v>
          </cell>
          <cell r="D342">
            <v>396.50783039999999</v>
          </cell>
          <cell r="E342" t="str">
            <v>Utilities</v>
          </cell>
          <cell r="F342" t="str">
            <v>Electricity transmission</v>
          </cell>
          <cell r="G342" t="str">
            <v xml:space="preserve">Sản xuất, phân phối điện, năng lượng, dịch vụ viễn thông </v>
          </cell>
          <cell r="H342" t="str">
            <v>Small</v>
          </cell>
        </row>
        <row r="343">
          <cell r="A343" t="str">
            <v>CHP</v>
          </cell>
          <cell r="B343" t="str">
            <v>Central Hydropower JSC</v>
          </cell>
          <cell r="C343" t="str">
            <v>HNX</v>
          </cell>
          <cell r="D343">
            <v>3143.6877994500001</v>
          </cell>
          <cell r="E343" t="str">
            <v>Utilities</v>
          </cell>
          <cell r="F343" t="str">
            <v>Hydroelectric Power</v>
          </cell>
          <cell r="G343" t="str">
            <v xml:space="preserve">Sản xuất, phân phối điện, năng lượng, dịch vụ viễn thông </v>
          </cell>
          <cell r="H343" t="str">
            <v>Medium</v>
          </cell>
        </row>
        <row r="344">
          <cell r="A344" t="str">
            <v>DRL</v>
          </cell>
          <cell r="B344" t="str">
            <v>Hydro Power JSC - Power No.3</v>
          </cell>
          <cell r="C344" t="str">
            <v>HOSE</v>
          </cell>
          <cell r="D344">
            <v>503.5</v>
          </cell>
          <cell r="E344" t="str">
            <v>Utilities</v>
          </cell>
          <cell r="F344" t="str">
            <v>Hydroelectric Power</v>
          </cell>
          <cell r="G344" t="str">
            <v xml:space="preserve">Sản xuất, phân phối điện, năng lượng, dịch vụ viễn thông </v>
          </cell>
          <cell r="H344" t="str">
            <v>Small</v>
          </cell>
        </row>
        <row r="345">
          <cell r="A345" t="str">
            <v>HJS</v>
          </cell>
          <cell r="B345" t="str">
            <v>Nam Mu Hydropower JSC</v>
          </cell>
          <cell r="C345" t="str">
            <v>HNX</v>
          </cell>
          <cell r="D345">
            <v>472.49775</v>
          </cell>
          <cell r="E345" t="str">
            <v>Utilities</v>
          </cell>
          <cell r="F345" t="str">
            <v>Hydroelectric Power</v>
          </cell>
          <cell r="G345" t="str">
            <v xml:space="preserve">Sản xuất, phân phối điện, năng lượng, dịch vụ viễn thông </v>
          </cell>
          <cell r="H345" t="str">
            <v>Small</v>
          </cell>
        </row>
        <row r="346">
          <cell r="A346" t="str">
            <v>S4A</v>
          </cell>
          <cell r="B346" t="str">
            <v>Se San 4A Hydro Power JSC</v>
          </cell>
          <cell r="C346" t="str">
            <v>HOSE</v>
          </cell>
          <cell r="D346">
            <v>1135.18</v>
          </cell>
          <cell r="E346" t="str">
            <v>Utilities</v>
          </cell>
          <cell r="F346" t="str">
            <v>Hydroelectric Power</v>
          </cell>
          <cell r="G346" t="str">
            <v xml:space="preserve">Sản xuất, phân phối điện, năng lượng, dịch vụ viễn thông </v>
          </cell>
          <cell r="H346" t="str">
            <v>Small</v>
          </cell>
        </row>
        <row r="347">
          <cell r="A347" t="str">
            <v>SBA</v>
          </cell>
          <cell r="B347" t="str">
            <v>Song Ba JSC</v>
          </cell>
          <cell r="C347" t="str">
            <v>HOSE</v>
          </cell>
          <cell r="D347">
            <v>916.38171920000002</v>
          </cell>
          <cell r="E347" t="str">
            <v>Utilities</v>
          </cell>
          <cell r="F347" t="str">
            <v>Hydroelectric Power</v>
          </cell>
          <cell r="G347" t="str">
            <v xml:space="preserve">Sản xuất, phân phối điện, năng lượng, dịch vụ viễn thông </v>
          </cell>
          <cell r="H347" t="str">
            <v>Small</v>
          </cell>
        </row>
        <row r="348">
          <cell r="A348" t="str">
            <v>SEB</v>
          </cell>
          <cell r="B348" t="str">
            <v>Mien Trung Power Investment and Development JSC</v>
          </cell>
          <cell r="C348" t="str">
            <v>HNX</v>
          </cell>
          <cell r="D348">
            <v>956</v>
          </cell>
          <cell r="E348" t="str">
            <v>Utilities</v>
          </cell>
          <cell r="F348" t="str">
            <v>Hydroelectric Power</v>
          </cell>
          <cell r="G348" t="str">
            <v xml:space="preserve">Sản xuất, phân phối điện, năng lượng, dịch vụ viễn thông </v>
          </cell>
          <cell r="H348" t="str">
            <v>Small</v>
          </cell>
        </row>
        <row r="349">
          <cell r="A349" t="str">
            <v>SHP</v>
          </cell>
          <cell r="B349" t="str">
            <v>Southern Hydropower JSC</v>
          </cell>
          <cell r="C349" t="str">
            <v>HOSE</v>
          </cell>
          <cell r="D349">
            <v>2052.2533800000001</v>
          </cell>
          <cell r="E349" t="str">
            <v>Utilities</v>
          </cell>
          <cell r="F349" t="str">
            <v>Hydroelectric Power</v>
          </cell>
          <cell r="G349" t="str">
            <v xml:space="preserve">Sản xuất, phân phối điện, năng lượng, dịch vụ viễn thông </v>
          </cell>
          <cell r="H349" t="str">
            <v>Medium</v>
          </cell>
        </row>
        <row r="350">
          <cell r="A350" t="str">
            <v>SJD</v>
          </cell>
          <cell r="B350" t="str">
            <v>Can Don Hydropower JSC</v>
          </cell>
          <cell r="C350" t="str">
            <v>HOSE</v>
          </cell>
          <cell r="D350">
            <v>1604.2179149999999</v>
          </cell>
          <cell r="E350" t="str">
            <v>Utilities</v>
          </cell>
          <cell r="F350" t="str">
            <v>Hydroelectric Power</v>
          </cell>
          <cell r="G350" t="str">
            <v xml:space="preserve">Sản xuất, phân phối điện, năng lượng, dịch vụ viễn thông </v>
          </cell>
          <cell r="H350" t="str">
            <v>Small</v>
          </cell>
        </row>
        <row r="351">
          <cell r="A351" t="str">
            <v>TBC</v>
          </cell>
          <cell r="B351" t="str">
            <v>Thac Ba Hydropower JSC</v>
          </cell>
          <cell r="C351" t="str">
            <v>HOSE</v>
          </cell>
          <cell r="D351">
            <v>1606.55</v>
          </cell>
          <cell r="E351" t="str">
            <v>Utilities</v>
          </cell>
          <cell r="F351" t="str">
            <v>Hydroelectric Power</v>
          </cell>
          <cell r="G351" t="str">
            <v xml:space="preserve">Sản xuất, phân phối điện, năng lượng, dịch vụ viễn thông </v>
          </cell>
          <cell r="H351" t="str">
            <v>Small</v>
          </cell>
        </row>
        <row r="352">
          <cell r="A352" t="str">
            <v>TMP</v>
          </cell>
          <cell r="B352" t="str">
            <v>Thac Mo Hydropower JSC</v>
          </cell>
          <cell r="C352" t="str">
            <v>HOSE</v>
          </cell>
          <cell r="D352">
            <v>2240</v>
          </cell>
          <cell r="E352" t="str">
            <v>Utilities</v>
          </cell>
          <cell r="F352" t="str">
            <v>Hydroelectric Power</v>
          </cell>
          <cell r="G352" t="str">
            <v xml:space="preserve">Sản xuất, phân phối điện, năng lượng, dịch vụ viễn thông </v>
          </cell>
          <cell r="H352" t="str">
            <v>Medium</v>
          </cell>
        </row>
        <row r="353">
          <cell r="A353" t="str">
            <v>VSH</v>
          </cell>
          <cell r="B353" t="str">
            <v>Vinh Son - Song Hinh Hydropower JSC</v>
          </cell>
          <cell r="C353" t="str">
            <v>HOSE</v>
          </cell>
          <cell r="D353">
            <v>3485.4770573999999</v>
          </cell>
          <cell r="E353" t="str">
            <v>Utilities</v>
          </cell>
          <cell r="F353" t="str">
            <v>Hydroelectric Power</v>
          </cell>
          <cell r="G353" t="str">
            <v xml:space="preserve">Sản xuất, phân phối điện, năng lượng, dịch vụ viễn thông </v>
          </cell>
          <cell r="H353" t="str">
            <v>Medium</v>
          </cell>
        </row>
        <row r="354">
          <cell r="A354" t="str">
            <v>BTP</v>
          </cell>
          <cell r="B354" t="str">
            <v>Ba Ria Thermal Power JSC</v>
          </cell>
          <cell r="C354" t="str">
            <v>HOSE</v>
          </cell>
          <cell r="D354">
            <v>768.16711999999995</v>
          </cell>
          <cell r="E354" t="str">
            <v>Utilities</v>
          </cell>
          <cell r="F354" t="str">
            <v>Thermal Power</v>
          </cell>
          <cell r="G354" t="str">
            <v xml:space="preserve">Sản xuất, phân phối điện, năng lượng, dịch vụ viễn thông </v>
          </cell>
          <cell r="H354" t="str">
            <v>Small</v>
          </cell>
        </row>
        <row r="355">
          <cell r="A355" t="str">
            <v>NBP</v>
          </cell>
          <cell r="B355" t="str">
            <v>Ninh Binh Thermal Power Joint-Stock Company</v>
          </cell>
          <cell r="C355" t="str">
            <v>HNX</v>
          </cell>
          <cell r="D355">
            <v>192.98249999999999</v>
          </cell>
          <cell r="E355" t="str">
            <v>Utilities</v>
          </cell>
          <cell r="F355" t="str">
            <v>Thermal Power</v>
          </cell>
          <cell r="G355" t="str">
            <v xml:space="preserve">Sản xuất, phân phối điện, năng lượng, dịch vụ viễn thông </v>
          </cell>
          <cell r="H355" t="str">
            <v>Small</v>
          </cell>
        </row>
        <row r="356">
          <cell r="A356" t="str">
            <v>NT2</v>
          </cell>
          <cell r="B356" t="str">
            <v>PetroVietnam Power Nhon Trach 2 JSC</v>
          </cell>
          <cell r="C356" t="str">
            <v>HOSE</v>
          </cell>
          <cell r="D356">
            <v>9125.6701193000008</v>
          </cell>
          <cell r="E356" t="str">
            <v>Utilities</v>
          </cell>
          <cell r="F356" t="str">
            <v>Thermal Power</v>
          </cell>
          <cell r="G356" t="str">
            <v xml:space="preserve">Sản xuất, phân phối điện, năng lượng, dịch vụ viễn thông </v>
          </cell>
          <cell r="H356" t="str">
            <v>Large</v>
          </cell>
        </row>
        <row r="357">
          <cell r="A357" t="str">
            <v>PPC</v>
          </cell>
          <cell r="B357" t="str">
            <v>Pha Lai Thermal Power JSC</v>
          </cell>
          <cell r="C357" t="str">
            <v>HOSE</v>
          </cell>
          <cell r="D357">
            <v>5963.4028043999997</v>
          </cell>
          <cell r="E357" t="str">
            <v>Utilities</v>
          </cell>
          <cell r="F357" t="str">
            <v>Thermal Power</v>
          </cell>
          <cell r="G357" t="str">
            <v xml:space="preserve">Sản xuất, phân phối điện, năng lượng, dịch vụ viễn thông </v>
          </cell>
          <cell r="H357" t="str">
            <v>Medium</v>
          </cell>
        </row>
        <row r="358">
          <cell r="A358" t="str">
            <v>CLW</v>
          </cell>
          <cell r="B358" t="str">
            <v>ChoLon Water Supply JSC</v>
          </cell>
          <cell r="C358" t="str">
            <v>HOSE</v>
          </cell>
          <cell r="D358">
            <v>211.25</v>
          </cell>
          <cell r="E358" t="str">
            <v>Utilities</v>
          </cell>
          <cell r="F358" t="str">
            <v>Water</v>
          </cell>
          <cell r="G358" t="str">
            <v xml:space="preserve">Sản xuất, phân phối điện, năng lượng, dịch vụ viễn thông </v>
          </cell>
          <cell r="H358" t="str">
            <v>Small</v>
          </cell>
        </row>
        <row r="359">
          <cell r="A359" t="str">
            <v>TDW</v>
          </cell>
          <cell r="B359" t="str">
            <v>Thu Duc Water Supply JSC</v>
          </cell>
          <cell r="C359" t="str">
            <v>HOSE</v>
          </cell>
          <cell r="D359">
            <v>193.375</v>
          </cell>
          <cell r="E359" t="str">
            <v>Utilities</v>
          </cell>
          <cell r="F359" t="str">
            <v>Water</v>
          </cell>
          <cell r="G359" t="str">
            <v xml:space="preserve">Sản xuất, phân phối điện, năng lượng, dịch vụ viễn thông </v>
          </cell>
          <cell r="H359" t="str">
            <v>Small</v>
          </cell>
        </row>
        <row r="360">
          <cell r="A360" t="str">
            <v>SII</v>
          </cell>
          <cell r="B360" t="str">
            <v>Saigon Water Infrastructure Corporation</v>
          </cell>
          <cell r="C360" t="str">
            <v>HOSE</v>
          </cell>
          <cell r="D360">
            <v>1406.4487999999999</v>
          </cell>
          <cell r="E360" t="str">
            <v>Utilities</v>
          </cell>
          <cell r="F360" t="str">
            <v>Water</v>
          </cell>
          <cell r="G360" t="str">
            <v xml:space="preserve">Sản xuất, phân phối điện, năng lượng, dịch vụ viễn thông </v>
          </cell>
          <cell r="H360" t="str">
            <v>Small</v>
          </cell>
        </row>
        <row r="361">
          <cell r="A361" t="str">
            <v>VSI</v>
          </cell>
          <cell r="B361" t="str">
            <v>Water Supply Sewerage Construction and Investment JSC</v>
          </cell>
          <cell r="C361" t="str">
            <v>HOSE</v>
          </cell>
          <cell r="D361">
            <v>296.33993264999998</v>
          </cell>
          <cell r="E361" t="str">
            <v>Utilities</v>
          </cell>
          <cell r="F361" t="str">
            <v>Water</v>
          </cell>
          <cell r="G361" t="str">
            <v xml:space="preserve">Sản xuất, phân phối điện, năng lượng, dịch vụ viễn thông </v>
          </cell>
          <cell r="H361" t="str">
            <v>Small</v>
          </cell>
        </row>
        <row r="362">
          <cell r="A362" t="str">
            <v>PIC</v>
          </cell>
          <cell r="B362" t="str">
            <v>PC3 - Investment Joint Stock Company</v>
          </cell>
          <cell r="C362" t="str">
            <v>HNX</v>
          </cell>
          <cell r="D362">
            <v>454.66599000000002</v>
          </cell>
          <cell r="E362" t="str">
            <v>Utilities</v>
          </cell>
          <cell r="F362" t="str">
            <v>Thermal Power</v>
          </cell>
          <cell r="G362" t="str">
            <v xml:space="preserve">Sản xuất, phân phối điện, năng lượng, dịch vụ viễn thông </v>
          </cell>
          <cell r="H362" t="str">
            <v>Small</v>
          </cell>
        </row>
        <row r="363">
          <cell r="A363" t="str">
            <v>BWE</v>
          </cell>
          <cell r="B363" t="str">
            <v>Binh Duong Water Environment Joint Stock Company</v>
          </cell>
          <cell r="C363" t="str">
            <v>HOSE</v>
          </cell>
          <cell r="D363">
            <v>3240</v>
          </cell>
          <cell r="E363" t="str">
            <v>Utilities</v>
          </cell>
          <cell r="F363" t="str">
            <v>Water</v>
          </cell>
          <cell r="G363" t="str">
            <v xml:space="preserve">Sản xuất, phân phối điện, năng lượng, dịch vụ viễn thông </v>
          </cell>
          <cell r="H363" t="str">
            <v>Medium</v>
          </cell>
        </row>
        <row r="364">
          <cell r="A364" t="str">
            <v>NAG</v>
          </cell>
          <cell r="B364" t="str">
            <v>Nagakawa Vietnam JSC</v>
          </cell>
          <cell r="C364" t="str">
            <v>HNX</v>
          </cell>
          <cell r="D364">
            <v>98.007201600000002</v>
          </cell>
          <cell r="E364" t="str">
            <v>Industrials</v>
          </cell>
          <cell r="F364" t="str">
            <v>Electrical Compo&amp;Equip</v>
          </cell>
          <cell r="G364" t="str">
            <v>SX điện tử, máy vi tính quang học, thiết bị viễn thông</v>
          </cell>
          <cell r="H364" t="str">
            <v>Small</v>
          </cell>
        </row>
        <row r="365">
          <cell r="A365" t="str">
            <v>CMT</v>
          </cell>
          <cell r="B365" t="str">
            <v>Information and Networking technology JSC</v>
          </cell>
          <cell r="C365" t="str">
            <v>HOSE</v>
          </cell>
          <cell r="D365">
            <v>72.469531500000002</v>
          </cell>
          <cell r="E365" t="str">
            <v>Information Technology</v>
          </cell>
          <cell r="F365" t="str">
            <v>Telecom</v>
          </cell>
          <cell r="G365" t="str">
            <v>SX điện tử, máy vi tính quang học, thiết bị viễn thông</v>
          </cell>
          <cell r="H365" t="str">
            <v>Small</v>
          </cell>
        </row>
        <row r="366">
          <cell r="A366" t="str">
            <v>TAG</v>
          </cell>
          <cell r="B366" t="str">
            <v>Tran Anh Digital World JSC</v>
          </cell>
          <cell r="C366" t="str">
            <v>HNX</v>
          </cell>
          <cell r="D366">
            <v>858.50824420000004</v>
          </cell>
          <cell r="E366" t="str">
            <v>Consumer Discretionary</v>
          </cell>
          <cell r="F366" t="str">
            <v>Consumer Retailing</v>
          </cell>
          <cell r="G366" t="str">
            <v>SX điện tử, máy vi tính quang học, thiết bị viễn thông</v>
          </cell>
          <cell r="H366" t="str">
            <v>Small</v>
          </cell>
        </row>
        <row r="367">
          <cell r="A367" t="str">
            <v>CAV</v>
          </cell>
          <cell r="B367" t="str">
            <v>Vietnam Electric Cable Corporation</v>
          </cell>
          <cell r="C367" t="str">
            <v>HOSE</v>
          </cell>
          <cell r="D367">
            <v>2880</v>
          </cell>
          <cell r="E367" t="str">
            <v>Industrials</v>
          </cell>
          <cell r="F367" t="str">
            <v>Electrical Compo&amp;Equip</v>
          </cell>
          <cell r="G367" t="str">
            <v>SX điện tử, máy vi tính quang học, thiết bị viễn thông</v>
          </cell>
          <cell r="H367" t="str">
            <v>Small</v>
          </cell>
        </row>
        <row r="368">
          <cell r="A368" t="str">
            <v>CJC</v>
          </cell>
          <cell r="B368" t="str">
            <v>Central Area Electrical Mechanical JSC</v>
          </cell>
          <cell r="C368" t="str">
            <v>HNX</v>
          </cell>
          <cell r="D368">
            <v>94</v>
          </cell>
          <cell r="E368" t="str">
            <v>Industrials</v>
          </cell>
          <cell r="F368" t="str">
            <v>Electrical Compo&amp;Equip</v>
          </cell>
          <cell r="G368" t="str">
            <v>SX điện tử, máy vi tính quang học, thiết bị viễn thông</v>
          </cell>
          <cell r="H368" t="str">
            <v>Small</v>
          </cell>
        </row>
        <row r="369">
          <cell r="A369" t="str">
            <v>DHP</v>
          </cell>
          <cell r="B369" t="str">
            <v>Hai Phong Electrical Mechanical JSC</v>
          </cell>
          <cell r="C369" t="str">
            <v>HNX</v>
          </cell>
          <cell r="D369">
            <v>109.16030000000001</v>
          </cell>
          <cell r="E369" t="str">
            <v>Industrials</v>
          </cell>
          <cell r="F369" t="str">
            <v>Electrical Compo&amp;Equip</v>
          </cell>
          <cell r="G369" t="str">
            <v>SX điện tử, máy vi tính quang học, thiết bị viễn thông</v>
          </cell>
          <cell r="H369" t="str">
            <v>Small</v>
          </cell>
        </row>
        <row r="370">
          <cell r="A370" t="str">
            <v>DNC</v>
          </cell>
          <cell r="B370" t="str">
            <v>Haiphong Electricity Water Machine Assembly JSC</v>
          </cell>
          <cell r="C370" t="str">
            <v>HNX</v>
          </cell>
          <cell r="D370">
            <v>99.599598</v>
          </cell>
          <cell r="E370" t="str">
            <v>Industrials</v>
          </cell>
          <cell r="F370" t="str">
            <v>Electrical Compo&amp;Equip</v>
          </cell>
          <cell r="G370" t="str">
            <v>SX điện tử, máy vi tính quang học, thiết bị viễn thông</v>
          </cell>
          <cell r="H370" t="str">
            <v>Small</v>
          </cell>
        </row>
        <row r="371">
          <cell r="A371" t="str">
            <v>DQC</v>
          </cell>
          <cell r="B371" t="str">
            <v>Dien Quang JSC</v>
          </cell>
          <cell r="C371" t="str">
            <v>HOSE</v>
          </cell>
          <cell r="D371">
            <v>1050.2710176000001</v>
          </cell>
          <cell r="E371" t="str">
            <v>Industrials</v>
          </cell>
          <cell r="F371" t="str">
            <v>Electrical Compo&amp;Equip</v>
          </cell>
          <cell r="G371" t="str">
            <v>SX điện tử, máy vi tính quang học, thiết bị viễn thông</v>
          </cell>
          <cell r="H371" t="str">
            <v>Small</v>
          </cell>
        </row>
        <row r="372">
          <cell r="A372" t="str">
            <v>DZM</v>
          </cell>
          <cell r="B372" t="str">
            <v>Dzi An Manufacturing Public Limited</v>
          </cell>
          <cell r="C372" t="str">
            <v>HNX</v>
          </cell>
          <cell r="D372">
            <v>15.6483565</v>
          </cell>
          <cell r="E372" t="str">
            <v>Industrials</v>
          </cell>
          <cell r="F372" t="str">
            <v>Electrical Compo&amp;Equip</v>
          </cell>
          <cell r="G372" t="str">
            <v>SX điện tử, máy vi tính quang học, thiết bị viễn thông</v>
          </cell>
          <cell r="H372" t="str">
            <v>Small</v>
          </cell>
        </row>
        <row r="373">
          <cell r="A373" t="str">
            <v>EMC</v>
          </cell>
          <cell r="B373" t="str">
            <v>Thu Duc Electro Mechanical JSC</v>
          </cell>
          <cell r="C373" t="str">
            <v>HOSE</v>
          </cell>
          <cell r="D373">
            <v>162.91659999999999</v>
          </cell>
          <cell r="E373" t="str">
            <v>Industrials</v>
          </cell>
          <cell r="F373" t="str">
            <v>Electrical Compo&amp;Equip</v>
          </cell>
          <cell r="G373" t="str">
            <v>SX điện tử, máy vi tính quang học, thiết bị viễn thông</v>
          </cell>
          <cell r="H373" t="str">
            <v>Small</v>
          </cell>
        </row>
        <row r="374">
          <cell r="A374" t="str">
            <v>GLT</v>
          </cell>
          <cell r="B374" t="str">
            <v>Global Electrical Technology Corporation</v>
          </cell>
          <cell r="C374" t="str">
            <v>HNX</v>
          </cell>
          <cell r="D374">
            <v>541.54431360000001</v>
          </cell>
          <cell r="E374" t="str">
            <v>Industrials</v>
          </cell>
          <cell r="F374" t="str">
            <v>Electrical Compo&amp;Equip</v>
          </cell>
          <cell r="G374" t="str">
            <v>SX điện tử, máy vi tính quang học, thiết bị viễn thông</v>
          </cell>
          <cell r="H374" t="str">
            <v>Small</v>
          </cell>
        </row>
        <row r="375">
          <cell r="A375" t="str">
            <v>PAC</v>
          </cell>
          <cell r="B375" t="str">
            <v>Dry Cell and Storage Battery JSC</v>
          </cell>
          <cell r="C375" t="str">
            <v>HOSE</v>
          </cell>
          <cell r="D375">
            <v>1923.9286698000001</v>
          </cell>
          <cell r="E375" t="str">
            <v>Industrials</v>
          </cell>
          <cell r="F375" t="str">
            <v>Electrical Compo&amp;Equip</v>
          </cell>
          <cell r="G375" t="str">
            <v>SX điện tử, máy vi tính quang học, thiết bị viễn thông</v>
          </cell>
          <cell r="H375" t="str">
            <v>Small</v>
          </cell>
        </row>
        <row r="376">
          <cell r="A376" t="str">
            <v>RAL</v>
          </cell>
          <cell r="B376" t="str">
            <v>Rang Dong Light Sources and Vacuum Flask JSC</v>
          </cell>
          <cell r="C376" t="str">
            <v>HOSE</v>
          </cell>
          <cell r="D376">
            <v>1345.5</v>
          </cell>
          <cell r="E376" t="str">
            <v>Industrials</v>
          </cell>
          <cell r="F376" t="str">
            <v>Electrical Compo&amp;Equip</v>
          </cell>
          <cell r="G376" t="str">
            <v>SX điện tử, máy vi tính quang học, thiết bị viễn thông</v>
          </cell>
          <cell r="H376" t="str">
            <v>Small</v>
          </cell>
        </row>
        <row r="377">
          <cell r="A377" t="str">
            <v>SAM</v>
          </cell>
          <cell r="B377" t="str">
            <v>SACOM Development and Investment Corporation</v>
          </cell>
          <cell r="C377" t="str">
            <v>HOSE</v>
          </cell>
          <cell r="D377">
            <v>1827.8999146799999</v>
          </cell>
          <cell r="E377" t="str">
            <v>Industrials</v>
          </cell>
          <cell r="F377" t="str">
            <v>Electrical Compo&amp;Equip</v>
          </cell>
          <cell r="G377" t="str">
            <v>SX điện tử, máy vi tính quang học, thiết bị viễn thông</v>
          </cell>
          <cell r="H377" t="str">
            <v>Small</v>
          </cell>
        </row>
        <row r="378">
          <cell r="A378" t="str">
            <v>SMT</v>
          </cell>
          <cell r="B378" t="str">
            <v>Sam Cuong Material Electric and Telecom Corporation</v>
          </cell>
          <cell r="C378" t="str">
            <v>HNX</v>
          </cell>
          <cell r="D378">
            <v>130.12488160000001</v>
          </cell>
          <cell r="E378" t="str">
            <v>Industrials</v>
          </cell>
          <cell r="F378" t="str">
            <v>Electrical Compo&amp;Equip</v>
          </cell>
          <cell r="G378" t="str">
            <v>SX điện tử, máy vi tính quang học, thiết bị viễn thông</v>
          </cell>
          <cell r="H378" t="str">
            <v>Small</v>
          </cell>
        </row>
        <row r="379">
          <cell r="A379" t="str">
            <v>TSB</v>
          </cell>
          <cell r="B379" t="str">
            <v>Tia Sang Battery JSC</v>
          </cell>
          <cell r="C379" t="str">
            <v>HNX</v>
          </cell>
          <cell r="D379">
            <v>53.963839999999998</v>
          </cell>
          <cell r="E379" t="str">
            <v>Industrials</v>
          </cell>
          <cell r="F379" t="str">
            <v>Electrical Compo&amp;Equip</v>
          </cell>
          <cell r="G379" t="str">
            <v>SX điện tử, máy vi tính quang học, thiết bị viễn thông</v>
          </cell>
          <cell r="H379" t="str">
            <v>Small</v>
          </cell>
        </row>
        <row r="380">
          <cell r="A380" t="str">
            <v>TYA</v>
          </cell>
          <cell r="B380" t="str">
            <v>Taya (VIET NAM) Electric Wire and Cable JSC</v>
          </cell>
          <cell r="C380" t="str">
            <v>HOSE</v>
          </cell>
          <cell r="D380">
            <v>444.86843900000002</v>
          </cell>
          <cell r="E380" t="str">
            <v>Industrials</v>
          </cell>
          <cell r="F380" t="str">
            <v>Electrical Compo&amp;Equip</v>
          </cell>
          <cell r="G380" t="str">
            <v>SX điện tử, máy vi tính quang học, thiết bị viễn thông</v>
          </cell>
          <cell r="H380" t="str">
            <v>Small</v>
          </cell>
        </row>
        <row r="381">
          <cell r="A381" t="str">
            <v>VKC</v>
          </cell>
          <cell r="B381" t="str">
            <v>Vinh Khanh Cable Plastic Corporation</v>
          </cell>
          <cell r="C381" t="str">
            <v>HNX</v>
          </cell>
          <cell r="D381">
            <v>120</v>
          </cell>
          <cell r="E381" t="str">
            <v>Industrials</v>
          </cell>
          <cell r="F381" t="str">
            <v>Electrical Compo&amp;Equip</v>
          </cell>
          <cell r="G381" t="str">
            <v>SX điện tử, máy vi tính quang học, thiết bị viễn thông</v>
          </cell>
          <cell r="H381" t="str">
            <v>Small</v>
          </cell>
        </row>
        <row r="382">
          <cell r="A382" t="str">
            <v>VTB</v>
          </cell>
          <cell r="B382" t="str">
            <v>Viettronics Tan Binh JSC</v>
          </cell>
          <cell r="C382" t="str">
            <v>HOSE</v>
          </cell>
          <cell r="D382">
            <v>193.94113400000001</v>
          </cell>
          <cell r="E382" t="str">
            <v>Industrials</v>
          </cell>
          <cell r="F382" t="str">
            <v>Electrical Compo&amp;Equip</v>
          </cell>
          <cell r="G382" t="str">
            <v>SX điện tử, máy vi tính quang học, thiết bị viễn thông</v>
          </cell>
          <cell r="H382" t="str">
            <v>Small</v>
          </cell>
        </row>
        <row r="383">
          <cell r="A383" t="str">
            <v>VTH</v>
          </cell>
          <cell r="B383" t="str">
            <v>Viet Thai Electric Cable Corporation</v>
          </cell>
          <cell r="C383" t="str">
            <v>HNX</v>
          </cell>
          <cell r="D383">
            <v>62</v>
          </cell>
          <cell r="E383" t="str">
            <v>Industrials</v>
          </cell>
          <cell r="F383" t="str">
            <v>Electrical Compo&amp;Equip</v>
          </cell>
          <cell r="G383" t="str">
            <v>SX điện tử, máy vi tính quang học, thiết bị viễn thông</v>
          </cell>
          <cell r="H383" t="str">
            <v>Small</v>
          </cell>
        </row>
        <row r="384">
          <cell r="A384" t="str">
            <v>CMG</v>
          </cell>
          <cell r="B384" t="str">
            <v>CMC Corporation</v>
          </cell>
          <cell r="C384" t="str">
            <v>HOSE</v>
          </cell>
          <cell r="D384">
            <v>1693.6501179500001</v>
          </cell>
          <cell r="E384" t="str">
            <v>Information Technology</v>
          </cell>
          <cell r="F384" t="str">
            <v>Software &amp; Services</v>
          </cell>
          <cell r="G384" t="str">
            <v>SX điện tử, máy vi tính quang học, thiết bị viễn thông</v>
          </cell>
          <cell r="H384" t="str">
            <v>Small</v>
          </cell>
        </row>
        <row r="385">
          <cell r="A385" t="str">
            <v>ELC</v>
          </cell>
          <cell r="B385" t="str">
            <v>Electronics Communications Technology Investment Development Corporation</v>
          </cell>
          <cell r="C385" t="str">
            <v>HOSE</v>
          </cell>
          <cell r="D385">
            <v>508.65936147000002</v>
          </cell>
          <cell r="E385" t="str">
            <v>Information Technology</v>
          </cell>
          <cell r="F385" t="str">
            <v>Software &amp; Services</v>
          </cell>
          <cell r="G385" t="str">
            <v>SX điện tử, máy vi tính quang học, thiết bị viễn thông</v>
          </cell>
          <cell r="H385" t="str">
            <v>Small</v>
          </cell>
        </row>
        <row r="386">
          <cell r="A386" t="str">
            <v>FPT</v>
          </cell>
          <cell r="B386" t="str">
            <v>FPT Corporation</v>
          </cell>
          <cell r="C386" t="str">
            <v>HOSE</v>
          </cell>
          <cell r="D386">
            <v>32758.943698999999</v>
          </cell>
          <cell r="E386" t="str">
            <v>Information Technology</v>
          </cell>
          <cell r="F386" t="str">
            <v>Software &amp; Services</v>
          </cell>
          <cell r="G386" t="str">
            <v>SX điện tử, máy vi tính quang học, thiết bị viễn thông</v>
          </cell>
          <cell r="H386" t="str">
            <v>Large</v>
          </cell>
        </row>
        <row r="387">
          <cell r="A387" t="str">
            <v>SGT</v>
          </cell>
          <cell r="B387" t="str">
            <v>Saigon Telecommunication And Technologies Corporation</v>
          </cell>
          <cell r="C387" t="str">
            <v>HOSE</v>
          </cell>
          <cell r="D387">
            <v>443.26960795999997</v>
          </cell>
          <cell r="E387" t="str">
            <v>Information Technology</v>
          </cell>
          <cell r="F387" t="str">
            <v>Software &amp; Services</v>
          </cell>
          <cell r="G387" t="str">
            <v>SX điện tử, máy vi tính quang học, thiết bị viễn thông</v>
          </cell>
          <cell r="H387" t="str">
            <v>Small</v>
          </cell>
        </row>
        <row r="388">
          <cell r="A388" t="str">
            <v>SRA</v>
          </cell>
          <cell r="B388" t="str">
            <v>Sara Vietnam JSC</v>
          </cell>
          <cell r="C388" t="str">
            <v>HNX</v>
          </cell>
          <cell r="D388">
            <v>21.4</v>
          </cell>
          <cell r="E388" t="str">
            <v>Information Technology</v>
          </cell>
          <cell r="F388" t="str">
            <v>Software &amp; Services</v>
          </cell>
          <cell r="G388" t="str">
            <v>SX điện tử, máy vi tính quang học, thiết bị viễn thông</v>
          </cell>
          <cell r="H388" t="str">
            <v>Small</v>
          </cell>
        </row>
        <row r="389">
          <cell r="A389" t="str">
            <v>VLA</v>
          </cell>
          <cell r="B389" t="str">
            <v>Van Lang Technology Development and Investment JSC</v>
          </cell>
          <cell r="C389" t="str">
            <v>HNX</v>
          </cell>
          <cell r="D389">
            <v>14.04</v>
          </cell>
          <cell r="E389" t="str">
            <v>Information Technology</v>
          </cell>
          <cell r="F389" t="str">
            <v>Software &amp; Services</v>
          </cell>
          <cell r="G389" t="str">
            <v>SX điện tử, máy vi tính quang học, thiết bị viễn thông</v>
          </cell>
          <cell r="H389" t="str">
            <v>Small</v>
          </cell>
        </row>
        <row r="390">
          <cell r="A390" t="str">
            <v>LTC</v>
          </cell>
          <cell r="B390" t="str">
            <v>Low Current Telecommunication JSC</v>
          </cell>
          <cell r="C390" t="str">
            <v>HNX</v>
          </cell>
          <cell r="D390">
            <v>20.1784</v>
          </cell>
          <cell r="E390" t="str">
            <v>Information Technology</v>
          </cell>
          <cell r="F390" t="str">
            <v>Telecom</v>
          </cell>
          <cell r="G390" t="str">
            <v>SX điện tử, máy vi tính quang học, thiết bị viễn thông</v>
          </cell>
          <cell r="H390" t="str">
            <v>Small</v>
          </cell>
        </row>
        <row r="391">
          <cell r="A391" t="str">
            <v>POT</v>
          </cell>
          <cell r="B391" t="str">
            <v>Post and Telecommunication Equipment JSC</v>
          </cell>
          <cell r="C391" t="str">
            <v>HNX</v>
          </cell>
          <cell r="D391">
            <v>369.17011400000001</v>
          </cell>
          <cell r="E391" t="str">
            <v>Information Technology</v>
          </cell>
          <cell r="F391" t="str">
            <v>Telecom</v>
          </cell>
          <cell r="G391" t="str">
            <v>SX điện tử, máy vi tính quang học, thiết bị viễn thông</v>
          </cell>
          <cell r="H391" t="str">
            <v>Small</v>
          </cell>
        </row>
        <row r="392">
          <cell r="A392" t="str">
            <v>PSD</v>
          </cell>
          <cell r="B392" t="str">
            <v>Petroleum General Distribution Services JSC</v>
          </cell>
          <cell r="C392" t="str">
            <v>HNX</v>
          </cell>
          <cell r="D392">
            <v>331.71604439999999</v>
          </cell>
          <cell r="E392" t="str">
            <v>Information Technology</v>
          </cell>
          <cell r="F392" t="str">
            <v>Telecom</v>
          </cell>
          <cell r="G392" t="str">
            <v>SX điện tử, máy vi tính quang học, thiết bị viễn thông</v>
          </cell>
          <cell r="H392" t="str">
            <v>Small</v>
          </cell>
        </row>
        <row r="393">
          <cell r="A393" t="str">
            <v>TIE</v>
          </cell>
          <cell r="B393" t="str">
            <v>Telecommunications Industry Electronics JSC</v>
          </cell>
          <cell r="C393" t="str">
            <v>HOSE</v>
          </cell>
          <cell r="D393">
            <v>76.463500999999994</v>
          </cell>
          <cell r="E393" t="str">
            <v>Information Technology</v>
          </cell>
          <cell r="F393" t="str">
            <v>Telecom</v>
          </cell>
          <cell r="G393" t="str">
            <v>SX điện tử, máy vi tính quang học, thiết bị viễn thông</v>
          </cell>
          <cell r="H393" t="str">
            <v>Small</v>
          </cell>
        </row>
        <row r="394">
          <cell r="A394" t="str">
            <v>TST</v>
          </cell>
          <cell r="B394" t="str">
            <v>Telecommunication Technical Service JSC</v>
          </cell>
          <cell r="C394" t="str">
            <v>HNX</v>
          </cell>
          <cell r="D394">
            <v>23.52</v>
          </cell>
          <cell r="E394" t="str">
            <v>Information Technology</v>
          </cell>
          <cell r="F394" t="str">
            <v>Telecom</v>
          </cell>
          <cell r="G394" t="str">
            <v>SX điện tử, máy vi tính quang học, thiết bị viễn thông</v>
          </cell>
          <cell r="H394" t="str">
            <v>Small</v>
          </cell>
        </row>
        <row r="395">
          <cell r="A395" t="str">
            <v>UNI</v>
          </cell>
          <cell r="B395" t="str">
            <v>Vien Lien JSC</v>
          </cell>
          <cell r="C395" t="str">
            <v>HNX</v>
          </cell>
          <cell r="D395">
            <v>113.3386368</v>
          </cell>
          <cell r="E395" t="str">
            <v>Information Technology</v>
          </cell>
          <cell r="F395" t="str">
            <v>Telecom</v>
          </cell>
          <cell r="G395" t="str">
            <v>SX điện tử, máy vi tính quang học, thiết bị viễn thông</v>
          </cell>
          <cell r="H395" t="str">
            <v>Small</v>
          </cell>
        </row>
        <row r="396">
          <cell r="A396" t="str">
            <v>VIE</v>
          </cell>
          <cell r="B396" t="str">
            <v>VITECO Vietnam Telecommunications Technology JSC</v>
          </cell>
          <cell r="C396" t="str">
            <v>HNX</v>
          </cell>
          <cell r="D396">
            <v>12.489952000000001</v>
          </cell>
          <cell r="E396" t="str">
            <v>Information Technology</v>
          </cell>
          <cell r="F396" t="str">
            <v>Telecom</v>
          </cell>
          <cell r="G396" t="str">
            <v>SX điện tử, máy vi tính quang học, thiết bị viễn thông</v>
          </cell>
          <cell r="H396" t="str">
            <v>Small</v>
          </cell>
        </row>
        <row r="397">
          <cell r="A397" t="str">
            <v>VTC</v>
          </cell>
          <cell r="B397" t="str">
            <v>VTC Telecommunications JSC</v>
          </cell>
          <cell r="C397" t="str">
            <v>HNX</v>
          </cell>
          <cell r="D397">
            <v>44.838515700000002</v>
          </cell>
          <cell r="E397" t="str">
            <v>Information Technology</v>
          </cell>
          <cell r="F397" t="str">
            <v>Telecom</v>
          </cell>
          <cell r="G397" t="str">
            <v>SX điện tử, máy vi tính quang học, thiết bị viễn thông</v>
          </cell>
          <cell r="H397" t="str">
            <v>Small</v>
          </cell>
        </row>
        <row r="398">
          <cell r="A398" t="str">
            <v>ITD</v>
          </cell>
          <cell r="B398" t="str">
            <v>Innovative Technology Development Corporation</v>
          </cell>
          <cell r="C398" t="str">
            <v>HOSE</v>
          </cell>
          <cell r="D398">
            <v>214.85831300000001</v>
          </cell>
          <cell r="E398" t="str">
            <v>Information Technology</v>
          </cell>
          <cell r="F398" t="str">
            <v>Software &amp; Services</v>
          </cell>
          <cell r="G398" t="str">
            <v>SX điện tử, máy vi tính quang học, thiết bị viễn thông</v>
          </cell>
          <cell r="H398" t="str">
            <v>Small</v>
          </cell>
        </row>
        <row r="399">
          <cell r="A399" t="str">
            <v>THI</v>
          </cell>
          <cell r="B399" t="str">
            <v>Electronical Equipment Joint Stock Company</v>
          </cell>
          <cell r="C399" t="str">
            <v>HOSE</v>
          </cell>
          <cell r="D399">
            <v>1854.4</v>
          </cell>
          <cell r="E399" t="str">
            <v>Industrials</v>
          </cell>
          <cell r="F399" t="str">
            <v>Electrical Compo&amp;Equip</v>
          </cell>
          <cell r="G399" t="str">
            <v>SX điện tử, máy vi tính quang học, thiết bị viễn thông</v>
          </cell>
          <cell r="H399" t="str">
            <v>Small</v>
          </cell>
        </row>
        <row r="400">
          <cell r="A400" t="str">
            <v>APC</v>
          </cell>
          <cell r="B400" t="str">
            <v>An Phu Irradiation JSC</v>
          </cell>
          <cell r="C400" t="str">
            <v>HOSE</v>
          </cell>
          <cell r="D400">
            <v>365.92493000000002</v>
          </cell>
          <cell r="E400" t="str">
            <v>Consumer Staples</v>
          </cell>
          <cell r="F400" t="str">
            <v>Agriculture</v>
          </cell>
          <cell r="G400" t="str">
            <v>SX phân bón, hóa chất cơ bản, hạt nhựa cao su tổng hợp</v>
          </cell>
          <cell r="H400" t="str">
            <v>Small</v>
          </cell>
        </row>
        <row r="401">
          <cell r="A401" t="str">
            <v>ASA</v>
          </cell>
          <cell r="B401" t="str">
            <v>SANA WMT Joint Venture JSC</v>
          </cell>
          <cell r="C401" t="str">
            <v>HNX</v>
          </cell>
          <cell r="D401">
            <v>24</v>
          </cell>
          <cell r="E401" t="str">
            <v>Consumer Staples</v>
          </cell>
          <cell r="F401" t="str">
            <v>Household &amp; Personal Product</v>
          </cell>
          <cell r="G401" t="str">
            <v>SX phân bón, hóa chất cơ bản, hạt nhựa cao su tổng hợp</v>
          </cell>
          <cell r="H401" t="str">
            <v>Small</v>
          </cell>
        </row>
        <row r="402">
          <cell r="A402" t="str">
            <v>LIX</v>
          </cell>
          <cell r="B402" t="str">
            <v>LIX Detergent JSC</v>
          </cell>
          <cell r="C402" t="str">
            <v>HOSE</v>
          </cell>
          <cell r="D402">
            <v>1435.32</v>
          </cell>
          <cell r="E402" t="str">
            <v>Consumer Staples</v>
          </cell>
          <cell r="F402" t="str">
            <v>Household &amp; Personal Product</v>
          </cell>
          <cell r="G402" t="str">
            <v>SX phân bón, hóa chất cơ bản, hạt nhựa cao su tổng hợp</v>
          </cell>
          <cell r="H402" t="str">
            <v>Small</v>
          </cell>
        </row>
        <row r="403">
          <cell r="A403" t="str">
            <v>NET</v>
          </cell>
          <cell r="B403" t="str">
            <v>Net Detergent JSC</v>
          </cell>
          <cell r="C403" t="str">
            <v>HNX</v>
          </cell>
          <cell r="D403">
            <v>555.47967519999997</v>
          </cell>
          <cell r="E403" t="str">
            <v>Consumer Staples</v>
          </cell>
          <cell r="F403" t="str">
            <v>Household &amp; Personal Product</v>
          </cell>
          <cell r="G403" t="str">
            <v>SX phân bón, hóa chất cơ bản, hạt nhựa cao su tổng hợp</v>
          </cell>
          <cell r="H403" t="str">
            <v>Small</v>
          </cell>
        </row>
        <row r="404">
          <cell r="A404" t="str">
            <v>PCN</v>
          </cell>
          <cell r="B404" t="str">
            <v>DMC - Northern Petroleum Chemicals JSC</v>
          </cell>
          <cell r="C404" t="str">
            <v>HNX</v>
          </cell>
          <cell r="D404">
            <v>13.735925</v>
          </cell>
          <cell r="E404" t="str">
            <v>Energy</v>
          </cell>
          <cell r="F404" t="str">
            <v>Oil&amp;Gas</v>
          </cell>
          <cell r="G404" t="str">
            <v>SX phân bón, hóa chất cơ bản, hạt nhựa cao su tổng hợp</v>
          </cell>
          <cell r="H404" t="str">
            <v>Small</v>
          </cell>
        </row>
        <row r="405">
          <cell r="A405" t="str">
            <v>PVC</v>
          </cell>
          <cell r="B405" t="str">
            <v>PetroVietnam Drilling Mud JSC</v>
          </cell>
          <cell r="C405" t="str">
            <v>HNX</v>
          </cell>
          <cell r="D405">
            <v>335</v>
          </cell>
          <cell r="E405" t="str">
            <v>Energy</v>
          </cell>
          <cell r="F405" t="str">
            <v>Oil&amp;Gas</v>
          </cell>
          <cell r="G405" t="str">
            <v>SX phân bón, hóa chất cơ bản, hạt nhựa cao su tổng hợp</v>
          </cell>
          <cell r="H405" t="str">
            <v>Small</v>
          </cell>
        </row>
        <row r="406">
          <cell r="A406" t="str">
            <v>BRC</v>
          </cell>
          <cell r="B406" t="str">
            <v>Ben Thanh Rubber JSC</v>
          </cell>
          <cell r="C406" t="str">
            <v>HOSE</v>
          </cell>
          <cell r="D406">
            <v>120.65622075</v>
          </cell>
          <cell r="E406" t="str">
            <v>Industrials</v>
          </cell>
          <cell r="F406" t="str">
            <v>Rubber</v>
          </cell>
          <cell r="G406" t="str">
            <v>SX phân bón, hóa chất cơ bản, hạt nhựa cao su tổng hợp</v>
          </cell>
          <cell r="H406" t="str">
            <v>Small</v>
          </cell>
        </row>
        <row r="407">
          <cell r="A407" t="str">
            <v>DPR</v>
          </cell>
          <cell r="B407" t="str">
            <v>Dong Phu Rubber JSC</v>
          </cell>
          <cell r="C407" t="str">
            <v>HOSE</v>
          </cell>
          <cell r="D407">
            <v>1580.9167259999999</v>
          </cell>
          <cell r="E407" t="str">
            <v>Industrials</v>
          </cell>
          <cell r="F407" t="str">
            <v>Rubber</v>
          </cell>
          <cell r="G407" t="str">
            <v>SX phân bón, hóa chất cơ bản, hạt nhựa cao su tổng hợp</v>
          </cell>
          <cell r="H407" t="str">
            <v>Medium</v>
          </cell>
        </row>
        <row r="408">
          <cell r="A408" t="str">
            <v>HRC</v>
          </cell>
          <cell r="B408" t="str">
            <v>Hoa Binh Rubber JSC</v>
          </cell>
          <cell r="C408" t="str">
            <v>HOSE</v>
          </cell>
          <cell r="D408">
            <v>974.16355950000002</v>
          </cell>
          <cell r="E408" t="str">
            <v>Industrials</v>
          </cell>
          <cell r="F408" t="str">
            <v>Rubber</v>
          </cell>
          <cell r="G408" t="str">
            <v>SX phân bón, hóa chất cơ bản, hạt nhựa cao su tổng hợp</v>
          </cell>
          <cell r="H408" t="str">
            <v>Small</v>
          </cell>
        </row>
        <row r="409">
          <cell r="A409" t="str">
            <v>PHR</v>
          </cell>
          <cell r="B409" t="str">
            <v>Phuoc Hoa Rubber JSC</v>
          </cell>
          <cell r="C409" t="str">
            <v>HOSE</v>
          </cell>
          <cell r="D409">
            <v>3492.8070914999998</v>
          </cell>
          <cell r="E409" t="str">
            <v>Industrials</v>
          </cell>
          <cell r="F409" t="str">
            <v>Rubber</v>
          </cell>
          <cell r="G409" t="str">
            <v>SX phân bón, hóa chất cơ bản, hạt nhựa cao su tổng hợp</v>
          </cell>
          <cell r="H409" t="str">
            <v>Medium</v>
          </cell>
        </row>
        <row r="410">
          <cell r="A410" t="str">
            <v>TNC</v>
          </cell>
          <cell r="B410" t="str">
            <v>Thong Nhat Rubber JSC</v>
          </cell>
          <cell r="C410" t="str">
            <v>HOSE</v>
          </cell>
          <cell r="D410">
            <v>246.4</v>
          </cell>
          <cell r="E410" t="str">
            <v>Industrials</v>
          </cell>
          <cell r="F410" t="str">
            <v>Rubber</v>
          </cell>
          <cell r="G410" t="str">
            <v>SX phân bón, hóa chất cơ bản, hạt nhựa cao su tổng hợp</v>
          </cell>
          <cell r="H410" t="str">
            <v>Small</v>
          </cell>
        </row>
        <row r="411">
          <cell r="A411" t="str">
            <v>TRC</v>
          </cell>
          <cell r="B411" t="str">
            <v>Tay Ninh Rubber JSC</v>
          </cell>
          <cell r="C411" t="str">
            <v>HOSE</v>
          </cell>
          <cell r="D411">
            <v>771.8125</v>
          </cell>
          <cell r="E411" t="str">
            <v>Industrials</v>
          </cell>
          <cell r="F411" t="str">
            <v>Rubber</v>
          </cell>
          <cell r="G411" t="str">
            <v>SX phân bón, hóa chất cơ bản, hạt nhựa cao su tổng hợp</v>
          </cell>
          <cell r="H411" t="str">
            <v>Small</v>
          </cell>
        </row>
        <row r="412">
          <cell r="A412" t="str">
            <v>VHG</v>
          </cell>
          <cell r="B412" t="str">
            <v>Quang Nam Rubber Investment JSC</v>
          </cell>
          <cell r="C412" t="str">
            <v>HOSE</v>
          </cell>
          <cell r="D412">
            <v>198</v>
          </cell>
          <cell r="E412" t="str">
            <v>Industrials</v>
          </cell>
          <cell r="F412" t="str">
            <v>Rubber</v>
          </cell>
          <cell r="G412" t="str">
            <v>SX phân bón, hóa chất cơ bản, hạt nhựa cao su tổng hợp</v>
          </cell>
          <cell r="H412" t="str">
            <v>Small</v>
          </cell>
        </row>
        <row r="413">
          <cell r="A413" t="str">
            <v>CPC</v>
          </cell>
          <cell r="B413" t="str">
            <v>Cantho Pesticides JSC</v>
          </cell>
          <cell r="C413" t="str">
            <v>HNX</v>
          </cell>
          <cell r="D413">
            <v>164.89058</v>
          </cell>
          <cell r="E413" t="str">
            <v>Materials</v>
          </cell>
          <cell r="F413" t="str">
            <v>Chemical</v>
          </cell>
          <cell r="G413" t="str">
            <v>SX phân bón, hóa chất cơ bản, hạt nhựa cao su tổng hợp</v>
          </cell>
          <cell r="H413" t="str">
            <v>Small</v>
          </cell>
        </row>
        <row r="414">
          <cell r="A414" t="str">
            <v>CSV</v>
          </cell>
          <cell r="B414" t="str">
            <v>South Basic Chemicals JSC</v>
          </cell>
          <cell r="C414" t="str">
            <v>HOSE</v>
          </cell>
          <cell r="D414">
            <v>1692.86</v>
          </cell>
          <cell r="E414" t="str">
            <v>Materials</v>
          </cell>
          <cell r="F414" t="str">
            <v>Chemical</v>
          </cell>
          <cell r="G414" t="str">
            <v>SX phân bón, hóa chất cơ bản, hạt nhựa cao su tổng hợp</v>
          </cell>
          <cell r="H414" t="str">
            <v>Medium</v>
          </cell>
        </row>
        <row r="415">
          <cell r="A415" t="str">
            <v>DGC</v>
          </cell>
          <cell r="B415" t="str">
            <v>Ducgiang Chemicals &amp; Detergent Powder JSC</v>
          </cell>
          <cell r="C415" t="str">
            <v>HNX</v>
          </cell>
          <cell r="D415">
            <v>1625.2600649999999</v>
          </cell>
          <cell r="E415" t="str">
            <v>Materials</v>
          </cell>
          <cell r="F415" t="str">
            <v>Chemical</v>
          </cell>
          <cell r="G415" t="str">
            <v>SX phân bón, hóa chất cơ bản, hạt nhựa cao su tổng hợp</v>
          </cell>
          <cell r="H415" t="str">
            <v>Medium</v>
          </cell>
        </row>
        <row r="416">
          <cell r="A416" t="str">
            <v>HAI</v>
          </cell>
          <cell r="B416" t="str">
            <v>HAI AGROCHEM JSC</v>
          </cell>
          <cell r="C416" t="str">
            <v>HOSE</v>
          </cell>
          <cell r="D416">
            <v>725.25071203000005</v>
          </cell>
          <cell r="E416" t="str">
            <v>Materials</v>
          </cell>
          <cell r="F416" t="str">
            <v>Chemical</v>
          </cell>
          <cell r="G416" t="str">
            <v>SX phân bón, hóa chất cơ bản, hạt nhựa cao su tổng hợp</v>
          </cell>
          <cell r="H416" t="str">
            <v>Small</v>
          </cell>
        </row>
        <row r="417">
          <cell r="A417" t="str">
            <v>HDA</v>
          </cell>
          <cell r="B417" t="str">
            <v>Dong A Paint JSC</v>
          </cell>
          <cell r="C417" t="str">
            <v>HNX</v>
          </cell>
          <cell r="D417">
            <v>110.4</v>
          </cell>
          <cell r="E417" t="str">
            <v>Materials</v>
          </cell>
          <cell r="F417" t="str">
            <v>Chemical</v>
          </cell>
          <cell r="G417" t="str">
            <v>SX phân bón, hóa chất cơ bản, hạt nhựa cao su tổng hợp</v>
          </cell>
          <cell r="H417" t="str">
            <v>Small</v>
          </cell>
        </row>
        <row r="418">
          <cell r="A418" t="str">
            <v>HVT</v>
          </cell>
          <cell r="B418" t="str">
            <v>Viet Tri Chemical JSC</v>
          </cell>
          <cell r="C418" t="str">
            <v>HNX</v>
          </cell>
          <cell r="D418">
            <v>538.41489100000001</v>
          </cell>
          <cell r="E418" t="str">
            <v>Materials</v>
          </cell>
          <cell r="F418" t="str">
            <v>Chemical</v>
          </cell>
          <cell r="G418" t="str">
            <v>SX phân bón, hóa chất cơ bản, hạt nhựa cao su tổng hợp</v>
          </cell>
          <cell r="H418" t="str">
            <v>Small</v>
          </cell>
        </row>
        <row r="419">
          <cell r="A419" t="str">
            <v>SDN</v>
          </cell>
          <cell r="B419" t="str">
            <v>Dong Nai Paint Corporation</v>
          </cell>
          <cell r="C419" t="str">
            <v>HNX</v>
          </cell>
          <cell r="D419">
            <v>50.101194</v>
          </cell>
          <cell r="E419" t="str">
            <v>Materials</v>
          </cell>
          <cell r="F419" t="str">
            <v>Chemical</v>
          </cell>
          <cell r="G419" t="str">
            <v>SX phân bón, hóa chất cơ bản, hạt nhựa cao su tổng hợp</v>
          </cell>
          <cell r="H419" t="str">
            <v>Small</v>
          </cell>
        </row>
        <row r="420">
          <cell r="A420" t="str">
            <v>VFG</v>
          </cell>
          <cell r="B420" t="str">
            <v>Vietnam Fumigation JSC</v>
          </cell>
          <cell r="C420" t="str">
            <v>HOSE</v>
          </cell>
          <cell r="D420">
            <v>1164.641261</v>
          </cell>
          <cell r="E420" t="str">
            <v>Materials</v>
          </cell>
          <cell r="F420" t="str">
            <v>Chemical</v>
          </cell>
          <cell r="G420" t="str">
            <v>SX phân bón, hóa chất cơ bản, hạt nhựa cao su tổng hợp</v>
          </cell>
          <cell r="H420" t="str">
            <v>Small</v>
          </cell>
        </row>
        <row r="421">
          <cell r="A421" t="str">
            <v>VPS</v>
          </cell>
          <cell r="B421" t="str">
            <v>Vietnam Pesticide JSC</v>
          </cell>
          <cell r="C421" t="str">
            <v>HOSE</v>
          </cell>
          <cell r="D421">
            <v>407.27218679999999</v>
          </cell>
          <cell r="E421" t="str">
            <v>Materials</v>
          </cell>
          <cell r="F421" t="str">
            <v>Chemical</v>
          </cell>
          <cell r="G421" t="str">
            <v>SX phân bón, hóa chất cơ bản, hạt nhựa cao su tổng hợp</v>
          </cell>
          <cell r="H421" t="str">
            <v>Small</v>
          </cell>
        </row>
        <row r="422">
          <cell r="A422" t="str">
            <v>BFC</v>
          </cell>
          <cell r="B422" t="str">
            <v>Binh Dien Fertilizer JSC</v>
          </cell>
          <cell r="C422" t="str">
            <v>HOSE</v>
          </cell>
          <cell r="D422">
            <v>1803.65017915</v>
          </cell>
          <cell r="E422" t="str">
            <v>Materials</v>
          </cell>
          <cell r="F422" t="str">
            <v>Fertilizer</v>
          </cell>
          <cell r="G422" t="str">
            <v>SX phân bón, hóa chất cơ bản, hạt nhựa cao su tổng hợp</v>
          </cell>
          <cell r="H422" t="str">
            <v>Medium</v>
          </cell>
        </row>
        <row r="423">
          <cell r="A423" t="str">
            <v>DCM</v>
          </cell>
          <cell r="B423" t="str">
            <v>PetroVietnam Camau Fertilizer JSC</v>
          </cell>
          <cell r="C423" t="str">
            <v>HOSE</v>
          </cell>
          <cell r="D423">
            <v>6141.04</v>
          </cell>
          <cell r="E423" t="str">
            <v>Materials</v>
          </cell>
          <cell r="F423" t="str">
            <v>Fertilizer</v>
          </cell>
          <cell r="G423" t="str">
            <v>SX phân bón, hóa chất cơ bản, hạt nhựa cao su tổng hợp</v>
          </cell>
          <cell r="H423" t="str">
            <v>Medium</v>
          </cell>
        </row>
        <row r="424">
          <cell r="A424" t="str">
            <v>DGL</v>
          </cell>
          <cell r="B424" t="str">
            <v>Ducgiang - Lao Cai Chemicals JSC</v>
          </cell>
          <cell r="C424" t="str">
            <v>HNX</v>
          </cell>
          <cell r="D424">
            <v>3193.123552</v>
          </cell>
          <cell r="E424" t="str">
            <v>Materials</v>
          </cell>
          <cell r="F424" t="str">
            <v>Fertilizer</v>
          </cell>
          <cell r="G424" t="str">
            <v>SX phân bón, hóa chất cơ bản, hạt nhựa cao su tổng hợp</v>
          </cell>
          <cell r="H424" t="str">
            <v>Medium</v>
          </cell>
        </row>
        <row r="425">
          <cell r="A425" t="str">
            <v>DPM</v>
          </cell>
          <cell r="B425" t="str">
            <v>Petrovietnam Fertilizer and Chemical JSC</v>
          </cell>
          <cell r="C425" t="str">
            <v>HOSE</v>
          </cell>
          <cell r="D425">
            <v>7787.5517739999996</v>
          </cell>
          <cell r="E425" t="str">
            <v>Materials</v>
          </cell>
          <cell r="F425" t="str">
            <v>Fertilizer</v>
          </cell>
          <cell r="G425" t="str">
            <v>SX phân bón, hóa chất cơ bản, hạt nhựa cao su tổng hợp</v>
          </cell>
          <cell r="H425" t="str">
            <v>Large</v>
          </cell>
        </row>
        <row r="426">
          <cell r="A426" t="str">
            <v>LAS</v>
          </cell>
          <cell r="B426" t="str">
            <v>Lam Thao Fertilizers &amp; Chemicals JSC</v>
          </cell>
          <cell r="C426" t="str">
            <v>HNX</v>
          </cell>
          <cell r="D426">
            <v>1467.1332</v>
          </cell>
          <cell r="E426" t="str">
            <v>Materials</v>
          </cell>
          <cell r="F426" t="str">
            <v>Fertilizer</v>
          </cell>
          <cell r="G426" t="str">
            <v>SX phân bón, hóa chất cơ bản, hạt nhựa cao su tổng hợp</v>
          </cell>
          <cell r="H426" t="str">
            <v>Small</v>
          </cell>
        </row>
        <row r="427">
          <cell r="A427" t="str">
            <v>NFC</v>
          </cell>
          <cell r="B427" t="str">
            <v>Ninh Binh Phosphate Fertilizer JSC</v>
          </cell>
          <cell r="C427" t="str">
            <v>HNX</v>
          </cell>
          <cell r="D427">
            <v>130.569458</v>
          </cell>
          <cell r="E427" t="str">
            <v>Materials</v>
          </cell>
          <cell r="F427" t="str">
            <v>Fertilizer</v>
          </cell>
          <cell r="G427" t="str">
            <v>SX phân bón, hóa chất cơ bản, hạt nhựa cao su tổng hợp</v>
          </cell>
          <cell r="H427" t="str">
            <v>Small</v>
          </cell>
        </row>
        <row r="428">
          <cell r="A428" t="str">
            <v>PCE</v>
          </cell>
          <cell r="B428" t="str">
            <v>Central Petrovietnam Fertilizer and Chemicals JSC</v>
          </cell>
          <cell r="C428" t="str">
            <v>HNX</v>
          </cell>
          <cell r="D428">
            <v>93</v>
          </cell>
          <cell r="E428" t="str">
            <v>Materials</v>
          </cell>
          <cell r="F428" t="str">
            <v>Fertilizer</v>
          </cell>
          <cell r="G428" t="str">
            <v>SX phân bón, hóa chất cơ bản, hạt nhựa cao su tổng hợp</v>
          </cell>
          <cell r="H428" t="str">
            <v>Small</v>
          </cell>
        </row>
        <row r="429">
          <cell r="A429" t="str">
            <v>PMB</v>
          </cell>
          <cell r="B429" t="str">
            <v>North PetroVietnam Fertilizer and Chemicals JSC</v>
          </cell>
          <cell r="C429" t="str">
            <v>HNX</v>
          </cell>
          <cell r="D429">
            <v>111.6</v>
          </cell>
          <cell r="E429" t="str">
            <v>Materials</v>
          </cell>
          <cell r="F429" t="str">
            <v>Fertilizer</v>
          </cell>
          <cell r="G429" t="str">
            <v>SX phân bón, hóa chất cơ bản, hạt nhựa cao su tổng hợp</v>
          </cell>
          <cell r="H429" t="str">
            <v>Small</v>
          </cell>
        </row>
        <row r="430">
          <cell r="A430" t="str">
            <v>PSE</v>
          </cell>
          <cell r="B430" t="str">
            <v>SouthEast PetroVietnam Fertilizer and Chemicals JSC</v>
          </cell>
          <cell r="C430" t="str">
            <v>HNX</v>
          </cell>
          <cell r="D430">
            <v>112.5</v>
          </cell>
          <cell r="E430" t="str">
            <v>Materials</v>
          </cell>
          <cell r="F430" t="str">
            <v>Fertilizer</v>
          </cell>
          <cell r="G430" t="str">
            <v>SX phân bón, hóa chất cơ bản, hạt nhựa cao su tổng hợp</v>
          </cell>
          <cell r="H430" t="str">
            <v>Small</v>
          </cell>
        </row>
        <row r="431">
          <cell r="A431" t="str">
            <v>PSW</v>
          </cell>
          <cell r="B431" t="str">
            <v>Petro Viet Nam Fertilizer and Chemical Southern West JSC</v>
          </cell>
          <cell r="C431" t="str">
            <v>HNX</v>
          </cell>
          <cell r="D431">
            <v>154.69999999999999</v>
          </cell>
          <cell r="E431" t="str">
            <v>Materials</v>
          </cell>
          <cell r="F431" t="str">
            <v>Fertilizer</v>
          </cell>
          <cell r="G431" t="str">
            <v>SX phân bón, hóa chất cơ bản, hạt nhựa cao su tổng hợp</v>
          </cell>
          <cell r="H431" t="str">
            <v>Small</v>
          </cell>
        </row>
        <row r="432">
          <cell r="A432" t="str">
            <v>QBS</v>
          </cell>
          <cell r="B432" t="str">
            <v>Quang Binh Import And Export JSC</v>
          </cell>
          <cell r="C432" t="str">
            <v>HOSE</v>
          </cell>
          <cell r="D432">
            <v>405.58007880000002</v>
          </cell>
          <cell r="E432" t="str">
            <v>Materials</v>
          </cell>
          <cell r="F432" t="str">
            <v>Fertilizer</v>
          </cell>
          <cell r="G432" t="str">
            <v>SX phân bón, hóa chất cơ bản, hạt nhựa cao su tổng hợp</v>
          </cell>
          <cell r="H432" t="str">
            <v>Small</v>
          </cell>
        </row>
        <row r="433">
          <cell r="A433" t="str">
            <v>SFG</v>
          </cell>
          <cell r="B433" t="str">
            <v>The Southern Fertilizer JSC</v>
          </cell>
          <cell r="C433" t="str">
            <v>HOSE</v>
          </cell>
          <cell r="D433">
            <v>608.29612910000003</v>
          </cell>
          <cell r="E433" t="str">
            <v>Materials</v>
          </cell>
          <cell r="F433" t="str">
            <v>Fertilizer</v>
          </cell>
          <cell r="G433" t="str">
            <v>SX phân bón, hóa chất cơ bản, hạt nhựa cao su tổng hợp</v>
          </cell>
          <cell r="H433" t="str">
            <v>Small</v>
          </cell>
        </row>
        <row r="434">
          <cell r="A434" t="str">
            <v>VAF</v>
          </cell>
          <cell r="B434" t="str">
            <v>Van Dien Fused Magnesium Phosphate Fertilizer JSC</v>
          </cell>
          <cell r="C434" t="str">
            <v>HOSE</v>
          </cell>
          <cell r="D434">
            <v>376.65348</v>
          </cell>
          <cell r="E434" t="str">
            <v>Materials</v>
          </cell>
          <cell r="F434" t="str">
            <v>Fertilizer</v>
          </cell>
          <cell r="G434" t="str">
            <v>SX phân bón, hóa chất cơ bản, hạt nhựa cao su tổng hợp</v>
          </cell>
          <cell r="H434" t="str">
            <v>Small</v>
          </cell>
        </row>
        <row r="435">
          <cell r="A435" t="str">
            <v>AAA</v>
          </cell>
          <cell r="B435" t="str">
            <v>An Phat Plastic And Green Environment JSC</v>
          </cell>
          <cell r="C435" t="str">
            <v>HNX</v>
          </cell>
          <cell r="D435">
            <v>3277.1195296000001</v>
          </cell>
          <cell r="E435" t="str">
            <v>Materials</v>
          </cell>
          <cell r="F435" t="str">
            <v>Packaging&amp;Containers</v>
          </cell>
          <cell r="G435" t="str">
            <v>SX phân bón, hóa chất cơ bản, hạt nhựa cao su tổng hợp</v>
          </cell>
          <cell r="H435" t="str">
            <v>Medium</v>
          </cell>
        </row>
        <row r="436">
          <cell r="A436" t="str">
            <v>ALT</v>
          </cell>
          <cell r="B436" t="str">
            <v>Alta Company</v>
          </cell>
          <cell r="C436" t="str">
            <v>HNX</v>
          </cell>
          <cell r="D436">
            <v>80.313925999999995</v>
          </cell>
          <cell r="E436" t="str">
            <v>Materials</v>
          </cell>
          <cell r="F436" t="str">
            <v>Packaging&amp;Containers</v>
          </cell>
          <cell r="G436" t="str">
            <v>SX phân bón, hóa chất cơ bản, hạt nhựa cao su tổng hợp</v>
          </cell>
          <cell r="H436" t="str">
            <v>Small</v>
          </cell>
        </row>
        <row r="437">
          <cell r="A437" t="str">
            <v>BBS</v>
          </cell>
          <cell r="B437" t="str">
            <v>But Son VICEM Packing Joint - Stock Company</v>
          </cell>
          <cell r="C437" t="str">
            <v>HNX</v>
          </cell>
          <cell r="D437">
            <v>79.2</v>
          </cell>
          <cell r="E437" t="str">
            <v>Materials</v>
          </cell>
          <cell r="F437" t="str">
            <v>Packaging&amp;Containers</v>
          </cell>
          <cell r="G437" t="str">
            <v>SX phân bón, hóa chất cơ bản, hạt nhựa cao su tổng hợp</v>
          </cell>
          <cell r="H437" t="str">
            <v>Small</v>
          </cell>
        </row>
        <row r="438">
          <cell r="A438" t="str">
            <v>BPC</v>
          </cell>
          <cell r="B438" t="str">
            <v>Vicem Packing Bimson JSC</v>
          </cell>
          <cell r="C438" t="str">
            <v>HNX</v>
          </cell>
          <cell r="D438">
            <v>74.099999999999994</v>
          </cell>
          <cell r="E438" t="str">
            <v>Materials</v>
          </cell>
          <cell r="F438" t="str">
            <v>Packaging&amp;Containers</v>
          </cell>
          <cell r="G438" t="str">
            <v>SX phân bón, hóa chất cơ bản, hạt nhựa cao su tổng hợp</v>
          </cell>
          <cell r="H438" t="str">
            <v>Small</v>
          </cell>
        </row>
        <row r="439">
          <cell r="A439" t="str">
            <v>BXH</v>
          </cell>
          <cell r="B439" t="str">
            <v>Haiphong Packing VICEM JSC</v>
          </cell>
          <cell r="C439" t="str">
            <v>HNX</v>
          </cell>
          <cell r="D439">
            <v>37.650500000000001</v>
          </cell>
          <cell r="E439" t="str">
            <v>Materials</v>
          </cell>
          <cell r="F439" t="str">
            <v>Packaging&amp;Containers</v>
          </cell>
          <cell r="G439" t="str">
            <v>SX phân bón, hóa chất cơ bản, hạt nhựa cao su tổng hợp</v>
          </cell>
          <cell r="H439" t="str">
            <v>Small</v>
          </cell>
        </row>
        <row r="440">
          <cell r="A440" t="str">
            <v>CLC</v>
          </cell>
          <cell r="B440" t="str">
            <v>Cat Loi JSC</v>
          </cell>
          <cell r="C440" t="str">
            <v>HOSE</v>
          </cell>
          <cell r="D440">
            <v>891.05782199999999</v>
          </cell>
          <cell r="E440" t="str">
            <v>Materials</v>
          </cell>
          <cell r="F440" t="str">
            <v>Packaging&amp;Containers</v>
          </cell>
          <cell r="G440" t="str">
            <v>SX phân bón, hóa chất cơ bản, hạt nhựa cao su tổng hợp</v>
          </cell>
          <cell r="H440" t="str">
            <v>Small</v>
          </cell>
        </row>
        <row r="441">
          <cell r="A441" t="str">
            <v>DHC</v>
          </cell>
          <cell r="B441" t="str">
            <v>Dong Hai JSC of Bentre</v>
          </cell>
          <cell r="C441" t="str">
            <v>HOSE</v>
          </cell>
          <cell r="D441">
            <v>1498.9999515</v>
          </cell>
          <cell r="E441" t="str">
            <v>Materials</v>
          </cell>
          <cell r="F441" t="str">
            <v>Packaging&amp;Containers</v>
          </cell>
          <cell r="G441" t="str">
            <v>SX phân bón, hóa chất cơ bản, hạt nhựa cao su tổng hợp</v>
          </cell>
          <cell r="H441" t="str">
            <v>Small</v>
          </cell>
        </row>
        <row r="442">
          <cell r="A442" t="str">
            <v>MCP</v>
          </cell>
          <cell r="B442" t="str">
            <v>My Chau Printing &amp; Packaging Holdings Company</v>
          </cell>
          <cell r="C442" t="str">
            <v>HOSE</v>
          </cell>
          <cell r="D442">
            <v>526.84152500000005</v>
          </cell>
          <cell r="E442" t="str">
            <v>Materials</v>
          </cell>
          <cell r="F442" t="str">
            <v>Packaging&amp;Containers</v>
          </cell>
          <cell r="G442" t="str">
            <v>SX phân bón, hóa chất cơ bản, hạt nhựa cao su tổng hợp</v>
          </cell>
          <cell r="H442" t="str">
            <v>Small</v>
          </cell>
        </row>
        <row r="443">
          <cell r="A443" t="str">
            <v>NHP</v>
          </cell>
          <cell r="B443" t="str">
            <v>NHP Production Import - Export JSC</v>
          </cell>
          <cell r="C443" t="str">
            <v>HNX</v>
          </cell>
          <cell r="D443">
            <v>35.849437000000002</v>
          </cell>
          <cell r="E443" t="str">
            <v>Materials</v>
          </cell>
          <cell r="F443" t="str">
            <v>Packaging&amp;Containers</v>
          </cell>
          <cell r="G443" t="str">
            <v>SX phân bón, hóa chất cơ bản, hạt nhựa cao su tổng hợp</v>
          </cell>
          <cell r="H443" t="str">
            <v>Small</v>
          </cell>
        </row>
        <row r="444">
          <cell r="A444" t="str">
            <v>PBP</v>
          </cell>
          <cell r="B444" t="str">
            <v>PETROVIETNAM Packaging JSC</v>
          </cell>
          <cell r="C444" t="str">
            <v>HNX</v>
          </cell>
          <cell r="D444">
            <v>51.831862299999997</v>
          </cell>
          <cell r="E444" t="str">
            <v>Materials</v>
          </cell>
          <cell r="F444" t="str">
            <v>Packaging&amp;Containers</v>
          </cell>
          <cell r="G444" t="str">
            <v>SX phân bón, hóa chất cơ bản, hạt nhựa cao su tổng hợp</v>
          </cell>
          <cell r="H444" t="str">
            <v>Small</v>
          </cell>
        </row>
        <row r="445">
          <cell r="A445" t="str">
            <v>PMP</v>
          </cell>
          <cell r="B445" t="str">
            <v>Dam Phu My Packing JSC</v>
          </cell>
          <cell r="C445" t="str">
            <v>HNX</v>
          </cell>
          <cell r="D445">
            <v>69.3</v>
          </cell>
          <cell r="E445" t="str">
            <v>Materials</v>
          </cell>
          <cell r="F445" t="str">
            <v>Packaging&amp;Containers</v>
          </cell>
          <cell r="G445" t="str">
            <v>SX phân bón, hóa chất cơ bản, hạt nhựa cao su tổng hợp</v>
          </cell>
          <cell r="H445" t="str">
            <v>Small</v>
          </cell>
        </row>
        <row r="446">
          <cell r="A446" t="str">
            <v>SDG</v>
          </cell>
          <cell r="B446" t="str">
            <v>Can Tho Sadico Joint Stock Corporation</v>
          </cell>
          <cell r="C446" t="str">
            <v>HNX</v>
          </cell>
          <cell r="D446">
            <v>181.99991600000001</v>
          </cell>
          <cell r="E446" t="str">
            <v>Materials</v>
          </cell>
          <cell r="F446" t="str">
            <v>Packaging&amp;Containers</v>
          </cell>
          <cell r="G446" t="str">
            <v>SX phân bón, hóa chất cơ bản, hạt nhựa cao su tổng hợp</v>
          </cell>
          <cell r="H446" t="str">
            <v>Small</v>
          </cell>
        </row>
        <row r="447">
          <cell r="A447" t="str">
            <v>STP</v>
          </cell>
          <cell r="B447" t="str">
            <v>Song Da Industry Trade JSC</v>
          </cell>
          <cell r="C447" t="str">
            <v>HNX</v>
          </cell>
          <cell r="D447">
            <v>52.143409499999997</v>
          </cell>
          <cell r="E447" t="str">
            <v>Materials</v>
          </cell>
          <cell r="F447" t="str">
            <v>Packaging&amp;Containers</v>
          </cell>
          <cell r="G447" t="str">
            <v>SX phân bón, hóa chất cơ bản, hạt nhựa cao su tổng hợp</v>
          </cell>
          <cell r="H447" t="str">
            <v>Small</v>
          </cell>
        </row>
        <row r="448">
          <cell r="A448" t="str">
            <v>SVI</v>
          </cell>
          <cell r="B448" t="str">
            <v>Bien Hoa Packaging JSC</v>
          </cell>
          <cell r="C448" t="str">
            <v>HOSE</v>
          </cell>
          <cell r="D448">
            <v>549.2283036</v>
          </cell>
          <cell r="E448" t="str">
            <v>Materials</v>
          </cell>
          <cell r="F448" t="str">
            <v>Packaging&amp;Containers</v>
          </cell>
          <cell r="G448" t="str">
            <v>SX phân bón, hóa chất cơ bản, hạt nhựa cao su tổng hợp</v>
          </cell>
          <cell r="H448" t="str">
            <v>Small</v>
          </cell>
        </row>
        <row r="449">
          <cell r="A449" t="str">
            <v>VBC</v>
          </cell>
          <cell r="B449" t="str">
            <v>Vinh Plastic and Bags JSC</v>
          </cell>
          <cell r="C449" t="str">
            <v>HNX</v>
          </cell>
          <cell r="D449">
            <v>182.99902399999999</v>
          </cell>
          <cell r="E449" t="str">
            <v>Materials</v>
          </cell>
          <cell r="F449" t="str">
            <v>Packaging&amp;Containers</v>
          </cell>
          <cell r="G449" t="str">
            <v>SX phân bón, hóa chất cơ bản, hạt nhựa cao su tổng hợp</v>
          </cell>
          <cell r="H449" t="str">
            <v>Small</v>
          </cell>
        </row>
        <row r="450">
          <cell r="A450" t="str">
            <v>VPK</v>
          </cell>
          <cell r="B450" t="str">
            <v>Vegetable Oil Packing JSC</v>
          </cell>
          <cell r="C450" t="str">
            <v>HOSE</v>
          </cell>
          <cell r="D450">
            <v>80.990199000000004</v>
          </cell>
          <cell r="E450" t="str">
            <v>Materials</v>
          </cell>
          <cell r="F450" t="str">
            <v>Packaging&amp;Containers</v>
          </cell>
          <cell r="G450" t="str">
            <v>SX phân bón, hóa chất cơ bản, hạt nhựa cao su tổng hợp</v>
          </cell>
          <cell r="H450" t="str">
            <v>Small</v>
          </cell>
        </row>
        <row r="451">
          <cell r="A451" t="str">
            <v>BMP</v>
          </cell>
          <cell r="B451" t="str">
            <v>Binh Minh Plastics Joint-stock Company</v>
          </cell>
          <cell r="C451" t="str">
            <v>HOSE</v>
          </cell>
          <cell r="D451">
            <v>4911.6562800000002</v>
          </cell>
          <cell r="E451" t="str">
            <v>Materials</v>
          </cell>
          <cell r="F451" t="str">
            <v>Plastic</v>
          </cell>
          <cell r="G451" t="str">
            <v>SX phân bón, hóa chất cơ bản, hạt nhựa cao su tổng hợp</v>
          </cell>
          <cell r="H451" t="str">
            <v>Medium</v>
          </cell>
        </row>
        <row r="452">
          <cell r="A452" t="str">
            <v>DAG</v>
          </cell>
          <cell r="B452" t="str">
            <v>Dong A Plastic Group JSC</v>
          </cell>
          <cell r="C452" t="str">
            <v>HOSE</v>
          </cell>
          <cell r="D452">
            <v>399.06258965000001</v>
          </cell>
          <cell r="E452" t="str">
            <v>Materials</v>
          </cell>
          <cell r="F452" t="str">
            <v>Plastic</v>
          </cell>
          <cell r="G452" t="str">
            <v>SX phân bón, hóa chất cơ bản, hạt nhựa cao su tổng hợp</v>
          </cell>
          <cell r="H452" t="str">
            <v>Small</v>
          </cell>
        </row>
        <row r="453">
          <cell r="A453" t="str">
            <v>DNP</v>
          </cell>
          <cell r="B453" t="str">
            <v>Dong Nai Plastics JSC</v>
          </cell>
          <cell r="C453" t="str">
            <v>HNX</v>
          </cell>
          <cell r="D453">
            <v>955.17690419999997</v>
          </cell>
          <cell r="E453" t="str">
            <v>Materials</v>
          </cell>
          <cell r="F453" t="str">
            <v>Plastic</v>
          </cell>
          <cell r="G453" t="str">
            <v>SX phân bón, hóa chất cơ bản, hạt nhựa cao su tổng hợp</v>
          </cell>
          <cell r="H453" t="str">
            <v>Small</v>
          </cell>
        </row>
        <row r="454">
          <cell r="A454" t="str">
            <v>DPC</v>
          </cell>
          <cell r="B454" t="str">
            <v>Da Nang Plastic JSC</v>
          </cell>
          <cell r="C454" t="str">
            <v>HNX</v>
          </cell>
          <cell r="D454">
            <v>40.271039999999999</v>
          </cell>
          <cell r="E454" t="str">
            <v>Materials</v>
          </cell>
          <cell r="F454" t="str">
            <v>Plastic</v>
          </cell>
          <cell r="G454" t="str">
            <v>SX phân bón, hóa chất cơ bản, hạt nhựa cao su tổng hợp</v>
          </cell>
          <cell r="H454" t="str">
            <v>Small</v>
          </cell>
        </row>
        <row r="455">
          <cell r="A455" t="str">
            <v>DTT</v>
          </cell>
          <cell r="B455" t="str">
            <v>Do Thanh Technology Corporation</v>
          </cell>
          <cell r="C455" t="str">
            <v>HOSE</v>
          </cell>
          <cell r="D455">
            <v>91.300383999999994</v>
          </cell>
          <cell r="E455" t="str">
            <v>Materials</v>
          </cell>
          <cell r="F455" t="str">
            <v>Plastic</v>
          </cell>
          <cell r="G455" t="str">
            <v>SX phân bón, hóa chất cơ bản, hạt nhựa cao su tổng hợp</v>
          </cell>
          <cell r="H455" t="str">
            <v>Small</v>
          </cell>
        </row>
        <row r="456">
          <cell r="A456" t="str">
            <v>NTP</v>
          </cell>
          <cell r="B456" t="str">
            <v>Tien Phong Plastics JSC</v>
          </cell>
          <cell r="C456" t="str">
            <v>HNX</v>
          </cell>
          <cell r="D456">
            <v>4818.9763080000002</v>
          </cell>
          <cell r="E456" t="str">
            <v>Materials</v>
          </cell>
          <cell r="F456" t="str">
            <v>Plastic</v>
          </cell>
          <cell r="G456" t="str">
            <v>SX phân bón, hóa chất cơ bản, hạt nhựa cao su tổng hợp</v>
          </cell>
          <cell r="H456" t="str">
            <v>Medium</v>
          </cell>
        </row>
        <row r="457">
          <cell r="A457" t="str">
            <v>RDP</v>
          </cell>
          <cell r="B457" t="str">
            <v>RangDong Plastic Joint-Stock Company</v>
          </cell>
          <cell r="C457" t="str">
            <v>HOSE</v>
          </cell>
          <cell r="D457">
            <v>401.6622792</v>
          </cell>
          <cell r="E457" t="str">
            <v>Materials</v>
          </cell>
          <cell r="F457" t="str">
            <v>Plastic</v>
          </cell>
          <cell r="G457" t="str">
            <v>SX phân bón, hóa chất cơ bản, hạt nhựa cao su tổng hợp</v>
          </cell>
          <cell r="H457" t="str">
            <v>Small</v>
          </cell>
        </row>
        <row r="458">
          <cell r="A458" t="str">
            <v>SPP</v>
          </cell>
          <cell r="B458" t="str">
            <v>Saigon Plastic Packaging JSC</v>
          </cell>
          <cell r="C458" t="str">
            <v>HNX</v>
          </cell>
          <cell r="D458">
            <v>94.934061600000007</v>
          </cell>
          <cell r="E458" t="str">
            <v>Materials</v>
          </cell>
          <cell r="F458" t="str">
            <v>Plastic</v>
          </cell>
          <cell r="G458" t="str">
            <v>SX phân bón, hóa chất cơ bản, hạt nhựa cao su tổng hợp</v>
          </cell>
          <cell r="H458" t="str">
            <v>Small</v>
          </cell>
        </row>
        <row r="459">
          <cell r="A459" t="str">
            <v>TPC</v>
          </cell>
          <cell r="B459" t="str">
            <v>Tan Dai Hung Plastic JSC</v>
          </cell>
          <cell r="C459" t="str">
            <v>HOSE</v>
          </cell>
          <cell r="D459">
            <v>296.70193619999998</v>
          </cell>
          <cell r="E459" t="str">
            <v>Materials</v>
          </cell>
          <cell r="F459" t="str">
            <v>Plastic</v>
          </cell>
          <cell r="G459" t="str">
            <v>SX phân bón, hóa chất cơ bản, hạt nhựa cao su tổng hợp</v>
          </cell>
          <cell r="H459" t="str">
            <v>Small</v>
          </cell>
        </row>
        <row r="460">
          <cell r="A460" t="str">
            <v>TPP</v>
          </cell>
          <cell r="B460" t="str">
            <v>Tan Phu Plastic JSC</v>
          </cell>
          <cell r="C460" t="str">
            <v>HNX</v>
          </cell>
          <cell r="D460">
            <v>99.978890000000007</v>
          </cell>
          <cell r="E460" t="str">
            <v>Materials</v>
          </cell>
          <cell r="F460" t="str">
            <v>Plastic</v>
          </cell>
          <cell r="G460" t="str">
            <v>SX phân bón, hóa chất cơ bản, hạt nhựa cao su tổng hợp</v>
          </cell>
          <cell r="H460" t="str">
            <v>Small</v>
          </cell>
        </row>
        <row r="461">
          <cell r="A461" t="str">
            <v>PLP</v>
          </cell>
          <cell r="B461" t="str">
            <v>Pha Le Plastics Manufacturing and Technology Joint Stock Company</v>
          </cell>
          <cell r="C461" t="str">
            <v>HOSE</v>
          </cell>
          <cell r="D461">
            <v>210</v>
          </cell>
          <cell r="E461" t="str">
            <v>Materials</v>
          </cell>
          <cell r="F461" t="str">
            <v>Plastic</v>
          </cell>
          <cell r="G461" t="str">
            <v>SX phân bón, hóa chất cơ bản, hạt nhựa cao su tổng hợp</v>
          </cell>
          <cell r="H461" t="str">
            <v>Small</v>
          </cell>
        </row>
        <row r="462">
          <cell r="A462" t="str">
            <v>DNY</v>
          </cell>
          <cell r="B462" t="str">
            <v>DANA - Y Steel JSC</v>
          </cell>
          <cell r="C462" t="str">
            <v>HNX</v>
          </cell>
          <cell r="D462">
            <v>161.99710200000001</v>
          </cell>
          <cell r="E462" t="str">
            <v>Materials</v>
          </cell>
          <cell r="F462" t="str">
            <v xml:space="preserve">Steel </v>
          </cell>
          <cell r="G462" t="str">
            <v>SX thép</v>
          </cell>
          <cell r="H462" t="str">
            <v>Small</v>
          </cell>
        </row>
        <row r="463">
          <cell r="A463" t="str">
            <v>DTL</v>
          </cell>
          <cell r="B463" t="str">
            <v>Dai Thien Loc Corporation</v>
          </cell>
          <cell r="C463" t="str">
            <v>HOSE</v>
          </cell>
          <cell r="D463">
            <v>3043.6753967999998</v>
          </cell>
          <cell r="E463" t="str">
            <v>Materials</v>
          </cell>
          <cell r="F463" t="str">
            <v xml:space="preserve">Steel </v>
          </cell>
          <cell r="G463" t="str">
            <v>SX thép</v>
          </cell>
          <cell r="H463" t="str">
            <v>Small</v>
          </cell>
        </row>
        <row r="464">
          <cell r="A464" t="str">
            <v>HMC</v>
          </cell>
          <cell r="B464" t="str">
            <v>Ho Chi Minh City Metal JSC</v>
          </cell>
          <cell r="C464" t="str">
            <v>HOSE</v>
          </cell>
          <cell r="D464">
            <v>275.10000000000002</v>
          </cell>
          <cell r="E464" t="str">
            <v>Materials</v>
          </cell>
          <cell r="F464" t="str">
            <v xml:space="preserve">Steel </v>
          </cell>
          <cell r="G464" t="str">
            <v>SX thép</v>
          </cell>
          <cell r="H464" t="str">
            <v>Small</v>
          </cell>
        </row>
        <row r="465">
          <cell r="A465" t="str">
            <v>HPG</v>
          </cell>
          <cell r="B465" t="str">
            <v>Hoa Phat Corporation</v>
          </cell>
          <cell r="C465" t="str">
            <v>HOSE</v>
          </cell>
          <cell r="D465">
            <v>84034.7460842</v>
          </cell>
          <cell r="E465" t="str">
            <v>Materials</v>
          </cell>
          <cell r="F465" t="str">
            <v xml:space="preserve">Steel </v>
          </cell>
          <cell r="G465" t="str">
            <v>SX thép</v>
          </cell>
          <cell r="H465" t="str">
            <v>Large</v>
          </cell>
        </row>
        <row r="466">
          <cell r="A466" t="str">
            <v>HSG</v>
          </cell>
          <cell r="B466" t="str">
            <v>Hoa Sen Group</v>
          </cell>
          <cell r="C466" t="str">
            <v>HOSE</v>
          </cell>
          <cell r="D466">
            <v>5074.3820535000004</v>
          </cell>
          <cell r="E466" t="str">
            <v>Materials</v>
          </cell>
          <cell r="F466" t="str">
            <v xml:space="preserve">Steel </v>
          </cell>
          <cell r="G466" t="str">
            <v>SX thép</v>
          </cell>
          <cell r="H466" t="str">
            <v>Small</v>
          </cell>
        </row>
        <row r="467">
          <cell r="A467" t="str">
            <v>ITQ</v>
          </cell>
          <cell r="B467" t="str">
            <v>Thien Quang Group JSC</v>
          </cell>
          <cell r="C467" t="str">
            <v>HNX</v>
          </cell>
          <cell r="D467">
            <v>71.529915000000003</v>
          </cell>
          <cell r="E467" t="str">
            <v>Materials</v>
          </cell>
          <cell r="F467" t="str">
            <v xml:space="preserve">Steel </v>
          </cell>
          <cell r="G467" t="str">
            <v>SX thép</v>
          </cell>
          <cell r="H467" t="str">
            <v>Small</v>
          </cell>
        </row>
        <row r="468">
          <cell r="A468" t="str">
            <v>KKC</v>
          </cell>
          <cell r="B468" t="str">
            <v>Produce and Trading Metal Stock Company</v>
          </cell>
          <cell r="C468" t="str">
            <v>HNX</v>
          </cell>
          <cell r="D468">
            <v>57.715290000000003</v>
          </cell>
          <cell r="E468" t="str">
            <v>Materials</v>
          </cell>
          <cell r="F468" t="str">
            <v xml:space="preserve">Steel </v>
          </cell>
          <cell r="G468" t="str">
            <v>SX thép</v>
          </cell>
          <cell r="H468" t="str">
            <v>Small</v>
          </cell>
        </row>
        <row r="469">
          <cell r="A469" t="str">
            <v>KMT</v>
          </cell>
          <cell r="B469" t="str">
            <v>Central Vietnam Metal Corporation</v>
          </cell>
          <cell r="C469" t="str">
            <v>HNX</v>
          </cell>
          <cell r="D469">
            <v>83.695777000000007</v>
          </cell>
          <cell r="E469" t="str">
            <v>Materials</v>
          </cell>
          <cell r="F469" t="str">
            <v xml:space="preserve">Steel </v>
          </cell>
          <cell r="G469" t="str">
            <v>SX thép</v>
          </cell>
          <cell r="H469" t="str">
            <v>Small</v>
          </cell>
        </row>
        <row r="470">
          <cell r="A470" t="str">
            <v>KVC</v>
          </cell>
          <cell r="B470" t="str">
            <v>Kim Vi Stainless Steel Commercial Producing JSC</v>
          </cell>
          <cell r="C470" t="str">
            <v>HNX</v>
          </cell>
          <cell r="D470">
            <v>103.95</v>
          </cell>
          <cell r="E470" t="str">
            <v>Materials</v>
          </cell>
          <cell r="F470" t="str">
            <v xml:space="preserve">Steel </v>
          </cell>
          <cell r="G470" t="str">
            <v>SX thép</v>
          </cell>
          <cell r="H470" t="str">
            <v>Small</v>
          </cell>
        </row>
        <row r="471">
          <cell r="A471" t="str">
            <v>MHL</v>
          </cell>
          <cell r="B471" t="str">
            <v>Minh Huu Lien JSC</v>
          </cell>
          <cell r="C471" t="str">
            <v>HNX</v>
          </cell>
          <cell r="D471">
            <v>28.558564199999999</v>
          </cell>
          <cell r="E471" t="str">
            <v>Materials</v>
          </cell>
          <cell r="F471" t="str">
            <v xml:space="preserve">Steel </v>
          </cell>
          <cell r="G471" t="str">
            <v>SX thép</v>
          </cell>
          <cell r="H471" t="str">
            <v>Small</v>
          </cell>
        </row>
        <row r="472">
          <cell r="A472" t="str">
            <v>NKG</v>
          </cell>
          <cell r="B472" t="str">
            <v>Nam Kim Steel JSC</v>
          </cell>
          <cell r="C472" t="str">
            <v>HOSE</v>
          </cell>
          <cell r="D472">
            <v>2808</v>
          </cell>
          <cell r="E472" t="str">
            <v>Materials</v>
          </cell>
          <cell r="F472" t="str">
            <v xml:space="preserve">Steel </v>
          </cell>
          <cell r="G472" t="str">
            <v>SX thép</v>
          </cell>
          <cell r="H472" t="str">
            <v>Small</v>
          </cell>
        </row>
        <row r="473">
          <cell r="A473" t="str">
            <v>POM</v>
          </cell>
          <cell r="B473" t="str">
            <v>Pomina Steel Corporation</v>
          </cell>
          <cell r="C473" t="str">
            <v>HOSE</v>
          </cell>
          <cell r="D473">
            <v>3167.3917369999999</v>
          </cell>
          <cell r="E473" t="str">
            <v>Materials</v>
          </cell>
          <cell r="F473" t="str">
            <v xml:space="preserve">Steel </v>
          </cell>
          <cell r="G473" t="str">
            <v>SX thép</v>
          </cell>
          <cell r="H473" t="str">
            <v>Small</v>
          </cell>
        </row>
        <row r="474">
          <cell r="A474" t="str">
            <v>SHA</v>
          </cell>
          <cell r="B474" t="str">
            <v>Sonha Saigon JSC</v>
          </cell>
          <cell r="C474" t="str">
            <v>HNX</v>
          </cell>
          <cell r="D474">
            <v>202.70712</v>
          </cell>
          <cell r="E474" t="str">
            <v>Materials</v>
          </cell>
          <cell r="F474" t="str">
            <v xml:space="preserve">Steel </v>
          </cell>
          <cell r="G474" t="str">
            <v>SX thép</v>
          </cell>
          <cell r="H474" t="str">
            <v>Small</v>
          </cell>
        </row>
        <row r="475">
          <cell r="A475" t="str">
            <v>SMC</v>
          </cell>
          <cell r="B475" t="str">
            <v>SMC Investment Trading JSC</v>
          </cell>
          <cell r="C475" t="str">
            <v>HOSE</v>
          </cell>
          <cell r="D475">
            <v>1133.9795610000001</v>
          </cell>
          <cell r="E475" t="str">
            <v>Materials</v>
          </cell>
          <cell r="F475" t="str">
            <v xml:space="preserve">Steel </v>
          </cell>
          <cell r="G475" t="str">
            <v>SX thép</v>
          </cell>
          <cell r="H475" t="str">
            <v>Small</v>
          </cell>
        </row>
        <row r="476">
          <cell r="A476" t="str">
            <v>SSM</v>
          </cell>
          <cell r="B476" t="str">
            <v>Steel Structure Manufacture JSC</v>
          </cell>
          <cell r="C476" t="str">
            <v>HNX</v>
          </cell>
          <cell r="D476">
            <v>74.706902700000001</v>
          </cell>
          <cell r="E476" t="str">
            <v>Materials</v>
          </cell>
          <cell r="F476" t="str">
            <v xml:space="preserve">Steel </v>
          </cell>
          <cell r="G476" t="str">
            <v>SX thép</v>
          </cell>
          <cell r="H476" t="str">
            <v>Small</v>
          </cell>
        </row>
        <row r="477">
          <cell r="A477" t="str">
            <v>TLH</v>
          </cell>
          <cell r="B477" t="str">
            <v>Tienlen Steel Corporation JSC</v>
          </cell>
          <cell r="C477" t="str">
            <v>HOSE</v>
          </cell>
          <cell r="D477">
            <v>942.47382389999996</v>
          </cell>
          <cell r="E477" t="str">
            <v>Materials</v>
          </cell>
          <cell r="F477" t="str">
            <v xml:space="preserve">Steel </v>
          </cell>
          <cell r="G477" t="str">
            <v>SX thép</v>
          </cell>
          <cell r="H477" t="str">
            <v>Small</v>
          </cell>
        </row>
        <row r="478">
          <cell r="A478" t="str">
            <v>VGS</v>
          </cell>
          <cell r="B478" t="str">
            <v>Vietnam-Germany Steel Pipe JSC</v>
          </cell>
          <cell r="C478" t="str">
            <v>HNX</v>
          </cell>
          <cell r="D478">
            <v>485.03625899999997</v>
          </cell>
          <cell r="E478" t="str">
            <v>Materials</v>
          </cell>
          <cell r="F478" t="str">
            <v xml:space="preserve">Steel </v>
          </cell>
          <cell r="G478" t="str">
            <v>SX thép</v>
          </cell>
          <cell r="H478" t="str">
            <v>Small</v>
          </cell>
        </row>
        <row r="479">
          <cell r="A479" t="str">
            <v>VIS</v>
          </cell>
          <cell r="B479" t="str">
            <v>Vietnam - Itaty Steel JSC</v>
          </cell>
          <cell r="C479" t="str">
            <v>HOSE</v>
          </cell>
          <cell r="D479">
            <v>2510.2333619999999</v>
          </cell>
          <cell r="E479" t="str">
            <v>Materials</v>
          </cell>
          <cell r="F479" t="str">
            <v xml:space="preserve">Steel </v>
          </cell>
          <cell r="G479" t="str">
            <v>SX thép</v>
          </cell>
          <cell r="H479" t="str">
            <v>Small</v>
          </cell>
        </row>
        <row r="480">
          <cell r="A480" t="str">
            <v>DBT</v>
          </cell>
          <cell r="B480" t="str">
            <v>Ben Tre Pharmaceuticals JSC</v>
          </cell>
          <cell r="C480" t="str">
            <v>HNX</v>
          </cell>
          <cell r="D480">
            <v>174.86581480000001</v>
          </cell>
          <cell r="E480" t="str">
            <v>Health Care</v>
          </cell>
          <cell r="F480" t="str">
            <v>Pharmaceuticals</v>
          </cell>
          <cell r="G480" t="str">
            <v>SX thuốc, hóa dược, dược liệu</v>
          </cell>
          <cell r="H480" t="str">
            <v>Small</v>
          </cell>
        </row>
        <row r="481">
          <cell r="A481" t="str">
            <v>DCL</v>
          </cell>
          <cell r="B481" t="str">
            <v>Cuu Long Pharmaceutical Joint Stock Corporation</v>
          </cell>
          <cell r="C481" t="str">
            <v>HOSE</v>
          </cell>
          <cell r="D481">
            <v>983.20785520000004</v>
          </cell>
          <cell r="E481" t="str">
            <v>Health Care</v>
          </cell>
          <cell r="F481" t="str">
            <v>Pharmaceuticals</v>
          </cell>
          <cell r="G481" t="str">
            <v>SX thuốc, hóa dược, dược liệu</v>
          </cell>
          <cell r="H481" t="str">
            <v>Small</v>
          </cell>
        </row>
        <row r="482">
          <cell r="A482" t="str">
            <v>DHG</v>
          </cell>
          <cell r="B482" t="str">
            <v>Hau Giang Pharmaceutical JSC</v>
          </cell>
          <cell r="C482" t="str">
            <v>HOSE</v>
          </cell>
          <cell r="D482">
            <v>14081.351846699999</v>
          </cell>
          <cell r="E482" t="str">
            <v>Health Care</v>
          </cell>
          <cell r="F482" t="str">
            <v>Pharmaceuticals</v>
          </cell>
          <cell r="G482" t="str">
            <v>SX thuốc, hóa dược, dược liệu</v>
          </cell>
          <cell r="H482" t="str">
            <v>Large</v>
          </cell>
        </row>
        <row r="483">
          <cell r="A483" t="str">
            <v>DHT</v>
          </cell>
          <cell r="B483" t="str">
            <v>HatayPharmaceutical Joint - Stock Company</v>
          </cell>
          <cell r="C483" t="str">
            <v>HNX</v>
          </cell>
          <cell r="D483">
            <v>855.48432179999998</v>
          </cell>
          <cell r="E483" t="str">
            <v>Health Care</v>
          </cell>
          <cell r="F483" t="str">
            <v>Pharmaceuticals</v>
          </cell>
          <cell r="G483" t="str">
            <v>SX thuốc, hóa dược, dược liệu</v>
          </cell>
          <cell r="H483" t="str">
            <v>Small</v>
          </cell>
        </row>
        <row r="484">
          <cell r="A484" t="str">
            <v>DMC</v>
          </cell>
          <cell r="B484" t="str">
            <v>Domesco Medical Import - Export Joint Stock Corporation</v>
          </cell>
          <cell r="C484" t="str">
            <v>HOSE</v>
          </cell>
          <cell r="D484">
            <v>3438.0190349999998</v>
          </cell>
          <cell r="E484" t="str">
            <v>Health Care</v>
          </cell>
          <cell r="F484" t="str">
            <v>Pharmaceuticals</v>
          </cell>
          <cell r="G484" t="str">
            <v>SX thuốc, hóa dược, dược liệu</v>
          </cell>
          <cell r="H484" t="str">
            <v>Medium</v>
          </cell>
        </row>
        <row r="485">
          <cell r="A485" t="str">
            <v>DP3</v>
          </cell>
          <cell r="B485" t="str">
            <v>Central Phamarceutical JSC No 3</v>
          </cell>
          <cell r="C485" t="str">
            <v>HNX</v>
          </cell>
          <cell r="D485">
            <v>462.4</v>
          </cell>
          <cell r="E485" t="str">
            <v>Health Care</v>
          </cell>
          <cell r="F485" t="str">
            <v>Pharmaceuticals</v>
          </cell>
          <cell r="G485" t="str">
            <v>SX thuốc, hóa dược, dược liệu</v>
          </cell>
          <cell r="H485" t="str">
            <v>Small</v>
          </cell>
        </row>
        <row r="486">
          <cell r="A486" t="str">
            <v>IMP</v>
          </cell>
          <cell r="B486" t="str">
            <v>Imexpharm Pharmaceutical JSC</v>
          </cell>
          <cell r="C486" t="str">
            <v>HOSE</v>
          </cell>
          <cell r="D486">
            <v>2689.1927725999999</v>
          </cell>
          <cell r="E486" t="str">
            <v>Health Care</v>
          </cell>
          <cell r="F486" t="str">
            <v>Pharmaceuticals</v>
          </cell>
          <cell r="G486" t="str">
            <v>SX thuốc, hóa dược, dược liệu</v>
          </cell>
          <cell r="H486" t="str">
            <v>Small</v>
          </cell>
        </row>
        <row r="487">
          <cell r="A487" t="str">
            <v>LDP</v>
          </cell>
          <cell r="B487" t="str">
            <v>Lam Dong Pharmaceutical JSC</v>
          </cell>
          <cell r="C487" t="str">
            <v>HNX</v>
          </cell>
          <cell r="D487">
            <v>189.48420920000001</v>
          </cell>
          <cell r="E487" t="str">
            <v>Health Care</v>
          </cell>
          <cell r="F487" t="str">
            <v>Pharmaceuticals</v>
          </cell>
          <cell r="G487" t="str">
            <v>SX thuốc, hóa dược, dược liệu</v>
          </cell>
          <cell r="H487" t="str">
            <v>Small</v>
          </cell>
        </row>
        <row r="488">
          <cell r="A488" t="str">
            <v>MKV</v>
          </cell>
          <cell r="B488" t="str">
            <v>Cai Lay Veterinary Pharmaceutical JSC</v>
          </cell>
          <cell r="C488" t="str">
            <v>HNX</v>
          </cell>
          <cell r="D488">
            <v>60</v>
          </cell>
          <cell r="E488" t="str">
            <v>Health Care</v>
          </cell>
          <cell r="F488" t="str">
            <v>Pharmaceuticals</v>
          </cell>
          <cell r="G488" t="str">
            <v>SX thuốc, hóa dược, dược liệu</v>
          </cell>
          <cell r="H488" t="str">
            <v>Small</v>
          </cell>
        </row>
        <row r="489">
          <cell r="A489" t="str">
            <v>OPC</v>
          </cell>
          <cell r="B489" t="str">
            <v>OPC Pharmaceutial JSC</v>
          </cell>
          <cell r="C489" t="str">
            <v>HOSE</v>
          </cell>
          <cell r="D489">
            <v>1392.14328</v>
          </cell>
          <cell r="E489" t="str">
            <v>Health Care</v>
          </cell>
          <cell r="F489" t="str">
            <v>Pharmaceuticals</v>
          </cell>
          <cell r="G489" t="str">
            <v>SX thuốc, hóa dược, dược liệu</v>
          </cell>
          <cell r="H489" t="str">
            <v>Small</v>
          </cell>
        </row>
        <row r="490">
          <cell r="A490" t="str">
            <v>PMC</v>
          </cell>
          <cell r="B490" t="str">
            <v>Pharmedic Pharmaceutical Medicinal JSC</v>
          </cell>
          <cell r="C490" t="str">
            <v>HNX</v>
          </cell>
          <cell r="D490">
            <v>503.95894199999998</v>
          </cell>
          <cell r="E490" t="str">
            <v>Health Care</v>
          </cell>
          <cell r="F490" t="str">
            <v>Pharmaceuticals</v>
          </cell>
          <cell r="G490" t="str">
            <v>SX thuốc, hóa dược, dược liệu</v>
          </cell>
          <cell r="H490" t="str">
            <v>Small</v>
          </cell>
        </row>
        <row r="491">
          <cell r="A491" t="str">
            <v>PPP</v>
          </cell>
          <cell r="B491" t="str">
            <v>Phong Phu Pharmaceutial JSC</v>
          </cell>
          <cell r="C491" t="str">
            <v>HNX</v>
          </cell>
          <cell r="D491">
            <v>62.4</v>
          </cell>
          <cell r="E491" t="str">
            <v>Health Care</v>
          </cell>
          <cell r="F491" t="str">
            <v>Pharmaceuticals</v>
          </cell>
          <cell r="G491" t="str">
            <v>SX thuốc, hóa dược, dược liệu</v>
          </cell>
          <cell r="H491" t="str">
            <v>Small</v>
          </cell>
        </row>
        <row r="492">
          <cell r="A492" t="str">
            <v>SPM</v>
          </cell>
          <cell r="B492" t="str">
            <v>S.P.M Corporation</v>
          </cell>
          <cell r="C492" t="str">
            <v>HOSE</v>
          </cell>
          <cell r="D492">
            <v>188.649</v>
          </cell>
          <cell r="E492" t="str">
            <v>Health Care</v>
          </cell>
          <cell r="F492" t="str">
            <v>Pharmaceuticals</v>
          </cell>
          <cell r="G492" t="str">
            <v>SX thuốc, hóa dược, dược liệu</v>
          </cell>
          <cell r="H492" t="str">
            <v>Small</v>
          </cell>
        </row>
        <row r="493">
          <cell r="A493" t="str">
            <v>TRA</v>
          </cell>
          <cell r="B493" t="str">
            <v>Traphaco JSC</v>
          </cell>
          <cell r="C493" t="str">
            <v>HOSE</v>
          </cell>
          <cell r="D493">
            <v>3461.1200899999999</v>
          </cell>
          <cell r="E493" t="str">
            <v>Health Care</v>
          </cell>
          <cell r="F493" t="str">
            <v>Pharmaceuticals</v>
          </cell>
          <cell r="G493" t="str">
            <v>SX thuốc, hóa dược, dược liệu</v>
          </cell>
          <cell r="H493" t="str">
            <v>Medium</v>
          </cell>
        </row>
        <row r="494">
          <cell r="A494" t="str">
            <v>VDP</v>
          </cell>
          <cell r="B494" t="str">
            <v>Vidipha Central Pharmaceutical Joint Stock Company</v>
          </cell>
          <cell r="C494" t="str">
            <v>HOSE</v>
          </cell>
          <cell r="D494">
            <v>432.64888560000003</v>
          </cell>
          <cell r="E494" t="str">
            <v>Health Care</v>
          </cell>
          <cell r="F494" t="str">
            <v>Pharmaceuticals</v>
          </cell>
          <cell r="G494" t="str">
            <v>SX thuốc, hóa dược, dược liệu</v>
          </cell>
          <cell r="H494" t="str">
            <v>Small</v>
          </cell>
        </row>
        <row r="495">
          <cell r="A495" t="str">
            <v>PDB</v>
          </cell>
          <cell r="B495" t="str">
            <v>Pacific Dinco Corporation</v>
          </cell>
          <cell r="C495" t="str">
            <v>HNX</v>
          </cell>
          <cell r="D495">
            <v>89.990808099999995</v>
          </cell>
          <cell r="E495" t="str">
            <v>Materials</v>
          </cell>
          <cell r="F495" t="str">
            <v>Cement</v>
          </cell>
          <cell r="G495" t="str">
            <v>SX vật liệu xây dựng (trừ thép)</v>
          </cell>
          <cell r="H495" t="str">
            <v>Small</v>
          </cell>
        </row>
        <row r="496">
          <cell r="A496" t="str">
            <v>HPM</v>
          </cell>
          <cell r="B496" t="str">
            <v>Hoang Phuc Mineral Trading and Construction JSC</v>
          </cell>
          <cell r="C496" t="str">
            <v>HNX</v>
          </cell>
          <cell r="D496">
            <v>46.36</v>
          </cell>
          <cell r="E496" t="str">
            <v>Industrials</v>
          </cell>
          <cell r="F496" t="str">
            <v>Engineering&amp;Construction</v>
          </cell>
          <cell r="G496" t="str">
            <v>SX vật liệu xây dựng (trừ thép)</v>
          </cell>
          <cell r="H496" t="str">
            <v>Small</v>
          </cell>
        </row>
        <row r="497">
          <cell r="A497" t="str">
            <v>SCL</v>
          </cell>
          <cell r="B497" t="str">
            <v>Song Da Cao Cuong JSC</v>
          </cell>
          <cell r="C497" t="str">
            <v>HNX</v>
          </cell>
          <cell r="D497">
            <v>41.669919</v>
          </cell>
          <cell r="E497" t="str">
            <v>Industrials</v>
          </cell>
          <cell r="F497" t="str">
            <v>Engineering&amp;Construction</v>
          </cell>
          <cell r="G497" t="str">
            <v>SX vật liệu xây dựng (trừ thép)</v>
          </cell>
          <cell r="H497" t="str">
            <v>Small</v>
          </cell>
        </row>
        <row r="498">
          <cell r="A498" t="str">
            <v>SDP</v>
          </cell>
          <cell r="B498" t="str">
            <v>Song Da Investment and Trading Petrolium JSC</v>
          </cell>
          <cell r="C498" t="str">
            <v>HNX</v>
          </cell>
          <cell r="D498">
            <v>25.5632856</v>
          </cell>
          <cell r="E498" t="str">
            <v>Industrials</v>
          </cell>
          <cell r="F498" t="str">
            <v>Engineering&amp;Construction</v>
          </cell>
          <cell r="G498" t="str">
            <v>SX vật liệu xây dựng (trừ thép)</v>
          </cell>
          <cell r="H498" t="str">
            <v>Small</v>
          </cell>
        </row>
        <row r="499">
          <cell r="A499" t="str">
            <v>SHI</v>
          </cell>
          <cell r="B499" t="str">
            <v>Sonha International Corporation</v>
          </cell>
          <cell r="C499" t="str">
            <v>HOSE</v>
          </cell>
          <cell r="D499">
            <v>469.12542764</v>
          </cell>
          <cell r="E499" t="str">
            <v>Industrials</v>
          </cell>
          <cell r="F499" t="str">
            <v>Engineering&amp;Construction</v>
          </cell>
          <cell r="G499" t="str">
            <v>SX vật liệu xây dựng (trừ thép)</v>
          </cell>
          <cell r="H499" t="str">
            <v>Small</v>
          </cell>
        </row>
        <row r="500">
          <cell r="A500" t="str">
            <v>SVN</v>
          </cell>
          <cell r="B500" t="str">
            <v>SOLAVINA JSC</v>
          </cell>
          <cell r="C500" t="str">
            <v>HNX</v>
          </cell>
          <cell r="D500">
            <v>42</v>
          </cell>
          <cell r="E500" t="str">
            <v>Industrials</v>
          </cell>
          <cell r="F500" t="str">
            <v>Engineering&amp;Construction</v>
          </cell>
          <cell r="G500" t="str">
            <v>SX vật liệu xây dựng (trừ thép)</v>
          </cell>
          <cell r="H500" t="str">
            <v>Small</v>
          </cell>
        </row>
        <row r="501">
          <cell r="A501" t="str">
            <v>VE3</v>
          </cell>
          <cell r="B501" t="str">
            <v>VNECO 3 Electricity Construction JSC</v>
          </cell>
          <cell r="C501" t="str">
            <v>HNX</v>
          </cell>
          <cell r="D501">
            <v>14.912723</v>
          </cell>
          <cell r="E501" t="str">
            <v>Industrials</v>
          </cell>
          <cell r="F501" t="str">
            <v>Engineering&amp;Construction</v>
          </cell>
          <cell r="G501" t="str">
            <v>SX vật liệu xây dựng (trừ thép)</v>
          </cell>
          <cell r="H501" t="str">
            <v>Small</v>
          </cell>
        </row>
        <row r="502">
          <cell r="A502" t="str">
            <v>VNE</v>
          </cell>
          <cell r="B502" t="str">
            <v>Vietnam Electricity Construction Joint Stock Corporation</v>
          </cell>
          <cell r="C502" t="str">
            <v>HOSE</v>
          </cell>
          <cell r="D502">
            <v>605.49250386999995</v>
          </cell>
          <cell r="E502" t="str">
            <v>Industrials</v>
          </cell>
          <cell r="F502" t="str">
            <v>Engineering&amp;Construction</v>
          </cell>
          <cell r="G502" t="str">
            <v>SX vật liệu xây dựng (trừ thép)</v>
          </cell>
          <cell r="H502" t="str">
            <v>Small</v>
          </cell>
        </row>
        <row r="503">
          <cell r="A503" t="str">
            <v>ACC</v>
          </cell>
          <cell r="B503" t="str">
            <v>Becamex Asphalt And Concrete JSC</v>
          </cell>
          <cell r="C503" t="str">
            <v>HOSE</v>
          </cell>
          <cell r="D503">
            <v>201</v>
          </cell>
          <cell r="E503" t="str">
            <v>Materials</v>
          </cell>
          <cell r="F503" t="str">
            <v>Cement</v>
          </cell>
          <cell r="G503" t="str">
            <v>SX vật liệu xây dựng (trừ thép)</v>
          </cell>
          <cell r="H503" t="str">
            <v>Small</v>
          </cell>
        </row>
        <row r="504">
          <cell r="A504" t="str">
            <v>BCC</v>
          </cell>
          <cell r="B504" t="str">
            <v>Bim Son Cement JSC</v>
          </cell>
          <cell r="C504" t="str">
            <v>HNX</v>
          </cell>
          <cell r="D504">
            <v>748.06836720000001</v>
          </cell>
          <cell r="E504" t="str">
            <v>Materials</v>
          </cell>
          <cell r="F504" t="str">
            <v>Cement</v>
          </cell>
          <cell r="G504" t="str">
            <v>SX vật liệu xây dựng (trừ thép)</v>
          </cell>
          <cell r="H504" t="str">
            <v>Small</v>
          </cell>
        </row>
        <row r="505">
          <cell r="A505" t="str">
            <v>BTS</v>
          </cell>
          <cell r="B505" t="str">
            <v>VICEM But Son Cement JSC</v>
          </cell>
          <cell r="C505" t="str">
            <v>HNX</v>
          </cell>
          <cell r="D505">
            <v>611.80502190000004</v>
          </cell>
          <cell r="E505" t="str">
            <v>Materials</v>
          </cell>
          <cell r="F505" t="str">
            <v>Cement</v>
          </cell>
          <cell r="G505" t="str">
            <v>SX vật liệu xây dựng (trừ thép)</v>
          </cell>
          <cell r="H505" t="str">
            <v>Small</v>
          </cell>
        </row>
        <row r="506">
          <cell r="A506" t="str">
            <v>CCM</v>
          </cell>
          <cell r="B506" t="str">
            <v>Can Tho Mineral And Cement JSC</v>
          </cell>
          <cell r="C506" t="str">
            <v>HNX</v>
          </cell>
          <cell r="D506">
            <v>216.99636000000001</v>
          </cell>
          <cell r="E506" t="str">
            <v>Materials</v>
          </cell>
          <cell r="F506" t="str">
            <v>Cement</v>
          </cell>
          <cell r="G506" t="str">
            <v>SX vật liệu xây dựng (trừ thép)</v>
          </cell>
          <cell r="H506" t="str">
            <v>Small</v>
          </cell>
        </row>
        <row r="507">
          <cell r="A507" t="str">
            <v>CLH</v>
          </cell>
          <cell r="B507" t="str">
            <v>VVMI La Hien Cement JSC</v>
          </cell>
          <cell r="C507" t="str">
            <v>HNX</v>
          </cell>
          <cell r="D507">
            <v>130</v>
          </cell>
          <cell r="E507" t="str">
            <v>Materials</v>
          </cell>
          <cell r="F507" t="str">
            <v>Cement</v>
          </cell>
          <cell r="G507" t="str">
            <v>SX vật liệu xây dựng (trừ thép)</v>
          </cell>
          <cell r="H507" t="str">
            <v>Small</v>
          </cell>
        </row>
        <row r="508">
          <cell r="A508" t="str">
            <v>DXV</v>
          </cell>
          <cell r="B508" t="str">
            <v>Danang VICEM Construction Building Materials JSC</v>
          </cell>
          <cell r="C508" t="str">
            <v>HOSE</v>
          </cell>
          <cell r="D508">
            <v>38.411999999999999</v>
          </cell>
          <cell r="E508" t="str">
            <v>Materials</v>
          </cell>
          <cell r="F508" t="str">
            <v>Cement</v>
          </cell>
          <cell r="G508" t="str">
            <v>SX vật liệu xây dựng (trừ thép)</v>
          </cell>
          <cell r="H508" t="str">
            <v>Small</v>
          </cell>
        </row>
        <row r="509">
          <cell r="A509" t="str">
            <v>FCM</v>
          </cell>
          <cell r="B509" t="str">
            <v>FECON Mining JSC</v>
          </cell>
          <cell r="C509" t="str">
            <v>HOSE</v>
          </cell>
          <cell r="D509">
            <v>238.21</v>
          </cell>
          <cell r="E509" t="str">
            <v>Materials</v>
          </cell>
          <cell r="F509" t="str">
            <v>Cement</v>
          </cell>
          <cell r="G509" t="str">
            <v>SX vật liệu xây dựng (trừ thép)</v>
          </cell>
          <cell r="H509" t="str">
            <v>Small</v>
          </cell>
        </row>
        <row r="510">
          <cell r="A510" t="str">
            <v>HCC</v>
          </cell>
          <cell r="B510" t="str">
            <v>Intimex - Hoa Cam Concrete JSC</v>
          </cell>
          <cell r="C510" t="str">
            <v>HNX</v>
          </cell>
          <cell r="D510">
            <v>121.2449742</v>
          </cell>
          <cell r="E510" t="str">
            <v>Materials</v>
          </cell>
          <cell r="F510" t="str">
            <v>Cement</v>
          </cell>
          <cell r="G510" t="str">
            <v>SX vật liệu xây dựng (trừ thép)</v>
          </cell>
          <cell r="H510" t="str">
            <v>Small</v>
          </cell>
        </row>
        <row r="511">
          <cell r="A511" t="str">
            <v>HOM</v>
          </cell>
          <cell r="B511" t="str">
            <v>VICEM Hoang Mai Cement JSC</v>
          </cell>
          <cell r="C511" t="str">
            <v>HNX</v>
          </cell>
          <cell r="D511">
            <v>256.14582000000001</v>
          </cell>
          <cell r="E511" t="str">
            <v>Materials</v>
          </cell>
          <cell r="F511" t="str">
            <v>Cement</v>
          </cell>
          <cell r="G511" t="str">
            <v>SX vật liệu xây dựng (trừ thép)</v>
          </cell>
          <cell r="H511" t="str">
            <v>Small</v>
          </cell>
        </row>
        <row r="512">
          <cell r="A512" t="str">
            <v>HT1</v>
          </cell>
          <cell r="B512" t="str">
            <v>Ha Tien 1 Cement JSC</v>
          </cell>
          <cell r="C512" t="str">
            <v>HOSE</v>
          </cell>
          <cell r="D512">
            <v>4998.1990341000001</v>
          </cell>
          <cell r="E512" t="str">
            <v>Materials</v>
          </cell>
          <cell r="F512" t="str">
            <v>Cement</v>
          </cell>
          <cell r="G512" t="str">
            <v>SX vật liệu xây dựng (trừ thép)</v>
          </cell>
          <cell r="H512" t="str">
            <v>Medium</v>
          </cell>
        </row>
        <row r="513">
          <cell r="A513" t="str">
            <v>HVX</v>
          </cell>
          <cell r="B513" t="str">
            <v>Vicem Hai Van Cement JSC</v>
          </cell>
          <cell r="C513" t="str">
            <v>HOSE</v>
          </cell>
          <cell r="D513">
            <v>184.7873625</v>
          </cell>
          <cell r="E513" t="str">
            <v>Materials</v>
          </cell>
          <cell r="F513" t="str">
            <v>Cement</v>
          </cell>
          <cell r="G513" t="str">
            <v>SX vật liệu xây dựng (trừ thép)</v>
          </cell>
          <cell r="H513" t="str">
            <v>Small</v>
          </cell>
        </row>
        <row r="514">
          <cell r="A514" t="str">
            <v>QNC</v>
          </cell>
          <cell r="B514" t="str">
            <v>Quang Ninh Contrustion and Cement JSC</v>
          </cell>
          <cell r="C514" t="str">
            <v>HNX</v>
          </cell>
          <cell r="D514">
            <v>148.45243600000001</v>
          </cell>
          <cell r="E514" t="str">
            <v>Materials</v>
          </cell>
          <cell r="F514" t="str">
            <v>Cement</v>
          </cell>
          <cell r="G514" t="str">
            <v>SX vật liệu xây dựng (trừ thép)</v>
          </cell>
          <cell r="H514" t="str">
            <v>Small</v>
          </cell>
        </row>
        <row r="515">
          <cell r="A515" t="str">
            <v>SCJ</v>
          </cell>
          <cell r="B515" t="str">
            <v>Sai Son Cement JSC</v>
          </cell>
          <cell r="C515" t="str">
            <v>HNX</v>
          </cell>
          <cell r="D515">
            <v>64.402799999999999</v>
          </cell>
          <cell r="E515" t="str">
            <v>Materials</v>
          </cell>
          <cell r="F515" t="str">
            <v>Cement</v>
          </cell>
          <cell r="G515" t="str">
            <v>SX vật liệu xây dựng (trừ thép)</v>
          </cell>
          <cell r="H515" t="str">
            <v>Small</v>
          </cell>
        </row>
        <row r="516">
          <cell r="A516" t="str">
            <v>TBX</v>
          </cell>
          <cell r="B516" t="str">
            <v>Thai Binh Cement JSC</v>
          </cell>
          <cell r="C516" t="str">
            <v>HNX</v>
          </cell>
          <cell r="D516">
            <v>13.59252</v>
          </cell>
          <cell r="E516" t="str">
            <v>Materials</v>
          </cell>
          <cell r="F516" t="str">
            <v>Cement</v>
          </cell>
          <cell r="G516" t="str">
            <v>SX vật liệu xây dựng (trừ thép)</v>
          </cell>
          <cell r="H516" t="str">
            <v>Small</v>
          </cell>
        </row>
        <row r="517">
          <cell r="A517" t="str">
            <v>TXM</v>
          </cell>
          <cell r="B517" t="str">
            <v>VICEM Gypsum and Cement JSC</v>
          </cell>
          <cell r="C517" t="str">
            <v>HNX</v>
          </cell>
          <cell r="D517">
            <v>64.400000000000006</v>
          </cell>
          <cell r="E517" t="str">
            <v>Materials</v>
          </cell>
          <cell r="F517" t="str">
            <v>Cement</v>
          </cell>
          <cell r="G517" t="str">
            <v>SX vật liệu xây dựng (trừ thép)</v>
          </cell>
          <cell r="H517" t="str">
            <v>Small</v>
          </cell>
        </row>
        <row r="518">
          <cell r="A518" t="str">
            <v>CVT</v>
          </cell>
          <cell r="B518" t="str">
            <v>CMC JSC</v>
          </cell>
          <cell r="C518" t="str">
            <v>HNX</v>
          </cell>
          <cell r="D518">
            <v>1308.03675245</v>
          </cell>
          <cell r="E518" t="str">
            <v>Materials</v>
          </cell>
          <cell r="F518" t="str">
            <v>Ceramic, Granic, Brick</v>
          </cell>
          <cell r="G518" t="str">
            <v>SX vật liệu xây dựng (trừ thép)</v>
          </cell>
          <cell r="H518" t="str">
            <v>Small</v>
          </cell>
        </row>
        <row r="519">
          <cell r="A519" t="str">
            <v>GMX</v>
          </cell>
          <cell r="B519" t="str">
            <v>My Xuan Brick Tile Pottery and Construction JSC</v>
          </cell>
          <cell r="C519" t="str">
            <v>HNX</v>
          </cell>
          <cell r="D519">
            <v>140.83287200000001</v>
          </cell>
          <cell r="E519" t="str">
            <v>Materials</v>
          </cell>
          <cell r="F519" t="str">
            <v>Ceramic, Granic, Brick</v>
          </cell>
          <cell r="G519" t="str">
            <v>SX vật liệu xây dựng (trừ thép)</v>
          </cell>
          <cell r="H519" t="str">
            <v>Small</v>
          </cell>
        </row>
        <row r="520">
          <cell r="A520" t="str">
            <v>HLY</v>
          </cell>
          <cell r="B520" t="str">
            <v>Viglacera Ha Long I JSC</v>
          </cell>
          <cell r="C520" t="str">
            <v>HNX</v>
          </cell>
          <cell r="D520">
            <v>17.198366</v>
          </cell>
          <cell r="E520" t="str">
            <v>Materials</v>
          </cell>
          <cell r="F520" t="str">
            <v>Ceramic, Granic, Brick</v>
          </cell>
          <cell r="G520" t="str">
            <v>SX vật liệu xây dựng (trừ thép)</v>
          </cell>
          <cell r="H520" t="str">
            <v>Small</v>
          </cell>
        </row>
        <row r="521">
          <cell r="A521" t="str">
            <v>KHL</v>
          </cell>
          <cell r="B521" t="str">
            <v>Hung Long Mineral And Building Material JSC</v>
          </cell>
          <cell r="C521" t="str">
            <v>HNX</v>
          </cell>
          <cell r="D521">
            <v>3.6</v>
          </cell>
          <cell r="E521" t="str">
            <v>Materials</v>
          </cell>
          <cell r="F521" t="str">
            <v>Ceramic, Granic, Brick</v>
          </cell>
          <cell r="G521" t="str">
            <v>SX vật liệu xây dựng (trừ thép)</v>
          </cell>
          <cell r="H521" t="str">
            <v>Small</v>
          </cell>
        </row>
        <row r="522">
          <cell r="A522" t="str">
            <v>LBM</v>
          </cell>
          <cell r="B522" t="str">
            <v>Lam Dong Minerals And Building Materials JSC</v>
          </cell>
          <cell r="C522" t="str">
            <v>HOSE</v>
          </cell>
          <cell r="D522">
            <v>289</v>
          </cell>
          <cell r="E522" t="str">
            <v>Materials</v>
          </cell>
          <cell r="F522" t="str">
            <v>Ceramic, Granic, Brick</v>
          </cell>
          <cell r="G522" t="str">
            <v>SX vật liệu xây dựng (trừ thép)</v>
          </cell>
          <cell r="H522" t="str">
            <v>Small</v>
          </cell>
        </row>
        <row r="523">
          <cell r="A523" t="str">
            <v>MCC</v>
          </cell>
          <cell r="B523" t="str">
            <v>High - Grade Brick - Tile Co-opration</v>
          </cell>
          <cell r="C523" t="str">
            <v>HNX</v>
          </cell>
          <cell r="D523">
            <v>72.298798000000005</v>
          </cell>
          <cell r="E523" t="str">
            <v>Materials</v>
          </cell>
          <cell r="F523" t="str">
            <v>Ceramic, Granic, Brick</v>
          </cell>
          <cell r="G523" t="str">
            <v>SX vật liệu xây dựng (trừ thép)</v>
          </cell>
          <cell r="H523" t="str">
            <v>Small</v>
          </cell>
        </row>
        <row r="524">
          <cell r="A524" t="str">
            <v>NHC</v>
          </cell>
          <cell r="B524" t="str">
            <v>Nhi Hiep Brick-Tile JSC</v>
          </cell>
          <cell r="C524" t="str">
            <v>HNX</v>
          </cell>
          <cell r="D524">
            <v>118.3159838</v>
          </cell>
          <cell r="E524" t="str">
            <v>Materials</v>
          </cell>
          <cell r="F524" t="str">
            <v>Ceramic, Granic, Brick</v>
          </cell>
          <cell r="G524" t="str">
            <v>SX vật liệu xây dựng (trừ thép)</v>
          </cell>
          <cell r="H524" t="str">
            <v>Small</v>
          </cell>
        </row>
        <row r="525">
          <cell r="A525" t="str">
            <v>TCR</v>
          </cell>
          <cell r="B525" t="str">
            <v>TAICERA Ceramic JSC</v>
          </cell>
          <cell r="C525" t="str">
            <v>HOSE</v>
          </cell>
          <cell r="D525">
            <v>127.64464902</v>
          </cell>
          <cell r="E525" t="str">
            <v>Materials</v>
          </cell>
          <cell r="F525" t="str">
            <v>Ceramic, Granic, Brick</v>
          </cell>
          <cell r="G525" t="str">
            <v>SX vật liệu xây dựng (trừ thép)</v>
          </cell>
          <cell r="H525" t="str">
            <v>Small</v>
          </cell>
        </row>
        <row r="526">
          <cell r="A526" t="str">
            <v>TTC</v>
          </cell>
          <cell r="B526" t="str">
            <v>Thanh Thanh JSC</v>
          </cell>
          <cell r="C526" t="str">
            <v>HNX</v>
          </cell>
          <cell r="D526">
            <v>98.018711999999994</v>
          </cell>
          <cell r="E526" t="str">
            <v>Materials</v>
          </cell>
          <cell r="F526" t="str">
            <v>Ceramic, Granic, Brick</v>
          </cell>
          <cell r="G526" t="str">
            <v>SX vật liệu xây dựng (trừ thép)</v>
          </cell>
          <cell r="H526" t="str">
            <v>Small</v>
          </cell>
        </row>
        <row r="527">
          <cell r="A527" t="str">
            <v>VCS</v>
          </cell>
          <cell r="B527" t="str">
            <v>VICOSTONE JSC</v>
          </cell>
          <cell r="C527" t="str">
            <v>HNX</v>
          </cell>
          <cell r="D527">
            <v>17952</v>
          </cell>
          <cell r="E527" t="str">
            <v>Materials</v>
          </cell>
          <cell r="F527" t="str">
            <v>Ceramic, Granic, Brick</v>
          </cell>
          <cell r="G527" t="str">
            <v>SX vật liệu xây dựng (trừ thép)</v>
          </cell>
          <cell r="H527" t="str">
            <v>Large</v>
          </cell>
        </row>
        <row r="528">
          <cell r="A528" t="str">
            <v>VHL</v>
          </cell>
          <cell r="B528" t="str">
            <v>Viglacera Ha Long JSC</v>
          </cell>
          <cell r="C528" t="str">
            <v>HNX</v>
          </cell>
          <cell r="D528">
            <v>1187.5</v>
          </cell>
          <cell r="E528" t="str">
            <v>Materials</v>
          </cell>
          <cell r="F528" t="str">
            <v>Ceramic, Granic, Brick</v>
          </cell>
          <cell r="G528" t="str">
            <v>SX vật liệu xây dựng (trừ thép)</v>
          </cell>
          <cell r="H528" t="str">
            <v>Small</v>
          </cell>
        </row>
        <row r="529">
          <cell r="A529" t="str">
            <v>VIT</v>
          </cell>
          <cell r="B529" t="str">
            <v>Viglacera Tien Son JSC</v>
          </cell>
          <cell r="C529" t="str">
            <v>HNX</v>
          </cell>
          <cell r="D529">
            <v>257.39556479999999</v>
          </cell>
          <cell r="E529" t="str">
            <v>Materials</v>
          </cell>
          <cell r="F529" t="str">
            <v>Ceramic, Granic, Brick</v>
          </cell>
          <cell r="G529" t="str">
            <v>SX vật liệu xây dựng (trừ thép)</v>
          </cell>
          <cell r="H529" t="str">
            <v>Small</v>
          </cell>
        </row>
        <row r="530">
          <cell r="A530" t="str">
            <v>VTS</v>
          </cell>
          <cell r="B530" t="str">
            <v>Viglacera Tu Son Ceramic JSC</v>
          </cell>
          <cell r="C530" t="str">
            <v>HNX</v>
          </cell>
          <cell r="D530">
            <v>28</v>
          </cell>
          <cell r="E530" t="str">
            <v>Materials</v>
          </cell>
          <cell r="F530" t="str">
            <v>Ceramic, Granic, Brick</v>
          </cell>
          <cell r="G530" t="str">
            <v>SX vật liệu xây dựng (trừ thép)</v>
          </cell>
          <cell r="H530" t="str">
            <v>Small</v>
          </cell>
        </row>
        <row r="531">
          <cell r="A531" t="str">
            <v>TKU</v>
          </cell>
          <cell r="B531" t="str">
            <v>Tung Kuang Industrial JSC</v>
          </cell>
          <cell r="C531" t="str">
            <v>HNX</v>
          </cell>
          <cell r="D531">
            <v>387.45889169999998</v>
          </cell>
          <cell r="E531" t="str">
            <v>Materials</v>
          </cell>
          <cell r="F531" t="str">
            <v>Aluminium</v>
          </cell>
          <cell r="G531" t="str">
            <v>SX vật liệu xây dựng (trừ thép)</v>
          </cell>
          <cell r="H531" t="str">
            <v>Small</v>
          </cell>
        </row>
        <row r="532">
          <cell r="A532" t="str">
            <v>VGC</v>
          </cell>
          <cell r="B532" t="str">
            <v>Viglacera Corporation - JSC</v>
          </cell>
          <cell r="C532" t="str">
            <v>HNX</v>
          </cell>
          <cell r="D532">
            <v>11343.254999999999</v>
          </cell>
          <cell r="E532" t="str">
            <v>Materials</v>
          </cell>
          <cell r="F532" t="str">
            <v>Ceramic, Granic, Brick</v>
          </cell>
          <cell r="G532" t="str">
            <v>SX vật liệu xây dựng (trừ thép)</v>
          </cell>
          <cell r="H532" t="str">
            <v>Medium</v>
          </cell>
        </row>
        <row r="533">
          <cell r="A533" t="str">
            <v>GKM</v>
          </cell>
          <cell r="B533" t="str">
            <v>Khang Minh Brick Joint Stock Company</v>
          </cell>
          <cell r="C533" t="str">
            <v>HNX</v>
          </cell>
          <cell r="D533">
            <v>144.44999999999999</v>
          </cell>
          <cell r="E533" t="str">
            <v>Materials</v>
          </cell>
          <cell r="F533" t="str">
            <v>Ceramic, Granic, Brick</v>
          </cell>
          <cell r="G533" t="str">
            <v>SX vật liệu xây dựng (trừ thép)</v>
          </cell>
          <cell r="H533" t="str">
            <v>Small</v>
          </cell>
        </row>
        <row r="534">
          <cell r="A534" t="str">
            <v>NSH</v>
          </cell>
          <cell r="B534" t="str">
            <v>Song Hong Aluminium Joint Stock Company</v>
          </cell>
          <cell r="C534" t="str">
            <v>HNX</v>
          </cell>
          <cell r="D534">
            <v>248.32124400000001</v>
          </cell>
          <cell r="E534" t="str">
            <v>Materials</v>
          </cell>
          <cell r="F534" t="str">
            <v>Aluminium</v>
          </cell>
          <cell r="G534" t="str">
            <v>SX vật liệu xây dựng (trừ thép)</v>
          </cell>
          <cell r="H534" t="str">
            <v>Small</v>
          </cell>
        </row>
        <row r="535">
          <cell r="A535" t="str">
            <v>CMC</v>
          </cell>
          <cell r="B535" t="str">
            <v>CMC Investment JSC</v>
          </cell>
          <cell r="C535" t="str">
            <v>HNX</v>
          </cell>
          <cell r="D535">
            <v>25.541879999999999</v>
          </cell>
          <cell r="E535" t="str">
            <v>Consumer Discretionary</v>
          </cell>
          <cell r="F535" t="str">
            <v>Automobiles &amp; Components</v>
          </cell>
          <cell r="G535" t="str">
            <v xml:space="preserve">Thương mại hàng công nghiệp </v>
          </cell>
          <cell r="H535" t="str">
            <v>Small</v>
          </cell>
        </row>
        <row r="536">
          <cell r="A536" t="str">
            <v>HHS</v>
          </cell>
          <cell r="B536" t="str">
            <v>Hoang Huy Investment Services JSC</v>
          </cell>
          <cell r="C536" t="str">
            <v>HOSE</v>
          </cell>
          <cell r="D536">
            <v>1283.9817398800001</v>
          </cell>
          <cell r="E536" t="str">
            <v>Consumer Discretionary</v>
          </cell>
          <cell r="F536" t="str">
            <v>Automobiles &amp; Components</v>
          </cell>
          <cell r="G536" t="str">
            <v xml:space="preserve">Thương mại hàng công nghiệp </v>
          </cell>
          <cell r="H536" t="str">
            <v>Small</v>
          </cell>
        </row>
        <row r="537">
          <cell r="A537" t="str">
            <v>HTL</v>
          </cell>
          <cell r="B537" t="str">
            <v>Truong Long Engineering and Auto JSC</v>
          </cell>
          <cell r="C537" t="str">
            <v>HOSE</v>
          </cell>
          <cell r="D537">
            <v>341.4</v>
          </cell>
          <cell r="E537" t="str">
            <v>Consumer Discretionary</v>
          </cell>
          <cell r="F537" t="str">
            <v>Automobiles &amp; Components</v>
          </cell>
          <cell r="G537" t="str">
            <v xml:space="preserve">Thương mại hàng công nghiệp </v>
          </cell>
          <cell r="H537" t="str">
            <v>Small</v>
          </cell>
        </row>
        <row r="538">
          <cell r="A538" t="str">
            <v>TMT</v>
          </cell>
          <cell r="B538" t="str">
            <v>TMT Motor JSC</v>
          </cell>
          <cell r="C538" t="str">
            <v>HOSE</v>
          </cell>
          <cell r="D538">
            <v>383.53099200000003</v>
          </cell>
          <cell r="E538" t="str">
            <v>Consumer Discretionary</v>
          </cell>
          <cell r="F538" t="str">
            <v>Automobiles &amp; Components</v>
          </cell>
          <cell r="G538" t="str">
            <v xml:space="preserve">Thương mại hàng công nghiệp </v>
          </cell>
          <cell r="H538" t="str">
            <v>Small</v>
          </cell>
        </row>
        <row r="539">
          <cell r="A539" t="str">
            <v>TCH</v>
          </cell>
          <cell r="B539" t="str">
            <v>Hoang Huy Investment Financial Services JSC</v>
          </cell>
          <cell r="C539" t="str">
            <v>HOSE</v>
          </cell>
          <cell r="D539">
            <v>10509.829029</v>
          </cell>
          <cell r="E539" t="str">
            <v>Consumer Discretionary</v>
          </cell>
          <cell r="F539" t="str">
            <v>Automobiles &amp; Components</v>
          </cell>
          <cell r="G539" t="str">
            <v xml:space="preserve">Thương mại hàng công nghiệp </v>
          </cell>
          <cell r="H539" t="str">
            <v>Large</v>
          </cell>
        </row>
        <row r="540">
          <cell r="A540" t="str">
            <v>ST8</v>
          </cell>
          <cell r="B540" t="str">
            <v>Sieu Thanh Joint Stock Corporation</v>
          </cell>
          <cell r="C540" t="str">
            <v>HOSE</v>
          </cell>
          <cell r="D540">
            <v>442.39951439999999</v>
          </cell>
          <cell r="E540" t="str">
            <v>Consumer Discretionary</v>
          </cell>
          <cell r="F540" t="str">
            <v>Wholesale</v>
          </cell>
          <cell r="G540" t="str">
            <v xml:space="preserve">Thương mại hàng công nghiệp </v>
          </cell>
          <cell r="H540" t="str">
            <v>Small</v>
          </cell>
        </row>
        <row r="541">
          <cell r="A541" t="str">
            <v>HAX</v>
          </cell>
          <cell r="B541" t="str">
            <v>Hang Xanh Motors Service JSC</v>
          </cell>
          <cell r="C541" t="str">
            <v>HOSE</v>
          </cell>
          <cell r="D541">
            <v>595.22778300000004</v>
          </cell>
          <cell r="E541" t="str">
            <v>Consumer Discretionary</v>
          </cell>
          <cell r="F541" t="str">
            <v>Automobiles &amp; Components</v>
          </cell>
          <cell r="G541" t="str">
            <v xml:space="preserve">Thương mại hàng công nghiệp </v>
          </cell>
          <cell r="H541" t="str">
            <v>Small</v>
          </cell>
        </row>
        <row r="542">
          <cell r="A542" t="str">
            <v>SVC</v>
          </cell>
          <cell r="B542" t="str">
            <v>Sai Gon General Service Corporation</v>
          </cell>
          <cell r="C542" t="str">
            <v>HOSE</v>
          </cell>
          <cell r="D542">
            <v>1198.8243359999999</v>
          </cell>
          <cell r="E542" t="str">
            <v>Consumer Discretionary</v>
          </cell>
          <cell r="F542" t="str">
            <v>Automobiles &amp; Components</v>
          </cell>
          <cell r="G542" t="str">
            <v xml:space="preserve">Thương mại hàng công nghiệp </v>
          </cell>
          <cell r="H542" t="str">
            <v>Small</v>
          </cell>
        </row>
        <row r="543">
          <cell r="A543" t="str">
            <v>SVT</v>
          </cell>
          <cell r="B543" t="str">
            <v>Sai Gon Vien Dong Technology JSC</v>
          </cell>
          <cell r="C543" t="str">
            <v>HOSE</v>
          </cell>
          <cell r="D543">
            <v>77.267717579999996</v>
          </cell>
          <cell r="E543" t="str">
            <v>Consumer Discretionary</v>
          </cell>
          <cell r="F543" t="str">
            <v>Consumer Retailing</v>
          </cell>
          <cell r="G543" t="str">
            <v xml:space="preserve">Thương mại hàng công nghiệp </v>
          </cell>
          <cell r="H543" t="str">
            <v>Small</v>
          </cell>
        </row>
        <row r="544">
          <cell r="A544" t="str">
            <v>AMD</v>
          </cell>
          <cell r="B544" t="str">
            <v>AMD GROUP Investment JSC</v>
          </cell>
          <cell r="C544" t="str">
            <v>HOSE</v>
          </cell>
          <cell r="D544">
            <v>645.84425229999999</v>
          </cell>
          <cell r="E544" t="str">
            <v>Consumer Discretionary</v>
          </cell>
          <cell r="F544" t="str">
            <v>Wholesale</v>
          </cell>
          <cell r="G544" t="str">
            <v xml:space="preserve">Thương mại hàng công nghiệp </v>
          </cell>
          <cell r="H544" t="str">
            <v>Small</v>
          </cell>
        </row>
        <row r="545">
          <cell r="A545" t="str">
            <v>ARM</v>
          </cell>
          <cell r="B545" t="str">
            <v>General Aviation Import Export JSC</v>
          </cell>
          <cell r="C545" t="str">
            <v>HNX</v>
          </cell>
          <cell r="D545">
            <v>115.895478</v>
          </cell>
          <cell r="E545" t="str">
            <v>Consumer Discretionary</v>
          </cell>
          <cell r="F545" t="str">
            <v>Wholesale</v>
          </cell>
          <cell r="G545" t="str">
            <v xml:space="preserve">Thương mại hàng công nghiệp </v>
          </cell>
          <cell r="H545" t="str">
            <v>Small</v>
          </cell>
        </row>
        <row r="546">
          <cell r="A546" t="str">
            <v>DPS</v>
          </cell>
          <cell r="B546" t="str">
            <v>Soc Son Development JSC</v>
          </cell>
          <cell r="C546" t="str">
            <v>HNX</v>
          </cell>
          <cell r="D546">
            <v>43.519359799999997</v>
          </cell>
          <cell r="E546" t="str">
            <v>Consumer Discretionary</v>
          </cell>
          <cell r="F546" t="str">
            <v>Wholesale</v>
          </cell>
          <cell r="G546" t="str">
            <v xml:space="preserve">Thương mại hàng công nghiệp </v>
          </cell>
          <cell r="H546" t="str">
            <v>Small</v>
          </cell>
        </row>
        <row r="547">
          <cell r="A547" t="str">
            <v>FDC</v>
          </cell>
          <cell r="B547" t="str">
            <v>Foreign Trade Development And Investment Corporation of Ho Chi Minh City</v>
          </cell>
          <cell r="C547" t="str">
            <v>HOSE</v>
          </cell>
          <cell r="D547">
            <v>782.25725699999998</v>
          </cell>
          <cell r="E547" t="str">
            <v>Consumer Discretionary</v>
          </cell>
          <cell r="F547" t="str">
            <v>Wholesale</v>
          </cell>
          <cell r="G547" t="str">
            <v xml:space="preserve">Thương mại hàng công nghiệp </v>
          </cell>
          <cell r="H547" t="str">
            <v>Small</v>
          </cell>
        </row>
        <row r="548">
          <cell r="A548" t="str">
            <v>FID</v>
          </cell>
          <cell r="B548" t="str">
            <v>Vietnam Enterprise Investment and Development JSC</v>
          </cell>
          <cell r="C548" t="str">
            <v>HNX</v>
          </cell>
          <cell r="D548">
            <v>47.079915999999997</v>
          </cell>
          <cell r="E548" t="str">
            <v>Consumer Discretionary</v>
          </cell>
          <cell r="F548" t="str">
            <v>Wholesale</v>
          </cell>
          <cell r="G548" t="str">
            <v xml:space="preserve">Thương mại hàng công nghiệp </v>
          </cell>
          <cell r="H548" t="str">
            <v>Small</v>
          </cell>
        </row>
        <row r="549">
          <cell r="A549" t="str">
            <v>HCD</v>
          </cell>
          <cell r="B549" t="str">
            <v xml:space="preserve">HCD Investment Producing and Trading JSC </v>
          </cell>
          <cell r="C549" t="str">
            <v>HOSE</v>
          </cell>
          <cell r="D549">
            <v>228.42</v>
          </cell>
          <cell r="E549" t="str">
            <v>Consumer Discretionary</v>
          </cell>
          <cell r="F549" t="str">
            <v>Wholesale</v>
          </cell>
          <cell r="G549" t="str">
            <v xml:space="preserve">Thương mại hàng công nghiệp </v>
          </cell>
          <cell r="H549" t="str">
            <v>Small</v>
          </cell>
        </row>
        <row r="550">
          <cell r="A550" t="str">
            <v>SHN</v>
          </cell>
          <cell r="B550" t="str">
            <v>Hanoi Investment General Corporation</v>
          </cell>
          <cell r="C550" t="str">
            <v>HNX</v>
          </cell>
          <cell r="D550">
            <v>1147.9549767000001</v>
          </cell>
          <cell r="E550" t="str">
            <v>Consumer Discretionary</v>
          </cell>
          <cell r="F550" t="str">
            <v>Wholesale</v>
          </cell>
          <cell r="G550" t="str">
            <v xml:space="preserve">Thương mại hàng công nghiệp </v>
          </cell>
          <cell r="H550" t="str">
            <v>Small</v>
          </cell>
        </row>
        <row r="551">
          <cell r="A551" t="str">
            <v>SMA</v>
          </cell>
          <cell r="B551" t="str">
            <v>Saigon Machinery Spare Parts JSC</v>
          </cell>
          <cell r="C551" t="str">
            <v>HOSE</v>
          </cell>
          <cell r="D551">
            <v>225.68</v>
          </cell>
          <cell r="E551" t="str">
            <v>Consumer Discretionary</v>
          </cell>
          <cell r="F551" t="str">
            <v>Wholesale</v>
          </cell>
          <cell r="G551" t="str">
            <v xml:space="preserve">Thương mại hàng công nghiệp </v>
          </cell>
          <cell r="H551" t="str">
            <v>Small</v>
          </cell>
        </row>
        <row r="552">
          <cell r="A552" t="str">
            <v>TNA</v>
          </cell>
          <cell r="B552" t="str">
            <v>Thien Nam Trading Import-Export JSC</v>
          </cell>
          <cell r="C552" t="str">
            <v>HOSE</v>
          </cell>
          <cell r="D552">
            <v>426.20301239999998</v>
          </cell>
          <cell r="E552" t="str">
            <v>Consumer Discretionary</v>
          </cell>
          <cell r="F552" t="str">
            <v>Wholesale</v>
          </cell>
          <cell r="G552" t="str">
            <v xml:space="preserve">Thương mại hàng công nghiệp </v>
          </cell>
          <cell r="H552" t="str">
            <v>Small</v>
          </cell>
        </row>
        <row r="553">
          <cell r="A553" t="str">
            <v>APP</v>
          </cell>
          <cell r="B553" t="str">
            <v>Additives and Petroleum Products JSC</v>
          </cell>
          <cell r="C553" t="str">
            <v>HNX</v>
          </cell>
          <cell r="D553">
            <v>43.234219000000003</v>
          </cell>
          <cell r="E553" t="str">
            <v>Energy</v>
          </cell>
          <cell r="F553" t="str">
            <v>Oil&amp;Gas</v>
          </cell>
          <cell r="G553" t="str">
            <v xml:space="preserve">Thương mại hàng công nghiệp </v>
          </cell>
          <cell r="H553" t="str">
            <v>Small</v>
          </cell>
        </row>
        <row r="554">
          <cell r="A554" t="str">
            <v>PLC</v>
          </cell>
          <cell r="B554" t="str">
            <v>Petrolimex Petrochemical Corporation</v>
          </cell>
          <cell r="C554" t="str">
            <v>HNX</v>
          </cell>
          <cell r="D554">
            <v>1535.1537539999999</v>
          </cell>
          <cell r="E554" t="str">
            <v>Energy</v>
          </cell>
          <cell r="F554" t="str">
            <v>Oil&amp;Gas</v>
          </cell>
          <cell r="G554" t="str">
            <v xml:space="preserve">Thương mại hàng công nghiệp </v>
          </cell>
          <cell r="H554" t="str">
            <v>Small</v>
          </cell>
        </row>
        <row r="555">
          <cell r="A555" t="str">
            <v>MSC</v>
          </cell>
          <cell r="B555" t="str">
            <v>Phu Nhuan Service Joint Stock Company</v>
          </cell>
          <cell r="C555" t="str">
            <v>HNX</v>
          </cell>
          <cell r="D555">
            <v>276.75</v>
          </cell>
          <cell r="E555" t="str">
            <v>Consumer Discretionary</v>
          </cell>
          <cell r="F555" t="str">
            <v>Wholesale</v>
          </cell>
          <cell r="G555" t="str">
            <v xml:space="preserve">Thương mại hàng công nghiệp </v>
          </cell>
          <cell r="H555" t="str">
            <v>Small</v>
          </cell>
        </row>
        <row r="556">
          <cell r="A556" t="str">
            <v>CTF</v>
          </cell>
          <cell r="B556" t="str">
            <v>City Auto Corporation</v>
          </cell>
          <cell r="C556" t="str">
            <v>HOSE</v>
          </cell>
          <cell r="D556">
            <v>324</v>
          </cell>
          <cell r="E556" t="str">
            <v>Consumer Discretionary</v>
          </cell>
          <cell r="F556" t="str">
            <v>Automobiles &amp; Components</v>
          </cell>
          <cell r="G556" t="str">
            <v xml:space="preserve">Thương mại hàng công nghiệp </v>
          </cell>
          <cell r="H556" t="str">
            <v>Small</v>
          </cell>
        </row>
        <row r="557">
          <cell r="A557" t="str">
            <v>HTT</v>
          </cell>
          <cell r="B557" t="str">
            <v>Ha Tay Trading Joint Stock Company</v>
          </cell>
          <cell r="C557" t="str">
            <v>HOSE</v>
          </cell>
          <cell r="D557">
            <v>54.6</v>
          </cell>
          <cell r="E557" t="str">
            <v>Materials</v>
          </cell>
          <cell r="F557" t="str">
            <v>Chemical</v>
          </cell>
          <cell r="G557" t="str">
            <v xml:space="preserve">Thương mại hàng công nghiệp </v>
          </cell>
          <cell r="H557" t="str">
            <v>Small</v>
          </cell>
        </row>
        <row r="558">
          <cell r="A558" t="str">
            <v>TNI</v>
          </cell>
          <cell r="B558" t="str">
            <v>CTCP Tập Đoàn Thành Nam</v>
          </cell>
          <cell r="C558" t="str">
            <v>HOSE</v>
          </cell>
          <cell r="D558">
            <v>327.60000000000002</v>
          </cell>
          <cell r="E558" t="str">
            <v>Consumer Discretionary</v>
          </cell>
          <cell r="F558" t="str">
            <v>Wholesale</v>
          </cell>
          <cell r="G558" t="str">
            <v xml:space="preserve">Thương mại hàng công nghiệp </v>
          </cell>
          <cell r="H558" t="str">
            <v>Small</v>
          </cell>
        </row>
        <row r="559">
          <cell r="A559" t="str">
            <v>MCF</v>
          </cell>
          <cell r="B559" t="str">
            <v>Mechanics Construction And Foodstuff JSC</v>
          </cell>
          <cell r="C559" t="str">
            <v>HNX</v>
          </cell>
          <cell r="D559">
            <v>116</v>
          </cell>
          <cell r="E559" t="str">
            <v>Consumer Discretionary</v>
          </cell>
          <cell r="F559" t="str">
            <v>Wholesale</v>
          </cell>
          <cell r="G559" t="str">
            <v>Thương mại hàng nông lâm nghiệp</v>
          </cell>
          <cell r="H559" t="str">
            <v>Small</v>
          </cell>
        </row>
        <row r="560">
          <cell r="A560" t="str">
            <v>TH1</v>
          </cell>
          <cell r="B560" t="str">
            <v>The Vietnam National General Export - Import JSC No.1</v>
          </cell>
          <cell r="C560" t="str">
            <v>HNX</v>
          </cell>
          <cell r="D560">
            <v>852.97123799999997</v>
          </cell>
          <cell r="E560" t="str">
            <v>Consumer Discretionary</v>
          </cell>
          <cell r="F560" t="str">
            <v>Wholesale</v>
          </cell>
          <cell r="G560" t="str">
            <v>Thương mại hàng nông lâm nghiệp</v>
          </cell>
          <cell r="H560" t="str">
            <v>Medium</v>
          </cell>
        </row>
        <row r="561">
          <cell r="A561" t="str">
            <v>CTP</v>
          </cell>
          <cell r="B561" t="str">
            <v>Thuong Phu JSC</v>
          </cell>
          <cell r="C561" t="str">
            <v>HNX</v>
          </cell>
          <cell r="D561">
            <v>61.599988799999998</v>
          </cell>
          <cell r="E561" t="str">
            <v>Consumer Staples</v>
          </cell>
          <cell r="F561" t="str">
            <v>Agriculture</v>
          </cell>
          <cell r="G561" t="str">
            <v>Thương mại hàng nông lâm nghiệp</v>
          </cell>
          <cell r="H561" t="str">
            <v>Small</v>
          </cell>
        </row>
        <row r="562">
          <cell r="A562" t="str">
            <v>HVA</v>
          </cell>
          <cell r="B562" t="str">
            <v>Hung Viet Green Agriculture JSC</v>
          </cell>
          <cell r="C562" t="str">
            <v>HNX</v>
          </cell>
          <cell r="D562">
            <v>22.6</v>
          </cell>
          <cell r="E562" t="str">
            <v>Consumer Staples</v>
          </cell>
          <cell r="F562" t="str">
            <v>Agriculture</v>
          </cell>
          <cell r="G562" t="str">
            <v>Thương mại hàng nông lâm nghiệp</v>
          </cell>
          <cell r="H562" t="str">
            <v>Small</v>
          </cell>
        </row>
        <row r="563">
          <cell r="A563" t="str">
            <v>NSC</v>
          </cell>
          <cell r="B563" t="str">
            <v>National Seed JSC</v>
          </cell>
          <cell r="C563" t="str">
            <v>HOSE</v>
          </cell>
          <cell r="D563">
            <v>1684.2447855999999</v>
          </cell>
          <cell r="E563" t="str">
            <v>Consumer Staples</v>
          </cell>
          <cell r="F563" t="str">
            <v>Agriculture</v>
          </cell>
          <cell r="G563" t="str">
            <v>Thương mại hàng nông lâm nghiệp</v>
          </cell>
          <cell r="H563" t="str">
            <v>Large</v>
          </cell>
        </row>
        <row r="564">
          <cell r="A564" t="str">
            <v>SSC</v>
          </cell>
          <cell r="B564" t="str">
            <v>Southern Seed Joint-stock Company</v>
          </cell>
          <cell r="C564" t="str">
            <v>HOSE</v>
          </cell>
          <cell r="D564">
            <v>892.11243000000002</v>
          </cell>
          <cell r="E564" t="str">
            <v>Consumer Staples</v>
          </cell>
          <cell r="F564" t="str">
            <v>Agriculture</v>
          </cell>
          <cell r="G564" t="str">
            <v>Thương mại hàng nông lâm nghiệp</v>
          </cell>
          <cell r="H564" t="str">
            <v>Medium</v>
          </cell>
        </row>
        <row r="565">
          <cell r="A565" t="str">
            <v>TSC</v>
          </cell>
          <cell r="B565" t="str">
            <v>Techno - Agricultural Supplying JSC</v>
          </cell>
          <cell r="C565" t="str">
            <v>HOSE</v>
          </cell>
          <cell r="D565">
            <v>299.72561051999998</v>
          </cell>
          <cell r="E565" t="str">
            <v>Consumer Staples</v>
          </cell>
          <cell r="F565" t="str">
            <v>Agriculture</v>
          </cell>
          <cell r="G565" t="str">
            <v>Thương mại hàng nông lâm nghiệp</v>
          </cell>
          <cell r="H565" t="str">
            <v>Small</v>
          </cell>
        </row>
        <row r="566">
          <cell r="A566" t="str">
            <v>PNJ</v>
          </cell>
          <cell r="B566" t="str">
            <v>Phu Nhuan Jewelry JSC</v>
          </cell>
          <cell r="C566" t="str">
            <v>HOSE</v>
          </cell>
          <cell r="D566">
            <v>19998.745125000001</v>
          </cell>
          <cell r="E566" t="str">
            <v>Consumer Discretionary</v>
          </cell>
          <cell r="F566" t="str">
            <v>Consumer Retailing</v>
          </cell>
          <cell r="G566" t="str">
            <v>Thương mại hàng tiêu dùng</v>
          </cell>
          <cell r="H566" t="str">
            <v>Small</v>
          </cell>
        </row>
        <row r="567">
          <cell r="A567" t="str">
            <v>BSC</v>
          </cell>
          <cell r="B567" t="str">
            <v>BenThanh Service JSC</v>
          </cell>
          <cell r="C567" t="str">
            <v>HNX</v>
          </cell>
          <cell r="D567">
            <v>44.740607400000002</v>
          </cell>
          <cell r="E567" t="str">
            <v>Consumer Discretionary</v>
          </cell>
          <cell r="F567" t="str">
            <v>Consumer Retailing</v>
          </cell>
          <cell r="G567" t="str">
            <v>Thương mại hàng tiêu dùng</v>
          </cell>
          <cell r="H567" t="str">
            <v>Small</v>
          </cell>
        </row>
        <row r="568">
          <cell r="A568" t="str">
            <v>DGW</v>
          </cell>
          <cell r="B568" t="str">
            <v>Digiworld Corporation</v>
          </cell>
          <cell r="C568" t="str">
            <v>HOSE</v>
          </cell>
          <cell r="D568">
            <v>1092.1474782</v>
          </cell>
          <cell r="E568" t="str">
            <v>Consumer Discretionary</v>
          </cell>
          <cell r="F568" t="str">
            <v>Consumer Retailing</v>
          </cell>
          <cell r="G568" t="str">
            <v>Thương mại hàng tiêu dùng</v>
          </cell>
          <cell r="H568" t="str">
            <v>Small</v>
          </cell>
        </row>
        <row r="569">
          <cell r="A569" t="str">
            <v>MWG</v>
          </cell>
          <cell r="B569" t="str">
            <v>Mobile World Investment Corporation</v>
          </cell>
          <cell r="C569" t="str">
            <v>HOSE</v>
          </cell>
          <cell r="D569">
            <v>34484.715652799998</v>
          </cell>
          <cell r="E569" t="str">
            <v>Consumer Discretionary</v>
          </cell>
          <cell r="F569" t="str">
            <v>Consumer Retailing</v>
          </cell>
          <cell r="G569" t="str">
            <v>Thương mại hàng tiêu dùng</v>
          </cell>
          <cell r="H569" t="str">
            <v>Medium</v>
          </cell>
        </row>
        <row r="570">
          <cell r="A570" t="str">
            <v>PET</v>
          </cell>
          <cell r="B570" t="str">
            <v>Petrovietnam General Services Corporation</v>
          </cell>
          <cell r="C570" t="str">
            <v>HOSE</v>
          </cell>
          <cell r="D570">
            <v>943.94135159999996</v>
          </cell>
          <cell r="E570" t="str">
            <v>Consumer Discretionary</v>
          </cell>
          <cell r="F570" t="str">
            <v>Consumer Retailing</v>
          </cell>
          <cell r="G570" t="str">
            <v>Thương mại hàng tiêu dùng</v>
          </cell>
          <cell r="H570" t="str">
            <v>Small</v>
          </cell>
        </row>
        <row r="571">
          <cell r="A571" t="str">
            <v>TLG</v>
          </cell>
          <cell r="B571" t="str">
            <v>Thien Long Group Corporation</v>
          </cell>
          <cell r="C571" t="str">
            <v>HOSE</v>
          </cell>
          <cell r="D571">
            <v>4853.400576</v>
          </cell>
          <cell r="E571" t="str">
            <v>Consumer Discretionary</v>
          </cell>
          <cell r="F571" t="str">
            <v>Consumer Retailing</v>
          </cell>
          <cell r="G571" t="str">
            <v>Thương mại hàng tiêu dùng</v>
          </cell>
          <cell r="H571" t="str">
            <v>Small</v>
          </cell>
        </row>
        <row r="572">
          <cell r="A572" t="str">
            <v>BTT</v>
          </cell>
          <cell r="B572" t="str">
            <v>Ben Thanh Trading and Service JSC</v>
          </cell>
          <cell r="C572" t="str">
            <v>HOSE</v>
          </cell>
          <cell r="D572">
            <v>515.02499999999998</v>
          </cell>
          <cell r="E572" t="str">
            <v>Consumer Discretionary</v>
          </cell>
          <cell r="F572" t="str">
            <v>Wholesale</v>
          </cell>
          <cell r="G572" t="str">
            <v>Thương mại hàng tiêu dùng</v>
          </cell>
          <cell r="H572" t="str">
            <v>Small</v>
          </cell>
        </row>
        <row r="573">
          <cell r="A573" t="str">
            <v>THS</v>
          </cell>
          <cell r="B573" t="str">
            <v>Song Da Thanh Hoa JSC</v>
          </cell>
          <cell r="C573" t="str">
            <v>HNX</v>
          </cell>
          <cell r="D573">
            <v>22.14</v>
          </cell>
          <cell r="E573" t="str">
            <v>Consumer Discretionary</v>
          </cell>
          <cell r="F573" t="str">
            <v>Wholesale</v>
          </cell>
          <cell r="G573" t="str">
            <v>Thương mại hàng tiêu dùng</v>
          </cell>
          <cell r="H573" t="str">
            <v>Small</v>
          </cell>
        </row>
        <row r="574">
          <cell r="A574" t="str">
            <v>ATS</v>
          </cell>
          <cell r="B574" t="str">
            <v>Atesco Industrial Cartering JSC</v>
          </cell>
          <cell r="C574" t="str">
            <v>HNX</v>
          </cell>
          <cell r="D574">
            <v>170.1</v>
          </cell>
          <cell r="E574" t="str">
            <v>Consumer Staples</v>
          </cell>
          <cell r="F574" t="str">
            <v>Food &amp; Beverage</v>
          </cell>
          <cell r="G574" t="str">
            <v>Thương mại hàng tiêu dùng</v>
          </cell>
          <cell r="H574" t="str">
            <v>Small</v>
          </cell>
        </row>
        <row r="575">
          <cell r="A575" t="str">
            <v>MSN</v>
          </cell>
          <cell r="B575" t="str">
            <v>Masan Group Corporation</v>
          </cell>
          <cell r="C575" t="str">
            <v>HOSE</v>
          </cell>
          <cell r="D575">
            <v>100767.0028404</v>
          </cell>
          <cell r="E575" t="str">
            <v>Consumer Staples</v>
          </cell>
          <cell r="F575" t="str">
            <v>Food &amp; Beverage</v>
          </cell>
          <cell r="G575" t="str">
            <v>Thương mại hàng tiêu dùng</v>
          </cell>
          <cell r="H575" t="str">
            <v>Large</v>
          </cell>
        </row>
        <row r="576">
          <cell r="A576" t="str">
            <v>TTH</v>
          </cell>
          <cell r="B576" t="str">
            <v>Tien Thanh Service and Trading JSC</v>
          </cell>
          <cell r="C576" t="str">
            <v>HNX</v>
          </cell>
          <cell r="D576">
            <v>155.4799012</v>
          </cell>
          <cell r="E576" t="str">
            <v>Consumer Discretionary</v>
          </cell>
          <cell r="F576" t="str">
            <v>Wholesale</v>
          </cell>
          <cell r="G576" t="str">
            <v>Thương mại hàng tiêu dùng</v>
          </cell>
          <cell r="H576" t="str">
            <v>Small</v>
          </cell>
        </row>
        <row r="577">
          <cell r="A577" t="str">
            <v>VTJ</v>
          </cell>
          <cell r="B577" t="str">
            <v>Vinataba Trading &amp; Investment Joint Stock Company</v>
          </cell>
          <cell r="C577" t="str">
            <v>HNX</v>
          </cell>
          <cell r="D577">
            <v>68.400000000000006</v>
          </cell>
          <cell r="E577" t="str">
            <v>Consumer Discretionary</v>
          </cell>
          <cell r="F577" t="str">
            <v>Consumer Retailing</v>
          </cell>
          <cell r="G577" t="str">
            <v>Thương mại hàng tiêu dùng</v>
          </cell>
          <cell r="H577" t="str">
            <v>Small</v>
          </cell>
        </row>
        <row r="578">
          <cell r="A578" t="str">
            <v>CMV</v>
          </cell>
          <cell r="B578" t="str">
            <v>Ca Mau Trading JSC</v>
          </cell>
          <cell r="C578" t="str">
            <v>HOSE</v>
          </cell>
          <cell r="D578">
            <v>278.38997599999999</v>
          </cell>
          <cell r="E578" t="str">
            <v>Consumer Discretionary</v>
          </cell>
          <cell r="F578" t="str">
            <v>Wholesale</v>
          </cell>
          <cell r="G578" t="str">
            <v>Thương mại xăng dầu, ga.</v>
          </cell>
          <cell r="H578" t="str">
            <v>Small</v>
          </cell>
        </row>
        <row r="579">
          <cell r="A579" t="str">
            <v>COM</v>
          </cell>
          <cell r="B579" t="str">
            <v>Materials - Petroleum JSC</v>
          </cell>
          <cell r="C579" t="str">
            <v>HOSE</v>
          </cell>
          <cell r="D579">
            <v>847.23767999999995</v>
          </cell>
          <cell r="E579" t="str">
            <v>Consumer Discretionary</v>
          </cell>
          <cell r="F579" t="str">
            <v>Wholesale</v>
          </cell>
          <cell r="G579" t="str">
            <v>Thương mại xăng dầu, ga.</v>
          </cell>
          <cell r="H579" t="str">
            <v>Small</v>
          </cell>
        </row>
        <row r="580">
          <cell r="A580" t="str">
            <v>PIT</v>
          </cell>
          <cell r="B580" t="str">
            <v>Petrolimex International Trading JSC</v>
          </cell>
          <cell r="C580" t="str">
            <v>HOSE</v>
          </cell>
          <cell r="D580">
            <v>91.655951250000001</v>
          </cell>
          <cell r="E580" t="str">
            <v>Consumer Discretionary</v>
          </cell>
          <cell r="F580" t="str">
            <v>Wholesale</v>
          </cell>
          <cell r="G580" t="str">
            <v>Thương mại xăng dầu, ga.</v>
          </cell>
          <cell r="H580" t="str">
            <v>Small</v>
          </cell>
        </row>
        <row r="581">
          <cell r="A581" t="str">
            <v>TMC</v>
          </cell>
          <cell r="B581" t="str">
            <v>Thu Duc Trading and Import Export JSC</v>
          </cell>
          <cell r="C581" t="str">
            <v>HNX</v>
          </cell>
          <cell r="D581">
            <v>167.4</v>
          </cell>
          <cell r="E581" t="str">
            <v>Consumer Discretionary</v>
          </cell>
          <cell r="F581" t="str">
            <v>Wholesale</v>
          </cell>
          <cell r="G581" t="str">
            <v>Thương mại xăng dầu, ga.</v>
          </cell>
          <cell r="H581" t="str">
            <v>Small</v>
          </cell>
        </row>
        <row r="582">
          <cell r="A582" t="str">
            <v>GAS</v>
          </cell>
          <cell r="B582" t="str">
            <v>PetroVietnam Gas Joint Stock Corporation</v>
          </cell>
          <cell r="C582" t="str">
            <v>HOSE</v>
          </cell>
          <cell r="D582">
            <v>226994.47</v>
          </cell>
          <cell r="E582" t="str">
            <v>Energy</v>
          </cell>
          <cell r="F582" t="str">
            <v>Oil&amp;Gas</v>
          </cell>
          <cell r="G582" t="str">
            <v>Thương mại xăng dầu, ga.</v>
          </cell>
          <cell r="H582" t="str">
            <v>Large</v>
          </cell>
        </row>
        <row r="583">
          <cell r="A583" t="str">
            <v>PGS</v>
          </cell>
          <cell r="B583" t="str">
            <v>PetroVietnam Southern Gas JSC</v>
          </cell>
          <cell r="C583" t="str">
            <v>HNX</v>
          </cell>
          <cell r="D583">
            <v>1519.9633375999999</v>
          </cell>
          <cell r="E583" t="str">
            <v>Energy</v>
          </cell>
          <cell r="F583" t="str">
            <v>Oil&amp;Gas</v>
          </cell>
          <cell r="G583" t="str">
            <v>Thương mại xăng dầu, ga.</v>
          </cell>
          <cell r="H583" t="str">
            <v>Small</v>
          </cell>
        </row>
        <row r="584">
          <cell r="A584" t="str">
            <v>PVG</v>
          </cell>
          <cell r="B584" t="str">
            <v>PetroVietnam Northern Gas JSC</v>
          </cell>
          <cell r="C584" t="str">
            <v>HNX</v>
          </cell>
          <cell r="D584">
            <v>246.70666499999999</v>
          </cell>
          <cell r="E584" t="str">
            <v>Energy</v>
          </cell>
          <cell r="F584" t="str">
            <v>Oil&amp;Gas</v>
          </cell>
          <cell r="G584" t="str">
            <v>Thương mại xăng dầu, ga.</v>
          </cell>
          <cell r="H584" t="str">
            <v>Small</v>
          </cell>
        </row>
        <row r="585">
          <cell r="A585" t="str">
            <v>ASP</v>
          </cell>
          <cell r="B585" t="str">
            <v>An Pha Petrol JSC</v>
          </cell>
          <cell r="C585" t="str">
            <v>HOSE</v>
          </cell>
          <cell r="D585">
            <v>267.35112071999998</v>
          </cell>
          <cell r="E585" t="str">
            <v>Energy</v>
          </cell>
          <cell r="F585" t="str">
            <v>Oil&amp;Gas distribution</v>
          </cell>
          <cell r="G585" t="str">
            <v>Thương mại xăng dầu, ga.</v>
          </cell>
          <cell r="H585" t="str">
            <v>Small</v>
          </cell>
        </row>
        <row r="586">
          <cell r="A586" t="str">
            <v>CNG</v>
          </cell>
          <cell r="B586" t="str">
            <v>CNG Viet Nam JSC</v>
          </cell>
          <cell r="C586" t="str">
            <v>HOSE</v>
          </cell>
          <cell r="D586">
            <v>772.19064779999997</v>
          </cell>
          <cell r="E586" t="str">
            <v>Energy</v>
          </cell>
          <cell r="F586" t="str">
            <v>Oil&amp;Gas distribution</v>
          </cell>
          <cell r="G586" t="str">
            <v>Thương mại xăng dầu, ga.</v>
          </cell>
          <cell r="H586" t="str">
            <v>Small</v>
          </cell>
        </row>
        <row r="587">
          <cell r="A587" t="str">
            <v>PCG</v>
          </cell>
          <cell r="B587" t="str">
            <v>PetroVietnam Gas City Investment and Deverlopment JSC</v>
          </cell>
          <cell r="C587" t="str">
            <v>HNX</v>
          </cell>
          <cell r="D587">
            <v>249.084</v>
          </cell>
          <cell r="E587" t="str">
            <v>Energy</v>
          </cell>
          <cell r="F587" t="str">
            <v>Oil&amp;Gas distribution</v>
          </cell>
          <cell r="G587" t="str">
            <v>Thương mại xăng dầu, ga.</v>
          </cell>
          <cell r="H587" t="str">
            <v>Small</v>
          </cell>
        </row>
        <row r="588">
          <cell r="A588" t="str">
            <v>PGC</v>
          </cell>
          <cell r="B588" t="str">
            <v>Petrolimex Gas JSC</v>
          </cell>
          <cell r="C588" t="str">
            <v>HOSE</v>
          </cell>
          <cell r="D588">
            <v>850.78391850000003</v>
          </cell>
          <cell r="E588" t="str">
            <v>Energy</v>
          </cell>
          <cell r="F588" t="str">
            <v>Oil&amp;Gas distribution</v>
          </cell>
          <cell r="G588" t="str">
            <v>Thương mại xăng dầu, ga.</v>
          </cell>
          <cell r="H588" t="str">
            <v>Small</v>
          </cell>
        </row>
        <row r="589">
          <cell r="A589" t="str">
            <v>PGD</v>
          </cell>
          <cell r="B589" t="str">
            <v>Petro Viet Nam Low Pressure Gas Distribution JSC</v>
          </cell>
          <cell r="C589" t="str">
            <v>HOSE</v>
          </cell>
          <cell r="D589">
            <v>3599.9227999999998</v>
          </cell>
          <cell r="E589" t="str">
            <v>Energy</v>
          </cell>
          <cell r="F589" t="str">
            <v>Oil&amp;Gas distribution</v>
          </cell>
          <cell r="G589" t="str">
            <v>Thương mại xăng dầu, ga.</v>
          </cell>
          <cell r="H589" t="str">
            <v>Small</v>
          </cell>
        </row>
        <row r="590">
          <cell r="A590" t="str">
            <v>PPY</v>
          </cell>
          <cell r="B590" t="str">
            <v>Phu Yen Petrovietnam Oil JSC</v>
          </cell>
          <cell r="C590" t="str">
            <v>HNX</v>
          </cell>
          <cell r="D590">
            <v>143.376</v>
          </cell>
          <cell r="E590" t="str">
            <v>Energy</v>
          </cell>
          <cell r="F590" t="str">
            <v>Oil&amp;Gas distribution</v>
          </cell>
          <cell r="G590" t="str">
            <v>Thương mại xăng dầu, ga.</v>
          </cell>
          <cell r="H590" t="str">
            <v>Small</v>
          </cell>
        </row>
        <row r="591">
          <cell r="A591" t="str">
            <v>SFC</v>
          </cell>
          <cell r="B591" t="str">
            <v>Saigon Fuel JSC</v>
          </cell>
          <cell r="C591" t="str">
            <v>HOSE</v>
          </cell>
          <cell r="D591">
            <v>285.92614355000001</v>
          </cell>
          <cell r="E591" t="str">
            <v>Energy</v>
          </cell>
          <cell r="F591" t="str">
            <v>Oil&amp;Gas distribution</v>
          </cell>
          <cell r="G591" t="str">
            <v>Thương mại xăng dầu, ga.</v>
          </cell>
          <cell r="H591" t="str">
            <v>Small</v>
          </cell>
        </row>
        <row r="592">
          <cell r="A592" t="str">
            <v>PLX</v>
          </cell>
          <cell r="B592" t="str">
            <v>Viet Nam National Petroleum Group</v>
          </cell>
          <cell r="C592" t="str">
            <v>HOSE</v>
          </cell>
          <cell r="D592">
            <v>81812.214391000001</v>
          </cell>
          <cell r="E592" t="str">
            <v>Energy</v>
          </cell>
          <cell r="F592" t="str">
            <v>Oil&amp;Gas distribution</v>
          </cell>
          <cell r="G592" t="str">
            <v>Thương mại xăng dầu, ga.</v>
          </cell>
          <cell r="H592" t="str">
            <v>Medium</v>
          </cell>
        </row>
        <row r="593">
          <cell r="A593" t="str">
            <v>TDG</v>
          </cell>
          <cell r="B593" t="str">
            <v>ThaiDuong Petrol Joint Sotck Company</v>
          </cell>
          <cell r="C593" t="str">
            <v>HOSE</v>
          </cell>
          <cell r="D593">
            <v>161.25</v>
          </cell>
          <cell r="E593" t="str">
            <v>Energy</v>
          </cell>
          <cell r="F593" t="str">
            <v>Oil&amp;Gas distribution</v>
          </cell>
          <cell r="G593" t="str">
            <v>Thương mại xăng dầu, ga.</v>
          </cell>
          <cell r="H593" t="str">
            <v>Small</v>
          </cell>
        </row>
        <row r="594">
          <cell r="A594" t="str">
            <v>LGC</v>
          </cell>
          <cell r="B594" t="str">
            <v>CII Bridges and Roads Investment JSC</v>
          </cell>
          <cell r="C594" t="str">
            <v>HOSE</v>
          </cell>
          <cell r="D594">
            <v>5014.2238900000002</v>
          </cell>
          <cell r="E594" t="str">
            <v>Industrials</v>
          </cell>
          <cell r="F594" t="str">
            <v>Infrastructure</v>
          </cell>
          <cell r="G594" t="str">
            <v>Xây dựng (thi công), xây lắp</v>
          </cell>
          <cell r="H594" t="str">
            <v>Small</v>
          </cell>
        </row>
        <row r="595">
          <cell r="A595" t="str">
            <v>PVD</v>
          </cell>
          <cell r="B595" t="str">
            <v>PetroVietNam Driling &amp; Well Services JSC</v>
          </cell>
          <cell r="C595" t="str">
            <v>HOSE</v>
          </cell>
          <cell r="D595">
            <v>6029.8900199999998</v>
          </cell>
          <cell r="E595" t="str">
            <v>Energy</v>
          </cell>
          <cell r="F595" t="str">
            <v>Oil&amp;Gas</v>
          </cell>
          <cell r="G595" t="str">
            <v>Xây dựng (thi công), xây lắp</v>
          </cell>
          <cell r="H595" t="str">
            <v>Small</v>
          </cell>
        </row>
        <row r="596">
          <cell r="A596" t="str">
            <v>PVS</v>
          </cell>
          <cell r="B596" t="str">
            <v>PetroVietnam Technical Services Corporation</v>
          </cell>
          <cell r="C596" t="str">
            <v>HNX</v>
          </cell>
          <cell r="D596">
            <v>8487.3079990000006</v>
          </cell>
          <cell r="E596" t="str">
            <v>Energy</v>
          </cell>
          <cell r="F596" t="str">
            <v>Oil&amp;Gas</v>
          </cell>
          <cell r="G596" t="str">
            <v>Xây dựng (thi công), xây lắp</v>
          </cell>
          <cell r="H596" t="str">
            <v>Small</v>
          </cell>
        </row>
        <row r="597">
          <cell r="A597" t="str">
            <v>PXS</v>
          </cell>
          <cell r="B597" t="str">
            <v>Petroleum Equipment Assembly And Metal Structure JSC</v>
          </cell>
          <cell r="C597" t="str">
            <v>HOSE</v>
          </cell>
          <cell r="D597">
            <v>389.39998702000003</v>
          </cell>
          <cell r="E597" t="str">
            <v>Energy</v>
          </cell>
          <cell r="F597" t="str">
            <v>Oil&amp;Gas</v>
          </cell>
          <cell r="G597" t="str">
            <v>Xây dựng (thi công), xây lắp</v>
          </cell>
          <cell r="H597" t="str">
            <v>Small</v>
          </cell>
        </row>
        <row r="598">
          <cell r="A598" t="str">
            <v>DC4</v>
          </cell>
          <cell r="B598" t="str">
            <v>DIC No.4 JSC</v>
          </cell>
          <cell r="C598" t="str">
            <v>HNX</v>
          </cell>
          <cell r="D598">
            <v>101</v>
          </cell>
          <cell r="E598" t="str">
            <v>Financial</v>
          </cell>
          <cell r="F598" t="str">
            <v>Real Estate</v>
          </cell>
          <cell r="G598" t="str">
            <v>Xây dựng (thi công), xây lắp</v>
          </cell>
          <cell r="H598" t="str">
            <v>Small</v>
          </cell>
        </row>
        <row r="599">
          <cell r="A599" t="str">
            <v>HUT</v>
          </cell>
          <cell r="B599" t="str">
            <v>Tasco JSC</v>
          </cell>
          <cell r="C599" t="str">
            <v>HNX</v>
          </cell>
          <cell r="D599">
            <v>1782.5182823</v>
          </cell>
          <cell r="E599" t="str">
            <v>Industrials</v>
          </cell>
          <cell r="F599" t="str">
            <v>Infrastructure</v>
          </cell>
          <cell r="G599" t="str">
            <v>Xây dựng (thi công), xây lắp</v>
          </cell>
          <cell r="H599" t="str">
            <v>Small</v>
          </cell>
        </row>
        <row r="600">
          <cell r="A600" t="str">
            <v>NDX</v>
          </cell>
          <cell r="B600" t="str">
            <v>Danang Housing Development JSC</v>
          </cell>
          <cell r="C600" t="str">
            <v>HNX</v>
          </cell>
          <cell r="D600">
            <v>97.292595399999996</v>
          </cell>
          <cell r="E600" t="str">
            <v>Financial</v>
          </cell>
          <cell r="F600" t="str">
            <v>Real Estate</v>
          </cell>
          <cell r="G600" t="str">
            <v>Xây dựng (thi công), xây lắp</v>
          </cell>
          <cell r="H600" t="str">
            <v>Small</v>
          </cell>
        </row>
        <row r="601">
          <cell r="A601" t="str">
            <v>B82</v>
          </cell>
          <cell r="B601" t="str">
            <v>Joint Stock - Company No 482</v>
          </cell>
          <cell r="C601" t="str">
            <v>HNX</v>
          </cell>
          <cell r="D601">
            <v>9.5</v>
          </cell>
          <cell r="E601" t="str">
            <v>Industrials</v>
          </cell>
          <cell r="F601" t="str">
            <v>Engineering&amp;Construction</v>
          </cell>
          <cell r="G601" t="str">
            <v>Xây dựng (thi công), xây lắp</v>
          </cell>
          <cell r="H601" t="str">
            <v>Small</v>
          </cell>
        </row>
        <row r="602">
          <cell r="A602" t="str">
            <v>BCE</v>
          </cell>
          <cell r="B602" t="str">
            <v>Binh Duong Construction And Civil Engineering JSC</v>
          </cell>
          <cell r="C602" t="str">
            <v>HOSE</v>
          </cell>
          <cell r="D602">
            <v>189</v>
          </cell>
          <cell r="E602" t="str">
            <v>Industrials</v>
          </cell>
          <cell r="F602" t="str">
            <v>Engineering&amp;Construction</v>
          </cell>
          <cell r="G602" t="str">
            <v>Xây dựng (thi công), xây lắp</v>
          </cell>
          <cell r="H602" t="str">
            <v>Small</v>
          </cell>
        </row>
        <row r="603">
          <cell r="A603" t="str">
            <v>BHT</v>
          </cell>
          <cell r="B603" t="str">
            <v>Bach Dang TMC Construction Investment JSC</v>
          </cell>
          <cell r="C603" t="str">
            <v>HNX</v>
          </cell>
          <cell r="D603">
            <v>22.08</v>
          </cell>
          <cell r="E603" t="str">
            <v>Industrials</v>
          </cell>
          <cell r="F603" t="str">
            <v>Engineering&amp;Construction</v>
          </cell>
          <cell r="G603" t="str">
            <v>Xây dựng (thi công), xây lắp</v>
          </cell>
          <cell r="H603" t="str">
            <v>Small</v>
          </cell>
        </row>
        <row r="604">
          <cell r="A604" t="str">
            <v>C32</v>
          </cell>
          <cell r="B604" t="str">
            <v>Construction Investment Corporation 3-2</v>
          </cell>
          <cell r="C604" t="str">
            <v>HOSE</v>
          </cell>
          <cell r="D604">
            <v>444.07974000000002</v>
          </cell>
          <cell r="E604" t="str">
            <v>Industrials</v>
          </cell>
          <cell r="F604" t="str">
            <v>Engineering&amp;Construction</v>
          </cell>
          <cell r="G604" t="str">
            <v>Xây dựng (thi công), xây lắp</v>
          </cell>
          <cell r="H604" t="str">
            <v>Small</v>
          </cell>
        </row>
        <row r="605">
          <cell r="A605" t="str">
            <v>C47</v>
          </cell>
          <cell r="B605" t="str">
            <v>Construction JSC 47</v>
          </cell>
          <cell r="C605" t="str">
            <v>HOSE</v>
          </cell>
          <cell r="D605">
            <v>205.94357299999999</v>
          </cell>
          <cell r="E605" t="str">
            <v>Industrials</v>
          </cell>
          <cell r="F605" t="str">
            <v>Engineering&amp;Construction</v>
          </cell>
          <cell r="G605" t="str">
            <v>Xây dựng (thi công), xây lắp</v>
          </cell>
          <cell r="H605" t="str">
            <v>Small</v>
          </cell>
        </row>
        <row r="606">
          <cell r="A606" t="str">
            <v>C92</v>
          </cell>
          <cell r="B606" t="str">
            <v>Engineering Construction JSC No 492</v>
          </cell>
          <cell r="C606" t="str">
            <v>HNX</v>
          </cell>
          <cell r="D606">
            <v>58.442120000000003</v>
          </cell>
          <cell r="E606" t="str">
            <v>Industrials</v>
          </cell>
          <cell r="F606" t="str">
            <v>Engineering&amp;Construction</v>
          </cell>
          <cell r="G606" t="str">
            <v>Xây dựng (thi công), xây lắp</v>
          </cell>
          <cell r="H606" t="str">
            <v>Small</v>
          </cell>
        </row>
        <row r="607">
          <cell r="A607" t="str">
            <v>CDC</v>
          </cell>
          <cell r="B607" t="str">
            <v>Chuong Duong Corporation</v>
          </cell>
          <cell r="C607" t="str">
            <v>HOSE</v>
          </cell>
          <cell r="D607">
            <v>279.57402680000001</v>
          </cell>
          <cell r="E607" t="str">
            <v>Industrials</v>
          </cell>
          <cell r="F607" t="str">
            <v>Engineering&amp;Construction</v>
          </cell>
          <cell r="G607" t="str">
            <v>Xây dựng (thi công), xây lắp</v>
          </cell>
          <cell r="H607" t="str">
            <v>Small</v>
          </cell>
        </row>
        <row r="608">
          <cell r="A608" t="str">
            <v>CIG</v>
          </cell>
          <cell r="B608" t="str">
            <v>COMA 18 JSC</v>
          </cell>
          <cell r="C608" t="str">
            <v>HOSE</v>
          </cell>
          <cell r="D608">
            <v>78.849867500000002</v>
          </cell>
          <cell r="E608" t="str">
            <v>Industrials</v>
          </cell>
          <cell r="F608" t="str">
            <v>Engineering&amp;Construction</v>
          </cell>
          <cell r="G608" t="str">
            <v>Xây dựng (thi công), xây lắp</v>
          </cell>
          <cell r="H608" t="str">
            <v>Small</v>
          </cell>
        </row>
        <row r="609">
          <cell r="A609" t="str">
            <v>CMS</v>
          </cell>
          <cell r="B609" t="str">
            <v>Vietnam Construction &amp; Manpower JSC</v>
          </cell>
          <cell r="C609" t="str">
            <v>HNX</v>
          </cell>
          <cell r="D609">
            <v>67.08</v>
          </cell>
          <cell r="E609" t="str">
            <v>Industrials</v>
          </cell>
          <cell r="F609" t="str">
            <v>Engineering&amp;Construction</v>
          </cell>
          <cell r="G609" t="str">
            <v>Xây dựng (thi công), xây lắp</v>
          </cell>
          <cell r="H609" t="str">
            <v>Small</v>
          </cell>
        </row>
        <row r="610">
          <cell r="A610" t="str">
            <v>CSC</v>
          </cell>
          <cell r="B610" t="str">
            <v>Thanh Nam Construction and Investment JSC</v>
          </cell>
          <cell r="C610" t="str">
            <v>HNX</v>
          </cell>
          <cell r="D610">
            <v>256</v>
          </cell>
          <cell r="E610" t="str">
            <v>Industrials</v>
          </cell>
          <cell r="F610" t="str">
            <v>Engineering&amp;Construction</v>
          </cell>
          <cell r="G610" t="str">
            <v>Xây dựng (thi công), xây lắp</v>
          </cell>
          <cell r="H610" t="str">
            <v>Small</v>
          </cell>
        </row>
        <row r="611">
          <cell r="A611" t="str">
            <v>CT6</v>
          </cell>
          <cell r="B611" t="str">
            <v>Construction JSC No6</v>
          </cell>
          <cell r="C611" t="str">
            <v>HNX</v>
          </cell>
          <cell r="D611">
            <v>33.581674499999998</v>
          </cell>
          <cell r="E611" t="str">
            <v>Industrials</v>
          </cell>
          <cell r="F611" t="str">
            <v>Engineering&amp;Construction</v>
          </cell>
          <cell r="G611" t="str">
            <v>Xây dựng (thi công), xây lắp</v>
          </cell>
          <cell r="H611" t="str">
            <v>Small</v>
          </cell>
        </row>
        <row r="612">
          <cell r="A612" t="str">
            <v>CTD</v>
          </cell>
          <cell r="B612" t="str">
            <v>Cotec Construction JSC</v>
          </cell>
          <cell r="C612" t="str">
            <v>HOSE</v>
          </cell>
          <cell r="D612">
            <v>11735.4227656</v>
          </cell>
          <cell r="E612" t="str">
            <v>Industrials</v>
          </cell>
          <cell r="F612" t="str">
            <v>Engineering&amp;Construction</v>
          </cell>
          <cell r="G612" t="str">
            <v>Xây dựng (thi công), xây lắp</v>
          </cell>
          <cell r="H612" t="str">
            <v>Medium</v>
          </cell>
        </row>
        <row r="613">
          <cell r="A613" t="str">
            <v>CTT</v>
          </cell>
          <cell r="B613" t="str">
            <v>Vinacomin-Machinery JSC</v>
          </cell>
          <cell r="C613" t="str">
            <v>HNX</v>
          </cell>
          <cell r="D613">
            <v>38.048543100000003</v>
          </cell>
          <cell r="E613" t="str">
            <v>Industrials</v>
          </cell>
          <cell r="F613" t="str">
            <v>Engineering&amp;Construction</v>
          </cell>
          <cell r="G613" t="str">
            <v>Xây dựng (thi công), xây lắp</v>
          </cell>
          <cell r="H613" t="str">
            <v>Small</v>
          </cell>
        </row>
        <row r="614">
          <cell r="A614" t="str">
            <v>CTX</v>
          </cell>
          <cell r="B614" t="str">
            <v>Vietnam Investment Construction And Trading Joint Stock Corporation</v>
          </cell>
          <cell r="C614" t="str">
            <v>HNX</v>
          </cell>
          <cell r="D614">
            <v>737.90639999999996</v>
          </cell>
          <cell r="E614" t="str">
            <v>Industrials</v>
          </cell>
          <cell r="F614" t="str">
            <v>Engineering&amp;Construction</v>
          </cell>
          <cell r="G614" t="str">
            <v>Xây dựng (thi công), xây lắp</v>
          </cell>
          <cell r="H614" t="str">
            <v>Small</v>
          </cell>
        </row>
        <row r="615">
          <cell r="A615" t="str">
            <v>CVN</v>
          </cell>
          <cell r="B615" t="str">
            <v>Vinam JSC</v>
          </cell>
          <cell r="C615" t="str">
            <v>HNX</v>
          </cell>
          <cell r="D615">
            <v>83.325000000000003</v>
          </cell>
          <cell r="E615" t="str">
            <v>Industrials</v>
          </cell>
          <cell r="F615" t="str">
            <v>Engineering&amp;Construction</v>
          </cell>
          <cell r="G615" t="str">
            <v>Xây dựng (thi công), xây lắp</v>
          </cell>
          <cell r="H615" t="str">
            <v>Small</v>
          </cell>
        </row>
        <row r="616">
          <cell r="A616" t="str">
            <v>CX8</v>
          </cell>
          <cell r="B616" t="str">
            <v>Constrexim No. 8 Investment and Construction JSC</v>
          </cell>
          <cell r="C616" t="str">
            <v>HNX</v>
          </cell>
          <cell r="D616">
            <v>19.257697</v>
          </cell>
          <cell r="E616" t="str">
            <v>Industrials</v>
          </cell>
          <cell r="F616" t="str">
            <v>Engineering&amp;Construction</v>
          </cell>
          <cell r="G616" t="str">
            <v>Xây dựng (thi công), xây lắp</v>
          </cell>
          <cell r="H616" t="str">
            <v>Small</v>
          </cell>
        </row>
        <row r="617">
          <cell r="A617" t="str">
            <v>D2D</v>
          </cell>
          <cell r="B617" t="str">
            <v>Industrial Urban Development Joint - Stock Company No 2</v>
          </cell>
          <cell r="C617" t="str">
            <v>HOSE</v>
          </cell>
          <cell r="D617">
            <v>815.10627599999998</v>
          </cell>
          <cell r="E617" t="str">
            <v>Industrials</v>
          </cell>
          <cell r="F617" t="str">
            <v>Engineering&amp;Construction</v>
          </cell>
          <cell r="G617" t="str">
            <v>Xây dựng (thi công), xây lắp</v>
          </cell>
          <cell r="H617" t="str">
            <v>Small</v>
          </cell>
        </row>
        <row r="618">
          <cell r="A618" t="str">
            <v>DC2</v>
          </cell>
          <cell r="B618" t="str">
            <v>Development Investment Construction Number 2 JSC</v>
          </cell>
          <cell r="C618" t="str">
            <v>HNX</v>
          </cell>
          <cell r="D618">
            <v>16.632000000000001</v>
          </cell>
          <cell r="E618" t="str">
            <v>Industrials</v>
          </cell>
          <cell r="F618" t="str">
            <v>Engineering&amp;Construction</v>
          </cell>
          <cell r="G618" t="str">
            <v>Xây dựng (thi công), xây lắp</v>
          </cell>
          <cell r="H618" t="str">
            <v>Small</v>
          </cell>
        </row>
        <row r="619">
          <cell r="A619" t="str">
            <v>DIC</v>
          </cell>
          <cell r="B619" t="str">
            <v>DIC Investment and Trading JSC</v>
          </cell>
          <cell r="C619" t="str">
            <v>HOSE</v>
          </cell>
          <cell r="D619">
            <v>129.9011088</v>
          </cell>
          <cell r="E619" t="str">
            <v>Industrials</v>
          </cell>
          <cell r="F619" t="str">
            <v>Engineering&amp;Construction</v>
          </cell>
          <cell r="G619" t="str">
            <v>Xây dựng (thi công), xây lắp</v>
          </cell>
          <cell r="H619" t="str">
            <v>Small</v>
          </cell>
        </row>
        <row r="620">
          <cell r="A620" t="str">
            <v>DID</v>
          </cell>
          <cell r="B620" t="str">
            <v>DIC - Dong Tien JSC</v>
          </cell>
          <cell r="C620" t="str">
            <v>HNX</v>
          </cell>
          <cell r="D620">
            <v>31.2</v>
          </cell>
          <cell r="E620" t="str">
            <v>Industrials</v>
          </cell>
          <cell r="F620" t="str">
            <v>Engineering&amp;Construction</v>
          </cell>
          <cell r="G620" t="str">
            <v>Xây dựng (thi công), xây lắp</v>
          </cell>
          <cell r="H620" t="str">
            <v>Small</v>
          </cell>
        </row>
        <row r="621">
          <cell r="A621" t="str">
            <v>DIH</v>
          </cell>
          <cell r="B621" t="str">
            <v>Development Investment Construction Hoi An JSC</v>
          </cell>
          <cell r="C621" t="str">
            <v>HNX</v>
          </cell>
          <cell r="D621">
            <v>38.772718599999997</v>
          </cell>
          <cell r="E621" t="str">
            <v>Industrials</v>
          </cell>
          <cell r="F621" t="str">
            <v>Engineering&amp;Construction</v>
          </cell>
          <cell r="G621" t="str">
            <v>Xây dựng (thi công), xây lắp</v>
          </cell>
          <cell r="H621" t="str">
            <v>Small</v>
          </cell>
        </row>
        <row r="622">
          <cell r="A622" t="str">
            <v>FCN</v>
          </cell>
          <cell r="B622" t="str">
            <v>FECON Foundation Engineering and Underground Construction JSC</v>
          </cell>
          <cell r="C622" t="str">
            <v>HOSE</v>
          </cell>
          <cell r="D622">
            <v>1563.4407384000001</v>
          </cell>
          <cell r="E622" t="str">
            <v>Industrials</v>
          </cell>
          <cell r="F622" t="str">
            <v>Engineering&amp;Construction</v>
          </cell>
          <cell r="G622" t="str">
            <v>Xây dựng (thi công), xây lắp</v>
          </cell>
          <cell r="H622" t="str">
            <v>Small</v>
          </cell>
        </row>
        <row r="623">
          <cell r="A623" t="str">
            <v>HAS</v>
          </cell>
          <cell r="B623" t="str">
            <v>Hacisco JSC</v>
          </cell>
          <cell r="C623" t="str">
            <v>HOSE</v>
          </cell>
          <cell r="D623">
            <v>65.52</v>
          </cell>
          <cell r="E623" t="str">
            <v>Industrials</v>
          </cell>
          <cell r="F623" t="str">
            <v>Engineering&amp;Construction</v>
          </cell>
          <cell r="G623" t="str">
            <v>Xây dựng (thi công), xây lắp</v>
          </cell>
          <cell r="H623" t="str">
            <v>Small</v>
          </cell>
        </row>
        <row r="624">
          <cell r="A624" t="str">
            <v>HBC</v>
          </cell>
          <cell r="B624" t="str">
            <v>Hoa Binh Construction &amp; Real Estate Corporation</v>
          </cell>
          <cell r="C624" t="str">
            <v>HOSE</v>
          </cell>
          <cell r="D624">
            <v>5155.0750528999997</v>
          </cell>
          <cell r="E624" t="str">
            <v>Industrials</v>
          </cell>
          <cell r="F624" t="str">
            <v>Engineering&amp;Construction</v>
          </cell>
          <cell r="G624" t="str">
            <v>Xây dựng (thi công), xây lắp</v>
          </cell>
          <cell r="H624" t="str">
            <v>Small</v>
          </cell>
        </row>
        <row r="625">
          <cell r="A625" t="str">
            <v>HID</v>
          </cell>
          <cell r="B625" t="str">
            <v>Ha Long Investment &amp; Consulting JSC</v>
          </cell>
          <cell r="C625" t="str">
            <v>HOSE</v>
          </cell>
          <cell r="D625">
            <v>98.622430710000003</v>
          </cell>
          <cell r="E625" t="str">
            <v>Industrials</v>
          </cell>
          <cell r="F625" t="str">
            <v>Engineering&amp;Construction</v>
          </cell>
          <cell r="G625" t="str">
            <v>Xây dựng (thi công), xây lắp</v>
          </cell>
          <cell r="H625" t="str">
            <v>Small</v>
          </cell>
        </row>
        <row r="626">
          <cell r="A626" t="str">
            <v>HTC</v>
          </cell>
          <cell r="B626" t="str">
            <v>Hocmon Trade JSC</v>
          </cell>
          <cell r="C626" t="str">
            <v>HNX</v>
          </cell>
          <cell r="D626">
            <v>297</v>
          </cell>
          <cell r="E626" t="str">
            <v>Industrials</v>
          </cell>
          <cell r="F626" t="str">
            <v>Engineering&amp;Construction</v>
          </cell>
          <cell r="G626" t="str">
            <v>Xây dựng (thi công), xây lắp</v>
          </cell>
          <cell r="H626" t="str">
            <v>Small</v>
          </cell>
        </row>
        <row r="627">
          <cell r="A627" t="str">
            <v>HU1</v>
          </cell>
          <cell r="B627" t="str">
            <v>HUD1 Investment And Construction JSC</v>
          </cell>
          <cell r="C627" t="str">
            <v>HOSE</v>
          </cell>
          <cell r="D627">
            <v>105</v>
          </cell>
          <cell r="E627" t="str">
            <v>Industrials</v>
          </cell>
          <cell r="F627" t="str">
            <v>Engineering&amp;Construction</v>
          </cell>
          <cell r="G627" t="str">
            <v>Xây dựng (thi công), xây lắp</v>
          </cell>
          <cell r="H627" t="str">
            <v>Small</v>
          </cell>
        </row>
        <row r="628">
          <cell r="A628" t="str">
            <v>HU3</v>
          </cell>
          <cell r="B628" t="str">
            <v>HUD3 Investment and Construction JSC</v>
          </cell>
          <cell r="C628" t="str">
            <v>HOSE</v>
          </cell>
          <cell r="D628">
            <v>132.99925519999999</v>
          </cell>
          <cell r="E628" t="str">
            <v>Industrials</v>
          </cell>
          <cell r="F628" t="str">
            <v>Engineering&amp;Construction</v>
          </cell>
          <cell r="G628" t="str">
            <v>Xây dựng (thi công), xây lắp</v>
          </cell>
          <cell r="H628" t="str">
            <v>Small</v>
          </cell>
        </row>
        <row r="629">
          <cell r="A629" t="str">
            <v>ICG</v>
          </cell>
          <cell r="B629" t="str">
            <v>SONG HONG Construction JSC</v>
          </cell>
          <cell r="C629" t="str">
            <v>HNX</v>
          </cell>
          <cell r="D629">
            <v>138</v>
          </cell>
          <cell r="E629" t="str">
            <v>Industrials</v>
          </cell>
          <cell r="F629" t="str">
            <v>Engineering&amp;Construction</v>
          </cell>
          <cell r="G629" t="str">
            <v>Xây dựng (thi công), xây lắp</v>
          </cell>
          <cell r="H629" t="str">
            <v>Small</v>
          </cell>
        </row>
        <row r="630">
          <cell r="A630" t="str">
            <v>INC</v>
          </cell>
          <cell r="B630" t="str">
            <v>IDICO Investment Consultancy JSC</v>
          </cell>
          <cell r="C630" t="str">
            <v>HNX</v>
          </cell>
          <cell r="D630">
            <v>11.8</v>
          </cell>
          <cell r="E630" t="str">
            <v>Industrials</v>
          </cell>
          <cell r="F630" t="str">
            <v>Engineering&amp;Construction</v>
          </cell>
          <cell r="G630" t="str">
            <v>Xây dựng (thi công), xây lắp</v>
          </cell>
          <cell r="H630" t="str">
            <v>Small</v>
          </cell>
        </row>
        <row r="631">
          <cell r="A631" t="str">
            <v>KDM</v>
          </cell>
          <cell r="B631" t="str">
            <v>Long Thanh Construction and Trading JSC</v>
          </cell>
          <cell r="C631" t="str">
            <v>HNX</v>
          </cell>
          <cell r="D631">
            <v>17.75</v>
          </cell>
          <cell r="E631" t="str">
            <v>Industrials</v>
          </cell>
          <cell r="F631" t="str">
            <v>Engineering&amp;Construction</v>
          </cell>
          <cell r="G631" t="str">
            <v>Xây dựng (thi công), xây lắp</v>
          </cell>
          <cell r="H631" t="str">
            <v>Small</v>
          </cell>
        </row>
        <row r="632">
          <cell r="A632" t="str">
            <v>KTT</v>
          </cell>
          <cell r="B632" t="str">
            <v>Thien Truong Power Equipment Investment and Construction JSC</v>
          </cell>
          <cell r="C632" t="str">
            <v>HNX</v>
          </cell>
          <cell r="D632">
            <v>15.070499999999999</v>
          </cell>
          <cell r="E632" t="str">
            <v>Industrials</v>
          </cell>
          <cell r="F632" t="str">
            <v>Engineering&amp;Construction</v>
          </cell>
          <cell r="G632" t="str">
            <v>Xây dựng (thi công), xây lắp</v>
          </cell>
          <cell r="H632" t="str">
            <v>Small</v>
          </cell>
        </row>
        <row r="633">
          <cell r="A633" t="str">
            <v>L10</v>
          </cell>
          <cell r="B633" t="str">
            <v>Lilama JSC No10</v>
          </cell>
          <cell r="C633" t="str">
            <v>HOSE</v>
          </cell>
          <cell r="D633">
            <v>159.577</v>
          </cell>
          <cell r="E633" t="str">
            <v>Industrials</v>
          </cell>
          <cell r="F633" t="str">
            <v>Engineering&amp;Construction</v>
          </cell>
          <cell r="G633" t="str">
            <v>Xây dựng (thi công), xây lắp</v>
          </cell>
          <cell r="H633" t="str">
            <v>Small</v>
          </cell>
        </row>
        <row r="634">
          <cell r="A634" t="str">
            <v>L14</v>
          </cell>
          <cell r="B634" t="str">
            <v>Licogi 14 JSC</v>
          </cell>
          <cell r="C634" t="str">
            <v>HNX</v>
          </cell>
          <cell r="D634">
            <v>709.45175400000005</v>
          </cell>
          <cell r="E634" t="str">
            <v>Industrials</v>
          </cell>
          <cell r="F634" t="str">
            <v>Engineering&amp;Construction</v>
          </cell>
          <cell r="G634" t="str">
            <v>Xây dựng (thi công), xây lắp</v>
          </cell>
          <cell r="H634" t="str">
            <v>Small</v>
          </cell>
        </row>
        <row r="635">
          <cell r="A635" t="str">
            <v>L18</v>
          </cell>
          <cell r="B635" t="str">
            <v>Construction and Investment JSC No18</v>
          </cell>
          <cell r="C635" t="str">
            <v>HNX</v>
          </cell>
          <cell r="D635">
            <v>67.229825700000006</v>
          </cell>
          <cell r="E635" t="str">
            <v>Industrials</v>
          </cell>
          <cell r="F635" t="str">
            <v>Engineering&amp;Construction</v>
          </cell>
          <cell r="G635" t="str">
            <v>Xây dựng (thi công), xây lắp</v>
          </cell>
          <cell r="H635" t="str">
            <v>Small</v>
          </cell>
        </row>
        <row r="636">
          <cell r="A636" t="str">
            <v>L35</v>
          </cell>
          <cell r="B636" t="str">
            <v>Erection Mechanical JSC</v>
          </cell>
          <cell r="C636" t="str">
            <v>HNX</v>
          </cell>
          <cell r="D636">
            <v>14.366682000000001</v>
          </cell>
          <cell r="E636" t="str">
            <v>Industrials</v>
          </cell>
          <cell r="F636" t="str">
            <v>Engineering&amp;Construction</v>
          </cell>
          <cell r="G636" t="str">
            <v>Xây dựng (thi công), xây lắp</v>
          </cell>
          <cell r="H636" t="str">
            <v>Small</v>
          </cell>
        </row>
        <row r="637">
          <cell r="A637" t="str">
            <v>L43</v>
          </cell>
          <cell r="B637" t="str">
            <v>Lilama 45.3 JSC</v>
          </cell>
          <cell r="C637" t="str">
            <v>HNX</v>
          </cell>
          <cell r="D637">
            <v>10.15</v>
          </cell>
          <cell r="E637" t="str">
            <v>Industrials</v>
          </cell>
          <cell r="F637" t="str">
            <v>Engineering&amp;Construction</v>
          </cell>
          <cell r="G637" t="str">
            <v>Xây dựng (thi công), xây lắp</v>
          </cell>
          <cell r="H637" t="str">
            <v>Small</v>
          </cell>
        </row>
        <row r="638">
          <cell r="A638" t="str">
            <v>L44</v>
          </cell>
          <cell r="B638" t="str">
            <v>LILAMA 45.4 JSC</v>
          </cell>
          <cell r="C638" t="str">
            <v>HNX</v>
          </cell>
          <cell r="D638">
            <v>4.7759999999999998</v>
          </cell>
          <cell r="E638" t="str">
            <v>Industrials</v>
          </cell>
          <cell r="F638" t="str">
            <v>Engineering&amp;Construction</v>
          </cell>
          <cell r="G638" t="str">
            <v>Xây dựng (thi công), xây lắp</v>
          </cell>
          <cell r="H638" t="str">
            <v>Small</v>
          </cell>
        </row>
        <row r="639">
          <cell r="A639" t="str">
            <v>L61</v>
          </cell>
          <cell r="B639" t="str">
            <v>Lilama 69-1 JSC</v>
          </cell>
          <cell r="C639" t="str">
            <v>HNX</v>
          </cell>
          <cell r="D639">
            <v>75.762</v>
          </cell>
          <cell r="E639" t="str">
            <v>Industrials</v>
          </cell>
          <cell r="F639" t="str">
            <v>Engineering&amp;Construction</v>
          </cell>
          <cell r="G639" t="str">
            <v>Xây dựng (thi công), xây lắp</v>
          </cell>
          <cell r="H639" t="str">
            <v>Small</v>
          </cell>
        </row>
        <row r="640">
          <cell r="A640" t="str">
            <v>L62</v>
          </cell>
          <cell r="B640" t="str">
            <v>LILAMA 69 - 2 JSC</v>
          </cell>
          <cell r="C640" t="str">
            <v>HNX</v>
          </cell>
          <cell r="D640">
            <v>61.406998199999997</v>
          </cell>
          <cell r="E640" t="str">
            <v>Industrials</v>
          </cell>
          <cell r="F640" t="str">
            <v>Engineering&amp;Construction</v>
          </cell>
          <cell r="G640" t="str">
            <v>Xây dựng (thi công), xây lắp</v>
          </cell>
          <cell r="H640" t="str">
            <v>Small</v>
          </cell>
        </row>
        <row r="641">
          <cell r="A641" t="str">
            <v>LCD</v>
          </cell>
          <cell r="B641" t="str">
            <v>Erection - Electromechanics Testing JSC</v>
          </cell>
          <cell r="C641" t="str">
            <v>HNX</v>
          </cell>
          <cell r="D641">
            <v>10.3496205</v>
          </cell>
          <cell r="E641" t="str">
            <v>Industrials</v>
          </cell>
          <cell r="F641" t="str">
            <v>Engineering&amp;Construction</v>
          </cell>
          <cell r="G641" t="str">
            <v>Xây dựng (thi công), xây lắp</v>
          </cell>
          <cell r="H641" t="str">
            <v>Small</v>
          </cell>
        </row>
        <row r="642">
          <cell r="A642" t="str">
            <v>LCG</v>
          </cell>
          <cell r="B642" t="str">
            <v>LICOGI 16 JSC</v>
          </cell>
          <cell r="C642" t="str">
            <v>HOSE</v>
          </cell>
          <cell r="D642">
            <v>988.99665718000006</v>
          </cell>
          <cell r="E642" t="str">
            <v>Industrials</v>
          </cell>
          <cell r="F642" t="str">
            <v>Engineering&amp;Construction</v>
          </cell>
          <cell r="G642" t="str">
            <v>Xây dựng (thi công), xây lắp</v>
          </cell>
          <cell r="H642" t="str">
            <v>Small</v>
          </cell>
        </row>
        <row r="643">
          <cell r="A643" t="str">
            <v>LCS</v>
          </cell>
          <cell r="B643" t="str">
            <v>Licogi 16.6 JSC</v>
          </cell>
          <cell r="C643" t="str">
            <v>HNX</v>
          </cell>
          <cell r="D643">
            <v>41.04</v>
          </cell>
          <cell r="E643" t="str">
            <v>Industrials</v>
          </cell>
          <cell r="F643" t="str">
            <v>Engineering&amp;Construction</v>
          </cell>
          <cell r="G643" t="str">
            <v>Xây dựng (thi công), xây lắp</v>
          </cell>
          <cell r="H643" t="str">
            <v>Small</v>
          </cell>
        </row>
        <row r="644">
          <cell r="A644" t="str">
            <v>LHC</v>
          </cell>
          <cell r="B644" t="str">
            <v>Lam Dong Investment Hydraulic Construction JSC</v>
          </cell>
          <cell r="C644" t="str">
            <v>HNX</v>
          </cell>
          <cell r="D644">
            <v>190.8</v>
          </cell>
          <cell r="E644" t="str">
            <v>Industrials</v>
          </cell>
          <cell r="F644" t="str">
            <v>Engineering&amp;Construction</v>
          </cell>
          <cell r="G644" t="str">
            <v>Xây dựng (thi công), xây lắp</v>
          </cell>
          <cell r="H644" t="str">
            <v>Small</v>
          </cell>
        </row>
        <row r="645">
          <cell r="A645" t="str">
            <v>LIG</v>
          </cell>
          <cell r="B645" t="str">
            <v>Licogi 13 JSC</v>
          </cell>
          <cell r="C645" t="str">
            <v>HNX</v>
          </cell>
          <cell r="D645">
            <v>170.93649600000001</v>
          </cell>
          <cell r="E645" t="str">
            <v>Industrials</v>
          </cell>
          <cell r="F645" t="str">
            <v>Engineering&amp;Construction</v>
          </cell>
          <cell r="G645" t="str">
            <v>Xây dựng (thi công), xây lắp</v>
          </cell>
          <cell r="H645" t="str">
            <v>Small</v>
          </cell>
        </row>
        <row r="646">
          <cell r="A646" t="str">
            <v>LM7</v>
          </cell>
          <cell r="B646" t="str">
            <v>Lilama 7 JSC</v>
          </cell>
          <cell r="C646" t="str">
            <v>HNX</v>
          </cell>
          <cell r="D646">
            <v>17.5</v>
          </cell>
          <cell r="E646" t="str">
            <v>Industrials</v>
          </cell>
          <cell r="F646" t="str">
            <v>Engineering&amp;Construction</v>
          </cell>
          <cell r="G646" t="str">
            <v>Xây dựng (thi công), xây lắp</v>
          </cell>
          <cell r="H646" t="str">
            <v>Small</v>
          </cell>
        </row>
        <row r="647">
          <cell r="A647" t="str">
            <v>LM8</v>
          </cell>
          <cell r="B647" t="str">
            <v>Lilama 18 JSC</v>
          </cell>
          <cell r="C647" t="str">
            <v>HOSE</v>
          </cell>
          <cell r="D647">
            <v>238.47252280000001</v>
          </cell>
          <cell r="E647" t="str">
            <v>Industrials</v>
          </cell>
          <cell r="F647" t="str">
            <v>Engineering&amp;Construction</v>
          </cell>
          <cell r="G647" t="str">
            <v>Xây dựng (thi công), xây lắp</v>
          </cell>
          <cell r="H647" t="str">
            <v>Small</v>
          </cell>
        </row>
        <row r="648">
          <cell r="A648" t="str">
            <v>LO5</v>
          </cell>
          <cell r="B648" t="str">
            <v>Lilama 5 JSC</v>
          </cell>
          <cell r="C648" t="str">
            <v>HNX</v>
          </cell>
          <cell r="D648">
            <v>24.204017700000001</v>
          </cell>
          <cell r="E648" t="str">
            <v>Industrials</v>
          </cell>
          <cell r="F648" t="str">
            <v>Engineering&amp;Construction</v>
          </cell>
          <cell r="G648" t="str">
            <v>Xây dựng (thi công), xây lắp</v>
          </cell>
          <cell r="H648" t="str">
            <v>Small</v>
          </cell>
        </row>
        <row r="649">
          <cell r="A649" t="str">
            <v>LUT</v>
          </cell>
          <cell r="B649" t="str">
            <v>Luong Tai Investment Construction JSC</v>
          </cell>
          <cell r="C649" t="str">
            <v>HNX</v>
          </cell>
          <cell r="D649">
            <v>28.423999999999999</v>
          </cell>
          <cell r="E649" t="str">
            <v>Industrials</v>
          </cell>
          <cell r="F649" t="str">
            <v>Engineering&amp;Construction</v>
          </cell>
          <cell r="G649" t="str">
            <v>Xây dựng (thi công), xây lắp</v>
          </cell>
          <cell r="H649" t="str">
            <v>Small</v>
          </cell>
        </row>
        <row r="650">
          <cell r="A650" t="str">
            <v>MBG</v>
          </cell>
          <cell r="B650" t="str">
            <v>Vietnam Investment Construction and Trading Joint Stock Corporation</v>
          </cell>
          <cell r="C650" t="str">
            <v>HNX</v>
          </cell>
          <cell r="D650">
            <v>43.68</v>
          </cell>
          <cell r="E650" t="str">
            <v>Industrials</v>
          </cell>
          <cell r="F650" t="str">
            <v>Engineering&amp;Construction</v>
          </cell>
          <cell r="G650" t="str">
            <v>Xây dựng (thi công), xây lắp</v>
          </cell>
          <cell r="H650" t="str">
            <v>Small</v>
          </cell>
        </row>
        <row r="651">
          <cell r="A651" t="str">
            <v>MCG</v>
          </cell>
          <cell r="B651" t="str">
            <v>Vietnam Mechanization Electrification &amp; Construction JSC</v>
          </cell>
          <cell r="C651" t="str">
            <v>HOSE</v>
          </cell>
          <cell r="D651">
            <v>190.50299999999999</v>
          </cell>
          <cell r="E651" t="str">
            <v>Industrials</v>
          </cell>
          <cell r="F651" t="str">
            <v>Engineering&amp;Construction</v>
          </cell>
          <cell r="G651" t="str">
            <v>Xây dựng (thi công), xây lắp</v>
          </cell>
          <cell r="H651" t="str">
            <v>Small</v>
          </cell>
        </row>
        <row r="652">
          <cell r="A652" t="str">
            <v>MCO</v>
          </cell>
          <cell r="B652" t="str">
            <v>Investment and Construction BDC Viet Nam JSC</v>
          </cell>
          <cell r="C652" t="str">
            <v>HNX</v>
          </cell>
          <cell r="D652">
            <v>6.1558935000000004</v>
          </cell>
          <cell r="E652" t="str">
            <v>Industrials</v>
          </cell>
          <cell r="F652" t="str">
            <v>Engineering&amp;Construction</v>
          </cell>
          <cell r="G652" t="str">
            <v>Xây dựng (thi công), xây lắp</v>
          </cell>
          <cell r="H652" t="str">
            <v>Small</v>
          </cell>
        </row>
        <row r="653">
          <cell r="A653" t="str">
            <v>MDG</v>
          </cell>
          <cell r="B653" t="str">
            <v>Mien Dong JSC</v>
          </cell>
          <cell r="C653" t="str">
            <v>HOSE</v>
          </cell>
          <cell r="D653">
            <v>119.25122055</v>
          </cell>
          <cell r="E653" t="str">
            <v>Industrials</v>
          </cell>
          <cell r="F653" t="str">
            <v>Engineering&amp;Construction</v>
          </cell>
          <cell r="G653" t="str">
            <v>Xây dựng (thi công), xây lắp</v>
          </cell>
          <cell r="H653" t="str">
            <v>Small</v>
          </cell>
        </row>
        <row r="654">
          <cell r="A654" t="str">
            <v>MST</v>
          </cell>
          <cell r="B654" t="str">
            <v>1.1.6.8 Contruction JSC</v>
          </cell>
          <cell r="C654" t="str">
            <v>HNX</v>
          </cell>
          <cell r="D654">
            <v>75.599999999999994</v>
          </cell>
          <cell r="E654" t="str">
            <v>Industrials</v>
          </cell>
          <cell r="F654" t="str">
            <v>Engineering&amp;Construction</v>
          </cell>
          <cell r="G654" t="str">
            <v>Xây dựng (thi công), xây lắp</v>
          </cell>
          <cell r="H654" t="str">
            <v>Small</v>
          </cell>
        </row>
        <row r="655">
          <cell r="A655" t="str">
            <v>NAV</v>
          </cell>
          <cell r="B655" t="str">
            <v>Nam Viet JSC</v>
          </cell>
          <cell r="C655" t="str">
            <v>HOSE</v>
          </cell>
          <cell r="D655">
            <v>42.07990006</v>
          </cell>
          <cell r="E655" t="str">
            <v>Industrials</v>
          </cell>
          <cell r="F655" t="str">
            <v>Engineering&amp;Construction</v>
          </cell>
          <cell r="G655" t="str">
            <v>Xây dựng (thi công), xây lắp</v>
          </cell>
          <cell r="H655" t="str">
            <v>Small</v>
          </cell>
        </row>
        <row r="656">
          <cell r="A656" t="str">
            <v>NHA</v>
          </cell>
          <cell r="B656" t="str">
            <v>Ha Noi South Housing and Urban Development Corporation</v>
          </cell>
          <cell r="C656" t="str">
            <v>HNX</v>
          </cell>
          <cell r="D656">
            <v>148.01596000000001</v>
          </cell>
          <cell r="E656" t="str">
            <v>Industrials</v>
          </cell>
          <cell r="F656" t="str">
            <v>Engineering&amp;Construction</v>
          </cell>
          <cell r="G656" t="str">
            <v>Xây dựng (thi công), xây lắp</v>
          </cell>
          <cell r="H656" t="str">
            <v>Small</v>
          </cell>
        </row>
        <row r="657">
          <cell r="A657" t="str">
            <v>PEN</v>
          </cell>
          <cell r="B657" t="str">
            <v>Petrolimex Installation No.3 JSC</v>
          </cell>
          <cell r="C657" t="str">
            <v>HNX</v>
          </cell>
          <cell r="D657">
            <v>50</v>
          </cell>
          <cell r="E657" t="str">
            <v>Industrials</v>
          </cell>
          <cell r="F657" t="str">
            <v>Engineering&amp;Construction</v>
          </cell>
          <cell r="G657" t="str">
            <v>Xây dựng (thi công), xây lắp</v>
          </cell>
          <cell r="H657" t="str">
            <v>Small</v>
          </cell>
        </row>
        <row r="658">
          <cell r="A658" t="str">
            <v>PHC</v>
          </cell>
          <cell r="B658" t="str">
            <v>Phuc Hung Holdings Construction JSC</v>
          </cell>
          <cell r="C658" t="str">
            <v>HNX</v>
          </cell>
          <cell r="D658">
            <v>407.54914200000002</v>
          </cell>
          <cell r="E658" t="str">
            <v>Industrials</v>
          </cell>
          <cell r="F658" t="str">
            <v>Engineering&amp;Construction</v>
          </cell>
          <cell r="G658" t="str">
            <v>Xây dựng (thi công), xây lắp</v>
          </cell>
          <cell r="H658" t="str">
            <v>Small</v>
          </cell>
        </row>
        <row r="659">
          <cell r="A659" t="str">
            <v>PPS</v>
          </cell>
          <cell r="B659" t="str">
            <v>PetroVietnam Power Services JSC</v>
          </cell>
          <cell r="C659" t="str">
            <v>HNX</v>
          </cell>
          <cell r="D659">
            <v>126</v>
          </cell>
          <cell r="E659" t="str">
            <v>Industrials</v>
          </cell>
          <cell r="F659" t="str">
            <v>Engineering&amp;Construction</v>
          </cell>
          <cell r="G659" t="str">
            <v>Xây dựng (thi công), xây lắp</v>
          </cell>
          <cell r="H659" t="str">
            <v>Small</v>
          </cell>
        </row>
        <row r="660">
          <cell r="A660" t="str">
            <v>PTC</v>
          </cell>
          <cell r="B660" t="str">
            <v>Post and Telecommunications Investment and Construction JSC</v>
          </cell>
          <cell r="C660" t="str">
            <v>HOSE</v>
          </cell>
          <cell r="D660">
            <v>102.12299369999999</v>
          </cell>
          <cell r="E660" t="str">
            <v>Industrials</v>
          </cell>
          <cell r="F660" t="str">
            <v>Engineering&amp;Construction</v>
          </cell>
          <cell r="G660" t="str">
            <v>Xây dựng (thi công), xây lắp</v>
          </cell>
          <cell r="H660" t="str">
            <v>Small</v>
          </cell>
        </row>
        <row r="661">
          <cell r="A661" t="str">
            <v>PTD</v>
          </cell>
          <cell r="B661" t="str">
            <v>Phuc Thinh Design Construction Trading Corporation</v>
          </cell>
          <cell r="C661" t="str">
            <v>HNX</v>
          </cell>
          <cell r="D661">
            <v>45.12</v>
          </cell>
          <cell r="E661" t="str">
            <v>Industrials</v>
          </cell>
          <cell r="F661" t="str">
            <v>Engineering&amp;Construction</v>
          </cell>
          <cell r="G661" t="str">
            <v>Xây dựng (thi công), xây lắp</v>
          </cell>
          <cell r="H661" t="str">
            <v>Small</v>
          </cell>
        </row>
        <row r="662">
          <cell r="A662" t="str">
            <v>PVV</v>
          </cell>
          <cell r="B662" t="str">
            <v>Vinaconex - PVC Construction Investment JSC</v>
          </cell>
          <cell r="C662" t="str">
            <v>HNX</v>
          </cell>
          <cell r="D662">
            <v>36</v>
          </cell>
          <cell r="E662" t="str">
            <v>Industrials</v>
          </cell>
          <cell r="F662" t="str">
            <v>Engineering&amp;Construction</v>
          </cell>
          <cell r="G662" t="str">
            <v>Xây dựng (thi công), xây lắp</v>
          </cell>
          <cell r="H662" t="str">
            <v>Small</v>
          </cell>
        </row>
        <row r="663">
          <cell r="A663" t="str">
            <v>PVX</v>
          </cell>
          <cell r="B663" t="str">
            <v>Petro Vietnam Construction Joint Stock Corporation</v>
          </cell>
          <cell r="C663" t="str">
            <v>HNX</v>
          </cell>
          <cell r="D663">
            <v>759.99435510000001</v>
          </cell>
          <cell r="E663" t="str">
            <v>Industrials</v>
          </cell>
          <cell r="F663" t="str">
            <v>Engineering&amp;Construction</v>
          </cell>
          <cell r="G663" t="str">
            <v>Xây dựng (thi công), xây lắp</v>
          </cell>
          <cell r="H663" t="str">
            <v>Small</v>
          </cell>
        </row>
        <row r="664">
          <cell r="A664" t="str">
            <v>PXI</v>
          </cell>
          <cell r="B664" t="str">
            <v>Petroleum Industrial and Civil Construction JSC</v>
          </cell>
          <cell r="C664" t="str">
            <v>HOSE</v>
          </cell>
          <cell r="D664">
            <v>64.2</v>
          </cell>
          <cell r="E664" t="str">
            <v>Industrials</v>
          </cell>
          <cell r="F664" t="str">
            <v>Engineering&amp;Construction</v>
          </cell>
          <cell r="G664" t="str">
            <v>Xây dựng (thi công), xây lắp</v>
          </cell>
          <cell r="H664" t="str">
            <v>Small</v>
          </cell>
        </row>
        <row r="665">
          <cell r="A665" t="str">
            <v>PXT</v>
          </cell>
          <cell r="B665" t="str">
            <v>Petroleum Pipeline And Tank Construction JSC</v>
          </cell>
          <cell r="C665" t="str">
            <v>HOSE</v>
          </cell>
          <cell r="D665">
            <v>55.8</v>
          </cell>
          <cell r="E665" t="str">
            <v>Industrials</v>
          </cell>
          <cell r="F665" t="str">
            <v>Engineering&amp;Construction</v>
          </cell>
          <cell r="G665" t="str">
            <v>Xây dựng (thi công), xây lắp</v>
          </cell>
          <cell r="H665" t="str">
            <v>Small</v>
          </cell>
        </row>
        <row r="666">
          <cell r="A666" t="str">
            <v>QTC</v>
          </cell>
          <cell r="B666" t="str">
            <v>Quang Nam Transportion Construction JSC</v>
          </cell>
          <cell r="C666" t="str">
            <v>HNX</v>
          </cell>
          <cell r="D666">
            <v>57.24</v>
          </cell>
          <cell r="E666" t="str">
            <v>Industrials</v>
          </cell>
          <cell r="F666" t="str">
            <v>Engineering&amp;Construction</v>
          </cell>
          <cell r="G666" t="str">
            <v>Xây dựng (thi công), xây lắp</v>
          </cell>
          <cell r="H666" t="str">
            <v>Small</v>
          </cell>
        </row>
        <row r="667">
          <cell r="A667" t="str">
            <v>ROS</v>
          </cell>
          <cell r="B667" t="str">
            <v>Faros construction JSC</v>
          </cell>
          <cell r="C667" t="str">
            <v>HOSE</v>
          </cell>
          <cell r="D667">
            <v>46770.085170400002</v>
          </cell>
          <cell r="E667" t="str">
            <v>Industrials</v>
          </cell>
          <cell r="F667" t="str">
            <v>Engineering&amp;Construction</v>
          </cell>
          <cell r="G667" t="str">
            <v>Xây dựng (thi công), xây lắp</v>
          </cell>
          <cell r="H667" t="str">
            <v>Large</v>
          </cell>
        </row>
        <row r="668">
          <cell r="A668" t="str">
            <v>S55</v>
          </cell>
          <cell r="B668" t="str">
            <v>Song Da 505 JSC</v>
          </cell>
          <cell r="C668" t="str">
            <v>HNX</v>
          </cell>
          <cell r="D668">
            <v>210.08154300000001</v>
          </cell>
          <cell r="E668" t="str">
            <v>Industrials</v>
          </cell>
          <cell r="F668" t="str">
            <v>Engineering&amp;Construction</v>
          </cell>
          <cell r="G668" t="str">
            <v>Xây dựng (thi công), xây lắp</v>
          </cell>
          <cell r="H668" t="str">
            <v>Small</v>
          </cell>
        </row>
        <row r="669">
          <cell r="A669" t="str">
            <v>S74</v>
          </cell>
          <cell r="B669" t="str">
            <v>Song Da 7.04 JSC</v>
          </cell>
          <cell r="C669" t="str">
            <v>HNX</v>
          </cell>
          <cell r="D669">
            <v>34.991999999999997</v>
          </cell>
          <cell r="E669" t="str">
            <v>Industrials</v>
          </cell>
          <cell r="F669" t="str">
            <v>Engineering&amp;Construction</v>
          </cell>
          <cell r="G669" t="str">
            <v>Xây dựng (thi công), xây lắp</v>
          </cell>
          <cell r="H669" t="str">
            <v>Small</v>
          </cell>
        </row>
        <row r="670">
          <cell r="A670" t="str">
            <v>S99</v>
          </cell>
          <cell r="B670" t="str">
            <v>SCI JSC</v>
          </cell>
          <cell r="C670" t="str">
            <v>HNX</v>
          </cell>
          <cell r="D670">
            <v>194.24569500000001</v>
          </cell>
          <cell r="E670" t="str">
            <v>Industrials</v>
          </cell>
          <cell r="F670" t="str">
            <v>Engineering&amp;Construction</v>
          </cell>
          <cell r="G670" t="str">
            <v>Xây dựng (thi công), xây lắp</v>
          </cell>
          <cell r="H670" t="str">
            <v>Small</v>
          </cell>
        </row>
        <row r="671">
          <cell r="A671" t="str">
            <v>SC5</v>
          </cell>
          <cell r="B671" t="str">
            <v>Construction JSC No 5</v>
          </cell>
          <cell r="C671" t="str">
            <v>HOSE</v>
          </cell>
          <cell r="D671">
            <v>416.54127219999998</v>
          </cell>
          <cell r="E671" t="str">
            <v>Industrials</v>
          </cell>
          <cell r="F671" t="str">
            <v>Engineering&amp;Construction</v>
          </cell>
          <cell r="G671" t="str">
            <v>Xây dựng (thi công), xây lắp</v>
          </cell>
          <cell r="H671" t="str">
            <v>Small</v>
          </cell>
        </row>
        <row r="672">
          <cell r="A672" t="str">
            <v>SCI</v>
          </cell>
          <cell r="B672" t="str">
            <v>Song Da 9 Construction and Investment JSC</v>
          </cell>
          <cell r="C672" t="str">
            <v>HNX</v>
          </cell>
          <cell r="D672">
            <v>54</v>
          </cell>
          <cell r="E672" t="str">
            <v>Industrials</v>
          </cell>
          <cell r="F672" t="str">
            <v>Engineering&amp;Construction</v>
          </cell>
          <cell r="G672" t="str">
            <v>Xây dựng (thi công), xây lắp</v>
          </cell>
          <cell r="H672" t="str">
            <v>Small</v>
          </cell>
        </row>
        <row r="673">
          <cell r="A673" t="str">
            <v>SD2</v>
          </cell>
          <cell r="B673" t="str">
            <v>Song Da 2 JSC</v>
          </cell>
          <cell r="C673" t="str">
            <v>HNX</v>
          </cell>
          <cell r="D673">
            <v>69.232972799999999</v>
          </cell>
          <cell r="E673" t="str">
            <v>Industrials</v>
          </cell>
          <cell r="F673" t="str">
            <v>Engineering&amp;Construction</v>
          </cell>
          <cell r="G673" t="str">
            <v>Xây dựng (thi công), xây lắp</v>
          </cell>
          <cell r="H673" t="str">
            <v>Small</v>
          </cell>
        </row>
        <row r="674">
          <cell r="A674" t="str">
            <v>SD4</v>
          </cell>
          <cell r="B674" t="str">
            <v>Song Da 4 JSC</v>
          </cell>
          <cell r="C674" t="str">
            <v>HNX</v>
          </cell>
          <cell r="D674">
            <v>96.82</v>
          </cell>
          <cell r="E674" t="str">
            <v>Industrials</v>
          </cell>
          <cell r="F674" t="str">
            <v>Engineering&amp;Construction</v>
          </cell>
          <cell r="G674" t="str">
            <v>Xây dựng (thi công), xây lắp</v>
          </cell>
          <cell r="H674" t="str">
            <v>Small</v>
          </cell>
        </row>
        <row r="675">
          <cell r="A675" t="str">
            <v>SD5</v>
          </cell>
          <cell r="B675" t="str">
            <v>Song Da No5 JSC</v>
          </cell>
          <cell r="C675" t="str">
            <v>HNX</v>
          </cell>
          <cell r="D675">
            <v>233.99863199999999</v>
          </cell>
          <cell r="E675" t="str">
            <v>Industrials</v>
          </cell>
          <cell r="F675" t="str">
            <v>Engineering&amp;Construction</v>
          </cell>
          <cell r="G675" t="str">
            <v>Xây dựng (thi công), xây lắp</v>
          </cell>
          <cell r="H675" t="str">
            <v>Small</v>
          </cell>
        </row>
        <row r="676">
          <cell r="A676" t="str">
            <v>SD6</v>
          </cell>
          <cell r="B676" t="str">
            <v>Song Da JSC No 6</v>
          </cell>
          <cell r="C676" t="str">
            <v>HNX</v>
          </cell>
          <cell r="D676">
            <v>208.62966599999999</v>
          </cell>
          <cell r="E676" t="str">
            <v>Industrials</v>
          </cell>
          <cell r="F676" t="str">
            <v>Engineering&amp;Construction</v>
          </cell>
          <cell r="G676" t="str">
            <v>Xây dựng (thi công), xây lắp</v>
          </cell>
          <cell r="H676" t="str">
            <v>Small</v>
          </cell>
        </row>
        <row r="677">
          <cell r="A677" t="str">
            <v>SD7</v>
          </cell>
          <cell r="B677" t="str">
            <v>Songda 7 JSC</v>
          </cell>
          <cell r="C677" t="str">
            <v>HNX</v>
          </cell>
          <cell r="D677">
            <v>29.68</v>
          </cell>
          <cell r="E677" t="str">
            <v>Industrials</v>
          </cell>
          <cell r="F677" t="str">
            <v>Engineering&amp;Construction</v>
          </cell>
          <cell r="G677" t="str">
            <v>Xây dựng (thi công), xây lắp</v>
          </cell>
          <cell r="H677" t="str">
            <v>Small</v>
          </cell>
        </row>
        <row r="678">
          <cell r="A678" t="str">
            <v>SD9</v>
          </cell>
          <cell r="B678" t="str">
            <v>Song Da No9 JSC</v>
          </cell>
          <cell r="C678" t="str">
            <v>HNX</v>
          </cell>
          <cell r="D678">
            <v>273.87200000000001</v>
          </cell>
          <cell r="E678" t="str">
            <v>Industrials</v>
          </cell>
          <cell r="F678" t="str">
            <v>Engineering&amp;Construction</v>
          </cell>
          <cell r="G678" t="str">
            <v>Xây dựng (thi công), xây lắp</v>
          </cell>
          <cell r="H678" t="str">
            <v>Small</v>
          </cell>
        </row>
        <row r="679">
          <cell r="A679" t="str">
            <v>SDD</v>
          </cell>
          <cell r="B679" t="str">
            <v>Song Da Investment and Construction JSC</v>
          </cell>
          <cell r="C679" t="str">
            <v>HNX</v>
          </cell>
          <cell r="D679">
            <v>28.813201200000002</v>
          </cell>
          <cell r="E679" t="str">
            <v>Industrials</v>
          </cell>
          <cell r="F679" t="str">
            <v>Engineering&amp;Construction</v>
          </cell>
          <cell r="G679" t="str">
            <v>Xây dựng (thi công), xây lắp</v>
          </cell>
          <cell r="H679" t="str">
            <v>Small</v>
          </cell>
        </row>
        <row r="680">
          <cell r="A680" t="str">
            <v>SDE</v>
          </cell>
          <cell r="B680" t="str">
            <v>Song Da Electrical Engineering JSC</v>
          </cell>
          <cell r="C680" t="str">
            <v>HNX</v>
          </cell>
          <cell r="D680">
            <v>1.9262011999999999</v>
          </cell>
          <cell r="E680" t="str">
            <v>Industrials</v>
          </cell>
          <cell r="F680" t="str">
            <v>Engineering&amp;Construction</v>
          </cell>
          <cell r="G680" t="str">
            <v>Xây dựng (thi công), xây lắp</v>
          </cell>
          <cell r="H680" t="str">
            <v>Small</v>
          </cell>
        </row>
        <row r="681">
          <cell r="A681" t="str">
            <v>SDT</v>
          </cell>
          <cell r="B681" t="str">
            <v>Song Da No 10 JSC</v>
          </cell>
          <cell r="C681" t="str">
            <v>HNX</v>
          </cell>
          <cell r="D681">
            <v>311.94587030000002</v>
          </cell>
          <cell r="E681" t="str">
            <v>Industrials</v>
          </cell>
          <cell r="F681" t="str">
            <v>Engineering&amp;Construction</v>
          </cell>
          <cell r="G681" t="str">
            <v>Xây dựng (thi công), xây lắp</v>
          </cell>
          <cell r="H681" t="str">
            <v>Small</v>
          </cell>
        </row>
        <row r="682">
          <cell r="A682" t="str">
            <v>SDU</v>
          </cell>
          <cell r="B682" t="str">
            <v>Song Da Urban Investment Construction And Development JSC</v>
          </cell>
          <cell r="C682" t="str">
            <v>HNX</v>
          </cell>
          <cell r="D682">
            <v>218</v>
          </cell>
          <cell r="E682" t="str">
            <v>Industrials</v>
          </cell>
          <cell r="F682" t="str">
            <v>Engineering&amp;Construction</v>
          </cell>
          <cell r="G682" t="str">
            <v>Xây dựng (thi công), xây lắp</v>
          </cell>
          <cell r="H682" t="str">
            <v>Small</v>
          </cell>
        </row>
        <row r="683">
          <cell r="A683" t="str">
            <v>SIC</v>
          </cell>
          <cell r="B683" t="str">
            <v>Song Da Investment - Development Joint-Stock Company</v>
          </cell>
          <cell r="C683" t="str">
            <v>HNX</v>
          </cell>
          <cell r="D683">
            <v>211.994541</v>
          </cell>
          <cell r="E683" t="str">
            <v>Industrials</v>
          </cell>
          <cell r="F683" t="str">
            <v>Engineering&amp;Construction</v>
          </cell>
          <cell r="G683" t="str">
            <v>Xây dựng (thi công), xây lắp</v>
          </cell>
          <cell r="H683" t="str">
            <v>Small</v>
          </cell>
        </row>
        <row r="684">
          <cell r="A684" t="str">
            <v>SJC</v>
          </cell>
          <cell r="B684" t="str">
            <v>Song Da 1.01 JSC</v>
          </cell>
          <cell r="C684" t="str">
            <v>HNX</v>
          </cell>
          <cell r="D684">
            <v>48.543474000000003</v>
          </cell>
          <cell r="E684" t="str">
            <v>Industrials</v>
          </cell>
          <cell r="F684" t="str">
            <v>Engineering&amp;Construction</v>
          </cell>
          <cell r="G684" t="str">
            <v>Xây dựng (thi công), xây lắp</v>
          </cell>
          <cell r="H684" t="str">
            <v>Small</v>
          </cell>
        </row>
        <row r="685">
          <cell r="A685" t="str">
            <v>SJE</v>
          </cell>
          <cell r="B685" t="str">
            <v>Song Da No11 JSC</v>
          </cell>
          <cell r="C685" t="str">
            <v>HNX</v>
          </cell>
          <cell r="D685">
            <v>306.15728250000001</v>
          </cell>
          <cell r="E685" t="str">
            <v>Industrials</v>
          </cell>
          <cell r="F685" t="str">
            <v>Engineering&amp;Construction</v>
          </cell>
          <cell r="G685" t="str">
            <v>Xây dựng (thi công), xây lắp</v>
          </cell>
          <cell r="H685" t="str">
            <v>Small</v>
          </cell>
        </row>
        <row r="686">
          <cell r="A686" t="str">
            <v>TA9</v>
          </cell>
          <cell r="B686" t="str">
            <v>Construction and Installation JSC Thanh An No 96</v>
          </cell>
          <cell r="C686" t="str">
            <v>HNX</v>
          </cell>
          <cell r="D686">
            <v>137.01764399999999</v>
          </cell>
          <cell r="E686" t="str">
            <v>Industrials</v>
          </cell>
          <cell r="F686" t="str">
            <v>Engineering&amp;Construction</v>
          </cell>
          <cell r="G686" t="str">
            <v>Xây dựng (thi công), xây lắp</v>
          </cell>
          <cell r="H686" t="str">
            <v>Small</v>
          </cell>
        </row>
        <row r="687">
          <cell r="A687" t="str">
            <v>TDC</v>
          </cell>
          <cell r="B687" t="str">
            <v>Binhduong Trade And Development JSC</v>
          </cell>
          <cell r="C687" t="str">
            <v>HOSE</v>
          </cell>
          <cell r="D687">
            <v>902</v>
          </cell>
          <cell r="E687" t="str">
            <v>Industrials</v>
          </cell>
          <cell r="F687" t="str">
            <v>Engineering&amp;Construction</v>
          </cell>
          <cell r="G687" t="str">
            <v>Xây dựng (thi công), xây lắp</v>
          </cell>
          <cell r="H687" t="str">
            <v>Small</v>
          </cell>
        </row>
        <row r="688">
          <cell r="A688" t="str">
            <v>TEG</v>
          </cell>
          <cell r="B688" t="str">
            <v>TruongThanh Real Estate and Construction JSC</v>
          </cell>
          <cell r="C688" t="str">
            <v>HNX</v>
          </cell>
          <cell r="D688">
            <v>125.99998600000001</v>
          </cell>
          <cell r="E688" t="str">
            <v>Industrials</v>
          </cell>
          <cell r="F688" t="str">
            <v>Engineering&amp;Construction</v>
          </cell>
          <cell r="G688" t="str">
            <v>Xây dựng (thi công), xây lắp</v>
          </cell>
          <cell r="H688" t="str">
            <v>Small</v>
          </cell>
        </row>
        <row r="689">
          <cell r="A689" t="str">
            <v>THG</v>
          </cell>
          <cell r="B689" t="str">
            <v>Tien Giang Investment and Construction JSC</v>
          </cell>
          <cell r="C689" t="str">
            <v>HOSE</v>
          </cell>
          <cell r="D689">
            <v>491.99618700000002</v>
          </cell>
          <cell r="E689" t="str">
            <v>Industrials</v>
          </cell>
          <cell r="F689" t="str">
            <v>Engineering&amp;Construction</v>
          </cell>
          <cell r="G689" t="str">
            <v>Xây dựng (thi công), xây lắp</v>
          </cell>
          <cell r="H689" t="str">
            <v>Small</v>
          </cell>
        </row>
        <row r="690">
          <cell r="A690" t="str">
            <v>TKC</v>
          </cell>
          <cell r="B690" t="str">
            <v>Tanky Construction Real Estate Trading Corporation</v>
          </cell>
          <cell r="C690" t="str">
            <v>HNX</v>
          </cell>
          <cell r="D690">
            <v>287.6238176</v>
          </cell>
          <cell r="E690" t="str">
            <v>Industrials</v>
          </cell>
          <cell r="F690" t="str">
            <v>Engineering&amp;Construction</v>
          </cell>
          <cell r="G690" t="str">
            <v>Xây dựng (thi công), xây lắp</v>
          </cell>
          <cell r="H690" t="str">
            <v>Small</v>
          </cell>
        </row>
        <row r="691">
          <cell r="A691" t="str">
            <v>TTB</v>
          </cell>
          <cell r="B691" t="str">
            <v>Tien Bo Group JSC</v>
          </cell>
          <cell r="C691" t="str">
            <v>HNX</v>
          </cell>
          <cell r="D691">
            <v>706.66175099999998</v>
          </cell>
          <cell r="E691" t="str">
            <v>Industrials</v>
          </cell>
          <cell r="F691" t="str">
            <v>Engineering&amp;Construction</v>
          </cell>
          <cell r="G691" t="str">
            <v>Xây dựng (thi công), xây lắp</v>
          </cell>
          <cell r="H691" t="str">
            <v>Small</v>
          </cell>
        </row>
        <row r="692">
          <cell r="A692" t="str">
            <v>UDC</v>
          </cell>
          <cell r="B692" t="str">
            <v>Urban Development Construction Corporation</v>
          </cell>
          <cell r="C692" t="str">
            <v>HOSE</v>
          </cell>
          <cell r="D692">
            <v>112.7945</v>
          </cell>
          <cell r="E692" t="str">
            <v>Industrials</v>
          </cell>
          <cell r="F692" t="str">
            <v>Engineering&amp;Construction</v>
          </cell>
          <cell r="G692" t="str">
            <v>Xây dựng (thi công), xây lắp</v>
          </cell>
          <cell r="H692" t="str">
            <v>Small</v>
          </cell>
        </row>
        <row r="693">
          <cell r="A693" t="str">
            <v>V12</v>
          </cell>
          <cell r="B693" t="str">
            <v>Construction JSC No 12</v>
          </cell>
          <cell r="C693" t="str">
            <v>HNX</v>
          </cell>
          <cell r="D693">
            <v>80.870199999999997</v>
          </cell>
          <cell r="E693" t="str">
            <v>Industrials</v>
          </cell>
          <cell r="F693" t="str">
            <v>Engineering&amp;Construction</v>
          </cell>
          <cell r="G693" t="str">
            <v>Xây dựng (thi công), xây lắp</v>
          </cell>
          <cell r="H693" t="str">
            <v>Small</v>
          </cell>
        </row>
        <row r="694">
          <cell r="A694" t="str">
            <v>V21</v>
          </cell>
          <cell r="B694" t="str">
            <v>Vinaconex 21 JSC</v>
          </cell>
          <cell r="C694" t="str">
            <v>HNX</v>
          </cell>
          <cell r="D694">
            <v>147.5974047</v>
          </cell>
          <cell r="E694" t="str">
            <v>Industrials</v>
          </cell>
          <cell r="F694" t="str">
            <v>Engineering&amp;Construction</v>
          </cell>
          <cell r="G694" t="str">
            <v>Xây dựng (thi công), xây lắp</v>
          </cell>
          <cell r="H694" t="str">
            <v>Small</v>
          </cell>
        </row>
        <row r="695">
          <cell r="A695" t="str">
            <v>VC1</v>
          </cell>
          <cell r="B695" t="str">
            <v>Construction JSC No 1</v>
          </cell>
          <cell r="C695" t="str">
            <v>HNX</v>
          </cell>
          <cell r="D695">
            <v>172.8</v>
          </cell>
          <cell r="E695" t="str">
            <v>Industrials</v>
          </cell>
          <cell r="F695" t="str">
            <v>Engineering&amp;Construction</v>
          </cell>
          <cell r="G695" t="str">
            <v>Xây dựng (thi công), xây lắp</v>
          </cell>
          <cell r="H695" t="str">
            <v>Small</v>
          </cell>
        </row>
        <row r="696">
          <cell r="A696" t="str">
            <v>VC2</v>
          </cell>
          <cell r="B696" t="str">
            <v>Viet Nam Construction JSC No.2</v>
          </cell>
          <cell r="C696" t="str">
            <v>HNX</v>
          </cell>
          <cell r="D696">
            <v>202.5</v>
          </cell>
          <cell r="E696" t="str">
            <v>Industrials</v>
          </cell>
          <cell r="F696" t="str">
            <v>Engineering&amp;Construction</v>
          </cell>
          <cell r="G696" t="str">
            <v>Xây dựng (thi công), xây lắp</v>
          </cell>
          <cell r="H696" t="str">
            <v>Small</v>
          </cell>
        </row>
        <row r="697">
          <cell r="A697" t="str">
            <v>VC6</v>
          </cell>
          <cell r="B697" t="str">
            <v>Vinaconex 6 JSC</v>
          </cell>
          <cell r="C697" t="str">
            <v>HNX</v>
          </cell>
          <cell r="D697">
            <v>64</v>
          </cell>
          <cell r="E697" t="str">
            <v>Industrials</v>
          </cell>
          <cell r="F697" t="str">
            <v>Engineering&amp;Construction</v>
          </cell>
          <cell r="G697" t="str">
            <v>Xây dựng (thi công), xây lắp</v>
          </cell>
          <cell r="H697" t="str">
            <v>Small</v>
          </cell>
        </row>
        <row r="698">
          <cell r="A698" t="str">
            <v>VC7</v>
          </cell>
          <cell r="B698" t="str">
            <v>No7 Vietnam Construction JSC</v>
          </cell>
          <cell r="C698" t="str">
            <v>HNX</v>
          </cell>
          <cell r="D698">
            <v>182.59452200000001</v>
          </cell>
          <cell r="E698" t="str">
            <v>Industrials</v>
          </cell>
          <cell r="F698" t="str">
            <v>Engineering&amp;Construction</v>
          </cell>
          <cell r="G698" t="str">
            <v>Xây dựng (thi công), xây lắp</v>
          </cell>
          <cell r="H698" t="str">
            <v>Small</v>
          </cell>
        </row>
        <row r="699">
          <cell r="A699" t="str">
            <v>VC9</v>
          </cell>
          <cell r="B699" t="str">
            <v>Construction JSC No 9</v>
          </cell>
          <cell r="C699" t="str">
            <v>HNX</v>
          </cell>
          <cell r="D699">
            <v>154.37664000000001</v>
          </cell>
          <cell r="E699" t="str">
            <v>Industrials</v>
          </cell>
          <cell r="F699" t="str">
            <v>Engineering&amp;Construction</v>
          </cell>
          <cell r="G699" t="str">
            <v>Xây dựng (thi công), xây lắp</v>
          </cell>
          <cell r="H699" t="str">
            <v>Small</v>
          </cell>
        </row>
        <row r="700">
          <cell r="A700" t="str">
            <v>VCC</v>
          </cell>
          <cell r="B700" t="str">
            <v>Vinaconex 25 JSC</v>
          </cell>
          <cell r="C700" t="str">
            <v>HNX</v>
          </cell>
          <cell r="D700">
            <v>133.19999999999999</v>
          </cell>
          <cell r="E700" t="str">
            <v>Industrials</v>
          </cell>
          <cell r="F700" t="str">
            <v>Engineering&amp;Construction</v>
          </cell>
          <cell r="G700" t="str">
            <v>Xây dựng (thi công), xây lắp</v>
          </cell>
          <cell r="H700" t="str">
            <v>Small</v>
          </cell>
        </row>
        <row r="701">
          <cell r="A701" t="str">
            <v>VCG</v>
          </cell>
          <cell r="B701" t="str">
            <v>Vietnam Construction And Import - Export Joint Stock Corporation</v>
          </cell>
          <cell r="C701" t="str">
            <v>HNX</v>
          </cell>
          <cell r="D701">
            <v>8392.5027869999994</v>
          </cell>
          <cell r="E701" t="str">
            <v>Industrials</v>
          </cell>
          <cell r="F701" t="str">
            <v>Engineering&amp;Construction</v>
          </cell>
          <cell r="G701" t="str">
            <v>Xây dựng (thi công), xây lắp</v>
          </cell>
          <cell r="H701" t="str">
            <v>Small</v>
          </cell>
        </row>
        <row r="702">
          <cell r="A702" t="str">
            <v>VE1</v>
          </cell>
          <cell r="B702" t="str">
            <v>VNECO1 Electricity Construction JSC</v>
          </cell>
          <cell r="C702" t="str">
            <v>HNX</v>
          </cell>
          <cell r="D702">
            <v>93.121095999999994</v>
          </cell>
          <cell r="E702" t="str">
            <v>Industrials</v>
          </cell>
          <cell r="F702" t="str">
            <v>Engineering&amp;Construction</v>
          </cell>
          <cell r="G702" t="str">
            <v>Xây dựng (thi công), xây lắp</v>
          </cell>
          <cell r="H702" t="str">
            <v>Small</v>
          </cell>
        </row>
        <row r="703">
          <cell r="A703" t="str">
            <v>VE2</v>
          </cell>
          <cell r="B703" t="str">
            <v>VNECO 2 Electricity Construction JSC</v>
          </cell>
          <cell r="C703" t="str">
            <v>HNX</v>
          </cell>
          <cell r="D703">
            <v>23.918112000000001</v>
          </cell>
          <cell r="E703" t="str">
            <v>Industrials</v>
          </cell>
          <cell r="F703" t="str">
            <v>Engineering&amp;Construction</v>
          </cell>
          <cell r="G703" t="str">
            <v>Xây dựng (thi công), xây lắp</v>
          </cell>
          <cell r="H703" t="str">
            <v>Small</v>
          </cell>
        </row>
        <row r="704">
          <cell r="A704" t="str">
            <v>VE4</v>
          </cell>
          <cell r="B704" t="str">
            <v>VNECO4 Electricity Construction JSC</v>
          </cell>
          <cell r="C704" t="str">
            <v>HNX</v>
          </cell>
          <cell r="D704">
            <v>9.2520000000000007</v>
          </cell>
          <cell r="E704" t="str">
            <v>Industrials</v>
          </cell>
          <cell r="F704" t="str">
            <v>Engineering&amp;Construction</v>
          </cell>
          <cell r="G704" t="str">
            <v>Xây dựng (thi công), xây lắp</v>
          </cell>
          <cell r="H704" t="str">
            <v>Small</v>
          </cell>
        </row>
        <row r="705">
          <cell r="A705" t="str">
            <v>VE8</v>
          </cell>
          <cell r="B705" t="str">
            <v>Vneco 8 Electricity Construction Joint Stock Corporation</v>
          </cell>
          <cell r="C705" t="str">
            <v>HNX</v>
          </cell>
          <cell r="D705">
            <v>16.739999999999998</v>
          </cell>
          <cell r="E705" t="str">
            <v>Industrials</v>
          </cell>
          <cell r="F705" t="str">
            <v>Engineering&amp;Construction</v>
          </cell>
          <cell r="G705" t="str">
            <v>Xây dựng (thi công), xây lắp</v>
          </cell>
          <cell r="H705" t="str">
            <v>Small</v>
          </cell>
        </row>
        <row r="706">
          <cell r="A706" t="str">
            <v>VE9</v>
          </cell>
          <cell r="B706" t="str">
            <v>VNECO 9 Investment &amp; Construction JSC</v>
          </cell>
          <cell r="C706" t="str">
            <v>HNX</v>
          </cell>
          <cell r="D706">
            <v>55.103897199999999</v>
          </cell>
          <cell r="E706" t="str">
            <v>Industrials</v>
          </cell>
          <cell r="F706" t="str">
            <v>Engineering&amp;Construction</v>
          </cell>
          <cell r="G706" t="str">
            <v>Xây dựng (thi công), xây lắp</v>
          </cell>
          <cell r="H706" t="str">
            <v>Small</v>
          </cell>
        </row>
        <row r="707">
          <cell r="A707" t="str">
            <v>VMC</v>
          </cell>
          <cell r="B707" t="str">
            <v>Vimeco JSC</v>
          </cell>
          <cell r="C707" t="str">
            <v>HNX</v>
          </cell>
          <cell r="D707">
            <v>513</v>
          </cell>
          <cell r="E707" t="str">
            <v>Industrials</v>
          </cell>
          <cell r="F707" t="str">
            <v>Engineering&amp;Construction</v>
          </cell>
          <cell r="G707" t="str">
            <v>Xây dựng (thi công), xây lắp</v>
          </cell>
          <cell r="H707" t="str">
            <v>Small</v>
          </cell>
        </row>
        <row r="708">
          <cell r="A708" t="str">
            <v>CII</v>
          </cell>
          <cell r="B708" t="str">
            <v>Ho Chi Minh City Infrastructure Investment JSC</v>
          </cell>
          <cell r="C708" t="str">
            <v>HOSE</v>
          </cell>
          <cell r="D708">
            <v>7559.7185835</v>
          </cell>
          <cell r="E708" t="str">
            <v>Industrials</v>
          </cell>
          <cell r="F708" t="str">
            <v>Infrastructure</v>
          </cell>
          <cell r="G708" t="str">
            <v>Xây dựng (thi công), xây lắp</v>
          </cell>
          <cell r="H708" t="str">
            <v>Small</v>
          </cell>
        </row>
        <row r="709">
          <cell r="A709" t="str">
            <v>CTI</v>
          </cell>
          <cell r="B709" t="str">
            <v>Cuong Thuan Idico Development Investment Corporation</v>
          </cell>
          <cell r="C709" t="str">
            <v>HOSE</v>
          </cell>
          <cell r="D709">
            <v>2141.999898</v>
          </cell>
          <cell r="E709" t="str">
            <v>Industrials</v>
          </cell>
          <cell r="F709" t="str">
            <v>Infrastructure</v>
          </cell>
          <cell r="G709" t="str">
            <v>Xây dựng (thi công), xây lắp</v>
          </cell>
          <cell r="H709" t="str">
            <v>Small</v>
          </cell>
        </row>
        <row r="710">
          <cell r="A710" t="str">
            <v>HTI</v>
          </cell>
          <cell r="B710" t="str">
            <v>IDICO Infrastructure Development Investment JSC</v>
          </cell>
          <cell r="C710" t="str">
            <v>HOSE</v>
          </cell>
          <cell r="D710">
            <v>409.16687999999999</v>
          </cell>
          <cell r="E710" t="str">
            <v>Industrials</v>
          </cell>
          <cell r="F710" t="str">
            <v>Infrastructure</v>
          </cell>
          <cell r="G710" t="str">
            <v>Xây dựng (thi công), xây lắp</v>
          </cell>
          <cell r="H710" t="str">
            <v>Small</v>
          </cell>
        </row>
        <row r="711">
          <cell r="A711" t="str">
            <v>IJC</v>
          </cell>
          <cell r="B711" t="str">
            <v>Becamex Infrastructure Development JSC</v>
          </cell>
          <cell r="C711" t="str">
            <v>HOSE</v>
          </cell>
          <cell r="D711">
            <v>1355.8925244699999</v>
          </cell>
          <cell r="E711" t="str">
            <v>Industrials</v>
          </cell>
          <cell r="F711" t="str">
            <v>Infrastructure</v>
          </cell>
          <cell r="G711" t="str">
            <v>Xây dựng (thi công), xây lắp</v>
          </cell>
          <cell r="H711" t="str">
            <v>Small</v>
          </cell>
        </row>
        <row r="712">
          <cell r="A712" t="str">
            <v>BAX</v>
          </cell>
          <cell r="B712" t="str">
            <v>Thong Nhat Joint Stock Company</v>
          </cell>
          <cell r="C712" t="str">
            <v>HNX</v>
          </cell>
          <cell r="D712">
            <v>198.44</v>
          </cell>
          <cell r="E712" t="str">
            <v>Industrials</v>
          </cell>
          <cell r="F712" t="str">
            <v>Engineering&amp;Construction</v>
          </cell>
          <cell r="G712" t="str">
            <v>Xây dựng (thi công), xây lắp</v>
          </cell>
          <cell r="H712" t="str">
            <v>Small</v>
          </cell>
        </row>
        <row r="713">
          <cell r="A713" t="str">
            <v>C69</v>
          </cell>
          <cell r="B713" t="str">
            <v>1369 Construction Joint Stock Company</v>
          </cell>
          <cell r="C713" t="str">
            <v>HNX</v>
          </cell>
          <cell r="D713">
            <v>28</v>
          </cell>
          <cell r="E713" t="str">
            <v>Industrials</v>
          </cell>
          <cell r="F713" t="str">
            <v>Engineering&amp;Construction</v>
          </cell>
          <cell r="G713" t="str">
            <v>Xây dựng (thi công), xây lắp</v>
          </cell>
          <cell r="H713" t="str">
            <v>Small</v>
          </cell>
        </row>
        <row r="714">
          <cell r="A714" t="str">
            <v>PC1</v>
          </cell>
          <cell r="B714" t="str">
            <v>Power Construction JSC No.1</v>
          </cell>
          <cell r="C714" t="str">
            <v>HOSE</v>
          </cell>
          <cell r="D714">
            <v>3809.9295299999999</v>
          </cell>
          <cell r="E714" t="str">
            <v>Industrials</v>
          </cell>
          <cell r="F714" t="str">
            <v>Engineering&amp;Construction</v>
          </cell>
          <cell r="G714" t="str">
            <v>Xây dựng (thi công), xây lắp</v>
          </cell>
          <cell r="H714" t="str">
            <v>Small</v>
          </cell>
        </row>
        <row r="715">
          <cell r="A715" t="str">
            <v>CEE</v>
          </cell>
          <cell r="B715" t="str">
            <v>CII Engineering and Construction JSC</v>
          </cell>
          <cell r="C715" t="str">
            <v>HOSE</v>
          </cell>
          <cell r="D715">
            <v>773.97500000000002</v>
          </cell>
          <cell r="E715" t="str">
            <v>Industrials</v>
          </cell>
          <cell r="F715" t="str">
            <v>Infrastructure</v>
          </cell>
          <cell r="G715" t="str">
            <v>Xây dựng (thi công), xây lắp</v>
          </cell>
          <cell r="H715" t="str">
            <v>Small</v>
          </cell>
        </row>
        <row r="716">
          <cell r="A716" t="str">
            <v>LEC</v>
          </cell>
          <cell r="B716" t="str">
            <v>Central Power Real Estate Joint Stock Company</v>
          </cell>
          <cell r="C716" t="str">
            <v>HOSE</v>
          </cell>
          <cell r="D716">
            <v>482.85</v>
          </cell>
          <cell r="E716" t="str">
            <v>Industrials</v>
          </cell>
          <cell r="F716" t="str">
            <v>Engineering&amp;Construction</v>
          </cell>
          <cell r="G716" t="str">
            <v>Xây dựng (thi công), xây lắp</v>
          </cell>
          <cell r="H716" t="str">
            <v>Small</v>
          </cell>
        </row>
        <row r="717">
          <cell r="A717" t="str">
            <v>MEL</v>
          </cell>
          <cell r="B717" t="str">
            <v>Me Lin Steel Joint Stock Company</v>
          </cell>
          <cell r="C717" t="str">
            <v>HNX</v>
          </cell>
          <cell r="D717">
            <v>130.5</v>
          </cell>
          <cell r="E717" t="str">
            <v>Materials</v>
          </cell>
          <cell r="F717" t="str">
            <v xml:space="preserve">Steel </v>
          </cell>
          <cell r="G717" t="str">
            <v>SX thép</v>
          </cell>
          <cell r="H717" t="str">
            <v>Small</v>
          </cell>
        </row>
        <row r="718">
          <cell r="A718" t="str">
            <v>VRE</v>
          </cell>
          <cell r="B718" t="str">
            <v>Vincom Retail Joint Stock Company</v>
          </cell>
          <cell r="C718" t="str">
            <v>HOSE</v>
          </cell>
          <cell r="D718">
            <v>91061.671310699996</v>
          </cell>
          <cell r="E718" t="str">
            <v>Financial</v>
          </cell>
          <cell r="F718" t="str">
            <v>Real Estate</v>
          </cell>
          <cell r="G718" t="str">
            <v>Kinh doanh BDS và cơ sở hạ tầng</v>
          </cell>
          <cell r="H718" t="str">
            <v>Medium</v>
          </cell>
        </row>
        <row r="719">
          <cell r="A719" t="str">
            <v>PME</v>
          </cell>
          <cell r="B719" t="str">
            <v>Pymepharco Joint Stock Company</v>
          </cell>
          <cell r="C719" t="str">
            <v>HOSE</v>
          </cell>
          <cell r="D719">
            <v>5381.2687500000002</v>
          </cell>
          <cell r="E719" t="str">
            <v>Health Care</v>
          </cell>
          <cell r="F719" t="str">
            <v>Pharmaceuticals</v>
          </cell>
          <cell r="G719" t="str">
            <v>SX thuốc, hóa dược, dược liệu</v>
          </cell>
          <cell r="H719" t="str">
            <v>Medium</v>
          </cell>
        </row>
        <row r="720">
          <cell r="A720" t="str">
            <v>DTD</v>
          </cell>
          <cell r="B720" t="str">
            <v>Thanh Dat Investment Development Joint Stock Company</v>
          </cell>
          <cell r="C720" t="str">
            <v>HNX</v>
          </cell>
          <cell r="D720">
            <v>228</v>
          </cell>
          <cell r="E720" t="str">
            <v>Financial</v>
          </cell>
          <cell r="F720" t="str">
            <v>Real Estate</v>
          </cell>
          <cell r="G720" t="str">
            <v>Kinh doanh BDS và cơ sở hạ tầng</v>
          </cell>
          <cell r="H720" t="str">
            <v>Small</v>
          </cell>
        </row>
        <row r="721">
          <cell r="A721" t="str">
            <v>NBW</v>
          </cell>
          <cell r="B721" t="str">
            <v>Nha Be Water Supply JSC</v>
          </cell>
          <cell r="C721" t="str">
            <v>HNX</v>
          </cell>
          <cell r="D721">
            <v>200.56</v>
          </cell>
          <cell r="E721" t="str">
            <v>Utilities</v>
          </cell>
          <cell r="F721" t="str">
            <v>Water</v>
          </cell>
          <cell r="G721" t="str">
            <v xml:space="preserve">Sản xuất, phân phối điện, năng lượng, dịch vụ viễn thông </v>
          </cell>
          <cell r="H721" t="str">
            <v>Small</v>
          </cell>
        </row>
        <row r="722">
          <cell r="A722" t="str">
            <v>BTW</v>
          </cell>
          <cell r="B722" t="str">
            <v>Ben Thanh Water Supply Joint Stock Company</v>
          </cell>
          <cell r="C722" t="str">
            <v>HNX</v>
          </cell>
          <cell r="D722">
            <v>133.84800000000001</v>
          </cell>
          <cell r="E722" t="str">
            <v>Utilities</v>
          </cell>
          <cell r="F722" t="str">
            <v>Water</v>
          </cell>
          <cell r="G722" t="str">
            <v xml:space="preserve">Sản xuất, phân phối điện, năng lượng, dịch vụ viễn thông </v>
          </cell>
          <cell r="H722" t="str">
            <v>Small</v>
          </cell>
        </row>
        <row r="723">
          <cell r="A723" t="str">
            <v>VPI</v>
          </cell>
          <cell r="B723" t="str">
            <v>Van Phu - Invest Investment Joint Stock Company</v>
          </cell>
          <cell r="C723" t="str">
            <v>HNX</v>
          </cell>
          <cell r="D723">
            <v>7024</v>
          </cell>
          <cell r="E723" t="str">
            <v>Financial</v>
          </cell>
          <cell r="F723" t="str">
            <v>Real Estate</v>
          </cell>
          <cell r="G723" t="str">
            <v>Kinh doanh BDS và cơ sở hạ tầng</v>
          </cell>
          <cell r="H723" t="str">
            <v>Small</v>
          </cell>
        </row>
        <row r="724">
          <cell r="A724" t="str">
            <v>CIA</v>
          </cell>
          <cell r="B724" t="str">
            <v>Cam Ranh International Airport Services Joint Stock Company</v>
          </cell>
          <cell r="C724" t="str">
            <v>HNX</v>
          </cell>
          <cell r="D724">
            <v>333.11937540000002</v>
          </cell>
          <cell r="E724" t="str">
            <v>Industrials</v>
          </cell>
          <cell r="F724" t="str">
            <v>Transportation</v>
          </cell>
          <cell r="G724" t="str">
            <v>Kinh doanh kho bãi và các dịch vụ hỗ trợ vận tải</v>
          </cell>
          <cell r="H724" t="str">
            <v>Small</v>
          </cell>
        </row>
        <row r="725">
          <cell r="A725" t="str">
            <v>TLD</v>
          </cell>
          <cell r="B725" t="str">
            <v>Thang Long Urban Development And Construction Investment JSC</v>
          </cell>
          <cell r="C725" t="str">
            <v>HOSE</v>
          </cell>
          <cell r="D725">
            <v>178.2</v>
          </cell>
          <cell r="E725" t="str">
            <v>Industrials</v>
          </cell>
          <cell r="F725" t="str">
            <v>Engineering&amp;Construction</v>
          </cell>
          <cell r="G725" t="str">
            <v>Xây dựng (thi công), xây lắp</v>
          </cell>
          <cell r="H725" t="str">
            <v>Small</v>
          </cell>
        </row>
        <row r="726">
          <cell r="A726" t="str">
            <v>CAG</v>
          </cell>
          <cell r="B726" t="str">
            <v>An Giang Port Joint Stock Company</v>
          </cell>
          <cell r="C726" t="str">
            <v>HNX</v>
          </cell>
          <cell r="D726">
            <v>1029.48</v>
          </cell>
          <cell r="E726" t="str">
            <v>Industrials</v>
          </cell>
          <cell r="F726" t="str">
            <v>Sea port</v>
          </cell>
          <cell r="G726" t="str">
            <v>Kinh doanh kho bãi và các dịch vụ hỗ trợ vận tải</v>
          </cell>
          <cell r="H726" t="str">
            <v>Medium</v>
          </cell>
        </row>
        <row r="727">
          <cell r="A727" t="str">
            <v>IBC</v>
          </cell>
          <cell r="B727" t="str">
            <v>Apax Holdings Joint Stock Company</v>
          </cell>
          <cell r="C727" t="str">
            <v>HOSE</v>
          </cell>
          <cell r="D727">
            <v>1870.0920000000001</v>
          </cell>
          <cell r="E727" t="str">
            <v>Consumer Discretionary</v>
          </cell>
          <cell r="F727" t="str">
            <v>Consumer Services</v>
          </cell>
          <cell r="G727" t="str">
            <v>Kinh doanh dịch vụ quảng cáo, tư vấn giám sát, in ấn</v>
          </cell>
          <cell r="H727" t="str">
            <v>Large</v>
          </cell>
        </row>
        <row r="728">
          <cell r="A728" t="str">
            <v>KHS</v>
          </cell>
          <cell r="B728" t="str">
            <v>Kien Hung JSC</v>
          </cell>
          <cell r="C728" t="str">
            <v>HNX</v>
          </cell>
          <cell r="D728">
            <v>132.68</v>
          </cell>
          <cell r="E728" t="str">
            <v>Consumer Staples</v>
          </cell>
          <cell r="F728" t="str">
            <v>Fisheries</v>
          </cell>
          <cell r="G728" t="str">
            <v>Chế biến lương thực thực phẩm, đồ uống, thức ăn chăn nuôi</v>
          </cell>
          <cell r="H728" t="str">
            <v>Small</v>
          </cell>
        </row>
        <row r="729">
          <cell r="A729" t="str">
            <v>AST</v>
          </cell>
          <cell r="B729" t="str">
            <v>Taseco Air Services JSC</v>
          </cell>
          <cell r="C729" t="str">
            <v>HOSE</v>
          </cell>
          <cell r="D729">
            <v>2523.6</v>
          </cell>
          <cell r="E729" t="str">
            <v>Industrials</v>
          </cell>
          <cell r="F729" t="str">
            <v>Transportation</v>
          </cell>
          <cell r="G729" t="str">
            <v>Kinh doanh kho bãi và các dịch vụ hỗ trợ vận tải</v>
          </cell>
          <cell r="H729" t="str">
            <v>Large</v>
          </cell>
        </row>
        <row r="730">
          <cell r="A730" t="str">
            <v>HDB</v>
          </cell>
          <cell r="B730" t="str">
            <v>Ho Chi Minh Development Joint Stock Commercial Bank</v>
          </cell>
          <cell r="C730" t="str">
            <v>HOSE</v>
          </cell>
          <cell r="D730">
            <v>40122.890633900002</v>
          </cell>
          <cell r="E730" t="str">
            <v>Financial</v>
          </cell>
          <cell r="F730" t="str">
            <v>Bank</v>
          </cell>
          <cell r="G730" t="str">
            <v>Ngân hàng</v>
          </cell>
          <cell r="H730" t="str">
            <v>Small</v>
          </cell>
        </row>
        <row r="731">
          <cell r="A731" t="str">
            <v>SGR</v>
          </cell>
          <cell r="B731" t="str">
            <v>Saigon Reai Estate Joint Stock Company</v>
          </cell>
          <cell r="C731" t="str">
            <v>HOSE</v>
          </cell>
          <cell r="D731">
            <v>1059.2994114999999</v>
          </cell>
          <cell r="E731" t="str">
            <v>Financial</v>
          </cell>
          <cell r="F731" t="str">
            <v>Real Estate</v>
          </cell>
          <cell r="G731" t="str">
            <v>Kinh doanh BDS và cơ sở hạ tầng</v>
          </cell>
          <cell r="H731" t="str">
            <v>Small</v>
          </cell>
        </row>
        <row r="732">
          <cell r="A732" t="str">
            <v>GEX</v>
          </cell>
          <cell r="B732" t="str">
            <v>Vietnam Electrical Equipment Joint Stock Corporation</v>
          </cell>
          <cell r="C732" t="str">
            <v>HOSE</v>
          </cell>
          <cell r="D732">
            <v>9658.16</v>
          </cell>
          <cell r="E732" t="str">
            <v>Industrials</v>
          </cell>
          <cell r="F732" t="str">
            <v>Electrical Compo&amp;Equip</v>
          </cell>
          <cell r="G732" t="str">
            <v>SX điện tử, máy vi tính quang học, thiết bị viễn thông</v>
          </cell>
          <cell r="H732" t="str">
            <v>Medium</v>
          </cell>
        </row>
        <row r="733">
          <cell r="A733" t="str">
            <v>VPG</v>
          </cell>
          <cell r="B733" t="str">
            <v>Viet Phat Import Export Trading Investment Joint Stock Company</v>
          </cell>
          <cell r="C733" t="str">
            <v>HOSE</v>
          </cell>
          <cell r="D733">
            <v>347</v>
          </cell>
          <cell r="E733" t="str">
            <v>Materials</v>
          </cell>
          <cell r="F733" t="str">
            <v>Mining</v>
          </cell>
          <cell r="G733" t="str">
            <v>Khai khoáng</v>
          </cell>
          <cell r="H733" t="str">
            <v>Small</v>
          </cell>
        </row>
        <row r="734">
          <cell r="A734" t="str">
            <v>TTL</v>
          </cell>
          <cell r="B734" t="str">
            <v>Thang Long Joint Stock Corporation</v>
          </cell>
          <cell r="C734" t="str">
            <v>HNX</v>
          </cell>
          <cell r="D734">
            <v>376.68329999999997</v>
          </cell>
          <cell r="E734" t="str">
            <v>Industrials</v>
          </cell>
          <cell r="F734" t="str">
            <v>Engineering&amp;Construction</v>
          </cell>
          <cell r="G734" t="str">
            <v>Xây dựng (thi công), xây lắp</v>
          </cell>
          <cell r="H734" t="str">
            <v>Small</v>
          </cell>
        </row>
        <row r="735">
          <cell r="A735" t="str">
            <v>VPD</v>
          </cell>
          <cell r="B735" t="str">
            <v>Vietnam Power Development Joint Stock Company</v>
          </cell>
          <cell r="C735" t="str">
            <v>HOSE</v>
          </cell>
          <cell r="D735">
            <v>1486.1499209999999</v>
          </cell>
          <cell r="E735" t="str">
            <v>Utilities</v>
          </cell>
          <cell r="F735" t="str">
            <v>Electricity transmission</v>
          </cell>
          <cell r="G735" t="str">
            <v xml:space="preserve">Sản xuất, phân phối điện, năng lượng, dịch vụ viễn thông </v>
          </cell>
          <cell r="H735" t="str">
            <v>Small</v>
          </cell>
        </row>
        <row r="736">
          <cell r="A736" t="str">
            <v>PMG</v>
          </cell>
          <cell r="B736" t="str">
            <v>Petro Center Corporation</v>
          </cell>
          <cell r="C736" t="str">
            <v>HOSE</v>
          </cell>
          <cell r="D736">
            <v>853.05</v>
          </cell>
          <cell r="E736" t="str">
            <v>Energy</v>
          </cell>
          <cell r="F736" t="str">
            <v>Oil&amp;Gas distribution</v>
          </cell>
          <cell r="G736" t="str">
            <v>Thương mại xăng dầu, ga.</v>
          </cell>
          <cell r="H736" t="str">
            <v>Small</v>
          </cell>
        </row>
        <row r="737">
          <cell r="A737" t="str">
            <v>X20</v>
          </cell>
          <cell r="B737" t="str">
            <v>X20 JSC</v>
          </cell>
          <cell r="C737" t="str">
            <v>HNX</v>
          </cell>
          <cell r="D737">
            <v>276</v>
          </cell>
          <cell r="E737" t="str">
            <v>Consumer Discretionary</v>
          </cell>
          <cell r="F737" t="str">
            <v>Textiles</v>
          </cell>
          <cell r="G737" t="str">
            <v>May, sản xuất trang phục và da giày</v>
          </cell>
          <cell r="H737" t="str">
            <v>Medium</v>
          </cell>
        </row>
        <row r="738">
          <cell r="A738" t="str">
            <v>NAP</v>
          </cell>
          <cell r="B738" t="str">
            <v>Nghetinh Port Holding Joint Stock Company</v>
          </cell>
          <cell r="C738" t="str">
            <v>HNX</v>
          </cell>
          <cell r="D738">
            <v>236.6892</v>
          </cell>
          <cell r="E738" t="str">
            <v>Industrials</v>
          </cell>
          <cell r="F738" t="str">
            <v>Sea port</v>
          </cell>
          <cell r="G738" t="str">
            <v>Kinh doanh vận tải đường bộ, đường sắt, đường thủy, hàng không</v>
          </cell>
          <cell r="H738" t="str">
            <v>Small</v>
          </cell>
        </row>
        <row r="739">
          <cell r="A739" t="str">
            <v>NRC</v>
          </cell>
          <cell r="B739" t="str">
            <v>Netland Real Estate JSC</v>
          </cell>
          <cell r="C739" t="str">
            <v>HNX</v>
          </cell>
          <cell r="D739">
            <v>576</v>
          </cell>
          <cell r="E739" t="str">
            <v>Financial</v>
          </cell>
          <cell r="F739" t="str">
            <v>Real Estate</v>
          </cell>
          <cell r="G739" t="str">
            <v>Kinh doanh BDS và cơ sở hạ tầng</v>
          </cell>
          <cell r="H739" t="str">
            <v>Small</v>
          </cell>
        </row>
        <row r="740">
          <cell r="A740" t="str">
            <v>TPB</v>
          </cell>
          <cell r="B740" t="str">
            <v>Tien Phong Commercial Joint Stock Bank</v>
          </cell>
          <cell r="C740" t="str">
            <v>HOSE</v>
          </cell>
          <cell r="D740">
            <v>17230.194431200001</v>
          </cell>
          <cell r="E740" t="str">
            <v>Financial</v>
          </cell>
          <cell r="F740" t="str">
            <v>Bank</v>
          </cell>
          <cell r="G740" t="str">
            <v>Ngân hàng</v>
          </cell>
          <cell r="H740" t="str">
            <v>Small</v>
          </cell>
        </row>
        <row r="741">
          <cell r="A741" t="str">
            <v>FRT</v>
          </cell>
          <cell r="B741" t="str">
            <v>FPT Digital Retail Joint Stock Company</v>
          </cell>
          <cell r="C741" t="str">
            <v>HOSE</v>
          </cell>
          <cell r="D741">
            <v>6280</v>
          </cell>
          <cell r="E741" t="str">
            <v>Consumer Discretionary</v>
          </cell>
          <cell r="F741" t="str">
            <v>Consumer Retailing</v>
          </cell>
          <cell r="G741" t="str">
            <v>Thương mại hàng tiêu dùng</v>
          </cell>
          <cell r="H741" t="str">
            <v>Small</v>
          </cell>
        </row>
        <row r="742">
          <cell r="A742" t="str">
            <v>HSL</v>
          </cell>
          <cell r="B742" t="str">
            <v>Hong Ha Son La Processing Agricutural Product JSC</v>
          </cell>
          <cell r="C742" t="str">
            <v>HOSE</v>
          </cell>
          <cell r="D742">
            <v>304.29000000000002</v>
          </cell>
          <cell r="E742" t="str">
            <v>Consumer Staples</v>
          </cell>
          <cell r="F742" t="str">
            <v>Agriculture</v>
          </cell>
          <cell r="G742" t="str">
            <v>Chế biến lương thực thực phẩm, đồ uống, thức ăn chăn nuôi</v>
          </cell>
          <cell r="H742" t="str">
            <v>Small</v>
          </cell>
        </row>
        <row r="743">
          <cell r="A743" t="str">
            <v>VHM</v>
          </cell>
          <cell r="B743" t="str">
            <v>Vinhomes JSC</v>
          </cell>
          <cell r="C743" t="str">
            <v>HOSE</v>
          </cell>
          <cell r="D743">
            <v>294757.27049999998</v>
          </cell>
          <cell r="E743" t="str">
            <v>Financial</v>
          </cell>
          <cell r="F743" t="str">
            <v>Real Estate</v>
          </cell>
          <cell r="G743" t="str">
            <v>Kinh doanh BDS và cơ sở hạ tầng</v>
          </cell>
          <cell r="H743" t="str">
            <v>Large</v>
          </cell>
        </row>
        <row r="745">
          <cell r="A745" t="str">
            <v>ART</v>
          </cell>
          <cell r="B745" t="str">
            <v>Artex Securities Corporation</v>
          </cell>
          <cell r="C745" t="str">
            <v>UPCOM</v>
          </cell>
          <cell r="D745">
            <v>304.29000000000002</v>
          </cell>
          <cell r="E745" t="str">
            <v>Financial</v>
          </cell>
          <cell r="F745" t="str">
            <v>Securities</v>
          </cell>
          <cell r="G745" t="str">
            <v>Chứng khoán</v>
          </cell>
          <cell r="H745" t="str">
            <v>Small</v>
          </cell>
        </row>
        <row r="746">
          <cell r="A746" t="str">
            <v>DSC</v>
          </cell>
          <cell r="B746" t="str">
            <v>Da Nang Securities Company</v>
          </cell>
          <cell r="C746" t="str">
            <v>UPCOM</v>
          </cell>
          <cell r="D746">
            <v>564</v>
          </cell>
          <cell r="E746" t="str">
            <v>Financial</v>
          </cell>
          <cell r="F746" t="str">
            <v>Securities</v>
          </cell>
          <cell r="G746" t="str">
            <v>Chứng khoán</v>
          </cell>
          <cell r="H746" t="str">
            <v>Small</v>
          </cell>
        </row>
        <row r="747">
          <cell r="A747" t="str">
            <v>FSC</v>
          </cell>
          <cell r="B747" t="str">
            <v>Yuanta Securities Joint Stock Company</v>
          </cell>
          <cell r="C747" t="str">
            <v>UPCOM</v>
          </cell>
          <cell r="D747">
            <v>336</v>
          </cell>
          <cell r="E747" t="str">
            <v>Financial</v>
          </cell>
          <cell r="F747" t="str">
            <v>Securities</v>
          </cell>
          <cell r="G747" t="str">
            <v>Chứng khoán</v>
          </cell>
          <cell r="H747" t="str">
            <v>Small</v>
          </cell>
        </row>
        <row r="748">
          <cell r="A748" t="str">
            <v>HAC</v>
          </cell>
          <cell r="B748" t="str">
            <v>Hai Phong Securities Joint Stock Company</v>
          </cell>
          <cell r="C748" t="str">
            <v>UPCOM</v>
          </cell>
          <cell r="D748">
            <v>96.282087000000004</v>
          </cell>
          <cell r="E748" t="str">
            <v>Financial</v>
          </cell>
          <cell r="F748" t="str">
            <v>Securities</v>
          </cell>
          <cell r="G748" t="str">
            <v>Chứng khoán</v>
          </cell>
          <cell r="H748" t="str">
            <v>Small</v>
          </cell>
        </row>
        <row r="749">
          <cell r="A749" t="str">
            <v>HFT</v>
          </cell>
          <cell r="B749" t="str">
            <v>HFT Securities Corporation</v>
          </cell>
          <cell r="C749" t="str">
            <v>UPCOM</v>
          </cell>
          <cell r="D749">
            <v>327</v>
          </cell>
          <cell r="E749" t="str">
            <v>Financial</v>
          </cell>
          <cell r="F749" t="str">
            <v>Securities</v>
          </cell>
          <cell r="G749" t="str">
            <v>Chứng khoán</v>
          </cell>
          <cell r="H749" t="str">
            <v>Small</v>
          </cell>
        </row>
        <row r="750">
          <cell r="A750" t="str">
            <v>SBS</v>
          </cell>
          <cell r="B750" t="str">
            <v>Sacombank Securities Joint Stock Company</v>
          </cell>
          <cell r="C750" t="str">
            <v>UPCOM</v>
          </cell>
          <cell r="D750">
            <v>278.65199999999999</v>
          </cell>
          <cell r="E750" t="str">
            <v>Financial</v>
          </cell>
          <cell r="F750" t="str">
            <v>Securities</v>
          </cell>
          <cell r="G750" t="str">
            <v>Chứng khoán</v>
          </cell>
          <cell r="H750" t="str">
            <v>Small</v>
          </cell>
        </row>
        <row r="751">
          <cell r="A751" t="str">
            <v>TVB</v>
          </cell>
          <cell r="B751" t="str">
            <v>Tri Viet Securities Joint Stock Corporation</v>
          </cell>
          <cell r="C751" t="str">
            <v>UPCOM</v>
          </cell>
          <cell r="D751">
            <v>423.56400000000002</v>
          </cell>
          <cell r="E751" t="str">
            <v>Financial</v>
          </cell>
          <cell r="F751" t="str">
            <v>Securities</v>
          </cell>
          <cell r="G751" t="str">
            <v>Chứng khoán</v>
          </cell>
          <cell r="H751" t="str">
            <v>Small</v>
          </cell>
        </row>
        <row r="753">
          <cell r="A753" t="str">
            <v>ABI</v>
          </cell>
          <cell r="B753" t="str">
            <v>Asia - Pacific Investment Joint Stock Company</v>
          </cell>
          <cell r="C753" t="str">
            <v>UPCOM</v>
          </cell>
          <cell r="D753">
            <v>954.20262000000002</v>
          </cell>
          <cell r="E753" t="str">
            <v>Financial</v>
          </cell>
          <cell r="F753" t="str">
            <v>Insurance</v>
          </cell>
          <cell r="G753" t="str">
            <v>Bảo hiểm</v>
          </cell>
          <cell r="H753" t="str">
            <v>Small</v>
          </cell>
        </row>
        <row r="754">
          <cell r="A754" t="str">
            <v>BLI</v>
          </cell>
          <cell r="B754" t="str">
            <v>Bao Long Insurance Corporation</v>
          </cell>
          <cell r="C754" t="str">
            <v>UPCOM</v>
          </cell>
          <cell r="D754">
            <v>419.99631799999997</v>
          </cell>
          <cell r="E754" t="str">
            <v>Financial</v>
          </cell>
          <cell r="F754" t="str">
            <v>Insurance</v>
          </cell>
          <cell r="G754" t="str">
            <v>Bảo hiểm</v>
          </cell>
          <cell r="H754" t="str">
            <v>Small</v>
          </cell>
        </row>
        <row r="755">
          <cell r="A755" t="str">
            <v>MIG</v>
          </cell>
          <cell r="B755" t="str">
            <v>Military Insurance Company</v>
          </cell>
          <cell r="C755" t="str">
            <v>UPCOM</v>
          </cell>
          <cell r="D755">
            <v>1152</v>
          </cell>
          <cell r="E755" t="str">
            <v>Financial</v>
          </cell>
          <cell r="F755" t="str">
            <v>Insurance</v>
          </cell>
          <cell r="G755" t="str">
            <v>Bảo hiểm</v>
          </cell>
          <cell r="H755" t="str">
            <v>Small</v>
          </cell>
        </row>
      </sheetData>
      <sheetData sheetId="3" refreshError="1">
        <row r="1">
          <cell r="A1" t="str">
            <v>SYMBOL</v>
          </cell>
          <cell r="B1" t="str">
            <v>AUDIT</v>
          </cell>
          <cell r="C1" t="str">
            <v>REPORT</v>
          </cell>
          <cell r="D1" t="str">
            <v>CURRENT ASSETS</v>
          </cell>
          <cell r="E1" t="str">
            <v>AR</v>
          </cell>
          <cell r="F1" t="str">
            <v>INVENTORIES</v>
          </cell>
          <cell r="G1" t="str">
            <v>PP&amp;E</v>
          </cell>
          <cell r="H1" t="str">
            <v>TOTAL ASSETS</v>
          </cell>
          <cell r="I1" t="str">
            <v>TOTAL LIABILITIES</v>
          </cell>
          <cell r="J1" t="str">
            <v>CURRENT LIABILITIES</v>
          </cell>
          <cell r="K1" t="str">
            <v>ST DEBT</v>
          </cell>
          <cell r="L1" t="str">
            <v>LT DEBT</v>
          </cell>
          <cell r="M1" t="str">
            <v>OWNER'S EQUITY</v>
          </cell>
          <cell r="N1" t="str">
            <v>SHARE CAPITAL</v>
          </cell>
          <cell r="O1" t="str">
            <v>NET REVENUE</v>
          </cell>
          <cell r="P1" t="str">
            <v>COGS</v>
          </cell>
          <cell r="Q1" t="str">
            <v>GROSS PROFIT</v>
          </cell>
          <cell r="R1" t="str">
            <v>INTEREST EXPENSE</v>
          </cell>
          <cell r="S1" t="str">
            <v>OPERATING PROFIT</v>
          </cell>
          <cell r="T1" t="str">
            <v>EBT</v>
          </cell>
          <cell r="U1" t="str">
            <v>NET PROFIT</v>
          </cell>
          <cell r="V1" t="str">
            <v>EBIT</v>
          </cell>
          <cell r="W1" t="str">
            <v>ROA</v>
          </cell>
          <cell r="X1" t="str">
            <v>ROE</v>
          </cell>
          <cell r="Y1" t="str">
            <v>EPS</v>
          </cell>
          <cell r="Z1" t="str">
            <v>BV</v>
          </cell>
        </row>
        <row r="2">
          <cell r="A2" t="str">
            <v>ABI</v>
          </cell>
          <cell r="B2" t="str">
            <v>Chưa kiểm toán</v>
          </cell>
          <cell r="C2" t="str">
            <v>Đơn lẻ</v>
          </cell>
          <cell r="D2">
            <v>1729164.233887</v>
          </cell>
          <cell r="E2">
            <v>103349.427952</v>
          </cell>
          <cell r="F2">
            <v>3038.4693390000002</v>
          </cell>
          <cell r="G2">
            <v>125724</v>
          </cell>
          <cell r="H2">
            <v>1892936.4706069999</v>
          </cell>
          <cell r="I2">
            <v>1192792.275474</v>
          </cell>
          <cell r="J2">
            <v>1192792.275474</v>
          </cell>
          <cell r="K2">
            <v>0</v>
          </cell>
          <cell r="L2">
            <v>0</v>
          </cell>
          <cell r="M2">
            <v>700144.19513300003</v>
          </cell>
          <cell r="N2">
            <v>380000</v>
          </cell>
          <cell r="O2">
            <v>1022151.400976</v>
          </cell>
          <cell r="P2">
            <v>603380.44720900001</v>
          </cell>
          <cell r="Q2">
            <v>418770.953767</v>
          </cell>
          <cell r="S2">
            <v>71826.864451000001</v>
          </cell>
          <cell r="T2">
            <v>155830.57776799999</v>
          </cell>
          <cell r="U2">
            <v>124603.002072</v>
          </cell>
          <cell r="V2">
            <v>124603.002072</v>
          </cell>
          <cell r="W2">
            <v>6.5825242424561711E-2</v>
          </cell>
          <cell r="X2">
            <v>0.1779676285801817</v>
          </cell>
          <cell r="Y2">
            <v>3281</v>
          </cell>
          <cell r="Z2">
            <v>19004</v>
          </cell>
        </row>
        <row r="3">
          <cell r="A3" t="str">
            <v>BIC</v>
          </cell>
          <cell r="B3" t="str">
            <v>Chưa kiểm toán</v>
          </cell>
          <cell r="C3" t="str">
            <v>Hợp nhất</v>
          </cell>
          <cell r="D3">
            <v>3645423.1142469998</v>
          </cell>
          <cell r="E3">
            <v>472859.40499100002</v>
          </cell>
          <cell r="F3">
            <v>482.734442</v>
          </cell>
          <cell r="G3">
            <v>28602</v>
          </cell>
          <cell r="H3">
            <v>5018942.9087749999</v>
          </cell>
          <cell r="I3">
            <v>2866273.5710539999</v>
          </cell>
          <cell r="J3">
            <v>2864611.3355040001</v>
          </cell>
          <cell r="K3">
            <v>0</v>
          </cell>
          <cell r="L3">
            <v>0</v>
          </cell>
          <cell r="M3">
            <v>2152669.337721</v>
          </cell>
          <cell r="N3">
            <v>1172768.95</v>
          </cell>
          <cell r="O3">
            <v>1396850.5876859999</v>
          </cell>
          <cell r="P3">
            <v>1100292.702059</v>
          </cell>
          <cell r="Q3">
            <v>296557.88562700001</v>
          </cell>
          <cell r="S3">
            <v>296557.88562700001</v>
          </cell>
          <cell r="T3">
            <v>202160.382396</v>
          </cell>
          <cell r="U3">
            <v>151390.79245499999</v>
          </cell>
          <cell r="V3">
            <v>151390.79245499999</v>
          </cell>
          <cell r="W3">
            <v>3.0163880164947074E-2</v>
          </cell>
          <cell r="X3">
            <v>7.0327007405268871E-2</v>
          </cell>
          <cell r="Y3">
            <v>1243</v>
          </cell>
          <cell r="Z3">
            <v>18081</v>
          </cell>
        </row>
        <row r="4">
          <cell r="A4" t="str">
            <v>BLI</v>
          </cell>
          <cell r="B4" t="str">
            <v>Chưa kiểm toán</v>
          </cell>
          <cell r="C4" t="str">
            <v>Đơn lẻ</v>
          </cell>
          <cell r="D4">
            <v>1322212.6452560001</v>
          </cell>
          <cell r="E4">
            <v>235188.27092800001</v>
          </cell>
          <cell r="F4">
            <v>487.61071600000002</v>
          </cell>
          <cell r="G4">
            <v>26870</v>
          </cell>
          <cell r="H4">
            <v>1707777.301344</v>
          </cell>
          <cell r="I4">
            <v>1042140.888374</v>
          </cell>
          <cell r="J4">
            <v>1037535.160201</v>
          </cell>
          <cell r="K4">
            <v>0</v>
          </cell>
          <cell r="L4">
            <v>0</v>
          </cell>
          <cell r="M4">
            <v>665636.41296999995</v>
          </cell>
          <cell r="N4">
            <v>600000</v>
          </cell>
          <cell r="O4">
            <v>821096.21019600006</v>
          </cell>
          <cell r="P4">
            <v>669830.75646299997</v>
          </cell>
          <cell r="Q4">
            <v>151265.453733</v>
          </cell>
          <cell r="S4">
            <v>-54121.344370999999</v>
          </cell>
          <cell r="T4">
            <v>46874.207206999999</v>
          </cell>
          <cell r="U4">
            <v>36403.213546999999</v>
          </cell>
          <cell r="V4">
            <v>36403.213546999999</v>
          </cell>
          <cell r="W4">
            <v>2.1316136195481172E-2</v>
          </cell>
          <cell r="X4">
            <v>5.4689336156615399E-2</v>
          </cell>
          <cell r="Y4">
            <v>757</v>
          </cell>
          <cell r="Z4">
            <v>11094</v>
          </cell>
        </row>
        <row r="5">
          <cell r="A5" t="str">
            <v>BMI</v>
          </cell>
          <cell r="B5" t="str">
            <v>Chưa kiểm toán</v>
          </cell>
          <cell r="C5" t="str">
            <v>Đơn lẻ</v>
          </cell>
          <cell r="D5">
            <v>4931058.8243859997</v>
          </cell>
          <cell r="E5">
            <v>1096628.3602760001</v>
          </cell>
          <cell r="F5">
            <v>4748.191863</v>
          </cell>
          <cell r="G5">
            <v>389927</v>
          </cell>
          <cell r="H5">
            <v>5692572.5461050002</v>
          </cell>
          <cell r="I5">
            <v>3495161.6311599999</v>
          </cell>
          <cell r="J5">
            <v>3495005.7624300001</v>
          </cell>
          <cell r="K5">
            <v>0</v>
          </cell>
          <cell r="L5">
            <v>0</v>
          </cell>
          <cell r="M5">
            <v>2197410.9149449999</v>
          </cell>
          <cell r="N5">
            <v>913540.37800000003</v>
          </cell>
          <cell r="O5">
            <v>3084037.356871</v>
          </cell>
          <cell r="P5">
            <v>2935497.9447460002</v>
          </cell>
          <cell r="Q5">
            <v>148539.412125</v>
          </cell>
          <cell r="S5">
            <v>35549.111543999999</v>
          </cell>
          <cell r="T5">
            <v>231609.85535599999</v>
          </cell>
          <cell r="U5">
            <v>190192.10612800001</v>
          </cell>
          <cell r="V5">
            <v>190192.10612800001</v>
          </cell>
          <cell r="W5">
            <v>3.3410572212757166E-2</v>
          </cell>
          <cell r="X5">
            <v>8.6552817606606103E-2</v>
          </cell>
          <cell r="Y5">
            <v>2030</v>
          </cell>
          <cell r="Z5">
            <v>24054</v>
          </cell>
        </row>
        <row r="6">
          <cell r="A6" t="str">
            <v>BVH</v>
          </cell>
          <cell r="B6" t="str">
            <v>Chưa kiểm toán</v>
          </cell>
          <cell r="C6" t="str">
            <v>Hợp nhất</v>
          </cell>
          <cell r="D6">
            <v>55138527.426545002</v>
          </cell>
          <cell r="E6">
            <v>5932454.7327230005</v>
          </cell>
          <cell r="F6">
            <v>154157.63253199999</v>
          </cell>
          <cell r="G6">
            <v>1628207</v>
          </cell>
          <cell r="H6">
            <v>99329565.769244</v>
          </cell>
          <cell r="I6">
            <v>84420240.480434999</v>
          </cell>
          <cell r="J6">
            <v>25506263.837069001</v>
          </cell>
          <cell r="K6">
            <v>1763.05</v>
          </cell>
          <cell r="L6">
            <v>3542.6229469999998</v>
          </cell>
          <cell r="M6">
            <v>14909325.288809</v>
          </cell>
          <cell r="N6">
            <v>6804714.3399999999</v>
          </cell>
          <cell r="O6">
            <v>25411027.018780001</v>
          </cell>
          <cell r="P6">
            <v>26120218.850409999</v>
          </cell>
          <cell r="Q6">
            <v>-709191.83163000003</v>
          </cell>
          <cell r="S6">
            <v>-4044843.1297610002</v>
          </cell>
          <cell r="T6">
            <v>1987890.7702619999</v>
          </cell>
          <cell r="U6">
            <v>1654206.037458</v>
          </cell>
          <cell r="V6">
            <v>1654206.037458</v>
          </cell>
          <cell r="W6">
            <v>1.66537125643028E-2</v>
          </cell>
          <cell r="X6">
            <v>0.11095109975899807</v>
          </cell>
          <cell r="Y6">
            <v>2364</v>
          </cell>
          <cell r="Z6">
            <v>20859</v>
          </cell>
        </row>
        <row r="7">
          <cell r="A7" t="str">
            <v>MIG</v>
          </cell>
          <cell r="B7" t="str">
            <v>Chưa kiểm toán</v>
          </cell>
          <cell r="C7" t="str">
            <v>Hợp nhất</v>
          </cell>
          <cell r="D7">
            <v>2342137.6173950001</v>
          </cell>
          <cell r="E7">
            <v>548723.573706</v>
          </cell>
          <cell r="F7">
            <v>11970.718249</v>
          </cell>
          <cell r="G7">
            <v>98167</v>
          </cell>
          <cell r="H7">
            <v>3187527.502595</v>
          </cell>
          <cell r="I7">
            <v>2285237.2423060001</v>
          </cell>
          <cell r="J7">
            <v>2246395.4782969998</v>
          </cell>
          <cell r="K7">
            <v>222610.97049000001</v>
          </cell>
          <cell r="L7">
            <v>4000</v>
          </cell>
          <cell r="M7">
            <v>902290.260289</v>
          </cell>
          <cell r="N7">
            <v>800000</v>
          </cell>
          <cell r="O7">
            <v>1637392.1317400001</v>
          </cell>
          <cell r="P7">
            <v>1339731.483268</v>
          </cell>
          <cell r="Q7">
            <v>297660.64847199997</v>
          </cell>
          <cell r="S7">
            <v>297660.64847199997</v>
          </cell>
          <cell r="T7">
            <v>50827.212953000002</v>
          </cell>
          <cell r="U7">
            <v>40345.939916000003</v>
          </cell>
          <cell r="V7">
            <v>40345.939916000003</v>
          </cell>
          <cell r="W7">
            <v>1.2657440565815964E-2</v>
          </cell>
          <cell r="X7">
            <v>4.471503427630634E-2</v>
          </cell>
          <cell r="Y7">
            <v>505</v>
          </cell>
          <cell r="Z7">
            <v>11188</v>
          </cell>
        </row>
        <row r="8">
          <cell r="A8" t="str">
            <v>PGI</v>
          </cell>
          <cell r="B8" t="str">
            <v>Chưa kiểm toán</v>
          </cell>
          <cell r="C8" t="str">
            <v>Hợp nhất</v>
          </cell>
          <cell r="D8">
            <v>4251564.1105840001</v>
          </cell>
          <cell r="E8">
            <v>556073.67691899999</v>
          </cell>
          <cell r="F8">
            <v>6413.5887059999995</v>
          </cell>
          <cell r="G8">
            <v>391624</v>
          </cell>
          <cell r="H8">
            <v>5000720.4375959998</v>
          </cell>
          <cell r="I8">
            <v>3604296.508711</v>
          </cell>
          <cell r="J8">
            <v>3585956.359503</v>
          </cell>
          <cell r="K8">
            <v>0</v>
          </cell>
          <cell r="L8">
            <v>0</v>
          </cell>
          <cell r="M8">
            <v>1396423.9288850001</v>
          </cell>
          <cell r="N8">
            <v>887177.73</v>
          </cell>
          <cell r="O8">
            <v>2378463.850873</v>
          </cell>
          <cell r="P8">
            <v>1926310.9695230001</v>
          </cell>
          <cell r="Q8">
            <v>452152.88134999998</v>
          </cell>
          <cell r="S8">
            <v>108414.917302</v>
          </cell>
          <cell r="T8">
            <v>159794.92864999999</v>
          </cell>
          <cell r="U8">
            <v>129996.45718100001</v>
          </cell>
          <cell r="V8">
            <v>129996.45718100001</v>
          </cell>
          <cell r="W8">
            <v>2.5995545802495072E-2</v>
          </cell>
          <cell r="X8">
            <v>9.3092401592400398E-2</v>
          </cell>
          <cell r="Y8">
            <v>1564</v>
          </cell>
          <cell r="Z8">
            <v>15740</v>
          </cell>
        </row>
        <row r="9">
          <cell r="A9" t="str">
            <v>PTI</v>
          </cell>
          <cell r="B9" t="str">
            <v>Chưa kiểm toán</v>
          </cell>
          <cell r="C9" t="str">
            <v>Hợp nhất</v>
          </cell>
          <cell r="D9">
            <v>4722454.1130290003</v>
          </cell>
          <cell r="E9">
            <v>795744.90000200004</v>
          </cell>
          <cell r="F9">
            <v>10361.885910999999</v>
          </cell>
          <cell r="G9">
            <v>84354</v>
          </cell>
          <cell r="H9">
            <v>5746609.2616379997</v>
          </cell>
          <cell r="I9">
            <v>3813958.3409520001</v>
          </cell>
          <cell r="J9">
            <v>3808076.0219530002</v>
          </cell>
          <cell r="K9">
            <v>229968.53731099999</v>
          </cell>
          <cell r="L9">
            <v>4278.1717939999999</v>
          </cell>
          <cell r="M9">
            <v>1932650.920686</v>
          </cell>
          <cell r="N9">
            <v>803957.09</v>
          </cell>
          <cell r="O9">
            <v>2823054.9745789999</v>
          </cell>
          <cell r="P9">
            <v>2258755.311977</v>
          </cell>
          <cell r="Q9">
            <v>564299.66260200005</v>
          </cell>
          <cell r="S9">
            <v>24225.466667000001</v>
          </cell>
          <cell r="T9">
            <v>185148.31884399999</v>
          </cell>
          <cell r="U9">
            <v>151862.55723199999</v>
          </cell>
          <cell r="V9">
            <v>151862.55723199999</v>
          </cell>
          <cell r="W9">
            <v>2.642646303547589E-2</v>
          </cell>
          <cell r="X9">
            <v>7.8577334171706467E-2</v>
          </cell>
          <cell r="Y9">
            <v>1869</v>
          </cell>
          <cell r="Z9">
            <v>24026</v>
          </cell>
        </row>
        <row r="10">
          <cell r="A10" t="str">
            <v>PVI</v>
          </cell>
          <cell r="B10" t="str">
            <v>Chưa kiểm toán</v>
          </cell>
          <cell r="C10" t="str">
            <v>Hợp nhất</v>
          </cell>
          <cell r="D10">
            <v>15626671.663908999</v>
          </cell>
          <cell r="E10">
            <v>6995779.7641129997</v>
          </cell>
          <cell r="F10">
            <v>11953.506936</v>
          </cell>
          <cell r="G10">
            <v>4347927</v>
          </cell>
          <cell r="H10">
            <v>19974599.033822998</v>
          </cell>
          <cell r="I10">
            <v>12713236.493824</v>
          </cell>
          <cell r="J10">
            <v>12640393.791363999</v>
          </cell>
          <cell r="K10">
            <v>0</v>
          </cell>
          <cell r="L10">
            <v>0</v>
          </cell>
          <cell r="M10">
            <v>7261362.5399989998</v>
          </cell>
          <cell r="N10">
            <v>2342418.67</v>
          </cell>
          <cell r="O10">
            <v>4750676.5863199998</v>
          </cell>
          <cell r="P10">
            <v>4174942.5643839999</v>
          </cell>
          <cell r="Q10">
            <v>575734.02193599998</v>
          </cell>
          <cell r="S10">
            <v>71329.562676000001</v>
          </cell>
          <cell r="T10">
            <v>756030.51298300002</v>
          </cell>
          <cell r="U10">
            <v>602070.28036900004</v>
          </cell>
          <cell r="V10">
            <v>602070.28036900004</v>
          </cell>
          <cell r="W10">
            <v>3.0141795554920234E-2</v>
          </cell>
          <cell r="X10">
            <v>8.2914229533715439E-2</v>
          </cell>
          <cell r="Y10">
            <v>2521</v>
          </cell>
          <cell r="Z10">
            <v>30700</v>
          </cell>
        </row>
        <row r="11">
          <cell r="A11" t="str">
            <v>VNR</v>
          </cell>
          <cell r="B11" t="str">
            <v>Chưa kiểm toán</v>
          </cell>
          <cell r="C11" t="str">
            <v>Hợp nhất</v>
          </cell>
          <cell r="D11">
            <v>5196168.3048879998</v>
          </cell>
          <cell r="E11">
            <v>1197011.814851</v>
          </cell>
          <cell r="F11">
            <v>59.021267000000002</v>
          </cell>
          <cell r="G11">
            <v>5623</v>
          </cell>
          <cell r="H11">
            <v>6429548.4486919995</v>
          </cell>
          <cell r="I11">
            <v>3645910.619498</v>
          </cell>
          <cell r="J11">
            <v>3641087.4675830002</v>
          </cell>
          <cell r="K11">
            <v>0</v>
          </cell>
          <cell r="L11">
            <v>0</v>
          </cell>
          <cell r="M11">
            <v>2783637.829194</v>
          </cell>
          <cell r="N11">
            <v>1310759.3700000001</v>
          </cell>
          <cell r="O11">
            <v>963140.04002299998</v>
          </cell>
          <cell r="P11">
            <v>823797.24481800001</v>
          </cell>
          <cell r="Q11">
            <v>139342.795205</v>
          </cell>
          <cell r="S11">
            <v>65595.475642000005</v>
          </cell>
          <cell r="T11">
            <v>316982.42867300002</v>
          </cell>
          <cell r="U11">
            <v>265215.36287700001</v>
          </cell>
          <cell r="V11">
            <v>265215.36287700001</v>
          </cell>
          <cell r="W11">
            <v>4.1249453984743563E-2</v>
          </cell>
          <cell r="X11">
            <v>9.5276533497101121E-2</v>
          </cell>
          <cell r="Y11">
            <v>2020</v>
          </cell>
          <cell r="Z11">
            <v>21237</v>
          </cell>
        </row>
      </sheetData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Watching List"/>
      <sheetName val="Profile"/>
      <sheetName val="Price"/>
      <sheetName val="Scale"/>
      <sheetName val="Standard"/>
      <sheetName val="FinancialData"/>
      <sheetName val="Rating List"/>
    </sheetNames>
    <sheetDataSet>
      <sheetData sheetId="0" refreshError="1"/>
      <sheetData sheetId="1" refreshError="1"/>
      <sheetData sheetId="2" refreshError="1">
        <row r="1">
          <cell r="A1" t="str">
            <v>SYMBOL</v>
          </cell>
          <cell r="B1" t="str">
            <v>COMPANY NAME</v>
          </cell>
          <cell r="C1" t="str">
            <v>EXCHANGE</v>
          </cell>
          <cell r="D1" t="str">
            <v>SECTOR</v>
          </cell>
          <cell r="E1" t="str">
            <v>SUBSECTOR</v>
          </cell>
          <cell r="F1" t="str">
            <v>SECTOR (SACOMBANK)</v>
          </cell>
          <cell r="G1" t="str">
            <v>LISTED DATE</v>
          </cell>
          <cell r="H1" t="str">
            <v>FOREIGN OWNERSHIP</v>
          </cell>
        </row>
        <row r="2">
          <cell r="A2" t="str">
            <v>AAA</v>
          </cell>
          <cell r="B2" t="str">
            <v>Anphat Plastic and Green Environment JSC</v>
          </cell>
          <cell r="C2" t="str">
            <v>HNX</v>
          </cell>
          <cell r="D2" t="str">
            <v>Industrial</v>
          </cell>
          <cell r="E2" t="str">
            <v>Packaging&amp;Containers</v>
          </cell>
          <cell r="F2" t="str">
            <v>SX phân bón, hóa chất cơ bản, hạt nhựa cao su tổng hợp</v>
          </cell>
          <cell r="G2">
            <v>40374</v>
          </cell>
          <cell r="H2">
            <v>0.1812</v>
          </cell>
        </row>
        <row r="3">
          <cell r="A3" t="str">
            <v>AAM</v>
          </cell>
          <cell r="B3" t="str">
            <v>Mekong Fisheries JSC</v>
          </cell>
          <cell r="C3" t="str">
            <v>HOSE</v>
          </cell>
          <cell r="D3" t="str">
            <v>Consumer Goods  </v>
          </cell>
          <cell r="E3" t="str">
            <v>Food</v>
          </cell>
          <cell r="F3" t="str">
            <v>Chế biến thủy hải sản</v>
          </cell>
          <cell r="G3">
            <v>40080</v>
          </cell>
          <cell r="H3">
            <v>9.0000000000000011E-3</v>
          </cell>
        </row>
        <row r="4">
          <cell r="A4" t="str">
            <v>ABT</v>
          </cell>
          <cell r="B4" t="str">
            <v>Bentre Aqua Product Import and Export JSC</v>
          </cell>
          <cell r="C4" t="str">
            <v>HOSE</v>
          </cell>
          <cell r="D4" t="str">
            <v>Consumer Goods  </v>
          </cell>
          <cell r="E4" t="str">
            <v>Food</v>
          </cell>
          <cell r="F4" t="str">
            <v>Chế biến thủy hải sản</v>
          </cell>
          <cell r="G4">
            <v>39076</v>
          </cell>
          <cell r="H4">
            <v>7.6299999999999993E-2</v>
          </cell>
        </row>
        <row r="5">
          <cell r="A5" t="str">
            <v>ACB</v>
          </cell>
          <cell r="B5" t="str">
            <v>Asia Commercial Bank/Vietnam</v>
          </cell>
          <cell r="C5" t="str">
            <v>HNX</v>
          </cell>
          <cell r="D5" t="str">
            <v>Financial</v>
          </cell>
          <cell r="E5" t="str">
            <v>Banks</v>
          </cell>
          <cell r="F5" t="str">
            <v>Ngân hàng</v>
          </cell>
          <cell r="G5">
            <v>39042</v>
          </cell>
          <cell r="H5">
            <v>0.3</v>
          </cell>
        </row>
        <row r="6">
          <cell r="A6" t="str">
            <v>ACC</v>
          </cell>
          <cell r="B6" t="str">
            <v>Becamex Asphalt and Concrete JSC</v>
          </cell>
          <cell r="C6" t="str">
            <v>HOSE</v>
          </cell>
          <cell r="D6" t="str">
            <v>Industrial</v>
          </cell>
          <cell r="E6" t="str">
            <v>Building Materials</v>
          </cell>
          <cell r="F6" t="str">
            <v>SX vật liệu xây dựng (trừ thép)</v>
          </cell>
          <cell r="G6">
            <v>40724</v>
          </cell>
          <cell r="H6">
            <v>0.1641</v>
          </cell>
        </row>
        <row r="7">
          <cell r="A7" t="str">
            <v>ACL</v>
          </cell>
          <cell r="B7" t="str">
            <v>Cuulong Fish JSC</v>
          </cell>
          <cell r="C7" t="str">
            <v>HOSE</v>
          </cell>
          <cell r="D7" t="str">
            <v>Consumer Goods  </v>
          </cell>
          <cell r="E7" t="str">
            <v>Food</v>
          </cell>
          <cell r="F7" t="str">
            <v>Chế biến thủy hải sản</v>
          </cell>
          <cell r="G7">
            <v>39330</v>
          </cell>
          <cell r="H7">
            <v>3.8399999999999997E-2</v>
          </cell>
        </row>
        <row r="8">
          <cell r="A8" t="str">
            <v>ADC</v>
          </cell>
          <cell r="B8" t="str">
            <v>Art Design and Communication JSC</v>
          </cell>
          <cell r="C8" t="str">
            <v>HNX</v>
          </cell>
          <cell r="D8" t="str">
            <v>Consumer Services  </v>
          </cell>
          <cell r="E8" t="str">
            <v>Commercial Services</v>
          </cell>
          <cell r="F8" t="str">
            <v>Kinh doanh dịch vụ quảng cáo, tư vấn giám sát, in ấn</v>
          </cell>
          <cell r="G8">
            <v>40536</v>
          </cell>
          <cell r="H8">
            <v>0.1119</v>
          </cell>
        </row>
        <row r="9">
          <cell r="A9" t="str">
            <v>AGF</v>
          </cell>
          <cell r="B9" t="str">
            <v>An Giang Fisheries Import &amp; Export JSC</v>
          </cell>
          <cell r="C9" t="str">
            <v>HOSE</v>
          </cell>
          <cell r="D9" t="str">
            <v>Consumer Goods  </v>
          </cell>
          <cell r="E9" t="str">
            <v>Food</v>
          </cell>
          <cell r="F9" t="str">
            <v>Chế biến thủy hải sản</v>
          </cell>
          <cell r="G9">
            <v>37378</v>
          </cell>
          <cell r="H9">
            <v>8.199999999999999E-3</v>
          </cell>
        </row>
        <row r="10">
          <cell r="A10" t="str">
            <v>AGM</v>
          </cell>
          <cell r="B10" t="str">
            <v>An Giang Import Export Company</v>
          </cell>
          <cell r="C10" t="str">
            <v>HOSE</v>
          </cell>
          <cell r="D10" t="str">
            <v>Consumer Goods  </v>
          </cell>
          <cell r="E10" t="str">
            <v>Food</v>
          </cell>
          <cell r="F10" t="str">
            <v>Chế biến lương thực thực phẩm, đồ uống, thức ăn chăn nuôi</v>
          </cell>
          <cell r="G10">
            <v>41257</v>
          </cell>
          <cell r="H10">
            <v>0</v>
          </cell>
        </row>
        <row r="11">
          <cell r="A11" t="str">
            <v>AGR</v>
          </cell>
          <cell r="B11" t="str">
            <v>AGRIBANK Securities JSC</v>
          </cell>
          <cell r="C11" t="str">
            <v>HOSE</v>
          </cell>
          <cell r="D11" t="str">
            <v>Financial</v>
          </cell>
          <cell r="E11" t="str">
            <v>Securities</v>
          </cell>
          <cell r="F11" t="str">
            <v>Chứng khoán</v>
          </cell>
          <cell r="G11">
            <v>40157</v>
          </cell>
          <cell r="H11">
            <v>4.4000000000000003E-3</v>
          </cell>
        </row>
        <row r="12">
          <cell r="A12" t="str">
            <v>ALT</v>
          </cell>
          <cell r="B12" t="str">
            <v>Alta Co</v>
          </cell>
          <cell r="C12" t="str">
            <v>HNX</v>
          </cell>
          <cell r="D12" t="str">
            <v>Industrial</v>
          </cell>
          <cell r="E12" t="str">
            <v>Packaging&amp;Containers</v>
          </cell>
          <cell r="F12" t="str">
            <v>SX phân bón, hóa chất cơ bản, hạt nhựa cao su tổng hợp</v>
          </cell>
          <cell r="G12">
            <v>40021</v>
          </cell>
          <cell r="H12">
            <v>4.3499999999999997E-2</v>
          </cell>
        </row>
        <row r="13">
          <cell r="A13" t="str">
            <v>ALV</v>
          </cell>
          <cell r="B13" t="str">
            <v>Vinas A Luoi JSC</v>
          </cell>
          <cell r="C13" t="str">
            <v>HNX</v>
          </cell>
          <cell r="D13" t="str">
            <v>Basic Materials</v>
          </cell>
          <cell r="E13" t="str">
            <v>Mining</v>
          </cell>
          <cell r="F13" t="str">
            <v>Khai khoáng</v>
          </cell>
          <cell r="G13">
            <v>40438</v>
          </cell>
          <cell r="H13">
            <v>1.1699999999999999E-2</v>
          </cell>
        </row>
        <row r="14">
          <cell r="A14" t="str">
            <v>AMC</v>
          </cell>
          <cell r="B14" t="str">
            <v>Asia Mineral JSC</v>
          </cell>
          <cell r="C14" t="str">
            <v>HNX</v>
          </cell>
          <cell r="D14" t="str">
            <v>Basic Materials</v>
          </cell>
          <cell r="E14" t="str">
            <v>Mining</v>
          </cell>
          <cell r="F14" t="str">
            <v>Khai khoáng</v>
          </cell>
          <cell r="G14">
            <v>40954</v>
          </cell>
          <cell r="H14">
            <v>4.3E-3</v>
          </cell>
        </row>
        <row r="15">
          <cell r="A15" t="str">
            <v>AMD</v>
          </cell>
          <cell r="B15" t="str">
            <v>AMD GROUP Investment JSC</v>
          </cell>
          <cell r="C15" t="str">
            <v>HOSE</v>
          </cell>
          <cell r="D15" t="str">
            <v>Consumer Goods  </v>
          </cell>
          <cell r="E15" t="str">
            <v>Distribution/Wholesale</v>
          </cell>
          <cell r="F15" t="str">
            <v>Thương mại hàng công nghiệp</v>
          </cell>
          <cell r="G15">
            <v>42171</v>
          </cell>
          <cell r="H15">
            <v>2.9999999999999997E-4</v>
          </cell>
        </row>
        <row r="16">
          <cell r="A16" t="str">
            <v>AME</v>
          </cell>
          <cell r="B16" t="str">
            <v>Alphanam Mechanical Electric JSC</v>
          </cell>
          <cell r="C16" t="str">
            <v>HNX</v>
          </cell>
          <cell r="D16" t="str">
            <v>Industrial</v>
          </cell>
          <cell r="E16" t="str">
            <v>Engineering&amp;Construction</v>
          </cell>
          <cell r="F16" t="str">
            <v>Cơ khí, chế tạo MMTB , sản xuất kim loại đúc sẵn</v>
          </cell>
          <cell r="G16">
            <v>40331</v>
          </cell>
          <cell r="H16">
            <v>0.2069</v>
          </cell>
        </row>
        <row r="17">
          <cell r="A17" t="str">
            <v>AMV</v>
          </cell>
          <cell r="B17" t="str">
            <v>American Vietnamese Biotech Incorporation</v>
          </cell>
          <cell r="C17" t="str">
            <v>HNX</v>
          </cell>
          <cell r="D17" t="str">
            <v>Health Care </v>
          </cell>
          <cell r="E17" t="str">
            <v>Healthcare-Products</v>
          </cell>
          <cell r="F17" t="str">
            <v xml:space="preserve"> SX đồ gia dụng, thiết bị văn phòng, thiết bị giáo dục, trang TBYT</v>
          </cell>
          <cell r="G17">
            <v>40177</v>
          </cell>
          <cell r="H17">
            <v>0.11560000000000001</v>
          </cell>
        </row>
        <row r="18">
          <cell r="A18" t="str">
            <v>ANV</v>
          </cell>
          <cell r="B18" t="str">
            <v>Nam Viet Corp</v>
          </cell>
          <cell r="C18" t="str">
            <v>HOSE</v>
          </cell>
          <cell r="D18" t="str">
            <v>Consumer Goods  </v>
          </cell>
          <cell r="E18" t="str">
            <v>Food</v>
          </cell>
          <cell r="F18" t="str">
            <v>Chế biến thủy hải sản</v>
          </cell>
          <cell r="G18">
            <v>39423</v>
          </cell>
          <cell r="H18">
            <v>1.1000000000000001E-2</v>
          </cell>
        </row>
        <row r="19">
          <cell r="A19" t="str">
            <v>APC</v>
          </cell>
          <cell r="B19" t="str">
            <v>An Phu Irradiation JSC</v>
          </cell>
          <cell r="C19" t="str">
            <v>HOSE</v>
          </cell>
          <cell r="D19" t="str">
            <v>Consumer Services  </v>
          </cell>
          <cell r="E19" t="str">
            <v>Commercial Services</v>
          </cell>
          <cell r="F19" t="str">
            <v>SX phân bón, hóa chất cơ bản, hạt nhựa cao su tổng hợp</v>
          </cell>
          <cell r="G19">
            <v>40214</v>
          </cell>
          <cell r="H19">
            <v>0.128</v>
          </cell>
        </row>
        <row r="20">
          <cell r="A20" t="str">
            <v>APG</v>
          </cell>
          <cell r="B20" t="str">
            <v>An Phat Securities JSC</v>
          </cell>
          <cell r="C20" t="str">
            <v>HNX</v>
          </cell>
          <cell r="D20" t="str">
            <v>Financial</v>
          </cell>
          <cell r="E20" t="str">
            <v>Securities</v>
          </cell>
          <cell r="F20" t="str">
            <v>Chứng khoán</v>
          </cell>
          <cell r="G20">
            <v>40273</v>
          </cell>
          <cell r="H20">
            <v>2.0000000000000001E-4</v>
          </cell>
        </row>
        <row r="21">
          <cell r="A21" t="str">
            <v>API</v>
          </cell>
          <cell r="B21" t="str">
            <v>APEC Investment JSC</v>
          </cell>
          <cell r="C21" t="str">
            <v>HNX</v>
          </cell>
          <cell r="D21" t="str">
            <v>Financial</v>
          </cell>
          <cell r="E21" t="str">
            <v>Real Estate</v>
          </cell>
          <cell r="F21" t="str">
            <v>Kinh doanh BDS và cơ sở hạ tầng</v>
          </cell>
          <cell r="G21">
            <v>40434</v>
          </cell>
          <cell r="H21">
            <v>0.3397</v>
          </cell>
        </row>
        <row r="22">
          <cell r="A22" t="str">
            <v>APP</v>
          </cell>
          <cell r="B22" t="str">
            <v>Additives and Petroleum Products JSC</v>
          </cell>
          <cell r="C22" t="str">
            <v>HNX</v>
          </cell>
          <cell r="D22" t="str">
            <v>Basic Materials</v>
          </cell>
          <cell r="E22" t="str">
            <v>Chemicals</v>
          </cell>
          <cell r="F22" t="str">
            <v>Thương mại hàng công nghiệp</v>
          </cell>
          <cell r="G22">
            <v>40456</v>
          </cell>
          <cell r="H22">
            <v>2.2499999999999999E-2</v>
          </cell>
        </row>
        <row r="23">
          <cell r="A23" t="str">
            <v>APS</v>
          </cell>
          <cell r="B23" t="str">
            <v>Asian Pacific Securities JSC</v>
          </cell>
          <cell r="C23" t="str">
            <v>HNX</v>
          </cell>
          <cell r="D23" t="str">
            <v>Financial</v>
          </cell>
          <cell r="E23" t="str">
            <v>Securities</v>
          </cell>
          <cell r="F23" t="str">
            <v>Chứng khoán</v>
          </cell>
          <cell r="G23">
            <v>40287</v>
          </cell>
          <cell r="H23">
            <v>0.17449999999999999</v>
          </cell>
        </row>
        <row r="24">
          <cell r="A24" t="str">
            <v>ARM</v>
          </cell>
          <cell r="B24" t="str">
            <v>General Aviation Import Export JSC</v>
          </cell>
          <cell r="C24" t="str">
            <v>HNX</v>
          </cell>
          <cell r="D24" t="str">
            <v>Consumer Services  </v>
          </cell>
          <cell r="E24" t="str">
            <v>Distribution/Wholesale</v>
          </cell>
          <cell r="F24" t="str">
            <v>Thương mại hàng công nghiệp</v>
          </cell>
          <cell r="G24">
            <v>40477</v>
          </cell>
          <cell r="H24">
            <v>8.2699999999999996E-2</v>
          </cell>
        </row>
        <row r="25">
          <cell r="A25" t="str">
            <v>ASA</v>
          </cell>
          <cell r="B25" t="str">
            <v>WMT Sana Joint Venture JSC</v>
          </cell>
          <cell r="C25" t="str">
            <v>HNX</v>
          </cell>
          <cell r="D25" t="str">
            <v>Consumer Goods  </v>
          </cell>
          <cell r="E25" t="str">
            <v>Chemicals</v>
          </cell>
          <cell r="F25" t="str">
            <v>SX phân bón, hóa chất cơ bản, hạt nhựa cao su tổng hợp</v>
          </cell>
          <cell r="G25">
            <v>40980</v>
          </cell>
          <cell r="H25">
            <v>0</v>
          </cell>
        </row>
        <row r="26">
          <cell r="A26" t="str">
            <v>ASM</v>
          </cell>
          <cell r="B26" t="str">
            <v>Sao Mai Construction Corp</v>
          </cell>
          <cell r="C26" t="str">
            <v>HOSE</v>
          </cell>
          <cell r="D26" t="str">
            <v>Industrial</v>
          </cell>
          <cell r="E26" t="str">
            <v>Engineering&amp;Construction</v>
          </cell>
          <cell r="F26" t="str">
            <v>Kinh doanh BDS và cơ sở hạ tầng</v>
          </cell>
          <cell r="G26">
            <v>40196</v>
          </cell>
          <cell r="H26">
            <v>1.9099999999999999E-2</v>
          </cell>
        </row>
        <row r="27">
          <cell r="A27" t="str">
            <v>ASP</v>
          </cell>
          <cell r="B27" t="str">
            <v>An Pha Petroleum Group JSC</v>
          </cell>
          <cell r="C27" t="str">
            <v>HOSE</v>
          </cell>
          <cell r="D27" t="str">
            <v>Utilities</v>
          </cell>
          <cell r="E27" t="str">
            <v>Gas</v>
          </cell>
          <cell r="F27" t="str">
            <v>Thương mại xăng dầu, ga.</v>
          </cell>
          <cell r="G27">
            <v>39493</v>
          </cell>
          <cell r="H27">
            <v>0.48920000000000002</v>
          </cell>
        </row>
        <row r="28">
          <cell r="A28" t="str">
            <v>ATA</v>
          </cell>
          <cell r="B28" t="str">
            <v>NTACO Corp</v>
          </cell>
          <cell r="C28" t="str">
            <v>HOSE</v>
          </cell>
          <cell r="D28" t="str">
            <v>Consumer Goods  </v>
          </cell>
          <cell r="E28" t="str">
            <v>Food</v>
          </cell>
          <cell r="F28" t="str">
            <v>Chế biến thủy hải sản</v>
          </cell>
          <cell r="G28">
            <v>40064</v>
          </cell>
          <cell r="H28">
            <v>2.0999999999999999E-3</v>
          </cell>
        </row>
        <row r="29">
          <cell r="A29" t="str">
            <v>B82</v>
          </cell>
          <cell r="B29" t="str">
            <v>JSC No 482</v>
          </cell>
          <cell r="C29" t="str">
            <v>HNX</v>
          </cell>
          <cell r="D29" t="str">
            <v>Industrial</v>
          </cell>
          <cell r="E29" t="str">
            <v>Engineering&amp;Construction</v>
          </cell>
          <cell r="F29" t="str">
            <v>Xây dựng (thi công), xây lắp</v>
          </cell>
          <cell r="G29">
            <v>39524</v>
          </cell>
          <cell r="H29">
            <v>1.6000000000000001E-3</v>
          </cell>
        </row>
        <row r="30">
          <cell r="A30" t="str">
            <v>BAM</v>
          </cell>
          <cell r="B30" t="str">
            <v>Bac A Metallurgy and Mineral Joint Stock Corporation</v>
          </cell>
          <cell r="C30" t="str">
            <v>HNX</v>
          </cell>
          <cell r="D30" t="str">
            <v>Basic Materials</v>
          </cell>
          <cell r="E30" t="str">
            <v>Mining</v>
          </cell>
          <cell r="F30" t="str">
            <v>Khai khoáng</v>
          </cell>
          <cell r="G30" t="str">
            <v>04/11/2014</v>
          </cell>
          <cell r="H30">
            <v>8.0000000000000004E-4</v>
          </cell>
        </row>
        <row r="31">
          <cell r="A31" t="str">
            <v>BBC</v>
          </cell>
          <cell r="B31" t="str">
            <v>BIBICA CORP</v>
          </cell>
          <cell r="C31" t="str">
            <v>HOSE</v>
          </cell>
          <cell r="D31" t="str">
            <v>Consumer Goods  </v>
          </cell>
          <cell r="E31" t="str">
            <v>Food</v>
          </cell>
          <cell r="F31" t="str">
            <v>Chế biến lương thực thực phẩm, đồ uống, thức ăn chăn nuôi</v>
          </cell>
          <cell r="G31">
            <v>37244</v>
          </cell>
          <cell r="H31">
            <v>0.48979999999999996</v>
          </cell>
        </row>
        <row r="32">
          <cell r="A32" t="str">
            <v>BBS</v>
          </cell>
          <cell r="B32" t="str">
            <v>ButSon Cement Packing JSC</v>
          </cell>
          <cell r="C32" t="str">
            <v>HNX</v>
          </cell>
          <cell r="D32" t="str">
            <v>Industrial</v>
          </cell>
          <cell r="E32" t="str">
            <v>Packaging&amp;Containers</v>
          </cell>
          <cell r="F32" t="str">
            <v>SX phân bón, hóa chất cơ bản, hạt nhựa cao su tổng hợp</v>
          </cell>
          <cell r="G32">
            <v>38714</v>
          </cell>
          <cell r="H32">
            <v>4.7300000000000002E-2</v>
          </cell>
        </row>
        <row r="33">
          <cell r="A33" t="str">
            <v>BCC</v>
          </cell>
          <cell r="B33" t="str">
            <v>Bim Son Cement JSC</v>
          </cell>
          <cell r="C33" t="str">
            <v>HNX</v>
          </cell>
          <cell r="D33" t="str">
            <v>Industrial</v>
          </cell>
          <cell r="E33" t="str">
            <v>Building Materials</v>
          </cell>
          <cell r="F33" t="str">
            <v>SX vật liệu xây dựng (trừ thép)</v>
          </cell>
          <cell r="G33">
            <v>39045</v>
          </cell>
          <cell r="H33">
            <v>8.5900000000000004E-2</v>
          </cell>
        </row>
        <row r="34">
          <cell r="A34" t="str">
            <v>BCE</v>
          </cell>
          <cell r="B34" t="str">
            <v>Binh Duong Construction and Civil Engineering JSC</v>
          </cell>
          <cell r="C34" t="str">
            <v>HOSE</v>
          </cell>
          <cell r="D34" t="str">
            <v>Industrial</v>
          </cell>
          <cell r="E34" t="str">
            <v>Engineering&amp;Construction</v>
          </cell>
          <cell r="F34" t="str">
            <v>Xây dựng (thi công), xây lắp</v>
          </cell>
          <cell r="G34">
            <v>40357</v>
          </cell>
          <cell r="H34">
            <v>2.9300000000000003E-2</v>
          </cell>
        </row>
        <row r="35">
          <cell r="A35" t="str">
            <v>BCI</v>
          </cell>
          <cell r="B35" t="str">
            <v>Binh Chanh Construction Investment JSC</v>
          </cell>
          <cell r="C35" t="str">
            <v>HOSE</v>
          </cell>
          <cell r="D35" t="str">
            <v>Industrial</v>
          </cell>
          <cell r="E35" t="str">
            <v>Engineering&amp;Construction</v>
          </cell>
          <cell r="F35" t="str">
            <v>Xây dựng (thi công), xây lắp</v>
          </cell>
          <cell r="G35">
            <v>39888</v>
          </cell>
          <cell r="H35">
            <v>0.3644</v>
          </cell>
        </row>
        <row r="36">
          <cell r="A36" t="str">
            <v>BDB</v>
          </cell>
          <cell r="B36" t="str">
            <v>Binh Dinh Book and Equipment JSC</v>
          </cell>
          <cell r="C36" t="str">
            <v>HNX</v>
          </cell>
          <cell r="D36" t="str">
            <v>Communications</v>
          </cell>
          <cell r="E36" t="str">
            <v>Media</v>
          </cell>
          <cell r="F36" t="str">
            <v>Kinh doanh dịch vụ quảng cáo, tư vấn giám sát, in ấn</v>
          </cell>
          <cell r="G36">
            <v>40207</v>
          </cell>
          <cell r="H36">
            <v>0</v>
          </cell>
        </row>
        <row r="37">
          <cell r="A37" t="str">
            <v>BED</v>
          </cell>
          <cell r="B37" t="str">
            <v>Danang Book and Educational Equipment JSC</v>
          </cell>
          <cell r="C37" t="str">
            <v>HNX</v>
          </cell>
          <cell r="D37" t="str">
            <v>Communications</v>
          </cell>
          <cell r="E37" t="str">
            <v>Media</v>
          </cell>
          <cell r="F37" t="str">
            <v>Kinh doanh dịch vụ quảng cáo, tư vấn giám sát, in ấn</v>
          </cell>
          <cell r="G37">
            <v>40107</v>
          </cell>
          <cell r="H37">
            <v>0</v>
          </cell>
        </row>
        <row r="38">
          <cell r="A38" t="str">
            <v>BGM</v>
          </cell>
          <cell r="B38" t="str">
            <v>Bac Giang Exploitable Mineral JSC</v>
          </cell>
          <cell r="C38" t="str">
            <v>HOSE</v>
          </cell>
          <cell r="D38" t="str">
            <v>Basic Materials</v>
          </cell>
          <cell r="E38" t="str">
            <v>Mining</v>
          </cell>
          <cell r="F38" t="str">
            <v>Khai khoáng</v>
          </cell>
          <cell r="G38">
            <v>40714</v>
          </cell>
          <cell r="H38">
            <v>5.9999999999999995E-4</v>
          </cell>
        </row>
        <row r="39">
          <cell r="A39" t="str">
            <v>BHS</v>
          </cell>
          <cell r="B39" t="str">
            <v>Bien Hoa Sugar JSC</v>
          </cell>
          <cell r="C39" t="str">
            <v>HOSE</v>
          </cell>
          <cell r="D39" t="str">
            <v>Consumer Goods  </v>
          </cell>
          <cell r="E39" t="str">
            <v>Food</v>
          </cell>
          <cell r="F39" t="str">
            <v>Chế biến lương thực thực phẩm, đồ uống, thức ăn chăn nuôi</v>
          </cell>
          <cell r="G39">
            <v>39071</v>
          </cell>
          <cell r="H39">
            <v>5.0799999999999998E-2</v>
          </cell>
        </row>
        <row r="40">
          <cell r="A40" t="str">
            <v>BHT</v>
          </cell>
          <cell r="B40" t="str">
            <v>Bach Dang TMC Construction Investment JSC</v>
          </cell>
          <cell r="C40" t="str">
            <v>HNX</v>
          </cell>
          <cell r="D40" t="str">
            <v>Industrial</v>
          </cell>
          <cell r="E40" t="str">
            <v>Engineering&amp;Construction</v>
          </cell>
          <cell r="F40" t="str">
            <v>Xây dựng (thi công), xây lắp</v>
          </cell>
          <cell r="G40">
            <v>40554</v>
          </cell>
          <cell r="H40">
            <v>0</v>
          </cell>
        </row>
        <row r="41">
          <cell r="A41" t="str">
            <v>BIC</v>
          </cell>
          <cell r="B41" t="str">
            <v>BIDV Insurance Corp</v>
          </cell>
          <cell r="C41" t="str">
            <v>HOSE</v>
          </cell>
          <cell r="D41" t="str">
            <v>Financial</v>
          </cell>
          <cell r="E41" t="str">
            <v>Insurance</v>
          </cell>
          <cell r="F41" t="str">
            <v>Bảo hiểm</v>
          </cell>
          <cell r="G41">
            <v>40792</v>
          </cell>
          <cell r="H41">
            <v>0.13170000000000001</v>
          </cell>
        </row>
        <row r="42">
          <cell r="A42" t="str">
            <v>BID</v>
          </cell>
          <cell r="B42" t="str">
            <v>Joint Stock Commercial Bank for Investment and Development of Vietnam</v>
          </cell>
          <cell r="C42" t="str">
            <v>HOSE</v>
          </cell>
          <cell r="D42" t="str">
            <v>Financial</v>
          </cell>
          <cell r="E42" t="str">
            <v>Banks</v>
          </cell>
          <cell r="F42" t="str">
            <v>Ngân hàng</v>
          </cell>
          <cell r="G42" t="str">
            <v xml:space="preserve"> 24/01/2014</v>
          </cell>
          <cell r="H42">
            <v>1.61E-2</v>
          </cell>
        </row>
        <row r="43">
          <cell r="A43" t="str">
            <v>BII</v>
          </cell>
          <cell r="B43" t="str">
            <v>Bao Thu Development and Investment JSC</v>
          </cell>
          <cell r="C43" t="str">
            <v>HNX</v>
          </cell>
          <cell r="D43" t="str">
            <v>Financial</v>
          </cell>
          <cell r="E43" t="str">
            <v>Real Estate</v>
          </cell>
          <cell r="F43" t="str">
            <v>Kinh doanh BDS và cơ sở hạ tầng</v>
          </cell>
          <cell r="G43" t="str">
            <v>22/09/2014</v>
          </cell>
          <cell r="H43">
            <v>1E-4</v>
          </cell>
        </row>
        <row r="44">
          <cell r="A44" t="str">
            <v>BKC</v>
          </cell>
          <cell r="B44" t="str">
            <v>Bac Kan Mineral JSC</v>
          </cell>
          <cell r="C44" t="str">
            <v>HNX</v>
          </cell>
          <cell r="D44" t="str">
            <v>Basic Materials</v>
          </cell>
          <cell r="E44" t="str">
            <v>Mining</v>
          </cell>
          <cell r="F44" t="str">
            <v>Khai khoáng</v>
          </cell>
          <cell r="G44">
            <v>40043</v>
          </cell>
          <cell r="H44">
            <v>1E-3</v>
          </cell>
        </row>
        <row r="45">
          <cell r="A45" t="str">
            <v>BLF</v>
          </cell>
          <cell r="B45" t="str">
            <v>Bac Lieu Fisheries JSC</v>
          </cell>
          <cell r="C45" t="str">
            <v>HNX</v>
          </cell>
          <cell r="D45" t="str">
            <v>Consumer Goods  </v>
          </cell>
          <cell r="E45" t="str">
            <v>Food</v>
          </cell>
          <cell r="F45" t="str">
            <v>Chế biến thủy hải sản</v>
          </cell>
          <cell r="G45">
            <v>39601</v>
          </cell>
          <cell r="H45">
            <v>5.8499999999999996E-2</v>
          </cell>
        </row>
        <row r="46">
          <cell r="A46" t="str">
            <v>BMC</v>
          </cell>
          <cell r="B46" t="str">
            <v>Binh Dinh Minerals JSC</v>
          </cell>
          <cell r="C46" t="str">
            <v>HOSE</v>
          </cell>
          <cell r="D46" t="str">
            <v>Basic Materials</v>
          </cell>
          <cell r="E46" t="str">
            <v>Mining</v>
          </cell>
          <cell r="F46" t="str">
            <v>Khai khoáng</v>
          </cell>
          <cell r="G46">
            <v>39079</v>
          </cell>
          <cell r="H46">
            <v>0.10060000000000001</v>
          </cell>
        </row>
        <row r="47">
          <cell r="A47" t="str">
            <v>BMI</v>
          </cell>
          <cell r="B47" t="str">
            <v>Bao Minh Insurance Corp</v>
          </cell>
          <cell r="C47" t="str">
            <v>HOSE</v>
          </cell>
          <cell r="D47" t="str">
            <v>Financial</v>
          </cell>
          <cell r="E47" t="str">
            <v>Insurance</v>
          </cell>
          <cell r="F47" t="str">
            <v>Bảo hiểm</v>
          </cell>
          <cell r="G47">
            <v>39559</v>
          </cell>
          <cell r="H47">
            <v>0.42070000000000002</v>
          </cell>
        </row>
        <row r="48">
          <cell r="A48" t="str">
            <v>BMP</v>
          </cell>
          <cell r="B48" t="str">
            <v>Binh Minh Plastics JSC</v>
          </cell>
          <cell r="C48" t="str">
            <v>HOSE</v>
          </cell>
          <cell r="D48" t="str">
            <v>Basic Materials</v>
          </cell>
          <cell r="E48" t="str">
            <v>Chemicals</v>
          </cell>
          <cell r="F48" t="str">
            <v>SX phân bón, hóa chất cơ bản, hạt nhựa cao su tổng hợp</v>
          </cell>
          <cell r="G48">
            <v>38909</v>
          </cell>
          <cell r="H48">
            <v>0.4899</v>
          </cell>
        </row>
        <row r="49">
          <cell r="A49" t="str">
            <v>BPC</v>
          </cell>
          <cell r="B49" t="str">
            <v>Bim Son Packing Co</v>
          </cell>
          <cell r="C49" t="str">
            <v>HNX</v>
          </cell>
          <cell r="D49" t="str">
            <v>Industrial</v>
          </cell>
          <cell r="E49" t="str">
            <v>Packaging&amp;Containers</v>
          </cell>
          <cell r="F49" t="str">
            <v>SX phân bón, hóa chất cơ bản, hạt nhựa cao su tổng hợp</v>
          </cell>
          <cell r="G49">
            <v>39972</v>
          </cell>
          <cell r="H49">
            <v>3.7499999999999999E-2</v>
          </cell>
        </row>
        <row r="50">
          <cell r="A50" t="str">
            <v>BRC</v>
          </cell>
          <cell r="B50" t="str">
            <v>Ben Thanh Rubber JSC</v>
          </cell>
          <cell r="C50" t="str">
            <v>HOSE</v>
          </cell>
          <cell r="D50" t="str">
            <v>Basic Materials</v>
          </cell>
          <cell r="E50" t="str">
            <v>Chemicals</v>
          </cell>
          <cell r="F50" t="str">
            <v>SX phân bón, hóa chất cơ bản, hạt nhựa cao su tổng hợp</v>
          </cell>
          <cell r="G50">
            <v>40500</v>
          </cell>
          <cell r="H50">
            <v>2.3E-3</v>
          </cell>
        </row>
        <row r="51">
          <cell r="A51" t="str">
            <v>BSC</v>
          </cell>
          <cell r="B51" t="str">
            <v>Ben Thanh Service JSC</v>
          </cell>
          <cell r="C51" t="str">
            <v>HNX</v>
          </cell>
          <cell r="D51" t="str">
            <v>Consumer Services  </v>
          </cell>
          <cell r="E51" t="str">
            <v>Retail</v>
          </cell>
          <cell r="F51" t="str">
            <v>Thương mại hàng tiêu dùng</v>
          </cell>
          <cell r="G51">
            <v>40548</v>
          </cell>
          <cell r="H51">
            <v>1E-3</v>
          </cell>
        </row>
        <row r="52">
          <cell r="A52" t="str">
            <v>BSI</v>
          </cell>
          <cell r="B52" t="str">
            <v>BIDV Securities JSC</v>
          </cell>
          <cell r="C52" t="str">
            <v>HOSE</v>
          </cell>
          <cell r="D52" t="str">
            <v>Financial</v>
          </cell>
          <cell r="E52" t="str">
            <v>Securities</v>
          </cell>
          <cell r="F52" t="str">
            <v>Chứng khoán</v>
          </cell>
          <cell r="G52">
            <v>40743</v>
          </cell>
          <cell r="H52">
            <v>1.6200000000000003E-2</v>
          </cell>
        </row>
        <row r="53">
          <cell r="A53" t="str">
            <v>BST</v>
          </cell>
          <cell r="B53" t="str">
            <v>Binh Thuan Book and Equipment JSC</v>
          </cell>
          <cell r="C53" t="str">
            <v>HNX</v>
          </cell>
          <cell r="D53" t="str">
            <v>Communications</v>
          </cell>
          <cell r="E53" t="str">
            <v>Media</v>
          </cell>
          <cell r="F53" t="str">
            <v>Kinh doanh dịch vụ quảng cáo, tư vấn giám sát, in ấn</v>
          </cell>
          <cell r="G53">
            <v>39800</v>
          </cell>
          <cell r="H53">
            <v>3.6499999999999998E-2</v>
          </cell>
        </row>
        <row r="54">
          <cell r="A54" t="str">
            <v>BT6</v>
          </cell>
          <cell r="B54" t="str">
            <v>Beton 6 Corp</v>
          </cell>
          <cell r="C54" t="str">
            <v>HOSE</v>
          </cell>
          <cell r="D54" t="str">
            <v>Industrial</v>
          </cell>
          <cell r="E54" t="str">
            <v>Building Materials</v>
          </cell>
          <cell r="F54" t="str">
            <v>SX vật liệu xây dựng (trừ thép)</v>
          </cell>
          <cell r="G54">
            <v>37364</v>
          </cell>
          <cell r="H54">
            <v>9.0899999999999995E-2</v>
          </cell>
        </row>
        <row r="55">
          <cell r="A55" t="str">
            <v>BTP</v>
          </cell>
          <cell r="B55" t="str">
            <v>Ba Ria Thermal Power JSC</v>
          </cell>
          <cell r="C55" t="str">
            <v>HOSE</v>
          </cell>
          <cell r="D55" t="str">
            <v>Utilities</v>
          </cell>
          <cell r="E55" t="str">
            <v>Electric</v>
          </cell>
          <cell r="F55" t="str">
            <v xml:space="preserve">Sản xuất, phân phối điện, năng lượng, dịch vụ viễn thông </v>
          </cell>
          <cell r="G55">
            <v>40142</v>
          </cell>
          <cell r="H55">
            <v>9.8599999999999993E-2</v>
          </cell>
        </row>
        <row r="56">
          <cell r="A56" t="str">
            <v>BTS</v>
          </cell>
          <cell r="B56" t="str">
            <v>But Son Cement JSC</v>
          </cell>
          <cell r="C56" t="str">
            <v>HNX</v>
          </cell>
          <cell r="D56" t="str">
            <v>Industrial</v>
          </cell>
          <cell r="E56" t="str">
            <v>Building Materials</v>
          </cell>
          <cell r="F56" t="str">
            <v>SX vật liệu xây dựng (trừ thép)</v>
          </cell>
          <cell r="G56">
            <v>39056</v>
          </cell>
          <cell r="H56">
            <v>1.5E-3</v>
          </cell>
        </row>
        <row r="57">
          <cell r="A57" t="str">
            <v>BTT</v>
          </cell>
          <cell r="B57" t="str">
            <v>Ben Thanh Trading &amp; Service JSC</v>
          </cell>
          <cell r="C57" t="str">
            <v>HOSE</v>
          </cell>
          <cell r="D57" t="str">
            <v>Consumer Services  </v>
          </cell>
          <cell r="E57" t="str">
            <v>Commercial Services</v>
          </cell>
          <cell r="F57" t="str">
            <v>Thương mại hàng tiêu dùng</v>
          </cell>
          <cell r="G57">
            <v>40282</v>
          </cell>
          <cell r="H57">
            <v>7.000000000000001E-4</v>
          </cell>
        </row>
        <row r="58">
          <cell r="A58" t="str">
            <v>BVH</v>
          </cell>
          <cell r="B58" t="str">
            <v>Bao Viet Holdings</v>
          </cell>
          <cell r="C58" t="str">
            <v>HOSE</v>
          </cell>
          <cell r="D58" t="str">
            <v>Financial</v>
          </cell>
          <cell r="E58" t="str">
            <v>Insurance</v>
          </cell>
          <cell r="F58" t="str">
            <v>Bảo hiểm</v>
          </cell>
          <cell r="G58">
            <v>39989</v>
          </cell>
          <cell r="H58">
            <v>0.25190000000000001</v>
          </cell>
        </row>
        <row r="59">
          <cell r="A59" t="str">
            <v>BVS</v>
          </cell>
          <cell r="B59" t="str">
            <v>Bao Viet Securities Co</v>
          </cell>
          <cell r="C59" t="str">
            <v>HNX</v>
          </cell>
          <cell r="D59" t="str">
            <v>Financial</v>
          </cell>
          <cell r="E59" t="str">
            <v>Securities</v>
          </cell>
          <cell r="F59" t="str">
            <v>Chứng khoán</v>
          </cell>
          <cell r="G59">
            <v>39069</v>
          </cell>
          <cell r="H59">
            <v>0.15109999999999998</v>
          </cell>
        </row>
        <row r="60">
          <cell r="A60" t="str">
            <v>BXH</v>
          </cell>
          <cell r="B60" t="str">
            <v>Haiphong Cement Packing JSC</v>
          </cell>
          <cell r="C60" t="str">
            <v>HNX</v>
          </cell>
          <cell r="D60" t="str">
            <v>Industrial</v>
          </cell>
          <cell r="E60" t="str">
            <v>Packaging&amp;Containers</v>
          </cell>
          <cell r="F60" t="str">
            <v>SX phân bón, hóa chất cơ bản, hạt nhựa cao su tổng hợp</v>
          </cell>
          <cell r="G60">
            <v>40142</v>
          </cell>
          <cell r="H60">
            <v>0</v>
          </cell>
        </row>
        <row r="61">
          <cell r="A61" t="str">
            <v>C21</v>
          </cell>
          <cell r="B61" t="str">
            <v>21st Century Corp</v>
          </cell>
          <cell r="C61" t="str">
            <v>HOSE</v>
          </cell>
          <cell r="D61" t="str">
            <v>Financial</v>
          </cell>
          <cell r="E61" t="str">
            <v>Real Estate</v>
          </cell>
          <cell r="F61" t="str">
            <v>Kinh doanh BDS và cơ sở hạ tầng</v>
          </cell>
          <cell r="G61">
            <v>40739</v>
          </cell>
          <cell r="H61">
            <v>0.1857</v>
          </cell>
        </row>
        <row r="62">
          <cell r="A62" t="str">
            <v>C32</v>
          </cell>
          <cell r="B62" t="str">
            <v>Construction Investment Corporation 3-2</v>
          </cell>
          <cell r="C62" t="str">
            <v>HOSE</v>
          </cell>
          <cell r="D62" t="str">
            <v>Industrial</v>
          </cell>
          <cell r="E62" t="str">
            <v>Building Materials</v>
          </cell>
          <cell r="F62" t="str">
            <v>Xây dựng (thi công), xây lắp</v>
          </cell>
          <cell r="G62">
            <v>41243</v>
          </cell>
          <cell r="H62">
            <v>0.18710000000000002</v>
          </cell>
        </row>
        <row r="63">
          <cell r="A63" t="str">
            <v>C47</v>
          </cell>
          <cell r="B63" t="str">
            <v>Construction JSC 47</v>
          </cell>
          <cell r="C63" t="str">
            <v>HOSE</v>
          </cell>
          <cell r="D63" t="str">
            <v>Industrial</v>
          </cell>
          <cell r="E63" t="str">
            <v>Building Materials</v>
          </cell>
          <cell r="F63" t="str">
            <v>Xây dựng (thi công), xây lắp</v>
          </cell>
          <cell r="G63">
            <v>40632</v>
          </cell>
          <cell r="H63">
            <v>3.9000000000000003E-3</v>
          </cell>
        </row>
        <row r="64">
          <cell r="A64" t="str">
            <v>C92</v>
          </cell>
          <cell r="B64" t="str">
            <v>Construction and Investment JSC No 492</v>
          </cell>
          <cell r="C64" t="str">
            <v>HNX</v>
          </cell>
          <cell r="D64" t="str">
            <v>Industrial</v>
          </cell>
          <cell r="E64" t="str">
            <v>Engineering&amp;Construction</v>
          </cell>
          <cell r="F64" t="str">
            <v>Xây dựng (thi công), xây lắp</v>
          </cell>
          <cell r="G64">
            <v>39405</v>
          </cell>
          <cell r="H64">
            <v>4.0999999999999995E-3</v>
          </cell>
        </row>
        <row r="65">
          <cell r="A65" t="str">
            <v>CAN</v>
          </cell>
          <cell r="B65" t="str">
            <v>Halong Canned Food JSC</v>
          </cell>
          <cell r="C65" t="str">
            <v>HNX</v>
          </cell>
          <cell r="D65" t="str">
            <v>Consumer Goods  </v>
          </cell>
          <cell r="E65" t="str">
            <v>Food</v>
          </cell>
          <cell r="F65" t="str">
            <v>Chế biến lương thực thực phẩm, đồ uống, thức ăn chăn nuôi</v>
          </cell>
          <cell r="G65">
            <v>39976</v>
          </cell>
          <cell r="H65">
            <v>0.17399999999999999</v>
          </cell>
        </row>
        <row r="66">
          <cell r="A66" t="str">
            <v>CAP</v>
          </cell>
          <cell r="B66" t="str">
            <v>Yen Bai Agro-forestry products and Foodstuff Corp</v>
          </cell>
          <cell r="C66" t="str">
            <v>HNX</v>
          </cell>
          <cell r="D66" t="str">
            <v>Basic Materials  </v>
          </cell>
          <cell r="E66" t="str">
            <v>Forest Products&amp;Paper</v>
          </cell>
          <cell r="F66" t="str">
            <v>Chế biến gỗ, sản xuất sản phẩm từ gỗ và lâm sản khác</v>
          </cell>
          <cell r="G66">
            <v>39456</v>
          </cell>
          <cell r="H66">
            <v>4.2500000000000003E-2</v>
          </cell>
        </row>
        <row r="67">
          <cell r="A67" t="str">
            <v>CAV</v>
          </cell>
          <cell r="B67" t="str">
            <v>Vietnam Electric Cable Corporation</v>
          </cell>
          <cell r="C67" t="str">
            <v>HoSE</v>
          </cell>
          <cell r="D67" t="str">
            <v>Industrial</v>
          </cell>
          <cell r="E67" t="str">
            <v>Electrical Compo&amp;Equip</v>
          </cell>
          <cell r="F67" t="str">
            <v>SX điện tử, máy vi tính quang học, thiết bị viễn thông</v>
          </cell>
          <cell r="G67" t="str">
            <v>08/12/2014</v>
          </cell>
          <cell r="H67">
            <v>6.1999999999999998E-3</v>
          </cell>
        </row>
        <row r="68">
          <cell r="A68" t="str">
            <v>CCI</v>
          </cell>
          <cell r="B68" t="str">
            <v>Cuchi Commercial and Industrial Developing Investment JSC</v>
          </cell>
          <cell r="C68" t="str">
            <v>HOSE</v>
          </cell>
          <cell r="D68" t="str">
            <v>Financial</v>
          </cell>
          <cell r="E68" t="str">
            <v>Real Estate</v>
          </cell>
          <cell r="F68" t="str">
            <v>Kinh doanh BDS và cơ sở hạ tầng</v>
          </cell>
          <cell r="G68">
            <v>40283</v>
          </cell>
          <cell r="H68">
            <v>5.1699999999999996E-2</v>
          </cell>
        </row>
        <row r="69">
          <cell r="A69" t="str">
            <v>CCL</v>
          </cell>
          <cell r="B69" t="str">
            <v>Cuu Long Petro Urban Development and Investment Corp</v>
          </cell>
          <cell r="C69" t="str">
            <v>HOSE</v>
          </cell>
          <cell r="D69" t="str">
            <v>Financial</v>
          </cell>
          <cell r="E69" t="str">
            <v>Real Estate</v>
          </cell>
          <cell r="F69" t="str">
            <v>Kinh doanh BDS và cơ sở hạ tầng</v>
          </cell>
          <cell r="G69">
            <v>40605</v>
          </cell>
          <cell r="H69">
            <v>9.8999999999999991E-3</v>
          </cell>
        </row>
        <row r="70">
          <cell r="A70" t="str">
            <v>CCM</v>
          </cell>
          <cell r="B70" t="str">
            <v>Can Tho Cement JSC</v>
          </cell>
          <cell r="C70" t="str">
            <v>HNX</v>
          </cell>
          <cell r="D70" t="str">
            <v>Industrial</v>
          </cell>
          <cell r="E70" t="str">
            <v>Building Materials</v>
          </cell>
          <cell r="F70" t="str">
            <v>SX vật liệu xây dựng (trừ thép)</v>
          </cell>
          <cell r="G70">
            <v>39709</v>
          </cell>
          <cell r="H70">
            <v>1.7000000000000001E-3</v>
          </cell>
        </row>
        <row r="71">
          <cell r="A71" t="str">
            <v>CDC</v>
          </cell>
          <cell r="B71" t="str">
            <v>Chuong Duong Corp</v>
          </cell>
          <cell r="C71" t="str">
            <v>HOSE</v>
          </cell>
          <cell r="D71" t="str">
            <v>Industrial</v>
          </cell>
          <cell r="E71" t="str">
            <v>Engineering&amp;Construction</v>
          </cell>
          <cell r="F71" t="str">
            <v>Xây dựng (thi công), xây lắp</v>
          </cell>
          <cell r="G71">
            <v>40434</v>
          </cell>
          <cell r="H71">
            <v>5.3E-3</v>
          </cell>
        </row>
        <row r="72">
          <cell r="A72" t="str">
            <v>CDO</v>
          </cell>
          <cell r="B72" t="str">
            <v>Consultancy Design and Urban Development JSC</v>
          </cell>
          <cell r="C72" t="str">
            <v>HoSE</v>
          </cell>
          <cell r="D72" t="str">
            <v>Financial</v>
          </cell>
          <cell r="E72" t="str">
            <v>Real Estate</v>
          </cell>
          <cell r="F72" t="str">
            <v>Kinh doanh BDS và cơ sở hạ tầng</v>
          </cell>
          <cell r="G72" t="str">
            <v>09/03/2015</v>
          </cell>
          <cell r="H72">
            <v>0</v>
          </cell>
        </row>
        <row r="73">
          <cell r="A73" t="str">
            <v>CEO</v>
          </cell>
          <cell r="B73" t="str">
            <v>CEO Group JSC</v>
          </cell>
          <cell r="C73" t="str">
            <v>HNX</v>
          </cell>
          <cell r="D73" t="str">
            <v>Financial</v>
          </cell>
          <cell r="E73" t="str">
            <v>Real Estate</v>
          </cell>
          <cell r="F73" t="str">
            <v>Kinh doanh BDS và cơ sở hạ tầng</v>
          </cell>
          <cell r="G73" t="str">
            <v>29/09/2014</v>
          </cell>
          <cell r="H73">
            <v>1.6500000000000001E-2</v>
          </cell>
        </row>
        <row r="74">
          <cell r="A74" t="str">
            <v>CHP</v>
          </cell>
          <cell r="B74" t="str">
            <v>Central Hydropower JSC</v>
          </cell>
          <cell r="C74" t="str">
            <v>HNX</v>
          </cell>
          <cell r="D74" t="str">
            <v>Utilities</v>
          </cell>
          <cell r="E74" t="str">
            <v>Electric</v>
          </cell>
          <cell r="F74" t="str">
            <v xml:space="preserve">Sản xuất, phân phối điện, năng lượng, dịch vụ viễn thông </v>
          </cell>
          <cell r="G74" t="str">
            <v>16/04/2014</v>
          </cell>
          <cell r="H74">
            <v>5.1000000000000004E-3</v>
          </cell>
        </row>
        <row r="75">
          <cell r="A75" t="str">
            <v>CID</v>
          </cell>
          <cell r="B75" t="str">
            <v>Construction &amp; Infrastructure Development JSC</v>
          </cell>
          <cell r="C75" t="str">
            <v>HNX</v>
          </cell>
          <cell r="D75" t="str">
            <v>Industrial</v>
          </cell>
          <cell r="E75" t="str">
            <v>Engineering&amp;Construction</v>
          </cell>
          <cell r="F75" t="str">
            <v>Xây dựng (thi công), xây lắp</v>
          </cell>
          <cell r="G75">
            <v>38547</v>
          </cell>
          <cell r="H75">
            <v>4.9599999999999998E-2</v>
          </cell>
        </row>
        <row r="76">
          <cell r="A76" t="str">
            <v>CIG</v>
          </cell>
          <cell r="B76" t="str">
            <v>Coma18 JSC</v>
          </cell>
          <cell r="C76" t="str">
            <v>HOSE</v>
          </cell>
          <cell r="D76" t="str">
            <v>Industrial</v>
          </cell>
          <cell r="E76" t="str">
            <v>Engineering&amp;Construction</v>
          </cell>
          <cell r="F76" t="str">
            <v>Xây dựng (thi công), xây lắp</v>
          </cell>
          <cell r="G76">
            <v>40743</v>
          </cell>
          <cell r="H76">
            <v>0</v>
          </cell>
        </row>
        <row r="77">
          <cell r="A77" t="str">
            <v>CII</v>
          </cell>
          <cell r="B77" t="str">
            <v>HCM City Infrastructure Investment JSC</v>
          </cell>
          <cell r="C77" t="str">
            <v>HOSE</v>
          </cell>
          <cell r="D77" t="str">
            <v>Industrial</v>
          </cell>
          <cell r="E77" t="str">
            <v>Engineering&amp;Construction</v>
          </cell>
          <cell r="F77" t="str">
            <v>Xây dựng (thi công), xây lắp</v>
          </cell>
          <cell r="G77">
            <v>38855</v>
          </cell>
          <cell r="H77">
            <v>0.37590000000000001</v>
          </cell>
        </row>
        <row r="78">
          <cell r="A78" t="str">
            <v>CJC</v>
          </cell>
          <cell r="B78" t="str">
            <v>Central Area Electrical Mechanical JSC</v>
          </cell>
          <cell r="C78" t="str">
            <v>HNX</v>
          </cell>
          <cell r="D78" t="str">
            <v>Industrial</v>
          </cell>
          <cell r="E78" t="str">
            <v>Electrical Compo&amp;Equip</v>
          </cell>
          <cell r="F78" t="str">
            <v>SX điện tử, máy vi tính quang học, thiết bị viễn thông</v>
          </cell>
          <cell r="G78">
            <v>39065</v>
          </cell>
          <cell r="H78">
            <v>1.5100000000000001E-2</v>
          </cell>
        </row>
        <row r="79">
          <cell r="A79" t="str">
            <v>CKV</v>
          </cell>
          <cell r="B79" t="str">
            <v>Post and Telecommunication Trading JSC</v>
          </cell>
          <cell r="C79" t="str">
            <v>HNX</v>
          </cell>
          <cell r="D79" t="str">
            <v>Communications</v>
          </cell>
          <cell r="E79" t="str">
            <v>Telecommunications</v>
          </cell>
          <cell r="F79" t="str">
            <v xml:space="preserve">Sản xuất, phân phối điện, năng lượng, dịch vụ viễn thông </v>
          </cell>
          <cell r="G79">
            <v>40248</v>
          </cell>
          <cell r="H79">
            <v>0.23319999999999999</v>
          </cell>
        </row>
        <row r="80">
          <cell r="A80" t="str">
            <v>CLC</v>
          </cell>
          <cell r="B80" t="str">
            <v>Cat Loi JSC</v>
          </cell>
          <cell r="C80" t="str">
            <v>HOSE</v>
          </cell>
          <cell r="D80" t="str">
            <v>Industrial</v>
          </cell>
          <cell r="E80" t="str">
            <v>Packaging&amp;Containers</v>
          </cell>
          <cell r="F80" t="str">
            <v>SX phân bón, hóa chất cơ bản, hạt nhựa cao su tổng hợp</v>
          </cell>
          <cell r="G80">
            <v>39037</v>
          </cell>
          <cell r="H80">
            <v>4.6600000000000003E-2</v>
          </cell>
        </row>
        <row r="81">
          <cell r="A81" t="str">
            <v>CLG</v>
          </cell>
          <cell r="B81" t="str">
            <v>Cotec Investment and Land-house Development JSC</v>
          </cell>
          <cell r="C81" t="str">
            <v>HOSE</v>
          </cell>
          <cell r="D81" t="str">
            <v>Financial</v>
          </cell>
          <cell r="E81" t="str">
            <v>Real Estate</v>
          </cell>
          <cell r="F81" t="str">
            <v>Kinh doanh BDS và cơ sở hạ tầng</v>
          </cell>
          <cell r="G81">
            <v>40399</v>
          </cell>
          <cell r="H81">
            <v>9.1999999999999998E-2</v>
          </cell>
        </row>
        <row r="82">
          <cell r="A82" t="str">
            <v>CLL</v>
          </cell>
          <cell r="B82" t="str">
            <v>Cat Lai Port JSC</v>
          </cell>
          <cell r="C82" t="str">
            <v>HOSE</v>
          </cell>
          <cell r="D82" t="str">
            <v>Industrial</v>
          </cell>
          <cell r="E82" t="str">
            <v>Transportation</v>
          </cell>
          <cell r="F82" t="str">
            <v>Kinh doanh vận tải đường bộ, đường sắt, đường thủy, hàng không</v>
          </cell>
          <cell r="G82" t="str">
            <v>08/07/2014</v>
          </cell>
          <cell r="H82">
            <v>8.6800000000000002E-2</v>
          </cell>
        </row>
        <row r="83">
          <cell r="A83" t="str">
            <v>CLW</v>
          </cell>
          <cell r="B83" t="str">
            <v>Cho Lon Wasuco JSC</v>
          </cell>
          <cell r="C83" t="str">
            <v>HOSE</v>
          </cell>
          <cell r="D83" t="str">
            <v>Utilities</v>
          </cell>
          <cell r="E83" t="str">
            <v>Water</v>
          </cell>
          <cell r="F83" t="str">
            <v xml:space="preserve">Sản xuất, phân phối điện, năng lượng, dịch vụ viễn thông </v>
          </cell>
          <cell r="G83">
            <v>40554</v>
          </cell>
          <cell r="H83">
            <v>5.2699999999999997E-2</v>
          </cell>
        </row>
        <row r="84">
          <cell r="A84" t="str">
            <v>CMC</v>
          </cell>
          <cell r="B84" t="str">
            <v>CMC Investment JSC</v>
          </cell>
          <cell r="C84" t="str">
            <v>HNX</v>
          </cell>
          <cell r="D84" t="str">
            <v>Consumer Goods  </v>
          </cell>
          <cell r="E84" t="str">
            <v>Auto Manufacturers</v>
          </cell>
          <cell r="F84" t="str">
            <v>Cơ khí, chế tạo MMTB , sản xuất kim loại đúc sẵn</v>
          </cell>
          <cell r="G84">
            <v>39062</v>
          </cell>
          <cell r="H84">
            <v>3.6200000000000003E-2</v>
          </cell>
        </row>
        <row r="85">
          <cell r="A85" t="str">
            <v>CMG</v>
          </cell>
          <cell r="B85" t="str">
            <v>CMC Corp/Vietnam</v>
          </cell>
          <cell r="C85" t="str">
            <v>HOSE</v>
          </cell>
          <cell r="D85" t="str">
            <v>Technology</v>
          </cell>
          <cell r="E85" t="str">
            <v>Computers</v>
          </cell>
          <cell r="F85" t="str">
            <v>SX điện tử, máy vi tính quang học, thiết bị viễn thông</v>
          </cell>
          <cell r="G85">
            <v>40200</v>
          </cell>
          <cell r="H85">
            <v>3.0099999999999998E-2</v>
          </cell>
        </row>
        <row r="86">
          <cell r="A86" t="str">
            <v>CMI</v>
          </cell>
          <cell r="B86" t="str">
            <v>Cavico Industry and Minerals JSC</v>
          </cell>
          <cell r="C86" t="str">
            <v>HNX</v>
          </cell>
          <cell r="D86" t="str">
            <v>Basic Materials</v>
          </cell>
          <cell r="E86" t="str">
            <v>Mining</v>
          </cell>
          <cell r="F86" t="str">
            <v>Khai khoáng</v>
          </cell>
          <cell r="G86">
            <v>40352</v>
          </cell>
          <cell r="H86">
            <v>5.0799999999999998E-2</v>
          </cell>
        </row>
        <row r="87">
          <cell r="A87" t="str">
            <v>CMS</v>
          </cell>
          <cell r="B87" t="str">
            <v>Cavico Construction Manpower and Services JSC</v>
          </cell>
          <cell r="C87" t="str">
            <v>HNX</v>
          </cell>
          <cell r="D87" t="str">
            <v>Industrial</v>
          </cell>
          <cell r="E87" t="str">
            <v>Engineering&amp;Construction</v>
          </cell>
          <cell r="F87" t="str">
            <v>Xây dựng (thi công), xây lắp</v>
          </cell>
          <cell r="G87">
            <v>40511</v>
          </cell>
          <cell r="H87">
            <v>8.3299999999999999E-2</v>
          </cell>
        </row>
        <row r="88">
          <cell r="A88" t="str">
            <v>CMT</v>
          </cell>
          <cell r="B88" t="str">
            <v>Information and Networking Technology JSC</v>
          </cell>
          <cell r="C88" t="str">
            <v>HOSE</v>
          </cell>
          <cell r="D88" t="str">
            <v>Communications</v>
          </cell>
          <cell r="E88" t="str">
            <v>Telecommunications</v>
          </cell>
          <cell r="F88" t="str">
            <v xml:space="preserve">Sản xuất, phân phối điện, năng lượng, dịch vụ viễn thông </v>
          </cell>
          <cell r="G88">
            <v>40248</v>
          </cell>
          <cell r="H88">
            <v>0.14699999999999999</v>
          </cell>
        </row>
        <row r="89">
          <cell r="A89" t="str">
            <v>CMV</v>
          </cell>
          <cell r="B89" t="str">
            <v>Camau Trading JSC</v>
          </cell>
          <cell r="C89" t="str">
            <v>HOSE</v>
          </cell>
          <cell r="D89" t="str">
            <v>Consumer Goods  </v>
          </cell>
          <cell r="E89" t="str">
            <v>Retail</v>
          </cell>
          <cell r="F89" t="str">
            <v>Thương mại xăng dầu, ga.</v>
          </cell>
          <cell r="G89">
            <v>40350</v>
          </cell>
          <cell r="H89">
            <v>2.5000000000000001E-3</v>
          </cell>
        </row>
        <row r="90">
          <cell r="A90" t="str">
            <v>CMX</v>
          </cell>
          <cell r="B90" t="str">
            <v>Camau Frozen Seafood Processing Import Export Corp</v>
          </cell>
          <cell r="C90" t="str">
            <v>HOSE</v>
          </cell>
          <cell r="D90" t="str">
            <v>Consumer Goods  </v>
          </cell>
          <cell r="E90" t="str">
            <v>Food</v>
          </cell>
          <cell r="F90" t="str">
            <v>Chế biến thủy hải sản</v>
          </cell>
          <cell r="G90">
            <v>40491</v>
          </cell>
          <cell r="H90">
            <v>1.1999999999999999E-3</v>
          </cell>
        </row>
        <row r="91">
          <cell r="A91" t="str">
            <v>CNG</v>
          </cell>
          <cell r="B91" t="str">
            <v>CNG Vietnam JSC</v>
          </cell>
          <cell r="C91" t="str">
            <v>HOSE</v>
          </cell>
          <cell r="D91" t="str">
            <v>Utilities</v>
          </cell>
          <cell r="E91" t="str">
            <v>Gas</v>
          </cell>
          <cell r="F91" t="str">
            <v>Thương mại xăng dầu, ga.</v>
          </cell>
          <cell r="G91">
            <v>40870</v>
          </cell>
          <cell r="H91">
            <v>0.24129999999999999</v>
          </cell>
        </row>
        <row r="92">
          <cell r="A92" t="str">
            <v>COM</v>
          </cell>
          <cell r="B92" t="str">
            <v>Materials - Petroleum JSC</v>
          </cell>
          <cell r="C92" t="str">
            <v>HOSE</v>
          </cell>
          <cell r="D92" t="str">
            <v>Consumer Goods  </v>
          </cell>
          <cell r="E92" t="str">
            <v>Retail</v>
          </cell>
          <cell r="F92" t="str">
            <v>Thương mại xăng dầu, ga.</v>
          </cell>
          <cell r="G92">
            <v>38936</v>
          </cell>
          <cell r="H92">
            <v>4.5000000000000005E-3</v>
          </cell>
        </row>
        <row r="93">
          <cell r="A93" t="str">
            <v>CPC</v>
          </cell>
          <cell r="B93" t="str">
            <v>Cantho Pesticides JSC</v>
          </cell>
          <cell r="C93" t="str">
            <v>HNX</v>
          </cell>
          <cell r="D93" t="str">
            <v>Basic Materials</v>
          </cell>
          <cell r="E93" t="str">
            <v>Chemicals</v>
          </cell>
          <cell r="F93" t="str">
            <v>SX phân bón, hóa chất cơ bản, hạt nhựa cao su tổng hợp</v>
          </cell>
          <cell r="G93">
            <v>40196</v>
          </cell>
          <cell r="H93">
            <v>0.14069999999999999</v>
          </cell>
        </row>
        <row r="94">
          <cell r="A94" t="str">
            <v>CSC</v>
          </cell>
          <cell r="B94" t="str">
            <v>Thanh Nam Construction and Investment JSC</v>
          </cell>
          <cell r="C94" t="str">
            <v>HNX</v>
          </cell>
          <cell r="D94" t="str">
            <v>Industrial</v>
          </cell>
          <cell r="E94" t="str">
            <v>Engineering&amp;Construction</v>
          </cell>
          <cell r="F94" t="str">
            <v>Xây dựng (thi công), xây lắp</v>
          </cell>
          <cell r="G94">
            <v>40121</v>
          </cell>
          <cell r="H94">
            <v>0.1779</v>
          </cell>
        </row>
        <row r="95">
          <cell r="A95" t="str">
            <v>CSM</v>
          </cell>
          <cell r="B95" t="str">
            <v>Southern Rubber Industry JSC/The</v>
          </cell>
          <cell r="C95" t="str">
            <v>HOSE</v>
          </cell>
          <cell r="D95" t="str">
            <v>Consumer Goods  </v>
          </cell>
          <cell r="E95" t="str">
            <v>Auto Parts&amp;Equipment</v>
          </cell>
          <cell r="F95" t="str">
            <v>Cơ khí, chế tạo MMTB , sản xuất kim loại đúc sẵn</v>
          </cell>
          <cell r="G95">
            <v>40036</v>
          </cell>
          <cell r="H95">
            <v>0.18719999999999998</v>
          </cell>
        </row>
        <row r="96">
          <cell r="A96" t="str">
            <v>CSV</v>
          </cell>
          <cell r="B96" t="str">
            <v>South Basic Chemicals JSC</v>
          </cell>
          <cell r="C96" t="str">
            <v>HoSE</v>
          </cell>
          <cell r="D96" t="str">
            <v>Basic Materials</v>
          </cell>
          <cell r="E96" t="str">
            <v>Chemicals</v>
          </cell>
          <cell r="F96" t="str">
            <v>SX phân bón, hóa chất cơ bản, hạt nhựa cao su tổng hợp</v>
          </cell>
          <cell r="G96" t="str">
            <v>18/03/2015</v>
          </cell>
          <cell r="H96">
            <v>0.16750000000000001</v>
          </cell>
        </row>
        <row r="97">
          <cell r="A97" t="str">
            <v>CT6</v>
          </cell>
          <cell r="B97" t="str">
            <v>Construction JSC No 6</v>
          </cell>
          <cell r="C97" t="str">
            <v>HNX</v>
          </cell>
          <cell r="D97" t="str">
            <v>Industrial</v>
          </cell>
          <cell r="E97" t="str">
            <v>Engineering&amp;Construction</v>
          </cell>
          <cell r="F97" t="str">
            <v>Xây dựng (thi công), xây lắp</v>
          </cell>
          <cell r="G97">
            <v>40302</v>
          </cell>
          <cell r="H97">
            <v>3.8E-3</v>
          </cell>
        </row>
        <row r="98">
          <cell r="A98" t="str">
            <v>CTA</v>
          </cell>
          <cell r="B98" t="str">
            <v>Vinavico JSC</v>
          </cell>
          <cell r="C98" t="str">
            <v>HNX</v>
          </cell>
          <cell r="D98" t="str">
            <v>Basic Materials</v>
          </cell>
          <cell r="E98" t="str">
            <v>Mining</v>
          </cell>
          <cell r="F98" t="str">
            <v>Khai khoáng</v>
          </cell>
          <cell r="G98">
            <v>40452</v>
          </cell>
          <cell r="H98">
            <v>2.2000000000000001E-3</v>
          </cell>
        </row>
        <row r="99">
          <cell r="A99" t="str">
            <v>CTB</v>
          </cell>
          <cell r="B99" t="str">
            <v>Hai Duong Pump Manufacturing JSC</v>
          </cell>
          <cell r="C99" t="str">
            <v>HNX</v>
          </cell>
          <cell r="D99" t="str">
            <v>Industrial</v>
          </cell>
          <cell r="E99" t="str">
            <v>Machinery-Diversified</v>
          </cell>
          <cell r="F99" t="str">
            <v>Cơ khí, chế tạo MMTB , sản xuất kim loại đúc sẵn</v>
          </cell>
          <cell r="G99">
            <v>39000</v>
          </cell>
          <cell r="H99">
            <v>8.7599999999999997E-2</v>
          </cell>
        </row>
        <row r="100">
          <cell r="A100" t="str">
            <v>CTC</v>
          </cell>
          <cell r="B100" t="str">
            <v>Gia Lai Culture - Tourist JSC</v>
          </cell>
          <cell r="C100" t="str">
            <v>HNX</v>
          </cell>
          <cell r="D100" t="str">
            <v>Consumer Services  </v>
          </cell>
          <cell r="E100" t="str">
            <v>Leisure Time</v>
          </cell>
          <cell r="F100" t="str">
            <v>Kinh doanh dịch vụ lưu trú, ăn uống, vui chơi giải trí</v>
          </cell>
          <cell r="G100">
            <v>39647</v>
          </cell>
          <cell r="H100">
            <v>8.0000000000000004E-4</v>
          </cell>
        </row>
        <row r="101">
          <cell r="A101" t="str">
            <v>CTD</v>
          </cell>
          <cell r="B101" t="str">
            <v>Cotec Construction JSC</v>
          </cell>
          <cell r="C101" t="str">
            <v>HOSE</v>
          </cell>
          <cell r="D101" t="str">
            <v>Industrial</v>
          </cell>
          <cell r="E101" t="str">
            <v>Engineering&amp;Construction</v>
          </cell>
          <cell r="F101" t="str">
            <v>Xây dựng (thi công), xây lắp</v>
          </cell>
          <cell r="G101">
            <v>40198</v>
          </cell>
          <cell r="H101">
            <v>0.49</v>
          </cell>
        </row>
        <row r="102">
          <cell r="A102" t="str">
            <v>CTG</v>
          </cell>
          <cell r="B102" t="str">
            <v>Vietnam Joint Stock Commercial Bank for Industry and Trade</v>
          </cell>
          <cell r="C102" t="str">
            <v>HOSE</v>
          </cell>
          <cell r="D102" t="str">
            <v>Financial</v>
          </cell>
          <cell r="E102" t="str">
            <v>Banks</v>
          </cell>
          <cell r="F102" t="str">
            <v>Ngân hàng</v>
          </cell>
          <cell r="G102">
            <v>40010</v>
          </cell>
          <cell r="H102">
            <v>0.29580000000000001</v>
          </cell>
        </row>
        <row r="103">
          <cell r="A103" t="str">
            <v>CTI</v>
          </cell>
          <cell r="B103" t="str">
            <v>Cuongthuan Idico Development Investment Corp</v>
          </cell>
          <cell r="C103" t="str">
            <v>HOSE</v>
          </cell>
          <cell r="D103" t="str">
            <v>Industrial</v>
          </cell>
          <cell r="E103" t="str">
            <v>Building Materials</v>
          </cell>
          <cell r="F103" t="str">
            <v>Xây dựng (thi công), xây lắp</v>
          </cell>
          <cell r="G103">
            <v>40256</v>
          </cell>
          <cell r="H103">
            <v>2.0000000000000001E-4</v>
          </cell>
        </row>
        <row r="104">
          <cell r="A104" t="str">
            <v>CTN</v>
          </cell>
          <cell r="B104" t="str">
            <v>UnderGround works Construction JSC</v>
          </cell>
          <cell r="C104" t="str">
            <v>HNX</v>
          </cell>
          <cell r="D104" t="str">
            <v>Industrial</v>
          </cell>
          <cell r="E104" t="str">
            <v>Engineering&amp;Construction</v>
          </cell>
          <cell r="F104" t="str">
            <v>Xây dựng (thi công), xây lắp</v>
          </cell>
          <cell r="G104">
            <v>39071</v>
          </cell>
          <cell r="H104">
            <v>3.1E-2</v>
          </cell>
        </row>
        <row r="105">
          <cell r="A105" t="str">
            <v>CTS</v>
          </cell>
          <cell r="B105" t="str">
            <v>VietinBank Securities Co Ltd</v>
          </cell>
          <cell r="C105" t="str">
            <v>HNX</v>
          </cell>
          <cell r="D105" t="str">
            <v>Financial</v>
          </cell>
          <cell r="E105" t="str">
            <v>Securities</v>
          </cell>
          <cell r="F105" t="str">
            <v>Chứng khoán</v>
          </cell>
          <cell r="G105">
            <v>40025</v>
          </cell>
          <cell r="H105">
            <v>6.9999999999999993E-3</v>
          </cell>
        </row>
        <row r="106">
          <cell r="A106" t="str">
            <v>CTX</v>
          </cell>
          <cell r="B106" t="str">
            <v>Viet Nam Investment Construction and Trading JSC</v>
          </cell>
          <cell r="C106" t="str">
            <v>HNX</v>
          </cell>
          <cell r="D106" t="str">
            <v>Industrial</v>
          </cell>
          <cell r="E106" t="str">
            <v>Engineering&amp;Construction</v>
          </cell>
          <cell r="F106" t="str">
            <v>Xây dựng (thi công), xây lắp</v>
          </cell>
          <cell r="G106">
            <v>41053</v>
          </cell>
          <cell r="H106">
            <v>0</v>
          </cell>
        </row>
        <row r="107">
          <cell r="A107" t="str">
            <v>CVN</v>
          </cell>
          <cell r="B107" t="str">
            <v>Vinam JSC</v>
          </cell>
          <cell r="C107" t="str">
            <v>HNX</v>
          </cell>
          <cell r="D107" t="str">
            <v>Industrial</v>
          </cell>
          <cell r="E107" t="str">
            <v>Engineering&amp;Construction</v>
          </cell>
          <cell r="F107" t="str">
            <v>Xây dựng (thi công), xây lắp</v>
          </cell>
          <cell r="G107">
            <v>40396</v>
          </cell>
          <cell r="H107">
            <v>2.8000000000000004E-3</v>
          </cell>
        </row>
        <row r="108">
          <cell r="A108" t="str">
            <v>CVT</v>
          </cell>
          <cell r="B108" t="str">
            <v>CMC JSC</v>
          </cell>
          <cell r="C108" t="str">
            <v>HNX</v>
          </cell>
          <cell r="D108" t="str">
            <v>Industrial</v>
          </cell>
          <cell r="E108" t="str">
            <v>Building Materials</v>
          </cell>
          <cell r="F108" t="str">
            <v>SX vật liệu xây dựng (trừ thép)</v>
          </cell>
          <cell r="G108">
            <v>40122</v>
          </cell>
          <cell r="H108">
            <v>4.0199999999999993E-2</v>
          </cell>
        </row>
        <row r="109">
          <cell r="A109" t="str">
            <v>CX8</v>
          </cell>
          <cell r="B109" t="str">
            <v>Constrexim Investment and Construction JSC No 8</v>
          </cell>
          <cell r="C109" t="str">
            <v>HNX</v>
          </cell>
          <cell r="D109" t="str">
            <v>Industrial</v>
          </cell>
          <cell r="E109" t="str">
            <v>Engineering&amp;Construction</v>
          </cell>
          <cell r="F109" t="str">
            <v>Xây dựng (thi công), xây lắp</v>
          </cell>
          <cell r="G109">
            <v>40317</v>
          </cell>
          <cell r="H109">
            <v>3.0000000000000001E-3</v>
          </cell>
        </row>
        <row r="110">
          <cell r="A110" t="str">
            <v>CYC</v>
          </cell>
          <cell r="B110" t="str">
            <v>Chang Yih Ceramic JSC</v>
          </cell>
          <cell r="C110" t="str">
            <v>HOSE</v>
          </cell>
          <cell r="D110" t="str">
            <v>Industrial</v>
          </cell>
          <cell r="E110" t="str">
            <v>Building Materials</v>
          </cell>
          <cell r="F110" t="str">
            <v>SX vật liệu xây dựng (trừ thép)</v>
          </cell>
          <cell r="G110">
            <v>38929</v>
          </cell>
          <cell r="H110">
            <v>0.17069999999999999</v>
          </cell>
        </row>
        <row r="111">
          <cell r="A111" t="str">
            <v>D11</v>
          </cell>
          <cell r="B111" t="str">
            <v>Real Estate 11 JSC</v>
          </cell>
          <cell r="C111" t="str">
            <v>HNX</v>
          </cell>
          <cell r="D111" t="str">
            <v>Industrial</v>
          </cell>
          <cell r="E111" t="str">
            <v>Engineering&amp;Construction</v>
          </cell>
          <cell r="F111" t="str">
            <v>Kinh doanh BDS và cơ sở hạ tầng</v>
          </cell>
          <cell r="G111">
            <v>40234</v>
          </cell>
          <cell r="H111">
            <v>9.5100000000000004E-2</v>
          </cell>
        </row>
        <row r="112">
          <cell r="A112" t="str">
            <v>D2D</v>
          </cell>
          <cell r="B112" t="str">
            <v>Industrial Urban Development JSC No 2</v>
          </cell>
          <cell r="C112" t="str">
            <v>HOSE</v>
          </cell>
          <cell r="D112" t="str">
            <v>Industrial</v>
          </cell>
          <cell r="E112" t="str">
            <v>Engineering&amp;Construction</v>
          </cell>
          <cell r="F112" t="str">
            <v>Xây dựng (thi công), xây lắp</v>
          </cell>
          <cell r="G112">
            <v>40042</v>
          </cell>
          <cell r="H112">
            <v>0.1552</v>
          </cell>
        </row>
        <row r="113">
          <cell r="A113" t="str">
            <v>DAC</v>
          </cell>
          <cell r="B113" t="str">
            <v>Viglacera Dong Anh JSC</v>
          </cell>
          <cell r="C113" t="str">
            <v>HNX</v>
          </cell>
          <cell r="D113" t="str">
            <v>Industrial</v>
          </cell>
          <cell r="E113" t="str">
            <v>Building Materials</v>
          </cell>
          <cell r="F113" t="str">
            <v>SX vật liệu xây dựng (trừ thép)</v>
          </cell>
          <cell r="G113">
            <v>38980</v>
          </cell>
          <cell r="H113">
            <v>5.5E-2</v>
          </cell>
        </row>
        <row r="114">
          <cell r="A114" t="str">
            <v>DAD</v>
          </cell>
          <cell r="B114" t="str">
            <v>Danang Education Development and Investment JSC</v>
          </cell>
          <cell r="C114" t="str">
            <v>HNX</v>
          </cell>
          <cell r="D114" t="str">
            <v>Communications</v>
          </cell>
          <cell r="E114" t="str">
            <v>Media</v>
          </cell>
          <cell r="F114" t="str">
            <v>Kinh doanh dịch vụ quảng cáo, tư vấn giám sát, in ấn</v>
          </cell>
          <cell r="G114">
            <v>40044</v>
          </cell>
          <cell r="H114">
            <v>0.2954</v>
          </cell>
        </row>
        <row r="115">
          <cell r="A115" t="str">
            <v>DAE</v>
          </cell>
          <cell r="B115" t="str">
            <v>Educational Book JSC/Danang</v>
          </cell>
          <cell r="C115" t="str">
            <v>HNX</v>
          </cell>
          <cell r="D115" t="str">
            <v>Consumer Services  </v>
          </cell>
          <cell r="E115" t="str">
            <v>Commercial Services</v>
          </cell>
          <cell r="F115" t="str">
            <v>Kinh doanh dịch vụ quảng cáo, tư vấn giám sát, in ấn</v>
          </cell>
          <cell r="G115">
            <v>39079</v>
          </cell>
          <cell r="H115">
            <v>0.32170000000000004</v>
          </cell>
        </row>
        <row r="116">
          <cell r="A116" t="str">
            <v>DAG</v>
          </cell>
          <cell r="B116" t="str">
            <v>Dong A Plastic Group JSC</v>
          </cell>
          <cell r="C116" t="str">
            <v>HOSE</v>
          </cell>
          <cell r="D116" t="str">
            <v>Basic Materials</v>
          </cell>
          <cell r="E116" t="str">
            <v>Chemicals</v>
          </cell>
          <cell r="F116" t="str">
            <v>SX phân bón, hóa chất cơ bản, hạt nhựa cao su tổng hợp</v>
          </cell>
          <cell r="G116">
            <v>40276</v>
          </cell>
          <cell r="H116">
            <v>3.2500000000000001E-2</v>
          </cell>
        </row>
        <row r="117">
          <cell r="A117" t="str">
            <v>DBC</v>
          </cell>
          <cell r="B117" t="str">
            <v>DABACO Corp</v>
          </cell>
          <cell r="C117" t="str">
            <v>HNX</v>
          </cell>
          <cell r="D117" t="str">
            <v>Consumer Goods  </v>
          </cell>
          <cell r="E117" t="str">
            <v>Agriculture</v>
          </cell>
          <cell r="F117" t="str">
            <v>Chế biến lương thực thực phẩm, đồ uống, thức ăn chăn nuôi</v>
          </cell>
          <cell r="G117">
            <v>39525</v>
          </cell>
          <cell r="H117">
            <v>0.29920000000000002</v>
          </cell>
        </row>
        <row r="118">
          <cell r="A118" t="str">
            <v>DBT</v>
          </cell>
          <cell r="B118" t="str">
            <v>Ben Tre Pharmaceutical JSC</v>
          </cell>
          <cell r="C118" t="str">
            <v>HNX</v>
          </cell>
          <cell r="D118" t="str">
            <v>Health Care </v>
          </cell>
          <cell r="E118" t="str">
            <v>Pharmaceuticals</v>
          </cell>
          <cell r="F118" t="str">
            <v>SX thuốc, hóa dược, dược liệu</v>
          </cell>
          <cell r="G118">
            <v>40116</v>
          </cell>
          <cell r="H118">
            <v>1.24E-2</v>
          </cell>
        </row>
        <row r="119">
          <cell r="A119" t="str">
            <v>DC2</v>
          </cell>
          <cell r="B119" t="str">
            <v>Development Investment Construction Number 2 JSC</v>
          </cell>
          <cell r="C119" t="str">
            <v>HNX</v>
          </cell>
          <cell r="D119" t="str">
            <v>Industrial</v>
          </cell>
          <cell r="E119" t="str">
            <v>Engineering&amp;Construction</v>
          </cell>
          <cell r="F119" t="str">
            <v>Xây dựng (thi công), xây lắp</v>
          </cell>
          <cell r="G119">
            <v>40361</v>
          </cell>
          <cell r="H119">
            <v>1E-4</v>
          </cell>
        </row>
        <row r="120">
          <cell r="A120" t="str">
            <v>DC4</v>
          </cell>
          <cell r="B120" t="str">
            <v>DIC No.4 JSC</v>
          </cell>
          <cell r="C120" t="str">
            <v>HNX</v>
          </cell>
          <cell r="D120" t="str">
            <v>Financial</v>
          </cell>
          <cell r="E120" t="str">
            <v>Real Estate</v>
          </cell>
          <cell r="F120" t="str">
            <v>Xây dựng (thi công), xây lắp</v>
          </cell>
          <cell r="G120">
            <v>39755</v>
          </cell>
          <cell r="H120">
            <v>1.4000000000000002E-3</v>
          </cell>
        </row>
        <row r="121">
          <cell r="A121" t="str">
            <v>DCL</v>
          </cell>
          <cell r="B121" t="str">
            <v>Cuu Long Pharmaceutical JSC</v>
          </cell>
          <cell r="C121" t="str">
            <v>HOSE</v>
          </cell>
          <cell r="D121" t="str">
            <v>Health Care </v>
          </cell>
          <cell r="E121" t="str">
            <v>Pharmaceuticals</v>
          </cell>
          <cell r="F121" t="str">
            <v>SX thuốc, hóa dược, dược liệu</v>
          </cell>
          <cell r="G121">
            <v>39708</v>
          </cell>
          <cell r="H121">
            <v>7.9399999999999998E-2</v>
          </cell>
        </row>
        <row r="122">
          <cell r="A122" t="str">
            <v>DCM</v>
          </cell>
          <cell r="B122" t="str">
            <v>PetroVietnam Camau Fertilizer JSC</v>
          </cell>
          <cell r="C122" t="str">
            <v>HOSE</v>
          </cell>
          <cell r="D122" t="str">
            <v>Basic Materials</v>
          </cell>
          <cell r="E122" t="str">
            <v>Chemicals</v>
          </cell>
          <cell r="F122" t="str">
            <v>SX phân bón, hóa chất cơ bản, hạt nhựa cao su tổng hợp</v>
          </cell>
          <cell r="G122" t="str">
            <v>31/03/2015</v>
          </cell>
          <cell r="H122">
            <v>2.0400000000000001E-2</v>
          </cell>
        </row>
        <row r="123">
          <cell r="A123" t="str">
            <v>DCS</v>
          </cell>
          <cell r="B123" t="str">
            <v>Dai Chau JSC</v>
          </cell>
          <cell r="C123" t="str">
            <v>HNX</v>
          </cell>
          <cell r="D123" t="str">
            <v>Consumer Goods  </v>
          </cell>
          <cell r="E123" t="str">
            <v>Home Furnishings</v>
          </cell>
          <cell r="F123" t="str">
            <v>Chế biến gỗ, sản xuất sản phẩm từ gỗ và lâm sản khác</v>
          </cell>
          <cell r="G123">
            <v>39433</v>
          </cell>
          <cell r="H123">
            <v>1.4000000000000002E-3</v>
          </cell>
        </row>
        <row r="124">
          <cell r="A124" t="str">
            <v>DGC</v>
          </cell>
          <cell r="B124" t="str">
            <v>Ducgiang Chemicals &amp; Detergent Powder JSC</v>
          </cell>
          <cell r="C124" t="str">
            <v>HNX</v>
          </cell>
          <cell r="D124" t="str">
            <v>Basic Materials</v>
          </cell>
          <cell r="E124" t="str">
            <v>Chemicals</v>
          </cell>
          <cell r="F124" t="str">
            <v>SX phân bón, hóa chất cơ bản, hạt nhựa cao su tổng hợp</v>
          </cell>
          <cell r="G124" t="str">
            <v>26/08/2014</v>
          </cell>
          <cell r="H124">
            <v>2.8999999999999998E-3</v>
          </cell>
        </row>
        <row r="125">
          <cell r="A125" t="str">
            <v>DHA</v>
          </cell>
          <cell r="B125" t="str">
            <v>Hoa An JSC</v>
          </cell>
          <cell r="C125" t="str">
            <v>HOSE</v>
          </cell>
          <cell r="D125" t="str">
            <v>Basic Materials</v>
          </cell>
          <cell r="E125" t="str">
            <v>Mining</v>
          </cell>
          <cell r="F125" t="str">
            <v>Khai khoáng</v>
          </cell>
          <cell r="G125">
            <v>38091</v>
          </cell>
          <cell r="H125">
            <v>0.12</v>
          </cell>
        </row>
        <row r="126">
          <cell r="A126" t="str">
            <v>DHC</v>
          </cell>
          <cell r="B126" t="str">
            <v>Donghai Joint Stock Co Of Bentre</v>
          </cell>
          <cell r="C126" t="str">
            <v>HOSE</v>
          </cell>
          <cell r="D126" t="str">
            <v>Industrial</v>
          </cell>
          <cell r="E126" t="str">
            <v>Packaging&amp;Containers</v>
          </cell>
          <cell r="F126" t="str">
            <v>SX phân bón, hóa chất cơ bản, hạt nhựa cao su tổng hợp</v>
          </cell>
          <cell r="G126">
            <v>40017</v>
          </cell>
          <cell r="H126">
            <v>0.18739999999999998</v>
          </cell>
        </row>
        <row r="127">
          <cell r="A127" t="str">
            <v>DHG</v>
          </cell>
          <cell r="B127" t="str">
            <v>DHG Pharmaceutical JSC</v>
          </cell>
          <cell r="C127" t="str">
            <v>HOSE</v>
          </cell>
          <cell r="D127" t="str">
            <v>Health Care </v>
          </cell>
          <cell r="E127" t="str">
            <v>Pharmaceuticals</v>
          </cell>
          <cell r="F127" t="str">
            <v>SX thuốc, hóa dược, dược liệu</v>
          </cell>
          <cell r="G127">
            <v>39072</v>
          </cell>
          <cell r="H127">
            <v>0.49</v>
          </cell>
        </row>
        <row r="128">
          <cell r="A128" t="str">
            <v>DHM</v>
          </cell>
          <cell r="B128" t="str">
            <v>Duong Hieu Trading and Mining JSC</v>
          </cell>
          <cell r="C128" t="str">
            <v>HOSE</v>
          </cell>
          <cell r="D128" t="str">
            <v>Basic Materials</v>
          </cell>
          <cell r="E128" t="str">
            <v>Mining</v>
          </cell>
          <cell r="F128" t="str">
            <v>Khai khoáng</v>
          </cell>
          <cell r="G128">
            <v>41114</v>
          </cell>
          <cell r="H128">
            <v>1.9799999999999998E-2</v>
          </cell>
        </row>
        <row r="129">
          <cell r="A129" t="str">
            <v>DHP</v>
          </cell>
          <cell r="B129" t="str">
            <v>Hai Phong Electrical Mechanical JSC</v>
          </cell>
          <cell r="C129" t="str">
            <v>HNX</v>
          </cell>
          <cell r="D129" t="str">
            <v>Industrial</v>
          </cell>
          <cell r="E129" t="str">
            <v>Electronics</v>
          </cell>
          <cell r="F129" t="str">
            <v>SX điện tử, máy vi tính quang học, thiết bị viễn thông</v>
          </cell>
          <cell r="G129">
            <v>41354</v>
          </cell>
          <cell r="H129">
            <v>4.9200000000000001E-2</v>
          </cell>
        </row>
        <row r="130">
          <cell r="A130" t="str">
            <v>DHT</v>
          </cell>
          <cell r="B130" t="str">
            <v>Hatay Pharmaceutical JSC</v>
          </cell>
          <cell r="C130" t="str">
            <v>HNX</v>
          </cell>
          <cell r="D130" t="str">
            <v>Health Care </v>
          </cell>
          <cell r="E130" t="str">
            <v>Pharmaceuticals</v>
          </cell>
          <cell r="F130" t="str">
            <v>SX thuốc, hóa dược, dược liệu</v>
          </cell>
          <cell r="G130">
            <v>39785</v>
          </cell>
          <cell r="H130">
            <v>3.2799999999999996E-2</v>
          </cell>
        </row>
        <row r="131">
          <cell r="A131" t="str">
            <v>DIC</v>
          </cell>
          <cell r="B131" t="str">
            <v>DIC Investment &amp; Trading JSC</v>
          </cell>
          <cell r="C131" t="str">
            <v>HOSE</v>
          </cell>
          <cell r="D131" t="str">
            <v>Industrial</v>
          </cell>
          <cell r="E131" t="str">
            <v>Engineering&amp;Construction</v>
          </cell>
          <cell r="F131" t="str">
            <v>Xây dựng (thi công), xây lắp</v>
          </cell>
          <cell r="G131">
            <v>39059</v>
          </cell>
          <cell r="H131">
            <v>6.0199999999999997E-2</v>
          </cell>
        </row>
        <row r="132">
          <cell r="A132" t="str">
            <v>DID</v>
          </cell>
          <cell r="B132" t="str">
            <v>Dic-DONG Tien JSC</v>
          </cell>
          <cell r="C132" t="str">
            <v>HNX</v>
          </cell>
          <cell r="D132" t="str">
            <v>Industrial</v>
          </cell>
          <cell r="E132" t="str">
            <v>Engineering&amp;Construction</v>
          </cell>
          <cell r="F132" t="str">
            <v>Xây dựng (thi công), xây lắp</v>
          </cell>
          <cell r="G132">
            <v>40157</v>
          </cell>
          <cell r="H132">
            <v>0</v>
          </cell>
        </row>
        <row r="133">
          <cell r="A133" t="str">
            <v>DIG</v>
          </cell>
          <cell r="B133" t="str">
            <v>Development Investment Construction Corp</v>
          </cell>
          <cell r="C133" t="str">
            <v>HOSE</v>
          </cell>
          <cell r="D133" t="str">
            <v>Industrial</v>
          </cell>
          <cell r="E133" t="str">
            <v>Engineering&amp;Construction</v>
          </cell>
          <cell r="F133" t="str">
            <v>Kinh doanh BDS và cơ sở hạ tầng</v>
          </cell>
          <cell r="G133">
            <v>40044</v>
          </cell>
          <cell r="H133">
            <v>0.26369999999999999</v>
          </cell>
        </row>
        <row r="134">
          <cell r="A134" t="str">
            <v>DIH</v>
          </cell>
          <cell r="B134" t="str">
            <v>Development Investment Construction Hoi An JSC</v>
          </cell>
          <cell r="C134" t="str">
            <v>HNX</v>
          </cell>
          <cell r="D134" t="str">
            <v>Industrial</v>
          </cell>
          <cell r="E134" t="str">
            <v>Engineering&amp;Construction</v>
          </cell>
          <cell r="F134" t="str">
            <v>Xây dựng (thi công), xây lắp</v>
          </cell>
          <cell r="G134">
            <v>40571</v>
          </cell>
          <cell r="H134">
            <v>4.5700000000000005E-2</v>
          </cell>
        </row>
        <row r="135">
          <cell r="A135" t="str">
            <v>DL1</v>
          </cell>
          <cell r="B135" t="str">
            <v>DucLong GiaLai Investment and Development of Public Project Service JSC</v>
          </cell>
          <cell r="C135" t="str">
            <v>HNX</v>
          </cell>
          <cell r="D135" t="str">
            <v>Industrial</v>
          </cell>
          <cell r="E135" t="str">
            <v>Transportation</v>
          </cell>
          <cell r="F135" t="str">
            <v>Kinh doanh vận tải đường bộ, đường sắt, đường thủy, hàng không</v>
          </cell>
          <cell r="G135">
            <v>40247</v>
          </cell>
          <cell r="H135">
            <v>8.7899999999999992E-2</v>
          </cell>
        </row>
        <row r="136">
          <cell r="A136" t="str">
            <v>DLG</v>
          </cell>
          <cell r="B136" t="str">
            <v>Duc Long Gia Lai Group JSC</v>
          </cell>
          <cell r="C136" t="str">
            <v>HOSE</v>
          </cell>
          <cell r="D136" t="str">
            <v>Consumer Goods  </v>
          </cell>
          <cell r="E136" t="str">
            <v>Home Furnishings</v>
          </cell>
          <cell r="F136" t="str">
            <v>Chế biến gỗ, sản xuất sản phẩm từ gỗ và lâm sản khác</v>
          </cell>
          <cell r="G136">
            <v>40351</v>
          </cell>
          <cell r="H136">
            <v>4.0000000000000002E-4</v>
          </cell>
        </row>
        <row r="137">
          <cell r="A137" t="str">
            <v>DLR</v>
          </cell>
          <cell r="B137" t="str">
            <v>Dalat Real Estate JSC</v>
          </cell>
          <cell r="C137" t="str">
            <v>HNX</v>
          </cell>
          <cell r="D137" t="str">
            <v>Financial</v>
          </cell>
          <cell r="E137" t="str">
            <v>Real Estate</v>
          </cell>
          <cell r="F137" t="str">
            <v>Kinh doanh BDS và cơ sở hạ tầng</v>
          </cell>
          <cell r="G137">
            <v>40318</v>
          </cell>
          <cell r="H137">
            <v>5.5000000000000005E-3</v>
          </cell>
        </row>
        <row r="138">
          <cell r="A138" t="str">
            <v>DMC</v>
          </cell>
          <cell r="B138" t="str">
            <v>Domesco Medical Import Export JSC</v>
          </cell>
          <cell r="C138" t="str">
            <v>HOSE</v>
          </cell>
          <cell r="D138" t="str">
            <v>Health Care </v>
          </cell>
          <cell r="E138" t="str">
            <v>Pharmaceuticals</v>
          </cell>
          <cell r="F138" t="str">
            <v>SX thuốc, hóa dược, dược liệu</v>
          </cell>
          <cell r="G138">
            <v>39076</v>
          </cell>
          <cell r="H138">
            <v>0.49</v>
          </cell>
        </row>
        <row r="139">
          <cell r="A139" t="str">
            <v>DNC</v>
          </cell>
          <cell r="B139" t="str">
            <v>Hai Phong Electricity Water Machine Assembly JSC</v>
          </cell>
          <cell r="C139" t="str">
            <v>HNX</v>
          </cell>
          <cell r="D139" t="str">
            <v>Industrial</v>
          </cell>
          <cell r="E139" t="str">
            <v>Electrical Compo&amp;Equip</v>
          </cell>
          <cell r="F139" t="str">
            <v>SX điện tử, máy vi tính quang học, thiết bị viễn thông</v>
          </cell>
          <cell r="G139">
            <v>40170</v>
          </cell>
          <cell r="H139">
            <v>1.3000000000000001E-2</v>
          </cell>
        </row>
        <row r="140">
          <cell r="A140" t="str">
            <v>DNM</v>
          </cell>
          <cell r="B140" t="str">
            <v>Danameco Medical JSC</v>
          </cell>
          <cell r="C140" t="str">
            <v>HNX</v>
          </cell>
          <cell r="D140" t="str">
            <v>Health Care </v>
          </cell>
          <cell r="E140" t="str">
            <v>Healthcare-Products</v>
          </cell>
          <cell r="F140" t="str">
            <v xml:space="preserve"> SX đồ gia dụng, thiết bị văn phòng, thiết bị giáo dục, trang TBYT</v>
          </cell>
          <cell r="G140">
            <v>40590</v>
          </cell>
          <cell r="H140">
            <v>8.6899999999999991E-2</v>
          </cell>
        </row>
        <row r="141">
          <cell r="A141" t="str">
            <v>DNP</v>
          </cell>
          <cell r="B141" t="str">
            <v>DongNai Plastic JSC</v>
          </cell>
          <cell r="C141" t="str">
            <v>HNX</v>
          </cell>
          <cell r="D141" t="str">
            <v>Basic Materials</v>
          </cell>
          <cell r="E141" t="str">
            <v>Chemicals</v>
          </cell>
          <cell r="F141" t="str">
            <v>SX phân bón, hóa chất cơ bản, hạt nhựa cao su tổng hợp</v>
          </cell>
          <cell r="G141">
            <v>39986</v>
          </cell>
          <cell r="H141">
            <v>2.4199999999999999E-2</v>
          </cell>
        </row>
        <row r="142">
          <cell r="A142" t="str">
            <v>DNY</v>
          </cell>
          <cell r="B142" t="str">
            <v>DANA-Y Steel JSC</v>
          </cell>
          <cell r="C142" t="str">
            <v>HNX</v>
          </cell>
          <cell r="D142" t="str">
            <v>Basic Materials</v>
          </cell>
          <cell r="E142" t="str">
            <v>Iron/Steel</v>
          </cell>
          <cell r="F142" t="str">
            <v>SX thép</v>
          </cell>
          <cell r="G142">
            <v>40309</v>
          </cell>
          <cell r="H142">
            <v>1.4000000000000002E-3</v>
          </cell>
        </row>
        <row r="143">
          <cell r="A143" t="str">
            <v>DPC</v>
          </cell>
          <cell r="B143" t="str">
            <v>Da Nang Plastic JSC</v>
          </cell>
          <cell r="C143" t="str">
            <v>HNX</v>
          </cell>
          <cell r="D143" t="str">
            <v>Basic Materials</v>
          </cell>
          <cell r="E143" t="str">
            <v>Chemicals</v>
          </cell>
          <cell r="F143" t="str">
            <v>SX phân bón, hóa chất cơ bản, hạt nhựa cao su tổng hợp</v>
          </cell>
          <cell r="G143">
            <v>39974</v>
          </cell>
          <cell r="H143">
            <v>1.6200000000000003E-2</v>
          </cell>
        </row>
        <row r="144">
          <cell r="A144" t="str">
            <v>DPM</v>
          </cell>
          <cell r="B144" t="str">
            <v>Petrovietnam Fertilizer &amp; Chemicals JSC</v>
          </cell>
          <cell r="C144" t="str">
            <v>HOSE</v>
          </cell>
          <cell r="D144" t="str">
            <v>Basic Materials</v>
          </cell>
          <cell r="E144" t="str">
            <v>Chemicals</v>
          </cell>
          <cell r="F144" t="str">
            <v>SX phân bón, hóa chất cơ bản, hạt nhựa cao su tổng hợp</v>
          </cell>
          <cell r="G144">
            <v>39391</v>
          </cell>
          <cell r="H144">
            <v>0.25290000000000001</v>
          </cell>
        </row>
        <row r="145">
          <cell r="A145" t="str">
            <v>DPR</v>
          </cell>
          <cell r="B145" t="str">
            <v>Dong Phu Rubber JSC</v>
          </cell>
          <cell r="C145" t="str">
            <v>HOSE</v>
          </cell>
          <cell r="D145" t="str">
            <v>Basic Materials</v>
          </cell>
          <cell r="E145" t="str">
            <v>Chemicals</v>
          </cell>
          <cell r="F145" t="str">
            <v>SX phân bón, hóa chất cơ bản, hạt nhựa cao su tổng hợp</v>
          </cell>
          <cell r="G145">
            <v>39416</v>
          </cell>
          <cell r="H145">
            <v>0.24410000000000001</v>
          </cell>
        </row>
        <row r="146">
          <cell r="A146" t="str">
            <v>DPS</v>
          </cell>
          <cell r="B146" t="str">
            <v>Soc Son Development JSC</v>
          </cell>
          <cell r="C146" t="str">
            <v>HNX</v>
          </cell>
          <cell r="D146" t="str">
            <v>Consumer Goods  </v>
          </cell>
          <cell r="E146" t="str">
            <v>Distribution/Wholesale</v>
          </cell>
          <cell r="F146" t="str">
            <v>Thương mại hàng công nghiệp</v>
          </cell>
          <cell r="G146" t="str">
            <v>06/05/2015</v>
          </cell>
          <cell r="H146">
            <v>0</v>
          </cell>
        </row>
        <row r="147">
          <cell r="A147" t="str">
            <v>DQC</v>
          </cell>
          <cell r="B147" t="str">
            <v>Dien Quang JSC</v>
          </cell>
          <cell r="C147" t="str">
            <v>HOSE</v>
          </cell>
          <cell r="D147" t="str">
            <v>Industrial</v>
          </cell>
          <cell r="E147" t="str">
            <v>Electrical Compo&amp;Equip</v>
          </cell>
          <cell r="F147" t="str">
            <v>SX điện tử, máy vi tính quang học, thiết bị viễn thông</v>
          </cell>
          <cell r="G147">
            <v>39499</v>
          </cell>
          <cell r="H147">
            <v>0.2177</v>
          </cell>
        </row>
        <row r="148">
          <cell r="A148" t="str">
            <v>DRC</v>
          </cell>
          <cell r="B148" t="str">
            <v>Danang Rubber JSC</v>
          </cell>
          <cell r="C148" t="str">
            <v>HOSE</v>
          </cell>
          <cell r="D148" t="str">
            <v>Consumer Goods  </v>
          </cell>
          <cell r="E148" t="str">
            <v>Auto Parts&amp;Equipment</v>
          </cell>
          <cell r="F148" t="str">
            <v>Cơ khí, chế tạo MMTB , sản xuất kim loại đúc sẵn</v>
          </cell>
          <cell r="G148">
            <v>39080</v>
          </cell>
          <cell r="H148">
            <v>0.38159999999999994</v>
          </cell>
        </row>
        <row r="149">
          <cell r="A149" t="str">
            <v>DRH</v>
          </cell>
          <cell r="B149" t="str">
            <v>Dream House Investment Corp</v>
          </cell>
          <cell r="C149" t="str">
            <v>HOSE</v>
          </cell>
          <cell r="D149" t="str">
            <v>Industrial</v>
          </cell>
          <cell r="E149" t="str">
            <v>Engineering&amp;Construction</v>
          </cell>
          <cell r="F149" t="str">
            <v>Kinh doanh BDS và cơ sở hạ tầng</v>
          </cell>
          <cell r="G149">
            <v>40385</v>
          </cell>
          <cell r="H149">
            <v>2.8199999999999999E-2</v>
          </cell>
        </row>
        <row r="150">
          <cell r="A150" t="str">
            <v>DRL</v>
          </cell>
          <cell r="B150" t="str">
            <v>Hydro Power JSC - Power No. 3</v>
          </cell>
          <cell r="C150" t="str">
            <v>HOSE</v>
          </cell>
          <cell r="D150" t="str">
            <v>Utilities</v>
          </cell>
          <cell r="E150" t="str">
            <v>Electric</v>
          </cell>
          <cell r="F150" t="str">
            <v xml:space="preserve">Sản xuất, phân phối điện, năng lượng, dịch vụ viễn thông </v>
          </cell>
          <cell r="G150">
            <v>40919</v>
          </cell>
          <cell r="H150">
            <v>2.5000000000000001E-3</v>
          </cell>
        </row>
        <row r="151">
          <cell r="A151" t="str">
            <v>DSN</v>
          </cell>
          <cell r="B151" t="str">
            <v>Dam Sen Water Park Corp</v>
          </cell>
          <cell r="C151" t="str">
            <v>HOSE</v>
          </cell>
          <cell r="D151" t="str">
            <v>Consumer Services  </v>
          </cell>
          <cell r="E151" t="str">
            <v>Entertainment</v>
          </cell>
          <cell r="F151" t="str">
            <v>Kinh doanh dịch vụ lưu trú, ăn uống, vui chơi giải trí</v>
          </cell>
          <cell r="G151">
            <v>40477</v>
          </cell>
          <cell r="H151">
            <v>0.21299999999999999</v>
          </cell>
        </row>
        <row r="152">
          <cell r="A152" t="str">
            <v>DST</v>
          </cell>
          <cell r="B152" t="str">
            <v>Nam Dinh Educational Book and Equipment JSC</v>
          </cell>
          <cell r="C152" t="str">
            <v>HNX</v>
          </cell>
          <cell r="D152" t="str">
            <v>Consumer Services  </v>
          </cell>
          <cell r="E152" t="str">
            <v>Commercial Services</v>
          </cell>
          <cell r="F152" t="str">
            <v xml:space="preserve"> SX đồ gia dụng, thiết bị văn phòng, thiết bị giáo dục, trang TBYT</v>
          </cell>
          <cell r="G152">
            <v>39371</v>
          </cell>
          <cell r="H152">
            <v>3.9E-2</v>
          </cell>
        </row>
        <row r="153">
          <cell r="A153" t="str">
            <v>DTA</v>
          </cell>
          <cell r="B153" t="str">
            <v>De Tam JSC</v>
          </cell>
          <cell r="C153" t="str">
            <v>HOSE</v>
          </cell>
          <cell r="D153" t="str">
            <v>Financial</v>
          </cell>
          <cell r="E153" t="str">
            <v>Real Estate</v>
          </cell>
          <cell r="F153" t="str">
            <v>Kinh doanh BDS và cơ sở hạ tầng</v>
          </cell>
          <cell r="G153">
            <v>40375</v>
          </cell>
          <cell r="H153">
            <v>7.1999999999999998E-3</v>
          </cell>
        </row>
        <row r="154">
          <cell r="A154" t="str">
            <v>DTL</v>
          </cell>
          <cell r="B154" t="str">
            <v>Dai Thien Loc Corp</v>
          </cell>
          <cell r="C154" t="str">
            <v>HOSE</v>
          </cell>
          <cell r="D154" t="str">
            <v>Basic Materials</v>
          </cell>
          <cell r="E154" t="str">
            <v>Iron/Steel</v>
          </cell>
          <cell r="F154" t="str">
            <v>SX thép</v>
          </cell>
          <cell r="G154">
            <v>40333</v>
          </cell>
          <cell r="H154">
            <v>4.5000000000000005E-3</v>
          </cell>
        </row>
        <row r="155">
          <cell r="A155" t="str">
            <v>DTT</v>
          </cell>
          <cell r="B155" t="str">
            <v>Do Thanh Technology Corp</v>
          </cell>
          <cell r="C155" t="str">
            <v>HOSE</v>
          </cell>
          <cell r="D155" t="str">
            <v>Basic Materials</v>
          </cell>
          <cell r="E155" t="str">
            <v>Chemicals</v>
          </cell>
          <cell r="F155" t="str">
            <v>SX phân bón, hóa chất cơ bản, hạt nhựa cao su tổng hợp</v>
          </cell>
          <cell r="G155">
            <v>39073</v>
          </cell>
          <cell r="H155">
            <v>3.0999999999999999E-3</v>
          </cell>
        </row>
        <row r="156">
          <cell r="A156" t="str">
            <v>DVP</v>
          </cell>
          <cell r="B156" t="str">
            <v>Dinh Vu Port Investment &amp; Development JSC</v>
          </cell>
          <cell r="C156" t="str">
            <v>HOSE</v>
          </cell>
          <cell r="D156" t="str">
            <v>Industrial</v>
          </cell>
          <cell r="E156" t="str">
            <v>Transportation</v>
          </cell>
          <cell r="F156" t="str">
            <v>Kinh doanh vận tải đường bộ, đường sắt, đường thủy, hàng không</v>
          </cell>
          <cell r="G156">
            <v>40148</v>
          </cell>
          <cell r="H156">
            <v>0.14980000000000002</v>
          </cell>
        </row>
        <row r="157">
          <cell r="A157" t="str">
            <v>DXG</v>
          </cell>
          <cell r="B157" t="str">
            <v>Dat Xanh Real Estate Service &amp; Construction JSC</v>
          </cell>
          <cell r="C157" t="str">
            <v>HOSE</v>
          </cell>
          <cell r="D157" t="str">
            <v>Financial</v>
          </cell>
          <cell r="E157" t="str">
            <v>Real Estate</v>
          </cell>
          <cell r="F157" t="str">
            <v>Kinh doanh BDS và cơ sở hạ tầng</v>
          </cell>
          <cell r="G157">
            <v>40169</v>
          </cell>
          <cell r="H157">
            <v>0.19109999999999999</v>
          </cell>
        </row>
        <row r="158">
          <cell r="A158" t="str">
            <v>DXP</v>
          </cell>
          <cell r="B158" t="str">
            <v>Doan Xa Port JSC</v>
          </cell>
          <cell r="C158" t="str">
            <v>HNX</v>
          </cell>
          <cell r="D158" t="str">
            <v>Industrial</v>
          </cell>
          <cell r="E158" t="str">
            <v>Transportation</v>
          </cell>
          <cell r="F158" t="str">
            <v>Kinh doanh vận tải đường bộ, đường sắt, đường thủy, hàng không</v>
          </cell>
          <cell r="G158">
            <v>39972</v>
          </cell>
          <cell r="H158">
            <v>0.33049999999999996</v>
          </cell>
        </row>
        <row r="159">
          <cell r="A159" t="str">
            <v>DXV</v>
          </cell>
          <cell r="B159" t="str">
            <v>Da Nang Construction Building Materials Vicem JSC</v>
          </cell>
          <cell r="C159" t="str">
            <v>HOSE</v>
          </cell>
          <cell r="D159" t="str">
            <v>Industrial</v>
          </cell>
          <cell r="E159" t="str">
            <v>Building Materials</v>
          </cell>
          <cell r="F159" t="str">
            <v>SX vật liệu xây dựng (trừ thép)</v>
          </cell>
          <cell r="G159">
            <v>39504</v>
          </cell>
          <cell r="H159">
            <v>4.1999999999999997E-3</v>
          </cell>
        </row>
        <row r="160">
          <cell r="A160" t="str">
            <v>DZM</v>
          </cell>
          <cell r="B160" t="str">
            <v>Dzi An Manufacturing JSC</v>
          </cell>
          <cell r="C160" t="str">
            <v>HNX</v>
          </cell>
          <cell r="D160" t="str">
            <v>Industrial</v>
          </cell>
          <cell r="E160" t="str">
            <v>Electrical Compo&amp;Equip</v>
          </cell>
          <cell r="F160" t="str">
            <v>SX điện tử, máy vi tính quang học, thiết bị viễn thông</v>
          </cell>
          <cell r="G160">
            <v>39975</v>
          </cell>
          <cell r="H160">
            <v>9.2699999999999991E-2</v>
          </cell>
        </row>
        <row r="161">
          <cell r="A161" t="str">
            <v>EBS</v>
          </cell>
          <cell r="B161" t="str">
            <v>Educational Book JSC/Hanoi</v>
          </cell>
          <cell r="C161" t="str">
            <v>HNX</v>
          </cell>
          <cell r="D161" t="str">
            <v>Communications</v>
          </cell>
          <cell r="E161" t="str">
            <v>Media</v>
          </cell>
          <cell r="F161" t="str">
            <v>Kinh doanh dịch vụ quảng cáo, tư vấn giám sát, in ấn</v>
          </cell>
          <cell r="G161">
            <v>39072</v>
          </cell>
          <cell r="H161">
            <v>0.1923</v>
          </cell>
        </row>
        <row r="162">
          <cell r="A162" t="str">
            <v>ECI</v>
          </cell>
          <cell r="B162" t="str">
            <v>Education Cartography and Illustration JSC</v>
          </cell>
          <cell r="C162" t="str">
            <v>HNX</v>
          </cell>
          <cell r="D162" t="str">
            <v>Communications</v>
          </cell>
          <cell r="E162" t="str">
            <v>Media</v>
          </cell>
          <cell r="F162" t="str">
            <v>Kinh doanh dịch vụ quảng cáo, tư vấn giám sát, in ấn</v>
          </cell>
          <cell r="G162">
            <v>39980</v>
          </cell>
          <cell r="H162">
            <v>0.38890000000000002</v>
          </cell>
        </row>
        <row r="163">
          <cell r="A163" t="str">
            <v>EFI</v>
          </cell>
          <cell r="B163" t="str">
            <v>Education Financial Investment JSC</v>
          </cell>
          <cell r="C163" t="str">
            <v>HNX</v>
          </cell>
          <cell r="D163" t="str">
            <v>Financial</v>
          </cell>
          <cell r="E163" t="str">
            <v>Real Estate</v>
          </cell>
          <cell r="F163" t="str">
            <v>Kinh doanh BDS và cơ sở hạ tầng</v>
          </cell>
          <cell r="G163">
            <v>40085</v>
          </cell>
          <cell r="H163">
            <v>8.3100000000000007E-2</v>
          </cell>
        </row>
        <row r="164">
          <cell r="A164" t="str">
            <v>EIB</v>
          </cell>
          <cell r="B164" t="str">
            <v>Viet Nam Export-Import Commercial JSB</v>
          </cell>
          <cell r="C164" t="str">
            <v>HOSE</v>
          </cell>
          <cell r="D164" t="str">
            <v>Financial</v>
          </cell>
          <cell r="E164" t="str">
            <v>Banks</v>
          </cell>
          <cell r="F164" t="str">
            <v>Ngân hàng</v>
          </cell>
          <cell r="G164">
            <v>40113</v>
          </cell>
          <cell r="H164">
            <v>0.2626</v>
          </cell>
        </row>
        <row r="165">
          <cell r="A165" t="str">
            <v>EID</v>
          </cell>
          <cell r="B165" t="str">
            <v>Hanoi Education Investment and Development JSC</v>
          </cell>
          <cell r="C165" t="str">
            <v>HNX</v>
          </cell>
          <cell r="D165" t="str">
            <v>Communications</v>
          </cell>
          <cell r="E165" t="str">
            <v>Media</v>
          </cell>
          <cell r="F165" t="str">
            <v>Kinh doanh dịch vụ quảng cáo, tư vấn giám sát, in ấn</v>
          </cell>
          <cell r="G165">
            <v>40036</v>
          </cell>
          <cell r="H165">
            <v>0.14279999999999998</v>
          </cell>
        </row>
        <row r="166">
          <cell r="A166" t="str">
            <v>ELC</v>
          </cell>
          <cell r="B166" t="str">
            <v>Elcom Corp</v>
          </cell>
          <cell r="C166" t="str">
            <v>HOSE</v>
          </cell>
          <cell r="D166" t="str">
            <v>Technology</v>
          </cell>
          <cell r="E166" t="str">
            <v>Computers</v>
          </cell>
          <cell r="F166" t="str">
            <v>SX điện tử, máy vi tính quang học, thiết bị viễn thông</v>
          </cell>
          <cell r="G166">
            <v>40464</v>
          </cell>
          <cell r="H166">
            <v>8.3699999999999997E-2</v>
          </cell>
        </row>
        <row r="167">
          <cell r="A167" t="str">
            <v>EMC</v>
          </cell>
          <cell r="B167" t="str">
            <v>Thu Duc Electro Mechanical JSC</v>
          </cell>
          <cell r="C167" t="str">
            <v>HOSE</v>
          </cell>
          <cell r="D167" t="str">
            <v>Industrial</v>
          </cell>
          <cell r="E167" t="str">
            <v>Electrical Compo&amp;Equip</v>
          </cell>
          <cell r="F167" t="str">
            <v>SX điện tử, máy vi tính quang học, thiết bị viễn thông</v>
          </cell>
          <cell r="G167">
            <v>40780</v>
          </cell>
          <cell r="H167">
            <v>4.3899999999999995E-2</v>
          </cell>
        </row>
        <row r="168">
          <cell r="A168" t="str">
            <v>EVE</v>
          </cell>
          <cell r="B168" t="str">
            <v>Everpia Vietnam JSC</v>
          </cell>
          <cell r="C168" t="str">
            <v>HOSE</v>
          </cell>
          <cell r="D168" t="str">
            <v>Consumer Goods  </v>
          </cell>
          <cell r="E168" t="str">
            <v>Textiles</v>
          </cell>
          <cell r="F168" t="str">
            <v>May, sản xuất trang phục và da giày</v>
          </cell>
          <cell r="G168">
            <v>40529</v>
          </cell>
          <cell r="H168">
            <v>0.49</v>
          </cell>
        </row>
        <row r="169">
          <cell r="A169" t="str">
            <v>FCM</v>
          </cell>
          <cell r="B169" t="str">
            <v>FECON Mining JSC</v>
          </cell>
          <cell r="C169" t="str">
            <v>HOSE</v>
          </cell>
          <cell r="D169" t="str">
            <v>Industrial</v>
          </cell>
          <cell r="E169" t="str">
            <v>Building Materials</v>
          </cell>
          <cell r="F169" t="str">
            <v>SX vật liệu xây dựng (trừ thép)</v>
          </cell>
          <cell r="G169">
            <v>41409</v>
          </cell>
          <cell r="H169">
            <v>1.7600000000000001E-2</v>
          </cell>
        </row>
        <row r="170">
          <cell r="A170" t="str">
            <v>FCN</v>
          </cell>
          <cell r="B170" t="str">
            <v>FECON Foundation Engineering and Underground Construction JSC</v>
          </cell>
          <cell r="C170" t="str">
            <v>HOSE</v>
          </cell>
          <cell r="D170" t="str">
            <v>Industrial</v>
          </cell>
          <cell r="E170" t="str">
            <v>Engineering&amp;Construction</v>
          </cell>
          <cell r="F170" t="str">
            <v>Xây dựng (thi công), xây lắp</v>
          </cell>
          <cell r="G170">
            <v>41114</v>
          </cell>
          <cell r="H170">
            <v>0.31909999999999999</v>
          </cell>
        </row>
        <row r="171">
          <cell r="A171" t="str">
            <v>FDC</v>
          </cell>
          <cell r="B171" t="str">
            <v>Foreign Trade Development and Investment JSC</v>
          </cell>
          <cell r="C171" t="str">
            <v>HOSE</v>
          </cell>
          <cell r="D171" t="str">
            <v>Consumer Goods  </v>
          </cell>
          <cell r="E171" t="str">
            <v>Distribution/Wholesale</v>
          </cell>
          <cell r="F171" t="str">
            <v>Thương mại hàng công nghiệp</v>
          </cell>
          <cell r="G171">
            <v>40196</v>
          </cell>
          <cell r="H171">
            <v>1.3500000000000002E-2</v>
          </cell>
        </row>
        <row r="172">
          <cell r="A172" t="str">
            <v>FDT</v>
          </cell>
          <cell r="B172" t="str">
            <v>Tan Dinh Fiditourist JSC</v>
          </cell>
          <cell r="C172" t="str">
            <v>HNX</v>
          </cell>
          <cell r="D172" t="str">
            <v>Consumer Services  </v>
          </cell>
          <cell r="E172" t="str">
            <v>Leisure Time</v>
          </cell>
          <cell r="F172" t="str">
            <v>Kinh doanh dịch vụ lưu trú, ăn uống, vui chơi giải trí</v>
          </cell>
          <cell r="G172">
            <v>40703</v>
          </cell>
          <cell r="H172">
            <v>0</v>
          </cell>
        </row>
        <row r="173">
          <cell r="A173" t="str">
            <v>FID</v>
          </cell>
          <cell r="B173" t="str">
            <v>Vietnam Enterprise Investment and Development JSC</v>
          </cell>
          <cell r="C173" t="str">
            <v>HNX</v>
          </cell>
          <cell r="D173" t="str">
            <v>Consumer Goods  </v>
          </cell>
          <cell r="E173" t="str">
            <v>Distribution/Wholesale</v>
          </cell>
          <cell r="F173" t="str">
            <v>Thương mại hàng công nghiệp</v>
          </cell>
          <cell r="G173" t="str">
            <v>20/05/2015</v>
          </cell>
          <cell r="H173">
            <v>0</v>
          </cell>
        </row>
        <row r="174">
          <cell r="A174" t="str">
            <v>FIT</v>
          </cell>
          <cell r="B174" t="str">
            <v>F.I.T Investment JSC</v>
          </cell>
          <cell r="C174" t="str">
            <v>HNX</v>
          </cell>
          <cell r="D174" t="str">
            <v>Financials  </v>
          </cell>
          <cell r="E174" t="str">
            <v>Diversified Finan Serv</v>
          </cell>
          <cell r="F174" t="str">
            <v>Dịch vụ cho thuê văn phòng, trung tâm thương mại, căn hộ, máy móc thiết bị…</v>
          </cell>
          <cell r="G174">
            <v>41481</v>
          </cell>
          <cell r="H174">
            <v>9.0500000000000011E-2</v>
          </cell>
        </row>
        <row r="175">
          <cell r="A175" t="str">
            <v>FLC</v>
          </cell>
          <cell r="B175" t="str">
            <v>FLC Group JSC</v>
          </cell>
          <cell r="C175" t="str">
            <v>HNX</v>
          </cell>
          <cell r="D175" t="str">
            <v>Financial</v>
          </cell>
          <cell r="E175" t="str">
            <v>Real Estate</v>
          </cell>
          <cell r="F175" t="str">
            <v>Kinh doanh BDS và cơ sở hạ tầng</v>
          </cell>
          <cell r="G175">
            <v>40821</v>
          </cell>
          <cell r="H175">
            <v>0.1139</v>
          </cell>
        </row>
        <row r="176">
          <cell r="A176" t="str">
            <v>FMC</v>
          </cell>
          <cell r="B176" t="str">
            <v>Sao Ta Foods JSC</v>
          </cell>
          <cell r="C176" t="str">
            <v>HOSE</v>
          </cell>
          <cell r="D176" t="str">
            <v>Consumer Goods  </v>
          </cell>
          <cell r="E176" t="str">
            <v>Food</v>
          </cell>
          <cell r="F176" t="str">
            <v>Chế biến thủy hải sản</v>
          </cell>
          <cell r="G176">
            <v>39058</v>
          </cell>
          <cell r="H176">
            <v>4.9599999999999998E-2</v>
          </cell>
        </row>
        <row r="177">
          <cell r="A177" t="str">
            <v>FPT</v>
          </cell>
          <cell r="B177" t="str">
            <v>FPT Corp</v>
          </cell>
          <cell r="C177" t="str">
            <v>HOSE</v>
          </cell>
          <cell r="D177" t="str">
            <v>Communications</v>
          </cell>
          <cell r="E177" t="str">
            <v>Telecommunications</v>
          </cell>
          <cell r="F177" t="str">
            <v>SX điện tử, máy vi tính quang học, thiết bị viễn thông</v>
          </cell>
          <cell r="G177">
            <v>39064</v>
          </cell>
          <cell r="H177">
            <v>0.49</v>
          </cell>
        </row>
        <row r="178">
          <cell r="A178" t="str">
            <v>GAS</v>
          </cell>
          <cell r="B178" t="str">
            <v>PetroVietnam Gas JSC</v>
          </cell>
          <cell r="C178" t="str">
            <v>HOSE</v>
          </cell>
          <cell r="D178" t="str">
            <v>Energy</v>
          </cell>
          <cell r="E178" t="str">
            <v>Oil&amp;Gas</v>
          </cell>
          <cell r="F178" t="str">
            <v>Thương mại xăng dầu, ga.</v>
          </cell>
          <cell r="G178">
            <v>41050</v>
          </cell>
          <cell r="H178">
            <v>2.2799999999999997E-2</v>
          </cell>
        </row>
        <row r="179">
          <cell r="A179" t="str">
            <v>GDT</v>
          </cell>
          <cell r="B179" t="str">
            <v>Duc Thanh Wood Processing JSC</v>
          </cell>
          <cell r="C179" t="str">
            <v>HOSE</v>
          </cell>
          <cell r="D179" t="str">
            <v>Consumer Goods  </v>
          </cell>
          <cell r="E179" t="str">
            <v>Home Furnishings</v>
          </cell>
          <cell r="F179" t="str">
            <v>Chế biến gỗ, sản xuất sản phẩm từ gỗ và lâm sản khác</v>
          </cell>
          <cell r="G179">
            <v>40134</v>
          </cell>
          <cell r="H179">
            <v>0.24030000000000001</v>
          </cell>
        </row>
        <row r="180">
          <cell r="A180" t="str">
            <v>GIL</v>
          </cell>
          <cell r="B180" t="str">
            <v>Binh Thanh Import Export Production And Trade JSC</v>
          </cell>
          <cell r="C180" t="str">
            <v>HOSE</v>
          </cell>
          <cell r="D180" t="str">
            <v>Consumer Goods  </v>
          </cell>
          <cell r="E180" t="str">
            <v>Textiles</v>
          </cell>
          <cell r="F180" t="str">
            <v>May, sản xuất trang phục và da giày</v>
          </cell>
          <cell r="G180">
            <v>37258</v>
          </cell>
          <cell r="H180">
            <v>0.1229</v>
          </cell>
        </row>
        <row r="181">
          <cell r="A181" t="str">
            <v>GLT</v>
          </cell>
          <cell r="B181" t="str">
            <v>Global Electrical Technology Corp</v>
          </cell>
          <cell r="C181" t="str">
            <v>HNX</v>
          </cell>
          <cell r="D181" t="str">
            <v>Industrial</v>
          </cell>
          <cell r="E181" t="str">
            <v>Electronics</v>
          </cell>
          <cell r="F181" t="str">
            <v>SX điện tử, máy vi tính quang học, thiết bị viễn thông</v>
          </cell>
          <cell r="G181">
            <v>40143</v>
          </cell>
          <cell r="H181">
            <v>0.2107</v>
          </cell>
        </row>
        <row r="182">
          <cell r="A182" t="str">
            <v>GMC</v>
          </cell>
          <cell r="B182" t="str">
            <v>Saigon Garment Manufacturing Trade JSC</v>
          </cell>
          <cell r="C182" t="str">
            <v>HOSE</v>
          </cell>
          <cell r="D182" t="str">
            <v>Consumer Goods  </v>
          </cell>
          <cell r="E182" t="str">
            <v>Textiles</v>
          </cell>
          <cell r="F182" t="str">
            <v>May, sản xuất trang phục và da giày</v>
          </cell>
          <cell r="G182">
            <v>39073</v>
          </cell>
          <cell r="H182">
            <v>0.15090000000000001</v>
          </cell>
        </row>
        <row r="183">
          <cell r="A183" t="str">
            <v>GMD</v>
          </cell>
          <cell r="B183" t="str">
            <v>GEMADEPT Corp</v>
          </cell>
          <cell r="C183" t="str">
            <v>HOSE</v>
          </cell>
          <cell r="D183" t="str">
            <v>Industrial</v>
          </cell>
          <cell r="E183" t="str">
            <v>Transportation</v>
          </cell>
          <cell r="F183" t="str">
            <v>Kinh doanh vận tải đường bộ, đường sắt, đường thủy, hàng không</v>
          </cell>
          <cell r="G183">
            <v>37368</v>
          </cell>
          <cell r="H183">
            <v>0.32600000000000001</v>
          </cell>
        </row>
        <row r="184">
          <cell r="A184" t="str">
            <v>GMX</v>
          </cell>
          <cell r="B184" t="str">
            <v>My Xuan Brick Tile Pottery &amp; Construction JSC</v>
          </cell>
          <cell r="C184" t="str">
            <v>HNX</v>
          </cell>
          <cell r="D184" t="str">
            <v>Industrial</v>
          </cell>
          <cell r="E184" t="str">
            <v>Building Materials</v>
          </cell>
          <cell r="F184" t="str">
            <v>SX vật liệu xây dựng (trừ thép)</v>
          </cell>
          <cell r="G184">
            <v>40801</v>
          </cell>
          <cell r="H184">
            <v>4.0000000000000002E-4</v>
          </cell>
        </row>
        <row r="185">
          <cell r="A185" t="str">
            <v>GSP</v>
          </cell>
          <cell r="B185" t="str">
            <v>International Gas Product Shipping JSC</v>
          </cell>
          <cell r="C185" t="str">
            <v>HOSE</v>
          </cell>
          <cell r="D185" t="str">
            <v>Industrial</v>
          </cell>
          <cell r="E185" t="str">
            <v>Transportation</v>
          </cell>
          <cell r="F185" t="str">
            <v>Kinh doanh vận tải đường bộ, đường sắt, đường thủy, hàng không</v>
          </cell>
          <cell r="G185">
            <v>40883</v>
          </cell>
          <cell r="H185">
            <v>9.9399999999999988E-2</v>
          </cell>
        </row>
        <row r="186">
          <cell r="A186" t="str">
            <v>GTA</v>
          </cell>
          <cell r="B186" t="str">
            <v>Thuan An Wood Processing JSC</v>
          </cell>
          <cell r="C186" t="str">
            <v>HOSE</v>
          </cell>
          <cell r="D186" t="str">
            <v>Consumer Goods  </v>
          </cell>
          <cell r="E186" t="str">
            <v>Home Furnishings</v>
          </cell>
          <cell r="F186" t="str">
            <v>Chế biến gỗ, sản xuất sản phẩm từ gỗ và lâm sản khác</v>
          </cell>
          <cell r="G186">
            <v>39286</v>
          </cell>
          <cell r="H186">
            <v>5.4100000000000002E-2</v>
          </cell>
        </row>
        <row r="187">
          <cell r="A187" t="str">
            <v>GTN</v>
          </cell>
          <cell r="B187" t="str">
            <v>Thong Nhat Production And Investement JSC</v>
          </cell>
          <cell r="C187" t="str">
            <v>HoSE</v>
          </cell>
          <cell r="D187" t="str">
            <v>Consumer Goods  </v>
          </cell>
          <cell r="E187" t="str">
            <v>Home Furnishings</v>
          </cell>
          <cell r="F187" t="str">
            <v>Chế biến gỗ, sản xuất sản phẩm từ gỗ và lâm sản khác</v>
          </cell>
          <cell r="G187" t="str">
            <v>03/10/2014</v>
          </cell>
          <cell r="H187">
            <v>1.6000000000000001E-3</v>
          </cell>
        </row>
        <row r="188">
          <cell r="A188" t="str">
            <v>GTT</v>
          </cell>
          <cell r="B188" t="str">
            <v>Thuan Thao Corp</v>
          </cell>
          <cell r="C188" t="str">
            <v>HOSE</v>
          </cell>
          <cell r="D188" t="str">
            <v>Industrial</v>
          </cell>
          <cell r="E188" t="str">
            <v>Transportation</v>
          </cell>
          <cell r="F188" t="str">
            <v>Kinh doanh vận tải đường bộ, đường sắt, đường thủy, hàng không</v>
          </cell>
          <cell r="G188">
            <v>40359</v>
          </cell>
          <cell r="H188">
            <v>8.0000000000000002E-3</v>
          </cell>
        </row>
        <row r="189">
          <cell r="A189" t="str">
            <v>HAD</v>
          </cell>
          <cell r="B189" t="str">
            <v>Ha Noi - Hai Duong Beer JSC</v>
          </cell>
          <cell r="C189" t="str">
            <v>HNX</v>
          </cell>
          <cell r="D189" t="str">
            <v>Consumer Goods  </v>
          </cell>
          <cell r="E189" t="str">
            <v>Beverages</v>
          </cell>
          <cell r="F189" t="str">
            <v>Chế biến lương thực thực phẩm, đồ uống, thức ăn chăn nuôi</v>
          </cell>
          <cell r="G189">
            <v>40113</v>
          </cell>
          <cell r="H189">
            <v>0.16469999999999999</v>
          </cell>
        </row>
        <row r="190">
          <cell r="A190" t="str">
            <v>HAG</v>
          </cell>
          <cell r="B190" t="str">
            <v>HAGL JSC</v>
          </cell>
          <cell r="C190" t="str">
            <v>HOSE</v>
          </cell>
          <cell r="D190" t="str">
            <v>Financial</v>
          </cell>
          <cell r="E190" t="str">
            <v>Real Estate</v>
          </cell>
          <cell r="F190" t="str">
            <v>Kinh doanh BDS và cơ sở hạ tầng</v>
          </cell>
          <cell r="G190">
            <v>39804</v>
          </cell>
          <cell r="H190">
            <v>0.2389</v>
          </cell>
        </row>
        <row r="191">
          <cell r="A191" t="str">
            <v>HAH</v>
          </cell>
          <cell r="B191" t="str">
            <v>Hai An Transport and Stevedoring JSC</v>
          </cell>
          <cell r="C191" t="str">
            <v>HoSE</v>
          </cell>
          <cell r="D191" t="str">
            <v>Industrial</v>
          </cell>
          <cell r="E191" t="str">
            <v>Transportation</v>
          </cell>
          <cell r="F191" t="str">
            <v>Kinh doanh kho bãi và các dịch vụ hỗ trợ vận tải</v>
          </cell>
          <cell r="G191" t="str">
            <v>11/03/2015</v>
          </cell>
          <cell r="H191">
            <v>8.8999999999999999E-3</v>
          </cell>
        </row>
        <row r="192">
          <cell r="A192" t="str">
            <v>HAI</v>
          </cell>
          <cell r="B192" t="str">
            <v>HAI JSC</v>
          </cell>
          <cell r="C192" t="str">
            <v>HOSE</v>
          </cell>
          <cell r="D192" t="str">
            <v>Basic Materials</v>
          </cell>
          <cell r="E192" t="str">
            <v>Chemicals</v>
          </cell>
          <cell r="F192" t="str">
            <v>SX phân bón, hóa chất cơ bản, hạt nhựa cao su tổng hợp</v>
          </cell>
          <cell r="G192">
            <v>40288</v>
          </cell>
          <cell r="H192">
            <v>4.1999999999999997E-3</v>
          </cell>
        </row>
        <row r="193">
          <cell r="A193" t="str">
            <v>HAP</v>
          </cell>
          <cell r="B193" t="str">
            <v>Hapaco Group JSC</v>
          </cell>
          <cell r="C193" t="str">
            <v>HOSE</v>
          </cell>
          <cell r="D193" t="str">
            <v>Basic Materials  </v>
          </cell>
          <cell r="E193" t="str">
            <v>Forest Products&amp;Paper</v>
          </cell>
          <cell r="F193" t="str">
            <v>Chế biến gỗ, sản xuất sản phẩm từ gỗ và lâm sản khác</v>
          </cell>
          <cell r="G193">
            <v>36742</v>
          </cell>
          <cell r="H193">
            <v>6.8099999999999994E-2</v>
          </cell>
        </row>
        <row r="194">
          <cell r="A194" t="str">
            <v>HAR</v>
          </cell>
          <cell r="B194" t="str">
            <v>An Duong Thao Dien Real Estate Trade JSC</v>
          </cell>
          <cell r="C194" t="str">
            <v>HOSE</v>
          </cell>
          <cell r="D194" t="str">
            <v>Financial</v>
          </cell>
          <cell r="E194" t="str">
            <v>Real Estate</v>
          </cell>
          <cell r="F194" t="str">
            <v>Kinh doanh BDS và cơ sở hạ tầng</v>
          </cell>
          <cell r="G194">
            <v>41291</v>
          </cell>
          <cell r="H194">
            <v>5.7999999999999996E-3</v>
          </cell>
        </row>
        <row r="195">
          <cell r="A195" t="str">
            <v>HAS</v>
          </cell>
          <cell r="B195" t="str">
            <v>Hanoi P &amp; T Construction &amp; Installation JSC</v>
          </cell>
          <cell r="C195" t="str">
            <v>HOSE</v>
          </cell>
          <cell r="D195" t="str">
            <v>Industrial</v>
          </cell>
          <cell r="E195" t="str">
            <v>Engineering&amp;Construction</v>
          </cell>
          <cell r="F195" t="str">
            <v>Xây dựng (thi công), xây lắp</v>
          </cell>
          <cell r="G195">
            <v>37609</v>
          </cell>
          <cell r="H195">
            <v>0.2102</v>
          </cell>
        </row>
        <row r="196">
          <cell r="A196" t="str">
            <v>HAT</v>
          </cell>
          <cell r="B196" t="str">
            <v>Hanoi Beer Trading JSC</v>
          </cell>
          <cell r="C196" t="str">
            <v>HNX</v>
          </cell>
          <cell r="D196" t="str">
            <v>Consumer Goods  </v>
          </cell>
          <cell r="E196" t="str">
            <v>Beverages</v>
          </cell>
          <cell r="F196" t="str">
            <v>Chế biến lương thực thực phẩm, đồ uống, thức ăn chăn nuôi</v>
          </cell>
          <cell r="G196">
            <v>40480</v>
          </cell>
          <cell r="H196">
            <v>6.8699999999999997E-2</v>
          </cell>
        </row>
        <row r="197">
          <cell r="A197" t="str">
            <v>HAX</v>
          </cell>
          <cell r="B197" t="str">
            <v>Hang Xanh Motors Service JSC</v>
          </cell>
          <cell r="C197" t="str">
            <v>HOSE</v>
          </cell>
          <cell r="D197" t="str">
            <v>Consumer Goods  </v>
          </cell>
          <cell r="E197" t="str">
            <v>Retail</v>
          </cell>
          <cell r="F197" t="str">
            <v>Thương mại hàng công nghiệp</v>
          </cell>
          <cell r="G197">
            <v>39077</v>
          </cell>
          <cell r="H197">
            <v>3.2099999999999997E-2</v>
          </cell>
        </row>
        <row r="198">
          <cell r="A198" t="str">
            <v>HBC</v>
          </cell>
          <cell r="B198" t="str">
            <v>Hoa Binh Construction and Real Estate Corp</v>
          </cell>
          <cell r="C198" t="str">
            <v>HOSE</v>
          </cell>
          <cell r="D198" t="str">
            <v>Industrial</v>
          </cell>
          <cell r="E198" t="str">
            <v>Engineering&amp;Construction</v>
          </cell>
          <cell r="F198" t="str">
            <v>Xây dựng (thi công), xây lắp</v>
          </cell>
          <cell r="G198">
            <v>39080</v>
          </cell>
          <cell r="H198">
            <v>0.4612</v>
          </cell>
        </row>
        <row r="199">
          <cell r="A199" t="str">
            <v>HBE</v>
          </cell>
          <cell r="B199" t="str">
            <v>Ha Tinh Book and Educational Equipment JSC</v>
          </cell>
          <cell r="C199" t="str">
            <v>HNX</v>
          </cell>
          <cell r="D199" t="str">
            <v>Consumer Services  </v>
          </cell>
          <cell r="E199" t="str">
            <v>Commercial Services</v>
          </cell>
          <cell r="F199" t="str">
            <v>Kinh doanh dịch vụ quảng cáo, tư vấn giám sát, in ấn</v>
          </cell>
          <cell r="G199">
            <v>39500</v>
          </cell>
          <cell r="H199">
            <v>8.0000000000000004E-4</v>
          </cell>
        </row>
        <row r="200">
          <cell r="A200" t="str">
            <v>HBS</v>
          </cell>
          <cell r="B200" t="str">
            <v>Hoa Binh Securities JSC</v>
          </cell>
          <cell r="C200" t="str">
            <v>HNX</v>
          </cell>
          <cell r="D200" t="str">
            <v>Financial</v>
          </cell>
          <cell r="E200" t="str">
            <v>Securities</v>
          </cell>
          <cell r="F200" t="str">
            <v>Chứng khoán</v>
          </cell>
          <cell r="G200">
            <v>40375</v>
          </cell>
          <cell r="H200">
            <v>2.9999999999999997E-4</v>
          </cell>
        </row>
        <row r="201">
          <cell r="A201" t="str">
            <v>HCC</v>
          </cell>
          <cell r="B201" t="str">
            <v>Hoa Cam Concrete JSC</v>
          </cell>
          <cell r="C201" t="str">
            <v>HNX</v>
          </cell>
          <cell r="D201" t="str">
            <v>Industrial</v>
          </cell>
          <cell r="E201" t="str">
            <v>Building Materials</v>
          </cell>
          <cell r="F201" t="str">
            <v>SX vật liệu xây dựng (trừ thép)</v>
          </cell>
          <cell r="G201">
            <v>39440</v>
          </cell>
          <cell r="H201">
            <v>0.20100000000000001</v>
          </cell>
        </row>
        <row r="202">
          <cell r="A202" t="str">
            <v>HCM</v>
          </cell>
          <cell r="B202" t="str">
            <v>Ho Chi Minh City Securities Corp</v>
          </cell>
          <cell r="C202" t="str">
            <v>HOSE</v>
          </cell>
          <cell r="D202" t="str">
            <v>Financial</v>
          </cell>
          <cell r="E202" t="str">
            <v>Securities</v>
          </cell>
          <cell r="F202" t="str">
            <v>Chứng khoán</v>
          </cell>
          <cell r="G202">
            <v>39952</v>
          </cell>
          <cell r="H202">
            <v>0.48950000000000005</v>
          </cell>
        </row>
        <row r="203">
          <cell r="A203" t="str">
            <v>HCT</v>
          </cell>
          <cell r="B203" t="str">
            <v>Hai Phong Cement Transport and Trading JSC</v>
          </cell>
          <cell r="C203" t="str">
            <v>HNX</v>
          </cell>
          <cell r="D203" t="str">
            <v>Industrial</v>
          </cell>
          <cell r="E203" t="str">
            <v>Transportation</v>
          </cell>
          <cell r="F203" t="str">
            <v>Kinh doanh vận tải đường bộ, đường sắt, đường thủy, hàng không</v>
          </cell>
          <cell r="G203">
            <v>39413</v>
          </cell>
          <cell r="H203">
            <v>0.1663</v>
          </cell>
        </row>
        <row r="204">
          <cell r="A204" t="str">
            <v>HDA</v>
          </cell>
          <cell r="B204" t="str">
            <v>Dong A Paint JSC</v>
          </cell>
          <cell r="C204" t="str">
            <v>HNX</v>
          </cell>
          <cell r="D204" t="str">
            <v>Basic Materials</v>
          </cell>
          <cell r="E204" t="str">
            <v>Chemicals</v>
          </cell>
          <cell r="F204" t="str">
            <v>SX phân bón, hóa chất cơ bản, hạt nhựa cao su tổng hợp</v>
          </cell>
          <cell r="G204">
            <v>40539</v>
          </cell>
          <cell r="H204">
            <v>7.7000000000000002E-3</v>
          </cell>
        </row>
        <row r="205">
          <cell r="A205" t="str">
            <v>HDC</v>
          </cell>
          <cell r="B205" t="str">
            <v>Ba Ria - Vung Tau House Development JSC</v>
          </cell>
          <cell r="C205" t="str">
            <v>HOSE</v>
          </cell>
          <cell r="D205" t="str">
            <v>Financial</v>
          </cell>
          <cell r="E205" t="str">
            <v>Real Estate</v>
          </cell>
          <cell r="F205" t="str">
            <v>Kinh doanh BDS và cơ sở hạ tầng</v>
          </cell>
          <cell r="G205">
            <v>39363</v>
          </cell>
          <cell r="H205">
            <v>0.33979999999999999</v>
          </cell>
        </row>
        <row r="206">
          <cell r="A206" t="str">
            <v>HDG</v>
          </cell>
          <cell r="B206" t="str">
            <v>HA Do JSC</v>
          </cell>
          <cell r="C206" t="str">
            <v>HOSE</v>
          </cell>
          <cell r="D206" t="str">
            <v>Industrial</v>
          </cell>
          <cell r="E206" t="str">
            <v>Engineering&amp;Construction</v>
          </cell>
          <cell r="F206" t="str">
            <v>Kinh doanh BDS và cơ sở hạ tầng</v>
          </cell>
          <cell r="G206">
            <v>40211</v>
          </cell>
          <cell r="H206">
            <v>0.2298</v>
          </cell>
        </row>
        <row r="207">
          <cell r="A207" t="str">
            <v>HDO</v>
          </cell>
          <cell r="B207" t="str">
            <v>Hung Dao Container JSC</v>
          </cell>
          <cell r="C207" t="str">
            <v>HNX</v>
          </cell>
          <cell r="D207" t="str">
            <v>Industrial</v>
          </cell>
          <cell r="E207" t="str">
            <v>Transportation</v>
          </cell>
          <cell r="F207" t="str">
            <v>Kinh doanh kho bãi và các dịch vụ hỗ trợ vận tải</v>
          </cell>
          <cell r="G207">
            <v>40346</v>
          </cell>
          <cell r="H207">
            <v>0.11630000000000001</v>
          </cell>
        </row>
        <row r="208">
          <cell r="A208" t="str">
            <v>HEV</v>
          </cell>
          <cell r="B208" t="str">
            <v>Higher Education and Vocational Book JSC</v>
          </cell>
          <cell r="C208" t="str">
            <v>HNX</v>
          </cell>
          <cell r="D208" t="str">
            <v>Communications</v>
          </cell>
          <cell r="E208" t="str">
            <v>Media</v>
          </cell>
          <cell r="F208" t="str">
            <v>Kinh doanh dịch vụ quảng cáo, tư vấn giám sát, in ấn</v>
          </cell>
          <cell r="G208">
            <v>39427</v>
          </cell>
          <cell r="H208">
            <v>0.317</v>
          </cell>
        </row>
        <row r="209">
          <cell r="A209" t="str">
            <v>HGM</v>
          </cell>
          <cell r="B209" t="str">
            <v>Ha Giang Mineral Mechanics JSC</v>
          </cell>
          <cell r="C209" t="str">
            <v>HNX</v>
          </cell>
          <cell r="D209" t="str">
            <v>Basic Materials</v>
          </cell>
          <cell r="E209" t="str">
            <v>Mining</v>
          </cell>
          <cell r="F209" t="str">
            <v>Khai khoáng</v>
          </cell>
          <cell r="G209">
            <v>40168</v>
          </cell>
          <cell r="H209">
            <v>1.23E-2</v>
          </cell>
        </row>
        <row r="210">
          <cell r="A210" t="str">
            <v>HHC</v>
          </cell>
          <cell r="B210" t="str">
            <v>Hai Ha Confectionery JSC</v>
          </cell>
          <cell r="C210" t="str">
            <v>HNX</v>
          </cell>
          <cell r="D210" t="str">
            <v>Consumer Goods  </v>
          </cell>
          <cell r="E210" t="str">
            <v>Food</v>
          </cell>
          <cell r="F210" t="str">
            <v>Chế biến lương thực thực phẩm, đồ uống, thức ăn chăn nuôi</v>
          </cell>
          <cell r="G210">
            <v>39406</v>
          </cell>
          <cell r="H210">
            <v>2.5600000000000001E-2</v>
          </cell>
        </row>
        <row r="211">
          <cell r="A211" t="str">
            <v>HHG</v>
          </cell>
          <cell r="B211" t="str">
            <v>Hoang Ha JSC</v>
          </cell>
          <cell r="C211" t="str">
            <v>HNX</v>
          </cell>
          <cell r="D211" t="str">
            <v>Industrial</v>
          </cell>
          <cell r="E211" t="str">
            <v>Transportation</v>
          </cell>
          <cell r="F211" t="str">
            <v>Kinh doanh vận tải đường bộ, đường sắt, đường thủy, hàng không</v>
          </cell>
          <cell r="G211">
            <v>40387</v>
          </cell>
          <cell r="H211">
            <v>7.000000000000001E-4</v>
          </cell>
        </row>
        <row r="212">
          <cell r="A212" t="str">
            <v>HHS</v>
          </cell>
          <cell r="B212" t="str">
            <v>Hoang Huy Investment Services JSC</v>
          </cell>
          <cell r="C212" t="str">
            <v>HOSE</v>
          </cell>
          <cell r="D212" t="str">
            <v>Consumer Goods  </v>
          </cell>
          <cell r="E212" t="str">
            <v>Auto Manufacturers</v>
          </cell>
          <cell r="F212" t="str">
            <v>Cơ khí, chế tạo MMTB , sản xuất kim loại đúc sẵn</v>
          </cell>
          <cell r="G212">
            <v>40954</v>
          </cell>
          <cell r="H212">
            <v>0.22219999999999998</v>
          </cell>
        </row>
        <row r="213">
          <cell r="A213" t="str">
            <v>HJS</v>
          </cell>
          <cell r="B213" t="str">
            <v>Nam Mu Hydropower JSC</v>
          </cell>
          <cell r="C213" t="str">
            <v>HNX</v>
          </cell>
          <cell r="D213" t="str">
            <v>Utilities</v>
          </cell>
          <cell r="E213" t="str">
            <v>Electric</v>
          </cell>
          <cell r="F213" t="str">
            <v xml:space="preserve">Sản xuất, phân phối điện, năng lượng, dịch vụ viễn thông </v>
          </cell>
          <cell r="G213">
            <v>39071</v>
          </cell>
          <cell r="H213">
            <v>3.0000000000000001E-3</v>
          </cell>
        </row>
        <row r="214">
          <cell r="A214" t="str">
            <v>HKB</v>
          </cell>
          <cell r="B214" t="str">
            <v>Ha Noi - Kinh bac Agriculture and Food JSC</v>
          </cell>
          <cell r="C214" t="str">
            <v>HNX</v>
          </cell>
          <cell r="D214" t="str">
            <v>Consumer Goods  </v>
          </cell>
          <cell r="E214" t="str">
            <v>Food</v>
          </cell>
          <cell r="F214" t="str">
            <v>Chế biến lương thực thực phẩm, đồ uống, thức ăn chăn nuôi</v>
          </cell>
          <cell r="G214" t="str">
            <v>08/04/2015</v>
          </cell>
          <cell r="H214">
            <v>6.8000000000000005E-3</v>
          </cell>
        </row>
        <row r="215">
          <cell r="A215" t="str">
            <v>HLC</v>
          </cell>
          <cell r="B215" t="str">
            <v>Vinacomin - HaLam Coal JSC</v>
          </cell>
          <cell r="C215" t="str">
            <v>HNX</v>
          </cell>
          <cell r="D215" t="str">
            <v>Energy</v>
          </cell>
          <cell r="E215" t="str">
            <v>Coal</v>
          </cell>
          <cell r="F215" t="str">
            <v>Khai khoáng</v>
          </cell>
          <cell r="G215">
            <v>39877</v>
          </cell>
          <cell r="H215">
            <v>5.3200000000000004E-2</v>
          </cell>
        </row>
        <row r="216">
          <cell r="A216" t="str">
            <v>HLD</v>
          </cell>
          <cell r="B216" t="str">
            <v>HUDLAND Real Estate Investment and Development Joint</v>
          </cell>
          <cell r="C216" t="str">
            <v>HNX</v>
          </cell>
          <cell r="D216" t="str">
            <v>Financial</v>
          </cell>
          <cell r="E216" t="str">
            <v>Real Estate</v>
          </cell>
          <cell r="F216" t="str">
            <v>Kinh doanh BDS và cơ sở hạ tầng</v>
          </cell>
          <cell r="G216">
            <v>41359</v>
          </cell>
          <cell r="H216">
            <v>4.5100000000000001E-2</v>
          </cell>
        </row>
        <row r="217">
          <cell r="A217" t="str">
            <v>HLG</v>
          </cell>
          <cell r="B217" t="str">
            <v>Hoang Long Group</v>
          </cell>
          <cell r="C217" t="str">
            <v>HOSE</v>
          </cell>
          <cell r="D217" t="str">
            <v>Consumer Goods  </v>
          </cell>
          <cell r="E217" t="str">
            <v>Agriculture</v>
          </cell>
          <cell r="F217" t="str">
            <v>Chế biến lương thực thực phẩm, đồ uống, thức ăn chăn nuôi</v>
          </cell>
          <cell r="G217">
            <v>40065</v>
          </cell>
          <cell r="H217">
            <v>1.1999999999999999E-3</v>
          </cell>
        </row>
        <row r="218">
          <cell r="A218" t="str">
            <v>HLY</v>
          </cell>
          <cell r="B218" t="str">
            <v>Viglacera Ha Long I JSC</v>
          </cell>
          <cell r="C218" t="str">
            <v>HNX</v>
          </cell>
          <cell r="D218" t="str">
            <v>Industrial</v>
          </cell>
          <cell r="E218" t="str">
            <v>Building Materials</v>
          </cell>
          <cell r="F218" t="str">
            <v>SX vật liệu xây dựng (trừ thép)</v>
          </cell>
          <cell r="G218">
            <v>39076</v>
          </cell>
          <cell r="H218">
            <v>4.99E-2</v>
          </cell>
        </row>
        <row r="219">
          <cell r="A219" t="str">
            <v>HMC</v>
          </cell>
          <cell r="B219" t="str">
            <v>Hochiminh City Metal Corp</v>
          </cell>
          <cell r="C219" t="str">
            <v>HOSE</v>
          </cell>
          <cell r="D219" t="str">
            <v>Basic Materials</v>
          </cell>
          <cell r="E219" t="str">
            <v>Iron/Steel</v>
          </cell>
          <cell r="F219" t="str">
            <v>SX thép</v>
          </cell>
          <cell r="G219">
            <v>39072</v>
          </cell>
          <cell r="H219">
            <v>3.4999999999999996E-3</v>
          </cell>
        </row>
        <row r="220">
          <cell r="A220" t="str">
            <v>HMH</v>
          </cell>
          <cell r="B220" t="str">
            <v>Hai Minh Corp</v>
          </cell>
          <cell r="C220" t="str">
            <v>HNX</v>
          </cell>
          <cell r="D220" t="str">
            <v>Industrial</v>
          </cell>
          <cell r="E220" t="str">
            <v>Transportation</v>
          </cell>
          <cell r="F220" t="str">
            <v>Kinh doanh vận tải đường bộ, đường sắt, đường thủy, hàng không</v>
          </cell>
          <cell r="G220">
            <v>40387</v>
          </cell>
          <cell r="H220">
            <v>0.14349999999999999</v>
          </cell>
        </row>
        <row r="221">
          <cell r="A221" t="str">
            <v>HNM</v>
          </cell>
          <cell r="B221" t="str">
            <v>Hanoimilk JSC</v>
          </cell>
          <cell r="C221" t="str">
            <v>HNX</v>
          </cell>
          <cell r="D221" t="str">
            <v>Consumer Goods  </v>
          </cell>
          <cell r="E221" t="str">
            <v>Food</v>
          </cell>
          <cell r="F221" t="str">
            <v>Chế biến lương thực thực phẩm, đồ uống, thức ăn chăn nuôi</v>
          </cell>
          <cell r="G221">
            <v>39078</v>
          </cell>
          <cell r="H221">
            <v>7.4000000000000003E-3</v>
          </cell>
        </row>
        <row r="222">
          <cell r="A222" t="str">
            <v>HOM</v>
          </cell>
          <cell r="B222" t="str">
            <v>Hoang Mai Cement Co</v>
          </cell>
          <cell r="C222" t="str">
            <v>HNX</v>
          </cell>
          <cell r="D222" t="str">
            <v>Industrial</v>
          </cell>
          <cell r="E222" t="str">
            <v>Building Materials</v>
          </cell>
          <cell r="F222" t="str">
            <v>SX vật liệu xây dựng (trừ thép)</v>
          </cell>
          <cell r="G222">
            <v>40003</v>
          </cell>
          <cell r="H222">
            <v>5.16E-2</v>
          </cell>
        </row>
        <row r="223">
          <cell r="A223" t="str">
            <v>HOT</v>
          </cell>
          <cell r="B223" t="str">
            <v>Hoi An Tourist Service Co</v>
          </cell>
          <cell r="C223" t="str">
            <v>HOSE</v>
          </cell>
          <cell r="D223" t="str">
            <v>Consumer Services  </v>
          </cell>
          <cell r="E223" t="str">
            <v>Lodging</v>
          </cell>
          <cell r="F223" t="str">
            <v>Kinh doanh dịch vụ lưu trú, ăn uống, vui chơi giải trí</v>
          </cell>
          <cell r="G223">
            <v>40745</v>
          </cell>
          <cell r="H223">
            <v>2.9999999999999997E-4</v>
          </cell>
        </row>
        <row r="224">
          <cell r="A224" t="str">
            <v>HPC</v>
          </cell>
          <cell r="B224" t="str">
            <v>Hai Phong Securities JSC</v>
          </cell>
          <cell r="C224" t="str">
            <v>HNX</v>
          </cell>
          <cell r="D224" t="str">
            <v>Financial</v>
          </cell>
          <cell r="E224" t="str">
            <v>Securities</v>
          </cell>
          <cell r="F224" t="str">
            <v>Chứng khoán</v>
          </cell>
          <cell r="G224">
            <v>39449</v>
          </cell>
          <cell r="H224">
            <v>2.2700000000000001E-2</v>
          </cell>
        </row>
        <row r="225">
          <cell r="A225" t="str">
            <v>HPG</v>
          </cell>
          <cell r="B225" t="str">
            <v>Hoa Phat Group JSC</v>
          </cell>
          <cell r="C225" t="str">
            <v>HOSE</v>
          </cell>
          <cell r="D225" t="str">
            <v>Basic Materials</v>
          </cell>
          <cell r="E225" t="str">
            <v>Iron/Steel</v>
          </cell>
          <cell r="F225" t="str">
            <v>SX thép</v>
          </cell>
          <cell r="G225">
            <v>39401</v>
          </cell>
          <cell r="H225">
            <v>0.39929999999999999</v>
          </cell>
        </row>
        <row r="226">
          <cell r="A226" t="str">
            <v>HPS</v>
          </cell>
          <cell r="B226" t="str">
            <v>Hoa Phat Construction Stone JSC</v>
          </cell>
          <cell r="C226" t="str">
            <v>HNX</v>
          </cell>
          <cell r="D226" t="str">
            <v>Basic Materials</v>
          </cell>
          <cell r="E226" t="str">
            <v>Mining</v>
          </cell>
          <cell r="F226" t="str">
            <v>Khai khoáng</v>
          </cell>
          <cell r="G226">
            <v>39076</v>
          </cell>
          <cell r="H226">
            <v>0.19889999999999999</v>
          </cell>
        </row>
        <row r="227">
          <cell r="A227" t="str">
            <v>HQC</v>
          </cell>
          <cell r="B227" t="str">
            <v>Hoang Quan Corp</v>
          </cell>
          <cell r="C227" t="str">
            <v>HOSE</v>
          </cell>
          <cell r="D227" t="str">
            <v>Financial</v>
          </cell>
          <cell r="E227" t="str">
            <v>Real Estate</v>
          </cell>
          <cell r="F227" t="str">
            <v>Kinh doanh BDS và cơ sở hạ tầng</v>
          </cell>
          <cell r="G227">
            <v>40471</v>
          </cell>
          <cell r="H227">
            <v>7.5399999999999995E-2</v>
          </cell>
        </row>
        <row r="228">
          <cell r="A228" t="str">
            <v>HRC</v>
          </cell>
          <cell r="B228" t="str">
            <v>Hoa Binh Rubber JSC</v>
          </cell>
          <cell r="C228" t="str">
            <v>HOSE</v>
          </cell>
          <cell r="D228" t="str">
            <v>Basic Materials</v>
          </cell>
          <cell r="E228" t="str">
            <v>Chemicals</v>
          </cell>
          <cell r="F228" t="str">
            <v>SX phân bón, hóa chất cơ bản, hạt nhựa cao su tổng hợp</v>
          </cell>
          <cell r="G228">
            <v>39080</v>
          </cell>
          <cell r="H228">
            <v>5.2999999999999999E-2</v>
          </cell>
        </row>
        <row r="229">
          <cell r="A229" t="str">
            <v>HSG</v>
          </cell>
          <cell r="B229" t="str">
            <v>Hoa Sen Group</v>
          </cell>
          <cell r="C229" t="str">
            <v>HOSE</v>
          </cell>
          <cell r="D229" t="str">
            <v>Basic Materials</v>
          </cell>
          <cell r="E229" t="str">
            <v>Iron/Steel</v>
          </cell>
          <cell r="F229" t="str">
            <v>SX thép</v>
          </cell>
          <cell r="G229">
            <v>39787</v>
          </cell>
          <cell r="H229">
            <v>0.43640000000000001</v>
          </cell>
        </row>
        <row r="230">
          <cell r="A230" t="str">
            <v>HST</v>
          </cell>
          <cell r="B230" t="str">
            <v>Hung Yen Book Publishing and Educational Equipment JSC</v>
          </cell>
          <cell r="C230" t="str">
            <v>HNX</v>
          </cell>
          <cell r="D230" t="str">
            <v>Communications</v>
          </cell>
          <cell r="E230" t="str">
            <v>Media</v>
          </cell>
          <cell r="F230" t="str">
            <v>Kinh doanh dịch vụ quảng cáo, tư vấn giám sát, in ấn</v>
          </cell>
          <cell r="G230">
            <v>40176</v>
          </cell>
          <cell r="H230">
            <v>7.000000000000001E-4</v>
          </cell>
        </row>
        <row r="231">
          <cell r="A231" t="str">
            <v>HT1</v>
          </cell>
          <cell r="B231" t="str">
            <v>HATIEN 1 Cement JSC</v>
          </cell>
          <cell r="C231" t="str">
            <v>HOSE</v>
          </cell>
          <cell r="D231" t="str">
            <v>Industrial</v>
          </cell>
          <cell r="E231" t="str">
            <v>Building Materials</v>
          </cell>
          <cell r="F231" t="str">
            <v>SX vật liệu xây dựng (trừ thép)</v>
          </cell>
          <cell r="G231">
            <v>39399</v>
          </cell>
          <cell r="H231">
            <v>8.9099999999999999E-2</v>
          </cell>
        </row>
        <row r="232">
          <cell r="A232" t="str">
            <v>HTC</v>
          </cell>
          <cell r="B232" t="str">
            <v>Hoc Mon Trade JSC</v>
          </cell>
          <cell r="C232" t="str">
            <v>HNX</v>
          </cell>
          <cell r="D232" t="str">
            <v>Industrial</v>
          </cell>
          <cell r="E232" t="str">
            <v>Engineering&amp;Construction</v>
          </cell>
          <cell r="F232" t="str">
            <v>Xây dựng (thi công), xây lắp</v>
          </cell>
          <cell r="G232">
            <v>40305</v>
          </cell>
          <cell r="H232">
            <v>1.5600000000000001E-2</v>
          </cell>
        </row>
        <row r="233">
          <cell r="A233" t="str">
            <v>HTI</v>
          </cell>
          <cell r="B233" t="str">
            <v>IDICO Infrastructure Development Investment JSC</v>
          </cell>
          <cell r="C233" t="str">
            <v>HOSE</v>
          </cell>
          <cell r="D233" t="str">
            <v>Industrial</v>
          </cell>
          <cell r="E233" t="str">
            <v>Engineering&amp;Construction</v>
          </cell>
          <cell r="F233" t="str">
            <v>Xây dựng (thi công), xây lắp</v>
          </cell>
          <cell r="G233">
            <v>40532</v>
          </cell>
          <cell r="H233">
            <v>3.7200000000000004E-2</v>
          </cell>
        </row>
        <row r="234">
          <cell r="A234" t="str">
            <v>HTL</v>
          </cell>
          <cell r="B234" t="str">
            <v>Truong Long Engineering and Auto JSC</v>
          </cell>
          <cell r="C234" t="str">
            <v>HOSE</v>
          </cell>
          <cell r="D234" t="str">
            <v>Consumer Goods  </v>
          </cell>
          <cell r="E234" t="str">
            <v>Auto Manufacturers</v>
          </cell>
          <cell r="F234" t="str">
            <v>Cơ khí, chế tạo MMTB , sản xuất kim loại đúc sẵn</v>
          </cell>
          <cell r="G234">
            <v>40553</v>
          </cell>
          <cell r="H234">
            <v>0.45439999999999997</v>
          </cell>
        </row>
        <row r="235">
          <cell r="A235" t="str">
            <v>HTP</v>
          </cell>
          <cell r="B235" t="str">
            <v>Hoaphat Textbook Printing JSC</v>
          </cell>
          <cell r="C235" t="str">
            <v>HNX</v>
          </cell>
          <cell r="D235" t="str">
            <v>Consumer Services  </v>
          </cell>
          <cell r="E235" t="str">
            <v>Commercial Services</v>
          </cell>
          <cell r="F235" t="str">
            <v>Kinh doanh dịch vụ quảng cáo, tư vấn giám sát, in ấn</v>
          </cell>
          <cell r="G235">
            <v>39065</v>
          </cell>
          <cell r="H235">
            <v>4.4000000000000003E-3</v>
          </cell>
        </row>
        <row r="236">
          <cell r="A236" t="str">
            <v>HTV</v>
          </cell>
          <cell r="B236" t="str">
            <v>Ha Tien Transport JSC</v>
          </cell>
          <cell r="C236" t="str">
            <v>HOSE</v>
          </cell>
          <cell r="D236" t="str">
            <v>Industrial</v>
          </cell>
          <cell r="E236" t="str">
            <v>Transportation</v>
          </cell>
          <cell r="F236" t="str">
            <v>Kinh doanh vận tải đường bộ, đường sắt, đường thủy, hàng không</v>
          </cell>
          <cell r="G236">
            <v>38722</v>
          </cell>
          <cell r="H236">
            <v>0.1416</v>
          </cell>
        </row>
        <row r="237">
          <cell r="A237" t="str">
            <v>HU1</v>
          </cell>
          <cell r="B237" t="str">
            <v>HUD1 Investment and Construction JSC</v>
          </cell>
          <cell r="C237" t="str">
            <v>HOSE</v>
          </cell>
          <cell r="D237" t="str">
            <v>Industrial</v>
          </cell>
          <cell r="E237" t="str">
            <v>Engineering&amp;Construction</v>
          </cell>
          <cell r="F237" t="str">
            <v>Xây dựng (thi công), xây lắp</v>
          </cell>
          <cell r="G237">
            <v>40850</v>
          </cell>
          <cell r="H237">
            <v>3.4700000000000002E-2</v>
          </cell>
        </row>
        <row r="238">
          <cell r="A238" t="str">
            <v>HU3</v>
          </cell>
          <cell r="B238" t="str">
            <v>HUD3 Investment &amp; Construction JSC</v>
          </cell>
          <cell r="C238" t="str">
            <v>HOSE</v>
          </cell>
          <cell r="D238" t="str">
            <v>Industrial</v>
          </cell>
          <cell r="E238" t="str">
            <v>Engineering&amp;Construction</v>
          </cell>
          <cell r="F238" t="str">
            <v>Xây dựng (thi công), xây lắp</v>
          </cell>
          <cell r="G238">
            <v>40620</v>
          </cell>
          <cell r="H238">
            <v>4.3899999999999995E-2</v>
          </cell>
        </row>
        <row r="239">
          <cell r="A239" t="str">
            <v>HUT</v>
          </cell>
          <cell r="B239" t="str">
            <v>Tasco JSC</v>
          </cell>
          <cell r="C239" t="str">
            <v>HNX</v>
          </cell>
          <cell r="D239" t="str">
            <v>Industrial</v>
          </cell>
          <cell r="E239" t="str">
            <v>Engineering&amp;Construction</v>
          </cell>
          <cell r="F239" t="str">
            <v>Xây dựng (thi công), xây lắp</v>
          </cell>
          <cell r="G239">
            <v>39549</v>
          </cell>
          <cell r="H239">
            <v>0.20569999999999999</v>
          </cell>
        </row>
        <row r="240">
          <cell r="A240" t="str">
            <v>HVG</v>
          </cell>
          <cell r="B240" t="str">
            <v>Hung Vuong Corp</v>
          </cell>
          <cell r="C240" t="str">
            <v>HOSE</v>
          </cell>
          <cell r="D240" t="str">
            <v>Consumer Goods  </v>
          </cell>
          <cell r="E240" t="str">
            <v>Food</v>
          </cell>
          <cell r="F240" t="str">
            <v>Chế biến thủy hải sản</v>
          </cell>
          <cell r="G240">
            <v>40142</v>
          </cell>
          <cell r="H240">
            <v>0.14910000000000001</v>
          </cell>
        </row>
        <row r="241">
          <cell r="A241" t="str">
            <v>HVT</v>
          </cell>
          <cell r="B241" t="str">
            <v>Viet Tri Chemicals JSC</v>
          </cell>
          <cell r="C241" t="str">
            <v>HNX</v>
          </cell>
          <cell r="D241" t="str">
            <v>Basic Materials</v>
          </cell>
          <cell r="E241" t="str">
            <v>Chemicals</v>
          </cell>
          <cell r="F241" t="str">
            <v>SX phân bón, hóa chất cơ bản, hạt nhựa cao su tổng hợp</v>
          </cell>
          <cell r="G241">
            <v>39941</v>
          </cell>
          <cell r="H241">
            <v>1.2800000000000001E-2</v>
          </cell>
        </row>
        <row r="242">
          <cell r="A242" t="str">
            <v>HVX</v>
          </cell>
          <cell r="B242" t="str">
            <v>Hai Van Cement JSC</v>
          </cell>
          <cell r="C242" t="str">
            <v>HOSE</v>
          </cell>
          <cell r="D242" t="str">
            <v>Industrial</v>
          </cell>
          <cell r="E242" t="str">
            <v>Building Materials</v>
          </cell>
          <cell r="F242" t="str">
            <v>SX vật liệu xây dựng (trừ thép)</v>
          </cell>
          <cell r="G242">
            <v>40449</v>
          </cell>
          <cell r="H242">
            <v>3.9000000000000003E-3</v>
          </cell>
        </row>
        <row r="243">
          <cell r="A243" t="str">
            <v>ICF</v>
          </cell>
          <cell r="B243" t="str">
            <v>Investment Commerce Fisheries Corp</v>
          </cell>
          <cell r="C243" t="str">
            <v>HOSE</v>
          </cell>
          <cell r="D243" t="str">
            <v>Consumer Goods  </v>
          </cell>
          <cell r="E243" t="str">
            <v>Food</v>
          </cell>
          <cell r="F243" t="str">
            <v>Chế biến thủy hải sản</v>
          </cell>
          <cell r="G243">
            <v>39434</v>
          </cell>
          <cell r="H243">
            <v>2.7799999999999998E-2</v>
          </cell>
        </row>
        <row r="244">
          <cell r="A244" t="str">
            <v>ICG</v>
          </cell>
          <cell r="B244" t="str">
            <v>Song Hong construction JSC INCOMEX</v>
          </cell>
          <cell r="C244" t="str">
            <v>HNX</v>
          </cell>
          <cell r="D244" t="str">
            <v>Industrial</v>
          </cell>
          <cell r="E244" t="str">
            <v>Engineering&amp;Construction</v>
          </cell>
          <cell r="F244" t="str">
            <v>Xây dựng (thi công), xây lắp</v>
          </cell>
          <cell r="G244">
            <v>39924</v>
          </cell>
          <cell r="H244">
            <v>0.16</v>
          </cell>
        </row>
        <row r="245">
          <cell r="A245" t="str">
            <v>IDI</v>
          </cell>
          <cell r="B245" t="str">
            <v>International Development &amp; Investment Corp</v>
          </cell>
          <cell r="C245" t="str">
            <v>HOSE</v>
          </cell>
          <cell r="D245" t="str">
            <v>Consumer Goods  </v>
          </cell>
          <cell r="E245" t="str">
            <v>Food</v>
          </cell>
          <cell r="F245" t="str">
            <v>Chế biến thủy hải sản</v>
          </cell>
          <cell r="G245">
            <v>40543</v>
          </cell>
          <cell r="H245">
            <v>8.6999999999999994E-3</v>
          </cell>
        </row>
        <row r="246">
          <cell r="A246" t="str">
            <v>IDJ</v>
          </cell>
          <cell r="B246" t="str">
            <v>IDJ Financial JSC</v>
          </cell>
          <cell r="C246" t="str">
            <v>HNX</v>
          </cell>
          <cell r="D246" t="str">
            <v>Financial</v>
          </cell>
          <cell r="E246" t="str">
            <v>Real Estate</v>
          </cell>
          <cell r="F246" t="str">
            <v>Kinh doanh BDS và cơ sở hạ tầng</v>
          </cell>
          <cell r="G246">
            <v>40434</v>
          </cell>
          <cell r="H246">
            <v>0.13089999999999999</v>
          </cell>
        </row>
        <row r="247">
          <cell r="A247" t="str">
            <v>IDV</v>
          </cell>
          <cell r="B247" t="str">
            <v>Vinh Phuc Infrastructure Development JSC</v>
          </cell>
          <cell r="C247" t="str">
            <v>HNX</v>
          </cell>
          <cell r="D247" t="str">
            <v>Financial</v>
          </cell>
          <cell r="E247" t="str">
            <v>Real Estate</v>
          </cell>
          <cell r="F247" t="str">
            <v>Kinh doanh BDS và cơ sở hạ tầng</v>
          </cell>
          <cell r="G247">
            <v>40330</v>
          </cell>
          <cell r="H247">
            <v>1.15E-2</v>
          </cell>
        </row>
        <row r="248">
          <cell r="A248" t="str">
            <v>IJC</v>
          </cell>
          <cell r="B248" t="str">
            <v>Becamex Infrastructure Development JSC</v>
          </cell>
          <cell r="C248" t="str">
            <v>HOSE</v>
          </cell>
          <cell r="D248" t="str">
            <v>Financial</v>
          </cell>
          <cell r="E248" t="str">
            <v>Real Estate</v>
          </cell>
          <cell r="F248" t="str">
            <v>Xây dựng (thi công), xây lắp</v>
          </cell>
          <cell r="G248">
            <v>40287</v>
          </cell>
          <cell r="H248">
            <v>0.1278</v>
          </cell>
        </row>
        <row r="249">
          <cell r="A249" t="str">
            <v>IMP</v>
          </cell>
          <cell r="B249" t="str">
            <v>Imexpharm Pharmaceutical JSC</v>
          </cell>
          <cell r="C249" t="str">
            <v>HOSE</v>
          </cell>
          <cell r="D249" t="str">
            <v>Health Care </v>
          </cell>
          <cell r="E249" t="str">
            <v>Pharmaceuticals</v>
          </cell>
          <cell r="F249" t="str">
            <v>SX thuốc, hóa dược, dược liệu</v>
          </cell>
          <cell r="G249">
            <v>39055</v>
          </cell>
          <cell r="H249">
            <v>0.48969999999999997</v>
          </cell>
        </row>
        <row r="250">
          <cell r="A250" t="str">
            <v>INC</v>
          </cell>
          <cell r="B250" t="str">
            <v>IDICO Investment Consultant JSC</v>
          </cell>
          <cell r="C250" t="str">
            <v>HNX</v>
          </cell>
          <cell r="D250" t="str">
            <v>Industrial</v>
          </cell>
          <cell r="E250" t="str">
            <v>Engineering&amp;Construction</v>
          </cell>
          <cell r="F250" t="str">
            <v>Xây dựng (thi công), xây lắp</v>
          </cell>
          <cell r="G250">
            <v>40738</v>
          </cell>
          <cell r="H250">
            <v>4.6100000000000002E-2</v>
          </cell>
        </row>
        <row r="251">
          <cell r="A251" t="str">
            <v>INN</v>
          </cell>
          <cell r="B251" t="str">
            <v>Agriculture printing &amp; packaging JSC</v>
          </cell>
          <cell r="C251" t="str">
            <v>HNX</v>
          </cell>
          <cell r="D251" t="str">
            <v>Consumer Services  </v>
          </cell>
          <cell r="E251" t="str">
            <v>Commercial Services</v>
          </cell>
          <cell r="F251" t="str">
            <v>Kinh doanh dịch vụ quảng cáo, tư vấn giám sát, in ấn</v>
          </cell>
          <cell r="G251">
            <v>40200</v>
          </cell>
          <cell r="H251">
            <v>6.2199999999999998E-2</v>
          </cell>
        </row>
        <row r="252">
          <cell r="A252" t="str">
            <v>ITA</v>
          </cell>
          <cell r="B252" t="str">
            <v>Tan Tao Investment Industry Corp</v>
          </cell>
          <cell r="C252" t="str">
            <v>HOSE</v>
          </cell>
          <cell r="D252" t="str">
            <v>Financial</v>
          </cell>
          <cell r="E252" t="str">
            <v>Real Estate</v>
          </cell>
          <cell r="F252" t="str">
            <v>Kinh doanh BDS và cơ sở hạ tầng</v>
          </cell>
          <cell r="G252">
            <v>39036</v>
          </cell>
          <cell r="H252">
            <v>0.1623</v>
          </cell>
        </row>
        <row r="253">
          <cell r="A253" t="str">
            <v>ITC</v>
          </cell>
          <cell r="B253" t="str">
            <v>Investment and Trading of Real Estate JSC</v>
          </cell>
          <cell r="C253" t="str">
            <v>HOSE</v>
          </cell>
          <cell r="D253" t="str">
            <v>Financial</v>
          </cell>
          <cell r="E253" t="str">
            <v>Real Estate</v>
          </cell>
          <cell r="F253" t="str">
            <v>Kinh doanh BDS và cơ sở hạ tầng</v>
          </cell>
          <cell r="G253">
            <v>40105</v>
          </cell>
          <cell r="H253">
            <v>0.26369999999999999</v>
          </cell>
        </row>
        <row r="254">
          <cell r="A254" t="str">
            <v>ITD</v>
          </cell>
          <cell r="B254" t="str">
            <v>Innovative Technology Development Corp</v>
          </cell>
          <cell r="C254" t="str">
            <v>HOSE</v>
          </cell>
          <cell r="D254" t="str">
            <v>Industrial</v>
          </cell>
          <cell r="E254" t="str">
            <v>Electronics</v>
          </cell>
          <cell r="F254" t="str">
            <v>Thương mại hàng công nghiệp</v>
          </cell>
          <cell r="G254">
            <v>40897</v>
          </cell>
          <cell r="H254">
            <v>0.19579999999999997</v>
          </cell>
        </row>
        <row r="255">
          <cell r="A255" t="str">
            <v>ITQ</v>
          </cell>
          <cell r="B255" t="str">
            <v>Thien Quang Group JSC</v>
          </cell>
          <cell r="C255" t="str">
            <v>HNX</v>
          </cell>
          <cell r="D255" t="str">
            <v>Basic Materials</v>
          </cell>
          <cell r="E255" t="str">
            <v>Iron/Steel</v>
          </cell>
          <cell r="F255" t="str">
            <v>SX thép</v>
          </cell>
          <cell r="G255">
            <v>41126</v>
          </cell>
          <cell r="H255">
            <v>2.4399999999999998E-2</v>
          </cell>
        </row>
        <row r="256">
          <cell r="A256" t="str">
            <v>IVS</v>
          </cell>
          <cell r="B256" t="str">
            <v>VNS Securities JSC</v>
          </cell>
          <cell r="C256" t="str">
            <v>HNX</v>
          </cell>
          <cell r="D256" t="str">
            <v>Financial</v>
          </cell>
          <cell r="E256" t="str">
            <v>Securities</v>
          </cell>
          <cell r="F256" t="str">
            <v>Chứng khoán</v>
          </cell>
          <cell r="G256">
            <v>40756</v>
          </cell>
          <cell r="H256">
            <v>0.1729</v>
          </cell>
        </row>
        <row r="257">
          <cell r="A257" t="str">
            <v>JVC</v>
          </cell>
          <cell r="B257" t="str">
            <v>Japan Vietnam Medical Instrument JSC</v>
          </cell>
          <cell r="C257" t="str">
            <v>HOSE</v>
          </cell>
          <cell r="D257" t="str">
            <v>Health Care </v>
          </cell>
          <cell r="E257" t="str">
            <v>Healthcare-Products</v>
          </cell>
          <cell r="F257" t="str">
            <v xml:space="preserve"> SX đồ gia dụng, thiết bị văn phòng, thiết bị giáo dục, trang TBYT</v>
          </cell>
          <cell r="G257">
            <v>40715</v>
          </cell>
          <cell r="H257">
            <v>0.47770000000000001</v>
          </cell>
        </row>
        <row r="258">
          <cell r="A258" t="str">
            <v>KAC</v>
          </cell>
          <cell r="B258" t="str">
            <v>Khang An Investment Real Estate JSC</v>
          </cell>
          <cell r="C258" t="str">
            <v>HOSE</v>
          </cell>
          <cell r="D258" t="str">
            <v>Financial</v>
          </cell>
          <cell r="E258" t="str">
            <v>Real Estate</v>
          </cell>
          <cell r="F258" t="str">
            <v>Kinh doanh BDS và cơ sở hạ tầng</v>
          </cell>
          <cell r="G258">
            <v>40478</v>
          </cell>
          <cell r="H258">
            <v>2.7000000000000001E-3</v>
          </cell>
        </row>
        <row r="259">
          <cell r="A259" t="str">
            <v>KBC</v>
          </cell>
          <cell r="B259" t="str">
            <v>Kinh Bac City Development Share Holding Corp</v>
          </cell>
          <cell r="C259" t="str">
            <v>HOSE</v>
          </cell>
          <cell r="D259" t="str">
            <v>Industrial</v>
          </cell>
          <cell r="E259" t="str">
            <v>Engineering&amp;Construction</v>
          </cell>
          <cell r="F259" t="str">
            <v>Kinh doanh BDS và cơ sở hạ tầng</v>
          </cell>
          <cell r="G259">
            <v>40165</v>
          </cell>
          <cell r="H259">
            <v>0.30809999999999998</v>
          </cell>
        </row>
        <row r="260">
          <cell r="A260" t="str">
            <v>KDC</v>
          </cell>
          <cell r="B260" t="str">
            <v>Kinh Do Corp</v>
          </cell>
          <cell r="C260" t="str">
            <v>HOSE</v>
          </cell>
          <cell r="D260" t="str">
            <v>Consumer Goods  </v>
          </cell>
          <cell r="E260" t="str">
            <v>Food</v>
          </cell>
          <cell r="F260" t="str">
            <v>Chế biến lương thực thực phẩm, đồ uống, thức ăn chăn nuôi</v>
          </cell>
          <cell r="G260">
            <v>38698</v>
          </cell>
          <cell r="H260">
            <v>0.29160000000000003</v>
          </cell>
        </row>
        <row r="261">
          <cell r="A261" t="str">
            <v>KDH</v>
          </cell>
          <cell r="B261" t="str">
            <v>Khang Dien House Trading and Investment JSC</v>
          </cell>
          <cell r="C261" t="str">
            <v>HOSE</v>
          </cell>
          <cell r="D261" t="str">
            <v>Industrial</v>
          </cell>
          <cell r="E261" t="str">
            <v>Engineering&amp;Construction</v>
          </cell>
          <cell r="F261" t="str">
            <v>Kinh doanh BDS và cơ sở hạ tầng</v>
          </cell>
          <cell r="G261">
            <v>40210</v>
          </cell>
          <cell r="H261">
            <v>0.49</v>
          </cell>
        </row>
        <row r="262">
          <cell r="A262" t="str">
            <v>KHA</v>
          </cell>
          <cell r="B262" t="str">
            <v>Khanh Hoi Import Export JSC</v>
          </cell>
          <cell r="C262" t="str">
            <v>HOSE</v>
          </cell>
          <cell r="D262" t="str">
            <v>Financial</v>
          </cell>
          <cell r="E262" t="str">
            <v>Real Estate</v>
          </cell>
          <cell r="F262" t="str">
            <v>Kinh doanh BDS và cơ sở hạ tầng</v>
          </cell>
          <cell r="G262">
            <v>37487</v>
          </cell>
          <cell r="H262">
            <v>5.9699999999999996E-2</v>
          </cell>
        </row>
        <row r="263">
          <cell r="A263" t="str">
            <v>KHB</v>
          </cell>
          <cell r="B263" t="str">
            <v>Hoa Binh Mineral JSC</v>
          </cell>
          <cell r="C263" t="str">
            <v>HNX</v>
          </cell>
          <cell r="D263" t="str">
            <v>Energy</v>
          </cell>
          <cell r="E263" t="str">
            <v>Coal</v>
          </cell>
          <cell r="F263" t="str">
            <v>Khai khoáng</v>
          </cell>
          <cell r="G263">
            <v>40317</v>
          </cell>
          <cell r="H263">
            <v>5.6999999999999993E-3</v>
          </cell>
        </row>
        <row r="264">
          <cell r="A264" t="str">
            <v>KHL</v>
          </cell>
          <cell r="B264" t="str">
            <v>Hung Long Mineral &amp; Building Materials JSC</v>
          </cell>
          <cell r="C264" t="str">
            <v>HNX</v>
          </cell>
          <cell r="D264" t="str">
            <v>Industrial</v>
          </cell>
          <cell r="E264" t="str">
            <v>Building Materials</v>
          </cell>
          <cell r="F264" t="str">
            <v>SX vật liệu xây dựng (trừ thép)</v>
          </cell>
          <cell r="G264">
            <v>40960</v>
          </cell>
          <cell r="H264">
            <v>1E-4</v>
          </cell>
        </row>
        <row r="265">
          <cell r="A265" t="str">
            <v>KHP</v>
          </cell>
          <cell r="B265" t="str">
            <v>Khanh Hoa Power JSC</v>
          </cell>
          <cell r="C265" t="str">
            <v>HOSE</v>
          </cell>
          <cell r="D265" t="str">
            <v>Utilities</v>
          </cell>
          <cell r="E265" t="str">
            <v>Electric</v>
          </cell>
          <cell r="F265" t="str">
            <v xml:space="preserve">Sản xuất, phân phối điện, năng lượng, dịch vụ viễn thông </v>
          </cell>
          <cell r="G265">
            <v>39078</v>
          </cell>
          <cell r="H265">
            <v>0.1399</v>
          </cell>
        </row>
        <row r="266">
          <cell r="A266" t="str">
            <v>KKC</v>
          </cell>
          <cell r="B266" t="str">
            <v>Produce &amp; Trading Metal JSC</v>
          </cell>
          <cell r="C266" t="str">
            <v>HNX</v>
          </cell>
          <cell r="D266" t="str">
            <v>Consumer Goods  </v>
          </cell>
          <cell r="E266" t="str">
            <v>Distribution/Wholesale</v>
          </cell>
          <cell r="F266" t="str">
            <v>Thương mại hàng công nghiệp</v>
          </cell>
          <cell r="G266">
            <v>39681</v>
          </cell>
          <cell r="H266">
            <v>0.10580000000000001</v>
          </cell>
        </row>
        <row r="267">
          <cell r="A267" t="str">
            <v>KLF</v>
          </cell>
          <cell r="B267" t="str">
            <v>KLF Joint Venture Global Investment JSC</v>
          </cell>
          <cell r="C267" t="str">
            <v>HNX</v>
          </cell>
          <cell r="D267" t="str">
            <v>Financial</v>
          </cell>
          <cell r="E267" t="str">
            <v>Real Estate</v>
          </cell>
          <cell r="F267" t="str">
            <v>Kinh doanh BDS và cơ sở hạ tầng</v>
          </cell>
          <cell r="G267">
            <v>41540</v>
          </cell>
          <cell r="H267">
            <v>5.0000000000000001E-3</v>
          </cell>
        </row>
        <row r="268">
          <cell r="A268" t="str">
            <v>KLS</v>
          </cell>
          <cell r="B268" t="str">
            <v>Kim Long Securities Corp</v>
          </cell>
          <cell r="C268" t="str">
            <v>HNX</v>
          </cell>
          <cell r="D268" t="str">
            <v>Financial</v>
          </cell>
          <cell r="E268" t="str">
            <v>Securities</v>
          </cell>
          <cell r="F268" t="str">
            <v>Chứng khoán</v>
          </cell>
          <cell r="G268">
            <v>39475</v>
          </cell>
          <cell r="H268">
            <v>0.13070000000000001</v>
          </cell>
        </row>
        <row r="269">
          <cell r="A269" t="str">
            <v>KMR</v>
          </cell>
          <cell r="B269" t="str">
            <v>Mirae JSC</v>
          </cell>
          <cell r="C269" t="str">
            <v>HOSE</v>
          </cell>
          <cell r="D269" t="str">
            <v>Consumer Goods  </v>
          </cell>
          <cell r="E269" t="str">
            <v>Textiles</v>
          </cell>
          <cell r="F269" t="str">
            <v>May, sản xuất trang phục và da giày</v>
          </cell>
          <cell r="G269">
            <v>39622</v>
          </cell>
          <cell r="H269">
            <v>0.47820000000000001</v>
          </cell>
        </row>
        <row r="270">
          <cell r="A270" t="str">
            <v>KMT</v>
          </cell>
          <cell r="B270" t="str">
            <v>Central Vietnam Metal Corp</v>
          </cell>
          <cell r="C270" t="str">
            <v>HNX</v>
          </cell>
          <cell r="D270" t="str">
            <v>Basic Materials</v>
          </cell>
          <cell r="E270" t="str">
            <v>Iron/Steel</v>
          </cell>
          <cell r="F270" t="str">
            <v>SX thép</v>
          </cell>
          <cell r="G270">
            <v>40527</v>
          </cell>
          <cell r="H270">
            <v>2.3999999999999998E-3</v>
          </cell>
        </row>
        <row r="271">
          <cell r="A271" t="str">
            <v>KSA</v>
          </cell>
          <cell r="B271" t="str">
            <v>Binh Thuan Mineral Industry JSC</v>
          </cell>
          <cell r="C271" t="str">
            <v>HOSE</v>
          </cell>
          <cell r="D271" t="str">
            <v>Basic Materials</v>
          </cell>
          <cell r="E271" t="str">
            <v>Mining</v>
          </cell>
          <cell r="F271" t="str">
            <v>Khai khoáng</v>
          </cell>
          <cell r="G271">
            <v>40386</v>
          </cell>
          <cell r="H271">
            <v>5.1999999999999998E-3</v>
          </cell>
        </row>
        <row r="272">
          <cell r="A272" t="str">
            <v>KSB</v>
          </cell>
          <cell r="B272" t="str">
            <v>Binh Duong Minerals &amp; Construction JSC</v>
          </cell>
          <cell r="C272" t="str">
            <v>HOSE</v>
          </cell>
          <cell r="D272" t="str">
            <v>Basic Materials</v>
          </cell>
          <cell r="E272" t="str">
            <v>Mining</v>
          </cell>
          <cell r="F272" t="str">
            <v>Khai khoáng</v>
          </cell>
          <cell r="G272">
            <v>40198</v>
          </cell>
          <cell r="H272">
            <v>0.22159999999999999</v>
          </cell>
        </row>
        <row r="273">
          <cell r="A273" t="str">
            <v>KSD</v>
          </cell>
          <cell r="B273" t="str">
            <v>South East Asia Hamico Export JSC</v>
          </cell>
          <cell r="C273" t="str">
            <v>HNX</v>
          </cell>
          <cell r="D273" t="str">
            <v>Consumer Goods  </v>
          </cell>
          <cell r="E273" t="str">
            <v>Household Products/Wares</v>
          </cell>
          <cell r="F273" t="str">
            <v xml:space="preserve"> SX đồ gia dụng, thiết bị văn phòng, thiết bị giáo dục, trang TBYT</v>
          </cell>
          <cell r="G273">
            <v>40296</v>
          </cell>
          <cell r="H273">
            <v>2.7000000000000001E-3</v>
          </cell>
        </row>
        <row r="274">
          <cell r="A274" t="str">
            <v>KSH</v>
          </cell>
          <cell r="B274" t="str">
            <v>Hamico Group Mineral JSC</v>
          </cell>
          <cell r="C274" t="str">
            <v>HOSE</v>
          </cell>
          <cell r="D274" t="str">
            <v>Basic Materials</v>
          </cell>
          <cell r="E274" t="str">
            <v>Mining</v>
          </cell>
          <cell r="F274" t="str">
            <v>Khai khoáng</v>
          </cell>
          <cell r="G274">
            <v>39764</v>
          </cell>
          <cell r="H274">
            <v>2.8999999999999998E-3</v>
          </cell>
        </row>
        <row r="275">
          <cell r="A275" t="str">
            <v>KSK</v>
          </cell>
          <cell r="B275" t="str">
            <v>Mineral Ferrous Metalergy JSC</v>
          </cell>
          <cell r="C275" t="str">
            <v>HNX</v>
          </cell>
          <cell r="D275" t="str">
            <v>Basic Materials</v>
          </cell>
          <cell r="E275" t="str">
            <v>Mining</v>
          </cell>
          <cell r="F275" t="str">
            <v>Khai khoáng</v>
          </cell>
          <cell r="G275" t="str">
            <v>19/02/2014</v>
          </cell>
          <cell r="H275">
            <v>0</v>
          </cell>
        </row>
        <row r="276">
          <cell r="A276" t="str">
            <v>KSQ</v>
          </cell>
          <cell r="B276" t="str">
            <v>Quang Anh Mineral JSC</v>
          </cell>
          <cell r="C276" t="str">
            <v>HNX</v>
          </cell>
          <cell r="D276" t="str">
            <v>Basic Materials</v>
          </cell>
          <cell r="E276" t="str">
            <v>Mining</v>
          </cell>
          <cell r="F276" t="str">
            <v>Khai khoáng</v>
          </cell>
          <cell r="G276" t="str">
            <v>26/07/2013</v>
          </cell>
          <cell r="H276">
            <v>1.6299999999999999E-2</v>
          </cell>
        </row>
        <row r="277">
          <cell r="A277" t="str">
            <v>KSS</v>
          </cell>
          <cell r="B277" t="str">
            <v>Na Ri Hamico Mineral JSC</v>
          </cell>
          <cell r="C277" t="str">
            <v>HOSE</v>
          </cell>
          <cell r="D277" t="str">
            <v>Basic Materials</v>
          </cell>
          <cell r="E277" t="str">
            <v>Mining</v>
          </cell>
          <cell r="F277" t="str">
            <v>Khai khoáng</v>
          </cell>
          <cell r="G277">
            <v>40182</v>
          </cell>
          <cell r="H277">
            <v>1.5800000000000002E-2</v>
          </cell>
        </row>
        <row r="278">
          <cell r="A278" t="str">
            <v>KST</v>
          </cell>
          <cell r="B278" t="str">
            <v>Kasati JSC</v>
          </cell>
          <cell r="C278" t="str">
            <v>HNX</v>
          </cell>
          <cell r="D278" t="str">
            <v>Communications</v>
          </cell>
          <cell r="E278" t="str">
            <v>Telecommunications</v>
          </cell>
          <cell r="F278" t="str">
            <v xml:space="preserve">Sản xuất, phân phối điện, năng lượng, dịch vụ viễn thông </v>
          </cell>
          <cell r="G278">
            <v>40541</v>
          </cell>
          <cell r="H278">
            <v>3.1200000000000002E-2</v>
          </cell>
        </row>
        <row r="279">
          <cell r="A279" t="str">
            <v>KTB</v>
          </cell>
          <cell r="B279" t="str">
            <v>Tay Bac Minerals Investment JSC</v>
          </cell>
          <cell r="C279" t="str">
            <v>HOSE</v>
          </cell>
          <cell r="D279" t="str">
            <v>Basic Materials</v>
          </cell>
          <cell r="E279" t="str">
            <v>Mining</v>
          </cell>
          <cell r="F279" t="str">
            <v>Khai khoáng</v>
          </cell>
          <cell r="G279">
            <v>40452</v>
          </cell>
          <cell r="H279">
            <v>1.15E-2</v>
          </cell>
        </row>
        <row r="280">
          <cell r="A280" t="str">
            <v>KTS</v>
          </cell>
          <cell r="B280" t="str">
            <v>Kon Tum Sugar JSC</v>
          </cell>
          <cell r="C280" t="str">
            <v>HNX</v>
          </cell>
          <cell r="D280" t="str">
            <v>Consumer Goods  </v>
          </cell>
          <cell r="E280" t="str">
            <v>Food</v>
          </cell>
          <cell r="F280" t="str">
            <v>Chế biến lương thực thực phẩm, đồ uống, thức ăn chăn nuôi</v>
          </cell>
          <cell r="G280">
            <v>40543</v>
          </cell>
          <cell r="H280">
            <v>9.1799999999999993E-2</v>
          </cell>
        </row>
        <row r="281">
          <cell r="A281" t="str">
            <v>KTT</v>
          </cell>
          <cell r="B281" t="str">
            <v>Thien Truong Power Equipment Investment and Construction JSC</v>
          </cell>
          <cell r="C281" t="str">
            <v>HNX</v>
          </cell>
          <cell r="D281" t="str">
            <v>Industrial</v>
          </cell>
          <cell r="E281" t="str">
            <v>Engineering&amp;Construction</v>
          </cell>
          <cell r="F281" t="str">
            <v>Xây dựng (thi công), xây lắp</v>
          </cell>
          <cell r="G281">
            <v>40479</v>
          </cell>
          <cell r="H281">
            <v>5.6299999999999996E-2</v>
          </cell>
        </row>
        <row r="282">
          <cell r="A282" t="str">
            <v>KVC</v>
          </cell>
          <cell r="B282" t="str">
            <v>Kim Vi Stainless Steel Commercial Producing JSC</v>
          </cell>
          <cell r="C282" t="str">
            <v>HNX</v>
          </cell>
          <cell r="D282" t="str">
            <v>Basic Materials</v>
          </cell>
          <cell r="E282" t="str">
            <v>Iron/Steel</v>
          </cell>
          <cell r="F282" t="str">
            <v>SX thép</v>
          </cell>
          <cell r="G282" t="str">
            <v>14/04/2015</v>
          </cell>
          <cell r="H282">
            <v>0</v>
          </cell>
        </row>
        <row r="283">
          <cell r="A283" t="str">
            <v>L10</v>
          </cell>
          <cell r="B283" t="str">
            <v>LILAMA 10 JSC</v>
          </cell>
          <cell r="C283" t="str">
            <v>HOSE</v>
          </cell>
          <cell r="D283" t="str">
            <v>Industrial</v>
          </cell>
          <cell r="E283" t="str">
            <v>Engineering&amp;Construction</v>
          </cell>
          <cell r="F283" t="str">
            <v>Xây dựng (thi công), xây lắp</v>
          </cell>
          <cell r="G283">
            <v>39441</v>
          </cell>
          <cell r="H283">
            <v>1.18E-2</v>
          </cell>
        </row>
        <row r="284">
          <cell r="A284" t="str">
            <v>L14</v>
          </cell>
          <cell r="B284" t="str">
            <v>Licogi 14 JSC</v>
          </cell>
          <cell r="C284" t="str">
            <v>HNX</v>
          </cell>
          <cell r="D284" t="str">
            <v>Industrial</v>
          </cell>
          <cell r="E284" t="str">
            <v>Engineering&amp;Construction</v>
          </cell>
          <cell r="F284" t="str">
            <v>Xây dựng (thi công), xây lắp</v>
          </cell>
          <cell r="G284">
            <v>40728</v>
          </cell>
          <cell r="H284">
            <v>9.0000000000000011E-3</v>
          </cell>
        </row>
        <row r="285">
          <cell r="A285" t="str">
            <v>L18</v>
          </cell>
          <cell r="B285" t="str">
            <v>Investment and Construction JSC No 18</v>
          </cell>
          <cell r="C285" t="str">
            <v>HNX</v>
          </cell>
          <cell r="D285" t="str">
            <v>Industrial</v>
          </cell>
          <cell r="E285" t="str">
            <v>Engineering&amp;Construction</v>
          </cell>
          <cell r="F285" t="str">
            <v>Xây dựng (thi công), xây lắp</v>
          </cell>
          <cell r="G285">
            <v>39561</v>
          </cell>
          <cell r="H285">
            <v>2.2000000000000001E-3</v>
          </cell>
        </row>
        <row r="286">
          <cell r="A286" t="str">
            <v>L35</v>
          </cell>
          <cell r="B286" t="str">
            <v>Lilama Erection Mechanical JSC</v>
          </cell>
          <cell r="C286" t="str">
            <v>HNX</v>
          </cell>
          <cell r="D286" t="str">
            <v>Industrial</v>
          </cell>
          <cell r="E286" t="str">
            <v>Engineering&amp;Construction</v>
          </cell>
          <cell r="F286" t="str">
            <v>Xây dựng (thi công), xây lắp</v>
          </cell>
          <cell r="G286">
            <v>40261</v>
          </cell>
          <cell r="H286">
            <v>1E-4</v>
          </cell>
        </row>
        <row r="287">
          <cell r="A287" t="str">
            <v>L43</v>
          </cell>
          <cell r="B287" t="str">
            <v>Lilama 45.3 JSC</v>
          </cell>
          <cell r="C287" t="str">
            <v>HNX</v>
          </cell>
          <cell r="D287" t="str">
            <v>Industrial</v>
          </cell>
          <cell r="E287" t="str">
            <v>Engineering&amp;Construction</v>
          </cell>
          <cell r="F287" t="str">
            <v>Xây dựng (thi công), xây lắp</v>
          </cell>
          <cell r="G287">
            <v>39610</v>
          </cell>
          <cell r="H287">
            <v>2.0000000000000001E-4</v>
          </cell>
        </row>
        <row r="288">
          <cell r="A288" t="str">
            <v>L44</v>
          </cell>
          <cell r="B288" t="str">
            <v>Lilama 45.4</v>
          </cell>
          <cell r="C288" t="str">
            <v>HNX</v>
          </cell>
          <cell r="D288" t="str">
            <v>Industrial</v>
          </cell>
          <cell r="E288" t="str">
            <v>Engineering&amp;Construction</v>
          </cell>
          <cell r="F288" t="str">
            <v>Xây dựng (thi công), xây lắp</v>
          </cell>
          <cell r="G288">
            <v>40168</v>
          </cell>
          <cell r="H288">
            <v>4.1999999999999997E-3</v>
          </cell>
        </row>
        <row r="289">
          <cell r="A289" t="str">
            <v>L61</v>
          </cell>
          <cell r="B289" t="str">
            <v>Lilama 69.1 JSC</v>
          </cell>
          <cell r="C289" t="str">
            <v>HNX</v>
          </cell>
          <cell r="D289" t="str">
            <v>Industrial</v>
          </cell>
          <cell r="E289" t="str">
            <v>Engineering&amp;Construction</v>
          </cell>
          <cell r="F289" t="str">
            <v>Xây dựng (thi công), xây lắp</v>
          </cell>
          <cell r="G289">
            <v>39771</v>
          </cell>
          <cell r="H289">
            <v>5.2000000000000005E-2</v>
          </cell>
        </row>
        <row r="290">
          <cell r="A290" t="str">
            <v>L62</v>
          </cell>
          <cell r="B290" t="str">
            <v>LILAMA 69-2 JSC</v>
          </cell>
          <cell r="C290" t="str">
            <v>HNX</v>
          </cell>
          <cell r="D290" t="str">
            <v>Industrial</v>
          </cell>
          <cell r="E290" t="str">
            <v>Engineering&amp;Construction</v>
          </cell>
          <cell r="F290" t="str">
            <v>Xây dựng (thi công), xây lắp</v>
          </cell>
          <cell r="G290">
            <v>39559</v>
          </cell>
          <cell r="H290">
            <v>1E-4</v>
          </cell>
        </row>
        <row r="291">
          <cell r="A291" t="str">
            <v>LAF</v>
          </cell>
          <cell r="B291" t="str">
            <v>Long An Food Processing Export JSC</v>
          </cell>
          <cell r="C291" t="str">
            <v>HOSE</v>
          </cell>
          <cell r="D291" t="str">
            <v>Consumer Goods  </v>
          </cell>
          <cell r="E291" t="str">
            <v>Food</v>
          </cell>
          <cell r="F291" t="str">
            <v>Chế biến lương thực thực phẩm, đồ uống, thức ăn chăn nuôi</v>
          </cell>
          <cell r="G291">
            <v>36875</v>
          </cell>
          <cell r="H291">
            <v>3.5299999999999998E-2</v>
          </cell>
        </row>
        <row r="292">
          <cell r="A292" t="str">
            <v>LAS</v>
          </cell>
          <cell r="B292" t="str">
            <v>Lam Thao Fertilizers and Chemicals JSC</v>
          </cell>
          <cell r="C292" t="str">
            <v>HNX</v>
          </cell>
          <cell r="D292" t="str">
            <v>Basic Materials</v>
          </cell>
          <cell r="E292" t="str">
            <v>Chemicals</v>
          </cell>
          <cell r="F292" t="str">
            <v>SX phân bón, hóa chất cơ bản, hạt nhựa cao su tổng hợp</v>
          </cell>
          <cell r="G292">
            <v>40969</v>
          </cell>
          <cell r="H292">
            <v>8.14E-2</v>
          </cell>
        </row>
        <row r="293">
          <cell r="A293" t="str">
            <v>LBE</v>
          </cell>
          <cell r="B293" t="str">
            <v>Long An Book and Educational Equipment JSC</v>
          </cell>
          <cell r="C293" t="str">
            <v>HNX</v>
          </cell>
          <cell r="D293" t="str">
            <v>Communications</v>
          </cell>
          <cell r="E293" t="str">
            <v>Media</v>
          </cell>
          <cell r="F293" t="str">
            <v>Kinh doanh dịch vụ quảng cáo, tư vấn giám sát, in ấn</v>
          </cell>
          <cell r="G293">
            <v>39500</v>
          </cell>
          <cell r="H293">
            <v>1.9699999999999999E-2</v>
          </cell>
        </row>
        <row r="294">
          <cell r="A294" t="str">
            <v>LBM</v>
          </cell>
          <cell r="B294" t="str">
            <v>Lam Dong Mineral and Building Material JSC</v>
          </cell>
          <cell r="C294" t="str">
            <v>HOSE</v>
          </cell>
          <cell r="D294" t="str">
            <v>Industrial</v>
          </cell>
          <cell r="E294" t="str">
            <v>Building Materials</v>
          </cell>
          <cell r="F294" t="str">
            <v>SX vật liệu xây dựng (trừ thép)</v>
          </cell>
          <cell r="G294">
            <v>39071</v>
          </cell>
          <cell r="H294">
            <v>3.8800000000000001E-2</v>
          </cell>
        </row>
        <row r="295">
          <cell r="A295" t="str">
            <v>LCD</v>
          </cell>
          <cell r="B295" t="str">
            <v>Lilama Electromechanics Testing JSC</v>
          </cell>
          <cell r="C295" t="str">
            <v>HNX</v>
          </cell>
          <cell r="D295" t="str">
            <v>Industrial</v>
          </cell>
          <cell r="E295" t="str">
            <v>Engineering&amp;Construction</v>
          </cell>
          <cell r="F295" t="str">
            <v>Xây dựng (thi công), xây lắp</v>
          </cell>
          <cell r="G295">
            <v>40497</v>
          </cell>
          <cell r="H295">
            <v>0</v>
          </cell>
        </row>
        <row r="296">
          <cell r="A296" t="str">
            <v>LCG</v>
          </cell>
          <cell r="B296" t="str">
            <v>Licogi 16 JSC</v>
          </cell>
          <cell r="C296" t="str">
            <v>HOSE</v>
          </cell>
          <cell r="D296" t="str">
            <v>Industrial</v>
          </cell>
          <cell r="E296" t="str">
            <v>Engineering&amp;Construction</v>
          </cell>
          <cell r="F296" t="str">
            <v>Xây dựng (thi công), xây lắp</v>
          </cell>
          <cell r="G296">
            <v>39770</v>
          </cell>
          <cell r="H296">
            <v>0.36020000000000002</v>
          </cell>
        </row>
        <row r="297">
          <cell r="A297" t="str">
            <v>LCM</v>
          </cell>
          <cell r="B297" t="str">
            <v>Lao Cai Mineral Processing and Mining JSC</v>
          </cell>
          <cell r="C297" t="str">
            <v>HOSE</v>
          </cell>
          <cell r="D297" t="str">
            <v>Basic Materials</v>
          </cell>
          <cell r="E297" t="str">
            <v>Mining</v>
          </cell>
          <cell r="F297" t="str">
            <v>Khai khoáng</v>
          </cell>
          <cell r="G297">
            <v>40794</v>
          </cell>
          <cell r="H297">
            <v>9.1199999999999989E-2</v>
          </cell>
        </row>
        <row r="298">
          <cell r="A298" t="str">
            <v>LCS</v>
          </cell>
          <cell r="B298" t="str">
            <v>Licogi 16.6 JSC</v>
          </cell>
          <cell r="C298" t="str">
            <v>HNX</v>
          </cell>
          <cell r="D298" t="str">
            <v>Industrial</v>
          </cell>
          <cell r="E298" t="str">
            <v>Engineering&amp;Construction</v>
          </cell>
          <cell r="F298" t="str">
            <v>Xây dựng (thi công), xây lắp</v>
          </cell>
          <cell r="G298">
            <v>40365</v>
          </cell>
          <cell r="H298">
            <v>5.1999999999999998E-3</v>
          </cell>
        </row>
        <row r="299">
          <cell r="A299" t="str">
            <v>LDP</v>
          </cell>
          <cell r="B299" t="str">
            <v>Lam Dong Pharmaceutical JSC</v>
          </cell>
          <cell r="C299" t="str">
            <v>HNX</v>
          </cell>
          <cell r="D299" t="str">
            <v>Health Care </v>
          </cell>
          <cell r="E299" t="str">
            <v>Pharmaceuticals</v>
          </cell>
          <cell r="F299" t="str">
            <v>SX thuốc, hóa dược, dược liệu</v>
          </cell>
          <cell r="G299">
            <v>40379</v>
          </cell>
          <cell r="H299">
            <v>0.10050000000000001</v>
          </cell>
        </row>
        <row r="300">
          <cell r="A300" t="str">
            <v>LGC</v>
          </cell>
          <cell r="B300" t="str">
            <v>Lu Gia Mechanical Electric JSC</v>
          </cell>
          <cell r="C300" t="str">
            <v>HOSE</v>
          </cell>
          <cell r="D300" t="str">
            <v>Industrial</v>
          </cell>
          <cell r="E300" t="str">
            <v>Electrical Compo&amp;Equip</v>
          </cell>
          <cell r="F300" t="str">
            <v>SX điện tử, máy vi tính quang học, thiết bị viễn thông</v>
          </cell>
          <cell r="G300">
            <v>39078</v>
          </cell>
          <cell r="H300">
            <v>0.41759999999999997</v>
          </cell>
        </row>
        <row r="301">
          <cell r="A301" t="str">
            <v>LGL</v>
          </cell>
          <cell r="B301" t="str">
            <v>Long Giang Investment and Urban Development JSC</v>
          </cell>
          <cell r="C301" t="str">
            <v>HOSE</v>
          </cell>
          <cell r="D301" t="str">
            <v>Industrial</v>
          </cell>
          <cell r="E301" t="str">
            <v>Engineering&amp;Construction</v>
          </cell>
          <cell r="F301" t="str">
            <v>Kinh doanh BDS và cơ sở hạ tầng</v>
          </cell>
          <cell r="G301">
            <v>40094</v>
          </cell>
          <cell r="H301">
            <v>1.4000000000000002E-3</v>
          </cell>
        </row>
        <row r="302">
          <cell r="A302" t="str">
            <v>LHC</v>
          </cell>
          <cell r="B302" t="str">
            <v>Lam Dong Hydraulic Construction JSC</v>
          </cell>
          <cell r="C302" t="str">
            <v>HNX</v>
          </cell>
          <cell r="D302" t="str">
            <v>Industrial</v>
          </cell>
          <cell r="E302" t="str">
            <v>Engineering&amp;Construction</v>
          </cell>
          <cell r="F302" t="str">
            <v>Xây dựng (thi công), xây lắp</v>
          </cell>
          <cell r="G302">
            <v>40191</v>
          </cell>
          <cell r="H302">
            <v>0.16309999999999999</v>
          </cell>
        </row>
        <row r="303">
          <cell r="A303" t="str">
            <v>LHG</v>
          </cell>
          <cell r="B303" t="str">
            <v>Long Hau Corp</v>
          </cell>
          <cell r="C303" t="str">
            <v>HOSE</v>
          </cell>
          <cell r="D303" t="str">
            <v>Financial</v>
          </cell>
          <cell r="E303" t="str">
            <v>Real Estate</v>
          </cell>
          <cell r="F303" t="str">
            <v>Kinh doanh BDS và cơ sở hạ tầng</v>
          </cell>
          <cell r="G303">
            <v>40260</v>
          </cell>
          <cell r="H303">
            <v>0.1714</v>
          </cell>
        </row>
        <row r="304">
          <cell r="A304" t="str">
            <v>LIG</v>
          </cell>
          <cell r="B304" t="str">
            <v>Licogi 13 JSC</v>
          </cell>
          <cell r="C304" t="str">
            <v>HNX</v>
          </cell>
          <cell r="D304" t="str">
            <v>Industrial</v>
          </cell>
          <cell r="E304" t="str">
            <v>Engineering&amp;Construction</v>
          </cell>
          <cell r="F304" t="str">
            <v>Xây dựng (thi công), xây lắp</v>
          </cell>
          <cell r="G304">
            <v>40289</v>
          </cell>
          <cell r="H304">
            <v>0</v>
          </cell>
        </row>
        <row r="305">
          <cell r="A305" t="str">
            <v>LIX</v>
          </cell>
          <cell r="B305" t="str">
            <v>Lix Detergent JSC</v>
          </cell>
          <cell r="C305" t="str">
            <v>HOSE</v>
          </cell>
          <cell r="D305" t="str">
            <v>Consumer Goods  </v>
          </cell>
          <cell r="E305" t="str">
            <v>Chemicals</v>
          </cell>
          <cell r="F305" t="str">
            <v>SX phân bón, hóa chất cơ bản, hạt nhựa cao su tổng hợp</v>
          </cell>
          <cell r="G305">
            <v>40157</v>
          </cell>
          <cell r="H305">
            <v>0.19649999999999998</v>
          </cell>
        </row>
        <row r="306">
          <cell r="A306" t="str">
            <v>LM7</v>
          </cell>
          <cell r="B306" t="str">
            <v>Lilama 7 JSC</v>
          </cell>
          <cell r="C306" t="str">
            <v>HNX</v>
          </cell>
          <cell r="D306" t="str">
            <v>Industrial</v>
          </cell>
          <cell r="E306" t="str">
            <v>Engineering&amp;Construction</v>
          </cell>
          <cell r="F306" t="str">
            <v>Xây dựng (thi công), xây lắp</v>
          </cell>
          <cell r="G306">
            <v>40479</v>
          </cell>
          <cell r="H306">
            <v>1E-3</v>
          </cell>
        </row>
        <row r="307">
          <cell r="A307" t="str">
            <v>LM8</v>
          </cell>
          <cell r="B307" t="str">
            <v>LILAMA 18 JSC</v>
          </cell>
          <cell r="C307" t="str">
            <v>HOSE</v>
          </cell>
          <cell r="D307" t="str">
            <v>Industrial</v>
          </cell>
          <cell r="E307" t="str">
            <v>Engineering&amp;Construction</v>
          </cell>
          <cell r="F307" t="str">
            <v>Xây dựng (thi công), xây lắp</v>
          </cell>
          <cell r="G307">
            <v>40497</v>
          </cell>
          <cell r="H307">
            <v>5.9500000000000004E-2</v>
          </cell>
        </row>
        <row r="308">
          <cell r="A308" t="str">
            <v>LO5</v>
          </cell>
          <cell r="B308" t="str">
            <v>Lilama 5 JSC</v>
          </cell>
          <cell r="C308" t="str">
            <v>HNX</v>
          </cell>
          <cell r="D308" t="str">
            <v>Industrial</v>
          </cell>
          <cell r="E308" t="str">
            <v>Engineering&amp;Construction</v>
          </cell>
          <cell r="F308" t="str">
            <v>Xây dựng (thi công), xây lắp</v>
          </cell>
          <cell r="G308">
            <v>40168</v>
          </cell>
          <cell r="H308">
            <v>3.3E-3</v>
          </cell>
        </row>
        <row r="309">
          <cell r="A309" t="str">
            <v>LSS</v>
          </cell>
          <cell r="B309" t="str">
            <v>Lam Son Sugar JSC</v>
          </cell>
          <cell r="C309" t="str">
            <v>HOSE</v>
          </cell>
          <cell r="D309" t="str">
            <v>Consumer Goods  </v>
          </cell>
          <cell r="E309" t="str">
            <v>Food</v>
          </cell>
          <cell r="F309" t="str">
            <v>Chế biến lương thực thực phẩm, đồ uống, thức ăn chăn nuôi</v>
          </cell>
          <cell r="G309">
            <v>39456</v>
          </cell>
          <cell r="H309">
            <v>9.5399999999999985E-2</v>
          </cell>
        </row>
        <row r="310">
          <cell r="A310" t="str">
            <v>LTC</v>
          </cell>
          <cell r="B310" t="str">
            <v>Low Current Telecom JSC</v>
          </cell>
          <cell r="C310" t="str">
            <v>HNX</v>
          </cell>
          <cell r="D310" t="str">
            <v>Communications</v>
          </cell>
          <cell r="E310" t="str">
            <v>Telecommunications</v>
          </cell>
          <cell r="F310" t="str">
            <v>SX điện tử, máy vi tính quang học, thiết bị viễn thông</v>
          </cell>
          <cell r="G310">
            <v>39065</v>
          </cell>
          <cell r="H310">
            <v>2.5000000000000001E-2</v>
          </cell>
        </row>
        <row r="311">
          <cell r="A311" t="str">
            <v>LUT</v>
          </cell>
          <cell r="B311" t="str">
            <v>Luong Tai Investment Construction JSC</v>
          </cell>
          <cell r="C311" t="str">
            <v>HNX</v>
          </cell>
          <cell r="D311" t="str">
            <v>Industrial</v>
          </cell>
          <cell r="E311" t="str">
            <v>Engineering&amp;Construction</v>
          </cell>
          <cell r="F311" t="str">
            <v>Xây dựng (thi công), xây lắp</v>
          </cell>
          <cell r="G311">
            <v>39451</v>
          </cell>
          <cell r="H311">
            <v>1.1000000000000001E-3</v>
          </cell>
        </row>
        <row r="312">
          <cell r="A312" t="str">
            <v>MAC</v>
          </cell>
          <cell r="B312" t="str">
            <v>Marine Supply and Engineering Service JSC</v>
          </cell>
          <cell r="C312" t="str">
            <v>HNX</v>
          </cell>
          <cell r="D312" t="str">
            <v>Industrial</v>
          </cell>
          <cell r="E312" t="str">
            <v>Transportation</v>
          </cell>
          <cell r="F312" t="str">
            <v>Kinh doanh kho bãi và các dịch vụ hỗ trợ vận tải</v>
          </cell>
          <cell r="G312">
            <v>40171</v>
          </cell>
          <cell r="H312">
            <v>0</v>
          </cell>
        </row>
        <row r="313">
          <cell r="A313" t="str">
            <v>MAS</v>
          </cell>
          <cell r="B313" t="str">
            <v>Danang Airport Services JSC</v>
          </cell>
          <cell r="C313" t="str">
            <v>HNX</v>
          </cell>
          <cell r="D313" t="str">
            <v>Industrial</v>
          </cell>
          <cell r="E313" t="str">
            <v>Transportation</v>
          </cell>
          <cell r="F313" t="str">
            <v>Kinh doanh vận tải đường bộ, đường sắt, đường thủy, hàng không</v>
          </cell>
          <cell r="G313" t="str">
            <v>15/07/2014</v>
          </cell>
          <cell r="H313">
            <v>6.4299999999999996E-2</v>
          </cell>
        </row>
        <row r="314">
          <cell r="A314" t="str">
            <v>MBB</v>
          </cell>
          <cell r="B314" t="str">
            <v>Military Commercial Joint Stock Bank</v>
          </cell>
          <cell r="C314" t="str">
            <v>HOSE</v>
          </cell>
          <cell r="D314" t="str">
            <v>Financial</v>
          </cell>
          <cell r="E314" t="str">
            <v>Banks</v>
          </cell>
          <cell r="F314" t="str">
            <v>Ngân hàng</v>
          </cell>
          <cell r="G314">
            <v>40848</v>
          </cell>
          <cell r="H314">
            <v>0.1</v>
          </cell>
        </row>
        <row r="315">
          <cell r="A315" t="str">
            <v>MCC</v>
          </cell>
          <cell r="B315" t="str">
            <v>High-Grade Brick-Tile JSC</v>
          </cell>
          <cell r="C315" t="str">
            <v>HNX</v>
          </cell>
          <cell r="D315" t="str">
            <v>Industrial</v>
          </cell>
          <cell r="E315" t="str">
            <v>Building Materials</v>
          </cell>
          <cell r="F315" t="str">
            <v>SX vật liệu xây dựng (trừ thép)</v>
          </cell>
          <cell r="G315">
            <v>40294</v>
          </cell>
          <cell r="H315">
            <v>1.24E-2</v>
          </cell>
        </row>
        <row r="316">
          <cell r="A316" t="str">
            <v>MCF</v>
          </cell>
          <cell r="B316" t="str">
            <v>Mechanics Construction and Foodstuff JSC</v>
          </cell>
          <cell r="C316" t="str">
            <v>HNX</v>
          </cell>
          <cell r="D316" t="str">
            <v>Consumer Goods  </v>
          </cell>
          <cell r="E316" t="str">
            <v>Distribution/Wholesale</v>
          </cell>
          <cell r="F316" t="str">
            <v>Thương mại hàng nông lâm nghiệp</v>
          </cell>
          <cell r="G316">
            <v>40588</v>
          </cell>
          <cell r="H316">
            <v>6.1200000000000004E-2</v>
          </cell>
        </row>
        <row r="317">
          <cell r="A317" t="str">
            <v>MCG</v>
          </cell>
          <cell r="B317" t="str">
            <v>Vietnam Mechanization Electrification &amp; Construction JSC</v>
          </cell>
          <cell r="C317" t="str">
            <v>HOSE</v>
          </cell>
          <cell r="D317" t="str">
            <v>Industrial</v>
          </cell>
          <cell r="E317" t="str">
            <v>Engineering&amp;Construction</v>
          </cell>
          <cell r="F317" t="str">
            <v>Xây dựng (thi công), xây lắp</v>
          </cell>
          <cell r="G317">
            <v>40080</v>
          </cell>
          <cell r="H317">
            <v>4.82E-2</v>
          </cell>
        </row>
        <row r="318">
          <cell r="A318" t="str">
            <v>MCO</v>
          </cell>
          <cell r="B318" t="str">
            <v>MCO Viet Nam JSC</v>
          </cell>
          <cell r="C318" t="str">
            <v>HNX</v>
          </cell>
          <cell r="D318" t="str">
            <v>Industrial</v>
          </cell>
          <cell r="E318" t="str">
            <v>Engineering&amp;Construction</v>
          </cell>
          <cell r="F318" t="str">
            <v>Xây dựng (thi công), xây lắp</v>
          </cell>
          <cell r="G318">
            <v>39072</v>
          </cell>
          <cell r="H318">
            <v>1.9299999999999998E-2</v>
          </cell>
        </row>
        <row r="319">
          <cell r="A319" t="str">
            <v>MCP</v>
          </cell>
          <cell r="B319" t="str">
            <v>My Chau Printing and Packaging Holdings Co</v>
          </cell>
          <cell r="C319" t="str">
            <v>HOSE</v>
          </cell>
          <cell r="D319" t="str">
            <v>Industrial</v>
          </cell>
          <cell r="E319" t="str">
            <v>Packaging&amp;Containers</v>
          </cell>
          <cell r="F319" t="str">
            <v>SX phân bón, hóa chất cơ bản, hạt nhựa cao su tổng hợp</v>
          </cell>
          <cell r="G319">
            <v>39079</v>
          </cell>
          <cell r="H319">
            <v>5.0300000000000004E-2</v>
          </cell>
        </row>
        <row r="320">
          <cell r="A320" t="str">
            <v>MDC</v>
          </cell>
          <cell r="B320" t="str">
            <v>Mong Duong Coal JSC</v>
          </cell>
          <cell r="C320" t="str">
            <v>HNX</v>
          </cell>
          <cell r="D320" t="str">
            <v>Energy</v>
          </cell>
          <cell r="E320" t="str">
            <v>Coal</v>
          </cell>
          <cell r="F320" t="str">
            <v>Khai khoáng</v>
          </cell>
          <cell r="G320">
            <v>40017</v>
          </cell>
          <cell r="H320">
            <v>0.17920000000000003</v>
          </cell>
        </row>
        <row r="321">
          <cell r="A321" t="str">
            <v>MDG</v>
          </cell>
          <cell r="B321" t="str">
            <v>Mien Dong JSC</v>
          </cell>
          <cell r="C321" t="str">
            <v>HOSE</v>
          </cell>
          <cell r="D321" t="str">
            <v>Industrial</v>
          </cell>
          <cell r="E321" t="str">
            <v>Engineering&amp;Construction</v>
          </cell>
          <cell r="F321" t="str">
            <v>Xây dựng (thi công), xây lắp</v>
          </cell>
          <cell r="G321">
            <v>40555</v>
          </cell>
          <cell r="H321">
            <v>1E-4</v>
          </cell>
        </row>
        <row r="322">
          <cell r="A322" t="str">
            <v>MEC</v>
          </cell>
          <cell r="B322" t="str">
            <v>Song Da Someco JSC</v>
          </cell>
          <cell r="C322" t="str">
            <v>HNX</v>
          </cell>
          <cell r="D322" t="str">
            <v>Industrial</v>
          </cell>
          <cell r="E322" t="str">
            <v>Engineering&amp;Construction</v>
          </cell>
          <cell r="F322" t="str">
            <v>Cơ khí, chế tạo MMTB , sản xuất kim loại đúc sẵn</v>
          </cell>
          <cell r="G322">
            <v>39065</v>
          </cell>
          <cell r="H322">
            <v>6.83E-2</v>
          </cell>
        </row>
        <row r="323">
          <cell r="A323" t="str">
            <v>MHC</v>
          </cell>
          <cell r="B323" t="str">
            <v>Hanoi Maritime Holding Co</v>
          </cell>
          <cell r="C323" t="str">
            <v>HOSE</v>
          </cell>
          <cell r="D323" t="str">
            <v>Industrial</v>
          </cell>
          <cell r="E323" t="str">
            <v>Transportation</v>
          </cell>
          <cell r="F323" t="str">
            <v>Kinh doanh vận tải đường bộ, đường sắt, đường thủy, hàng không</v>
          </cell>
          <cell r="G323">
            <v>38432</v>
          </cell>
          <cell r="H323">
            <v>1.21E-2</v>
          </cell>
        </row>
        <row r="324">
          <cell r="A324" t="str">
            <v>MHL</v>
          </cell>
          <cell r="B324" t="str">
            <v>Minh Huu Lien JSC</v>
          </cell>
          <cell r="C324" t="str">
            <v>HNX</v>
          </cell>
          <cell r="D324" t="str">
            <v>Basic Materials</v>
          </cell>
          <cell r="E324" t="str">
            <v>Iron/Steel</v>
          </cell>
          <cell r="F324" t="str">
            <v>SX thép</v>
          </cell>
          <cell r="G324">
            <v>40143</v>
          </cell>
          <cell r="H324">
            <v>0</v>
          </cell>
        </row>
        <row r="325">
          <cell r="A325" t="str">
            <v>MIM</v>
          </cell>
          <cell r="B325" t="str">
            <v>Mineral and Mechanical JSC</v>
          </cell>
          <cell r="C325" t="str">
            <v>HNX</v>
          </cell>
          <cell r="D325" t="str">
            <v>Basic Materials</v>
          </cell>
          <cell r="E325" t="str">
            <v>Mining</v>
          </cell>
          <cell r="F325" t="str">
            <v>Khai khoáng</v>
          </cell>
          <cell r="G325">
            <v>40406</v>
          </cell>
          <cell r="H325">
            <v>3.8E-3</v>
          </cell>
        </row>
        <row r="326">
          <cell r="A326" t="str">
            <v>MKV</v>
          </cell>
          <cell r="B326" t="str">
            <v>Cai Lay Veterinary Pharmaceutical JSC</v>
          </cell>
          <cell r="C326" t="str">
            <v>HNX</v>
          </cell>
          <cell r="D326" t="str">
            <v>Health Care </v>
          </cell>
          <cell r="E326" t="str">
            <v>Pharmaceuticals</v>
          </cell>
          <cell r="F326" t="str">
            <v>SX thuốc, hóa dược, dược liệu</v>
          </cell>
          <cell r="G326">
            <v>39773</v>
          </cell>
          <cell r="H326">
            <v>3.1200000000000002E-2</v>
          </cell>
        </row>
        <row r="327">
          <cell r="A327" t="str">
            <v>MNC</v>
          </cell>
          <cell r="B327" t="str">
            <v>Mailinh Corp in Northern Central</v>
          </cell>
          <cell r="C327" t="str">
            <v>HNX</v>
          </cell>
          <cell r="D327" t="str">
            <v>Industrial</v>
          </cell>
          <cell r="E327" t="str">
            <v>Transportation</v>
          </cell>
          <cell r="F327" t="str">
            <v>Kinh doanh vận tải đường bộ, đường sắt, đường thủy, hàng không</v>
          </cell>
          <cell r="G327">
            <v>40528</v>
          </cell>
          <cell r="H327">
            <v>2.8999999999999998E-3</v>
          </cell>
        </row>
        <row r="328">
          <cell r="A328" t="str">
            <v>MSN</v>
          </cell>
          <cell r="B328" t="str">
            <v>Masan Group Corp</v>
          </cell>
          <cell r="C328" t="str">
            <v>HOSE</v>
          </cell>
          <cell r="D328" t="str">
            <v>Consumer Goods  </v>
          </cell>
          <cell r="E328" t="str">
            <v>Food</v>
          </cell>
          <cell r="F328" t="str">
            <v>Thương mại hàng tiêu dùng</v>
          </cell>
          <cell r="G328">
            <v>40122</v>
          </cell>
          <cell r="H328">
            <v>0.35439999999999999</v>
          </cell>
        </row>
        <row r="329">
          <cell r="A329" t="str">
            <v>MWG</v>
          </cell>
          <cell r="B329" t="str">
            <v>Mobile World Investment Corporation</v>
          </cell>
          <cell r="C329" t="str">
            <v>HOSE</v>
          </cell>
          <cell r="D329" t="str">
            <v>Consumer Services  </v>
          </cell>
          <cell r="E329" t="str">
            <v>Retail</v>
          </cell>
          <cell r="F329" t="str">
            <v>Thương mại hàng tiêu dùng</v>
          </cell>
          <cell r="G329" t="str">
            <v>14/07/2014</v>
          </cell>
          <cell r="H329">
            <v>0.49</v>
          </cell>
        </row>
        <row r="330">
          <cell r="A330" t="str">
            <v>NAG</v>
          </cell>
          <cell r="B330" t="str">
            <v>Nagakawa Viet Nam JSC</v>
          </cell>
          <cell r="C330" t="str">
            <v>HNX</v>
          </cell>
          <cell r="D330" t="str">
            <v>Consumer Goods  </v>
          </cell>
          <cell r="E330" t="str">
            <v>Home Furnishings</v>
          </cell>
          <cell r="F330" t="str">
            <v xml:space="preserve"> SX đồ gia dụng, thiết bị văn phòng, thiết bị giáo dục, trang TBYT</v>
          </cell>
          <cell r="G330">
            <v>40078</v>
          </cell>
          <cell r="H330">
            <v>3.1899999999999998E-2</v>
          </cell>
        </row>
        <row r="331">
          <cell r="A331" t="str">
            <v>NAV</v>
          </cell>
          <cell r="B331" t="str">
            <v>Nam Viet JSC</v>
          </cell>
          <cell r="C331" t="str">
            <v>HOSE</v>
          </cell>
          <cell r="D331" t="str">
            <v>Industrial</v>
          </cell>
          <cell r="E331" t="str">
            <v>Building Materials</v>
          </cell>
          <cell r="F331" t="str">
            <v>Xây dựng (thi công), xây lắp</v>
          </cell>
          <cell r="G331">
            <v>39073</v>
          </cell>
          <cell r="H331">
            <v>4.7100000000000003E-2</v>
          </cell>
        </row>
        <row r="332">
          <cell r="A332" t="str">
            <v>NBB</v>
          </cell>
          <cell r="B332" t="str">
            <v>NBB Investment Corp</v>
          </cell>
          <cell r="C332" t="str">
            <v>HOSE</v>
          </cell>
          <cell r="D332" t="str">
            <v>Financial</v>
          </cell>
          <cell r="E332" t="str">
            <v>Real Estate</v>
          </cell>
          <cell r="F332" t="str">
            <v>Kinh doanh BDS và cơ sở hạ tầng</v>
          </cell>
          <cell r="G332">
            <v>39862</v>
          </cell>
          <cell r="H332">
            <v>0.36869999999999997</v>
          </cell>
        </row>
        <row r="333">
          <cell r="A333" t="str">
            <v>NBC</v>
          </cell>
          <cell r="B333" t="str">
            <v>Vinacomin - Nui Beo Coal JSC</v>
          </cell>
          <cell r="C333" t="str">
            <v>HNX</v>
          </cell>
          <cell r="D333" t="str">
            <v>Energy</v>
          </cell>
          <cell r="E333" t="str">
            <v>Coal</v>
          </cell>
          <cell r="F333" t="str">
            <v>Khai khoáng</v>
          </cell>
          <cell r="G333">
            <v>39078</v>
          </cell>
          <cell r="H333">
            <v>5.33E-2</v>
          </cell>
        </row>
        <row r="334">
          <cell r="A334" t="str">
            <v>NBP</v>
          </cell>
          <cell r="B334" t="str">
            <v>Ninh Binh Thermal Power JSC</v>
          </cell>
          <cell r="C334" t="str">
            <v>HNX</v>
          </cell>
          <cell r="D334" t="str">
            <v>Utilities</v>
          </cell>
          <cell r="E334" t="str">
            <v>Electric</v>
          </cell>
          <cell r="F334" t="str">
            <v xml:space="preserve">Sản xuất, phân phối điện, năng lượng, dịch vụ viễn thông </v>
          </cell>
          <cell r="G334">
            <v>40031</v>
          </cell>
          <cell r="H334">
            <v>4.0399999999999998E-2</v>
          </cell>
        </row>
        <row r="335">
          <cell r="A335" t="str">
            <v>NCT</v>
          </cell>
          <cell r="B335" t="str">
            <v>Noi Bai Cargo Terminal Services JSC</v>
          </cell>
          <cell r="C335" t="str">
            <v>HoSE</v>
          </cell>
          <cell r="D335" t="str">
            <v>Industrial</v>
          </cell>
          <cell r="E335" t="str">
            <v>Transportation</v>
          </cell>
          <cell r="F335" t="str">
            <v>Kinh doanh kho bãi và các dịch vụ hỗ trợ vận tải</v>
          </cell>
          <cell r="G335" t="str">
            <v>08/01/2015</v>
          </cell>
          <cell r="H335">
            <v>6.3399999999999998E-2</v>
          </cell>
        </row>
        <row r="336">
          <cell r="A336" t="str">
            <v>NDF</v>
          </cell>
          <cell r="B336" t="str">
            <v>Nam Dinh Export Foodstuff and Agricultutal Products Processing JSC</v>
          </cell>
          <cell r="C336" t="str">
            <v>HNX</v>
          </cell>
          <cell r="D336" t="str">
            <v>Consumer Goods  </v>
          </cell>
          <cell r="E336" t="str">
            <v>Food</v>
          </cell>
          <cell r="F336" t="str">
            <v>Chế biến lương thực thực phẩm, đồ uống, thức ăn chăn nuôi</v>
          </cell>
          <cell r="G336" t="str">
            <v>12/09/2014</v>
          </cell>
          <cell r="H336">
            <v>1.7000000000000001E-3</v>
          </cell>
        </row>
        <row r="337">
          <cell r="A337" t="str">
            <v>NDN</v>
          </cell>
          <cell r="B337" t="str">
            <v>Danang Housing Investment Development JSC</v>
          </cell>
          <cell r="C337" t="str">
            <v>HNX</v>
          </cell>
          <cell r="D337" t="str">
            <v>Industrial</v>
          </cell>
          <cell r="E337" t="str">
            <v>Engineering&amp;Construction</v>
          </cell>
          <cell r="F337" t="str">
            <v>Kinh doanh BDS và cơ sở hạ tầng</v>
          </cell>
          <cell r="G337">
            <v>40625</v>
          </cell>
          <cell r="H337">
            <v>0.1217</v>
          </cell>
        </row>
        <row r="338">
          <cell r="A338" t="str">
            <v>NDX</v>
          </cell>
          <cell r="B338" t="str">
            <v>Danang Housing Development JSC</v>
          </cell>
          <cell r="C338" t="str">
            <v>HNX</v>
          </cell>
          <cell r="D338" t="str">
            <v>Financial</v>
          </cell>
          <cell r="E338" t="str">
            <v>Real Estate</v>
          </cell>
          <cell r="F338" t="str">
            <v>Xây dựng (thi công), xây lắp</v>
          </cell>
          <cell r="G338">
            <v>41472</v>
          </cell>
          <cell r="H338">
            <v>0</v>
          </cell>
        </row>
        <row r="339">
          <cell r="A339" t="str">
            <v>NET</v>
          </cell>
          <cell r="B339" t="str">
            <v>Net Detergent JSC</v>
          </cell>
          <cell r="C339" t="str">
            <v>HNX</v>
          </cell>
          <cell r="D339" t="str">
            <v>Consumer Goods  </v>
          </cell>
          <cell r="E339" t="str">
            <v>Chemicals</v>
          </cell>
          <cell r="F339" t="str">
            <v>SX phân bón, hóa chất cơ bản, hạt nhựa cao su tổng hợp</v>
          </cell>
          <cell r="G339">
            <v>40436</v>
          </cell>
          <cell r="H339">
            <v>0.21100000000000002</v>
          </cell>
        </row>
        <row r="340">
          <cell r="A340" t="str">
            <v>NFC</v>
          </cell>
          <cell r="B340" t="str">
            <v>Ninh Binh Phosphate Fertilizer JSC</v>
          </cell>
          <cell r="C340" t="str">
            <v>HNX</v>
          </cell>
          <cell r="D340" t="str">
            <v>Basic Materials</v>
          </cell>
          <cell r="E340" t="str">
            <v>Chemicals</v>
          </cell>
          <cell r="F340" t="str">
            <v>SX phân bón, hóa chất cơ bản, hạt nhựa cao su tổng hợp</v>
          </cell>
          <cell r="G340" t="str">
            <v>03/03/2014</v>
          </cell>
          <cell r="H340">
            <v>2.0000000000000001E-4</v>
          </cell>
        </row>
        <row r="341">
          <cell r="A341" t="str">
            <v>NGC</v>
          </cell>
          <cell r="B341" t="str">
            <v>Ngo Quyen Export Seafood Processing JSC</v>
          </cell>
          <cell r="C341" t="str">
            <v>HNX</v>
          </cell>
          <cell r="D341" t="str">
            <v>Consumer Goods  </v>
          </cell>
          <cell r="E341" t="str">
            <v>Food</v>
          </cell>
          <cell r="F341" t="str">
            <v>Chế biến thủy hải sản</v>
          </cell>
          <cell r="G341">
            <v>39513</v>
          </cell>
          <cell r="H341">
            <v>0.1225</v>
          </cell>
        </row>
        <row r="342">
          <cell r="A342" t="str">
            <v>NHA</v>
          </cell>
          <cell r="B342" t="str">
            <v>Ha Noi South Housing and Urban Development Corp</v>
          </cell>
          <cell r="C342" t="str">
            <v>HNX</v>
          </cell>
          <cell r="D342" t="str">
            <v>Industrial</v>
          </cell>
          <cell r="E342" t="str">
            <v>Engineering&amp;Construction</v>
          </cell>
          <cell r="F342" t="str">
            <v>Xây dựng (thi công), xây lắp</v>
          </cell>
          <cell r="G342">
            <v>40372</v>
          </cell>
          <cell r="H342">
            <v>3.2000000000000002E-3</v>
          </cell>
        </row>
        <row r="343">
          <cell r="A343" t="str">
            <v>NHC</v>
          </cell>
          <cell r="B343" t="str">
            <v>Nhi Hiep Brick-Tile JSC</v>
          </cell>
          <cell r="C343" t="str">
            <v>HNX</v>
          </cell>
          <cell r="D343" t="str">
            <v>Industrial</v>
          </cell>
          <cell r="E343" t="str">
            <v>Building Materials</v>
          </cell>
          <cell r="F343" t="str">
            <v>SX vật liệu xây dựng (trừ thép)</v>
          </cell>
          <cell r="G343">
            <v>39981</v>
          </cell>
          <cell r="H343">
            <v>0.18429999999999999</v>
          </cell>
        </row>
        <row r="344">
          <cell r="A344" t="str">
            <v>NHP</v>
          </cell>
          <cell r="B344" t="str">
            <v>NHP Production Import - Export JSC</v>
          </cell>
          <cell r="C344" t="str">
            <v>HNX</v>
          </cell>
          <cell r="D344" t="str">
            <v>Industrial</v>
          </cell>
          <cell r="E344" t="str">
            <v>Packaging&amp;Containers</v>
          </cell>
          <cell r="F344" t="str">
            <v>SX phân bón, hóa chất cơ bản, hạt nhựa cao su tổng hợp</v>
          </cell>
          <cell r="G344" t="str">
            <v>11/03/2015</v>
          </cell>
          <cell r="H344">
            <v>2.0000000000000001E-4</v>
          </cell>
        </row>
        <row r="345">
          <cell r="A345" t="str">
            <v>NHS</v>
          </cell>
          <cell r="B345" t="str">
            <v>Ninh Hoa Sugar JSC</v>
          </cell>
          <cell r="C345" t="str">
            <v>HOSE</v>
          </cell>
          <cell r="D345" t="str">
            <v>Consumer Goods  </v>
          </cell>
          <cell r="E345" t="str">
            <v>Food</v>
          </cell>
          <cell r="F345" t="str">
            <v>Chế biến lương thực thực phẩm, đồ uống, thức ăn chăn nuôi</v>
          </cell>
          <cell r="G345">
            <v>40361</v>
          </cell>
          <cell r="H345">
            <v>4.4000000000000004E-2</v>
          </cell>
        </row>
        <row r="346">
          <cell r="A346" t="str">
            <v>NKG</v>
          </cell>
          <cell r="B346" t="str">
            <v>Nam Kim Steel JSC</v>
          </cell>
          <cell r="C346" t="str">
            <v>HOSE</v>
          </cell>
          <cell r="D346" t="str">
            <v>Basic Materials</v>
          </cell>
          <cell r="E346" t="str">
            <v>Iron/Steel</v>
          </cell>
          <cell r="F346" t="str">
            <v>SX thép</v>
          </cell>
          <cell r="G346">
            <v>40557</v>
          </cell>
          <cell r="H346">
            <v>2.6000000000000002E-2</v>
          </cell>
        </row>
        <row r="347">
          <cell r="A347" t="str">
            <v>NLG</v>
          </cell>
          <cell r="B347" t="str">
            <v>Nam Long Investment Corporation</v>
          </cell>
          <cell r="C347" t="str">
            <v>HOSE</v>
          </cell>
          <cell r="D347" t="str">
            <v>Financial</v>
          </cell>
          <cell r="E347" t="str">
            <v>Real Estate</v>
          </cell>
          <cell r="F347" t="str">
            <v>Kinh doanh BDS và cơ sở hạ tầng</v>
          </cell>
          <cell r="G347">
            <v>41372</v>
          </cell>
          <cell r="H347">
            <v>0.4587</v>
          </cell>
        </row>
        <row r="348">
          <cell r="A348" t="str">
            <v>NNC</v>
          </cell>
          <cell r="B348" t="str">
            <v>Nui Nho Stone JSC</v>
          </cell>
          <cell r="C348" t="str">
            <v>HOSE</v>
          </cell>
          <cell r="D348" t="str">
            <v>Basic Materials</v>
          </cell>
          <cell r="E348" t="str">
            <v>Mining</v>
          </cell>
          <cell r="F348" t="str">
            <v>Khai khoáng</v>
          </cell>
          <cell r="G348">
            <v>40352</v>
          </cell>
          <cell r="H348">
            <v>0.21879999999999999</v>
          </cell>
        </row>
        <row r="349">
          <cell r="A349" t="str">
            <v>NPS</v>
          </cell>
          <cell r="B349" t="str">
            <v>Phu Thinh-Nha Be Garment JSC</v>
          </cell>
          <cell r="C349" t="str">
            <v>HNX</v>
          </cell>
          <cell r="D349" t="str">
            <v>Consumer Goods  </v>
          </cell>
          <cell r="E349" t="str">
            <v>Textiles</v>
          </cell>
          <cell r="F349" t="str">
            <v>May, sản xuất trang phục và da giày</v>
          </cell>
          <cell r="G349">
            <v>39078</v>
          </cell>
          <cell r="H349">
            <v>3.0099999999999998E-2</v>
          </cell>
        </row>
        <row r="350">
          <cell r="A350" t="str">
            <v>NSC</v>
          </cell>
          <cell r="B350" t="str">
            <v>National Seed JSC</v>
          </cell>
          <cell r="C350" t="str">
            <v>HOSE</v>
          </cell>
          <cell r="D350" t="str">
            <v>Consumer Goods  </v>
          </cell>
          <cell r="E350" t="str">
            <v>Agriculture</v>
          </cell>
          <cell r="F350" t="str">
            <v>Thương mại hàng nông lâm nghiệp</v>
          </cell>
          <cell r="G350">
            <v>39072</v>
          </cell>
          <cell r="H350">
            <v>0.17739999999999997</v>
          </cell>
        </row>
        <row r="351">
          <cell r="A351" t="str">
            <v>NST</v>
          </cell>
          <cell r="B351" t="str">
            <v>Ngan Son JSC</v>
          </cell>
          <cell r="C351" t="str">
            <v>HNX</v>
          </cell>
          <cell r="D351" t="str">
            <v>Consumer Goods  </v>
          </cell>
          <cell r="E351" t="str">
            <v>Agriculture</v>
          </cell>
          <cell r="F351" t="str">
            <v>Chế biến lương thực thực phẩm, đồ uống, thức ăn chăn nuôi</v>
          </cell>
          <cell r="G351">
            <v>39080</v>
          </cell>
          <cell r="H351">
            <v>6.8600000000000008E-2</v>
          </cell>
        </row>
        <row r="352">
          <cell r="A352" t="str">
            <v>NT2</v>
          </cell>
          <cell r="B352" t="str">
            <v>PetroVietnam Power Nhon Trach 2 JSC</v>
          </cell>
          <cell r="C352" t="str">
            <v>HOSE</v>
          </cell>
          <cell r="D352" t="str">
            <v>Utilities</v>
          </cell>
          <cell r="E352" t="str">
            <v>Electric</v>
          </cell>
          <cell r="F352" t="str">
            <v xml:space="preserve">Sản xuất, phân phối điện, năng lượng, dịch vụ viễn thông </v>
          </cell>
          <cell r="G352">
            <v>42167</v>
          </cell>
          <cell r="H352">
            <v>5.9500000000000004E-2</v>
          </cell>
        </row>
        <row r="353">
          <cell r="A353" t="str">
            <v>NTL</v>
          </cell>
          <cell r="B353" t="str">
            <v>Tu Liem Urban Development JSC</v>
          </cell>
          <cell r="C353" t="str">
            <v>HOSE</v>
          </cell>
          <cell r="D353" t="str">
            <v>Industrial</v>
          </cell>
          <cell r="E353" t="str">
            <v>Engineering&amp;Construction</v>
          </cell>
          <cell r="F353" t="str">
            <v>Kinh doanh BDS và cơ sở hạ tầng</v>
          </cell>
          <cell r="G353">
            <v>39440</v>
          </cell>
          <cell r="H353">
            <v>7.4999999999999997E-2</v>
          </cell>
        </row>
        <row r="354">
          <cell r="A354" t="str">
            <v>NTP</v>
          </cell>
          <cell r="B354" t="str">
            <v>Tien Phong Plastic JSC</v>
          </cell>
          <cell r="C354" t="str">
            <v>HNX</v>
          </cell>
          <cell r="D354" t="str">
            <v>Basic Materials</v>
          </cell>
          <cell r="E354" t="str">
            <v>Chemicals</v>
          </cell>
          <cell r="F354" t="str">
            <v>SX phân bón, hóa chất cơ bản, hạt nhựa cao su tổng hợp</v>
          </cell>
          <cell r="G354">
            <v>39062</v>
          </cell>
          <cell r="H354">
            <v>0.36070000000000002</v>
          </cell>
        </row>
        <row r="355">
          <cell r="A355" t="str">
            <v>NVB</v>
          </cell>
          <cell r="B355" t="str">
            <v>Nam Viet Commercial JSB</v>
          </cell>
          <cell r="C355" t="str">
            <v>HNX</v>
          </cell>
          <cell r="D355" t="str">
            <v>Financial</v>
          </cell>
          <cell r="E355" t="str">
            <v>Banks</v>
          </cell>
          <cell r="F355" t="str">
            <v>Ngân hàng</v>
          </cell>
          <cell r="G355">
            <v>40434</v>
          </cell>
          <cell r="H355">
            <v>2.9999999999999997E-4</v>
          </cell>
        </row>
        <row r="356">
          <cell r="A356" t="str">
            <v>NVT</v>
          </cell>
          <cell r="B356" t="str">
            <v>Ninh Van Bay Real Estate JSC</v>
          </cell>
          <cell r="C356" t="str">
            <v>HOSE</v>
          </cell>
          <cell r="D356" t="str">
            <v>Financial</v>
          </cell>
          <cell r="E356" t="str">
            <v>Real Estate</v>
          </cell>
          <cell r="F356" t="str">
            <v>Kinh doanh BDS và cơ sở hạ tầng</v>
          </cell>
          <cell r="G356">
            <v>40305</v>
          </cell>
          <cell r="H356">
            <v>0.48590000000000005</v>
          </cell>
        </row>
        <row r="357">
          <cell r="A357" t="str">
            <v>OCH</v>
          </cell>
          <cell r="B357" t="str">
            <v>Ocean Hospitality and Service JSC</v>
          </cell>
          <cell r="C357" t="str">
            <v>HNX</v>
          </cell>
          <cell r="D357" t="str">
            <v>Consumer Services  </v>
          </cell>
          <cell r="E357" t="str">
            <v>Lodging</v>
          </cell>
          <cell r="F357" t="str">
            <v>Kinh doanh BDS và cơ sở hạ tầng</v>
          </cell>
          <cell r="G357">
            <v>40452</v>
          </cell>
          <cell r="H357">
            <v>8.9999999999999998E-4</v>
          </cell>
        </row>
        <row r="358">
          <cell r="A358" t="str">
            <v>OGC</v>
          </cell>
          <cell r="B358" t="str">
            <v>Ocean Group JSC</v>
          </cell>
          <cell r="C358" t="str">
            <v>HOSE</v>
          </cell>
          <cell r="D358" t="str">
            <v>Financial</v>
          </cell>
          <cell r="E358" t="str">
            <v>Real Estate</v>
          </cell>
          <cell r="F358" t="str">
            <v>Kinh doanh BDS và cơ sở hạ tầng</v>
          </cell>
          <cell r="G358">
            <v>40302</v>
          </cell>
          <cell r="H358">
            <v>2.1899999999999999E-2</v>
          </cell>
        </row>
        <row r="359">
          <cell r="A359" t="str">
            <v>ONE</v>
          </cell>
          <cell r="B359" t="str">
            <v>One Communication Technology Corp</v>
          </cell>
          <cell r="C359" t="str">
            <v>HNX</v>
          </cell>
          <cell r="D359" t="str">
            <v>Communications</v>
          </cell>
          <cell r="E359" t="str">
            <v>Telecommunications</v>
          </cell>
          <cell r="F359" t="str">
            <v xml:space="preserve">Sản xuất, phân phối điện, năng lượng, dịch vụ viễn thông </v>
          </cell>
          <cell r="G359">
            <v>39624</v>
          </cell>
          <cell r="H359">
            <v>0.12809999999999999</v>
          </cell>
        </row>
        <row r="360">
          <cell r="A360" t="str">
            <v>OPC</v>
          </cell>
          <cell r="B360" t="str">
            <v>OPC Pharmaceutical JSC</v>
          </cell>
          <cell r="C360" t="str">
            <v>HOSE</v>
          </cell>
          <cell r="D360" t="str">
            <v>Health Care </v>
          </cell>
          <cell r="E360" t="str">
            <v>Pharmaceuticals</v>
          </cell>
          <cell r="F360" t="str">
            <v>SX thuốc, hóa dược, dược liệu</v>
          </cell>
          <cell r="G360">
            <v>39751</v>
          </cell>
          <cell r="H360">
            <v>0.16149999999999998</v>
          </cell>
        </row>
        <row r="361">
          <cell r="A361" t="str">
            <v>ORS</v>
          </cell>
          <cell r="B361" t="str">
            <v>Orient Securities Corp</v>
          </cell>
          <cell r="C361" t="str">
            <v>HNX</v>
          </cell>
          <cell r="D361" t="str">
            <v>Financial</v>
          </cell>
          <cell r="E361" t="str">
            <v>Securities</v>
          </cell>
          <cell r="F361" t="str">
            <v>Chứng khoán</v>
          </cell>
          <cell r="G361">
            <v>40371</v>
          </cell>
          <cell r="H361">
            <v>1E-4</v>
          </cell>
        </row>
        <row r="362">
          <cell r="A362" t="str">
            <v>PAC</v>
          </cell>
          <cell r="B362" t="str">
            <v>Dry Cell &amp; Storage Battery JSC</v>
          </cell>
          <cell r="C362" t="str">
            <v>HOSE</v>
          </cell>
          <cell r="D362" t="str">
            <v>Industrial</v>
          </cell>
          <cell r="E362" t="str">
            <v>Electrical Compo&amp;Equip</v>
          </cell>
          <cell r="F362" t="str">
            <v>SX điện tử, máy vi tính quang học, thiết bị viễn thông</v>
          </cell>
          <cell r="G362">
            <v>39063</v>
          </cell>
          <cell r="H362">
            <v>0.2218</v>
          </cell>
        </row>
        <row r="363">
          <cell r="A363" t="str">
            <v>PAN</v>
          </cell>
          <cell r="B363" t="str">
            <v>Pan Pacific Corp</v>
          </cell>
          <cell r="C363" t="str">
            <v>HOSE</v>
          </cell>
          <cell r="D363" t="str">
            <v>Industrial</v>
          </cell>
          <cell r="E363" t="str">
            <v>Commercial Services</v>
          </cell>
          <cell r="F363" t="str">
            <v>Dịch vụ về môi trường</v>
          </cell>
          <cell r="G363">
            <v>40527</v>
          </cell>
          <cell r="H363">
            <v>0.47229999999999994</v>
          </cell>
        </row>
        <row r="364">
          <cell r="A364" t="str">
            <v>PBP</v>
          </cell>
          <cell r="B364" t="str">
            <v>PETROVIETNAM Packaging JSC</v>
          </cell>
          <cell r="C364" t="str">
            <v>HNX</v>
          </cell>
          <cell r="D364" t="str">
            <v>Industrial</v>
          </cell>
          <cell r="E364" t="str">
            <v>Packaging&amp;Containers</v>
          </cell>
          <cell r="F364" t="str">
            <v>SX phân bón, hóa chất cơ bản, hạt nhựa cao su tổng hợp</v>
          </cell>
          <cell r="G364" t="str">
            <v>27/01/2015</v>
          </cell>
          <cell r="H364">
            <v>3.0999999999999999E-3</v>
          </cell>
        </row>
        <row r="365">
          <cell r="A365" t="str">
            <v>PCG</v>
          </cell>
          <cell r="B365" t="str">
            <v>Petro Viet Nam Gas City Investment and Development JSC</v>
          </cell>
          <cell r="C365" t="str">
            <v>HNX</v>
          </cell>
          <cell r="D365" t="str">
            <v>Utilities</v>
          </cell>
          <cell r="E365" t="str">
            <v>Gas</v>
          </cell>
          <cell r="F365" t="str">
            <v>Thương mại xăng dầu, ga.</v>
          </cell>
          <cell r="G365">
            <v>40541</v>
          </cell>
          <cell r="H365">
            <v>0.49</v>
          </cell>
        </row>
        <row r="366">
          <cell r="A366" t="str">
            <v>PCT</v>
          </cell>
          <cell r="B366" t="str">
            <v>Cuu Long Petro Gas Transportation JSC</v>
          </cell>
          <cell r="C366" t="str">
            <v>HNX</v>
          </cell>
          <cell r="D366" t="str">
            <v>Industrial</v>
          </cell>
          <cell r="E366" t="str">
            <v>Transportation</v>
          </cell>
          <cell r="F366" t="str">
            <v>Kinh doanh vận tải đường bộ, đường sắt, đường thủy, hàng không</v>
          </cell>
          <cell r="G366">
            <v>40798</v>
          </cell>
          <cell r="H366">
            <v>7.1199999999999999E-2</v>
          </cell>
        </row>
        <row r="367">
          <cell r="A367" t="str">
            <v>PDC</v>
          </cell>
          <cell r="B367" t="str">
            <v>Phuong Dong Petroleum Tourism JSC</v>
          </cell>
          <cell r="C367" t="str">
            <v>HNX</v>
          </cell>
          <cell r="D367" t="str">
            <v>Consumer Services  </v>
          </cell>
          <cell r="E367" t="str">
            <v>Lodging</v>
          </cell>
          <cell r="F367" t="str">
            <v>Kinh doanh dịch vụ lưu trú, ăn uống, vui chơi giải trí</v>
          </cell>
          <cell r="G367">
            <v>40085</v>
          </cell>
          <cell r="H367">
            <v>2.9999999999999997E-4</v>
          </cell>
        </row>
        <row r="368">
          <cell r="A368" t="str">
            <v>PDN</v>
          </cell>
          <cell r="B368" t="str">
            <v>Dong Nai Port JSC</v>
          </cell>
          <cell r="C368" t="str">
            <v>HOSE</v>
          </cell>
          <cell r="D368" t="str">
            <v>Industrial</v>
          </cell>
          <cell r="E368" t="str">
            <v>Transportation</v>
          </cell>
          <cell r="F368" t="str">
            <v>Kinh doanh vận tải đường bộ, đường sắt, đường thủy, hàng không</v>
          </cell>
          <cell r="G368">
            <v>40842</v>
          </cell>
          <cell r="H368">
            <v>1.5800000000000002E-2</v>
          </cell>
        </row>
        <row r="369">
          <cell r="A369" t="str">
            <v>PDR</v>
          </cell>
          <cell r="B369" t="str">
            <v>Phat Dat Real Estate Development Corp</v>
          </cell>
          <cell r="C369" t="str">
            <v>HOSE</v>
          </cell>
          <cell r="D369" t="str">
            <v>Financial</v>
          </cell>
          <cell r="E369" t="str">
            <v>Real Estate</v>
          </cell>
          <cell r="F369" t="str">
            <v>Kinh doanh BDS và cơ sở hạ tầng</v>
          </cell>
          <cell r="G369">
            <v>40389</v>
          </cell>
          <cell r="H369">
            <v>0.1341</v>
          </cell>
        </row>
        <row r="370">
          <cell r="A370" t="str">
            <v>PEN</v>
          </cell>
          <cell r="B370" t="str">
            <v>Petrolimex Installation No.3 JSC</v>
          </cell>
          <cell r="C370" t="str">
            <v>HNX</v>
          </cell>
          <cell r="D370" t="str">
            <v>Industrial</v>
          </cell>
          <cell r="E370" t="str">
            <v>Engineering&amp;Construction</v>
          </cell>
          <cell r="F370" t="str">
            <v>Xây dựng (thi công), xây lắp</v>
          </cell>
          <cell r="G370" t="str">
            <v>25/09/2014</v>
          </cell>
          <cell r="H370">
            <v>0</v>
          </cell>
        </row>
        <row r="371">
          <cell r="A371" t="str">
            <v>PET</v>
          </cell>
          <cell r="B371" t="str">
            <v>PetroVietnam General Service JSC</v>
          </cell>
          <cell r="C371" t="str">
            <v>HOSE</v>
          </cell>
          <cell r="D371" t="str">
            <v>Consumer Services  </v>
          </cell>
          <cell r="E371" t="str">
            <v>Retail</v>
          </cell>
          <cell r="F371" t="str">
            <v>Thương mại hàng tiêu dùng</v>
          </cell>
          <cell r="G371">
            <v>39337</v>
          </cell>
          <cell r="H371">
            <v>0.18239999999999998</v>
          </cell>
        </row>
        <row r="372">
          <cell r="A372" t="str">
            <v>PGC</v>
          </cell>
          <cell r="B372" t="str">
            <v>Petrolimex Gas JSC</v>
          </cell>
          <cell r="C372" t="str">
            <v>HOSE</v>
          </cell>
          <cell r="D372" t="str">
            <v>Utilities</v>
          </cell>
          <cell r="E372" t="str">
            <v>Gas</v>
          </cell>
          <cell r="F372" t="str">
            <v>Thương mại xăng dầu, ga.</v>
          </cell>
          <cell r="G372">
            <v>39045</v>
          </cell>
          <cell r="H372">
            <v>6.0599999999999994E-2</v>
          </cell>
        </row>
        <row r="373">
          <cell r="A373" t="str">
            <v>PGD</v>
          </cell>
          <cell r="B373" t="str">
            <v>Petrovietnam Low Pressure Gas Distribution JSC</v>
          </cell>
          <cell r="C373" t="str">
            <v>HOSE</v>
          </cell>
          <cell r="D373" t="str">
            <v>Utilities</v>
          </cell>
          <cell r="E373" t="str">
            <v>Gas</v>
          </cell>
          <cell r="F373" t="str">
            <v>Thương mại xăng dầu, ga.</v>
          </cell>
          <cell r="G373">
            <v>40143</v>
          </cell>
          <cell r="H373">
            <v>7.46E-2</v>
          </cell>
        </row>
        <row r="374">
          <cell r="A374" t="str">
            <v>PGI</v>
          </cell>
          <cell r="B374" t="str">
            <v>PJICO Insurance Corp</v>
          </cell>
          <cell r="C374" t="str">
            <v>HOSE</v>
          </cell>
          <cell r="D374" t="str">
            <v>Financial</v>
          </cell>
          <cell r="E374" t="str">
            <v>Insurance</v>
          </cell>
          <cell r="F374" t="str">
            <v>Bảo hiểm</v>
          </cell>
          <cell r="G374">
            <v>40702</v>
          </cell>
          <cell r="H374">
            <v>6.7000000000000002E-3</v>
          </cell>
        </row>
        <row r="375">
          <cell r="A375" t="str">
            <v>PGS</v>
          </cell>
          <cell r="B375" t="str">
            <v>Petro Vietnam Southern Gas JSC</v>
          </cell>
          <cell r="C375" t="str">
            <v>HNX</v>
          </cell>
          <cell r="D375" t="str">
            <v>Energy</v>
          </cell>
          <cell r="E375" t="str">
            <v>Oil&amp;Gas</v>
          </cell>
          <cell r="F375" t="str">
            <v>Thương mại xăng dầu, ga.</v>
          </cell>
          <cell r="G375">
            <v>39401</v>
          </cell>
          <cell r="H375">
            <v>0.214</v>
          </cell>
        </row>
        <row r="376">
          <cell r="A376" t="str">
            <v>PGT</v>
          </cell>
          <cell r="B376" t="str">
            <v>Saigon Petrolimex gas taxi JSC</v>
          </cell>
          <cell r="C376" t="str">
            <v>HNX</v>
          </cell>
          <cell r="D376" t="str">
            <v>Industrial</v>
          </cell>
          <cell r="E376" t="str">
            <v>Transportation</v>
          </cell>
          <cell r="F376" t="str">
            <v>Kinh doanh vận tải đường bộ, đường sắt, đường thủy, hàng không</v>
          </cell>
          <cell r="G376">
            <v>40171</v>
          </cell>
          <cell r="H376">
            <v>0.37290000000000001</v>
          </cell>
        </row>
        <row r="377">
          <cell r="A377" t="str">
            <v>PHC</v>
          </cell>
          <cell r="B377" t="str">
            <v>Phuc Hung Investment Construction and Import-export JSC</v>
          </cell>
          <cell r="C377" t="str">
            <v>HNX</v>
          </cell>
          <cell r="D377" t="str">
            <v>Industrial</v>
          </cell>
          <cell r="E377" t="str">
            <v>Engineering&amp;Construction</v>
          </cell>
          <cell r="F377" t="str">
            <v>Xây dựng (thi công), xây lắp</v>
          </cell>
          <cell r="G377">
            <v>40122</v>
          </cell>
          <cell r="H377">
            <v>5.8999999999999999E-3</v>
          </cell>
        </row>
        <row r="378">
          <cell r="A378" t="str">
            <v>PHH</v>
          </cell>
          <cell r="B378" t="str">
            <v>Hong Ha Petroleum JSC</v>
          </cell>
          <cell r="C378" t="str">
            <v>HNX</v>
          </cell>
          <cell r="D378" t="str">
            <v>Industrial</v>
          </cell>
          <cell r="E378" t="str">
            <v>Engineering&amp;Construction</v>
          </cell>
          <cell r="F378" t="str">
            <v>Xây dựng (thi công), xây lắp</v>
          </cell>
          <cell r="G378">
            <v>40254</v>
          </cell>
          <cell r="H378">
            <v>8.8599999999999998E-2</v>
          </cell>
        </row>
        <row r="379">
          <cell r="A379" t="str">
            <v>PHR</v>
          </cell>
          <cell r="B379" t="str">
            <v>Phuoc Hoa Rubber JSC</v>
          </cell>
          <cell r="C379" t="str">
            <v>HOSE</v>
          </cell>
          <cell r="D379" t="str">
            <v>Basic Materials</v>
          </cell>
          <cell r="E379" t="str">
            <v>Chemicals</v>
          </cell>
          <cell r="F379" t="str">
            <v>SX phân bón, hóa chất cơ bản, hạt nhựa cao su tổng hợp</v>
          </cell>
          <cell r="G379">
            <v>40043</v>
          </cell>
          <cell r="H379">
            <v>0.18859999999999999</v>
          </cell>
        </row>
        <row r="380">
          <cell r="A380" t="str">
            <v>PIT</v>
          </cell>
          <cell r="B380" t="str">
            <v>Petrolimex International Trading JSC</v>
          </cell>
          <cell r="C380" t="str">
            <v>HOSE</v>
          </cell>
          <cell r="D380" t="str">
            <v>Consumer Services  </v>
          </cell>
          <cell r="E380" t="str">
            <v>Distribution/Wholesale</v>
          </cell>
          <cell r="F380" t="str">
            <v>Thương mại xăng dầu, ga.</v>
          </cell>
          <cell r="G380">
            <v>39471</v>
          </cell>
          <cell r="H380">
            <v>9.300000000000001E-3</v>
          </cell>
        </row>
        <row r="381">
          <cell r="A381" t="str">
            <v>PIV</v>
          </cell>
          <cell r="B381" t="str">
            <v>PIV Petro Investment and Valuation JSC</v>
          </cell>
          <cell r="C381" t="str">
            <v>HNX</v>
          </cell>
          <cell r="D381" t="str">
            <v>Consumer Services  </v>
          </cell>
          <cell r="E381" t="str">
            <v>Commercial Services</v>
          </cell>
          <cell r="F381" t="str">
            <v>Kinh doanh dịch vụ quảng cáo, tư vấn giám sát, in ấn</v>
          </cell>
          <cell r="G381">
            <v>40408</v>
          </cell>
          <cell r="H381">
            <v>1.1299999999999999E-2</v>
          </cell>
        </row>
        <row r="382">
          <cell r="A382" t="str">
            <v>PJC</v>
          </cell>
          <cell r="B382" t="str">
            <v>Petrolimex Hanoi Transportation and Trading JSC</v>
          </cell>
          <cell r="C382" t="str">
            <v>HNX</v>
          </cell>
          <cell r="D382" t="str">
            <v>Industrial</v>
          </cell>
          <cell r="E382" t="str">
            <v>Transportation</v>
          </cell>
          <cell r="F382" t="str">
            <v>Kinh doanh vận tải đường bộ, đường sắt, đường thủy, hàng không</v>
          </cell>
          <cell r="G382">
            <v>39076</v>
          </cell>
          <cell r="H382">
            <v>2.1600000000000001E-2</v>
          </cell>
        </row>
        <row r="383">
          <cell r="A383" t="str">
            <v>PJT</v>
          </cell>
          <cell r="B383" t="str">
            <v>Petrolimex Joint Stock Tanker Co</v>
          </cell>
          <cell r="C383" t="str">
            <v>HOSE</v>
          </cell>
          <cell r="D383" t="str">
            <v>Industrial</v>
          </cell>
          <cell r="E383" t="str">
            <v>Transportation</v>
          </cell>
          <cell r="F383" t="str">
            <v>Kinh doanh vận tải đường bộ, đường sắt, đường thủy, hàng không</v>
          </cell>
          <cell r="G383">
            <v>39079</v>
          </cell>
          <cell r="H383">
            <v>0.1459</v>
          </cell>
        </row>
        <row r="384">
          <cell r="A384" t="str">
            <v>PLC</v>
          </cell>
          <cell r="B384" t="str">
            <v>Petrolimex Petrochemical JSC</v>
          </cell>
          <cell r="C384" t="str">
            <v>HNX</v>
          </cell>
          <cell r="D384" t="str">
            <v>Basic Materials</v>
          </cell>
          <cell r="E384" t="str">
            <v>Chemicals</v>
          </cell>
          <cell r="F384" t="str">
            <v>Thương mại hàng công nghiệp</v>
          </cell>
          <cell r="G384">
            <v>39078</v>
          </cell>
          <cell r="H384">
            <v>4.2000000000000003E-2</v>
          </cell>
        </row>
        <row r="385">
          <cell r="A385" t="str">
            <v>PMC</v>
          </cell>
          <cell r="B385" t="str">
            <v>Pharmedic Pharmaceutical Medicinal JSC</v>
          </cell>
          <cell r="C385" t="str">
            <v>HNX</v>
          </cell>
          <cell r="D385" t="str">
            <v>Health Care </v>
          </cell>
          <cell r="E385" t="str">
            <v>Pharmaceuticals</v>
          </cell>
          <cell r="F385" t="str">
            <v>SX thuốc, hóa dược, dược liệu</v>
          </cell>
          <cell r="G385">
            <v>40095</v>
          </cell>
          <cell r="H385">
            <v>0.19969999999999999</v>
          </cell>
        </row>
        <row r="386">
          <cell r="A386" t="str">
            <v>PMS</v>
          </cell>
          <cell r="B386" t="str">
            <v>Petroleum Mechanical Stock Co</v>
          </cell>
          <cell r="C386" t="str">
            <v>HNX</v>
          </cell>
          <cell r="D386" t="str">
            <v>Energy</v>
          </cell>
          <cell r="E386" t="str">
            <v>Oil&amp;Gas Services</v>
          </cell>
          <cell r="F386" t="str">
            <v>Cơ khí, chế tạo MMTB , sản xuất kim loại đúc sẵn</v>
          </cell>
          <cell r="G386">
            <v>39972</v>
          </cell>
          <cell r="H386">
            <v>0.2772</v>
          </cell>
        </row>
        <row r="387">
          <cell r="A387" t="str">
            <v>PNC</v>
          </cell>
          <cell r="B387" t="str">
            <v>Phuong Nam Cultural JSC</v>
          </cell>
          <cell r="C387" t="str">
            <v>HOSE</v>
          </cell>
          <cell r="D387" t="str">
            <v>Communications</v>
          </cell>
          <cell r="E387" t="str">
            <v>Media</v>
          </cell>
          <cell r="F387" t="str">
            <v>Kinh doanh dịch vụ quảng cáo, tư vấn giám sát, in ấn</v>
          </cell>
          <cell r="G387">
            <v>38544</v>
          </cell>
          <cell r="H387">
            <v>3.0899999999999997E-2</v>
          </cell>
        </row>
        <row r="388">
          <cell r="A388" t="str">
            <v>PNJ</v>
          </cell>
          <cell r="B388" t="str">
            <v>Phu Nhuan Jewelry JSC</v>
          </cell>
          <cell r="C388" t="str">
            <v>HOSE</v>
          </cell>
          <cell r="D388" t="str">
            <v>Consumer Goods  </v>
          </cell>
          <cell r="E388" t="str">
            <v>Retail</v>
          </cell>
          <cell r="F388" t="str">
            <v>Kinh doanh vàng</v>
          </cell>
          <cell r="G388">
            <v>39895</v>
          </cell>
          <cell r="H388">
            <v>0.4899</v>
          </cell>
        </row>
        <row r="389">
          <cell r="A389" t="str">
            <v>POM</v>
          </cell>
          <cell r="B389" t="str">
            <v>Pomina Steel Corp</v>
          </cell>
          <cell r="C389" t="str">
            <v>HOSE</v>
          </cell>
          <cell r="D389" t="str">
            <v>Basic Materials</v>
          </cell>
          <cell r="E389" t="str">
            <v>Iron/Steel</v>
          </cell>
          <cell r="F389" t="str">
            <v>SX thép</v>
          </cell>
          <cell r="G389">
            <v>40288</v>
          </cell>
          <cell r="H389">
            <v>6.5000000000000002E-2</v>
          </cell>
        </row>
        <row r="390">
          <cell r="A390" t="str">
            <v>POT</v>
          </cell>
          <cell r="B390" t="str">
            <v>Post &amp; Telecommunication Equipment JSC</v>
          </cell>
          <cell r="C390" t="str">
            <v>HNX</v>
          </cell>
          <cell r="D390" t="str">
            <v>Communications</v>
          </cell>
          <cell r="E390" t="str">
            <v>Telecommunications</v>
          </cell>
          <cell r="F390" t="str">
            <v>SX điện tử, máy vi tính quang học, thiết bị viễn thông</v>
          </cell>
          <cell r="G390">
            <v>39071</v>
          </cell>
          <cell r="H390">
            <v>1E-3</v>
          </cell>
        </row>
        <row r="391">
          <cell r="A391" t="str">
            <v>PPC</v>
          </cell>
          <cell r="B391" t="str">
            <v>Pha Lai Thermal Power JSC</v>
          </cell>
          <cell r="C391" t="str">
            <v>HOSE</v>
          </cell>
          <cell r="D391" t="str">
            <v>Utilities</v>
          </cell>
          <cell r="E391" t="str">
            <v>Electric</v>
          </cell>
          <cell r="F391" t="str">
            <v xml:space="preserve">Sản xuất, phân phối điện, năng lượng, dịch vụ viễn thông </v>
          </cell>
          <cell r="G391">
            <v>39108</v>
          </cell>
          <cell r="H391">
            <v>0.16339999999999999</v>
          </cell>
        </row>
        <row r="392">
          <cell r="A392" t="str">
            <v>PPE</v>
          </cell>
          <cell r="B392" t="str">
            <v>PetroVietnam Power Engineering Consulting JSC</v>
          </cell>
          <cell r="C392" t="str">
            <v>HNX</v>
          </cell>
          <cell r="D392" t="str">
            <v>Consumer Services  </v>
          </cell>
          <cell r="E392" t="str">
            <v>Commercial Services</v>
          </cell>
          <cell r="F392" t="str">
            <v>Kinh doanh dịch vụ quảng cáo, tư vấn giám sát, in ấn</v>
          </cell>
          <cell r="G392">
            <v>40807</v>
          </cell>
          <cell r="H392">
            <v>0.12390000000000001</v>
          </cell>
        </row>
        <row r="393">
          <cell r="A393" t="str">
            <v>PPI</v>
          </cell>
          <cell r="B393" t="str">
            <v>Pacific Property &amp; Infrastructure Development JSC</v>
          </cell>
          <cell r="C393" t="str">
            <v>HOSE</v>
          </cell>
          <cell r="D393" t="str">
            <v>Industrial</v>
          </cell>
          <cell r="E393" t="str">
            <v>Engineering&amp;Construction</v>
          </cell>
          <cell r="F393" t="str">
            <v>Kinh doanh BDS và cơ sở hạ tầng</v>
          </cell>
          <cell r="G393">
            <v>40280</v>
          </cell>
          <cell r="H393">
            <v>2.8999999999999998E-3</v>
          </cell>
        </row>
        <row r="394">
          <cell r="A394" t="str">
            <v>PPP</v>
          </cell>
          <cell r="B394" t="str">
            <v>Phong Phu Pharmaceutical JSC</v>
          </cell>
          <cell r="C394" t="str">
            <v>HNX</v>
          </cell>
          <cell r="D394" t="str">
            <v>Health Care </v>
          </cell>
          <cell r="E394" t="str">
            <v>Pharmaceuticals</v>
          </cell>
          <cell r="F394" t="str">
            <v>SX thuốc, hóa dược, dược liệu</v>
          </cell>
          <cell r="G394">
            <v>40742</v>
          </cell>
          <cell r="H394">
            <v>5.9999999999999995E-4</v>
          </cell>
        </row>
        <row r="395">
          <cell r="A395" t="str">
            <v>PPS</v>
          </cell>
          <cell r="B395" t="str">
            <v>Petrovietnam Power Services JSC</v>
          </cell>
          <cell r="C395" t="str">
            <v>HNX</v>
          </cell>
          <cell r="D395" t="str">
            <v>Utilities</v>
          </cell>
          <cell r="E395" t="str">
            <v>Electric</v>
          </cell>
          <cell r="F395" t="str">
            <v>Xây dựng (thi công), xây lắp</v>
          </cell>
          <cell r="G395">
            <v>40550</v>
          </cell>
          <cell r="H395">
            <v>0.27510000000000001</v>
          </cell>
        </row>
        <row r="396">
          <cell r="A396" t="str">
            <v>PRC</v>
          </cell>
          <cell r="B396" t="str">
            <v>Port Serco JSC</v>
          </cell>
          <cell r="C396" t="str">
            <v>HNX</v>
          </cell>
          <cell r="D396" t="str">
            <v>Industrial</v>
          </cell>
          <cell r="E396" t="str">
            <v>Transportation</v>
          </cell>
          <cell r="F396" t="str">
            <v>Kinh doanh vận tải đường bộ, đường sắt, đường thủy, hàng không</v>
          </cell>
          <cell r="G396">
            <v>40511</v>
          </cell>
          <cell r="H396">
            <v>2.2599999999999999E-2</v>
          </cell>
        </row>
        <row r="397">
          <cell r="A397" t="str">
            <v>PSC</v>
          </cell>
          <cell r="B397" t="str">
            <v>Petrolimex Saigon Transportation and Service JSC</v>
          </cell>
          <cell r="C397" t="str">
            <v>HNX</v>
          </cell>
          <cell r="D397" t="str">
            <v>Consumer Goods  </v>
          </cell>
          <cell r="E397" t="str">
            <v>Retail</v>
          </cell>
          <cell r="F397" t="str">
            <v>Kinh doanh vận tải đường bộ, đường sắt, đường thủy, hàng không</v>
          </cell>
          <cell r="G397">
            <v>39080</v>
          </cell>
          <cell r="H397">
            <v>6.8000000000000005E-3</v>
          </cell>
        </row>
        <row r="398">
          <cell r="A398" t="str">
            <v>PSD</v>
          </cell>
          <cell r="B398" t="str">
            <v>Petroleum General Distribution Services JSC</v>
          </cell>
          <cell r="C398" t="str">
            <v>HNX</v>
          </cell>
          <cell r="D398" t="str">
            <v>Communications</v>
          </cell>
          <cell r="E398" t="str">
            <v>Telecommunications</v>
          </cell>
          <cell r="F398" t="str">
            <v>SX điện tử, máy vi tính quang học, thiết bị viễn thông</v>
          </cell>
          <cell r="G398">
            <v>41453</v>
          </cell>
          <cell r="H398">
            <v>1E-4</v>
          </cell>
        </row>
        <row r="399">
          <cell r="A399" t="str">
            <v>PSE</v>
          </cell>
          <cell r="B399" t="str">
            <v>South-East PetroVietnam Fertilizer &amp; Chemicals JSC</v>
          </cell>
          <cell r="C399" t="str">
            <v>HNX</v>
          </cell>
          <cell r="D399" t="str">
            <v>Basic Materials</v>
          </cell>
          <cell r="E399" t="str">
            <v>Chemicals</v>
          </cell>
          <cell r="F399" t="str">
            <v>SX phân bón, hóa chất cơ bản, hạt nhựa cao su tổng hợp</v>
          </cell>
          <cell r="G399" t="str">
            <v>18/03/2015</v>
          </cell>
          <cell r="H399">
            <v>1.37E-2</v>
          </cell>
        </row>
        <row r="400">
          <cell r="A400" t="str">
            <v>PSI</v>
          </cell>
          <cell r="B400" t="str">
            <v>PetroVietnam Securities Inc</v>
          </cell>
          <cell r="C400" t="str">
            <v>HNX</v>
          </cell>
          <cell r="D400" t="str">
            <v>Financial</v>
          </cell>
          <cell r="E400" t="str">
            <v>Securities</v>
          </cell>
          <cell r="F400" t="str">
            <v>Chứng khoán</v>
          </cell>
          <cell r="G400">
            <v>40380</v>
          </cell>
          <cell r="H400">
            <v>0.1726</v>
          </cell>
        </row>
        <row r="401">
          <cell r="A401" t="str">
            <v>PTB</v>
          </cell>
          <cell r="B401" t="str">
            <v>Phu Tai JSC</v>
          </cell>
          <cell r="C401" t="str">
            <v>HOSE</v>
          </cell>
          <cell r="D401" t="str">
            <v>Basic Materials</v>
          </cell>
          <cell r="E401" t="str">
            <v>Mining</v>
          </cell>
          <cell r="F401" t="str">
            <v>Khai khoáng</v>
          </cell>
          <cell r="G401">
            <v>40746</v>
          </cell>
          <cell r="H401">
            <v>5.3600000000000002E-2</v>
          </cell>
        </row>
        <row r="402">
          <cell r="A402" t="str">
            <v>PTC</v>
          </cell>
          <cell r="B402" t="str">
            <v>Post and Telecommunications Investment and Construction JSC</v>
          </cell>
          <cell r="C402" t="str">
            <v>HOSE</v>
          </cell>
          <cell r="D402" t="str">
            <v>Industrial</v>
          </cell>
          <cell r="E402" t="str">
            <v>Engineering&amp;Construction</v>
          </cell>
          <cell r="F402" t="str">
            <v>Xây dựng (thi công), xây lắp</v>
          </cell>
          <cell r="G402">
            <v>39797</v>
          </cell>
          <cell r="H402">
            <v>4.3E-3</v>
          </cell>
        </row>
        <row r="403">
          <cell r="A403" t="str">
            <v>PTI</v>
          </cell>
          <cell r="B403" t="str">
            <v>Post &amp; Telecommunication Joint Stock Insurance Corp</v>
          </cell>
          <cell r="C403" t="str">
            <v>HNX</v>
          </cell>
          <cell r="D403" t="str">
            <v>Financial</v>
          </cell>
          <cell r="E403" t="str">
            <v>Insurance</v>
          </cell>
          <cell r="F403" t="str">
            <v>Bảo hiểm</v>
          </cell>
          <cell r="G403">
            <v>40239</v>
          </cell>
          <cell r="H403">
            <v>0.38</v>
          </cell>
        </row>
        <row r="404">
          <cell r="A404" t="str">
            <v>PTK</v>
          </cell>
          <cell r="B404" t="str">
            <v>Phu Thinh Metallurgy JSC</v>
          </cell>
          <cell r="C404" t="str">
            <v>HOSE</v>
          </cell>
          <cell r="D404" t="str">
            <v>Basic Materials</v>
          </cell>
          <cell r="E404" t="str">
            <v>Mining</v>
          </cell>
          <cell r="F404" t="str">
            <v>Khai khoáng</v>
          </cell>
          <cell r="G404">
            <v>41177</v>
          </cell>
          <cell r="H404">
            <v>2.9999999999999997E-4</v>
          </cell>
        </row>
        <row r="405">
          <cell r="A405" t="str">
            <v>PTL</v>
          </cell>
          <cell r="B405" t="str">
            <v>Petro Capital &amp; Infrastructure Investment JSC</v>
          </cell>
          <cell r="C405" t="str">
            <v>HOSE</v>
          </cell>
          <cell r="D405" t="str">
            <v>Industrial</v>
          </cell>
          <cell r="E405" t="str">
            <v>Engineering&amp;Construction</v>
          </cell>
          <cell r="F405" t="str">
            <v>Kinh doanh BDS và cơ sở hạ tầng</v>
          </cell>
          <cell r="G405">
            <v>40443</v>
          </cell>
          <cell r="H405">
            <v>3.0000000000000001E-3</v>
          </cell>
        </row>
        <row r="406">
          <cell r="A406" t="str">
            <v>PTS</v>
          </cell>
          <cell r="B406" t="str">
            <v>HaiPhong Petrolimex Transportation and Services JSC</v>
          </cell>
          <cell r="C406" t="str">
            <v>HNX</v>
          </cell>
          <cell r="D406" t="str">
            <v>Industrial</v>
          </cell>
          <cell r="E406" t="str">
            <v>Transportation</v>
          </cell>
          <cell r="F406" t="str">
            <v>Kinh doanh vận tải đường bộ, đường sắt, đường thủy, hàng không</v>
          </cell>
          <cell r="G406">
            <v>39052</v>
          </cell>
          <cell r="H406">
            <v>1.24E-2</v>
          </cell>
        </row>
        <row r="407">
          <cell r="A407" t="str">
            <v>PV2</v>
          </cell>
          <cell r="B407" t="str">
            <v>PVI Investment and Development JSC</v>
          </cell>
          <cell r="C407" t="str">
            <v>HNX</v>
          </cell>
          <cell r="D407" t="str">
            <v>Financial</v>
          </cell>
          <cell r="E407" t="str">
            <v>Real Estate</v>
          </cell>
          <cell r="F407" t="str">
            <v>Kinh doanh BDS và cơ sở hạ tầng</v>
          </cell>
          <cell r="G407">
            <v>40528</v>
          </cell>
          <cell r="H407">
            <v>5.0000000000000001E-4</v>
          </cell>
        </row>
        <row r="408">
          <cell r="A408" t="str">
            <v>PVB</v>
          </cell>
          <cell r="B408" t="str">
            <v>PetroVietnam Coating JSC</v>
          </cell>
          <cell r="C408" t="str">
            <v>HNX</v>
          </cell>
          <cell r="D408" t="str">
            <v>Energy</v>
          </cell>
          <cell r="E408" t="str">
            <v>Oil&amp;Gas Services</v>
          </cell>
          <cell r="F408" t="str">
            <v>SX phân bón, hóa chất cơ bản, hạt nhựa cao su tổng hợp</v>
          </cell>
          <cell r="G408" t="str">
            <v>24/12/2013</v>
          </cell>
          <cell r="H408">
            <v>8.7599999999999997E-2</v>
          </cell>
        </row>
        <row r="409">
          <cell r="A409" t="str">
            <v>PVC</v>
          </cell>
          <cell r="B409" t="str">
            <v>Drilling Mud JSC</v>
          </cell>
          <cell r="C409" t="str">
            <v>HNX</v>
          </cell>
          <cell r="D409" t="str">
            <v>Energy</v>
          </cell>
          <cell r="E409" t="str">
            <v>Oil&amp;Gas Services</v>
          </cell>
          <cell r="F409" t="str">
            <v>SX phân bón, hóa chất cơ bản, hạt nhựa cao su tổng hợp</v>
          </cell>
          <cell r="G409">
            <v>39401</v>
          </cell>
          <cell r="H409">
            <v>9.8699999999999996E-2</v>
          </cell>
        </row>
        <row r="410">
          <cell r="A410" t="str">
            <v>PVD</v>
          </cell>
          <cell r="B410" t="str">
            <v>PetroVietnam Drilling and Well Services JSC</v>
          </cell>
          <cell r="C410" t="str">
            <v>HOSE</v>
          </cell>
          <cell r="D410" t="str">
            <v>Energy</v>
          </cell>
          <cell r="E410" t="str">
            <v>Oil&amp;Gas Services</v>
          </cell>
          <cell r="F410" t="str">
            <v>Xây dựng (thi công), xây lắp</v>
          </cell>
          <cell r="G410">
            <v>39056</v>
          </cell>
          <cell r="H410">
            <v>0.38530000000000003</v>
          </cell>
        </row>
        <row r="411">
          <cell r="A411" t="str">
            <v>PVE</v>
          </cell>
          <cell r="B411" t="str">
            <v>Petrovietnam Investment Engineering Consultancy JSC</v>
          </cell>
          <cell r="C411" t="str">
            <v>HNX</v>
          </cell>
          <cell r="D411" t="str">
            <v>Energy</v>
          </cell>
          <cell r="E411" t="str">
            <v>Oil&amp;Gas Services</v>
          </cell>
          <cell r="F411" t="str">
            <v>Kinh doanh dịch vụ quảng cáo, tư vấn giám sát, in ấn</v>
          </cell>
          <cell r="G411">
            <v>39449</v>
          </cell>
          <cell r="H411">
            <v>0.2087</v>
          </cell>
        </row>
        <row r="412">
          <cell r="A412" t="str">
            <v>PVG</v>
          </cell>
          <cell r="B412" t="str">
            <v>PetroVietNam Northern Gas JSC</v>
          </cell>
          <cell r="C412" t="str">
            <v>HNX</v>
          </cell>
          <cell r="D412" t="str">
            <v>Energy</v>
          </cell>
          <cell r="E412" t="str">
            <v>Oil&amp;Gas</v>
          </cell>
          <cell r="F412" t="str">
            <v>Thương mại xăng dầu, ga.</v>
          </cell>
          <cell r="G412">
            <v>39820</v>
          </cell>
          <cell r="H412">
            <v>4.6799999999999994E-2</v>
          </cell>
        </row>
        <row r="413">
          <cell r="A413" t="str">
            <v>PVI</v>
          </cell>
          <cell r="B413" t="str">
            <v>PVI Holdings/Vietnam</v>
          </cell>
          <cell r="C413" t="str">
            <v>HNX</v>
          </cell>
          <cell r="D413" t="str">
            <v>Financial</v>
          </cell>
          <cell r="E413" t="str">
            <v>Insurance</v>
          </cell>
          <cell r="F413" t="str">
            <v>Bảo hiểm</v>
          </cell>
          <cell r="G413">
            <v>39304</v>
          </cell>
          <cell r="H413">
            <v>0.49</v>
          </cell>
        </row>
        <row r="414">
          <cell r="A414" t="str">
            <v>PVL</v>
          </cell>
          <cell r="B414" t="str">
            <v>Petroleum Real Estate JSC</v>
          </cell>
          <cell r="C414" t="str">
            <v>HNX</v>
          </cell>
          <cell r="D414" t="str">
            <v>Financial</v>
          </cell>
          <cell r="E414" t="str">
            <v>Real Estate</v>
          </cell>
          <cell r="F414" t="str">
            <v>Kinh doanh BDS và cơ sở hạ tầng</v>
          </cell>
          <cell r="G414">
            <v>40283</v>
          </cell>
          <cell r="H414">
            <v>1.3100000000000001E-2</v>
          </cell>
        </row>
        <row r="415">
          <cell r="A415" t="str">
            <v>PVR</v>
          </cell>
          <cell r="B415" t="str">
            <v>PetroVietnam Premier Recreation JSC</v>
          </cell>
          <cell r="C415" t="str">
            <v>HNX</v>
          </cell>
          <cell r="D415" t="str">
            <v>Financial</v>
          </cell>
          <cell r="E415" t="str">
            <v>Real Estate</v>
          </cell>
          <cell r="F415" t="str">
            <v>Kinh doanh BDS và cơ sở hạ tầng</v>
          </cell>
          <cell r="G415">
            <v>40350</v>
          </cell>
          <cell r="H415">
            <v>8.0000000000000004E-4</v>
          </cell>
        </row>
        <row r="416">
          <cell r="A416" t="str">
            <v>PVS</v>
          </cell>
          <cell r="B416" t="str">
            <v>PetroVietnam Technical Service JSC</v>
          </cell>
          <cell r="C416" t="str">
            <v>HNX</v>
          </cell>
          <cell r="D416" t="str">
            <v>Energy</v>
          </cell>
          <cell r="E416" t="str">
            <v>Oil&amp;Gas Services</v>
          </cell>
          <cell r="F416" t="str">
            <v>Xây dựng (thi công), xây lắp</v>
          </cell>
          <cell r="G416">
            <v>39345</v>
          </cell>
          <cell r="H416">
            <v>0.2762</v>
          </cell>
        </row>
        <row r="417">
          <cell r="A417" t="str">
            <v>PVT</v>
          </cell>
          <cell r="B417" t="str">
            <v>Petrovietnam Transportation JSC</v>
          </cell>
          <cell r="C417" t="str">
            <v>HOSE</v>
          </cell>
          <cell r="D417" t="str">
            <v>Industrial</v>
          </cell>
          <cell r="E417" t="str">
            <v>Transportation</v>
          </cell>
          <cell r="F417" t="str">
            <v>Kinh doanh vận tải đường bộ, đường sắt, đường thủy, hàng không</v>
          </cell>
          <cell r="G417">
            <v>39437</v>
          </cell>
          <cell r="H417">
            <v>0.15380000000000002</v>
          </cell>
        </row>
        <row r="418">
          <cell r="A418" t="str">
            <v>PVV</v>
          </cell>
          <cell r="B418" t="str">
            <v>Vinaconex PVC Construction Investment JSC</v>
          </cell>
          <cell r="C418" t="str">
            <v>HNX</v>
          </cell>
          <cell r="D418" t="str">
            <v>Industrial</v>
          </cell>
          <cell r="E418" t="str">
            <v>Engineering&amp;Construction</v>
          </cell>
          <cell r="F418" t="str">
            <v>Xây dựng (thi công), xây lắp</v>
          </cell>
          <cell r="G418">
            <v>40430</v>
          </cell>
          <cell r="H418">
            <v>4.7999999999999996E-3</v>
          </cell>
        </row>
        <row r="419">
          <cell r="A419" t="str">
            <v>PVX</v>
          </cell>
          <cell r="B419" t="str">
            <v>Petrovietnam Construction JSC</v>
          </cell>
          <cell r="C419" t="str">
            <v>HNX</v>
          </cell>
          <cell r="D419" t="str">
            <v>Industrial</v>
          </cell>
          <cell r="E419" t="str">
            <v>Engineering&amp;Construction</v>
          </cell>
          <cell r="F419" t="str">
            <v>Xây dựng (thi công), xây lắp</v>
          </cell>
          <cell r="G419">
            <v>40044</v>
          </cell>
          <cell r="H419">
            <v>2.1899999999999999E-2</v>
          </cell>
        </row>
        <row r="420">
          <cell r="A420" t="str">
            <v>PXA</v>
          </cell>
          <cell r="B420" t="str">
            <v>Petrovietnam - Nghe An Investment and Trading JSC</v>
          </cell>
          <cell r="C420" t="str">
            <v>HNX</v>
          </cell>
          <cell r="D420" t="str">
            <v>Financial</v>
          </cell>
          <cell r="E420" t="str">
            <v>Real Estate</v>
          </cell>
          <cell r="F420" t="str">
            <v>Kinh doanh BDS và cơ sở hạ tầng</v>
          </cell>
          <cell r="G420">
            <v>40596</v>
          </cell>
          <cell r="H420">
            <v>0</v>
          </cell>
        </row>
        <row r="421">
          <cell r="A421" t="str">
            <v>PXI</v>
          </cell>
          <cell r="B421" t="str">
            <v>Petroleum Industrial &amp; Civil Construction JSC</v>
          </cell>
          <cell r="C421" t="str">
            <v>HOSE</v>
          </cell>
          <cell r="D421" t="str">
            <v>Industrial</v>
          </cell>
          <cell r="E421" t="str">
            <v>Engineering&amp;Construction</v>
          </cell>
          <cell r="F421" t="str">
            <v>Xây dựng (thi công), xây lắp</v>
          </cell>
          <cell r="G421">
            <v>40350</v>
          </cell>
          <cell r="H421">
            <v>2.3300000000000001E-2</v>
          </cell>
        </row>
        <row r="422">
          <cell r="A422" t="str">
            <v>PXL</v>
          </cell>
          <cell r="B422" t="str">
            <v>Petrovietnam-Idico Long Son Industrial Park Investment JSC</v>
          </cell>
          <cell r="C422" t="str">
            <v>HOSE</v>
          </cell>
          <cell r="D422" t="str">
            <v>Industrial</v>
          </cell>
          <cell r="E422" t="str">
            <v>Engineering&amp;Construction</v>
          </cell>
          <cell r="F422" t="str">
            <v>Kinh doanh BDS và cơ sở hạ tầng</v>
          </cell>
          <cell r="G422">
            <v>40521</v>
          </cell>
          <cell r="H422">
            <v>7.4999999999999997E-3</v>
          </cell>
        </row>
        <row r="423">
          <cell r="A423" t="str">
            <v>PXS</v>
          </cell>
          <cell r="B423" t="str">
            <v>Petroleum Equipment Assembly and Metal Structure JSC</v>
          </cell>
          <cell r="C423" t="str">
            <v>HOSE</v>
          </cell>
          <cell r="D423" t="str">
            <v>Energy</v>
          </cell>
          <cell r="E423" t="str">
            <v>Oil&amp;Gas Services</v>
          </cell>
          <cell r="F423" t="str">
            <v>Xây dựng (thi công), xây lắp</v>
          </cell>
          <cell r="G423">
            <v>40331</v>
          </cell>
          <cell r="H423">
            <v>0.1149</v>
          </cell>
        </row>
        <row r="424">
          <cell r="A424" t="str">
            <v>PXT</v>
          </cell>
          <cell r="B424" t="str">
            <v>Petroleum Pipeline &amp; Tank Construction JSC</v>
          </cell>
          <cell r="C424" t="str">
            <v>HOSE</v>
          </cell>
          <cell r="D424" t="str">
            <v>Industrial</v>
          </cell>
          <cell r="E424" t="str">
            <v>Engineering&amp;Construction</v>
          </cell>
          <cell r="F424" t="str">
            <v>Xây dựng (thi công), xây lắp</v>
          </cell>
          <cell r="G424">
            <v>40330</v>
          </cell>
          <cell r="H424">
            <v>2.2000000000000001E-3</v>
          </cell>
        </row>
        <row r="425">
          <cell r="A425" t="str">
            <v>QBS</v>
          </cell>
          <cell r="B425" t="str">
            <v>Quang Binh Import And Export JSC</v>
          </cell>
          <cell r="C425" t="str">
            <v>HoSE</v>
          </cell>
          <cell r="D425" t="str">
            <v>Basic Materials</v>
          </cell>
          <cell r="E425" t="str">
            <v>Chemicals</v>
          </cell>
          <cell r="F425" t="str">
            <v>SX phân bón, hóa chất cơ bản, hạt nhựa cao su tổng hợp</v>
          </cell>
          <cell r="G425" t="str">
            <v>13/11/2014</v>
          </cell>
          <cell r="H425">
            <v>2.8999999999999998E-3</v>
          </cell>
        </row>
        <row r="426">
          <cell r="A426" t="str">
            <v>QCG</v>
          </cell>
          <cell r="B426" t="str">
            <v>Quoc Cuong Gia Lai JSC</v>
          </cell>
          <cell r="C426" t="str">
            <v>HOSE</v>
          </cell>
          <cell r="D426" t="str">
            <v>Industrial</v>
          </cell>
          <cell r="E426" t="str">
            <v>Engineering&amp;Construction</v>
          </cell>
          <cell r="F426" t="str">
            <v>Kinh doanh BDS và cơ sở hạ tầng</v>
          </cell>
          <cell r="G426">
            <v>40399</v>
          </cell>
          <cell r="H426">
            <v>0.11779999999999999</v>
          </cell>
        </row>
        <row r="427">
          <cell r="A427" t="str">
            <v>QHD</v>
          </cell>
          <cell r="B427" t="str">
            <v>Viet-Duc Welding Electrode JSC</v>
          </cell>
          <cell r="C427" t="str">
            <v>HNX</v>
          </cell>
          <cell r="D427" t="str">
            <v>Industrial</v>
          </cell>
          <cell r="E427" t="str">
            <v>Metal Fabricate/Hardware</v>
          </cell>
          <cell r="F427" t="str">
            <v>Cơ khí, chế tạo MMTB , sản xuất kim loại đúc sẵn</v>
          </cell>
          <cell r="G427">
            <v>40290</v>
          </cell>
          <cell r="H427">
            <v>2.4E-2</v>
          </cell>
        </row>
        <row r="428">
          <cell r="A428" t="str">
            <v>QNC</v>
          </cell>
          <cell r="B428" t="str">
            <v>Quang Ninh Construction &amp; Cement JSC</v>
          </cell>
          <cell r="C428" t="str">
            <v>HNX</v>
          </cell>
          <cell r="D428" t="str">
            <v>Industrial</v>
          </cell>
          <cell r="E428" t="str">
            <v>Building Materials</v>
          </cell>
          <cell r="F428" t="str">
            <v>SX vật liệu xây dựng (trừ thép)</v>
          </cell>
          <cell r="G428">
            <v>39464</v>
          </cell>
          <cell r="H428">
            <v>3.2000000000000002E-3</v>
          </cell>
        </row>
        <row r="429">
          <cell r="A429" t="str">
            <v>QST</v>
          </cell>
          <cell r="B429" t="str">
            <v>Quang Ninh Book and Educational Equipment JSC</v>
          </cell>
          <cell r="C429" t="str">
            <v>HNX</v>
          </cell>
          <cell r="D429" t="str">
            <v>Communications</v>
          </cell>
          <cell r="E429" t="str">
            <v>Media</v>
          </cell>
          <cell r="F429" t="str">
            <v>Kinh doanh dịch vụ quảng cáo, tư vấn giám sát, in ấn</v>
          </cell>
          <cell r="G429">
            <v>39860</v>
          </cell>
          <cell r="H429">
            <v>0</v>
          </cell>
        </row>
        <row r="430">
          <cell r="A430" t="str">
            <v>QTC</v>
          </cell>
          <cell r="B430" t="str">
            <v>Quang Nam Transportation JSC</v>
          </cell>
          <cell r="C430" t="str">
            <v>HNX</v>
          </cell>
          <cell r="D430" t="str">
            <v>Industrial</v>
          </cell>
          <cell r="E430" t="str">
            <v>Engineering&amp;Construction</v>
          </cell>
          <cell r="F430" t="str">
            <v>Xây dựng (thi công), xây lắp</v>
          </cell>
          <cell r="G430">
            <v>39829</v>
          </cell>
          <cell r="H430">
            <v>0.24489999999999998</v>
          </cell>
        </row>
        <row r="431">
          <cell r="A431" t="str">
            <v>RAL</v>
          </cell>
          <cell r="B431" t="str">
            <v>RangDong Light Source and Vacuum Flask JSC</v>
          </cell>
          <cell r="C431" t="str">
            <v>HOSE</v>
          </cell>
          <cell r="D431" t="str">
            <v>Industrial</v>
          </cell>
          <cell r="E431" t="str">
            <v>Electrical Compo&amp;Equip</v>
          </cell>
          <cell r="F431" t="str">
            <v>SX điện tử, máy vi tính quang học, thiết bị viễn thông</v>
          </cell>
          <cell r="G431">
            <v>38880</v>
          </cell>
          <cell r="H431">
            <v>8.3499999999999991E-2</v>
          </cell>
        </row>
        <row r="432">
          <cell r="A432" t="str">
            <v>RCL</v>
          </cell>
          <cell r="B432" t="str">
            <v>ChoLon Real Estate JSC</v>
          </cell>
          <cell r="C432" t="str">
            <v>HNX</v>
          </cell>
          <cell r="D432" t="str">
            <v>Financial</v>
          </cell>
          <cell r="E432" t="str">
            <v>Real Estate</v>
          </cell>
          <cell r="F432" t="str">
            <v>Kinh doanh BDS và cơ sở hạ tầng</v>
          </cell>
          <cell r="G432">
            <v>39247</v>
          </cell>
          <cell r="H432">
            <v>0.20430000000000001</v>
          </cell>
        </row>
        <row r="433">
          <cell r="A433" t="str">
            <v>RDP</v>
          </cell>
          <cell r="B433" t="str">
            <v>RangDong Plastic JSC</v>
          </cell>
          <cell r="C433" t="str">
            <v>HOSE</v>
          </cell>
          <cell r="D433" t="str">
            <v>Basic Materials</v>
          </cell>
          <cell r="E433" t="str">
            <v>Chemicals</v>
          </cell>
          <cell r="F433" t="str">
            <v>SX phân bón, hóa chất cơ bản, hạt nhựa cao su tổng hợp</v>
          </cell>
          <cell r="G433">
            <v>40078</v>
          </cell>
          <cell r="H433">
            <v>2.5000000000000001E-3</v>
          </cell>
        </row>
        <row r="434">
          <cell r="A434" t="str">
            <v>REE</v>
          </cell>
          <cell r="B434" t="str">
            <v>Refrigeration Electrical Engineering Corp</v>
          </cell>
          <cell r="C434" t="str">
            <v>HOSE</v>
          </cell>
          <cell r="D434" t="str">
            <v>Industrial</v>
          </cell>
          <cell r="E434" t="str">
            <v>Building Materials</v>
          </cell>
          <cell r="F434" t="str">
            <v>Cơ khí, chế tạo MMTB , sản xuất kim loại đúc sẵn</v>
          </cell>
          <cell r="G434">
            <v>36735</v>
          </cell>
          <cell r="H434">
            <v>0.48930000000000001</v>
          </cell>
        </row>
        <row r="435">
          <cell r="A435" t="str">
            <v>RIC</v>
          </cell>
          <cell r="B435" t="str">
            <v>Royal International Corp</v>
          </cell>
          <cell r="C435" t="str">
            <v>HOSE</v>
          </cell>
          <cell r="D435" t="str">
            <v>Financial</v>
          </cell>
          <cell r="E435" t="str">
            <v>Real Estate</v>
          </cell>
          <cell r="F435" t="str">
            <v>Kinh doanh BDS và cơ sở hạ tầng</v>
          </cell>
          <cell r="G435">
            <v>39294</v>
          </cell>
          <cell r="H435">
            <v>0.318</v>
          </cell>
        </row>
        <row r="436">
          <cell r="A436" t="str">
            <v>S12</v>
          </cell>
          <cell r="B436" t="str">
            <v>Song Da 12 JSC</v>
          </cell>
          <cell r="C436" t="str">
            <v>HNX</v>
          </cell>
          <cell r="D436" t="str">
            <v>Industrial</v>
          </cell>
          <cell r="E436" t="str">
            <v>Building Materials</v>
          </cell>
          <cell r="F436" t="str">
            <v>SX vật liệu xây dựng (trừ thép)</v>
          </cell>
          <cell r="G436">
            <v>39463</v>
          </cell>
          <cell r="H436">
            <v>2.9300000000000003E-2</v>
          </cell>
        </row>
        <row r="437">
          <cell r="A437" t="str">
            <v>S55</v>
          </cell>
          <cell r="B437" t="str">
            <v>Song Da 505 JSC</v>
          </cell>
          <cell r="C437" t="str">
            <v>HNX</v>
          </cell>
          <cell r="D437" t="str">
            <v>Industrial</v>
          </cell>
          <cell r="E437" t="str">
            <v>Engineering&amp;Construction</v>
          </cell>
          <cell r="F437" t="str">
            <v>Xây dựng (thi công), xây lắp</v>
          </cell>
          <cell r="G437">
            <v>39073</v>
          </cell>
          <cell r="H437">
            <v>3.8199999999999998E-2</v>
          </cell>
        </row>
        <row r="438">
          <cell r="A438" t="str">
            <v>S74</v>
          </cell>
          <cell r="B438" t="str">
            <v>SONG DA 7.04 JSC</v>
          </cell>
          <cell r="C438" t="str">
            <v>HNX</v>
          </cell>
          <cell r="D438" t="str">
            <v>Industrial</v>
          </cell>
          <cell r="E438" t="str">
            <v>Engineering&amp;Construction</v>
          </cell>
          <cell r="F438" t="str">
            <v>Xây dựng (thi công), xây lắp</v>
          </cell>
          <cell r="G438">
            <v>39996</v>
          </cell>
          <cell r="H438">
            <v>9.5999999999999992E-3</v>
          </cell>
        </row>
        <row r="439">
          <cell r="A439" t="str">
            <v>S99</v>
          </cell>
          <cell r="B439" t="str">
            <v>Song Da 9.09 JSC</v>
          </cell>
          <cell r="C439" t="str">
            <v>HNX</v>
          </cell>
          <cell r="D439" t="str">
            <v>Industrial</v>
          </cell>
          <cell r="E439" t="str">
            <v>Engineering&amp;Construction</v>
          </cell>
          <cell r="F439" t="str">
            <v>Xây dựng (thi công), xây lắp</v>
          </cell>
          <cell r="G439">
            <v>39073</v>
          </cell>
          <cell r="H439">
            <v>1.32E-2</v>
          </cell>
        </row>
        <row r="440">
          <cell r="A440" t="str">
            <v>SAF</v>
          </cell>
          <cell r="B440" t="str">
            <v>Safoco Foodstuff JSC</v>
          </cell>
          <cell r="C440" t="str">
            <v>HNX</v>
          </cell>
          <cell r="D440" t="str">
            <v>Consumer Goods  </v>
          </cell>
          <cell r="E440" t="str">
            <v>Food</v>
          </cell>
          <cell r="F440" t="str">
            <v>Chế biến lương thực thực phẩm, đồ uống, thức ăn chăn nuôi</v>
          </cell>
          <cell r="G440">
            <v>39972</v>
          </cell>
          <cell r="H440">
            <v>4.3700000000000003E-2</v>
          </cell>
        </row>
        <row r="441">
          <cell r="A441" t="str">
            <v>SAM</v>
          </cell>
          <cell r="B441" t="str">
            <v>Sacom Development and Investment Corp</v>
          </cell>
          <cell r="C441" t="str">
            <v>HOSE</v>
          </cell>
          <cell r="D441" t="str">
            <v>Industrial</v>
          </cell>
          <cell r="E441" t="str">
            <v>Electrical Compo&amp;Equip</v>
          </cell>
          <cell r="F441" t="str">
            <v>SX điện tử, máy vi tính quang học, thiết bị viễn thông</v>
          </cell>
          <cell r="G441">
            <v>36735</v>
          </cell>
          <cell r="H441">
            <v>0.12789999999999999</v>
          </cell>
        </row>
        <row r="442">
          <cell r="A442" t="str">
            <v>SAP</v>
          </cell>
          <cell r="B442" t="str">
            <v>Textbook Printing JSC/Hochiminh</v>
          </cell>
          <cell r="C442" t="str">
            <v>HNX</v>
          </cell>
          <cell r="D442" t="str">
            <v>Consumer Services  </v>
          </cell>
          <cell r="E442" t="str">
            <v>Commercial Services</v>
          </cell>
          <cell r="F442" t="str">
            <v>Kinh doanh dịch vụ quảng cáo, tư vấn giám sát, in ấn</v>
          </cell>
          <cell r="G442">
            <v>39065</v>
          </cell>
          <cell r="H442">
            <v>1.8E-3</v>
          </cell>
        </row>
        <row r="443">
          <cell r="A443" t="str">
            <v>SAV</v>
          </cell>
          <cell r="B443" t="str">
            <v>Savimex Corp</v>
          </cell>
          <cell r="C443" t="str">
            <v>HOSE</v>
          </cell>
          <cell r="D443" t="str">
            <v>Consumer Goods  </v>
          </cell>
          <cell r="E443" t="str">
            <v>Home Furnishings</v>
          </cell>
          <cell r="F443" t="str">
            <v>Chế biến gỗ, sản xuất sản phẩm từ gỗ và lâm sản khác</v>
          </cell>
          <cell r="G443">
            <v>37385</v>
          </cell>
          <cell r="H443">
            <v>0.49</v>
          </cell>
        </row>
        <row r="444">
          <cell r="A444" t="str">
            <v>SBA</v>
          </cell>
          <cell r="B444" t="str">
            <v>Song Ba JSC</v>
          </cell>
          <cell r="C444" t="str">
            <v>HOSE</v>
          </cell>
          <cell r="D444" t="str">
            <v>Utilities</v>
          </cell>
          <cell r="E444" t="str">
            <v>Electric</v>
          </cell>
          <cell r="F444" t="str">
            <v xml:space="preserve">Sản xuất, phân phối điện, năng lượng, dịch vụ viễn thông </v>
          </cell>
          <cell r="G444">
            <v>40330</v>
          </cell>
          <cell r="H444">
            <v>3.8E-3</v>
          </cell>
        </row>
        <row r="445">
          <cell r="A445" t="str">
            <v>SBT</v>
          </cell>
          <cell r="B445" t="str">
            <v>Societe de Bourbon Tay Ninh</v>
          </cell>
          <cell r="C445" t="str">
            <v>HOSE</v>
          </cell>
          <cell r="D445" t="str">
            <v>Consumer Goods  </v>
          </cell>
          <cell r="E445" t="str">
            <v>Food</v>
          </cell>
          <cell r="F445" t="str">
            <v>Chế biến lương thực thực phẩm, đồ uống, thức ăn chăn nuôi</v>
          </cell>
          <cell r="G445">
            <v>39503</v>
          </cell>
          <cell r="H445">
            <v>0.182</v>
          </cell>
        </row>
        <row r="446">
          <cell r="A446" t="str">
            <v>SC5</v>
          </cell>
          <cell r="B446" t="str">
            <v>Construction JSC No 5/Ho Chi Minh City</v>
          </cell>
          <cell r="C446" t="str">
            <v>HOSE</v>
          </cell>
          <cell r="D446" t="str">
            <v>Industrial</v>
          </cell>
          <cell r="E446" t="str">
            <v>Engineering&amp;Construction</v>
          </cell>
          <cell r="F446" t="str">
            <v>Xây dựng (thi công), xây lắp</v>
          </cell>
          <cell r="G446">
            <v>39378</v>
          </cell>
          <cell r="H446">
            <v>4.5100000000000001E-2</v>
          </cell>
        </row>
        <row r="447">
          <cell r="A447" t="str">
            <v>SCD</v>
          </cell>
          <cell r="B447" t="str">
            <v>Chuong Duong Beverages JSC</v>
          </cell>
          <cell r="C447" t="str">
            <v>HOSE</v>
          </cell>
          <cell r="D447" t="str">
            <v>Consumer Goods  </v>
          </cell>
          <cell r="E447" t="str">
            <v>Beverages</v>
          </cell>
          <cell r="F447" t="str">
            <v>Chế biến lương thực thực phẩm, đồ uống, thức ăn chăn nuôi</v>
          </cell>
          <cell r="G447">
            <v>39076</v>
          </cell>
          <cell r="H447">
            <v>0.1265</v>
          </cell>
        </row>
        <row r="448">
          <cell r="A448" t="str">
            <v>SCJ</v>
          </cell>
          <cell r="B448" t="str">
            <v>Sai Son Cement JSC</v>
          </cell>
          <cell r="C448" t="str">
            <v>HNX</v>
          </cell>
          <cell r="D448" t="str">
            <v>Industrial</v>
          </cell>
          <cell r="E448" t="str">
            <v>Building Materials</v>
          </cell>
          <cell r="F448" t="str">
            <v>SX vật liệu xây dựng (trừ thép)</v>
          </cell>
          <cell r="G448">
            <v>39344</v>
          </cell>
          <cell r="H448">
            <v>6.0999999999999995E-3</v>
          </cell>
        </row>
        <row r="449">
          <cell r="A449" t="str">
            <v>SCL</v>
          </cell>
          <cell r="B449" t="str">
            <v>Song Da Cao Cuong JSC</v>
          </cell>
          <cell r="C449" t="str">
            <v>HNX</v>
          </cell>
          <cell r="D449" t="str">
            <v>Industrial</v>
          </cell>
          <cell r="E449" t="str">
            <v>Building Materials</v>
          </cell>
          <cell r="F449" t="str">
            <v>SX vật liệu xây dựng (trừ thép)</v>
          </cell>
          <cell r="G449">
            <v>40436</v>
          </cell>
          <cell r="H449">
            <v>9.3999999999999986E-3</v>
          </cell>
        </row>
        <row r="450">
          <cell r="A450" t="str">
            <v>SCR</v>
          </cell>
          <cell r="B450" t="str">
            <v>Sai Gon Thuong Tin Real Estate JSC</v>
          </cell>
          <cell r="C450" t="str">
            <v>HNX</v>
          </cell>
          <cell r="D450" t="str">
            <v>Financial</v>
          </cell>
          <cell r="E450" t="str">
            <v>Real Estate</v>
          </cell>
          <cell r="F450" t="str">
            <v>Kinh doanh BDS và cơ sở hạ tầng</v>
          </cell>
          <cell r="G450">
            <v>40491</v>
          </cell>
          <cell r="H450">
            <v>1.7000000000000001E-3</v>
          </cell>
        </row>
        <row r="451">
          <cell r="A451" t="str">
            <v>SD2</v>
          </cell>
          <cell r="B451" t="str">
            <v>Song Da 2 JSC</v>
          </cell>
          <cell r="C451" t="str">
            <v>HNX</v>
          </cell>
          <cell r="D451" t="str">
            <v>Industrial</v>
          </cell>
          <cell r="E451" t="str">
            <v>Engineering&amp;Construction</v>
          </cell>
          <cell r="F451" t="str">
            <v>Xây dựng (thi công), xây lắp</v>
          </cell>
          <cell r="G451">
            <v>39416</v>
          </cell>
          <cell r="H451">
            <v>4.41E-2</v>
          </cell>
        </row>
        <row r="452">
          <cell r="A452" t="str">
            <v>SD4</v>
          </cell>
          <cell r="B452" t="str">
            <v>Song Da 4 JSC</v>
          </cell>
          <cell r="C452" t="str">
            <v>HNX</v>
          </cell>
          <cell r="D452" t="str">
            <v>Industrial</v>
          </cell>
          <cell r="E452" t="str">
            <v>Engineering&amp;Construction</v>
          </cell>
          <cell r="F452" t="str">
            <v>Xây dựng (thi công), xây lắp</v>
          </cell>
          <cell r="G452">
            <v>39624</v>
          </cell>
          <cell r="H452">
            <v>1.9099999999999999E-2</v>
          </cell>
        </row>
        <row r="453">
          <cell r="A453" t="str">
            <v>SD5</v>
          </cell>
          <cell r="B453" t="str">
            <v>Song Da No 5 JSC</v>
          </cell>
          <cell r="C453" t="str">
            <v>HNX</v>
          </cell>
          <cell r="D453" t="str">
            <v>Industrial</v>
          </cell>
          <cell r="E453" t="str">
            <v>Engineering&amp;Construction</v>
          </cell>
          <cell r="F453" t="str">
            <v>Xây dựng (thi công), xây lắp</v>
          </cell>
          <cell r="G453">
            <v>39078</v>
          </cell>
          <cell r="H453">
            <v>7.1900000000000006E-2</v>
          </cell>
        </row>
        <row r="454">
          <cell r="A454" t="str">
            <v>SD6</v>
          </cell>
          <cell r="B454" t="str">
            <v>Song Da No 6 JSC</v>
          </cell>
          <cell r="C454" t="str">
            <v>HNX</v>
          </cell>
          <cell r="D454" t="str">
            <v>Industrial</v>
          </cell>
          <cell r="E454" t="str">
            <v>Engineering&amp;Construction</v>
          </cell>
          <cell r="F454" t="str">
            <v>Xây dựng (thi công), xây lắp</v>
          </cell>
          <cell r="G454">
            <v>39076</v>
          </cell>
          <cell r="H454">
            <v>9.8400000000000001E-2</v>
          </cell>
        </row>
        <row r="455">
          <cell r="A455" t="str">
            <v>SD7</v>
          </cell>
          <cell r="B455" t="str">
            <v>Song Da 7 JSC</v>
          </cell>
          <cell r="C455" t="str">
            <v>HNX</v>
          </cell>
          <cell r="D455" t="str">
            <v>Industrial</v>
          </cell>
          <cell r="E455" t="str">
            <v>Engineering&amp;Construction</v>
          </cell>
          <cell r="F455" t="str">
            <v>Xây dựng (thi công), xây lắp</v>
          </cell>
          <cell r="G455">
            <v>39078</v>
          </cell>
          <cell r="H455">
            <v>2.3599999999999999E-2</v>
          </cell>
        </row>
        <row r="456">
          <cell r="A456" t="str">
            <v>SD9</v>
          </cell>
          <cell r="B456" t="str">
            <v>Song Da No 9 JSC</v>
          </cell>
          <cell r="C456" t="str">
            <v>HNX</v>
          </cell>
          <cell r="D456" t="str">
            <v>Industrial</v>
          </cell>
          <cell r="E456" t="str">
            <v>Engineering&amp;Construction</v>
          </cell>
          <cell r="F456" t="str">
            <v>Xây dựng (thi công), xây lắp</v>
          </cell>
          <cell r="G456">
            <v>39071</v>
          </cell>
          <cell r="H456">
            <v>9.98E-2</v>
          </cell>
        </row>
        <row r="457">
          <cell r="A457" t="str">
            <v>SDA</v>
          </cell>
          <cell r="B457" t="str">
            <v>SIMCO Song Da JSC</v>
          </cell>
          <cell r="C457" t="str">
            <v>HNX</v>
          </cell>
          <cell r="D457" t="str">
            <v>Consumer Services  </v>
          </cell>
          <cell r="E457" t="str">
            <v>Commercial Services</v>
          </cell>
          <cell r="F457" t="str">
            <v>Kinh doanh dịch vụ quảng cáo, tư vấn giám sát, in ấn</v>
          </cell>
          <cell r="G457">
            <v>39072</v>
          </cell>
          <cell r="H457">
            <v>7.3000000000000001E-3</v>
          </cell>
        </row>
        <row r="458">
          <cell r="A458" t="str">
            <v>SDC</v>
          </cell>
          <cell r="B458" t="str">
            <v>Song Da Consulting JSC</v>
          </cell>
          <cell r="C458" t="str">
            <v>HNX</v>
          </cell>
          <cell r="D458" t="str">
            <v>Industrial</v>
          </cell>
          <cell r="E458" t="str">
            <v>Engineering&amp;Construction</v>
          </cell>
          <cell r="F458" t="str">
            <v>Kinh doanh dịch vụ quảng cáo, tư vấn giám sát, in ấn</v>
          </cell>
          <cell r="G458">
            <v>39076</v>
          </cell>
          <cell r="H458">
            <v>7.2700000000000001E-2</v>
          </cell>
        </row>
        <row r="459">
          <cell r="A459" t="str">
            <v>SDD</v>
          </cell>
          <cell r="B459" t="str">
            <v>Song Da Assembly Construction &amp; Investment JSC</v>
          </cell>
          <cell r="C459" t="str">
            <v>HNX</v>
          </cell>
          <cell r="D459" t="str">
            <v>Industrial</v>
          </cell>
          <cell r="E459" t="str">
            <v>Engineering&amp;Construction</v>
          </cell>
          <cell r="F459" t="str">
            <v>Xây dựng (thi công), xây lắp</v>
          </cell>
          <cell r="G459">
            <v>39470</v>
          </cell>
          <cell r="H459">
            <v>1.4000000000000002E-3</v>
          </cell>
        </row>
        <row r="460">
          <cell r="A460" t="str">
            <v>SDE</v>
          </cell>
          <cell r="B460" t="str">
            <v>Song Da Electrical Engineering JSC</v>
          </cell>
          <cell r="C460" t="str">
            <v>HNX</v>
          </cell>
          <cell r="D460" t="str">
            <v>Industrial</v>
          </cell>
          <cell r="E460" t="str">
            <v>Engineering&amp;Construction</v>
          </cell>
          <cell r="F460" t="str">
            <v>Xây dựng (thi công), xây lắp</v>
          </cell>
          <cell r="G460">
            <v>40260</v>
          </cell>
          <cell r="H460">
            <v>2.0000000000000001E-4</v>
          </cell>
        </row>
        <row r="461">
          <cell r="A461" t="str">
            <v>SDG</v>
          </cell>
          <cell r="B461" t="str">
            <v>Can Tho Sadico JSC</v>
          </cell>
          <cell r="C461" t="str">
            <v>HNX</v>
          </cell>
          <cell r="D461" t="str">
            <v>Industrial</v>
          </cell>
          <cell r="E461" t="str">
            <v>Packaging&amp;Containers</v>
          </cell>
          <cell r="F461" t="str">
            <v>SX phân bón, hóa chất cơ bản, hạt nhựa cao su tổng hợp</v>
          </cell>
          <cell r="G461">
            <v>40169</v>
          </cell>
          <cell r="H461">
            <v>1E-4</v>
          </cell>
        </row>
        <row r="462">
          <cell r="A462" t="str">
            <v>SDH</v>
          </cell>
          <cell r="B462" t="str">
            <v>Song Da Infrastructure Construction JSC</v>
          </cell>
          <cell r="C462" t="str">
            <v>HNX</v>
          </cell>
          <cell r="D462" t="str">
            <v>Industrial</v>
          </cell>
          <cell r="E462" t="str">
            <v>Engineering&amp;Construction</v>
          </cell>
          <cell r="F462" t="str">
            <v>Xây dựng (thi công), xây lắp</v>
          </cell>
          <cell r="G462">
            <v>40105</v>
          </cell>
          <cell r="H462">
            <v>0.32040000000000002</v>
          </cell>
        </row>
        <row r="463">
          <cell r="A463" t="str">
            <v>SDN</v>
          </cell>
          <cell r="B463" t="str">
            <v>Dong Nai Paint Corp</v>
          </cell>
          <cell r="C463" t="str">
            <v>HNX</v>
          </cell>
          <cell r="D463" t="str">
            <v>Basic Materials</v>
          </cell>
          <cell r="E463" t="str">
            <v>Chemicals</v>
          </cell>
          <cell r="F463" t="str">
            <v>SX phân bón, hóa chất cơ bản, hạt nhựa cao su tổng hợp</v>
          </cell>
          <cell r="G463">
            <v>39986</v>
          </cell>
          <cell r="H463">
            <v>0.24260000000000001</v>
          </cell>
        </row>
        <row r="464">
          <cell r="A464" t="str">
            <v>SDP</v>
          </cell>
          <cell r="B464" t="str">
            <v>Song Da Trading and Transport JSC</v>
          </cell>
          <cell r="C464" t="str">
            <v>HNX</v>
          </cell>
          <cell r="D464" t="str">
            <v>Industrial</v>
          </cell>
          <cell r="E464" t="str">
            <v>Building Materials</v>
          </cell>
          <cell r="F464" t="str">
            <v>SX vật liệu xây dựng (trừ thép)</v>
          </cell>
          <cell r="G464">
            <v>39918</v>
          </cell>
          <cell r="H464">
            <v>0.03</v>
          </cell>
        </row>
        <row r="465">
          <cell r="A465" t="str">
            <v>SDT</v>
          </cell>
          <cell r="B465" t="str">
            <v>Song Da No.10 JSC</v>
          </cell>
          <cell r="C465" t="str">
            <v>HNX</v>
          </cell>
          <cell r="D465" t="str">
            <v>Industrial</v>
          </cell>
          <cell r="E465" t="str">
            <v>Engineering&amp;Construction</v>
          </cell>
          <cell r="F465" t="str">
            <v>Xây dựng (thi công), xây lắp</v>
          </cell>
          <cell r="G465">
            <v>39065</v>
          </cell>
          <cell r="H465">
            <v>8.0100000000000005E-2</v>
          </cell>
        </row>
        <row r="466">
          <cell r="A466" t="str">
            <v>SDU</v>
          </cell>
          <cell r="B466" t="str">
            <v>Song Da Urban Investment Construction and Development JSC</v>
          </cell>
          <cell r="C466" t="str">
            <v>HNX</v>
          </cell>
          <cell r="D466" t="str">
            <v>Industrial</v>
          </cell>
          <cell r="E466" t="str">
            <v>Engineering&amp;Construction</v>
          </cell>
          <cell r="F466" t="str">
            <v>Xây dựng (thi công), xây lắp</v>
          </cell>
          <cell r="G466">
            <v>40084</v>
          </cell>
          <cell r="H466">
            <v>3.56E-2</v>
          </cell>
        </row>
        <row r="467">
          <cell r="A467" t="str">
            <v>SDY</v>
          </cell>
          <cell r="B467" t="str">
            <v>Song Da Yaly Cement JSC</v>
          </cell>
          <cell r="C467" t="str">
            <v>HNX</v>
          </cell>
          <cell r="D467" t="str">
            <v>Industrial</v>
          </cell>
          <cell r="E467" t="str">
            <v>Building Materials</v>
          </cell>
          <cell r="F467" t="str">
            <v>SX vật liệu xây dựng (trừ thép)</v>
          </cell>
          <cell r="G467">
            <v>39076</v>
          </cell>
          <cell r="H467">
            <v>3.4000000000000002E-3</v>
          </cell>
        </row>
        <row r="468">
          <cell r="A468" t="str">
            <v>SEB</v>
          </cell>
          <cell r="B468" t="str">
            <v>Mien Trung Power Investment and Development JSC</v>
          </cell>
          <cell r="C468" t="str">
            <v>HNX</v>
          </cell>
          <cell r="D468" t="str">
            <v>Utilities</v>
          </cell>
          <cell r="E468" t="str">
            <v>Electric</v>
          </cell>
          <cell r="F468" t="str">
            <v xml:space="preserve">Sản xuất, phân phối điện, năng lượng, dịch vụ viễn thông </v>
          </cell>
          <cell r="G468">
            <v>39827</v>
          </cell>
          <cell r="H468">
            <v>1.4000000000000002E-3</v>
          </cell>
        </row>
        <row r="469">
          <cell r="A469" t="str">
            <v>SEC</v>
          </cell>
          <cell r="B469" t="str">
            <v>Gia Lai Cane Sugar Thermoelectricity JSC</v>
          </cell>
          <cell r="C469" t="str">
            <v>HOSE</v>
          </cell>
          <cell r="D469" t="str">
            <v>Consumer Goods  </v>
          </cell>
          <cell r="E469" t="str">
            <v>Food</v>
          </cell>
          <cell r="F469" t="str">
            <v>Chế biến lương thực thực phẩm, đồ uống, thức ăn chăn nuôi</v>
          </cell>
          <cell r="G469">
            <v>40184</v>
          </cell>
          <cell r="H469">
            <v>1.29E-2</v>
          </cell>
        </row>
        <row r="470">
          <cell r="A470" t="str">
            <v>SED</v>
          </cell>
          <cell r="B470" t="str">
            <v>Phuong Nam Education Investment and Development JSC</v>
          </cell>
          <cell r="C470" t="str">
            <v>HNX</v>
          </cell>
          <cell r="D470" t="str">
            <v>Communications</v>
          </cell>
          <cell r="E470" t="str">
            <v>Media</v>
          </cell>
          <cell r="F470" t="str">
            <v>Kinh doanh dịch vụ quảng cáo, tư vấn giám sát, in ấn</v>
          </cell>
          <cell r="G470">
            <v>40044</v>
          </cell>
          <cell r="H470">
            <v>0.2112</v>
          </cell>
        </row>
        <row r="471">
          <cell r="A471" t="str">
            <v>SFC</v>
          </cell>
          <cell r="B471" t="str">
            <v>Saigon Fuel Co</v>
          </cell>
          <cell r="C471" t="str">
            <v>HOSE</v>
          </cell>
          <cell r="D471" t="str">
            <v>Utilities</v>
          </cell>
          <cell r="E471" t="str">
            <v>Gas</v>
          </cell>
          <cell r="F471" t="str">
            <v>Thương mại xăng dầu, ga.</v>
          </cell>
          <cell r="G471">
            <v>38251</v>
          </cell>
          <cell r="H471">
            <v>2.0199999999999999E-2</v>
          </cell>
        </row>
        <row r="472">
          <cell r="A472" t="str">
            <v>SFG</v>
          </cell>
          <cell r="B472" t="str">
            <v>The Southern Fertilizer Company</v>
          </cell>
          <cell r="C472" t="str">
            <v>HoSE</v>
          </cell>
          <cell r="D472" t="str">
            <v>Basic Materials</v>
          </cell>
          <cell r="E472" t="str">
            <v>Chemicals</v>
          </cell>
          <cell r="F472" t="str">
            <v>SX phân bón, hóa chất cơ bản, hạt nhựa cao su tổng hợp</v>
          </cell>
          <cell r="G472" t="str">
            <v>01/12/2014</v>
          </cell>
          <cell r="H472">
            <v>1E-4</v>
          </cell>
        </row>
        <row r="473">
          <cell r="A473" t="str">
            <v>SFI</v>
          </cell>
          <cell r="B473" t="str">
            <v>Sea &amp; Air Freight International</v>
          </cell>
          <cell r="C473" t="str">
            <v>HOSE</v>
          </cell>
          <cell r="D473" t="str">
            <v>Industrial</v>
          </cell>
          <cell r="E473" t="str">
            <v>Transportation</v>
          </cell>
          <cell r="F473" t="str">
            <v>Kinh doanh vận tải đường bộ, đường sắt, đường thủy, hàng không</v>
          </cell>
          <cell r="G473">
            <v>39080</v>
          </cell>
          <cell r="H473">
            <v>0.2077</v>
          </cell>
        </row>
        <row r="474">
          <cell r="A474" t="str">
            <v>SFN</v>
          </cell>
          <cell r="B474" t="str">
            <v>Saigon Fishing Net JSC</v>
          </cell>
          <cell r="C474" t="str">
            <v>HNX</v>
          </cell>
          <cell r="D474" t="str">
            <v>Industrials  </v>
          </cell>
          <cell r="E474" t="str">
            <v>Textiles</v>
          </cell>
          <cell r="F474" t="str">
            <v>May, sản xuất trang phục và da giày</v>
          </cell>
          <cell r="G474">
            <v>39976</v>
          </cell>
          <cell r="H474">
            <v>3.4500000000000003E-2</v>
          </cell>
        </row>
        <row r="475">
          <cell r="A475" t="str">
            <v>SGC</v>
          </cell>
          <cell r="B475" t="str">
            <v>Sagiang Import Export Corp</v>
          </cell>
          <cell r="C475" t="str">
            <v>HNX</v>
          </cell>
          <cell r="D475" t="str">
            <v>Consumer Goods  </v>
          </cell>
          <cell r="E475" t="str">
            <v>Food</v>
          </cell>
          <cell r="F475" t="str">
            <v>Chế biến lương thực thực phẩm, đồ uống, thức ăn chăn nuôi</v>
          </cell>
          <cell r="G475">
            <v>39982</v>
          </cell>
          <cell r="H475">
            <v>1.1699999999999999E-2</v>
          </cell>
        </row>
        <row r="476">
          <cell r="A476" t="str">
            <v>SGD</v>
          </cell>
          <cell r="B476" t="str">
            <v>Educational Book JSC/Hochiminh</v>
          </cell>
          <cell r="C476" t="str">
            <v>HNX</v>
          </cell>
          <cell r="D476" t="str">
            <v>Consumer Services  </v>
          </cell>
          <cell r="E476" t="str">
            <v>Commercial Services</v>
          </cell>
          <cell r="F476" t="str">
            <v>Kinh doanh dịch vụ quảng cáo, tư vấn giám sát, in ấn</v>
          </cell>
          <cell r="G476">
            <v>39079</v>
          </cell>
          <cell r="H476">
            <v>0.10970000000000001</v>
          </cell>
        </row>
        <row r="477">
          <cell r="A477" t="str">
            <v>SGH</v>
          </cell>
          <cell r="B477" t="str">
            <v>Saigon Hotel Corp</v>
          </cell>
          <cell r="C477" t="str">
            <v>HNX</v>
          </cell>
          <cell r="D477" t="str">
            <v>Consumer Services  </v>
          </cell>
          <cell r="E477" t="str">
            <v>Lodging</v>
          </cell>
          <cell r="F477" t="str">
            <v>Kinh doanh dịch vụ lưu trú, ăn uống, vui chơi giải trí</v>
          </cell>
          <cell r="G477">
            <v>40024</v>
          </cell>
          <cell r="H477">
            <v>0.4254</v>
          </cell>
        </row>
        <row r="478">
          <cell r="A478" t="str">
            <v>SGT</v>
          </cell>
          <cell r="B478" t="str">
            <v>Saigon Telecommunication &amp; Technologies Corp</v>
          </cell>
          <cell r="C478" t="str">
            <v>HOSE</v>
          </cell>
          <cell r="D478" t="str">
            <v>Technology</v>
          </cell>
          <cell r="E478" t="str">
            <v>Computers</v>
          </cell>
          <cell r="F478" t="str">
            <v>SX điện tử, máy vi tính quang học, thiết bị viễn thông</v>
          </cell>
          <cell r="G478">
            <v>39465</v>
          </cell>
          <cell r="H478">
            <v>0.13089999999999999</v>
          </cell>
        </row>
        <row r="479">
          <cell r="A479" t="str">
            <v>SHA</v>
          </cell>
          <cell r="B479" t="str">
            <v>Sonha Saigon JSC</v>
          </cell>
          <cell r="C479" t="str">
            <v>HNX</v>
          </cell>
          <cell r="D479" t="str">
            <v>Basic Materials</v>
          </cell>
          <cell r="E479" t="str">
            <v>Iron/Steel</v>
          </cell>
          <cell r="F479" t="str">
            <v>SX thép</v>
          </cell>
          <cell r="G479">
            <v>41295</v>
          </cell>
          <cell r="H479">
            <v>0</v>
          </cell>
        </row>
        <row r="480">
          <cell r="A480" t="str">
            <v>SHB</v>
          </cell>
          <cell r="B480" t="str">
            <v>Saigon - Hanoi Commercial Joint Stock Bank</v>
          </cell>
          <cell r="C480" t="str">
            <v>HNX</v>
          </cell>
          <cell r="D480" t="str">
            <v>Financial</v>
          </cell>
          <cell r="E480" t="str">
            <v>Banks</v>
          </cell>
          <cell r="F480" t="str">
            <v>Ngân hàng</v>
          </cell>
          <cell r="G480">
            <v>39923</v>
          </cell>
          <cell r="H480">
            <v>0.18640000000000001</v>
          </cell>
        </row>
        <row r="481">
          <cell r="A481" t="str">
            <v>SHI</v>
          </cell>
          <cell r="B481" t="str">
            <v>Son Ha International Corp</v>
          </cell>
          <cell r="C481" t="str">
            <v>HOSE</v>
          </cell>
          <cell r="D481" t="str">
            <v>Industrial</v>
          </cell>
          <cell r="E481" t="str">
            <v>Building Materials</v>
          </cell>
          <cell r="F481" t="str">
            <v>SX vật liệu xây dựng (trừ thép)</v>
          </cell>
          <cell r="G481">
            <v>40177</v>
          </cell>
          <cell r="H481">
            <v>2.2599999999999999E-2</v>
          </cell>
        </row>
        <row r="482">
          <cell r="A482" t="str">
            <v>SHN</v>
          </cell>
          <cell r="B482" t="str">
            <v>Hanoi Investment General Corp</v>
          </cell>
          <cell r="C482" t="str">
            <v>HNX</v>
          </cell>
          <cell r="D482" t="str">
            <v>Consumer Goods  </v>
          </cell>
          <cell r="E482" t="str">
            <v>Distribution/Wholesale</v>
          </cell>
          <cell r="F482" t="str">
            <v>Thương mại hàng công nghiệp</v>
          </cell>
          <cell r="G482">
            <v>40163</v>
          </cell>
          <cell r="H482">
            <v>2.5999999999999999E-3</v>
          </cell>
        </row>
        <row r="483">
          <cell r="A483" t="str">
            <v>SHP</v>
          </cell>
          <cell r="B483" t="str">
            <v>Southern Hydropower JSC</v>
          </cell>
          <cell r="C483" t="str">
            <v>HOSE</v>
          </cell>
          <cell r="D483" t="str">
            <v>Utilities</v>
          </cell>
          <cell r="E483" t="str">
            <v>Electric</v>
          </cell>
          <cell r="F483" t="str">
            <v xml:space="preserve">Sản xuất, phân phối điện, năng lượng, dịch vụ viễn thông </v>
          </cell>
          <cell r="G483" t="str">
            <v>21/07/2014</v>
          </cell>
          <cell r="H483">
            <v>2.5099999999999997E-2</v>
          </cell>
        </row>
        <row r="484">
          <cell r="A484" t="str">
            <v>SHS</v>
          </cell>
          <cell r="B484" t="str">
            <v>Saigon - Hanoi Securities JSC</v>
          </cell>
          <cell r="C484" t="str">
            <v>HNX</v>
          </cell>
          <cell r="D484" t="str">
            <v>Financial</v>
          </cell>
          <cell r="E484" t="str">
            <v>Securities</v>
          </cell>
          <cell r="F484" t="str">
            <v>Chứng khoán</v>
          </cell>
          <cell r="G484">
            <v>39989</v>
          </cell>
          <cell r="H484">
            <v>9.8400000000000001E-2</v>
          </cell>
        </row>
        <row r="485">
          <cell r="A485" t="str">
            <v>SIC</v>
          </cell>
          <cell r="B485" t="str">
            <v>Song Da Investment Development JSC</v>
          </cell>
          <cell r="C485" t="str">
            <v>HNX</v>
          </cell>
          <cell r="D485" t="str">
            <v>Industrial</v>
          </cell>
          <cell r="E485" t="str">
            <v>Engineering&amp;Construction</v>
          </cell>
          <cell r="F485" t="str">
            <v>Xây dựng (thi công), xây lắp</v>
          </cell>
          <cell r="G485">
            <v>39078</v>
          </cell>
          <cell r="H485">
            <v>2.7000000000000001E-3</v>
          </cell>
        </row>
        <row r="486">
          <cell r="A486" t="str">
            <v>SII</v>
          </cell>
          <cell r="B486" t="str">
            <v>Saigon Water Infrastructure Corporation</v>
          </cell>
          <cell r="C486" t="str">
            <v>HOSE</v>
          </cell>
          <cell r="D486" t="str">
            <v>Industrial</v>
          </cell>
          <cell r="E486" t="str">
            <v>Engineering&amp;Construction</v>
          </cell>
          <cell r="F486" t="str">
            <v>Xây dựng (thi công), xây lắp</v>
          </cell>
          <cell r="G486">
            <v>41164</v>
          </cell>
          <cell r="H486">
            <v>0.4355</v>
          </cell>
        </row>
        <row r="487">
          <cell r="A487" t="str">
            <v>SJ1</v>
          </cell>
          <cell r="B487" t="str">
            <v>Seafood JSC No 1</v>
          </cell>
          <cell r="C487" t="str">
            <v>HNX</v>
          </cell>
          <cell r="D487" t="str">
            <v>Consumer Goods  </v>
          </cell>
          <cell r="E487" t="str">
            <v>Food</v>
          </cell>
          <cell r="F487" t="str">
            <v>Chế biến thủy hải sản</v>
          </cell>
          <cell r="G487">
            <v>39972</v>
          </cell>
          <cell r="H487">
            <v>2.8000000000000004E-3</v>
          </cell>
        </row>
        <row r="488">
          <cell r="A488" t="str">
            <v>SJC</v>
          </cell>
          <cell r="B488" t="str">
            <v>Song Da 1.01 JSC</v>
          </cell>
          <cell r="C488" t="str">
            <v>HNX</v>
          </cell>
          <cell r="D488" t="str">
            <v>Industrial</v>
          </cell>
          <cell r="E488" t="str">
            <v>Engineering&amp;Construction</v>
          </cell>
          <cell r="F488" t="str">
            <v>Xây dựng (thi công), xây lắp</v>
          </cell>
          <cell r="G488">
            <v>39407</v>
          </cell>
          <cell r="H488">
            <v>3.5999999999999999E-3</v>
          </cell>
        </row>
        <row r="489">
          <cell r="A489" t="str">
            <v>SJD</v>
          </cell>
          <cell r="B489" t="str">
            <v>Can Don Hydro Power JSC</v>
          </cell>
          <cell r="C489" t="str">
            <v>HOSE</v>
          </cell>
          <cell r="D489" t="str">
            <v>Utilities</v>
          </cell>
          <cell r="E489" t="str">
            <v>Electric</v>
          </cell>
          <cell r="F489" t="str">
            <v xml:space="preserve">Sản xuất, phân phối điện, năng lượng, dịch vụ viễn thông </v>
          </cell>
          <cell r="G489">
            <v>39076</v>
          </cell>
          <cell r="H489">
            <v>0.34310000000000002</v>
          </cell>
        </row>
        <row r="490">
          <cell r="A490" t="str">
            <v>SJE</v>
          </cell>
          <cell r="B490" t="str">
            <v>Song Da No 11 JSC</v>
          </cell>
          <cell r="C490" t="str">
            <v>HNX</v>
          </cell>
          <cell r="D490" t="str">
            <v>Industrial</v>
          </cell>
          <cell r="E490" t="str">
            <v>Engineering&amp;Construction</v>
          </cell>
          <cell r="F490" t="str">
            <v>Xây dựng (thi công), xây lắp</v>
          </cell>
          <cell r="G490">
            <v>39065</v>
          </cell>
          <cell r="H490">
            <v>7.4999999999999997E-3</v>
          </cell>
        </row>
        <row r="491">
          <cell r="A491" t="str">
            <v>SJS</v>
          </cell>
          <cell r="B491" t="str">
            <v>Songda Urban &amp; Industrial Zone Investment And Development JSC</v>
          </cell>
          <cell r="C491" t="str">
            <v>HOSE</v>
          </cell>
          <cell r="D491" t="str">
            <v>Industrial</v>
          </cell>
          <cell r="E491" t="str">
            <v>Engineering&amp;Construction</v>
          </cell>
          <cell r="F491" t="str">
            <v>Kinh doanh BDS và cơ sở hạ tầng</v>
          </cell>
          <cell r="G491">
            <v>38904</v>
          </cell>
          <cell r="H491">
            <v>0.10859999999999999</v>
          </cell>
        </row>
        <row r="492">
          <cell r="A492" t="str">
            <v>SKG</v>
          </cell>
          <cell r="B492" t="str">
            <v>Superdong - Kien Giang Fast Ferry JSC</v>
          </cell>
          <cell r="C492" t="str">
            <v>HOSE</v>
          </cell>
          <cell r="D492" t="str">
            <v>Industrial</v>
          </cell>
          <cell r="E492" t="str">
            <v>Transportation</v>
          </cell>
          <cell r="F492" t="str">
            <v>Kinh doanh vận tải đường bộ, đường sắt, đường thủy, hàng không</v>
          </cell>
          <cell r="G492" t="str">
            <v>08/07/2014</v>
          </cell>
          <cell r="H492">
            <v>0.42810000000000004</v>
          </cell>
        </row>
        <row r="493">
          <cell r="A493" t="str">
            <v>SLS</v>
          </cell>
          <cell r="B493" t="str">
            <v>Son La Sugar JSC</v>
          </cell>
          <cell r="C493" t="str">
            <v>HNX</v>
          </cell>
          <cell r="D493" t="str">
            <v>Consumer Goods  </v>
          </cell>
          <cell r="E493" t="str">
            <v>Food</v>
          </cell>
          <cell r="F493" t="str">
            <v>Chế biến lương thực thực phẩm, đồ uống, thức ăn chăn nuôi</v>
          </cell>
          <cell r="G493">
            <v>41198</v>
          </cell>
          <cell r="H493">
            <v>3.8E-3</v>
          </cell>
        </row>
        <row r="494">
          <cell r="A494" t="str">
            <v>SMA</v>
          </cell>
          <cell r="B494" t="str">
            <v>Saigon Machinery Spare Parts JSC</v>
          </cell>
          <cell r="C494" t="str">
            <v>HOSE</v>
          </cell>
          <cell r="D494" t="str">
            <v>Consumer Goods  </v>
          </cell>
          <cell r="E494" t="str">
            <v>Distribution/Wholesale</v>
          </cell>
          <cell r="F494" t="str">
            <v>Thương mại hàng công nghiệp</v>
          </cell>
          <cell r="G494">
            <v>40470</v>
          </cell>
          <cell r="H494">
            <v>7.8000000000000005E-3</v>
          </cell>
        </row>
        <row r="495">
          <cell r="A495" t="str">
            <v>SMC</v>
          </cell>
          <cell r="B495" t="str">
            <v>SMC Investment Trading JSC</v>
          </cell>
          <cell r="C495" t="str">
            <v>HOSE</v>
          </cell>
          <cell r="D495" t="str">
            <v>Basic Materials</v>
          </cell>
          <cell r="E495" t="str">
            <v>Iron/Steel</v>
          </cell>
          <cell r="F495" t="str">
            <v>SX thép</v>
          </cell>
          <cell r="G495">
            <v>39325</v>
          </cell>
          <cell r="H495">
            <v>0.106</v>
          </cell>
        </row>
        <row r="496">
          <cell r="A496" t="str">
            <v>SMN</v>
          </cell>
          <cell r="B496" t="str">
            <v>South Books and Education Equipment JSC</v>
          </cell>
          <cell r="C496" t="str">
            <v>HNX</v>
          </cell>
          <cell r="D496" t="str">
            <v>Communications</v>
          </cell>
          <cell r="E496" t="str">
            <v>Media</v>
          </cell>
          <cell r="F496" t="str">
            <v>Kinh doanh dịch vụ quảng cáo, tư vấn giám sát, in ấn</v>
          </cell>
          <cell r="G496">
            <v>42199</v>
          </cell>
          <cell r="H496">
            <v>0</v>
          </cell>
        </row>
        <row r="497">
          <cell r="A497" t="str">
            <v>SMT</v>
          </cell>
          <cell r="B497" t="str">
            <v>Sam Cuong Material Electric &amp; Telecom Corp</v>
          </cell>
          <cell r="C497" t="str">
            <v>HNX</v>
          </cell>
          <cell r="D497" t="str">
            <v>Industrial</v>
          </cell>
          <cell r="E497" t="str">
            <v>Electrical Compo&amp;Equip</v>
          </cell>
          <cell r="F497" t="str">
            <v>SX điện tử, máy vi tính quang học, thiết bị viễn thông</v>
          </cell>
          <cell r="G497">
            <v>40389</v>
          </cell>
          <cell r="H497">
            <v>0.2281</v>
          </cell>
        </row>
        <row r="498">
          <cell r="A498" t="str">
            <v>SPI</v>
          </cell>
          <cell r="B498" t="str">
            <v>Stone Company Spilit</v>
          </cell>
          <cell r="C498" t="str">
            <v>HNX</v>
          </cell>
          <cell r="D498" t="str">
            <v>Basic Materials</v>
          </cell>
          <cell r="E498" t="str">
            <v>Mining</v>
          </cell>
          <cell r="F498" t="str">
            <v>Khai khoáng</v>
          </cell>
          <cell r="G498">
            <v>41178</v>
          </cell>
          <cell r="H498">
            <v>0</v>
          </cell>
        </row>
        <row r="499">
          <cell r="A499" t="str">
            <v>SPM</v>
          </cell>
          <cell r="B499" t="str">
            <v>SPM Corp</v>
          </cell>
          <cell r="C499" t="str">
            <v>HOSE</v>
          </cell>
          <cell r="D499" t="str">
            <v>Health Care </v>
          </cell>
          <cell r="E499" t="str">
            <v>Pharmaceuticals</v>
          </cell>
          <cell r="F499" t="str">
            <v>SX thuốc, hóa dược, dược liệu</v>
          </cell>
          <cell r="G499">
            <v>40319</v>
          </cell>
          <cell r="H499">
            <v>6.8499999999999991E-2</v>
          </cell>
        </row>
        <row r="500">
          <cell r="A500" t="str">
            <v>SPP</v>
          </cell>
          <cell r="B500" t="str">
            <v>Saigon Plastic Packaging JSC</v>
          </cell>
          <cell r="C500" t="str">
            <v>HNX</v>
          </cell>
          <cell r="D500" t="str">
            <v>Basic Materials</v>
          </cell>
          <cell r="E500" t="str">
            <v>Chemicals</v>
          </cell>
          <cell r="F500" t="str">
            <v>SX phân bón, hóa chất cơ bản, hạt nhựa cao su tổng hợp</v>
          </cell>
          <cell r="G500">
            <v>39716</v>
          </cell>
          <cell r="H500">
            <v>0.28820000000000001</v>
          </cell>
        </row>
        <row r="501">
          <cell r="A501" t="str">
            <v>SQC</v>
          </cell>
          <cell r="B501" t="str">
            <v>Quy Nhon Mining Corp</v>
          </cell>
          <cell r="C501" t="str">
            <v>HNX</v>
          </cell>
          <cell r="D501" t="str">
            <v>Basic Materials</v>
          </cell>
          <cell r="E501" t="str">
            <v>Mining</v>
          </cell>
          <cell r="F501" t="str">
            <v>Khai khoáng</v>
          </cell>
          <cell r="G501">
            <v>40164</v>
          </cell>
          <cell r="H501">
            <v>6.9099999999999995E-2</v>
          </cell>
        </row>
        <row r="502">
          <cell r="A502" t="str">
            <v>SRA</v>
          </cell>
          <cell r="B502" t="str">
            <v>Sara Vietnam JSC</v>
          </cell>
          <cell r="C502" t="str">
            <v>HNX</v>
          </cell>
          <cell r="D502" t="str">
            <v>Technology</v>
          </cell>
          <cell r="E502" t="str">
            <v>Computers</v>
          </cell>
          <cell r="F502" t="str">
            <v>SX điện tử, máy vi tính quang học, thiết bị viễn thông</v>
          </cell>
          <cell r="G502">
            <v>39465</v>
          </cell>
          <cell r="H502">
            <v>7.8299999999999995E-2</v>
          </cell>
        </row>
        <row r="503">
          <cell r="A503" t="str">
            <v>SRB</v>
          </cell>
          <cell r="B503" t="str">
            <v>Sara JSC</v>
          </cell>
          <cell r="C503" t="str">
            <v>HNX</v>
          </cell>
          <cell r="D503" t="str">
            <v>Technology</v>
          </cell>
          <cell r="E503" t="str">
            <v>Computers</v>
          </cell>
          <cell r="F503" t="str">
            <v>SX điện tử, máy vi tính quang học, thiết bị viễn thông</v>
          </cell>
          <cell r="G503">
            <v>39524</v>
          </cell>
          <cell r="H503">
            <v>3.5699999999999996E-2</v>
          </cell>
        </row>
        <row r="504">
          <cell r="A504" t="str">
            <v>SRC</v>
          </cell>
          <cell r="B504" t="str">
            <v>Saovang Rubber JSC</v>
          </cell>
          <cell r="C504" t="str">
            <v>HOSE</v>
          </cell>
          <cell r="D504" t="str">
            <v>Consumer Goods  </v>
          </cell>
          <cell r="E504" t="str">
            <v>Auto Parts&amp;Equipment</v>
          </cell>
          <cell r="F504" t="str">
            <v>Cơ khí, chế tạo MMTB , sản xuất kim loại đúc sẵn</v>
          </cell>
          <cell r="G504">
            <v>40093</v>
          </cell>
          <cell r="H504">
            <v>3.7000000000000002E-3</v>
          </cell>
        </row>
        <row r="505">
          <cell r="A505" t="str">
            <v>SRF</v>
          </cell>
          <cell r="B505" t="str">
            <v>Seaprodex Refrigeration Industry Corp</v>
          </cell>
          <cell r="C505" t="str">
            <v>HOSE</v>
          </cell>
          <cell r="D505" t="str">
            <v>Industrial</v>
          </cell>
          <cell r="E505" t="str">
            <v>Building Materials</v>
          </cell>
          <cell r="F505" t="str">
            <v>Cơ khí, chế tạo MMTB , sản xuất kim loại đúc sẵn</v>
          </cell>
          <cell r="G505">
            <v>40107</v>
          </cell>
          <cell r="H505">
            <v>0.28129999999999999</v>
          </cell>
        </row>
        <row r="506">
          <cell r="A506" t="str">
            <v>SSC</v>
          </cell>
          <cell r="B506" t="str">
            <v>Southern Seed Corp</v>
          </cell>
          <cell r="C506" t="str">
            <v>HOSE</v>
          </cell>
          <cell r="D506" t="str">
            <v>Consumer Goods  </v>
          </cell>
          <cell r="E506" t="str">
            <v>Agriculture</v>
          </cell>
          <cell r="F506" t="str">
            <v>Thương mại hàng nông lâm nghiệp</v>
          </cell>
          <cell r="G506">
            <v>40107</v>
          </cell>
          <cell r="H506">
            <v>4.2099999999999999E-2</v>
          </cell>
        </row>
        <row r="507">
          <cell r="A507" t="str">
            <v>SSI</v>
          </cell>
          <cell r="B507" t="str">
            <v>Saigon Securities Inc</v>
          </cell>
          <cell r="C507" t="str">
            <v>HOSE</v>
          </cell>
          <cell r="D507" t="str">
            <v>Financial</v>
          </cell>
          <cell r="E507" t="str">
            <v>Securities</v>
          </cell>
          <cell r="F507" t="str">
            <v>Chứng khoán</v>
          </cell>
          <cell r="G507">
            <v>39383</v>
          </cell>
          <cell r="H507">
            <v>0.43969999999999998</v>
          </cell>
        </row>
        <row r="508">
          <cell r="A508" t="str">
            <v>SSM</v>
          </cell>
          <cell r="B508" t="str">
            <v>Steel Structure Manufacture JSC</v>
          </cell>
          <cell r="C508" t="str">
            <v>HNX</v>
          </cell>
          <cell r="D508" t="str">
            <v>Basic Materials</v>
          </cell>
          <cell r="E508" t="str">
            <v>Iron/Steel</v>
          </cell>
          <cell r="F508" t="str">
            <v>SX thép</v>
          </cell>
          <cell r="G508">
            <v>39769</v>
          </cell>
          <cell r="H508">
            <v>0.10929999999999999</v>
          </cell>
        </row>
        <row r="509">
          <cell r="A509" t="str">
            <v>ST8</v>
          </cell>
          <cell r="B509" t="str">
            <v>Sieu Thanh JSC</v>
          </cell>
          <cell r="C509" t="str">
            <v>HOSE</v>
          </cell>
          <cell r="D509" t="str">
            <v>Consumer Goods  </v>
          </cell>
          <cell r="E509" t="str">
            <v>Distribution/Wholesale</v>
          </cell>
          <cell r="F509" t="str">
            <v xml:space="preserve"> SX đồ gia dụng, thiết bị văn phòng, thiết bị giáo dục, trang TBYT</v>
          </cell>
          <cell r="G509">
            <v>39434</v>
          </cell>
          <cell r="H509">
            <v>0.49060000000000004</v>
          </cell>
        </row>
        <row r="510">
          <cell r="A510" t="str">
            <v>STB</v>
          </cell>
          <cell r="B510" t="str">
            <v>Saigon Thuong Tin Commercial JSB</v>
          </cell>
          <cell r="C510" t="str">
            <v>HOSE</v>
          </cell>
          <cell r="D510" t="str">
            <v>Financial</v>
          </cell>
          <cell r="E510" t="str">
            <v>Banks</v>
          </cell>
          <cell r="F510" t="str">
            <v>Ngân hàng</v>
          </cell>
          <cell r="G510">
            <v>38910</v>
          </cell>
          <cell r="H510">
            <v>9.0700000000000003E-2</v>
          </cell>
        </row>
        <row r="511">
          <cell r="A511" t="str">
            <v>STC</v>
          </cell>
          <cell r="B511" t="str">
            <v>Book and Educational Equipment JSC/Hochiminh</v>
          </cell>
          <cell r="C511" t="str">
            <v>HNX</v>
          </cell>
          <cell r="D511" t="str">
            <v>Consumer Services  </v>
          </cell>
          <cell r="E511" t="str">
            <v>Commercial Services</v>
          </cell>
          <cell r="F511" t="str">
            <v>Kinh doanh dịch vụ quảng cáo, tư vấn giám sát, in ấn</v>
          </cell>
          <cell r="G511">
            <v>39078</v>
          </cell>
          <cell r="H511">
            <v>9.7699999999999995E-2</v>
          </cell>
        </row>
        <row r="512">
          <cell r="A512" t="str">
            <v>STG</v>
          </cell>
          <cell r="B512" t="str">
            <v>South Logistics JSC</v>
          </cell>
          <cell r="C512" t="str">
            <v>HOSE</v>
          </cell>
          <cell r="D512" t="str">
            <v>Industrial</v>
          </cell>
          <cell r="E512" t="str">
            <v>Transportation</v>
          </cell>
          <cell r="F512" t="str">
            <v>Kinh doanh vận tải đường bộ, đường sắt, đường thủy, hàng không</v>
          </cell>
          <cell r="G512">
            <v>40239</v>
          </cell>
          <cell r="H512">
            <v>2.3E-3</v>
          </cell>
        </row>
        <row r="513">
          <cell r="A513" t="str">
            <v>STP</v>
          </cell>
          <cell r="B513" t="str">
            <v>Song Da Industry Trade JSC</v>
          </cell>
          <cell r="C513" t="str">
            <v>HNX</v>
          </cell>
          <cell r="D513" t="str">
            <v>Industrial</v>
          </cell>
          <cell r="E513" t="str">
            <v>Packaging&amp;Containers</v>
          </cell>
          <cell r="F513" t="str">
            <v>SX phân bón, hóa chất cơ bản, hạt nhựa cao su tổng hợp</v>
          </cell>
          <cell r="G513">
            <v>38999</v>
          </cell>
          <cell r="H513">
            <v>2.9399999999999999E-2</v>
          </cell>
        </row>
        <row r="514">
          <cell r="A514" t="str">
            <v>STT</v>
          </cell>
          <cell r="B514" t="str">
            <v>Saigontourist Transport Corp</v>
          </cell>
          <cell r="C514" t="str">
            <v>HOSE</v>
          </cell>
          <cell r="D514" t="str">
            <v>Industrial</v>
          </cell>
          <cell r="E514" t="str">
            <v>Transportation</v>
          </cell>
          <cell r="F514" t="str">
            <v>Kinh doanh vận tải đường bộ, đường sắt, đường thủy, hàng không</v>
          </cell>
          <cell r="G514">
            <v>40732</v>
          </cell>
          <cell r="H514">
            <v>0.35210000000000002</v>
          </cell>
        </row>
        <row r="515">
          <cell r="A515" t="str">
            <v>SVC</v>
          </cell>
          <cell r="B515" t="str">
            <v>SaiGon General Service JSC</v>
          </cell>
          <cell r="C515" t="str">
            <v>HOSE</v>
          </cell>
          <cell r="D515" t="str">
            <v>Consumer Services  </v>
          </cell>
          <cell r="E515" t="str">
            <v>Commercial Services</v>
          </cell>
          <cell r="F515" t="str">
            <v>Thương mại hàng công nghiệp</v>
          </cell>
          <cell r="G515">
            <v>39965</v>
          </cell>
          <cell r="H515">
            <v>0.2369</v>
          </cell>
        </row>
        <row r="516">
          <cell r="A516" t="str">
            <v>SVI</v>
          </cell>
          <cell r="B516" t="str">
            <v>Bien Hoa Packaging JSC</v>
          </cell>
          <cell r="C516" t="str">
            <v>HNX</v>
          </cell>
          <cell r="D516" t="str">
            <v>Industrial</v>
          </cell>
          <cell r="E516" t="str">
            <v>Packaging&amp;Containers</v>
          </cell>
          <cell r="F516" t="str">
            <v>SX phân bón, hóa chất cơ bản, hạt nhựa cao su tổng hợp</v>
          </cell>
          <cell r="G516">
            <v>39804</v>
          </cell>
          <cell r="H516">
            <v>0.11550000000000001</v>
          </cell>
        </row>
        <row r="517">
          <cell r="A517" t="str">
            <v>SVN</v>
          </cell>
          <cell r="B517" t="str">
            <v>Solavina JSC</v>
          </cell>
          <cell r="C517" t="str">
            <v>HNX</v>
          </cell>
          <cell r="D517" t="str">
            <v>Industrial</v>
          </cell>
          <cell r="E517" t="str">
            <v>Building Materials</v>
          </cell>
          <cell r="F517" t="str">
            <v>SX vật liệu xây dựng (trừ thép)</v>
          </cell>
          <cell r="G517">
            <v>40750</v>
          </cell>
          <cell r="H517">
            <v>0</v>
          </cell>
        </row>
        <row r="518">
          <cell r="A518" t="str">
            <v>SVT</v>
          </cell>
          <cell r="B518" t="str">
            <v>Saigon Vien Dong Technology JSC</v>
          </cell>
          <cell r="C518" t="str">
            <v>HOSE</v>
          </cell>
          <cell r="D518" t="str">
            <v>Consumer Services  </v>
          </cell>
          <cell r="E518" t="str">
            <v>Commercial Services</v>
          </cell>
          <cell r="F518" t="str">
            <v>Thương mại hàng công nghiệp</v>
          </cell>
          <cell r="G518">
            <v>40821</v>
          </cell>
          <cell r="H518">
            <v>0</v>
          </cell>
        </row>
        <row r="519">
          <cell r="A519" t="str">
            <v>SZL</v>
          </cell>
          <cell r="B519" t="str">
            <v>Sonadezi Long Thanh Shareholding Co</v>
          </cell>
          <cell r="C519" t="str">
            <v>HOSE</v>
          </cell>
          <cell r="D519" t="str">
            <v>Financial</v>
          </cell>
          <cell r="E519" t="str">
            <v>Real Estate</v>
          </cell>
          <cell r="F519" t="str">
            <v>Kinh doanh BDS và cơ sở hạ tầng</v>
          </cell>
          <cell r="G519">
            <v>39700</v>
          </cell>
          <cell r="H519">
            <v>0.1134</v>
          </cell>
        </row>
        <row r="520">
          <cell r="A520" t="str">
            <v>TAC</v>
          </cell>
          <cell r="B520" t="str">
            <v>Tuong An Vegetable Oil JSC</v>
          </cell>
          <cell r="C520" t="str">
            <v>HOSE</v>
          </cell>
          <cell r="D520" t="str">
            <v>Consumer Goods  </v>
          </cell>
          <cell r="E520" t="str">
            <v>Food</v>
          </cell>
          <cell r="F520" t="str">
            <v>Chế biến lương thực thực phẩm, đồ uống, thức ăn chăn nuôi</v>
          </cell>
          <cell r="G520">
            <v>39077</v>
          </cell>
          <cell r="H520">
            <v>3.1800000000000002E-2</v>
          </cell>
        </row>
        <row r="521">
          <cell r="A521" t="str">
            <v>TAG</v>
          </cell>
          <cell r="B521" t="str">
            <v>Tran Anh Digital World JSC</v>
          </cell>
          <cell r="C521" t="str">
            <v>HNX</v>
          </cell>
          <cell r="D521" t="str">
            <v>Technology</v>
          </cell>
          <cell r="E521" t="str">
            <v>Office/Business Equip</v>
          </cell>
          <cell r="F521" t="str">
            <v>SX điện tử, máy vi tính quang học, thiết bị viễn thông</v>
          </cell>
          <cell r="G521">
            <v>40190</v>
          </cell>
          <cell r="H521">
            <v>0.3206</v>
          </cell>
        </row>
        <row r="522">
          <cell r="A522" t="str">
            <v>TBC</v>
          </cell>
          <cell r="B522" t="str">
            <v>Thac Ba HydroPower JSC</v>
          </cell>
          <cell r="C522" t="str">
            <v>HOSE</v>
          </cell>
          <cell r="D522" t="str">
            <v>Utilities</v>
          </cell>
          <cell r="E522" t="str">
            <v>Electric</v>
          </cell>
          <cell r="F522" t="str">
            <v xml:space="preserve">Sản xuất, phân phối điện, năng lượng, dịch vụ viễn thông </v>
          </cell>
          <cell r="G522">
            <v>40105</v>
          </cell>
          <cell r="H522">
            <v>4.6999999999999993E-3</v>
          </cell>
        </row>
        <row r="523">
          <cell r="A523" t="str">
            <v>TBX</v>
          </cell>
          <cell r="B523" t="str">
            <v>Thai Binh Cement JSC</v>
          </cell>
          <cell r="C523" t="str">
            <v>HNX</v>
          </cell>
          <cell r="D523" t="str">
            <v>Industrial</v>
          </cell>
          <cell r="E523" t="str">
            <v>Building Materials</v>
          </cell>
          <cell r="F523" t="str">
            <v>SX vật liệu xây dựng (trừ thép)</v>
          </cell>
          <cell r="G523">
            <v>39770</v>
          </cell>
          <cell r="H523">
            <v>2.9999999999999997E-4</v>
          </cell>
        </row>
        <row r="524">
          <cell r="A524" t="str">
            <v>TC6</v>
          </cell>
          <cell r="B524" t="str">
            <v>Vinacomin Coc Sau Coal JSC</v>
          </cell>
          <cell r="C524" t="str">
            <v>HNX</v>
          </cell>
          <cell r="D524" t="str">
            <v>Energy</v>
          </cell>
          <cell r="E524" t="str">
            <v>Coal</v>
          </cell>
          <cell r="F524" t="str">
            <v>Khai khoáng</v>
          </cell>
          <cell r="G524">
            <v>39625</v>
          </cell>
          <cell r="H524">
            <v>6.7299999999999999E-2</v>
          </cell>
        </row>
        <row r="525">
          <cell r="A525" t="str">
            <v>TCL</v>
          </cell>
          <cell r="B525" t="str">
            <v>TanCang Logistics and Stevedoring JSC</v>
          </cell>
          <cell r="C525" t="str">
            <v>HOSE</v>
          </cell>
          <cell r="D525" t="str">
            <v>Industrial</v>
          </cell>
          <cell r="E525" t="str">
            <v>Transportation</v>
          </cell>
          <cell r="F525" t="str">
            <v>Kinh doanh vận tải đường bộ, đường sắt, đường thủy, hàng không</v>
          </cell>
          <cell r="G525">
            <v>40171</v>
          </cell>
          <cell r="H525">
            <v>0.1943</v>
          </cell>
        </row>
        <row r="526">
          <cell r="A526" t="str">
            <v>TCM</v>
          </cell>
          <cell r="B526" t="str">
            <v>Thanh Cong Textile Garment Investment Trading JSC</v>
          </cell>
          <cell r="C526" t="str">
            <v>HOSE</v>
          </cell>
          <cell r="D526" t="str">
            <v>Consumer Goods  </v>
          </cell>
          <cell r="E526" t="str">
            <v>Textiles</v>
          </cell>
          <cell r="F526" t="str">
            <v>May, sản xuất trang phục và da giày</v>
          </cell>
          <cell r="G526">
            <v>39370</v>
          </cell>
          <cell r="H526">
            <v>0.49</v>
          </cell>
        </row>
        <row r="527">
          <cell r="A527" t="str">
            <v>TCO</v>
          </cell>
          <cell r="B527" t="str">
            <v>DuyenHai multi modal Transport JSC</v>
          </cell>
          <cell r="C527" t="str">
            <v>HOSE</v>
          </cell>
          <cell r="D527" t="str">
            <v>Industrial</v>
          </cell>
          <cell r="E527" t="str">
            <v>Transportation</v>
          </cell>
          <cell r="F527" t="str">
            <v>Kinh doanh vận tải đường bộ, đường sắt, đường thủy, hàng không</v>
          </cell>
          <cell r="G527">
            <v>40966</v>
          </cell>
          <cell r="H527">
            <v>2.2499999999999999E-2</v>
          </cell>
        </row>
        <row r="528">
          <cell r="A528" t="str">
            <v>TCR</v>
          </cell>
          <cell r="B528" t="str">
            <v>Taicera Enterprise Co Ltd</v>
          </cell>
          <cell r="C528" t="str">
            <v>HOSE</v>
          </cell>
          <cell r="D528" t="str">
            <v>Industrial</v>
          </cell>
          <cell r="E528" t="str">
            <v>Building Materials</v>
          </cell>
          <cell r="F528" t="str">
            <v>SX vật liệu xây dựng (trừ thép)</v>
          </cell>
          <cell r="G528">
            <v>39080</v>
          </cell>
          <cell r="H528">
            <v>0.48090000000000005</v>
          </cell>
        </row>
        <row r="529">
          <cell r="A529" t="str">
            <v>TCS</v>
          </cell>
          <cell r="B529" t="str">
            <v>Vinacomin Cao Son Coal JSC</v>
          </cell>
          <cell r="C529" t="str">
            <v>HNX</v>
          </cell>
          <cell r="D529" t="str">
            <v>Energy</v>
          </cell>
          <cell r="E529" t="str">
            <v>Coal</v>
          </cell>
          <cell r="F529" t="str">
            <v>Khai khoáng</v>
          </cell>
          <cell r="G529">
            <v>39773</v>
          </cell>
          <cell r="H529">
            <v>6.9199999999999998E-2</v>
          </cell>
        </row>
        <row r="530">
          <cell r="A530" t="str">
            <v>TCT</v>
          </cell>
          <cell r="B530" t="str">
            <v>Tay Ninh Cable Car Tour Co</v>
          </cell>
          <cell r="C530" t="str">
            <v>HNX</v>
          </cell>
          <cell r="D530" t="str">
            <v>Industrial</v>
          </cell>
          <cell r="E530" t="str">
            <v>Transportation</v>
          </cell>
          <cell r="F530" t="str">
            <v>Kinh doanh dịch vụ lưu trú, ăn uống, vui chơi giải trí</v>
          </cell>
          <cell r="G530">
            <v>40091</v>
          </cell>
          <cell r="H530">
            <v>0.16239999999999999</v>
          </cell>
        </row>
        <row r="531">
          <cell r="A531" t="str">
            <v>TDC</v>
          </cell>
          <cell r="B531" t="str">
            <v>Binh Duong Trade and Development JSC</v>
          </cell>
          <cell r="C531" t="str">
            <v>HOSE</v>
          </cell>
          <cell r="D531" t="str">
            <v>Industrial</v>
          </cell>
          <cell r="E531" t="str">
            <v>Engineering&amp;Construction</v>
          </cell>
          <cell r="F531" t="str">
            <v>Xây dựng (thi công), xây lắp</v>
          </cell>
          <cell r="G531">
            <v>40302</v>
          </cell>
          <cell r="H531">
            <v>1.66E-2</v>
          </cell>
        </row>
        <row r="532">
          <cell r="A532" t="str">
            <v>TDH</v>
          </cell>
          <cell r="B532" t="str">
            <v>Thu Duc Housing Development Corp</v>
          </cell>
          <cell r="C532" t="str">
            <v>HOSE</v>
          </cell>
          <cell r="D532" t="str">
            <v>Financial</v>
          </cell>
          <cell r="E532" t="str">
            <v>Real Estate</v>
          </cell>
          <cell r="F532" t="str">
            <v>Kinh doanh BDS và cơ sở hạ tầng</v>
          </cell>
          <cell r="G532">
            <v>39065</v>
          </cell>
          <cell r="H532">
            <v>0.4824</v>
          </cell>
        </row>
        <row r="533">
          <cell r="A533" t="str">
            <v>TDN</v>
          </cell>
          <cell r="B533" t="str">
            <v>Vinacomin Deo Nai Coal JSC</v>
          </cell>
          <cell r="C533" t="str">
            <v>HNX</v>
          </cell>
          <cell r="D533" t="str">
            <v>Energy</v>
          </cell>
          <cell r="E533" t="str">
            <v>Coal</v>
          </cell>
          <cell r="F533" t="str">
            <v>Khai khoáng</v>
          </cell>
          <cell r="G533">
            <v>39773</v>
          </cell>
          <cell r="H533">
            <v>1.3500000000000002E-2</v>
          </cell>
        </row>
        <row r="534">
          <cell r="A534" t="str">
            <v>TDW</v>
          </cell>
          <cell r="B534" t="str">
            <v>Thu Duc Water Supply JSC</v>
          </cell>
          <cell r="C534" t="str">
            <v>HOSE</v>
          </cell>
          <cell r="D534" t="str">
            <v>Utilities</v>
          </cell>
          <cell r="E534" t="str">
            <v>Water</v>
          </cell>
          <cell r="F534" t="str">
            <v xml:space="preserve">Sản xuất, phân phối điện, năng lượng, dịch vụ viễn thông </v>
          </cell>
          <cell r="G534">
            <v>40493</v>
          </cell>
          <cell r="H534">
            <v>2.81E-2</v>
          </cell>
        </row>
        <row r="535">
          <cell r="A535" t="str">
            <v>TET</v>
          </cell>
          <cell r="B535" t="str">
            <v>Northern Textiles and Garment JSC</v>
          </cell>
          <cell r="C535" t="str">
            <v>HNX</v>
          </cell>
          <cell r="D535" t="str">
            <v>Consumer Goods  </v>
          </cell>
          <cell r="E535" t="str">
            <v>Textiles</v>
          </cell>
          <cell r="F535" t="str">
            <v>May, sản xuất trang phục và da giày</v>
          </cell>
          <cell r="G535">
            <v>40296</v>
          </cell>
          <cell r="H535">
            <v>0</v>
          </cell>
        </row>
        <row r="536">
          <cell r="A536" t="str">
            <v>TH1</v>
          </cell>
          <cell r="B536" t="str">
            <v>Vietnam National General Export Import JSC No 1</v>
          </cell>
          <cell r="C536" t="str">
            <v>HNX</v>
          </cell>
          <cell r="D536" t="str">
            <v>Consumer Services  </v>
          </cell>
          <cell r="E536" t="str">
            <v>Distribution/Wholesale</v>
          </cell>
          <cell r="F536" t="str">
            <v>Thương mại hàng nông lâm nghiệp</v>
          </cell>
          <cell r="G536">
            <v>40128</v>
          </cell>
          <cell r="H536">
            <v>2.0000000000000001E-4</v>
          </cell>
        </row>
        <row r="537">
          <cell r="A537" t="str">
            <v>THB</v>
          </cell>
          <cell r="B537" t="str">
            <v>Thanh Hoa Beer JSC</v>
          </cell>
          <cell r="C537" t="str">
            <v>HNX</v>
          </cell>
          <cell r="D537" t="str">
            <v>Consumer Goods  </v>
          </cell>
          <cell r="E537" t="str">
            <v>Beverages</v>
          </cell>
          <cell r="F537" t="str">
            <v>Chế biến lương thực thực phẩm, đồ uống, thức ăn chăn nuôi</v>
          </cell>
          <cell r="G537">
            <v>39771</v>
          </cell>
          <cell r="H537">
            <v>0.10920000000000001</v>
          </cell>
        </row>
        <row r="538">
          <cell r="A538" t="str">
            <v>THG</v>
          </cell>
          <cell r="B538" t="str">
            <v>Tien Giang Investment and Construction JSC</v>
          </cell>
          <cell r="C538" t="str">
            <v>HOSE</v>
          </cell>
          <cell r="D538" t="str">
            <v>Industrial</v>
          </cell>
          <cell r="E538" t="str">
            <v>Engineering&amp;Construction</v>
          </cell>
          <cell r="F538" t="str">
            <v>Xây dựng (thi công), xây lắp</v>
          </cell>
          <cell r="G538">
            <v>40752</v>
          </cell>
          <cell r="H538">
            <v>2.8000000000000004E-3</v>
          </cell>
        </row>
        <row r="539">
          <cell r="A539" t="str">
            <v>THS</v>
          </cell>
          <cell r="B539" t="str">
            <v>Song Da Thanh Hoa JSC</v>
          </cell>
          <cell r="C539" t="str">
            <v>HNX</v>
          </cell>
          <cell r="D539" t="str">
            <v>Consumer Goods  </v>
          </cell>
          <cell r="E539" t="str">
            <v>Distribution/Wholesale</v>
          </cell>
          <cell r="F539" t="str">
            <v>Thương mại hàng tiêu dùng</v>
          </cell>
          <cell r="G539">
            <v>41590</v>
          </cell>
          <cell r="H539">
            <v>0</v>
          </cell>
        </row>
        <row r="540">
          <cell r="A540" t="str">
            <v>THT</v>
          </cell>
          <cell r="B540" t="str">
            <v>Vinacomin Ha Tu Coal JSC</v>
          </cell>
          <cell r="C540" t="str">
            <v>HNX</v>
          </cell>
          <cell r="D540" t="str">
            <v>Energy</v>
          </cell>
          <cell r="E540" t="str">
            <v>Coal</v>
          </cell>
          <cell r="F540" t="str">
            <v>Khai khoáng</v>
          </cell>
          <cell r="G540">
            <v>39745</v>
          </cell>
          <cell r="H540">
            <v>5.8099999999999999E-2</v>
          </cell>
        </row>
        <row r="541">
          <cell r="A541" t="str">
            <v>TIC</v>
          </cell>
          <cell r="B541" t="str">
            <v>Tay Nguyen Electricity JSC</v>
          </cell>
          <cell r="C541" t="str">
            <v>HOSE</v>
          </cell>
          <cell r="D541" t="str">
            <v>Utilities</v>
          </cell>
          <cell r="E541" t="str">
            <v>Electric</v>
          </cell>
          <cell r="F541" t="str">
            <v xml:space="preserve">Sản xuất, phân phối điện, năng lượng, dịch vụ viễn thông </v>
          </cell>
          <cell r="G541">
            <v>40098</v>
          </cell>
          <cell r="H541">
            <v>6.0999999999999995E-3</v>
          </cell>
        </row>
        <row r="542">
          <cell r="A542" t="str">
            <v>TIE</v>
          </cell>
          <cell r="B542" t="str">
            <v>Telecommunications-Industrry-Electronics JSC</v>
          </cell>
          <cell r="C542" t="str">
            <v>HOSE</v>
          </cell>
          <cell r="D542" t="str">
            <v>Communications</v>
          </cell>
          <cell r="E542" t="str">
            <v>Telecommunications</v>
          </cell>
          <cell r="F542" t="str">
            <v>SX điện tử, máy vi tính quang học, thiết bị viễn thông</v>
          </cell>
          <cell r="G542">
            <v>40158</v>
          </cell>
          <cell r="H542">
            <v>2.9399999999999999E-2</v>
          </cell>
        </row>
        <row r="543">
          <cell r="A543" t="str">
            <v>TIG</v>
          </cell>
          <cell r="B543" t="str">
            <v>Thang Long Investment Group</v>
          </cell>
          <cell r="C543" t="str">
            <v>HNX</v>
          </cell>
          <cell r="D543" t="str">
            <v>Financial</v>
          </cell>
          <cell r="E543" t="str">
            <v>Real Estate</v>
          </cell>
          <cell r="F543" t="str">
            <v>Kinh doanh BDS và cơ sở hạ tầng</v>
          </cell>
          <cell r="G543">
            <v>40459</v>
          </cell>
          <cell r="H543">
            <v>0.1295</v>
          </cell>
        </row>
        <row r="544">
          <cell r="A544" t="str">
            <v>TIX</v>
          </cell>
          <cell r="B544" t="str">
            <v>Tan Binh Import-Export JSC</v>
          </cell>
          <cell r="C544" t="str">
            <v>HOSE</v>
          </cell>
          <cell r="D544" t="str">
            <v>Financial</v>
          </cell>
          <cell r="E544" t="str">
            <v>Real Estate</v>
          </cell>
          <cell r="F544" t="str">
            <v>Kinh doanh BDS và cơ sở hạ tầng</v>
          </cell>
          <cell r="G544">
            <v>40142</v>
          </cell>
          <cell r="H544">
            <v>0.1391</v>
          </cell>
        </row>
        <row r="545">
          <cell r="A545" t="str">
            <v>TJC</v>
          </cell>
          <cell r="B545" t="str">
            <v>Transportation and Trading Services JSC</v>
          </cell>
          <cell r="C545" t="str">
            <v>HNX</v>
          </cell>
          <cell r="D545" t="str">
            <v>Industrial</v>
          </cell>
          <cell r="E545" t="str">
            <v>Transportation</v>
          </cell>
          <cell r="F545" t="str">
            <v>Kinh doanh vận tải đường bộ, đường sắt, đường thủy, hàng không</v>
          </cell>
          <cell r="G545">
            <v>39433</v>
          </cell>
          <cell r="H545">
            <v>1.2699999999999999E-2</v>
          </cell>
        </row>
        <row r="546">
          <cell r="A546" t="str">
            <v>TKC</v>
          </cell>
          <cell r="B546" t="str">
            <v>Tan Ky construction and Real Estate Trading Corp</v>
          </cell>
          <cell r="C546" t="str">
            <v>HNX</v>
          </cell>
          <cell r="D546" t="str">
            <v>Industrial</v>
          </cell>
          <cell r="E546" t="str">
            <v>Engineering&amp;Construction</v>
          </cell>
          <cell r="F546" t="str">
            <v>Xây dựng (thi công), xây lắp</v>
          </cell>
          <cell r="G546">
            <v>40148</v>
          </cell>
          <cell r="H546">
            <v>5.0000000000000001E-4</v>
          </cell>
        </row>
        <row r="547">
          <cell r="A547" t="str">
            <v>TKU</v>
          </cell>
          <cell r="B547" t="str">
            <v>Tung Kuang Industrial JSC</v>
          </cell>
          <cell r="C547" t="str">
            <v>HNX</v>
          </cell>
          <cell r="D547" t="str">
            <v>Basic Materials</v>
          </cell>
          <cell r="E547" t="str">
            <v>Mining</v>
          </cell>
          <cell r="F547" t="str">
            <v>Thương mại hàng công nghiệp</v>
          </cell>
          <cell r="G547">
            <v>38894</v>
          </cell>
          <cell r="H547">
            <v>0.37380000000000002</v>
          </cell>
        </row>
        <row r="548">
          <cell r="A548" t="str">
            <v>TLG</v>
          </cell>
          <cell r="B548" t="str">
            <v>Thien Long Group Corp</v>
          </cell>
          <cell r="C548" t="str">
            <v>HOSE</v>
          </cell>
          <cell r="D548" t="str">
            <v>Consumer Services  </v>
          </cell>
          <cell r="E548" t="str">
            <v>Retail</v>
          </cell>
          <cell r="F548" t="str">
            <v>Thương mại hàng tiêu dùng</v>
          </cell>
          <cell r="G548">
            <v>40262</v>
          </cell>
          <cell r="H548">
            <v>0.20489999999999997</v>
          </cell>
        </row>
        <row r="549">
          <cell r="A549" t="str">
            <v>TLH</v>
          </cell>
          <cell r="B549" t="str">
            <v>Tien Len Steel Corp JSC</v>
          </cell>
          <cell r="C549" t="str">
            <v>HOSE</v>
          </cell>
          <cell r="D549" t="str">
            <v>Basic Materials</v>
          </cell>
          <cell r="E549" t="str">
            <v>Iron/Steel</v>
          </cell>
          <cell r="F549" t="str">
            <v>SX thép</v>
          </cell>
          <cell r="G549">
            <v>40253</v>
          </cell>
          <cell r="H549">
            <v>1.2E-2</v>
          </cell>
        </row>
        <row r="550">
          <cell r="A550" t="str">
            <v>TMC</v>
          </cell>
          <cell r="B550" t="str">
            <v>Thu Duc Trading and Import Export JSC</v>
          </cell>
          <cell r="C550" t="str">
            <v>HNX</v>
          </cell>
          <cell r="D550" t="str">
            <v>Consumer Services  </v>
          </cell>
          <cell r="E550" t="str">
            <v>Distribution/Wholesale</v>
          </cell>
          <cell r="F550" t="str">
            <v>Thương mại xăng dầu, ga.</v>
          </cell>
          <cell r="G550">
            <v>39972</v>
          </cell>
          <cell r="H550">
            <v>4.8999999999999998E-3</v>
          </cell>
        </row>
        <row r="551">
          <cell r="A551" t="str">
            <v>TMP</v>
          </cell>
          <cell r="B551" t="str">
            <v>Thac Mo Hydropower JSC</v>
          </cell>
          <cell r="C551" t="str">
            <v>HOSE</v>
          </cell>
          <cell r="D551" t="str">
            <v>Utilities</v>
          </cell>
          <cell r="E551" t="str">
            <v>Electric</v>
          </cell>
          <cell r="F551" t="str">
            <v xml:space="preserve">Sản xuất, phân phối điện, năng lượng, dịch vụ viễn thông </v>
          </cell>
          <cell r="G551">
            <v>39982</v>
          </cell>
          <cell r="H551">
            <v>1.8E-3</v>
          </cell>
        </row>
        <row r="552">
          <cell r="A552" t="str">
            <v>TMS</v>
          </cell>
          <cell r="B552" t="str">
            <v>Transforwarding Warehousing JSC</v>
          </cell>
          <cell r="C552" t="str">
            <v>HOSE</v>
          </cell>
          <cell r="D552" t="str">
            <v>Industrial</v>
          </cell>
          <cell r="E552" t="str">
            <v>Transportation</v>
          </cell>
          <cell r="F552" t="str">
            <v>Kinh doanh vận tải đường bộ, đường sắt, đường thủy, hàng không</v>
          </cell>
          <cell r="G552">
            <v>36742</v>
          </cell>
          <cell r="H552">
            <v>0.40970000000000001</v>
          </cell>
        </row>
        <row r="553">
          <cell r="A553" t="str">
            <v>TMT</v>
          </cell>
          <cell r="B553" t="str">
            <v>TMT Automobile JSC</v>
          </cell>
          <cell r="C553" t="str">
            <v>HOSE</v>
          </cell>
          <cell r="D553" t="str">
            <v>Consumer Goods  </v>
          </cell>
          <cell r="E553" t="str">
            <v>Auto Manufacturers</v>
          </cell>
          <cell r="F553" t="str">
            <v>Cơ khí, chế tạo MMTB , sản xuất kim loại đúc sẵn</v>
          </cell>
          <cell r="G553">
            <v>40200</v>
          </cell>
          <cell r="H553">
            <v>4.4900000000000002E-2</v>
          </cell>
        </row>
        <row r="554">
          <cell r="A554" t="str">
            <v>TMX</v>
          </cell>
          <cell r="B554" t="str">
            <v>Cement Trading JSC</v>
          </cell>
          <cell r="C554" t="str">
            <v>HNX</v>
          </cell>
          <cell r="D554" t="str">
            <v>Industrial</v>
          </cell>
          <cell r="E554" t="str">
            <v>Building Materials</v>
          </cell>
          <cell r="F554" t="str">
            <v>Kinh doanh vật liệu xây dựng</v>
          </cell>
          <cell r="G554">
            <v>40119</v>
          </cell>
          <cell r="H554">
            <v>6.4699999999999994E-2</v>
          </cell>
        </row>
        <row r="555">
          <cell r="A555" t="str">
            <v>TNA</v>
          </cell>
          <cell r="B555" t="str">
            <v>Thien Nam Trading Import Export Corp</v>
          </cell>
          <cell r="C555" t="str">
            <v>HOSE</v>
          </cell>
          <cell r="D555" t="str">
            <v>Consumer Goods  </v>
          </cell>
          <cell r="E555" t="str">
            <v>Distribution/Wholesale</v>
          </cell>
          <cell r="F555" t="str">
            <v>Thương mại hàng công nghiệp</v>
          </cell>
          <cell r="G555">
            <v>38553</v>
          </cell>
          <cell r="H555">
            <v>9.3200000000000005E-2</v>
          </cell>
        </row>
        <row r="556">
          <cell r="A556" t="str">
            <v>TNC</v>
          </cell>
          <cell r="B556" t="str">
            <v>Thong Nhat Rubber JSC</v>
          </cell>
          <cell r="C556" t="str">
            <v>HOSE</v>
          </cell>
          <cell r="D556" t="str">
            <v>Basic Materials</v>
          </cell>
          <cell r="E556" t="str">
            <v>Chemicals</v>
          </cell>
          <cell r="F556" t="str">
            <v>SX phân bón, hóa chất cơ bản, hạt nhựa cao su tổng hợp</v>
          </cell>
          <cell r="G556">
            <v>39316</v>
          </cell>
          <cell r="H556">
            <v>2.64E-2</v>
          </cell>
        </row>
        <row r="557">
          <cell r="A557" t="str">
            <v>TNG</v>
          </cell>
          <cell r="B557" t="str">
            <v>TNG Investment &amp; Trading JSC</v>
          </cell>
          <cell r="C557" t="str">
            <v>HNX</v>
          </cell>
          <cell r="D557" t="str">
            <v>Consumer Goods  </v>
          </cell>
          <cell r="E557" t="str">
            <v>Textiles</v>
          </cell>
          <cell r="F557" t="str">
            <v>May, sản xuất trang phục và da giày</v>
          </cell>
          <cell r="G557">
            <v>39408</v>
          </cell>
          <cell r="H557">
            <v>0.18289999999999998</v>
          </cell>
        </row>
        <row r="558">
          <cell r="A558" t="str">
            <v>TNT</v>
          </cell>
          <cell r="B558" t="str">
            <v>Tai Nguyen Corp</v>
          </cell>
          <cell r="C558" t="str">
            <v>HOSE</v>
          </cell>
          <cell r="D558" t="str">
            <v>Basic Materials</v>
          </cell>
          <cell r="E558" t="str">
            <v>Mining</v>
          </cell>
          <cell r="F558" t="str">
            <v>Khai khoáng</v>
          </cell>
          <cell r="G558">
            <v>40319</v>
          </cell>
          <cell r="H558">
            <v>7.6E-3</v>
          </cell>
        </row>
        <row r="559">
          <cell r="A559" t="str">
            <v>TPC</v>
          </cell>
          <cell r="B559" t="str">
            <v>Tan Dai Hung Plastic JSC</v>
          </cell>
          <cell r="C559" t="str">
            <v>HOSE</v>
          </cell>
          <cell r="D559" t="str">
            <v>Basic Materials</v>
          </cell>
          <cell r="E559" t="str">
            <v>Chemicals</v>
          </cell>
          <cell r="F559" t="str">
            <v>SX phân bón, hóa chất cơ bản, hạt nhựa cao su tổng hợp</v>
          </cell>
          <cell r="G559">
            <v>39414</v>
          </cell>
          <cell r="H559">
            <v>1.67E-2</v>
          </cell>
        </row>
        <row r="560">
          <cell r="A560" t="str">
            <v>TPH</v>
          </cell>
          <cell r="B560" t="str">
            <v>Ha Noi Textbooks Printing JSC</v>
          </cell>
          <cell r="C560" t="str">
            <v>HNX</v>
          </cell>
          <cell r="D560" t="str">
            <v>Consumer Services  </v>
          </cell>
          <cell r="E560" t="str">
            <v>Commercial Services</v>
          </cell>
          <cell r="F560" t="str">
            <v>Kinh doanh dịch vụ quảng cáo, tư vấn giám sát, in ấn</v>
          </cell>
          <cell r="G560">
            <v>39066</v>
          </cell>
          <cell r="H560">
            <v>2.35E-2</v>
          </cell>
        </row>
        <row r="561">
          <cell r="A561" t="str">
            <v>TPP</v>
          </cell>
          <cell r="B561" t="str">
            <v>Tan Phu Plastic JSC</v>
          </cell>
          <cell r="C561" t="str">
            <v>HNX</v>
          </cell>
          <cell r="D561" t="str">
            <v>Basic Materials</v>
          </cell>
          <cell r="E561" t="str">
            <v>Chemicals</v>
          </cell>
          <cell r="F561" t="str">
            <v>SX phân bón, hóa chất cơ bản, hạt nhựa cao su tổng hợp</v>
          </cell>
          <cell r="G561">
            <v>39717</v>
          </cell>
          <cell r="H561">
            <v>1.83E-2</v>
          </cell>
        </row>
        <row r="562">
          <cell r="A562" t="str">
            <v>TRA</v>
          </cell>
          <cell r="B562" t="str">
            <v>Traphaco JSC</v>
          </cell>
          <cell r="C562" t="str">
            <v>HOSE</v>
          </cell>
          <cell r="D562" t="str">
            <v>Health Care </v>
          </cell>
          <cell r="E562" t="str">
            <v>Pharmaceuticals</v>
          </cell>
          <cell r="F562" t="str">
            <v>SX thuốc, hóa dược, dược liệu</v>
          </cell>
          <cell r="G562">
            <v>39778</v>
          </cell>
          <cell r="H562">
            <v>0.45669999999999999</v>
          </cell>
        </row>
        <row r="563">
          <cell r="A563" t="str">
            <v>TRC</v>
          </cell>
          <cell r="B563" t="str">
            <v>Tay Ninh Rubber JSC</v>
          </cell>
          <cell r="C563" t="str">
            <v>HOSE</v>
          </cell>
          <cell r="D563" t="str">
            <v>Basic Materials</v>
          </cell>
          <cell r="E563" t="str">
            <v>Chemicals</v>
          </cell>
          <cell r="F563" t="str">
            <v>SX phân bón, hóa chất cơ bản, hạt nhựa cao su tổng hợp</v>
          </cell>
          <cell r="G563">
            <v>39287</v>
          </cell>
          <cell r="H563">
            <v>0.1177</v>
          </cell>
        </row>
        <row r="564">
          <cell r="A564" t="str">
            <v>TS4</v>
          </cell>
          <cell r="B564" t="str">
            <v>Seafood JSC No 4</v>
          </cell>
          <cell r="C564" t="str">
            <v>HOSE</v>
          </cell>
          <cell r="D564" t="str">
            <v>Consumer Goods  </v>
          </cell>
          <cell r="E564" t="str">
            <v>Food</v>
          </cell>
          <cell r="F564" t="str">
            <v>Chế biến thủy hải sản</v>
          </cell>
          <cell r="G564">
            <v>37497</v>
          </cell>
          <cell r="H564">
            <v>1.3300000000000001E-2</v>
          </cell>
        </row>
        <row r="565">
          <cell r="A565" t="str">
            <v>TSB</v>
          </cell>
          <cell r="B565" t="str">
            <v>Tia Sang Batteries JSC</v>
          </cell>
          <cell r="C565" t="str">
            <v>HNX</v>
          </cell>
          <cell r="D565" t="str">
            <v>Industrial</v>
          </cell>
          <cell r="E565" t="str">
            <v>Electrical Compo&amp;Equip</v>
          </cell>
          <cell r="F565" t="str">
            <v>SX điện tử, máy vi tính quang học, thiết bị viễn thông</v>
          </cell>
          <cell r="G565">
            <v>40562</v>
          </cell>
          <cell r="H565">
            <v>0</v>
          </cell>
        </row>
        <row r="566">
          <cell r="A566" t="str">
            <v>TSC</v>
          </cell>
          <cell r="B566" t="str">
            <v>Techno-Agricultural Supplying JSC</v>
          </cell>
          <cell r="C566" t="str">
            <v>HOSE</v>
          </cell>
          <cell r="D566" t="str">
            <v>Basic Materials</v>
          </cell>
          <cell r="E566" t="str">
            <v>Chemicals</v>
          </cell>
          <cell r="F566" t="str">
            <v>Thương mại hàng nông lâm nghiệp</v>
          </cell>
          <cell r="G566">
            <v>39359</v>
          </cell>
          <cell r="H566">
            <v>2.86E-2</v>
          </cell>
        </row>
        <row r="567">
          <cell r="A567" t="str">
            <v>TST</v>
          </cell>
          <cell r="B567" t="str">
            <v>Telecommunication Technical Service JSC</v>
          </cell>
          <cell r="C567" t="str">
            <v>HNX</v>
          </cell>
          <cell r="D567" t="str">
            <v>Communications</v>
          </cell>
          <cell r="E567" t="str">
            <v>Telecommunications</v>
          </cell>
          <cell r="F567" t="str">
            <v>SX điện tử, máy vi tính quang học, thiết bị viễn thông</v>
          </cell>
          <cell r="G567">
            <v>39429</v>
          </cell>
          <cell r="H567">
            <v>6.7099999999999993E-2</v>
          </cell>
        </row>
        <row r="568">
          <cell r="A568" t="str">
            <v>TTB</v>
          </cell>
          <cell r="B568" t="str">
            <v>Tien Bo Group JSC</v>
          </cell>
          <cell r="C568" t="str">
            <v>HNX</v>
          </cell>
          <cell r="D568" t="str">
            <v>Industrial</v>
          </cell>
          <cell r="E568" t="str">
            <v>Engineering&amp;Construction</v>
          </cell>
          <cell r="F568" t="str">
            <v>Xây dựng (thi công), xây lắp</v>
          </cell>
          <cell r="G568" t="str">
            <v>26/01/2015</v>
          </cell>
          <cell r="H568">
            <v>1.34E-2</v>
          </cell>
        </row>
        <row r="569">
          <cell r="A569" t="str">
            <v>TTC</v>
          </cell>
          <cell r="B569" t="str">
            <v>Thanh Thanh Ceramic JSC</v>
          </cell>
          <cell r="C569" t="str">
            <v>HNX</v>
          </cell>
          <cell r="D569" t="str">
            <v>Industrial</v>
          </cell>
          <cell r="E569" t="str">
            <v>Building Materials</v>
          </cell>
          <cell r="F569" t="str">
            <v>SX vật liệu xây dựng (trừ thép)</v>
          </cell>
          <cell r="G569">
            <v>40185</v>
          </cell>
          <cell r="H569">
            <v>0.15210000000000001</v>
          </cell>
        </row>
        <row r="570">
          <cell r="A570" t="str">
            <v>TTF</v>
          </cell>
          <cell r="B570" t="str">
            <v>Truong Thanh Furniture Corp</v>
          </cell>
          <cell r="C570" t="str">
            <v>HOSE</v>
          </cell>
          <cell r="D570" t="str">
            <v>Consumer Goods  </v>
          </cell>
          <cell r="E570" t="str">
            <v>Home Furnishings</v>
          </cell>
          <cell r="F570" t="str">
            <v>Chế biến gỗ, sản xuất sản phẩm từ gỗ và lâm sản khác</v>
          </cell>
          <cell r="G570">
            <v>39496</v>
          </cell>
          <cell r="H570">
            <v>5.33E-2</v>
          </cell>
        </row>
        <row r="571">
          <cell r="A571" t="str">
            <v>TTP</v>
          </cell>
          <cell r="B571" t="str">
            <v>Tan Tien Plastic Packaging JSC</v>
          </cell>
          <cell r="C571" t="str">
            <v>HOSE</v>
          </cell>
          <cell r="D571" t="str">
            <v>Basic Materials</v>
          </cell>
          <cell r="E571" t="str">
            <v>Chemicals</v>
          </cell>
          <cell r="F571" t="str">
            <v>SX phân bón, hóa chất cơ bản, hạt nhựa cao su tổng hợp</v>
          </cell>
          <cell r="G571">
            <v>39056</v>
          </cell>
          <cell r="H571">
            <v>1.0200000000000001E-2</v>
          </cell>
        </row>
        <row r="572">
          <cell r="A572" t="str">
            <v>TTZ</v>
          </cell>
          <cell r="B572" t="str">
            <v>Tien Trung JSC</v>
          </cell>
          <cell r="C572" t="str">
            <v>HNX</v>
          </cell>
          <cell r="D572" t="str">
            <v>Industrial</v>
          </cell>
          <cell r="E572" t="str">
            <v>Transportation</v>
          </cell>
          <cell r="F572" t="str">
            <v>Kinh doanh vận tải đường bộ, đường sắt, đường thủy, hàng không</v>
          </cell>
          <cell r="G572">
            <v>41303</v>
          </cell>
          <cell r="H572">
            <v>6.5000000000000006E-3</v>
          </cell>
        </row>
        <row r="573">
          <cell r="A573" t="str">
            <v>TV1</v>
          </cell>
          <cell r="B573" t="str">
            <v>Power Engineering Consulting JSC 1</v>
          </cell>
          <cell r="C573" t="str">
            <v>HOSE</v>
          </cell>
          <cell r="D573" t="str">
            <v>Industrial</v>
          </cell>
          <cell r="E573" t="str">
            <v>Engineering&amp;Construction</v>
          </cell>
          <cell r="F573" t="str">
            <v>Kinh doanh dịch vụ quảng cáo, tư vấn giám sát, in ấn</v>
          </cell>
          <cell r="G573">
            <v>40444</v>
          </cell>
          <cell r="H573">
            <v>2.0000000000000001E-4</v>
          </cell>
        </row>
        <row r="574">
          <cell r="A574" t="str">
            <v>TV2</v>
          </cell>
          <cell r="B574" t="str">
            <v>Power Engineering Consulting JSC No 2</v>
          </cell>
          <cell r="C574" t="str">
            <v>HNX</v>
          </cell>
          <cell r="D574" t="str">
            <v>Industrial</v>
          </cell>
          <cell r="E574" t="str">
            <v>Engineering&amp;Construction</v>
          </cell>
          <cell r="F574" t="str">
            <v>Kinh doanh dịch vụ quảng cáo, tư vấn giám sát, in ấn</v>
          </cell>
          <cell r="G574">
            <v>40099</v>
          </cell>
          <cell r="H574">
            <v>0.122</v>
          </cell>
        </row>
        <row r="575">
          <cell r="A575" t="str">
            <v>TV3</v>
          </cell>
          <cell r="B575" t="str">
            <v>Power Engineering Consulting JSC No 3</v>
          </cell>
          <cell r="C575" t="str">
            <v>HNX</v>
          </cell>
          <cell r="D575" t="str">
            <v>Industrial</v>
          </cell>
          <cell r="E575" t="str">
            <v>Engineering&amp;Construction</v>
          </cell>
          <cell r="F575" t="str">
            <v>Kinh doanh dịch vụ quảng cáo, tư vấn giám sát, in ấn</v>
          </cell>
          <cell r="G575">
            <v>40148</v>
          </cell>
          <cell r="H575">
            <v>1.52E-2</v>
          </cell>
        </row>
        <row r="576">
          <cell r="A576" t="str">
            <v>TV4</v>
          </cell>
          <cell r="B576" t="str">
            <v>Power Engineering Consulting JSC No.4</v>
          </cell>
          <cell r="C576" t="str">
            <v>HNX</v>
          </cell>
          <cell r="D576" t="str">
            <v>Industrial</v>
          </cell>
          <cell r="E576" t="str">
            <v>Engineering&amp;Construction</v>
          </cell>
          <cell r="F576" t="str">
            <v>Kinh doanh dịch vụ quảng cáo, tư vấn giám sát, in ấn</v>
          </cell>
          <cell r="G576">
            <v>39651</v>
          </cell>
          <cell r="H576">
            <v>4.4000000000000003E-3</v>
          </cell>
        </row>
        <row r="577">
          <cell r="A577" t="str">
            <v>TVC</v>
          </cell>
          <cell r="B577" t="str">
            <v>Tri Viet Management Investment JSC</v>
          </cell>
          <cell r="C577" t="str">
            <v>HNX</v>
          </cell>
          <cell r="D577" t="str">
            <v>Consumer Services  </v>
          </cell>
          <cell r="E577" t="str">
            <v>Commercial Services</v>
          </cell>
          <cell r="F577" t="str">
            <v>Kinh doanh dịch vụ quảng cáo, tư vấn giám sát, in ấn</v>
          </cell>
          <cell r="G577" t="str">
            <v>23/09/2014</v>
          </cell>
          <cell r="H577">
            <v>0</v>
          </cell>
        </row>
        <row r="578">
          <cell r="A578" t="str">
            <v>TVD</v>
          </cell>
          <cell r="B578" t="str">
            <v>Vang Danh Coal JSC</v>
          </cell>
          <cell r="C578" t="str">
            <v>HNX</v>
          </cell>
          <cell r="D578" t="str">
            <v>Energy</v>
          </cell>
          <cell r="E578" t="str">
            <v>Coal</v>
          </cell>
          <cell r="F578" t="str">
            <v>Khai khoáng</v>
          </cell>
          <cell r="G578">
            <v>40554</v>
          </cell>
          <cell r="H578">
            <v>3.4000000000000002E-3</v>
          </cell>
        </row>
        <row r="579">
          <cell r="A579" t="str">
            <v>TVS</v>
          </cell>
          <cell r="B579" t="str">
            <v>Thien Viet securities joint-stock company</v>
          </cell>
          <cell r="C579" t="str">
            <v>HoSE</v>
          </cell>
          <cell r="D579" t="str">
            <v>Financial</v>
          </cell>
          <cell r="E579" t="str">
            <v>Securities</v>
          </cell>
          <cell r="F579" t="str">
            <v>Chứng khoán</v>
          </cell>
          <cell r="G579" t="str">
            <v>15/01/2015</v>
          </cell>
          <cell r="H579">
            <v>5.5199999999999999E-2</v>
          </cell>
        </row>
        <row r="580">
          <cell r="A580" t="str">
            <v>TXM</v>
          </cell>
          <cell r="B580" t="str">
            <v>Gypsum and Cement JSC</v>
          </cell>
          <cell r="C580" t="str">
            <v>HNX</v>
          </cell>
          <cell r="D580" t="str">
            <v>Industrial</v>
          </cell>
          <cell r="E580" t="str">
            <v>Building Materials</v>
          </cell>
          <cell r="F580" t="str">
            <v>SX vật liệu xây dựng (trừ thép)</v>
          </cell>
          <cell r="G580">
            <v>39062</v>
          </cell>
          <cell r="H580">
            <v>0.1578</v>
          </cell>
        </row>
        <row r="581">
          <cell r="A581" t="str">
            <v>TYA</v>
          </cell>
          <cell r="B581" t="str">
            <v>Taya Vietnam Electric Wire and Cable JSC</v>
          </cell>
          <cell r="C581" t="str">
            <v>HOSE</v>
          </cell>
          <cell r="D581" t="str">
            <v>Industrial</v>
          </cell>
          <cell r="E581" t="str">
            <v>Electrical Compo&amp;Equip</v>
          </cell>
          <cell r="F581" t="str">
            <v>SX điện tử, máy vi tính quang học, thiết bị viễn thông</v>
          </cell>
          <cell r="G581">
            <v>38763</v>
          </cell>
          <cell r="H581">
            <v>0.30079999999999996</v>
          </cell>
        </row>
        <row r="582">
          <cell r="A582" t="str">
            <v>UDC</v>
          </cell>
          <cell r="B582" t="str">
            <v>Urban Development and Construction Corp</v>
          </cell>
          <cell r="C582" t="str">
            <v>HOSE</v>
          </cell>
          <cell r="D582" t="str">
            <v>Industrial</v>
          </cell>
          <cell r="E582" t="str">
            <v>Engineering&amp;Construction</v>
          </cell>
          <cell r="F582" t="str">
            <v>Xây dựng (thi công), xây lắp</v>
          </cell>
          <cell r="G582">
            <v>40364</v>
          </cell>
          <cell r="H582">
            <v>7.000000000000001E-4</v>
          </cell>
        </row>
        <row r="583">
          <cell r="A583" t="str">
            <v>UIC</v>
          </cell>
          <cell r="B583" t="str">
            <v>IDICO Urban and House Development JSC</v>
          </cell>
          <cell r="C583" t="str">
            <v>HOSE</v>
          </cell>
          <cell r="D583" t="str">
            <v>Utilities</v>
          </cell>
          <cell r="E583" t="str">
            <v>Electric</v>
          </cell>
          <cell r="F583" t="str">
            <v xml:space="preserve">Sản xuất, phân phối điện, năng lượng, dịch vụ viễn thông </v>
          </cell>
          <cell r="G583">
            <v>39398</v>
          </cell>
          <cell r="H583">
            <v>0.11449999999999999</v>
          </cell>
        </row>
        <row r="584">
          <cell r="A584" t="str">
            <v>UNI</v>
          </cell>
          <cell r="B584" t="str">
            <v>Vien Lien JSC</v>
          </cell>
          <cell r="C584" t="str">
            <v>HNX</v>
          </cell>
          <cell r="D584" t="str">
            <v>Communications</v>
          </cell>
          <cell r="E584" t="str">
            <v>Telecommunications</v>
          </cell>
          <cell r="F584" t="str">
            <v>SX điện tử, máy vi tính quang học, thiết bị viễn thông</v>
          </cell>
          <cell r="G584">
            <v>39972</v>
          </cell>
          <cell r="H584">
            <v>4.6900000000000004E-2</v>
          </cell>
        </row>
        <row r="585">
          <cell r="A585" t="str">
            <v>V12</v>
          </cell>
          <cell r="B585" t="str">
            <v>Vietnam Construction JSC No 12</v>
          </cell>
          <cell r="C585" t="str">
            <v>HNX</v>
          </cell>
          <cell r="D585" t="str">
            <v>Industrial</v>
          </cell>
          <cell r="E585" t="str">
            <v>Engineering&amp;Construction</v>
          </cell>
          <cell r="F585" t="str">
            <v>Xây dựng (thi công), xây lắp</v>
          </cell>
          <cell r="G585">
            <v>40183</v>
          </cell>
          <cell r="H585">
            <v>7.8000000000000005E-3</v>
          </cell>
        </row>
        <row r="586">
          <cell r="A586" t="str">
            <v>V21</v>
          </cell>
          <cell r="B586" t="str">
            <v>Construction JSC No 21</v>
          </cell>
          <cell r="C586" t="str">
            <v>HNX</v>
          </cell>
          <cell r="D586" t="str">
            <v>Industrial</v>
          </cell>
          <cell r="E586" t="str">
            <v>Engineering&amp;Construction</v>
          </cell>
          <cell r="F586" t="str">
            <v>Xây dựng (thi công), xây lắp</v>
          </cell>
          <cell r="G586">
            <v>40289</v>
          </cell>
          <cell r="H586">
            <v>5.9999999999999995E-4</v>
          </cell>
        </row>
        <row r="587">
          <cell r="A587" t="str">
            <v>VAF</v>
          </cell>
          <cell r="B587" t="str">
            <v>Van Dien Fused Magnesium Phosphate Fertilizer JSC</v>
          </cell>
          <cell r="C587" t="str">
            <v>HOSE</v>
          </cell>
          <cell r="D587" t="str">
            <v>Basic Materials</v>
          </cell>
          <cell r="E587" t="str">
            <v>Chemicals</v>
          </cell>
          <cell r="F587" t="str">
            <v>SX phân bón, hóa chất cơ bản, hạt nhựa cao su tổng hợp</v>
          </cell>
          <cell r="G587">
            <v>42178</v>
          </cell>
          <cell r="H587">
            <v>0</v>
          </cell>
        </row>
        <row r="588">
          <cell r="A588" t="str">
            <v>VAT</v>
          </cell>
          <cell r="B588" t="str">
            <v>Van Xuan Telecom JSC</v>
          </cell>
          <cell r="C588" t="str">
            <v>HNX</v>
          </cell>
          <cell r="D588" t="str">
            <v>Communications</v>
          </cell>
          <cell r="E588" t="str">
            <v>Telecommunications</v>
          </cell>
          <cell r="F588" t="str">
            <v xml:space="preserve">Sản xuất, phân phối điện, năng lượng, dịch vụ viễn thông </v>
          </cell>
          <cell r="G588">
            <v>40527</v>
          </cell>
          <cell r="H588">
            <v>0.14499999999999999</v>
          </cell>
        </row>
        <row r="589">
          <cell r="A589" t="str">
            <v>VBC</v>
          </cell>
          <cell r="B589" t="str">
            <v>Vinh Plastic and Bags JSC</v>
          </cell>
          <cell r="C589" t="str">
            <v>HNX</v>
          </cell>
          <cell r="D589" t="str">
            <v>Industrial</v>
          </cell>
          <cell r="E589" t="str">
            <v>Packaging&amp;Containers</v>
          </cell>
          <cell r="F589" t="str">
            <v>SX phân bón, hóa chất cơ bản, hạt nhựa cao su tổng hợp</v>
          </cell>
          <cell r="G589">
            <v>40254</v>
          </cell>
          <cell r="H589">
            <v>4.1999999999999997E-3</v>
          </cell>
        </row>
        <row r="590">
          <cell r="A590" t="str">
            <v>VBH</v>
          </cell>
          <cell r="B590" t="str">
            <v>Viettronics Binh Hoa JSC</v>
          </cell>
          <cell r="C590" t="str">
            <v>HNX</v>
          </cell>
          <cell r="D590" t="str">
            <v>Industrial</v>
          </cell>
          <cell r="E590" t="str">
            <v>Electronics</v>
          </cell>
          <cell r="F590" t="str">
            <v>SX điện tử, máy vi tính quang học, thiết bị viễn thông</v>
          </cell>
          <cell r="G590">
            <v>39080</v>
          </cell>
          <cell r="H590">
            <v>1.52E-2</v>
          </cell>
        </row>
        <row r="591">
          <cell r="A591" t="str">
            <v>VC1</v>
          </cell>
          <cell r="B591" t="str">
            <v>Construction JSC No 1</v>
          </cell>
          <cell r="C591" t="str">
            <v>HNX</v>
          </cell>
          <cell r="D591" t="str">
            <v>Industrial</v>
          </cell>
          <cell r="E591" t="str">
            <v>Engineering&amp;Construction</v>
          </cell>
          <cell r="F591" t="str">
            <v>Xây dựng (thi công), xây lắp</v>
          </cell>
          <cell r="G591">
            <v>39947</v>
          </cell>
          <cell r="H591">
            <v>4.6500000000000007E-2</v>
          </cell>
        </row>
        <row r="592">
          <cell r="A592" t="str">
            <v>VC2</v>
          </cell>
          <cell r="B592" t="str">
            <v>Vietnam Construction JSC No 2</v>
          </cell>
          <cell r="C592" t="str">
            <v>HNX</v>
          </cell>
          <cell r="D592" t="str">
            <v>Industrial</v>
          </cell>
          <cell r="E592" t="str">
            <v>Engineering&amp;Construction</v>
          </cell>
          <cell r="F592" t="str">
            <v>Xây dựng (thi công), xây lắp</v>
          </cell>
          <cell r="G592">
            <v>39062</v>
          </cell>
          <cell r="H592">
            <v>2.86E-2</v>
          </cell>
        </row>
        <row r="593">
          <cell r="A593" t="str">
            <v>VC3</v>
          </cell>
          <cell r="B593" t="str">
            <v>Construction JSC No 3</v>
          </cell>
          <cell r="C593" t="str">
            <v>HNX</v>
          </cell>
          <cell r="D593" t="str">
            <v>Financial</v>
          </cell>
          <cell r="E593" t="str">
            <v>Real Estate</v>
          </cell>
          <cell r="F593" t="str">
            <v>Kinh doanh BDS và cơ sở hạ tầng</v>
          </cell>
          <cell r="G593">
            <v>39429</v>
          </cell>
          <cell r="H593">
            <v>2.0000000000000001E-4</v>
          </cell>
        </row>
        <row r="594">
          <cell r="A594" t="str">
            <v>VC5</v>
          </cell>
          <cell r="B594" t="str">
            <v>Construction JSC No 5/Thanh Hoa</v>
          </cell>
          <cell r="C594" t="str">
            <v>HNX</v>
          </cell>
          <cell r="D594" t="str">
            <v>Industrial</v>
          </cell>
          <cell r="E594" t="str">
            <v>Engineering&amp;Construction</v>
          </cell>
          <cell r="F594" t="str">
            <v>Xây dựng (thi công), xây lắp</v>
          </cell>
          <cell r="G594">
            <v>39463</v>
          </cell>
          <cell r="H594">
            <v>1.11E-2</v>
          </cell>
        </row>
        <row r="595">
          <cell r="A595" t="str">
            <v>VC6</v>
          </cell>
          <cell r="B595" t="str">
            <v>Vinaconex 6 JSC</v>
          </cell>
          <cell r="C595" t="str">
            <v>HNX</v>
          </cell>
          <cell r="D595" t="str">
            <v>Industrial</v>
          </cell>
          <cell r="E595" t="str">
            <v>Engineering&amp;Construction</v>
          </cell>
          <cell r="F595" t="str">
            <v>Xây dựng (thi công), xây lắp</v>
          </cell>
          <cell r="G595">
            <v>39475</v>
          </cell>
          <cell r="H595">
            <v>5.0000000000000001E-4</v>
          </cell>
        </row>
        <row r="596">
          <cell r="A596" t="str">
            <v>VC7</v>
          </cell>
          <cell r="B596" t="str">
            <v>No 7 Vietnam Construction JSC</v>
          </cell>
          <cell r="C596" t="str">
            <v>HNX</v>
          </cell>
          <cell r="D596" t="str">
            <v>Industrial</v>
          </cell>
          <cell r="E596" t="str">
            <v>Engineering&amp;Construction</v>
          </cell>
          <cell r="F596" t="str">
            <v>Xây dựng (thi công), xây lắp</v>
          </cell>
          <cell r="G596">
            <v>39444</v>
          </cell>
          <cell r="H596">
            <v>4.0000000000000002E-4</v>
          </cell>
        </row>
        <row r="597">
          <cell r="A597" t="str">
            <v>VC9</v>
          </cell>
          <cell r="B597" t="str">
            <v>Construction JSC No 9</v>
          </cell>
          <cell r="C597" t="str">
            <v>HNX</v>
          </cell>
          <cell r="D597" t="str">
            <v>Industrial</v>
          </cell>
          <cell r="E597" t="str">
            <v>Engineering&amp;Construction</v>
          </cell>
          <cell r="F597" t="str">
            <v>Xây dựng (thi công), xây lắp</v>
          </cell>
          <cell r="G597">
            <v>40122</v>
          </cell>
          <cell r="H597">
            <v>2.6099999999999998E-2</v>
          </cell>
        </row>
        <row r="598">
          <cell r="A598" t="str">
            <v>VCB</v>
          </cell>
          <cell r="B598" t="str">
            <v>Bank for Foreign Trade of Vietnam JSC</v>
          </cell>
          <cell r="C598" t="str">
            <v>HOSE</v>
          </cell>
          <cell r="D598" t="str">
            <v>Financial</v>
          </cell>
          <cell r="E598" t="str">
            <v>Banks</v>
          </cell>
          <cell r="F598" t="str">
            <v>Ngân hàng</v>
          </cell>
          <cell r="G598">
            <v>39994</v>
          </cell>
          <cell r="H598">
            <v>0.21199999999999999</v>
          </cell>
        </row>
        <row r="599">
          <cell r="A599" t="str">
            <v>VCC</v>
          </cell>
          <cell r="B599" t="str">
            <v>Vinaconex 25 JSC</v>
          </cell>
          <cell r="C599" t="str">
            <v>HNX</v>
          </cell>
          <cell r="D599" t="str">
            <v>Industrial</v>
          </cell>
          <cell r="E599" t="str">
            <v>Engineering&amp;Construction</v>
          </cell>
          <cell r="F599" t="str">
            <v>Xây dựng (thi công), xây lắp</v>
          </cell>
          <cell r="G599">
            <v>39849</v>
          </cell>
          <cell r="H599">
            <v>1.84E-2</v>
          </cell>
        </row>
        <row r="600">
          <cell r="A600" t="str">
            <v>VCF</v>
          </cell>
          <cell r="B600" t="str">
            <v>Vinacafe Bien Hoa JSC</v>
          </cell>
          <cell r="C600" t="str">
            <v>HOSE</v>
          </cell>
          <cell r="D600" t="str">
            <v>Consumer Goods  </v>
          </cell>
          <cell r="E600" t="str">
            <v>Beverages</v>
          </cell>
          <cell r="F600" t="str">
            <v>Chế biến lương thực thực phẩm, đồ uống, thức ăn chăn nuôi</v>
          </cell>
          <cell r="G600">
            <v>40571</v>
          </cell>
          <cell r="H600">
            <v>0.29220000000000002</v>
          </cell>
        </row>
        <row r="601">
          <cell r="A601" t="str">
            <v>VCG</v>
          </cell>
          <cell r="B601" t="str">
            <v>Viet Nam Construction and Import-Export JSC</v>
          </cell>
          <cell r="C601" t="str">
            <v>HNX</v>
          </cell>
          <cell r="D601" t="str">
            <v>Industrial</v>
          </cell>
          <cell r="E601" t="str">
            <v>Engineering&amp;Construction</v>
          </cell>
          <cell r="F601" t="str">
            <v>Xây dựng (thi công), xây lắp</v>
          </cell>
          <cell r="G601">
            <v>39696</v>
          </cell>
          <cell r="H601">
            <v>0.10640000000000001</v>
          </cell>
        </row>
        <row r="602">
          <cell r="A602" t="str">
            <v>VCM</v>
          </cell>
          <cell r="B602" t="str">
            <v>Vinaconex Trading and Manpower JSC</v>
          </cell>
          <cell r="C602" t="str">
            <v>HNX</v>
          </cell>
          <cell r="D602" t="str">
            <v>Consumer Services  </v>
          </cell>
          <cell r="E602" t="str">
            <v>Commercial Services</v>
          </cell>
          <cell r="F602" t="str">
            <v>Kinh doanh dịch vụ quảng cáo, tư vấn giám sát, in ấn</v>
          </cell>
          <cell r="G602">
            <v>40309</v>
          </cell>
          <cell r="H602">
            <v>0.11710000000000001</v>
          </cell>
        </row>
        <row r="603">
          <cell r="A603" t="str">
            <v>VCR</v>
          </cell>
          <cell r="B603" t="str">
            <v>Vinaconex Investment and Tourism developement JSC</v>
          </cell>
          <cell r="C603" t="str">
            <v>HNX</v>
          </cell>
          <cell r="D603" t="str">
            <v>Consumer Services  </v>
          </cell>
          <cell r="E603" t="str">
            <v>Lodging</v>
          </cell>
          <cell r="F603" t="str">
            <v>Kinh doanh BDS và cơ sở hạ tầng</v>
          </cell>
          <cell r="G603">
            <v>40308</v>
          </cell>
          <cell r="H603">
            <v>1.9E-3</v>
          </cell>
        </row>
        <row r="604">
          <cell r="A604" t="str">
            <v>VCS</v>
          </cell>
          <cell r="B604" t="str">
            <v>Vinaconex Advanced Compound Stone JSC</v>
          </cell>
          <cell r="C604" t="str">
            <v>HNX</v>
          </cell>
          <cell r="D604" t="str">
            <v>Industrial</v>
          </cell>
          <cell r="E604" t="str">
            <v>Building Materials</v>
          </cell>
          <cell r="F604" t="str">
            <v>SX vật liệu xây dựng (trừ thép)</v>
          </cell>
          <cell r="G604">
            <v>39433</v>
          </cell>
          <cell r="H604">
            <v>6.5000000000000006E-3</v>
          </cell>
        </row>
        <row r="605">
          <cell r="A605" t="str">
            <v>VDL</v>
          </cell>
          <cell r="B605" t="str">
            <v>Lam Dong Foodstuffs JSC</v>
          </cell>
          <cell r="C605" t="str">
            <v>HNX</v>
          </cell>
          <cell r="D605" t="str">
            <v>Consumer Goods  </v>
          </cell>
          <cell r="E605" t="str">
            <v>Beverages</v>
          </cell>
          <cell r="F605" t="str">
            <v>Chế biến lương thực thực phẩm, đồ uống, thức ăn chăn nuôi</v>
          </cell>
          <cell r="G605">
            <v>39413</v>
          </cell>
          <cell r="H605">
            <v>1.2199999999999999E-2</v>
          </cell>
        </row>
        <row r="606">
          <cell r="A606" t="str">
            <v>VDS</v>
          </cell>
          <cell r="B606" t="str">
            <v>Viet Dragon Securities JSC</v>
          </cell>
          <cell r="C606" t="str">
            <v>HNX</v>
          </cell>
          <cell r="D606" t="str">
            <v>Financial</v>
          </cell>
          <cell r="E606" t="str">
            <v>Securities</v>
          </cell>
          <cell r="F606" t="str">
            <v>Chứng khoán</v>
          </cell>
          <cell r="G606">
            <v>40323</v>
          </cell>
          <cell r="H606">
            <v>1.6799999999999999E-2</v>
          </cell>
        </row>
        <row r="607">
          <cell r="A607" t="str">
            <v>VE1</v>
          </cell>
          <cell r="B607" t="str">
            <v>VNECO 1 Electricity Construction JSC</v>
          </cell>
          <cell r="C607" t="str">
            <v>HNX</v>
          </cell>
          <cell r="D607" t="str">
            <v>Industrial</v>
          </cell>
          <cell r="E607" t="str">
            <v>Engineering&amp;Construction</v>
          </cell>
          <cell r="F607" t="str">
            <v>Xây dựng (thi công), xây lắp</v>
          </cell>
          <cell r="G607">
            <v>39695</v>
          </cell>
          <cell r="H607">
            <v>0.12710000000000002</v>
          </cell>
        </row>
        <row r="608">
          <cell r="A608" t="str">
            <v>VE2</v>
          </cell>
          <cell r="B608" t="str">
            <v>Vietnam Electricity Construction 2 JSC</v>
          </cell>
          <cell r="C608" t="str">
            <v>HNX</v>
          </cell>
          <cell r="D608" t="str">
            <v>Industrial</v>
          </cell>
          <cell r="E608" t="str">
            <v>Engineering&amp;Construction</v>
          </cell>
          <cell r="F608" t="str">
            <v>Xây dựng (thi công), xây lắp</v>
          </cell>
          <cell r="G608">
            <v>40385</v>
          </cell>
          <cell r="H608">
            <v>1.1999999999999999E-3</v>
          </cell>
        </row>
        <row r="609">
          <cell r="A609" t="str">
            <v>VE3</v>
          </cell>
          <cell r="B609" t="str">
            <v>VNECO 3 Electricity Construction JSC</v>
          </cell>
          <cell r="C609" t="str">
            <v>HNX</v>
          </cell>
          <cell r="D609" t="str">
            <v>Industrial</v>
          </cell>
          <cell r="E609" t="str">
            <v>Building Materials</v>
          </cell>
          <cell r="F609" t="str">
            <v>SX vật liệu xây dựng (trừ thép)</v>
          </cell>
          <cell r="G609">
            <v>40359</v>
          </cell>
          <cell r="H609">
            <v>0.1331</v>
          </cell>
        </row>
        <row r="610">
          <cell r="A610" t="str">
            <v>VE4</v>
          </cell>
          <cell r="B610" t="str">
            <v>VNECO4 Electricity Construction JSC</v>
          </cell>
          <cell r="C610" t="str">
            <v>HNX</v>
          </cell>
          <cell r="D610" t="str">
            <v>Industrial</v>
          </cell>
          <cell r="E610" t="str">
            <v>Engineering&amp;Construction</v>
          </cell>
          <cell r="F610" t="str">
            <v>Xây dựng (thi công), xây lắp</v>
          </cell>
          <cell r="G610">
            <v>41198</v>
          </cell>
          <cell r="H610">
            <v>2.46E-2</v>
          </cell>
        </row>
        <row r="611">
          <cell r="A611" t="str">
            <v>VE8</v>
          </cell>
          <cell r="B611" t="str">
            <v>Vneco 8 Electricity Construction Joint Stock Corporation</v>
          </cell>
          <cell r="C611" t="str">
            <v>HNX</v>
          </cell>
          <cell r="D611" t="str">
            <v>Industrial</v>
          </cell>
          <cell r="E611" t="str">
            <v>Engineering&amp;Construction</v>
          </cell>
          <cell r="F611" t="str">
            <v>Xây dựng (thi công), xây lắp</v>
          </cell>
          <cell r="G611">
            <v>41148</v>
          </cell>
          <cell r="H611">
            <v>0.1168</v>
          </cell>
        </row>
        <row r="612">
          <cell r="A612" t="str">
            <v>VE9</v>
          </cell>
          <cell r="B612" t="str">
            <v>VNECO 9 Electricity Construction JSC</v>
          </cell>
          <cell r="C612" t="str">
            <v>HNX</v>
          </cell>
          <cell r="D612" t="str">
            <v>Industrial</v>
          </cell>
          <cell r="E612" t="str">
            <v>Engineering&amp;Construction</v>
          </cell>
          <cell r="F612" t="str">
            <v>Xây dựng (thi công), xây lắp</v>
          </cell>
          <cell r="G612">
            <v>39470</v>
          </cell>
          <cell r="H612">
            <v>1.5700000000000002E-2</v>
          </cell>
        </row>
        <row r="613">
          <cell r="A613" t="str">
            <v>VFG</v>
          </cell>
          <cell r="B613" t="str">
            <v>Viet Nam Fumigation JSC</v>
          </cell>
          <cell r="C613" t="str">
            <v>HOSE</v>
          </cell>
          <cell r="D613" t="str">
            <v>Basic Materials</v>
          </cell>
          <cell r="E613" t="str">
            <v>Chemicals</v>
          </cell>
          <cell r="F613" t="str">
            <v>SX phân bón, hóa chất cơ bản, hạt nhựa cao su tổng hợp</v>
          </cell>
          <cell r="G613">
            <v>40164</v>
          </cell>
          <cell r="H613">
            <v>0.1096</v>
          </cell>
        </row>
        <row r="614">
          <cell r="A614" t="str">
            <v>VFR</v>
          </cell>
          <cell r="B614" t="str">
            <v>Transport and Chartering Corp</v>
          </cell>
          <cell r="C614" t="str">
            <v>HNX</v>
          </cell>
          <cell r="D614" t="str">
            <v>Industrial</v>
          </cell>
          <cell r="E614" t="str">
            <v>Transportation</v>
          </cell>
          <cell r="F614" t="str">
            <v>Kinh doanh vận tải đường bộ, đường sắt, đường thủy, hàng không</v>
          </cell>
          <cell r="G614">
            <v>39079</v>
          </cell>
          <cell r="H614">
            <v>2.0000000000000001E-4</v>
          </cell>
        </row>
        <row r="615">
          <cell r="A615" t="str">
            <v>VGP</v>
          </cell>
          <cell r="B615" t="str">
            <v>Vegetexco Port JSC</v>
          </cell>
          <cell r="C615" t="str">
            <v>HNX</v>
          </cell>
          <cell r="D615" t="str">
            <v>Industrial</v>
          </cell>
          <cell r="E615" t="str">
            <v>Transportation</v>
          </cell>
          <cell r="F615" t="str">
            <v>Kinh doanh vận tải đường bộ, đường sắt, đường thủy, hàng không</v>
          </cell>
          <cell r="G615">
            <v>39976</v>
          </cell>
          <cell r="H615">
            <v>5.5099999999999996E-2</v>
          </cell>
        </row>
        <row r="616">
          <cell r="A616" t="str">
            <v>VGS</v>
          </cell>
          <cell r="B616" t="str">
            <v>Vietnam Germany Steel Pipe JSC</v>
          </cell>
          <cell r="C616" t="str">
            <v>HNX</v>
          </cell>
          <cell r="D616" t="str">
            <v>Basic Materials</v>
          </cell>
          <cell r="E616" t="str">
            <v>Iron/Steel</v>
          </cell>
          <cell r="F616" t="str">
            <v>SX thép</v>
          </cell>
          <cell r="G616">
            <v>39786</v>
          </cell>
          <cell r="H616">
            <v>3.4200000000000001E-2</v>
          </cell>
        </row>
        <row r="617">
          <cell r="A617" t="str">
            <v>VHC</v>
          </cell>
          <cell r="B617" t="str">
            <v>Vinh Hoan Corp</v>
          </cell>
          <cell r="C617" t="str">
            <v>HOSE</v>
          </cell>
          <cell r="D617" t="str">
            <v>Consumer Goods  </v>
          </cell>
          <cell r="E617" t="str">
            <v>Food</v>
          </cell>
          <cell r="F617" t="str">
            <v>Chế biến thủy hải sản</v>
          </cell>
          <cell r="G617">
            <v>39440</v>
          </cell>
          <cell r="H617">
            <v>0.28850000000000003</v>
          </cell>
        </row>
        <row r="618">
          <cell r="A618" t="str">
            <v>VHG</v>
          </cell>
          <cell r="B618" t="str">
            <v>Quang Nam Rubber Investment JSC</v>
          </cell>
          <cell r="C618" t="str">
            <v>HOSE</v>
          </cell>
          <cell r="D618" t="str">
            <v>Basic Materials</v>
          </cell>
          <cell r="E618" t="str">
            <v>Chemicals</v>
          </cell>
          <cell r="F618" t="str">
            <v>SX phân bón, hóa chất cơ bản, hạt nhựa cao su tổng hợp</v>
          </cell>
          <cell r="G618">
            <v>39475</v>
          </cell>
          <cell r="H618">
            <v>6.0000000000000001E-3</v>
          </cell>
        </row>
        <row r="619">
          <cell r="A619" t="str">
            <v>VHL</v>
          </cell>
          <cell r="B619" t="str">
            <v>Ha Long Viglacera JSC</v>
          </cell>
          <cell r="C619" t="str">
            <v>HNX</v>
          </cell>
          <cell r="D619" t="str">
            <v>Industrial</v>
          </cell>
          <cell r="E619" t="str">
            <v>Building Materials</v>
          </cell>
          <cell r="F619" t="str">
            <v>SX vật liệu xây dựng (trừ thép)</v>
          </cell>
          <cell r="G619">
            <v>39856</v>
          </cell>
          <cell r="H619">
            <v>1.72E-2</v>
          </cell>
        </row>
        <row r="620">
          <cell r="A620" t="str">
            <v>VIC</v>
          </cell>
          <cell r="B620" t="str">
            <v>Vingroup JSC</v>
          </cell>
          <cell r="C620" t="str">
            <v>HOSE</v>
          </cell>
          <cell r="D620" t="str">
            <v>Financial</v>
          </cell>
          <cell r="E620" t="str">
            <v>Real Estate</v>
          </cell>
          <cell r="F620" t="str">
            <v>Kinh doanh BDS và cơ sở hạ tầng</v>
          </cell>
          <cell r="G620">
            <v>39344</v>
          </cell>
          <cell r="H620">
            <v>0.14859999999999998</v>
          </cell>
        </row>
        <row r="621">
          <cell r="A621" t="str">
            <v>VID</v>
          </cell>
          <cell r="B621" t="str">
            <v>Vien Dong Investment Development Trading Corp</v>
          </cell>
          <cell r="C621" t="str">
            <v>HOSE</v>
          </cell>
          <cell r="D621" t="str">
            <v>Basic Materials  </v>
          </cell>
          <cell r="E621" t="str">
            <v>Forest Products&amp;Paper</v>
          </cell>
          <cell r="F621" t="str">
            <v>Chế biến gỗ, sản xuất sản phẩm từ gỗ và lâm sản khác</v>
          </cell>
          <cell r="G621">
            <v>39076</v>
          </cell>
          <cell r="H621">
            <v>7.1999999999999998E-3</v>
          </cell>
        </row>
        <row r="622">
          <cell r="A622" t="str">
            <v>VIE</v>
          </cell>
          <cell r="B622" t="str">
            <v>Viteco Vietnam Telecommunications Technology JSC</v>
          </cell>
          <cell r="C622" t="str">
            <v>HNX</v>
          </cell>
          <cell r="D622" t="str">
            <v>Communications</v>
          </cell>
          <cell r="E622" t="str">
            <v>Telecommunications</v>
          </cell>
          <cell r="F622" t="str">
            <v>SX điện tử, máy vi tính quang học, thiết bị viễn thông</v>
          </cell>
          <cell r="G622">
            <v>40669</v>
          </cell>
          <cell r="H622">
            <v>0</v>
          </cell>
        </row>
        <row r="623">
          <cell r="A623" t="str">
            <v>VIG</v>
          </cell>
          <cell r="B623" t="str">
            <v>Viet Nam Industrial &amp; Commercial Securities JSC</v>
          </cell>
          <cell r="C623" t="str">
            <v>HNX</v>
          </cell>
          <cell r="D623" t="str">
            <v>Financial</v>
          </cell>
          <cell r="E623" t="str">
            <v>Securities</v>
          </cell>
          <cell r="F623" t="str">
            <v>Chứng khoán</v>
          </cell>
          <cell r="G623">
            <v>40148</v>
          </cell>
          <cell r="H623">
            <v>0.129</v>
          </cell>
        </row>
        <row r="624">
          <cell r="A624" t="str">
            <v>VIP</v>
          </cell>
          <cell r="B624" t="str">
            <v>Vietnam Petroleum Transport JSC</v>
          </cell>
          <cell r="C624" t="str">
            <v>HOSE</v>
          </cell>
          <cell r="D624" t="str">
            <v>Industrial</v>
          </cell>
          <cell r="E624" t="str">
            <v>Transportation</v>
          </cell>
          <cell r="F624" t="str">
            <v>Kinh doanh vận tải đường bộ, đường sắt, đường thủy, hàng không</v>
          </cell>
          <cell r="G624">
            <v>39072</v>
          </cell>
          <cell r="H624">
            <v>0.1308</v>
          </cell>
        </row>
        <row r="625">
          <cell r="A625" t="str">
            <v>VIS</v>
          </cell>
          <cell r="B625" t="str">
            <v>Vietnam - Italy Steel JSC</v>
          </cell>
          <cell r="C625" t="str">
            <v>HOSE</v>
          </cell>
          <cell r="D625" t="str">
            <v>Basic Materials</v>
          </cell>
          <cell r="E625" t="str">
            <v>Iron/Steel</v>
          </cell>
          <cell r="F625" t="str">
            <v>SX thép</v>
          </cell>
          <cell r="G625">
            <v>39076</v>
          </cell>
          <cell r="H625">
            <v>1.15E-2</v>
          </cell>
        </row>
        <row r="626">
          <cell r="A626" t="str">
            <v>VIT</v>
          </cell>
          <cell r="B626" t="str">
            <v>Viglacera Tien Son JSC</v>
          </cell>
          <cell r="C626" t="str">
            <v>HNX</v>
          </cell>
          <cell r="D626" t="str">
            <v>Industrial</v>
          </cell>
          <cell r="E626" t="str">
            <v>Building Materials</v>
          </cell>
          <cell r="F626" t="str">
            <v>SX vật liệu xây dựng (trừ thép)</v>
          </cell>
          <cell r="G626">
            <v>40120</v>
          </cell>
          <cell r="H626">
            <v>2.0000000000000001E-4</v>
          </cell>
        </row>
        <row r="627">
          <cell r="A627" t="str">
            <v>VIX</v>
          </cell>
          <cell r="B627" t="str">
            <v>Xuan Thanh Securities JSC</v>
          </cell>
          <cell r="C627" t="str">
            <v>HNX</v>
          </cell>
          <cell r="D627" t="str">
            <v>Financial</v>
          </cell>
          <cell r="E627" t="str">
            <v>Securities</v>
          </cell>
          <cell r="F627" t="str">
            <v>Chứng khoán</v>
          </cell>
          <cell r="G627">
            <v>40176</v>
          </cell>
          <cell r="H627">
            <v>1.1000000000000001E-3</v>
          </cell>
        </row>
        <row r="628">
          <cell r="A628" t="str">
            <v>VKC</v>
          </cell>
          <cell r="B628" t="str">
            <v>Vinhkhanh Cable Plastic Corp</v>
          </cell>
          <cell r="C628" t="str">
            <v>HNX</v>
          </cell>
          <cell r="D628" t="str">
            <v>Industrial</v>
          </cell>
          <cell r="E628" t="str">
            <v>Electrical Compo&amp;Equip</v>
          </cell>
          <cell r="F628" t="str">
            <v>SX điện tử, máy vi tính quang học, thiết bị viễn thông</v>
          </cell>
          <cell r="G628">
            <v>40520</v>
          </cell>
          <cell r="H628">
            <v>0.2223</v>
          </cell>
        </row>
        <row r="629">
          <cell r="A629" t="str">
            <v>VLA</v>
          </cell>
          <cell r="B629" t="str">
            <v>Van Lang Technology Development and Investment JSC</v>
          </cell>
          <cell r="C629" t="str">
            <v>HNX</v>
          </cell>
          <cell r="D629" t="str">
            <v>Technology</v>
          </cell>
          <cell r="E629" t="str">
            <v>Computers</v>
          </cell>
          <cell r="F629" t="str">
            <v>SX điện tử, máy vi tính quang học, thiết bị viễn thông</v>
          </cell>
          <cell r="G629">
            <v>40394</v>
          </cell>
          <cell r="H629">
            <v>0.46689999999999998</v>
          </cell>
        </row>
        <row r="630">
          <cell r="A630" t="str">
            <v>VLF</v>
          </cell>
          <cell r="B630" t="str">
            <v>Vinh Long Cereal and Food Corp</v>
          </cell>
          <cell r="C630" t="str">
            <v>HOSE</v>
          </cell>
          <cell r="D630" t="str">
            <v>Consumer Goods  </v>
          </cell>
          <cell r="E630" t="str">
            <v>Food</v>
          </cell>
          <cell r="F630" t="str">
            <v>Chế biến lương thực thực phẩm, đồ uống, thức ăn chăn nuôi</v>
          </cell>
          <cell r="G630">
            <v>40533</v>
          </cell>
          <cell r="H630">
            <v>1.3899999999999999E-2</v>
          </cell>
        </row>
        <row r="631">
          <cell r="A631" t="str">
            <v>VMC</v>
          </cell>
          <cell r="B631" t="str">
            <v>Vimeco JSC</v>
          </cell>
          <cell r="C631" t="str">
            <v>HNX</v>
          </cell>
          <cell r="D631" t="str">
            <v>Industrial</v>
          </cell>
          <cell r="E631" t="str">
            <v>Engineering&amp;Construction</v>
          </cell>
          <cell r="F631" t="str">
            <v>Xây dựng (thi công), xây lắp</v>
          </cell>
          <cell r="G631">
            <v>39062</v>
          </cell>
          <cell r="H631">
            <v>1.1999999999999999E-3</v>
          </cell>
        </row>
        <row r="632">
          <cell r="A632" t="str">
            <v>VMD</v>
          </cell>
          <cell r="B632" t="str">
            <v>Vimedimex Medi - Pharma JSC</v>
          </cell>
          <cell r="C632" t="str">
            <v>HOSE</v>
          </cell>
          <cell r="D632" t="str">
            <v>Health Care </v>
          </cell>
          <cell r="E632" t="str">
            <v>Pharmaceuticals</v>
          </cell>
          <cell r="F632" t="str">
            <v>SX thuốc, hóa dược, dược liệu</v>
          </cell>
          <cell r="G632">
            <v>40451</v>
          </cell>
          <cell r="H632">
            <v>3.9399999999999998E-2</v>
          </cell>
        </row>
        <row r="633">
          <cell r="A633" t="str">
            <v>VMI</v>
          </cell>
          <cell r="B633" t="str">
            <v>VISACO Mineral and Investement JSC</v>
          </cell>
          <cell r="C633" t="str">
            <v>HNX</v>
          </cell>
          <cell r="D633" t="str">
            <v>Basic Materials</v>
          </cell>
          <cell r="E633" t="str">
            <v>Mining</v>
          </cell>
          <cell r="F633" t="str">
            <v>Khai khoáng</v>
          </cell>
          <cell r="G633" t="str">
            <v>09/10/2014</v>
          </cell>
          <cell r="H633">
            <v>1E-4</v>
          </cell>
        </row>
        <row r="634">
          <cell r="A634" t="str">
            <v>VNA</v>
          </cell>
          <cell r="B634" t="str">
            <v>Vinaship JSC</v>
          </cell>
          <cell r="C634" t="str">
            <v>HOSE</v>
          </cell>
          <cell r="D634" t="str">
            <v>Industrial</v>
          </cell>
          <cell r="E634" t="str">
            <v>Transportation</v>
          </cell>
          <cell r="F634" t="str">
            <v>Kinh doanh vận tải đường bộ, đường sắt, đường thủy, hàng không</v>
          </cell>
          <cell r="G634">
            <v>39700</v>
          </cell>
          <cell r="H634">
            <v>2.8199999999999999E-2</v>
          </cell>
        </row>
        <row r="635">
          <cell r="A635" t="str">
            <v>VNC</v>
          </cell>
          <cell r="B635" t="str">
            <v>Vietnam Superintendence and Inspection JSC/The</v>
          </cell>
          <cell r="C635" t="str">
            <v>HNX</v>
          </cell>
          <cell r="D635" t="str">
            <v>Consumer Services  </v>
          </cell>
          <cell r="E635" t="str">
            <v>Commercial Services</v>
          </cell>
          <cell r="F635" t="str">
            <v>Kinh doanh dịch vụ quảng cáo, tư vấn giám sát, in ấn</v>
          </cell>
          <cell r="G635">
            <v>39072</v>
          </cell>
          <cell r="H635">
            <v>0.22390000000000002</v>
          </cell>
        </row>
        <row r="636">
          <cell r="A636" t="str">
            <v>VND</v>
          </cell>
          <cell r="B636" t="str">
            <v>VNDIRECT Securities Corp</v>
          </cell>
          <cell r="C636" t="str">
            <v>HNX</v>
          </cell>
          <cell r="D636" t="str">
            <v>Financial</v>
          </cell>
          <cell r="E636" t="str">
            <v>Securities</v>
          </cell>
          <cell r="F636" t="str">
            <v>Chứng khoán</v>
          </cell>
          <cell r="G636">
            <v>40267</v>
          </cell>
          <cell r="H636">
            <v>0.43189999999999995</v>
          </cell>
        </row>
        <row r="637">
          <cell r="A637" t="str">
            <v>VNE</v>
          </cell>
          <cell r="B637" t="str">
            <v>Vietnam Electricity Construction JSC</v>
          </cell>
          <cell r="C637" t="str">
            <v>HOSE</v>
          </cell>
          <cell r="D637" t="str">
            <v>Industrial</v>
          </cell>
          <cell r="E637" t="str">
            <v>Building Materials</v>
          </cell>
          <cell r="F637" t="str">
            <v>SX vật liệu xây dựng (trừ thép)</v>
          </cell>
          <cell r="G637">
            <v>39303</v>
          </cell>
          <cell r="H637">
            <v>0.16550000000000001</v>
          </cell>
        </row>
        <row r="638">
          <cell r="A638" t="str">
            <v>VNF</v>
          </cell>
          <cell r="B638" t="str">
            <v>Vinafreight International Freight Forwarders JSC</v>
          </cell>
          <cell r="C638" t="str">
            <v>HNX</v>
          </cell>
          <cell r="D638" t="str">
            <v>Industrial</v>
          </cell>
          <cell r="E638" t="str">
            <v>Transportation</v>
          </cell>
          <cell r="F638" t="str">
            <v>Kinh doanh vận tải đường bộ, đường sắt, đường thủy, hàng không</v>
          </cell>
          <cell r="G638">
            <v>40513</v>
          </cell>
          <cell r="H638">
            <v>4.0599999999999997E-2</v>
          </cell>
        </row>
        <row r="639">
          <cell r="A639" t="str">
            <v>VNG</v>
          </cell>
          <cell r="B639" t="str">
            <v>Vietnam Golf Tourism JSC</v>
          </cell>
          <cell r="C639" t="str">
            <v>HOSE</v>
          </cell>
          <cell r="D639" t="str">
            <v>Consumer Services  </v>
          </cell>
          <cell r="E639" t="str">
            <v>Lodging</v>
          </cell>
          <cell r="F639" t="str">
            <v>Kinh doanh dịch vụ lưu trú, ăn uống, vui chơi giải trí</v>
          </cell>
          <cell r="G639">
            <v>40164</v>
          </cell>
          <cell r="H639">
            <v>7.7000000000000002E-3</v>
          </cell>
        </row>
        <row r="640">
          <cell r="A640" t="str">
            <v>VNH</v>
          </cell>
          <cell r="B640" t="str">
            <v>Viet Nhat Seafood Corp</v>
          </cell>
          <cell r="C640" t="str">
            <v>HOSE</v>
          </cell>
          <cell r="D640" t="str">
            <v>Consumer Goods  </v>
          </cell>
          <cell r="E640" t="str">
            <v>Food</v>
          </cell>
          <cell r="F640" t="str">
            <v>Chế biến thủy hải sản</v>
          </cell>
          <cell r="G640">
            <v>40276</v>
          </cell>
          <cell r="H640">
            <v>5.5000000000000005E-3</v>
          </cell>
        </row>
        <row r="641">
          <cell r="A641" t="str">
            <v>VNL</v>
          </cell>
          <cell r="B641" t="str">
            <v>Vinalink International Freight Forwarders</v>
          </cell>
          <cell r="C641" t="str">
            <v>HOSE</v>
          </cell>
          <cell r="D641" t="str">
            <v>Industrial</v>
          </cell>
          <cell r="E641" t="str">
            <v>Transportation</v>
          </cell>
          <cell r="F641" t="str">
            <v>Kinh doanh vận tải đường bộ, đường sắt, đường thủy, hàng không</v>
          </cell>
          <cell r="G641">
            <v>40044</v>
          </cell>
          <cell r="H641">
            <v>6.5700000000000008E-2</v>
          </cell>
        </row>
        <row r="642">
          <cell r="A642" t="str">
            <v>VNM</v>
          </cell>
          <cell r="B642" t="str">
            <v>Viet Nam Dairy Products JSC</v>
          </cell>
          <cell r="C642" t="str">
            <v>HOSE</v>
          </cell>
          <cell r="D642" t="str">
            <v>Consumer Goods  </v>
          </cell>
          <cell r="E642" t="str">
            <v>Food</v>
          </cell>
          <cell r="F642" t="str">
            <v>Chế biến lương thực thực phẩm, đồ uống, thức ăn chăn nuôi</v>
          </cell>
          <cell r="G642">
            <v>38736</v>
          </cell>
          <cell r="H642">
            <v>0.49</v>
          </cell>
        </row>
        <row r="643">
          <cell r="A643" t="str">
            <v>VNR</v>
          </cell>
          <cell r="B643" t="str">
            <v>Vietnam National Reinsurance Corp</v>
          </cell>
          <cell r="C643" t="str">
            <v>HNX</v>
          </cell>
          <cell r="D643" t="str">
            <v>Financial</v>
          </cell>
          <cell r="E643" t="str">
            <v>Insurance</v>
          </cell>
          <cell r="F643" t="str">
            <v>Bảo hiểm</v>
          </cell>
          <cell r="G643">
            <v>38789</v>
          </cell>
          <cell r="H643">
            <v>0.35399999999999998</v>
          </cell>
        </row>
        <row r="644">
          <cell r="A644" t="str">
            <v>VNS</v>
          </cell>
          <cell r="B644" t="str">
            <v>Vietnam Sun Corp</v>
          </cell>
          <cell r="C644" t="str">
            <v>HOSE</v>
          </cell>
          <cell r="D644" t="str">
            <v>Industrial</v>
          </cell>
          <cell r="E644" t="str">
            <v>Transportation</v>
          </cell>
          <cell r="F644" t="str">
            <v>Kinh doanh dịch vụ lưu trú, ăn uống, vui chơi giải trí</v>
          </cell>
          <cell r="G644">
            <v>39657</v>
          </cell>
          <cell r="H644">
            <v>0.49</v>
          </cell>
        </row>
        <row r="645">
          <cell r="A645" t="str">
            <v>VNT</v>
          </cell>
          <cell r="B645" t="str">
            <v>Foreign Trade Forwarding and Transportation JSC/The</v>
          </cell>
          <cell r="C645" t="str">
            <v>HNX</v>
          </cell>
          <cell r="D645" t="str">
            <v>Industrial</v>
          </cell>
          <cell r="E645" t="str">
            <v>Transportation</v>
          </cell>
          <cell r="F645" t="str">
            <v>Kinh doanh vận tải đường bộ, đường sắt, đường thủy, hàng không</v>
          </cell>
          <cell r="G645">
            <v>40039</v>
          </cell>
          <cell r="H645">
            <v>5.4699999999999999E-2</v>
          </cell>
        </row>
        <row r="646">
          <cell r="A646" t="str">
            <v>VOS</v>
          </cell>
          <cell r="B646" t="str">
            <v>Viet Nam Ocean Shipping JSC</v>
          </cell>
          <cell r="C646" t="str">
            <v>HOSE</v>
          </cell>
          <cell r="D646" t="str">
            <v>Industrial</v>
          </cell>
          <cell r="E646" t="str">
            <v>Transportation</v>
          </cell>
          <cell r="F646" t="str">
            <v>Kinh doanh vận tải đường bộ, đường sắt, đường thủy, hàng không</v>
          </cell>
          <cell r="G646">
            <v>40429</v>
          </cell>
          <cell r="H646">
            <v>5.4400000000000004E-2</v>
          </cell>
        </row>
        <row r="647">
          <cell r="A647" t="str">
            <v>VPH</v>
          </cell>
          <cell r="B647" t="str">
            <v>Van Phat Hung Corp</v>
          </cell>
          <cell r="C647" t="str">
            <v>HOSE</v>
          </cell>
          <cell r="D647" t="str">
            <v>Financial</v>
          </cell>
          <cell r="E647" t="str">
            <v>Real Estate</v>
          </cell>
          <cell r="F647" t="str">
            <v>Kinh doanh BDS và cơ sở hạ tầng</v>
          </cell>
          <cell r="G647">
            <v>40065</v>
          </cell>
          <cell r="H647">
            <v>0.16699999999999998</v>
          </cell>
        </row>
        <row r="648">
          <cell r="A648" t="str">
            <v>VPK</v>
          </cell>
          <cell r="B648" t="str">
            <v>Vegetable Oil Packing JSC</v>
          </cell>
          <cell r="C648" t="str">
            <v>HOSE</v>
          </cell>
          <cell r="D648" t="str">
            <v>Industrial</v>
          </cell>
          <cell r="E648" t="str">
            <v>Packaging&amp;Containers</v>
          </cell>
          <cell r="F648" t="str">
            <v>SX phân bón, hóa chất cơ bản, hạt nhựa cao su tổng hợp</v>
          </cell>
          <cell r="G648">
            <v>39072</v>
          </cell>
          <cell r="H648">
            <v>0.21059999999999998</v>
          </cell>
        </row>
        <row r="649">
          <cell r="A649" t="str">
            <v>VRC</v>
          </cell>
          <cell r="B649" t="str">
            <v>Vung Tau Real Estate and Construction JSC</v>
          </cell>
          <cell r="C649" t="str">
            <v>HOSE</v>
          </cell>
          <cell r="D649" t="str">
            <v>Industrial</v>
          </cell>
          <cell r="E649" t="str">
            <v>Engineering&amp;Construction</v>
          </cell>
          <cell r="F649" t="str">
            <v>Kinh doanh BDS và cơ sở hạ tầng</v>
          </cell>
          <cell r="G649">
            <v>40385</v>
          </cell>
          <cell r="H649">
            <v>2.0000000000000001E-4</v>
          </cell>
        </row>
        <row r="650">
          <cell r="A650" t="str">
            <v>VSC</v>
          </cell>
          <cell r="B650" t="str">
            <v>Vietnam Container Shipping JSC</v>
          </cell>
          <cell r="C650" t="str">
            <v>HOSE</v>
          </cell>
          <cell r="D650" t="str">
            <v>Industrial</v>
          </cell>
          <cell r="E650" t="str">
            <v>Transportation</v>
          </cell>
          <cell r="F650" t="str">
            <v>Kinh doanh vận tải đường bộ, đường sắt, đường thủy, hàng không</v>
          </cell>
          <cell r="G650">
            <v>39456</v>
          </cell>
          <cell r="H650">
            <v>0.4904</v>
          </cell>
        </row>
        <row r="651">
          <cell r="A651" t="str">
            <v>VSH</v>
          </cell>
          <cell r="B651" t="str">
            <v>Vinh Son - Song Hinh Hydropower JSC</v>
          </cell>
          <cell r="C651" t="str">
            <v>HOSE</v>
          </cell>
          <cell r="D651" t="str">
            <v>Utilities</v>
          </cell>
          <cell r="E651" t="str">
            <v>Electric</v>
          </cell>
          <cell r="F651" t="str">
            <v xml:space="preserve">Sản xuất, phân phối điện, năng lượng, dịch vụ viễn thông </v>
          </cell>
          <cell r="G651">
            <v>38916</v>
          </cell>
          <cell r="H651">
            <v>0.26929999999999998</v>
          </cell>
        </row>
        <row r="652">
          <cell r="A652" t="str">
            <v>VSI</v>
          </cell>
          <cell r="B652" t="str">
            <v>Water Supply Sewerage Construction and Investment JSC</v>
          </cell>
          <cell r="C652" t="str">
            <v>HOSE</v>
          </cell>
          <cell r="D652" t="str">
            <v>Industrial</v>
          </cell>
          <cell r="E652" t="str">
            <v>Engineering&amp;Construction</v>
          </cell>
          <cell r="F652" t="str">
            <v>Xây dựng (thi công), xây lắp</v>
          </cell>
          <cell r="G652">
            <v>40536</v>
          </cell>
          <cell r="H652">
            <v>4.0999999999999995E-3</v>
          </cell>
        </row>
        <row r="653">
          <cell r="A653" t="str">
            <v>VTB</v>
          </cell>
          <cell r="B653" t="str">
            <v>Viettronics TanBinh JSC</v>
          </cell>
          <cell r="C653" t="str">
            <v>HOSE</v>
          </cell>
          <cell r="D653" t="str">
            <v>Industrial</v>
          </cell>
          <cell r="E653" t="str">
            <v>Electronics</v>
          </cell>
          <cell r="F653" t="str">
            <v>SX điện tử, máy vi tính quang học, thiết bị viễn thông</v>
          </cell>
          <cell r="G653">
            <v>39080</v>
          </cell>
          <cell r="H653">
            <v>4.7699999999999992E-2</v>
          </cell>
        </row>
        <row r="654">
          <cell r="A654" t="str">
            <v>VTC</v>
          </cell>
          <cell r="B654" t="str">
            <v>VTC Telecommunications JSC</v>
          </cell>
          <cell r="C654" t="str">
            <v>HNX</v>
          </cell>
          <cell r="D654" t="str">
            <v>Communications</v>
          </cell>
          <cell r="E654" t="str">
            <v>Telecommunications</v>
          </cell>
          <cell r="F654" t="str">
            <v>SX điện tử, máy vi tính quang học, thiết bị viễn thông</v>
          </cell>
          <cell r="G654">
            <v>39607</v>
          </cell>
          <cell r="H654">
            <v>0.11460000000000001</v>
          </cell>
        </row>
        <row r="655">
          <cell r="A655" t="str">
            <v>VTF</v>
          </cell>
          <cell r="B655" t="str">
            <v>Viet Thang Feed JSC</v>
          </cell>
          <cell r="C655" t="str">
            <v>HOSE</v>
          </cell>
          <cell r="D655" t="str">
            <v>Consumer Goods  </v>
          </cell>
          <cell r="E655" t="str">
            <v>Agriculture</v>
          </cell>
          <cell r="F655" t="str">
            <v>Chế biến lương thực thực phẩm, đồ uống, thức ăn chăn nuôi</v>
          </cell>
          <cell r="G655">
            <v>40445</v>
          </cell>
          <cell r="H655">
            <v>1.09E-2</v>
          </cell>
        </row>
        <row r="656">
          <cell r="A656" t="str">
            <v>VTH</v>
          </cell>
          <cell r="B656" t="str">
            <v>Viet Thai Electric Cable Corporation</v>
          </cell>
          <cell r="C656" t="str">
            <v>HNX</v>
          </cell>
          <cell r="D656" t="str">
            <v>Industrial</v>
          </cell>
          <cell r="E656" t="str">
            <v>Electrical Compo&amp;Equip</v>
          </cell>
          <cell r="F656" t="str">
            <v>SX điện tử, máy vi tính quang học, thiết bị viễn thông</v>
          </cell>
          <cell r="G656" t="str">
            <v>29/10/2014</v>
          </cell>
          <cell r="H656">
            <v>6.9999999999999993E-3</v>
          </cell>
        </row>
        <row r="657">
          <cell r="A657" t="str">
            <v>VTL</v>
          </cell>
          <cell r="B657" t="str">
            <v>Thang Long Wine JSC</v>
          </cell>
          <cell r="C657" t="str">
            <v>HNX</v>
          </cell>
          <cell r="D657" t="str">
            <v>Consumer Goods  </v>
          </cell>
          <cell r="E657" t="str">
            <v>Beverages</v>
          </cell>
          <cell r="F657" t="str">
            <v>Chế biến lương thực thực phẩm, đồ uống, thức ăn chăn nuôi</v>
          </cell>
          <cell r="G657">
            <v>38547</v>
          </cell>
          <cell r="H657">
            <v>1.47E-2</v>
          </cell>
        </row>
        <row r="658">
          <cell r="A658" t="str">
            <v>VTO</v>
          </cell>
          <cell r="B658" t="str">
            <v>Vietnam Tanker JSC</v>
          </cell>
          <cell r="C658" t="str">
            <v>HOSE</v>
          </cell>
          <cell r="D658" t="str">
            <v>Industrial</v>
          </cell>
          <cell r="E658" t="str">
            <v>Transportation</v>
          </cell>
          <cell r="F658" t="str">
            <v>Kinh doanh vận tải đường bộ, đường sắt, đường thủy, hàng không</v>
          </cell>
          <cell r="G658">
            <v>39364</v>
          </cell>
          <cell r="H658">
            <v>6.2100000000000002E-2</v>
          </cell>
        </row>
        <row r="659">
          <cell r="A659" t="str">
            <v>VTS</v>
          </cell>
          <cell r="B659" t="str">
            <v>Viglacera Tuson JSC</v>
          </cell>
          <cell r="C659" t="str">
            <v>HNX</v>
          </cell>
          <cell r="D659" t="str">
            <v>Industrial</v>
          </cell>
          <cell r="E659" t="str">
            <v>Building Materials</v>
          </cell>
          <cell r="F659" t="str">
            <v>SX vật liệu xây dựng (trừ thép)</v>
          </cell>
          <cell r="G659">
            <v>38980</v>
          </cell>
          <cell r="H659">
            <v>0.10400000000000001</v>
          </cell>
        </row>
        <row r="660">
          <cell r="A660" t="str">
            <v>VTV</v>
          </cell>
          <cell r="B660" t="str">
            <v>Cement Materials and Transportation JSC</v>
          </cell>
          <cell r="C660" t="str">
            <v>HNX</v>
          </cell>
          <cell r="D660" t="str">
            <v>Industrial</v>
          </cell>
          <cell r="E660" t="str">
            <v>Building Materials</v>
          </cell>
          <cell r="F660" t="str">
            <v>SX vật liệu xây dựng (trừ thép)</v>
          </cell>
          <cell r="G660">
            <v>39069</v>
          </cell>
          <cell r="H660">
            <v>9.7999999999999997E-3</v>
          </cell>
        </row>
        <row r="661">
          <cell r="A661" t="str">
            <v>VXB</v>
          </cell>
          <cell r="B661" t="str">
            <v>Ben Tre Construction Material JSC</v>
          </cell>
          <cell r="C661" t="str">
            <v>HNX</v>
          </cell>
          <cell r="D661" t="str">
            <v>Industrial</v>
          </cell>
          <cell r="E661" t="str">
            <v>Building Materials</v>
          </cell>
          <cell r="F661" t="str">
            <v>SX vật liệu xây dựng (trừ thép)</v>
          </cell>
          <cell r="G661">
            <v>40351</v>
          </cell>
          <cell r="H661">
            <v>2.0999999999999999E-3</v>
          </cell>
        </row>
        <row r="662">
          <cell r="A662" t="str">
            <v>WCS</v>
          </cell>
          <cell r="B662" t="str">
            <v>West Coach Station JSC</v>
          </cell>
          <cell r="C662" t="str">
            <v>HNX</v>
          </cell>
          <cell r="D662" t="str">
            <v>Industrial</v>
          </cell>
          <cell r="E662" t="str">
            <v>Transportation</v>
          </cell>
          <cell r="F662" t="str">
            <v>Kinh doanh vận tải đường bộ, đường sắt, đường thủy, hàng không</v>
          </cell>
          <cell r="G662">
            <v>40438</v>
          </cell>
          <cell r="H662">
            <v>0.15060000000000001</v>
          </cell>
        </row>
        <row r="663">
          <cell r="A663" t="str">
            <v>WSS</v>
          </cell>
          <cell r="B663" t="str">
            <v>Wall Street Securities JSC</v>
          </cell>
          <cell r="C663" t="str">
            <v>HNX</v>
          </cell>
          <cell r="D663" t="str">
            <v>Financial</v>
          </cell>
          <cell r="E663" t="str">
            <v>Securities</v>
          </cell>
          <cell r="F663" t="str">
            <v>Chứng khoán</v>
          </cell>
          <cell r="G663">
            <v>40162</v>
          </cell>
          <cell r="H663">
            <v>4.1100000000000005E-2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Watching List"/>
      <sheetName val="Profile"/>
      <sheetName val="Price"/>
      <sheetName val="Scale"/>
      <sheetName val="Rating List"/>
      <sheetName val="Financial Data"/>
      <sheetName val="Standard"/>
    </sheetNames>
    <sheetDataSet>
      <sheetData sheetId="0"/>
      <sheetData sheetId="1"/>
      <sheetData sheetId="2"/>
      <sheetData sheetId="3"/>
      <sheetData sheetId="4">
        <row r="1">
          <cell r="A1" t="str">
            <v xml:space="preserve"> SYMBOL </v>
          </cell>
          <cell r="B1" t="str">
            <v xml:space="preserve"> SECTOR (SACOMBANK) </v>
          </cell>
          <cell r="C1" t="str">
            <v xml:space="preserve"> MARKET CAP (Mil)</v>
          </cell>
          <cell r="D1" t="str">
            <v>SCALE</v>
          </cell>
        </row>
        <row r="2">
          <cell r="A2" t="str">
            <v>BIC</v>
          </cell>
          <cell r="B2" t="str">
            <v>Bảo hiểm</v>
          </cell>
          <cell r="C2">
            <v>16800</v>
          </cell>
          <cell r="D2" t="str">
            <v>Medium</v>
          </cell>
        </row>
        <row r="3">
          <cell r="A3" t="str">
            <v>BMI</v>
          </cell>
          <cell r="B3" t="str">
            <v>Bảo hiểm</v>
          </cell>
          <cell r="C3">
            <v>16800</v>
          </cell>
          <cell r="D3" t="str">
            <v>Medium</v>
          </cell>
        </row>
        <row r="4">
          <cell r="A4" t="str">
            <v>BVH</v>
          </cell>
          <cell r="B4" t="str">
            <v>Bảo hiểm</v>
          </cell>
          <cell r="C4">
            <v>41000</v>
          </cell>
          <cell r="D4" t="str">
            <v>Large</v>
          </cell>
        </row>
        <row r="5">
          <cell r="A5" t="str">
            <v>PGI</v>
          </cell>
          <cell r="B5" t="str">
            <v>Bảo hiểm</v>
          </cell>
          <cell r="C5">
            <v>12900</v>
          </cell>
          <cell r="D5" t="str">
            <v>Small</v>
          </cell>
        </row>
        <row r="6">
          <cell r="A6" t="str">
            <v>PTI</v>
          </cell>
          <cell r="B6" t="str">
            <v>Bảo hiểm</v>
          </cell>
          <cell r="C6">
            <v>15500</v>
          </cell>
          <cell r="D6" t="str">
            <v>Small</v>
          </cell>
        </row>
        <row r="7">
          <cell r="A7" t="str">
            <v>PVI</v>
          </cell>
          <cell r="B7" t="str">
            <v>Bảo hiểm</v>
          </cell>
          <cell r="C7">
            <v>16500</v>
          </cell>
          <cell r="D7" t="str">
            <v>Medium</v>
          </cell>
        </row>
        <row r="8">
          <cell r="A8" t="str">
            <v>VNR</v>
          </cell>
          <cell r="B8" t="str">
            <v>Bảo hiểm</v>
          </cell>
          <cell r="C8">
            <v>25200</v>
          </cell>
          <cell r="D8" t="str">
            <v>Large</v>
          </cell>
        </row>
        <row r="9">
          <cell r="A9" t="str">
            <v>CAP</v>
          </cell>
          <cell r="B9" t="str">
            <v>Chế biến gỗ, sản xuất sản phẩm từ gỗ và lâm sản khác</v>
          </cell>
          <cell r="C9">
            <v>28100</v>
          </cell>
          <cell r="D9" t="str">
            <v>Large</v>
          </cell>
        </row>
        <row r="10">
          <cell r="A10" t="str">
            <v>DCS</v>
          </cell>
          <cell r="B10" t="str">
            <v>Chế biến gỗ, sản xuất sản phẩm từ gỗ và lâm sản khác</v>
          </cell>
          <cell r="C10">
            <v>4300</v>
          </cell>
          <cell r="D10" t="str">
            <v>Small</v>
          </cell>
        </row>
        <row r="11">
          <cell r="A11" t="str">
            <v>DLG</v>
          </cell>
          <cell r="B11" t="str">
            <v>Chế biến gỗ, sản xuất sản phẩm từ gỗ và lâm sản khác</v>
          </cell>
          <cell r="C11">
            <v>8900</v>
          </cell>
          <cell r="D11" t="str">
            <v>Medium</v>
          </cell>
        </row>
        <row r="12">
          <cell r="A12" t="str">
            <v>GDT</v>
          </cell>
          <cell r="B12" t="str">
            <v>Chế biến gỗ, sản xuất sản phẩm từ gỗ và lâm sản khác</v>
          </cell>
          <cell r="C12">
            <v>37500</v>
          </cell>
          <cell r="D12" t="str">
            <v>Large</v>
          </cell>
        </row>
        <row r="13">
          <cell r="A13" t="str">
            <v>GTA</v>
          </cell>
          <cell r="B13" t="str">
            <v>Chế biến gỗ, sản xuất sản phẩm từ gỗ và lâm sản khác</v>
          </cell>
          <cell r="C13">
            <v>17400</v>
          </cell>
          <cell r="D13" t="str">
            <v>Large</v>
          </cell>
        </row>
        <row r="14">
          <cell r="A14" t="str">
            <v>GTN</v>
          </cell>
          <cell r="B14" t="str">
            <v>Chế biến gỗ, sản xuất sản phẩm từ gỗ và lâm sản khác</v>
          </cell>
          <cell r="C14">
            <v>10400</v>
          </cell>
          <cell r="D14" t="str">
            <v>Medium</v>
          </cell>
        </row>
        <row r="15">
          <cell r="A15" t="str">
            <v>HAP</v>
          </cell>
          <cell r="B15" t="str">
            <v>Chế biến gỗ, sản xuất sản phẩm từ gỗ và lâm sản khác</v>
          </cell>
          <cell r="C15">
            <v>6700</v>
          </cell>
          <cell r="D15" t="str">
            <v>Small</v>
          </cell>
        </row>
        <row r="16">
          <cell r="A16" t="str">
            <v>SAV</v>
          </cell>
          <cell r="B16" t="str">
            <v>Chế biến gỗ, sản xuất sản phẩm từ gỗ và lâm sản khác</v>
          </cell>
          <cell r="C16">
            <v>9900</v>
          </cell>
          <cell r="D16" t="str">
            <v>Medium</v>
          </cell>
        </row>
        <row r="17">
          <cell r="A17" t="str">
            <v>TTF</v>
          </cell>
          <cell r="B17" t="str">
            <v>Chế biến gỗ, sản xuất sản phẩm từ gỗ và lâm sản khác</v>
          </cell>
          <cell r="C17">
            <v>11300</v>
          </cell>
          <cell r="D17" t="str">
            <v>Medium</v>
          </cell>
        </row>
        <row r="18">
          <cell r="A18" t="str">
            <v>VID</v>
          </cell>
          <cell r="B18" t="str">
            <v>Chế biến gỗ, sản xuất sản phẩm từ gỗ và lâm sản khác</v>
          </cell>
          <cell r="C18">
            <v>4600</v>
          </cell>
          <cell r="D18" t="str">
            <v>Small</v>
          </cell>
        </row>
        <row r="19">
          <cell r="A19" t="str">
            <v>AGM</v>
          </cell>
          <cell r="B19" t="str">
            <v>Chế biến lương thực thực phẩm, đồ uống, thức ăn chăn nuôi</v>
          </cell>
          <cell r="C19">
            <v>10000</v>
          </cell>
          <cell r="D19" t="str">
            <v>Small</v>
          </cell>
        </row>
        <row r="20">
          <cell r="A20" t="str">
            <v>BBC</v>
          </cell>
          <cell r="B20" t="str">
            <v>Chế biến lương thực thực phẩm, đồ uống, thức ăn chăn nuôi</v>
          </cell>
          <cell r="C20">
            <v>62000</v>
          </cell>
          <cell r="D20" t="str">
            <v>Large</v>
          </cell>
        </row>
        <row r="21">
          <cell r="A21" t="str">
            <v>BHS</v>
          </cell>
          <cell r="B21" t="str">
            <v>Chế biến lương thực thực phẩm, đồ uống, thức ăn chăn nuôi</v>
          </cell>
          <cell r="C21">
            <v>13400</v>
          </cell>
          <cell r="D21" t="str">
            <v>Medium</v>
          </cell>
        </row>
        <row r="22">
          <cell r="A22" t="str">
            <v>CAN</v>
          </cell>
          <cell r="B22" t="str">
            <v>Chế biến lương thực thực phẩm, đồ uống, thức ăn chăn nuôi</v>
          </cell>
          <cell r="C22">
            <v>38500</v>
          </cell>
          <cell r="D22" t="str">
            <v>Large</v>
          </cell>
        </row>
        <row r="23">
          <cell r="A23" t="str">
            <v>DBC</v>
          </cell>
          <cell r="B23" t="str">
            <v>Chế biến lương thực thực phẩm, đồ uống, thức ăn chăn nuôi</v>
          </cell>
          <cell r="C23">
            <v>24100</v>
          </cell>
          <cell r="D23" t="str">
            <v>Medium</v>
          </cell>
        </row>
        <row r="24">
          <cell r="A24" t="str">
            <v>HAD</v>
          </cell>
          <cell r="B24" t="str">
            <v>Chế biến lương thực thực phẩm, đồ uống, thức ăn chăn nuôi</v>
          </cell>
          <cell r="C24">
            <v>46900</v>
          </cell>
          <cell r="D24" t="str">
            <v>Large</v>
          </cell>
        </row>
        <row r="25">
          <cell r="A25" t="str">
            <v>HAT</v>
          </cell>
          <cell r="B25" t="str">
            <v>Chế biến lương thực thực phẩm, đồ uống, thức ăn chăn nuôi</v>
          </cell>
          <cell r="C25">
            <v>64000</v>
          </cell>
          <cell r="D25" t="str">
            <v>Large</v>
          </cell>
        </row>
        <row r="26">
          <cell r="A26" t="str">
            <v>HHC</v>
          </cell>
          <cell r="B26" t="str">
            <v>Chế biến lương thực thực phẩm, đồ uống, thức ăn chăn nuôi</v>
          </cell>
          <cell r="C26">
            <v>31800</v>
          </cell>
          <cell r="D26" t="str">
            <v>Medium</v>
          </cell>
        </row>
        <row r="27">
          <cell r="A27" t="str">
            <v>HKB</v>
          </cell>
          <cell r="B27" t="str">
            <v>Chế biến lương thực thực phẩm, đồ uống, thức ăn chăn nuôi</v>
          </cell>
          <cell r="C27">
            <v>8200</v>
          </cell>
          <cell r="D27" t="str">
            <v>Small</v>
          </cell>
        </row>
        <row r="28">
          <cell r="A28" t="str">
            <v>HLG</v>
          </cell>
          <cell r="B28" t="str">
            <v>Chế biến lương thực thực phẩm, đồ uống, thức ăn chăn nuôi</v>
          </cell>
          <cell r="C28">
            <v>2600</v>
          </cell>
          <cell r="D28" t="str">
            <v>Small</v>
          </cell>
        </row>
        <row r="29">
          <cell r="A29" t="str">
            <v>HNM</v>
          </cell>
          <cell r="B29" t="str">
            <v>Chế biến lương thực thực phẩm, đồ uống, thức ăn chăn nuôi</v>
          </cell>
          <cell r="C29">
            <v>12700</v>
          </cell>
          <cell r="D29" t="str">
            <v>Small</v>
          </cell>
        </row>
        <row r="30">
          <cell r="A30" t="str">
            <v>KDC</v>
          </cell>
          <cell r="B30" t="str">
            <v>Chế biến lương thực thực phẩm, đồ uống, thức ăn chăn nuôi</v>
          </cell>
          <cell r="C30">
            <v>42800</v>
          </cell>
          <cell r="D30" t="str">
            <v>Large</v>
          </cell>
        </row>
        <row r="31">
          <cell r="A31" t="str">
            <v>KTS</v>
          </cell>
          <cell r="B31" t="str">
            <v>Chế biến lương thực thực phẩm, đồ uống, thức ăn chăn nuôi</v>
          </cell>
          <cell r="C31">
            <v>15400</v>
          </cell>
          <cell r="D31" t="str">
            <v>Medium</v>
          </cell>
        </row>
        <row r="32">
          <cell r="A32" t="str">
            <v>LAF</v>
          </cell>
          <cell r="B32" t="str">
            <v>Chế biến lương thực thực phẩm, đồ uống, thức ăn chăn nuôi</v>
          </cell>
          <cell r="C32">
            <v>13000</v>
          </cell>
          <cell r="D32" t="str">
            <v>Small</v>
          </cell>
        </row>
        <row r="33">
          <cell r="A33" t="str">
            <v>LSS</v>
          </cell>
          <cell r="B33" t="str">
            <v>Chế biến lương thực thực phẩm, đồ uống, thức ăn chăn nuôi</v>
          </cell>
          <cell r="C33">
            <v>10400</v>
          </cell>
          <cell r="D33" t="str">
            <v>Small</v>
          </cell>
        </row>
        <row r="34">
          <cell r="A34" t="str">
            <v>NDF</v>
          </cell>
          <cell r="B34" t="str">
            <v>Chế biến lương thực thực phẩm, đồ uống, thức ăn chăn nuôi</v>
          </cell>
          <cell r="C34">
            <v>5900</v>
          </cell>
          <cell r="D34" t="str">
            <v>Small</v>
          </cell>
        </row>
        <row r="35">
          <cell r="A35" t="str">
            <v>NHS</v>
          </cell>
          <cell r="B35" t="str">
            <v>Chế biến lương thực thực phẩm, đồ uống, thức ăn chăn nuôi</v>
          </cell>
          <cell r="C35">
            <v>13500</v>
          </cell>
          <cell r="D35" t="str">
            <v>Medium</v>
          </cell>
        </row>
        <row r="36">
          <cell r="A36" t="str">
            <v>NST</v>
          </cell>
          <cell r="B36" t="str">
            <v>Chế biến lương thực thực phẩm, đồ uống, thức ăn chăn nuôi</v>
          </cell>
          <cell r="C36">
            <v>11400</v>
          </cell>
          <cell r="D36" t="str">
            <v>Small</v>
          </cell>
        </row>
        <row r="37">
          <cell r="A37" t="str">
            <v>SAF</v>
          </cell>
          <cell r="B37" t="str">
            <v>Chế biến lương thực thực phẩm, đồ uống, thức ăn chăn nuôi</v>
          </cell>
          <cell r="C37">
            <v>45000</v>
          </cell>
          <cell r="D37" t="str">
            <v>Large</v>
          </cell>
        </row>
        <row r="38">
          <cell r="A38" t="str">
            <v>SBT</v>
          </cell>
          <cell r="B38" t="str">
            <v>Chế biến lương thực thực phẩm, đồ uống, thức ăn chăn nuôi</v>
          </cell>
          <cell r="C38">
            <v>13700</v>
          </cell>
          <cell r="D38" t="str">
            <v>Medium</v>
          </cell>
        </row>
        <row r="39">
          <cell r="A39" t="str">
            <v>SCD</v>
          </cell>
          <cell r="B39" t="str">
            <v>Chế biến lương thực thực phẩm, đồ uống, thức ăn chăn nuôi</v>
          </cell>
          <cell r="C39">
            <v>39800</v>
          </cell>
          <cell r="D39" t="str">
            <v>Large</v>
          </cell>
        </row>
        <row r="40">
          <cell r="A40" t="str">
            <v>SEC</v>
          </cell>
          <cell r="B40" t="str">
            <v>Chế biến lương thực thực phẩm, đồ uống, thức ăn chăn nuôi</v>
          </cell>
          <cell r="C40">
            <v>11700</v>
          </cell>
          <cell r="D40" t="str">
            <v>Small</v>
          </cell>
        </row>
        <row r="41">
          <cell r="A41" t="str">
            <v>SGC</v>
          </cell>
          <cell r="B41" t="str">
            <v>Chế biến lương thực thực phẩm, đồ uống, thức ăn chăn nuôi</v>
          </cell>
          <cell r="C41">
            <v>38100</v>
          </cell>
          <cell r="D41" t="str">
            <v>Medium</v>
          </cell>
        </row>
        <row r="42">
          <cell r="A42" t="str">
            <v>SLS</v>
          </cell>
          <cell r="B42" t="str">
            <v>Chế biến lương thực thực phẩm, đồ uống, thức ăn chăn nuôi</v>
          </cell>
          <cell r="C42">
            <v>26000</v>
          </cell>
          <cell r="D42" t="str">
            <v>Medium</v>
          </cell>
        </row>
        <row r="43">
          <cell r="A43" t="str">
            <v>TAC</v>
          </cell>
          <cell r="B43" t="str">
            <v>Chế biến lương thực thực phẩm, đồ uống, thức ăn chăn nuôi</v>
          </cell>
          <cell r="C43">
            <v>39200</v>
          </cell>
          <cell r="D43" t="str">
            <v>Large</v>
          </cell>
        </row>
        <row r="44">
          <cell r="A44" t="str">
            <v>THB</v>
          </cell>
          <cell r="B44" t="str">
            <v>Chế biến lương thực thực phẩm, đồ uống, thức ăn chăn nuôi</v>
          </cell>
          <cell r="C44">
            <v>23900</v>
          </cell>
          <cell r="D44" t="str">
            <v>Medium</v>
          </cell>
        </row>
        <row r="45">
          <cell r="A45" t="str">
            <v>VCF</v>
          </cell>
          <cell r="B45" t="str">
            <v>Chế biến lương thực thực phẩm, đồ uống, thức ăn chăn nuôi</v>
          </cell>
          <cell r="C45">
            <v>175000</v>
          </cell>
          <cell r="D45" t="str">
            <v>Large</v>
          </cell>
        </row>
        <row r="46">
          <cell r="A46" t="str">
            <v>VDL</v>
          </cell>
          <cell r="B46" t="str">
            <v>Chế biến lương thực thực phẩm, đồ uống, thức ăn chăn nuôi</v>
          </cell>
          <cell r="C46">
            <v>34900</v>
          </cell>
          <cell r="D46" t="str">
            <v>Medium</v>
          </cell>
        </row>
        <row r="47">
          <cell r="A47" t="str">
            <v>VLF</v>
          </cell>
          <cell r="B47" t="str">
            <v>Chế biến lương thực thực phẩm, đồ uống, thức ăn chăn nuôi</v>
          </cell>
          <cell r="C47">
            <v>4900</v>
          </cell>
          <cell r="D47" t="str">
            <v>Small</v>
          </cell>
        </row>
        <row r="48">
          <cell r="A48" t="str">
            <v>VNM</v>
          </cell>
          <cell r="B48" t="str">
            <v>Chế biến lương thực thực phẩm, đồ uống, thức ăn chăn nuôi</v>
          </cell>
          <cell r="C48">
            <v>113000</v>
          </cell>
          <cell r="D48" t="str">
            <v>Large</v>
          </cell>
        </row>
        <row r="49">
          <cell r="A49" t="str">
            <v>VTF</v>
          </cell>
          <cell r="B49" t="str">
            <v>Chế biến lương thực thực phẩm, đồ uống, thức ăn chăn nuôi</v>
          </cell>
          <cell r="C49">
            <v>29000</v>
          </cell>
          <cell r="D49" t="str">
            <v>Medium</v>
          </cell>
        </row>
        <row r="50">
          <cell r="A50" t="str">
            <v>VTL</v>
          </cell>
          <cell r="B50" t="str">
            <v>Chế biến lương thực thực phẩm, đồ uống, thức ăn chăn nuôi</v>
          </cell>
          <cell r="C50">
            <v>29200</v>
          </cell>
          <cell r="D50" t="str">
            <v>Medium</v>
          </cell>
        </row>
        <row r="51">
          <cell r="A51" t="str">
            <v>AAM</v>
          </cell>
          <cell r="B51" t="str">
            <v>Chế biến thủy hải sản</v>
          </cell>
          <cell r="C51">
            <v>12800</v>
          </cell>
          <cell r="D51" t="str">
            <v>Medium</v>
          </cell>
        </row>
        <row r="52">
          <cell r="A52" t="str">
            <v>ABT</v>
          </cell>
          <cell r="B52" t="str">
            <v>Chế biến thủy hải sản</v>
          </cell>
          <cell r="C52">
            <v>53500</v>
          </cell>
          <cell r="D52" t="str">
            <v>Large</v>
          </cell>
        </row>
        <row r="53">
          <cell r="A53" t="str">
            <v>ACL</v>
          </cell>
          <cell r="B53" t="str">
            <v>Chế biến thủy hải sản</v>
          </cell>
          <cell r="C53">
            <v>8300</v>
          </cell>
          <cell r="D53" t="str">
            <v>Medium</v>
          </cell>
        </row>
        <row r="54">
          <cell r="A54" t="str">
            <v>AGF</v>
          </cell>
          <cell r="B54" t="str">
            <v>Chế biến thủy hải sản</v>
          </cell>
          <cell r="C54">
            <v>18000</v>
          </cell>
          <cell r="D54" t="str">
            <v>Large</v>
          </cell>
        </row>
        <row r="55">
          <cell r="A55" t="str">
            <v>ANV</v>
          </cell>
          <cell r="B55" t="str">
            <v>Chế biến thủy hải sản</v>
          </cell>
          <cell r="C55">
            <v>9700</v>
          </cell>
          <cell r="D55" t="str">
            <v>Medium</v>
          </cell>
        </row>
        <row r="56">
          <cell r="A56" t="str">
            <v>ATA</v>
          </cell>
          <cell r="B56" t="str">
            <v>Chế biến thủy hải sản</v>
          </cell>
          <cell r="C56">
            <v>3000</v>
          </cell>
          <cell r="D56" t="str">
            <v>Small</v>
          </cell>
        </row>
        <row r="57">
          <cell r="A57" t="str">
            <v>BLF</v>
          </cell>
          <cell r="B57" t="str">
            <v>Chế biến thủy hải sản</v>
          </cell>
          <cell r="C57">
            <v>8000</v>
          </cell>
          <cell r="D57" t="str">
            <v>Medium</v>
          </cell>
        </row>
        <row r="58">
          <cell r="A58" t="str">
            <v>CMX</v>
          </cell>
          <cell r="B58" t="str">
            <v>Chế biến thủy hải sản</v>
          </cell>
          <cell r="C58">
            <v>6500</v>
          </cell>
          <cell r="D58" t="str">
            <v>Small</v>
          </cell>
        </row>
        <row r="59">
          <cell r="A59" t="str">
            <v>FMC</v>
          </cell>
          <cell r="B59" t="str">
            <v>Chế biến thủy hải sản</v>
          </cell>
          <cell r="C59">
            <v>23100</v>
          </cell>
          <cell r="D59" t="str">
            <v>Large</v>
          </cell>
        </row>
        <row r="60">
          <cell r="A60" t="str">
            <v>HVG</v>
          </cell>
          <cell r="B60" t="str">
            <v>Chế biến thủy hải sản</v>
          </cell>
          <cell r="C60">
            <v>19500</v>
          </cell>
          <cell r="D60" t="str">
            <v>Large</v>
          </cell>
        </row>
        <row r="61">
          <cell r="A61" t="str">
            <v>ICF</v>
          </cell>
          <cell r="B61" t="str">
            <v>Chế biến thủy hải sản</v>
          </cell>
          <cell r="C61">
            <v>4900</v>
          </cell>
          <cell r="D61" t="str">
            <v>Small</v>
          </cell>
        </row>
        <row r="62">
          <cell r="A62" t="str">
            <v>IDI</v>
          </cell>
          <cell r="B62" t="str">
            <v>Chế biến thủy hải sản</v>
          </cell>
          <cell r="C62">
            <v>7900</v>
          </cell>
          <cell r="D62" t="str">
            <v>Small</v>
          </cell>
        </row>
        <row r="63">
          <cell r="A63" t="str">
            <v>NGC</v>
          </cell>
          <cell r="B63" t="str">
            <v>Chế biến thủy hải sản</v>
          </cell>
          <cell r="C63">
            <v>15500</v>
          </cell>
          <cell r="D63" t="str">
            <v>Medium</v>
          </cell>
        </row>
        <row r="64">
          <cell r="A64" t="str">
            <v>SJ1</v>
          </cell>
          <cell r="B64" t="str">
            <v>Chế biến thủy hải sản</v>
          </cell>
          <cell r="C64">
            <v>17400</v>
          </cell>
          <cell r="D64" t="str">
            <v>Medium</v>
          </cell>
        </row>
        <row r="65">
          <cell r="A65" t="str">
            <v>TS4</v>
          </cell>
          <cell r="B65" t="str">
            <v>Chế biến thủy hải sản</v>
          </cell>
          <cell r="C65">
            <v>9600</v>
          </cell>
          <cell r="D65" t="str">
            <v>Medium</v>
          </cell>
        </row>
        <row r="66">
          <cell r="A66" t="str">
            <v>VHC</v>
          </cell>
          <cell r="B66" t="str">
            <v>Chế biến thủy hải sản</v>
          </cell>
          <cell r="C66">
            <v>38600</v>
          </cell>
          <cell r="D66" t="str">
            <v>Large</v>
          </cell>
        </row>
        <row r="67">
          <cell r="A67" t="str">
            <v>VNH</v>
          </cell>
          <cell r="B67" t="str">
            <v>Chế biến thủy hải sản</v>
          </cell>
          <cell r="C67">
            <v>1900</v>
          </cell>
          <cell r="D67" t="str">
            <v>Small</v>
          </cell>
        </row>
        <row r="68">
          <cell r="A68" t="str">
            <v>AGR</v>
          </cell>
          <cell r="B68" t="str">
            <v>Chứng khoán</v>
          </cell>
          <cell r="C68">
            <v>6200</v>
          </cell>
          <cell r="D68" t="str">
            <v>Small</v>
          </cell>
        </row>
        <row r="69">
          <cell r="A69" t="str">
            <v>APG</v>
          </cell>
          <cell r="B69" t="str">
            <v>Chứng khoán</v>
          </cell>
          <cell r="C69">
            <v>5800</v>
          </cell>
          <cell r="D69" t="str">
            <v>Small</v>
          </cell>
        </row>
        <row r="70">
          <cell r="A70" t="str">
            <v>APS</v>
          </cell>
          <cell r="B70" t="str">
            <v>Chứng khoán</v>
          </cell>
          <cell r="C70">
            <v>4300</v>
          </cell>
          <cell r="D70" t="str">
            <v>Small</v>
          </cell>
        </row>
        <row r="71">
          <cell r="A71" t="str">
            <v>BSI</v>
          </cell>
          <cell r="B71" t="str">
            <v>Chứng khoán</v>
          </cell>
          <cell r="C71">
            <v>10000</v>
          </cell>
          <cell r="D71" t="str">
            <v>Medium</v>
          </cell>
        </row>
        <row r="72">
          <cell r="A72" t="str">
            <v>BVS</v>
          </cell>
          <cell r="B72" t="str">
            <v>Chứng khoán</v>
          </cell>
          <cell r="C72">
            <v>15200</v>
          </cell>
          <cell r="D72" t="str">
            <v>Large</v>
          </cell>
        </row>
        <row r="73">
          <cell r="A73" t="str">
            <v>CTS</v>
          </cell>
          <cell r="B73" t="str">
            <v>Chứng khoán</v>
          </cell>
          <cell r="C73">
            <v>8700</v>
          </cell>
          <cell r="D73" t="str">
            <v>Medium</v>
          </cell>
        </row>
        <row r="74">
          <cell r="A74" t="str">
            <v>HBS</v>
          </cell>
          <cell r="B74" t="str">
            <v>Chứng khoán</v>
          </cell>
          <cell r="C74">
            <v>4600</v>
          </cell>
          <cell r="D74" t="str">
            <v>Small</v>
          </cell>
        </row>
        <row r="75">
          <cell r="A75" t="str">
            <v>HCM</v>
          </cell>
          <cell r="B75" t="str">
            <v>Chứng khoán</v>
          </cell>
          <cell r="C75">
            <v>37000</v>
          </cell>
          <cell r="D75" t="str">
            <v>Large</v>
          </cell>
        </row>
        <row r="76">
          <cell r="A76" t="str">
            <v>HPC</v>
          </cell>
          <cell r="B76" t="str">
            <v>Chứng khoán</v>
          </cell>
          <cell r="C76">
            <v>3800</v>
          </cell>
          <cell r="D76" t="str">
            <v>Small</v>
          </cell>
        </row>
        <row r="77">
          <cell r="A77" t="str">
            <v>IVS</v>
          </cell>
          <cell r="B77" t="str">
            <v>Chứng khoán</v>
          </cell>
          <cell r="C77">
            <v>16600</v>
          </cell>
          <cell r="D77" t="str">
            <v>Large</v>
          </cell>
        </row>
        <row r="78">
          <cell r="A78" t="str">
            <v>KLS</v>
          </cell>
          <cell r="B78" t="str">
            <v>Chứng khoán</v>
          </cell>
          <cell r="C78">
            <v>9600</v>
          </cell>
          <cell r="D78" t="str">
            <v>Medium</v>
          </cell>
        </row>
        <row r="79">
          <cell r="A79" t="str">
            <v>ORS</v>
          </cell>
          <cell r="B79" t="str">
            <v>Chứng khoán</v>
          </cell>
          <cell r="C79">
            <v>3000</v>
          </cell>
          <cell r="D79" t="str">
            <v>Small</v>
          </cell>
        </row>
        <row r="80">
          <cell r="A80" t="str">
            <v>PSI</v>
          </cell>
          <cell r="B80" t="str">
            <v>Chứng khoán</v>
          </cell>
          <cell r="C80">
            <v>7500</v>
          </cell>
          <cell r="D80" t="str">
            <v>Medium</v>
          </cell>
        </row>
        <row r="81">
          <cell r="A81" t="str">
            <v>SHS</v>
          </cell>
          <cell r="B81" t="str">
            <v>Chứng khoán</v>
          </cell>
          <cell r="C81">
            <v>8100</v>
          </cell>
          <cell r="D81" t="str">
            <v>Medium</v>
          </cell>
        </row>
        <row r="82">
          <cell r="A82" t="str">
            <v>SSI</v>
          </cell>
          <cell r="B82" t="str">
            <v>Chứng khoán</v>
          </cell>
          <cell r="C82">
            <v>24300</v>
          </cell>
          <cell r="D82" t="str">
            <v>Large</v>
          </cell>
        </row>
        <row r="83">
          <cell r="A83" t="str">
            <v>TVS</v>
          </cell>
          <cell r="B83" t="str">
            <v>Chứng khoán</v>
          </cell>
          <cell r="C83">
            <v>12400</v>
          </cell>
          <cell r="D83" t="str">
            <v>Large</v>
          </cell>
        </row>
        <row r="84">
          <cell r="A84" t="str">
            <v>VDS</v>
          </cell>
          <cell r="B84" t="str">
            <v>Chứng khoán</v>
          </cell>
          <cell r="C84">
            <v>7100</v>
          </cell>
          <cell r="D84" t="str">
            <v>Medium</v>
          </cell>
        </row>
        <row r="85">
          <cell r="A85" t="str">
            <v>VIG</v>
          </cell>
          <cell r="B85" t="str">
            <v>Chứng khoán</v>
          </cell>
          <cell r="C85">
            <v>3700</v>
          </cell>
          <cell r="D85" t="str">
            <v>Small</v>
          </cell>
        </row>
        <row r="86">
          <cell r="A86" t="str">
            <v>VIX</v>
          </cell>
          <cell r="B86" t="str">
            <v>Chứng khoán</v>
          </cell>
          <cell r="C86">
            <v>11200</v>
          </cell>
          <cell r="D86" t="str">
            <v>Medium</v>
          </cell>
        </row>
        <row r="87">
          <cell r="A87" t="str">
            <v>VND</v>
          </cell>
          <cell r="B87" t="str">
            <v>Chứng khoán</v>
          </cell>
          <cell r="C87">
            <v>14000</v>
          </cell>
          <cell r="D87" t="str">
            <v>Large</v>
          </cell>
        </row>
        <row r="88">
          <cell r="A88" t="str">
            <v>WSS</v>
          </cell>
          <cell r="B88" t="str">
            <v>Chứng khoán</v>
          </cell>
          <cell r="C88">
            <v>8400</v>
          </cell>
          <cell r="D88" t="str">
            <v>Medium</v>
          </cell>
        </row>
        <row r="89">
          <cell r="A89" t="str">
            <v>AME</v>
          </cell>
          <cell r="B89" t="str">
            <v>Cơ khí, chế tạo MMTB , sản xuất kim loại đúc sẵn</v>
          </cell>
          <cell r="C89">
            <v>3900</v>
          </cell>
          <cell r="D89" t="str">
            <v>Small</v>
          </cell>
        </row>
        <row r="90">
          <cell r="A90" t="str">
            <v>CMC</v>
          </cell>
          <cell r="B90" t="str">
            <v>Cơ khí, chế tạo MMTB , sản xuất kim loại đúc sẵn</v>
          </cell>
          <cell r="C90">
            <v>5400</v>
          </cell>
          <cell r="D90" t="str">
            <v>Small</v>
          </cell>
        </row>
        <row r="91">
          <cell r="A91" t="str">
            <v>CSM</v>
          </cell>
          <cell r="B91" t="str">
            <v>Cơ khí, chế tạo MMTB , sản xuất kim loại đúc sẵn</v>
          </cell>
          <cell r="C91">
            <v>39000</v>
          </cell>
          <cell r="D91" t="str">
            <v>Large</v>
          </cell>
        </row>
        <row r="92">
          <cell r="A92" t="str">
            <v>CTB</v>
          </cell>
          <cell r="B92" t="str">
            <v>Cơ khí, chế tạo MMTB , sản xuất kim loại đúc sẵn</v>
          </cell>
          <cell r="C92">
            <v>35600</v>
          </cell>
          <cell r="D92" t="str">
            <v>Medium</v>
          </cell>
        </row>
        <row r="93">
          <cell r="A93" t="str">
            <v>DRC</v>
          </cell>
          <cell r="B93" t="str">
            <v>Cơ khí, chế tạo MMTB , sản xuất kim loại đúc sẵn</v>
          </cell>
          <cell r="C93">
            <v>53000</v>
          </cell>
          <cell r="D93" t="str">
            <v>Large</v>
          </cell>
        </row>
        <row r="94">
          <cell r="A94" t="str">
            <v>HHS</v>
          </cell>
          <cell r="B94" t="str">
            <v>Cơ khí, chế tạo MMTB , sản xuất kim loại đúc sẵn</v>
          </cell>
          <cell r="C94">
            <v>23600</v>
          </cell>
          <cell r="D94" t="str">
            <v>Medium</v>
          </cell>
        </row>
        <row r="95">
          <cell r="A95" t="str">
            <v>HTL</v>
          </cell>
          <cell r="B95" t="str">
            <v>Cơ khí, chế tạo MMTB , sản xuất kim loại đúc sẵn</v>
          </cell>
          <cell r="C95">
            <v>90000</v>
          </cell>
          <cell r="D95" t="str">
            <v>Large</v>
          </cell>
        </row>
        <row r="96">
          <cell r="A96" t="str">
            <v>MEC</v>
          </cell>
          <cell r="B96" t="str">
            <v>Cơ khí, chế tạo MMTB , sản xuất kim loại đúc sẵn</v>
          </cell>
          <cell r="C96">
            <v>6000</v>
          </cell>
          <cell r="D96" t="str">
            <v>Small</v>
          </cell>
        </row>
        <row r="97">
          <cell r="A97" t="str">
            <v>PMS</v>
          </cell>
          <cell r="B97" t="str">
            <v>Cơ khí, chế tạo MMTB , sản xuất kim loại đúc sẵn</v>
          </cell>
          <cell r="C97">
            <v>10400</v>
          </cell>
          <cell r="D97" t="str">
            <v>Small</v>
          </cell>
        </row>
        <row r="98">
          <cell r="A98" t="str">
            <v>QHD</v>
          </cell>
          <cell r="B98" t="str">
            <v>Cơ khí, chế tạo MMTB , sản xuất kim loại đúc sẵn</v>
          </cell>
          <cell r="C98">
            <v>25800</v>
          </cell>
          <cell r="D98" t="str">
            <v>Medium</v>
          </cell>
        </row>
        <row r="99">
          <cell r="A99" t="str">
            <v>REE</v>
          </cell>
          <cell r="B99" t="str">
            <v>Cơ khí, chế tạo MMTB , sản xuất kim loại đúc sẵn</v>
          </cell>
          <cell r="C99">
            <v>26900</v>
          </cell>
          <cell r="D99" t="str">
            <v>Medium</v>
          </cell>
        </row>
        <row r="100">
          <cell r="A100" t="str">
            <v>SRC</v>
          </cell>
          <cell r="B100" t="str">
            <v>Cơ khí, chế tạo MMTB , sản xuất kim loại đúc sẵn</v>
          </cell>
          <cell r="C100">
            <v>24900</v>
          </cell>
          <cell r="D100" t="str">
            <v>Medium</v>
          </cell>
        </row>
        <row r="101">
          <cell r="A101" t="str">
            <v>SRF</v>
          </cell>
          <cell r="B101" t="str">
            <v>Cơ khí, chế tạo MMTB , sản xuất kim loại đúc sẵn</v>
          </cell>
          <cell r="C101">
            <v>16800</v>
          </cell>
          <cell r="D101" t="str">
            <v>Medium</v>
          </cell>
        </row>
        <row r="102">
          <cell r="A102" t="str">
            <v>TMT</v>
          </cell>
          <cell r="B102" t="str">
            <v>Cơ khí, chế tạo MMTB , sản xuất kim loại đúc sẵn</v>
          </cell>
          <cell r="C102">
            <v>42300</v>
          </cell>
          <cell r="D102" t="str">
            <v>Large</v>
          </cell>
        </row>
        <row r="103">
          <cell r="A103" t="str">
            <v>DST</v>
          </cell>
          <cell r="B103" t="str">
            <v xml:space="preserve"> SX đồ gia dụng, thiết bị văn phòng, thiết bị giáo dục, trang TBYT</v>
          </cell>
          <cell r="C103">
            <v>11000</v>
          </cell>
          <cell r="D103" t="str">
            <v>Small</v>
          </cell>
        </row>
        <row r="104">
          <cell r="A104" t="str">
            <v>FIT</v>
          </cell>
          <cell r="B104" t="str">
            <v>Dịch vụ cho thuê văn phòng, trung tâm thương mại, căn hộ, máy móc thiết bị…</v>
          </cell>
          <cell r="C104">
            <v>12800</v>
          </cell>
          <cell r="D104" t="str">
            <v>Large</v>
          </cell>
        </row>
        <row r="105">
          <cell r="A105" t="str">
            <v>PAN</v>
          </cell>
          <cell r="B105" t="str">
            <v>Dịch vụ về môi trường</v>
          </cell>
          <cell r="C105">
            <v>34800</v>
          </cell>
          <cell r="D105" t="str">
            <v>Large</v>
          </cell>
        </row>
        <row r="106">
          <cell r="A106" t="str">
            <v>ALV</v>
          </cell>
          <cell r="B106" t="str">
            <v>Khai khoáng</v>
          </cell>
          <cell r="C106">
            <v>6000</v>
          </cell>
          <cell r="D106" t="str">
            <v>Medium</v>
          </cell>
        </row>
        <row r="107">
          <cell r="A107" t="str">
            <v>AMC</v>
          </cell>
          <cell r="B107" t="str">
            <v>Khai khoáng</v>
          </cell>
          <cell r="C107">
            <v>18500</v>
          </cell>
          <cell r="D107" t="str">
            <v>Large</v>
          </cell>
        </row>
        <row r="108">
          <cell r="A108" t="str">
            <v>BAM</v>
          </cell>
          <cell r="B108" t="str">
            <v>Khai khoáng</v>
          </cell>
          <cell r="C108">
            <v>2700</v>
          </cell>
          <cell r="D108" t="str">
            <v>Small</v>
          </cell>
        </row>
        <row r="109">
          <cell r="A109" t="str">
            <v>BGM</v>
          </cell>
          <cell r="B109" t="str">
            <v>Khai khoáng</v>
          </cell>
          <cell r="C109">
            <v>2800</v>
          </cell>
          <cell r="D109" t="str">
            <v>Small</v>
          </cell>
        </row>
        <row r="110">
          <cell r="A110" t="str">
            <v>BKC</v>
          </cell>
          <cell r="B110" t="str">
            <v>Khai khoáng</v>
          </cell>
          <cell r="C110">
            <v>14000</v>
          </cell>
          <cell r="D110" t="str">
            <v>Large</v>
          </cell>
        </row>
        <row r="111">
          <cell r="A111" t="str">
            <v>BMC</v>
          </cell>
          <cell r="B111" t="str">
            <v>Khai khoáng</v>
          </cell>
          <cell r="C111">
            <v>22100</v>
          </cell>
          <cell r="D111" t="str">
            <v>Large</v>
          </cell>
        </row>
        <row r="112">
          <cell r="A112" t="str">
            <v>CMI</v>
          </cell>
          <cell r="B112" t="str">
            <v>Khai khoáng</v>
          </cell>
          <cell r="C112">
            <v>10900</v>
          </cell>
          <cell r="D112" t="str">
            <v>Medium</v>
          </cell>
        </row>
        <row r="113">
          <cell r="A113" t="str">
            <v>CTA</v>
          </cell>
          <cell r="B113" t="str">
            <v>Khai khoáng</v>
          </cell>
          <cell r="C113">
            <v>3700</v>
          </cell>
          <cell r="D113" t="str">
            <v>Small</v>
          </cell>
        </row>
        <row r="114">
          <cell r="A114" t="str">
            <v>DHA</v>
          </cell>
          <cell r="B114" t="str">
            <v>Khai khoáng</v>
          </cell>
          <cell r="C114">
            <v>17100</v>
          </cell>
          <cell r="D114" t="str">
            <v>Large</v>
          </cell>
        </row>
        <row r="115">
          <cell r="A115" t="str">
            <v>DHM</v>
          </cell>
          <cell r="B115" t="str">
            <v>Khai khoáng</v>
          </cell>
          <cell r="C115">
            <v>3100</v>
          </cell>
          <cell r="D115" t="str">
            <v>Small</v>
          </cell>
        </row>
        <row r="116">
          <cell r="A116" t="str">
            <v>HGM</v>
          </cell>
          <cell r="B116" t="str">
            <v>Khai khoáng</v>
          </cell>
          <cell r="C116">
            <v>39100</v>
          </cell>
          <cell r="D116" t="str">
            <v>Large</v>
          </cell>
        </row>
        <row r="117">
          <cell r="A117" t="str">
            <v>HLC</v>
          </cell>
          <cell r="B117" t="str">
            <v>Khai khoáng</v>
          </cell>
          <cell r="C117">
            <v>8800</v>
          </cell>
          <cell r="D117" t="str">
            <v>Medium</v>
          </cell>
        </row>
        <row r="118">
          <cell r="A118" t="str">
            <v>HPS</v>
          </cell>
          <cell r="B118" t="str">
            <v>Khai khoáng</v>
          </cell>
          <cell r="C118">
            <v>6000</v>
          </cell>
          <cell r="D118" t="str">
            <v>Medium</v>
          </cell>
        </row>
        <row r="119">
          <cell r="A119" t="str">
            <v>KHB</v>
          </cell>
          <cell r="B119" t="str">
            <v>Khai khoáng</v>
          </cell>
          <cell r="C119">
            <v>2900</v>
          </cell>
          <cell r="D119" t="str">
            <v>Small</v>
          </cell>
        </row>
        <row r="120">
          <cell r="A120" t="str">
            <v>KSA</v>
          </cell>
          <cell r="B120" t="str">
            <v>Khai khoáng</v>
          </cell>
          <cell r="C120">
            <v>6000</v>
          </cell>
          <cell r="D120" t="str">
            <v>Medium</v>
          </cell>
        </row>
        <row r="121">
          <cell r="A121" t="str">
            <v>KSB</v>
          </cell>
          <cell r="B121" t="str">
            <v>Khai khoáng</v>
          </cell>
          <cell r="C121">
            <v>25000</v>
          </cell>
          <cell r="D121" t="str">
            <v>Large</v>
          </cell>
        </row>
        <row r="122">
          <cell r="A122" t="str">
            <v>KSH</v>
          </cell>
          <cell r="B122" t="str">
            <v>Khai khoáng</v>
          </cell>
          <cell r="C122">
            <v>6300</v>
          </cell>
          <cell r="D122" t="str">
            <v>Medium</v>
          </cell>
        </row>
        <row r="123">
          <cell r="A123" t="str">
            <v>KSK</v>
          </cell>
          <cell r="B123" t="str">
            <v>Khai khoáng</v>
          </cell>
          <cell r="C123">
            <v>2700</v>
          </cell>
          <cell r="D123" t="str">
            <v>Small</v>
          </cell>
        </row>
        <row r="124">
          <cell r="A124" t="str">
            <v>KSQ</v>
          </cell>
          <cell r="B124" t="str">
            <v>Khai khoáng</v>
          </cell>
          <cell r="C124">
            <v>5600</v>
          </cell>
          <cell r="D124" t="str">
            <v>Medium</v>
          </cell>
        </row>
        <row r="125">
          <cell r="A125" t="str">
            <v>KSS</v>
          </cell>
          <cell r="B125" t="str">
            <v>Khai khoáng</v>
          </cell>
          <cell r="C125">
            <v>1300</v>
          </cell>
          <cell r="D125" t="str">
            <v>Small</v>
          </cell>
        </row>
        <row r="126">
          <cell r="A126" t="str">
            <v>KTB</v>
          </cell>
          <cell r="B126" t="str">
            <v>Khai khoáng</v>
          </cell>
          <cell r="C126">
            <v>2400</v>
          </cell>
          <cell r="D126" t="str">
            <v>Small</v>
          </cell>
        </row>
        <row r="127">
          <cell r="A127" t="str">
            <v>LCM</v>
          </cell>
          <cell r="B127" t="str">
            <v>Khai khoáng</v>
          </cell>
          <cell r="C127">
            <v>2300</v>
          </cell>
          <cell r="D127" t="str">
            <v>Small</v>
          </cell>
        </row>
        <row r="128">
          <cell r="A128" t="str">
            <v>MDC</v>
          </cell>
          <cell r="B128" t="str">
            <v>Khai khoáng</v>
          </cell>
          <cell r="C128">
            <v>10100</v>
          </cell>
          <cell r="D128" t="str">
            <v>Medium</v>
          </cell>
        </row>
        <row r="129">
          <cell r="A129" t="str">
            <v>MIM</v>
          </cell>
          <cell r="B129" t="str">
            <v>Khai khoáng</v>
          </cell>
          <cell r="C129">
            <v>5500</v>
          </cell>
          <cell r="D129" t="str">
            <v>Medium</v>
          </cell>
        </row>
        <row r="130">
          <cell r="A130" t="str">
            <v>NBC</v>
          </cell>
          <cell r="B130" t="str">
            <v>Khai khoáng</v>
          </cell>
          <cell r="C130">
            <v>13200</v>
          </cell>
          <cell r="D130" t="str">
            <v>Medium</v>
          </cell>
        </row>
        <row r="131">
          <cell r="A131" t="str">
            <v>NNC</v>
          </cell>
          <cell r="B131" t="str">
            <v>Khai khoáng</v>
          </cell>
          <cell r="C131">
            <v>50500</v>
          </cell>
          <cell r="D131" t="str">
            <v>Large</v>
          </cell>
        </row>
        <row r="132">
          <cell r="A132" t="str">
            <v>PTB</v>
          </cell>
          <cell r="B132" t="str">
            <v>Khai khoáng</v>
          </cell>
          <cell r="C132">
            <v>49900</v>
          </cell>
          <cell r="D132" t="str">
            <v>Large</v>
          </cell>
        </row>
        <row r="133">
          <cell r="A133" t="str">
            <v>PTK</v>
          </cell>
          <cell r="B133" t="str">
            <v>Khai khoáng</v>
          </cell>
          <cell r="C133">
            <v>1900</v>
          </cell>
          <cell r="D133" t="str">
            <v>Small</v>
          </cell>
        </row>
        <row r="134">
          <cell r="A134" t="str">
            <v>SPI</v>
          </cell>
          <cell r="B134" t="str">
            <v>Khai khoáng</v>
          </cell>
          <cell r="C134">
            <v>4700</v>
          </cell>
          <cell r="D134" t="str">
            <v>Small</v>
          </cell>
        </row>
        <row r="135">
          <cell r="A135" t="str">
            <v>SQC</v>
          </cell>
          <cell r="B135" t="str">
            <v>Khai khoáng</v>
          </cell>
          <cell r="C135">
            <v>80000</v>
          </cell>
          <cell r="D135" t="str">
            <v>Large</v>
          </cell>
        </row>
        <row r="136">
          <cell r="A136" t="str">
            <v>TC6</v>
          </cell>
          <cell r="B136" t="str">
            <v>Khai khoáng</v>
          </cell>
          <cell r="C136">
            <v>12800</v>
          </cell>
          <cell r="D136" t="str">
            <v>Medium</v>
          </cell>
        </row>
        <row r="137">
          <cell r="A137" t="str">
            <v>TCS</v>
          </cell>
          <cell r="B137" t="str">
            <v>Khai khoáng</v>
          </cell>
          <cell r="C137">
            <v>9000</v>
          </cell>
          <cell r="D137" t="str">
            <v>Medium</v>
          </cell>
        </row>
        <row r="138">
          <cell r="A138" t="str">
            <v>TDN</v>
          </cell>
          <cell r="B138" t="str">
            <v>Khai khoáng</v>
          </cell>
          <cell r="C138">
            <v>9000</v>
          </cell>
          <cell r="D138" t="str">
            <v>Medium</v>
          </cell>
        </row>
        <row r="139">
          <cell r="A139" t="str">
            <v>THT</v>
          </cell>
          <cell r="B139" t="str">
            <v>Khai khoáng</v>
          </cell>
          <cell r="C139">
            <v>14000</v>
          </cell>
          <cell r="D139" t="str">
            <v>Large</v>
          </cell>
        </row>
        <row r="140">
          <cell r="A140" t="str">
            <v>TNT</v>
          </cell>
          <cell r="B140" t="str">
            <v>Khai khoáng</v>
          </cell>
          <cell r="C140">
            <v>11600</v>
          </cell>
          <cell r="D140" t="str">
            <v>Medium</v>
          </cell>
        </row>
        <row r="141">
          <cell r="A141" t="str">
            <v>TVD</v>
          </cell>
          <cell r="B141" t="str">
            <v>Khai khoáng</v>
          </cell>
          <cell r="C141">
            <v>9500</v>
          </cell>
          <cell r="D141" t="str">
            <v>Medium</v>
          </cell>
        </row>
        <row r="142">
          <cell r="A142" t="str">
            <v>VMI</v>
          </cell>
          <cell r="B142" t="str">
            <v>Khai khoáng</v>
          </cell>
          <cell r="C142">
            <v>24600</v>
          </cell>
          <cell r="D142" t="str">
            <v>Large</v>
          </cell>
        </row>
        <row r="143">
          <cell r="A143" t="str">
            <v>API</v>
          </cell>
          <cell r="B143" t="str">
            <v>Kinh doanh BDS và cơ sở hạ tầng</v>
          </cell>
          <cell r="C143">
            <v>11300</v>
          </cell>
          <cell r="D143" t="str">
            <v>Medium</v>
          </cell>
        </row>
        <row r="144">
          <cell r="A144" t="str">
            <v>ASM</v>
          </cell>
          <cell r="B144" t="str">
            <v>Kinh doanh BDS và cơ sở hạ tầng</v>
          </cell>
          <cell r="C144">
            <v>8300</v>
          </cell>
          <cell r="D144" t="str">
            <v>Medium</v>
          </cell>
        </row>
        <row r="145">
          <cell r="A145" t="str">
            <v>BII</v>
          </cell>
          <cell r="B145" t="str">
            <v>Kinh doanh BDS và cơ sở hạ tầng</v>
          </cell>
          <cell r="C145">
            <v>8100</v>
          </cell>
          <cell r="D145" t="str">
            <v>Medium</v>
          </cell>
        </row>
        <row r="146">
          <cell r="A146" t="str">
            <v>C21</v>
          </cell>
          <cell r="B146" t="str">
            <v>Kinh doanh BDS và cơ sở hạ tầng</v>
          </cell>
          <cell r="C146">
            <v>19500</v>
          </cell>
          <cell r="D146" t="str">
            <v>Large</v>
          </cell>
        </row>
        <row r="147">
          <cell r="A147" t="str">
            <v>CCI</v>
          </cell>
          <cell r="B147" t="str">
            <v>Kinh doanh BDS và cơ sở hạ tầng</v>
          </cell>
          <cell r="C147">
            <v>12000</v>
          </cell>
          <cell r="D147" t="str">
            <v>Medium</v>
          </cell>
        </row>
        <row r="148">
          <cell r="A148" t="str">
            <v>CCL</v>
          </cell>
          <cell r="B148" t="str">
            <v>Kinh doanh BDS và cơ sở hạ tầng</v>
          </cell>
          <cell r="C148">
            <v>4000</v>
          </cell>
          <cell r="D148" t="str">
            <v>Small</v>
          </cell>
        </row>
        <row r="149">
          <cell r="A149" t="str">
            <v>CDO</v>
          </cell>
          <cell r="B149" t="str">
            <v>Kinh doanh BDS và cơ sở hạ tầng</v>
          </cell>
          <cell r="C149">
            <v>21300</v>
          </cell>
          <cell r="D149" t="str">
            <v>Large</v>
          </cell>
        </row>
        <row r="150">
          <cell r="A150" t="str">
            <v>CEO</v>
          </cell>
          <cell r="B150" t="str">
            <v>Kinh doanh BDS và cơ sở hạ tầng</v>
          </cell>
          <cell r="C150">
            <v>12600</v>
          </cell>
          <cell r="D150" t="str">
            <v>Medium</v>
          </cell>
        </row>
        <row r="151">
          <cell r="A151" t="str">
            <v>CLG</v>
          </cell>
          <cell r="B151" t="str">
            <v>Kinh doanh BDS và cơ sở hạ tầng</v>
          </cell>
          <cell r="C151">
            <v>7100</v>
          </cell>
          <cell r="D151" t="str">
            <v>Small</v>
          </cell>
        </row>
        <row r="152">
          <cell r="A152" t="str">
            <v>D11</v>
          </cell>
          <cell r="B152" t="str">
            <v>Kinh doanh BDS và cơ sở hạ tầng</v>
          </cell>
          <cell r="C152">
            <v>12100</v>
          </cell>
          <cell r="D152" t="str">
            <v>Medium</v>
          </cell>
        </row>
        <row r="153">
          <cell r="A153" t="str">
            <v>DIG</v>
          </cell>
          <cell r="B153" t="str">
            <v>Kinh doanh BDS và cơ sở hạ tầng</v>
          </cell>
          <cell r="C153">
            <v>12000</v>
          </cell>
          <cell r="D153" t="str">
            <v>Medium</v>
          </cell>
        </row>
        <row r="154">
          <cell r="A154" t="str">
            <v>DLR</v>
          </cell>
          <cell r="B154" t="str">
            <v>Kinh doanh BDS và cơ sở hạ tầng</v>
          </cell>
          <cell r="C154">
            <v>8200</v>
          </cell>
          <cell r="D154" t="str">
            <v>Medium</v>
          </cell>
        </row>
        <row r="155">
          <cell r="A155" t="str">
            <v>DRH</v>
          </cell>
          <cell r="B155" t="str">
            <v>Kinh doanh BDS và cơ sở hạ tầng</v>
          </cell>
          <cell r="C155">
            <v>6400</v>
          </cell>
          <cell r="D155" t="str">
            <v>Small</v>
          </cell>
        </row>
        <row r="156">
          <cell r="A156" t="str">
            <v>DTA</v>
          </cell>
          <cell r="B156" t="str">
            <v>Kinh doanh BDS và cơ sở hạ tầng</v>
          </cell>
          <cell r="C156">
            <v>5700</v>
          </cell>
          <cell r="D156" t="str">
            <v>Small</v>
          </cell>
        </row>
        <row r="157">
          <cell r="A157" t="str">
            <v>DXG</v>
          </cell>
          <cell r="B157" t="str">
            <v>Kinh doanh BDS và cơ sở hạ tầng</v>
          </cell>
          <cell r="C157">
            <v>16300</v>
          </cell>
          <cell r="D157" t="str">
            <v>Large</v>
          </cell>
        </row>
        <row r="158">
          <cell r="A158" t="str">
            <v>EFI</v>
          </cell>
          <cell r="B158" t="str">
            <v>Kinh doanh BDS và cơ sở hạ tầng</v>
          </cell>
          <cell r="C158">
            <v>8300</v>
          </cell>
          <cell r="D158" t="str">
            <v>Medium</v>
          </cell>
        </row>
        <row r="159">
          <cell r="A159" t="str">
            <v>FLC</v>
          </cell>
          <cell r="B159" t="str">
            <v>Kinh doanh BDS và cơ sở hạ tầng</v>
          </cell>
          <cell r="C159">
            <v>8600</v>
          </cell>
          <cell r="D159" t="str">
            <v>Medium</v>
          </cell>
        </row>
        <row r="160">
          <cell r="A160" t="str">
            <v>HAG</v>
          </cell>
          <cell r="B160" t="str">
            <v>Kinh doanh BDS và cơ sở hạ tầng</v>
          </cell>
          <cell r="C160">
            <v>19000</v>
          </cell>
          <cell r="D160" t="str">
            <v>Large</v>
          </cell>
        </row>
        <row r="161">
          <cell r="A161" t="str">
            <v>HAR</v>
          </cell>
          <cell r="B161" t="str">
            <v>Kinh doanh BDS và cơ sở hạ tầng</v>
          </cell>
          <cell r="C161">
            <v>7600</v>
          </cell>
          <cell r="D161" t="str">
            <v>Medium</v>
          </cell>
        </row>
        <row r="162">
          <cell r="A162" t="str">
            <v>HDC</v>
          </cell>
          <cell r="B162" t="str">
            <v>Kinh doanh BDS và cơ sở hạ tầng</v>
          </cell>
          <cell r="C162">
            <v>13600</v>
          </cell>
          <cell r="D162" t="str">
            <v>Medium</v>
          </cell>
        </row>
        <row r="163">
          <cell r="A163" t="str">
            <v>HDG</v>
          </cell>
          <cell r="B163" t="str">
            <v>Kinh doanh BDS và cơ sở hạ tầng</v>
          </cell>
          <cell r="C163">
            <v>29500</v>
          </cell>
          <cell r="D163" t="str">
            <v>Large</v>
          </cell>
        </row>
        <row r="164">
          <cell r="A164" t="str">
            <v>HLD</v>
          </cell>
          <cell r="B164" t="str">
            <v>Kinh doanh BDS và cơ sở hạ tầng</v>
          </cell>
          <cell r="C164">
            <v>20100</v>
          </cell>
          <cell r="D164" t="str">
            <v>Large</v>
          </cell>
        </row>
        <row r="165">
          <cell r="A165" t="str">
            <v>HQC</v>
          </cell>
          <cell r="B165" t="str">
            <v>Kinh doanh BDS và cơ sở hạ tầng</v>
          </cell>
          <cell r="C165">
            <v>5700</v>
          </cell>
          <cell r="D165" t="str">
            <v>Small</v>
          </cell>
        </row>
        <row r="166">
          <cell r="A166" t="str">
            <v>IDJ</v>
          </cell>
          <cell r="B166" t="str">
            <v>Kinh doanh BDS và cơ sở hạ tầng</v>
          </cell>
          <cell r="C166">
            <v>3300</v>
          </cell>
          <cell r="D166" t="str">
            <v>Small</v>
          </cell>
        </row>
        <row r="167">
          <cell r="A167" t="str">
            <v>IDV</v>
          </cell>
          <cell r="B167" t="str">
            <v>Kinh doanh BDS và cơ sở hạ tầng</v>
          </cell>
          <cell r="C167">
            <v>39500</v>
          </cell>
          <cell r="D167" t="str">
            <v>Large</v>
          </cell>
        </row>
        <row r="168">
          <cell r="A168" t="str">
            <v>ITA</v>
          </cell>
          <cell r="B168" t="str">
            <v>Kinh doanh BDS và cơ sở hạ tầng</v>
          </cell>
          <cell r="C168">
            <v>6500</v>
          </cell>
          <cell r="D168" t="str">
            <v>Small</v>
          </cell>
        </row>
        <row r="169">
          <cell r="A169" t="str">
            <v>ITC</v>
          </cell>
          <cell r="B169" t="str">
            <v>Kinh doanh BDS và cơ sở hạ tầng</v>
          </cell>
          <cell r="C169">
            <v>8000</v>
          </cell>
          <cell r="D169" t="str">
            <v>Medium</v>
          </cell>
        </row>
        <row r="170">
          <cell r="A170" t="str">
            <v>KAC</v>
          </cell>
          <cell r="B170" t="str">
            <v>Kinh doanh BDS và cơ sở hạ tầng</v>
          </cell>
          <cell r="C170">
            <v>9300</v>
          </cell>
          <cell r="D170" t="str">
            <v>Medium</v>
          </cell>
        </row>
        <row r="171">
          <cell r="A171" t="str">
            <v>KBC</v>
          </cell>
          <cell r="B171" t="str">
            <v>Kinh doanh BDS và cơ sở hạ tầng</v>
          </cell>
          <cell r="C171">
            <v>15500</v>
          </cell>
          <cell r="D171" t="str">
            <v>Medium</v>
          </cell>
        </row>
        <row r="172">
          <cell r="A172" t="str">
            <v>KDH</v>
          </cell>
          <cell r="B172" t="str">
            <v>Kinh doanh BDS và cơ sở hạ tầng</v>
          </cell>
          <cell r="C172">
            <v>21700</v>
          </cell>
          <cell r="D172" t="str">
            <v>Large</v>
          </cell>
        </row>
        <row r="173">
          <cell r="A173" t="str">
            <v>KHA</v>
          </cell>
          <cell r="B173" t="str">
            <v>Kinh doanh BDS và cơ sở hạ tầng</v>
          </cell>
          <cell r="C173">
            <v>29900</v>
          </cell>
          <cell r="D173" t="str">
            <v>Large</v>
          </cell>
        </row>
        <row r="174">
          <cell r="A174" t="str">
            <v>KLF</v>
          </cell>
          <cell r="B174" t="str">
            <v>Kinh doanh BDS và cơ sở hạ tầng</v>
          </cell>
          <cell r="C174">
            <v>6900</v>
          </cell>
          <cell r="D174" t="str">
            <v>Small</v>
          </cell>
        </row>
        <row r="175">
          <cell r="A175" t="str">
            <v>LGL</v>
          </cell>
          <cell r="B175" t="str">
            <v>Kinh doanh BDS và cơ sở hạ tầng</v>
          </cell>
          <cell r="C175">
            <v>7800</v>
          </cell>
          <cell r="D175" t="str">
            <v>Medium</v>
          </cell>
        </row>
        <row r="176">
          <cell r="A176" t="str">
            <v>LHG</v>
          </cell>
          <cell r="B176" t="str">
            <v>Kinh doanh BDS và cơ sở hạ tầng</v>
          </cell>
          <cell r="C176">
            <v>13500</v>
          </cell>
          <cell r="D176" t="str">
            <v>Medium</v>
          </cell>
        </row>
        <row r="177">
          <cell r="A177" t="str">
            <v>NBB</v>
          </cell>
          <cell r="B177" t="str">
            <v>Kinh doanh BDS và cơ sở hạ tầng</v>
          </cell>
          <cell r="C177">
            <v>24000</v>
          </cell>
          <cell r="D177" t="str">
            <v>Large</v>
          </cell>
        </row>
        <row r="178">
          <cell r="A178" t="str">
            <v>NDN</v>
          </cell>
          <cell r="B178" t="str">
            <v>Kinh doanh BDS và cơ sở hạ tầng</v>
          </cell>
          <cell r="C178">
            <v>14000</v>
          </cell>
          <cell r="D178" t="str">
            <v>Medium</v>
          </cell>
        </row>
        <row r="179">
          <cell r="A179" t="str">
            <v>NLG</v>
          </cell>
          <cell r="B179" t="str">
            <v>Kinh doanh BDS và cơ sở hạ tầng</v>
          </cell>
          <cell r="C179">
            <v>19000</v>
          </cell>
          <cell r="D179" t="str">
            <v>Large</v>
          </cell>
        </row>
        <row r="180">
          <cell r="A180" t="str">
            <v>NTL</v>
          </cell>
          <cell r="B180" t="str">
            <v>Kinh doanh BDS và cơ sở hạ tầng</v>
          </cell>
          <cell r="C180">
            <v>14000</v>
          </cell>
          <cell r="D180" t="str">
            <v>Medium</v>
          </cell>
        </row>
        <row r="181">
          <cell r="A181" t="str">
            <v>NVT</v>
          </cell>
          <cell r="B181" t="str">
            <v>Kinh doanh BDS và cơ sở hạ tầng</v>
          </cell>
          <cell r="C181">
            <v>3900</v>
          </cell>
          <cell r="D181" t="str">
            <v>Small</v>
          </cell>
        </row>
        <row r="182">
          <cell r="A182" t="str">
            <v>OCH</v>
          </cell>
          <cell r="B182" t="str">
            <v>Kinh doanh BDS và cơ sở hạ tầng</v>
          </cell>
          <cell r="C182">
            <v>11000</v>
          </cell>
          <cell r="D182" t="str">
            <v>Medium</v>
          </cell>
        </row>
        <row r="183">
          <cell r="A183" t="str">
            <v>OGC</v>
          </cell>
          <cell r="B183" t="str">
            <v>Kinh doanh BDS và cơ sở hạ tầng</v>
          </cell>
          <cell r="C183">
            <v>2700</v>
          </cell>
          <cell r="D183" t="str">
            <v>Small</v>
          </cell>
        </row>
        <row r="184">
          <cell r="A184" t="str">
            <v>PDR</v>
          </cell>
          <cell r="B184" t="str">
            <v>Kinh doanh BDS và cơ sở hạ tầng</v>
          </cell>
          <cell r="C184">
            <v>19000</v>
          </cell>
          <cell r="D184" t="str">
            <v>Large</v>
          </cell>
        </row>
        <row r="185">
          <cell r="A185" t="str">
            <v>PPI</v>
          </cell>
          <cell r="B185" t="str">
            <v>Kinh doanh BDS và cơ sở hạ tầng</v>
          </cell>
          <cell r="C185">
            <v>9000</v>
          </cell>
          <cell r="D185" t="str">
            <v>Medium</v>
          </cell>
        </row>
        <row r="186">
          <cell r="A186" t="str">
            <v>PTL</v>
          </cell>
          <cell r="B186" t="str">
            <v>Kinh doanh BDS và cơ sở hạ tầng</v>
          </cell>
          <cell r="C186">
            <v>2300</v>
          </cell>
          <cell r="D186" t="str">
            <v>Small</v>
          </cell>
        </row>
        <row r="187">
          <cell r="A187" t="str">
            <v>PV2</v>
          </cell>
          <cell r="B187" t="str">
            <v>Kinh doanh BDS và cơ sở hạ tầng</v>
          </cell>
          <cell r="C187">
            <v>2200</v>
          </cell>
          <cell r="D187" t="str">
            <v>Small</v>
          </cell>
        </row>
        <row r="188">
          <cell r="A188" t="str">
            <v>PVL</v>
          </cell>
          <cell r="B188" t="str">
            <v>Kinh doanh BDS và cơ sở hạ tầng</v>
          </cell>
          <cell r="C188">
            <v>2700</v>
          </cell>
          <cell r="D188" t="str">
            <v>Small</v>
          </cell>
        </row>
        <row r="189">
          <cell r="A189" t="str">
            <v>PVR</v>
          </cell>
          <cell r="B189" t="str">
            <v>Kinh doanh BDS và cơ sở hạ tầng</v>
          </cell>
          <cell r="C189">
            <v>3300</v>
          </cell>
          <cell r="D189" t="str">
            <v>Small</v>
          </cell>
        </row>
        <row r="190">
          <cell r="A190" t="str">
            <v>PXA</v>
          </cell>
          <cell r="B190" t="str">
            <v>Kinh doanh BDS và cơ sở hạ tầng</v>
          </cell>
          <cell r="C190">
            <v>3800</v>
          </cell>
          <cell r="D190" t="str">
            <v>Small</v>
          </cell>
        </row>
        <row r="191">
          <cell r="A191" t="str">
            <v>PXL</v>
          </cell>
          <cell r="B191" t="str">
            <v>Kinh doanh BDS và cơ sở hạ tầng</v>
          </cell>
          <cell r="C191">
            <v>3200</v>
          </cell>
          <cell r="D191" t="str">
            <v>Small</v>
          </cell>
        </row>
        <row r="192">
          <cell r="A192" t="str">
            <v>QCG</v>
          </cell>
          <cell r="B192" t="str">
            <v>Kinh doanh BDS và cơ sở hạ tầng</v>
          </cell>
          <cell r="C192">
            <v>7400</v>
          </cell>
          <cell r="D192" t="str">
            <v>Small</v>
          </cell>
        </row>
        <row r="193">
          <cell r="A193" t="str">
            <v>RCL</v>
          </cell>
          <cell r="B193" t="str">
            <v>Kinh doanh BDS và cơ sở hạ tầng</v>
          </cell>
          <cell r="C193">
            <v>26400</v>
          </cell>
          <cell r="D193" t="str">
            <v>Large</v>
          </cell>
        </row>
        <row r="194">
          <cell r="A194" t="str">
            <v>RIC</v>
          </cell>
          <cell r="B194" t="str">
            <v>Kinh doanh BDS và cơ sở hạ tầng</v>
          </cell>
          <cell r="C194">
            <v>9600</v>
          </cell>
          <cell r="D194" t="str">
            <v>Medium</v>
          </cell>
        </row>
        <row r="195">
          <cell r="A195" t="str">
            <v>SCR</v>
          </cell>
          <cell r="B195" t="str">
            <v>Kinh doanh BDS và cơ sở hạ tầng</v>
          </cell>
          <cell r="C195">
            <v>8500</v>
          </cell>
          <cell r="D195" t="str">
            <v>Medium</v>
          </cell>
        </row>
        <row r="196">
          <cell r="A196" t="str">
            <v>SJS</v>
          </cell>
          <cell r="B196" t="str">
            <v>Kinh doanh BDS và cơ sở hạ tầng</v>
          </cell>
          <cell r="C196">
            <v>22200</v>
          </cell>
          <cell r="D196" t="str">
            <v>Large</v>
          </cell>
        </row>
        <row r="197">
          <cell r="A197" t="str">
            <v>SZL</v>
          </cell>
          <cell r="B197" t="str">
            <v>Kinh doanh BDS và cơ sở hạ tầng</v>
          </cell>
          <cell r="C197">
            <v>19200</v>
          </cell>
          <cell r="D197" t="str">
            <v>Large</v>
          </cell>
        </row>
        <row r="198">
          <cell r="A198" t="str">
            <v>TDH</v>
          </cell>
          <cell r="B198" t="str">
            <v>Kinh doanh BDS và cơ sở hạ tầng</v>
          </cell>
          <cell r="C198">
            <v>16800</v>
          </cell>
          <cell r="D198" t="str">
            <v>Large</v>
          </cell>
        </row>
        <row r="199">
          <cell r="A199" t="str">
            <v>TIG</v>
          </cell>
          <cell r="B199" t="str">
            <v>Kinh doanh BDS và cơ sở hạ tầng</v>
          </cell>
          <cell r="C199">
            <v>11000</v>
          </cell>
          <cell r="D199" t="str">
            <v>Medium</v>
          </cell>
        </row>
        <row r="200">
          <cell r="A200" t="str">
            <v>TIX</v>
          </cell>
          <cell r="B200" t="str">
            <v>Kinh doanh BDS và cơ sở hạ tầng</v>
          </cell>
          <cell r="C200">
            <v>20300</v>
          </cell>
          <cell r="D200" t="str">
            <v>Large</v>
          </cell>
        </row>
        <row r="201">
          <cell r="A201" t="str">
            <v>VC3</v>
          </cell>
          <cell r="B201" t="str">
            <v>Kinh doanh BDS và cơ sở hạ tầng</v>
          </cell>
          <cell r="C201">
            <v>29800</v>
          </cell>
          <cell r="D201" t="str">
            <v>Large</v>
          </cell>
        </row>
        <row r="202">
          <cell r="A202" t="str">
            <v>VCR</v>
          </cell>
          <cell r="B202" t="str">
            <v>Kinh doanh BDS và cơ sở hạ tầng</v>
          </cell>
          <cell r="C202">
            <v>3800</v>
          </cell>
          <cell r="D202" t="str">
            <v>Small</v>
          </cell>
        </row>
        <row r="203">
          <cell r="A203" t="str">
            <v>VIC</v>
          </cell>
          <cell r="B203" t="str">
            <v>Kinh doanh BDS và cơ sở hạ tầng</v>
          </cell>
          <cell r="C203">
            <v>43500</v>
          </cell>
          <cell r="D203" t="str">
            <v>Large</v>
          </cell>
        </row>
        <row r="204">
          <cell r="A204" t="str">
            <v>VPH</v>
          </cell>
          <cell r="B204" t="str">
            <v>Kinh doanh BDS và cơ sở hạ tầng</v>
          </cell>
          <cell r="C204">
            <v>12600</v>
          </cell>
          <cell r="D204" t="str">
            <v>Medium</v>
          </cell>
        </row>
        <row r="205">
          <cell r="A205" t="str">
            <v>VRC</v>
          </cell>
          <cell r="B205" t="str">
            <v>Kinh doanh BDS và cơ sở hạ tầng</v>
          </cell>
          <cell r="C205">
            <v>7500</v>
          </cell>
          <cell r="D205" t="str">
            <v>Small</v>
          </cell>
        </row>
        <row r="206">
          <cell r="A206" t="str">
            <v>CTC</v>
          </cell>
          <cell r="B206" t="str">
            <v>Kinh doanh dịch vụ lưu trú, ăn uống, vui chơi giải trí</v>
          </cell>
          <cell r="C206">
            <v>6900</v>
          </cell>
          <cell r="D206" t="str">
            <v>Small</v>
          </cell>
        </row>
        <row r="207">
          <cell r="A207" t="str">
            <v>DSN</v>
          </cell>
          <cell r="B207" t="str">
            <v>Kinh doanh dịch vụ lưu trú, ăn uống, vui chơi giải trí</v>
          </cell>
          <cell r="C207">
            <v>62000</v>
          </cell>
          <cell r="D207" t="str">
            <v>Large</v>
          </cell>
        </row>
        <row r="208">
          <cell r="A208" t="str">
            <v>FDT</v>
          </cell>
          <cell r="B208" t="str">
            <v>Kinh doanh dịch vụ lưu trú, ăn uống, vui chơi giải trí</v>
          </cell>
          <cell r="C208">
            <v>26000</v>
          </cell>
          <cell r="D208" t="str">
            <v>Medium</v>
          </cell>
        </row>
        <row r="209">
          <cell r="A209" t="str">
            <v>HOT</v>
          </cell>
          <cell r="B209" t="str">
            <v>Kinh doanh dịch vụ lưu trú, ăn uống, vui chơi giải trí</v>
          </cell>
          <cell r="C209">
            <v>27800</v>
          </cell>
          <cell r="D209" t="str">
            <v>Medium</v>
          </cell>
        </row>
        <row r="210">
          <cell r="A210" t="str">
            <v>PDC</v>
          </cell>
          <cell r="B210" t="str">
            <v>Kinh doanh dịch vụ lưu trú, ăn uống, vui chơi giải trí</v>
          </cell>
          <cell r="C210">
            <v>7200</v>
          </cell>
          <cell r="D210" t="str">
            <v>Small</v>
          </cell>
        </row>
        <row r="211">
          <cell r="A211" t="str">
            <v>SGH</v>
          </cell>
          <cell r="B211" t="str">
            <v>Kinh doanh dịch vụ lưu trú, ăn uống, vui chơi giải trí</v>
          </cell>
          <cell r="C211">
            <v>47000</v>
          </cell>
          <cell r="D211" t="str">
            <v>Large</v>
          </cell>
        </row>
        <row r="212">
          <cell r="A212" t="str">
            <v>TCT</v>
          </cell>
          <cell r="B212" t="str">
            <v>Kinh doanh dịch vụ lưu trú, ăn uống, vui chơi giải trí</v>
          </cell>
          <cell r="C212">
            <v>64200</v>
          </cell>
          <cell r="D212" t="str">
            <v>Large</v>
          </cell>
        </row>
        <row r="213">
          <cell r="A213" t="str">
            <v>VNG</v>
          </cell>
          <cell r="B213" t="str">
            <v>Kinh doanh dịch vụ lưu trú, ăn uống, vui chơi giải trí</v>
          </cell>
          <cell r="C213">
            <v>10800</v>
          </cell>
          <cell r="D213" t="str">
            <v>Small</v>
          </cell>
        </row>
        <row r="214">
          <cell r="A214" t="str">
            <v>VNS</v>
          </cell>
          <cell r="B214" t="str">
            <v>Kinh doanh dịch vụ lưu trú, ăn uống, vui chơi giải trí</v>
          </cell>
          <cell r="C214">
            <v>33300</v>
          </cell>
          <cell r="D214" t="str">
            <v>Medium</v>
          </cell>
        </row>
        <row r="215">
          <cell r="A215" t="str">
            <v>ADC</v>
          </cell>
          <cell r="B215" t="str">
            <v>Kinh doanh dịch vụ quảng cáo, tư vấn giám sát, in ấn</v>
          </cell>
          <cell r="C215">
            <v>33700</v>
          </cell>
          <cell r="D215" t="str">
            <v>Large</v>
          </cell>
        </row>
        <row r="216">
          <cell r="A216" t="str">
            <v>BDB</v>
          </cell>
          <cell r="B216" t="str">
            <v>Kinh doanh dịch vụ quảng cáo, tư vấn giám sát, in ấn</v>
          </cell>
          <cell r="C216">
            <v>5700</v>
          </cell>
          <cell r="D216" t="str">
            <v>Small</v>
          </cell>
        </row>
        <row r="217">
          <cell r="A217" t="str">
            <v>BED</v>
          </cell>
          <cell r="B217" t="str">
            <v>Kinh doanh dịch vụ quảng cáo, tư vấn giám sát, in ấn</v>
          </cell>
          <cell r="C217">
            <v>15600</v>
          </cell>
          <cell r="D217" t="str">
            <v>Medium</v>
          </cell>
        </row>
        <row r="218">
          <cell r="A218" t="str">
            <v>BST</v>
          </cell>
          <cell r="B218" t="str">
            <v>Kinh doanh dịch vụ quảng cáo, tư vấn giám sát, in ấn</v>
          </cell>
          <cell r="C218">
            <v>12900</v>
          </cell>
          <cell r="D218" t="str">
            <v>Medium</v>
          </cell>
        </row>
        <row r="219">
          <cell r="A219" t="str">
            <v>DAD</v>
          </cell>
          <cell r="B219" t="str">
            <v>Kinh doanh dịch vụ quảng cáo, tư vấn giám sát, in ấn</v>
          </cell>
          <cell r="C219">
            <v>18000</v>
          </cell>
          <cell r="D219" t="str">
            <v>Large</v>
          </cell>
        </row>
        <row r="220">
          <cell r="A220" t="str">
            <v>DAE</v>
          </cell>
          <cell r="B220" t="str">
            <v>Kinh doanh dịch vụ quảng cáo, tư vấn giám sát, in ấn</v>
          </cell>
          <cell r="C220">
            <v>15500</v>
          </cell>
          <cell r="D220" t="str">
            <v>Medium</v>
          </cell>
        </row>
        <row r="221">
          <cell r="A221" t="str">
            <v>EBS</v>
          </cell>
          <cell r="B221" t="str">
            <v>Kinh doanh dịch vụ quảng cáo, tư vấn giám sát, in ấn</v>
          </cell>
          <cell r="C221">
            <v>7600</v>
          </cell>
          <cell r="D221" t="str">
            <v>Small</v>
          </cell>
        </row>
        <row r="222">
          <cell r="A222" t="str">
            <v>ECI</v>
          </cell>
          <cell r="B222" t="str">
            <v>Kinh doanh dịch vụ quảng cáo, tư vấn giám sát, in ấn</v>
          </cell>
          <cell r="C222">
            <v>15700</v>
          </cell>
          <cell r="D222" t="str">
            <v>Large</v>
          </cell>
        </row>
        <row r="223">
          <cell r="A223" t="str">
            <v>EID</v>
          </cell>
          <cell r="B223" t="str">
            <v>Kinh doanh dịch vụ quảng cáo, tư vấn giám sát, in ấn</v>
          </cell>
          <cell r="C223">
            <v>13400</v>
          </cell>
          <cell r="D223" t="str">
            <v>Medium</v>
          </cell>
        </row>
        <row r="224">
          <cell r="A224" t="str">
            <v>HBE</v>
          </cell>
          <cell r="B224" t="str">
            <v>Kinh doanh dịch vụ quảng cáo, tư vấn giám sát, in ấn</v>
          </cell>
          <cell r="C224">
            <v>4500</v>
          </cell>
          <cell r="D224" t="str">
            <v>Small</v>
          </cell>
        </row>
        <row r="225">
          <cell r="A225" t="str">
            <v>HEV</v>
          </cell>
          <cell r="B225" t="str">
            <v>Kinh doanh dịch vụ quảng cáo, tư vấn giám sát, in ấn</v>
          </cell>
          <cell r="C225">
            <v>11500</v>
          </cell>
          <cell r="D225" t="str">
            <v>Small</v>
          </cell>
        </row>
        <row r="226">
          <cell r="A226" t="str">
            <v>HST</v>
          </cell>
          <cell r="B226" t="str">
            <v>Kinh doanh dịch vụ quảng cáo, tư vấn giám sát, in ấn</v>
          </cell>
          <cell r="C226">
            <v>6500</v>
          </cell>
          <cell r="D226" t="str">
            <v>Small</v>
          </cell>
        </row>
        <row r="227">
          <cell r="A227" t="str">
            <v>HTP</v>
          </cell>
          <cell r="B227" t="str">
            <v>Kinh doanh dịch vụ quảng cáo, tư vấn giám sát, in ấn</v>
          </cell>
          <cell r="C227">
            <v>12100</v>
          </cell>
          <cell r="D227" t="str">
            <v>Medium</v>
          </cell>
        </row>
        <row r="228">
          <cell r="A228" t="str">
            <v>INN</v>
          </cell>
          <cell r="B228" t="str">
            <v>Kinh doanh dịch vụ quảng cáo, tư vấn giám sát, in ấn</v>
          </cell>
          <cell r="C228">
            <v>37300</v>
          </cell>
          <cell r="D228" t="str">
            <v>Large</v>
          </cell>
        </row>
        <row r="229">
          <cell r="A229" t="str">
            <v>LBE</v>
          </cell>
          <cell r="B229" t="str">
            <v>Kinh doanh dịch vụ quảng cáo, tư vấn giám sát, in ấn</v>
          </cell>
          <cell r="C229">
            <v>17000</v>
          </cell>
          <cell r="D229" t="str">
            <v>Large</v>
          </cell>
        </row>
        <row r="230">
          <cell r="A230" t="str">
            <v>PIV</v>
          </cell>
          <cell r="B230" t="str">
            <v>Kinh doanh dịch vụ quảng cáo, tư vấn giám sát, in ấn</v>
          </cell>
          <cell r="C230">
            <v>13900</v>
          </cell>
          <cell r="D230" t="str">
            <v>Medium</v>
          </cell>
        </row>
        <row r="231">
          <cell r="A231" t="str">
            <v>PNC</v>
          </cell>
          <cell r="B231" t="str">
            <v>Kinh doanh dịch vụ quảng cáo, tư vấn giám sát, in ấn</v>
          </cell>
          <cell r="C231">
            <v>14000</v>
          </cell>
          <cell r="D231" t="str">
            <v>Medium</v>
          </cell>
        </row>
        <row r="232">
          <cell r="A232" t="str">
            <v>PPE</v>
          </cell>
          <cell r="B232" t="str">
            <v>Kinh doanh dịch vụ quảng cáo, tư vấn giám sát, in ấn</v>
          </cell>
          <cell r="C232">
            <v>9200</v>
          </cell>
          <cell r="D232" t="str">
            <v>Small</v>
          </cell>
        </row>
        <row r="233">
          <cell r="A233" t="str">
            <v>PVE</v>
          </cell>
          <cell r="B233" t="str">
            <v>Kinh doanh dịch vụ quảng cáo, tư vấn giám sát, in ấn</v>
          </cell>
          <cell r="C233">
            <v>10100</v>
          </cell>
          <cell r="D233" t="str">
            <v>Small</v>
          </cell>
        </row>
        <row r="234">
          <cell r="A234" t="str">
            <v>QST</v>
          </cell>
          <cell r="B234" t="str">
            <v>Kinh doanh dịch vụ quảng cáo, tư vấn giám sát, in ấn</v>
          </cell>
          <cell r="C234">
            <v>10500</v>
          </cell>
          <cell r="D234" t="str">
            <v>Small</v>
          </cell>
        </row>
        <row r="235">
          <cell r="A235" t="str">
            <v>SAP</v>
          </cell>
          <cell r="B235" t="str">
            <v>Kinh doanh dịch vụ quảng cáo, tư vấn giám sát, in ấn</v>
          </cell>
          <cell r="C235">
            <v>13000</v>
          </cell>
          <cell r="D235" t="str">
            <v>Medium</v>
          </cell>
        </row>
        <row r="236">
          <cell r="A236" t="str">
            <v>SDA</v>
          </cell>
          <cell r="B236" t="str">
            <v>Kinh doanh dịch vụ quảng cáo, tư vấn giám sát, in ấn</v>
          </cell>
          <cell r="C236">
            <v>10400</v>
          </cell>
          <cell r="D236" t="str">
            <v>Small</v>
          </cell>
        </row>
        <row r="237">
          <cell r="A237" t="str">
            <v>SDC</v>
          </cell>
          <cell r="B237" t="str">
            <v>Kinh doanh dịch vụ quảng cáo, tư vấn giám sát, in ấn</v>
          </cell>
          <cell r="C237">
            <v>15000</v>
          </cell>
          <cell r="D237" t="str">
            <v>Medium</v>
          </cell>
        </row>
        <row r="238">
          <cell r="A238" t="str">
            <v>SED</v>
          </cell>
          <cell r="B238" t="str">
            <v>Kinh doanh dịch vụ quảng cáo, tư vấn giám sát, in ấn</v>
          </cell>
          <cell r="C238">
            <v>16800</v>
          </cell>
          <cell r="D238" t="str">
            <v>Large</v>
          </cell>
        </row>
        <row r="239">
          <cell r="A239" t="str">
            <v>SGD</v>
          </cell>
          <cell r="B239" t="str">
            <v>Kinh doanh dịch vụ quảng cáo, tư vấn giám sát, in ấn</v>
          </cell>
          <cell r="C239">
            <v>10600</v>
          </cell>
          <cell r="D239" t="str">
            <v>Small</v>
          </cell>
        </row>
        <row r="240">
          <cell r="A240" t="str">
            <v>SMN</v>
          </cell>
          <cell r="B240" t="str">
            <v>Kinh doanh dịch vụ quảng cáo, tư vấn giám sát, in ấn</v>
          </cell>
          <cell r="C240">
            <v>10000</v>
          </cell>
          <cell r="D240" t="str">
            <v>Small</v>
          </cell>
        </row>
        <row r="241">
          <cell r="A241" t="str">
            <v>STC</v>
          </cell>
          <cell r="B241" t="str">
            <v>Kinh doanh dịch vụ quảng cáo, tư vấn giám sát, in ấn</v>
          </cell>
          <cell r="C241">
            <v>20400</v>
          </cell>
          <cell r="D241" t="str">
            <v>Large</v>
          </cell>
        </row>
        <row r="242">
          <cell r="A242" t="str">
            <v>TPH</v>
          </cell>
          <cell r="B242" t="str">
            <v>Kinh doanh dịch vụ quảng cáo, tư vấn giám sát, in ấn</v>
          </cell>
          <cell r="C242">
            <v>15000</v>
          </cell>
          <cell r="D242" t="str">
            <v>Medium</v>
          </cell>
        </row>
        <row r="243">
          <cell r="A243" t="str">
            <v>TV1</v>
          </cell>
          <cell r="B243" t="str">
            <v>Kinh doanh dịch vụ quảng cáo, tư vấn giám sát, in ấn</v>
          </cell>
          <cell r="C243">
            <v>14200</v>
          </cell>
          <cell r="D243" t="str">
            <v>Medium</v>
          </cell>
        </row>
        <row r="244">
          <cell r="A244" t="str">
            <v>TV2</v>
          </cell>
          <cell r="B244" t="str">
            <v>Kinh doanh dịch vụ quảng cáo, tư vấn giám sát, in ấn</v>
          </cell>
          <cell r="C244">
            <v>40500</v>
          </cell>
          <cell r="D244" t="str">
            <v>Large</v>
          </cell>
        </row>
        <row r="245">
          <cell r="A245" t="str">
            <v>TV3</v>
          </cell>
          <cell r="B245" t="str">
            <v>Kinh doanh dịch vụ quảng cáo, tư vấn giám sát, in ấn</v>
          </cell>
          <cell r="C245">
            <v>27500</v>
          </cell>
          <cell r="D245" t="str">
            <v>Large</v>
          </cell>
        </row>
        <row r="246">
          <cell r="A246" t="str">
            <v>TV4</v>
          </cell>
          <cell r="B246" t="str">
            <v>Kinh doanh dịch vụ quảng cáo, tư vấn giám sát, in ấn</v>
          </cell>
          <cell r="C246">
            <v>13000</v>
          </cell>
          <cell r="D246" t="str">
            <v>Medium</v>
          </cell>
        </row>
        <row r="247">
          <cell r="A247" t="str">
            <v>TVC</v>
          </cell>
          <cell r="B247" t="str">
            <v>Kinh doanh dịch vụ quảng cáo, tư vấn giám sát, in ấn</v>
          </cell>
          <cell r="C247">
            <v>16400</v>
          </cell>
          <cell r="D247" t="str">
            <v>Large</v>
          </cell>
        </row>
        <row r="248">
          <cell r="A248" t="str">
            <v>VCM</v>
          </cell>
          <cell r="B248" t="str">
            <v>Kinh doanh dịch vụ quảng cáo, tư vấn giám sát, in ấn</v>
          </cell>
          <cell r="C248">
            <v>13600</v>
          </cell>
          <cell r="D248" t="str">
            <v>Medium</v>
          </cell>
        </row>
        <row r="249">
          <cell r="A249" t="str">
            <v>VNC</v>
          </cell>
          <cell r="B249" t="str">
            <v>Kinh doanh dịch vụ quảng cáo, tư vấn giám sát, in ấn</v>
          </cell>
          <cell r="C249">
            <v>25500</v>
          </cell>
          <cell r="D249" t="str">
            <v>Large</v>
          </cell>
        </row>
        <row r="250">
          <cell r="A250" t="str">
            <v>HAH</v>
          </cell>
          <cell r="B250" t="str">
            <v>Kinh doanh kho bãi và các dịch vụ hỗ trợ vận tải</v>
          </cell>
          <cell r="C250">
            <v>38500</v>
          </cell>
          <cell r="D250" t="str">
            <v>Large</v>
          </cell>
        </row>
        <row r="251">
          <cell r="A251" t="str">
            <v>HDO</v>
          </cell>
          <cell r="B251" t="str">
            <v>Kinh doanh kho bãi và các dịch vụ hỗ trợ vận tải</v>
          </cell>
          <cell r="C251">
            <v>3800</v>
          </cell>
          <cell r="D251" t="str">
            <v>Small</v>
          </cell>
        </row>
        <row r="252">
          <cell r="A252" t="str">
            <v>MAC</v>
          </cell>
          <cell r="B252" t="str">
            <v>Kinh doanh kho bãi và các dịch vụ hỗ trợ vận tải</v>
          </cell>
          <cell r="C252">
            <v>12100</v>
          </cell>
          <cell r="D252" t="str">
            <v>Medium</v>
          </cell>
        </row>
        <row r="253">
          <cell r="A253" t="str">
            <v>NCT</v>
          </cell>
          <cell r="B253" t="str">
            <v>Kinh doanh kho bãi và các dịch vụ hỗ trợ vận tải</v>
          </cell>
          <cell r="C253">
            <v>98500</v>
          </cell>
          <cell r="D253" t="str">
            <v>Large</v>
          </cell>
        </row>
        <row r="254">
          <cell r="A254" t="str">
            <v>CLL</v>
          </cell>
          <cell r="B254" t="str">
            <v>Kinh doanh vận tải đường bộ, đường sắt, đường thủy, hàng không</v>
          </cell>
          <cell r="C254">
            <v>26400</v>
          </cell>
          <cell r="D254" t="str">
            <v>Medium</v>
          </cell>
        </row>
        <row r="255">
          <cell r="A255" t="str">
            <v>DL1</v>
          </cell>
          <cell r="B255" t="str">
            <v>Kinh doanh vận tải đường bộ, đường sắt, đường thủy, hàng không</v>
          </cell>
          <cell r="C255">
            <v>11200</v>
          </cell>
          <cell r="D255" t="str">
            <v>Medium</v>
          </cell>
        </row>
        <row r="256">
          <cell r="A256" t="str">
            <v>DVP</v>
          </cell>
          <cell r="B256" t="str">
            <v>Kinh doanh vận tải đường bộ, đường sắt, đường thủy, hàng không</v>
          </cell>
          <cell r="C256">
            <v>52000</v>
          </cell>
          <cell r="D256" t="str">
            <v>Large</v>
          </cell>
        </row>
        <row r="257">
          <cell r="A257" t="str">
            <v>DXP</v>
          </cell>
          <cell r="B257" t="str">
            <v>Kinh doanh vận tải đường bộ, đường sắt, đường thủy, hàng không</v>
          </cell>
          <cell r="C257">
            <v>46600</v>
          </cell>
          <cell r="D257" t="str">
            <v>Large</v>
          </cell>
        </row>
        <row r="258">
          <cell r="A258" t="str">
            <v>GMD</v>
          </cell>
          <cell r="B258" t="str">
            <v>Kinh doanh vận tải đường bộ, đường sắt, đường thủy, hàng không</v>
          </cell>
          <cell r="C258">
            <v>31100</v>
          </cell>
          <cell r="D258" t="str">
            <v>Large</v>
          </cell>
        </row>
        <row r="259">
          <cell r="A259" t="str">
            <v>GSP</v>
          </cell>
          <cell r="B259" t="str">
            <v>Kinh doanh vận tải đường bộ, đường sắt, đường thủy, hàng không</v>
          </cell>
          <cell r="C259">
            <v>12700</v>
          </cell>
          <cell r="D259" t="str">
            <v>Medium</v>
          </cell>
        </row>
        <row r="260">
          <cell r="A260" t="str">
            <v>GTT</v>
          </cell>
          <cell r="B260" t="str">
            <v>Kinh doanh vận tải đường bộ, đường sắt, đường thủy, hàng không</v>
          </cell>
          <cell r="C260">
            <v>2200</v>
          </cell>
          <cell r="D260" t="str">
            <v>Small</v>
          </cell>
        </row>
        <row r="261">
          <cell r="A261" t="str">
            <v>HCT</v>
          </cell>
          <cell r="B261" t="str">
            <v>Kinh doanh vận tải đường bộ, đường sắt, đường thủy, hàng không</v>
          </cell>
          <cell r="C261">
            <v>11200</v>
          </cell>
          <cell r="D261" t="str">
            <v>Medium</v>
          </cell>
        </row>
        <row r="262">
          <cell r="A262" t="str">
            <v>HHG</v>
          </cell>
          <cell r="B262" t="str">
            <v>Kinh doanh vận tải đường bộ, đường sắt, đường thủy, hàng không</v>
          </cell>
          <cell r="C262">
            <v>11000</v>
          </cell>
          <cell r="D262" t="str">
            <v>Medium</v>
          </cell>
        </row>
        <row r="263">
          <cell r="A263" t="str">
            <v>HMH</v>
          </cell>
          <cell r="B263" t="str">
            <v>Kinh doanh vận tải đường bộ, đường sắt, đường thủy, hàng không</v>
          </cell>
          <cell r="C263">
            <v>21800</v>
          </cell>
          <cell r="D263" t="str">
            <v>Medium</v>
          </cell>
        </row>
        <row r="264">
          <cell r="A264" t="str">
            <v>HTV</v>
          </cell>
          <cell r="B264" t="str">
            <v>Kinh doanh vận tải đường bộ, đường sắt, đường thủy, hàng không</v>
          </cell>
          <cell r="C264">
            <v>18500</v>
          </cell>
          <cell r="D264" t="str">
            <v>Medium</v>
          </cell>
        </row>
        <row r="265">
          <cell r="A265" t="str">
            <v>MAS</v>
          </cell>
          <cell r="B265" t="str">
            <v>Kinh doanh vận tải đường bộ, đường sắt, đường thủy, hàng không</v>
          </cell>
          <cell r="C265">
            <v>102100</v>
          </cell>
          <cell r="D265" t="str">
            <v>Large</v>
          </cell>
        </row>
        <row r="266">
          <cell r="A266" t="str">
            <v>MHC</v>
          </cell>
          <cell r="B266" t="str">
            <v>Kinh doanh vận tải đường bộ, đường sắt, đường thủy, hàng không</v>
          </cell>
          <cell r="C266">
            <v>14500</v>
          </cell>
          <cell r="D266" t="str">
            <v>Medium</v>
          </cell>
        </row>
        <row r="267">
          <cell r="A267" t="str">
            <v>MNC</v>
          </cell>
          <cell r="B267" t="str">
            <v>Kinh doanh vận tải đường bộ, đường sắt, đường thủy, hàng không</v>
          </cell>
          <cell r="C267">
            <v>8400</v>
          </cell>
          <cell r="D267" t="str">
            <v>Small</v>
          </cell>
        </row>
        <row r="268">
          <cell r="A268" t="str">
            <v>PCT</v>
          </cell>
          <cell r="B268" t="str">
            <v>Kinh doanh vận tải đường bộ, đường sắt, đường thủy, hàng không</v>
          </cell>
          <cell r="C268">
            <v>8400</v>
          </cell>
          <cell r="D268" t="str">
            <v>Small</v>
          </cell>
        </row>
        <row r="269">
          <cell r="A269" t="str">
            <v>PDN</v>
          </cell>
          <cell r="B269" t="str">
            <v>Kinh doanh vận tải đường bộ, đường sắt, đường thủy, hàng không</v>
          </cell>
          <cell r="C269">
            <v>37800</v>
          </cell>
          <cell r="D269" t="str">
            <v>Large</v>
          </cell>
        </row>
        <row r="270">
          <cell r="A270" t="str">
            <v>PGT</v>
          </cell>
          <cell r="B270" t="str">
            <v>Kinh doanh vận tải đường bộ, đường sắt, đường thủy, hàng không</v>
          </cell>
          <cell r="C270">
            <v>6400</v>
          </cell>
          <cell r="D270" t="str">
            <v>Small</v>
          </cell>
        </row>
        <row r="271">
          <cell r="A271" t="str">
            <v>PJC</v>
          </cell>
          <cell r="B271" t="str">
            <v>Kinh doanh vận tải đường bộ, đường sắt, đường thủy, hàng không</v>
          </cell>
          <cell r="C271">
            <v>17100</v>
          </cell>
          <cell r="D271" t="str">
            <v>Medium</v>
          </cell>
        </row>
        <row r="272">
          <cell r="A272" t="str">
            <v>PJT</v>
          </cell>
          <cell r="B272" t="str">
            <v>Kinh doanh vận tải đường bộ, đường sắt, đường thủy, hàng không</v>
          </cell>
          <cell r="C272">
            <v>8500</v>
          </cell>
          <cell r="D272" t="str">
            <v>Small</v>
          </cell>
        </row>
        <row r="273">
          <cell r="A273" t="str">
            <v>PRC</v>
          </cell>
          <cell r="B273" t="str">
            <v>Kinh doanh vận tải đường bộ, đường sắt, đường thủy, hàng không</v>
          </cell>
          <cell r="C273">
            <v>11800</v>
          </cell>
          <cell r="D273" t="str">
            <v>Medium</v>
          </cell>
        </row>
        <row r="274">
          <cell r="A274" t="str">
            <v>PSC</v>
          </cell>
          <cell r="B274" t="str">
            <v>Kinh doanh vận tải đường bộ, đường sắt, đường thủy, hàng không</v>
          </cell>
          <cell r="C274">
            <v>10800</v>
          </cell>
          <cell r="D274" t="str">
            <v>Small</v>
          </cell>
        </row>
        <row r="275">
          <cell r="A275" t="str">
            <v>PTS</v>
          </cell>
          <cell r="B275" t="str">
            <v>Kinh doanh vận tải đường bộ, đường sắt, đường thủy, hàng không</v>
          </cell>
          <cell r="C275">
            <v>5800</v>
          </cell>
          <cell r="D275" t="str">
            <v>Small</v>
          </cell>
        </row>
        <row r="276">
          <cell r="A276" t="str">
            <v>PVT</v>
          </cell>
          <cell r="B276" t="str">
            <v>Kinh doanh vận tải đường bộ, đường sắt, đường thủy, hàng không</v>
          </cell>
          <cell r="C276">
            <v>12000</v>
          </cell>
          <cell r="D276" t="str">
            <v>Medium</v>
          </cell>
        </row>
        <row r="277">
          <cell r="A277" t="str">
            <v>SFI</v>
          </cell>
          <cell r="B277" t="str">
            <v>Kinh doanh vận tải đường bộ, đường sắt, đường thủy, hàng không</v>
          </cell>
          <cell r="C277">
            <v>26100</v>
          </cell>
          <cell r="D277" t="str">
            <v>Medium</v>
          </cell>
        </row>
        <row r="278">
          <cell r="A278" t="str">
            <v>SKG</v>
          </cell>
          <cell r="B278" t="str">
            <v>Kinh doanh vận tải đường bộ, đường sắt, đường thủy, hàng không</v>
          </cell>
          <cell r="C278">
            <v>47800</v>
          </cell>
          <cell r="D278" t="str">
            <v>Large</v>
          </cell>
        </row>
        <row r="279">
          <cell r="A279" t="str">
            <v>STG</v>
          </cell>
          <cell r="B279" t="str">
            <v>Kinh doanh vận tải đường bộ, đường sắt, đường thủy, hàng không</v>
          </cell>
          <cell r="C279">
            <v>29000</v>
          </cell>
          <cell r="D279" t="str">
            <v>Large</v>
          </cell>
        </row>
        <row r="280">
          <cell r="A280" t="str">
            <v>STT</v>
          </cell>
          <cell r="B280" t="str">
            <v>Kinh doanh vận tải đường bộ, đường sắt, đường thủy, hàng không</v>
          </cell>
          <cell r="C280">
            <v>4900</v>
          </cell>
          <cell r="D280" t="str">
            <v>Small</v>
          </cell>
        </row>
        <row r="281">
          <cell r="A281" t="str">
            <v>TCL</v>
          </cell>
          <cell r="B281" t="str">
            <v>Kinh doanh vận tải đường bộ, đường sắt, đường thủy, hàng không</v>
          </cell>
          <cell r="C281">
            <v>28500</v>
          </cell>
          <cell r="D281" t="str">
            <v>Medium</v>
          </cell>
        </row>
        <row r="282">
          <cell r="A282" t="str">
            <v>TCO</v>
          </cell>
          <cell r="B282" t="str">
            <v>Kinh doanh vận tải đường bộ, đường sắt, đường thủy, hàng không</v>
          </cell>
          <cell r="C282">
            <v>11700</v>
          </cell>
          <cell r="D282" t="str">
            <v>Medium</v>
          </cell>
        </row>
        <row r="283">
          <cell r="A283" t="str">
            <v>TJC</v>
          </cell>
          <cell r="B283" t="str">
            <v>Kinh doanh vận tải đường bộ, đường sắt, đường thủy, hàng không</v>
          </cell>
          <cell r="C283">
            <v>8600</v>
          </cell>
          <cell r="D283" t="str">
            <v>Small</v>
          </cell>
        </row>
        <row r="284">
          <cell r="A284" t="str">
            <v>TMS</v>
          </cell>
          <cell r="B284" t="str">
            <v>Kinh doanh vận tải đường bộ, đường sắt, đường thủy, hàng không</v>
          </cell>
          <cell r="C284">
            <v>60000</v>
          </cell>
          <cell r="D284" t="str">
            <v>Large</v>
          </cell>
        </row>
        <row r="285">
          <cell r="A285" t="str">
            <v>TTZ</v>
          </cell>
          <cell r="B285" t="str">
            <v>Kinh doanh vận tải đường bộ, đường sắt, đường thủy, hàng không</v>
          </cell>
          <cell r="C285">
            <v>6200</v>
          </cell>
          <cell r="D285" t="str">
            <v>Small</v>
          </cell>
        </row>
        <row r="286">
          <cell r="A286" t="str">
            <v>VFR</v>
          </cell>
          <cell r="B286" t="str">
            <v>Kinh doanh vận tải đường bộ, đường sắt, đường thủy, hàng không</v>
          </cell>
          <cell r="C286">
            <v>16100.000000000002</v>
          </cell>
          <cell r="D286" t="str">
            <v>Medium</v>
          </cell>
        </row>
        <row r="287">
          <cell r="A287" t="str">
            <v>VGP</v>
          </cell>
          <cell r="B287" t="str">
            <v>Kinh doanh vận tải đường bộ, đường sắt, đường thủy, hàng không</v>
          </cell>
          <cell r="C287">
            <v>19700</v>
          </cell>
          <cell r="D287" t="str">
            <v>Medium</v>
          </cell>
        </row>
        <row r="288">
          <cell r="A288" t="str">
            <v>VIP</v>
          </cell>
          <cell r="B288" t="str">
            <v>Kinh doanh vận tải đường bộ, đường sắt, đường thủy, hàng không</v>
          </cell>
          <cell r="C288">
            <v>11200</v>
          </cell>
          <cell r="D288" t="str">
            <v>Medium</v>
          </cell>
        </row>
        <row r="289">
          <cell r="A289" t="str">
            <v>VNA</v>
          </cell>
          <cell r="B289" t="str">
            <v>Kinh doanh vận tải đường bộ, đường sắt, đường thủy, hàng không</v>
          </cell>
          <cell r="C289">
            <v>3200</v>
          </cell>
          <cell r="D289" t="str">
            <v>Small</v>
          </cell>
        </row>
        <row r="290">
          <cell r="A290" t="str">
            <v>VNF</v>
          </cell>
          <cell r="B290" t="str">
            <v>Kinh doanh vận tải đường bộ, đường sắt, đường thủy, hàng không</v>
          </cell>
          <cell r="C290">
            <v>54700</v>
          </cell>
          <cell r="D290" t="str">
            <v>Large</v>
          </cell>
        </row>
        <row r="291">
          <cell r="A291" t="str">
            <v>VNL</v>
          </cell>
          <cell r="B291" t="str">
            <v>Kinh doanh vận tải đường bộ, đường sắt, đường thủy, hàng không</v>
          </cell>
          <cell r="C291">
            <v>27500</v>
          </cell>
          <cell r="D291" t="str">
            <v>Medium</v>
          </cell>
        </row>
        <row r="292">
          <cell r="A292" t="str">
            <v>VNT</v>
          </cell>
          <cell r="B292" t="str">
            <v>Kinh doanh vận tải đường bộ, đường sắt, đường thủy, hàng không</v>
          </cell>
          <cell r="C292">
            <v>39900</v>
          </cell>
          <cell r="D292" t="str">
            <v>Large</v>
          </cell>
        </row>
        <row r="293">
          <cell r="A293" t="str">
            <v>VOS</v>
          </cell>
          <cell r="B293" t="str">
            <v>Kinh doanh vận tải đường bộ, đường sắt, đường thủy, hàng không</v>
          </cell>
          <cell r="C293">
            <v>3700</v>
          </cell>
          <cell r="D293" t="str">
            <v>Small</v>
          </cell>
        </row>
        <row r="294">
          <cell r="A294" t="str">
            <v>VSC</v>
          </cell>
          <cell r="B294" t="str">
            <v>Kinh doanh vận tải đường bộ, đường sắt, đường thủy, hàng không</v>
          </cell>
          <cell r="C294">
            <v>48400</v>
          </cell>
          <cell r="D294" t="str">
            <v>Large</v>
          </cell>
        </row>
        <row r="295">
          <cell r="A295" t="str">
            <v>VTO</v>
          </cell>
          <cell r="B295" t="str">
            <v>Kinh doanh vận tải đường bộ, đường sắt, đường thủy, hàng không</v>
          </cell>
          <cell r="C295">
            <v>7100</v>
          </cell>
          <cell r="D295" t="str">
            <v>Small</v>
          </cell>
        </row>
        <row r="296">
          <cell r="A296" t="str">
            <v>WCS</v>
          </cell>
          <cell r="B296" t="str">
            <v>Kinh doanh vận tải đường bộ, đường sắt, đường thủy, hàng không</v>
          </cell>
          <cell r="C296">
            <v>145000</v>
          </cell>
          <cell r="D296" t="str">
            <v>Large</v>
          </cell>
        </row>
        <row r="297">
          <cell r="A297" t="str">
            <v>PNJ</v>
          </cell>
          <cell r="B297" t="str">
            <v>Kinh doanh vàng</v>
          </cell>
          <cell r="C297">
            <v>39500</v>
          </cell>
          <cell r="D297" t="str">
            <v>Large</v>
          </cell>
        </row>
        <row r="298">
          <cell r="A298" t="str">
            <v>TMX</v>
          </cell>
          <cell r="B298" t="str">
            <v>Kinh doanh vật liệu xây dựng</v>
          </cell>
          <cell r="C298">
            <v>9000</v>
          </cell>
          <cell r="D298" t="str">
            <v>Small</v>
          </cell>
        </row>
        <row r="299">
          <cell r="A299" t="str">
            <v>EVE</v>
          </cell>
          <cell r="B299" t="str">
            <v>May, sản xuất trang phục và da giày</v>
          </cell>
          <cell r="C299">
            <v>29000</v>
          </cell>
          <cell r="D299" t="str">
            <v>Large</v>
          </cell>
        </row>
        <row r="300">
          <cell r="A300" t="str">
            <v>GIL</v>
          </cell>
          <cell r="B300" t="str">
            <v>May, sản xuất trang phục và da giày</v>
          </cell>
          <cell r="C300">
            <v>25700</v>
          </cell>
          <cell r="D300" t="str">
            <v>Medium</v>
          </cell>
        </row>
        <row r="301">
          <cell r="A301" t="str">
            <v>GMC</v>
          </cell>
          <cell r="B301" t="str">
            <v>May, sản xuất trang phục và da giày</v>
          </cell>
          <cell r="C301">
            <v>43300</v>
          </cell>
          <cell r="D301" t="str">
            <v>Large</v>
          </cell>
        </row>
        <row r="302">
          <cell r="A302" t="str">
            <v>KMR</v>
          </cell>
          <cell r="B302" t="str">
            <v>May, sản xuất trang phục và da giày</v>
          </cell>
          <cell r="C302">
            <v>5200</v>
          </cell>
          <cell r="D302" t="str">
            <v>Small</v>
          </cell>
        </row>
        <row r="303">
          <cell r="A303" t="str">
            <v>NPS</v>
          </cell>
          <cell r="B303" t="str">
            <v>May, sản xuất trang phục và da giày</v>
          </cell>
          <cell r="C303">
            <v>14400</v>
          </cell>
          <cell r="D303" t="str">
            <v>Small</v>
          </cell>
        </row>
        <row r="304">
          <cell r="A304" t="str">
            <v>SFN</v>
          </cell>
          <cell r="B304" t="str">
            <v>May, sản xuất trang phục và da giày</v>
          </cell>
          <cell r="C304">
            <v>16000</v>
          </cell>
          <cell r="D304" t="str">
            <v>Small</v>
          </cell>
        </row>
        <row r="305">
          <cell r="A305" t="str">
            <v>TCM</v>
          </cell>
          <cell r="B305" t="str">
            <v>May, sản xuất trang phục và da giày</v>
          </cell>
          <cell r="C305">
            <v>34100</v>
          </cell>
          <cell r="D305" t="str">
            <v>Large</v>
          </cell>
        </row>
        <row r="306">
          <cell r="A306" t="str">
            <v>TET</v>
          </cell>
          <cell r="B306" t="str">
            <v>May, sản xuất trang phục và da giày</v>
          </cell>
          <cell r="C306">
            <v>24800</v>
          </cell>
          <cell r="D306" t="str">
            <v>Medium</v>
          </cell>
        </row>
        <row r="307">
          <cell r="A307" t="str">
            <v>TNG</v>
          </cell>
          <cell r="B307" t="str">
            <v>May, sản xuất trang phục và da giày</v>
          </cell>
          <cell r="C307">
            <v>25200</v>
          </cell>
          <cell r="D307" t="str">
            <v>Medium</v>
          </cell>
        </row>
        <row r="308">
          <cell r="A308" t="str">
            <v>ACB</v>
          </cell>
          <cell r="B308" t="str">
            <v>Ngân hàng</v>
          </cell>
          <cell r="C308" t="e">
            <v>#N/A</v>
          </cell>
          <cell r="D308" t="e">
            <v>#N/A</v>
          </cell>
        </row>
        <row r="309">
          <cell r="A309" t="str">
            <v>BID</v>
          </cell>
          <cell r="B309" t="str">
            <v>Ngân hàng</v>
          </cell>
          <cell r="C309" t="e">
            <v>#N/A</v>
          </cell>
          <cell r="D309" t="e">
            <v>#N/A</v>
          </cell>
        </row>
        <row r="310">
          <cell r="A310" t="str">
            <v>CTG</v>
          </cell>
          <cell r="B310" t="str">
            <v>Ngân hàng</v>
          </cell>
          <cell r="C310" t="e">
            <v>#N/A</v>
          </cell>
          <cell r="D310" t="e">
            <v>#N/A</v>
          </cell>
        </row>
        <row r="311">
          <cell r="A311" t="str">
            <v>EIB</v>
          </cell>
          <cell r="B311" t="str">
            <v>Ngân hàng</v>
          </cell>
          <cell r="C311" t="e">
            <v>#N/A</v>
          </cell>
          <cell r="D311" t="e">
            <v>#N/A</v>
          </cell>
        </row>
        <row r="312">
          <cell r="A312" t="str">
            <v>MBB</v>
          </cell>
          <cell r="B312" t="str">
            <v>Ngân hàng</v>
          </cell>
          <cell r="C312" t="e">
            <v>#N/A</v>
          </cell>
          <cell r="D312" t="e">
            <v>#N/A</v>
          </cell>
        </row>
        <row r="313">
          <cell r="A313" t="str">
            <v>NVB</v>
          </cell>
          <cell r="B313" t="str">
            <v>Ngân hàng</v>
          </cell>
          <cell r="C313" t="e">
            <v>#N/A</v>
          </cell>
          <cell r="D313" t="e">
            <v>#N/A</v>
          </cell>
        </row>
        <row r="314">
          <cell r="A314" t="str">
            <v>SHB</v>
          </cell>
          <cell r="B314" t="str">
            <v>Ngân hàng</v>
          </cell>
          <cell r="C314" t="e">
            <v>#N/A</v>
          </cell>
          <cell r="D314" t="e">
            <v>#N/A</v>
          </cell>
        </row>
        <row r="315">
          <cell r="A315" t="str">
            <v>STB</v>
          </cell>
          <cell r="B315" t="str">
            <v>Ngân hàng</v>
          </cell>
          <cell r="C315" t="e">
            <v>#N/A</v>
          </cell>
          <cell r="D315" t="e">
            <v>#N/A</v>
          </cell>
        </row>
        <row r="316">
          <cell r="A316" t="str">
            <v>VCB</v>
          </cell>
          <cell r="B316" t="str">
            <v>Ngân hàng</v>
          </cell>
          <cell r="C316" t="e">
            <v>#N/A</v>
          </cell>
          <cell r="D316" t="e">
            <v>#N/A</v>
          </cell>
        </row>
        <row r="317">
          <cell r="A317" t="str">
            <v>APC</v>
          </cell>
          <cell r="B317" t="str">
            <v>SX phân bón, hóa chất cơ bản, hạt nhựa cao su tổng hợp</v>
          </cell>
          <cell r="C317">
            <v>18300</v>
          </cell>
          <cell r="D317" t="str">
            <v>Medium</v>
          </cell>
        </row>
        <row r="318">
          <cell r="A318" t="str">
            <v>AMV</v>
          </cell>
          <cell r="B318" t="str">
            <v xml:space="preserve"> SX đồ gia dụng, thiết bị văn phòng, thiết bị giáo dục, trang TBYT</v>
          </cell>
          <cell r="C318">
            <v>4000</v>
          </cell>
          <cell r="D318" t="str">
            <v>Small</v>
          </cell>
        </row>
        <row r="319">
          <cell r="A319" t="str">
            <v>DNM</v>
          </cell>
          <cell r="B319" t="str">
            <v xml:space="preserve"> SX đồ gia dụng, thiết bị văn phòng, thiết bị giáo dục, trang TBYT</v>
          </cell>
          <cell r="C319">
            <v>35100</v>
          </cell>
          <cell r="D319" t="str">
            <v>Large</v>
          </cell>
        </row>
        <row r="320">
          <cell r="A320" t="str">
            <v>JVC</v>
          </cell>
          <cell r="B320" t="str">
            <v xml:space="preserve"> SX đồ gia dụng, thiết bị văn phòng, thiết bị giáo dục, trang TBYT</v>
          </cell>
          <cell r="C320">
            <v>8100</v>
          </cell>
          <cell r="D320" t="str">
            <v>Medium</v>
          </cell>
        </row>
        <row r="321">
          <cell r="A321" t="str">
            <v>KSD</v>
          </cell>
          <cell r="B321" t="str">
            <v xml:space="preserve"> SX đồ gia dụng, thiết bị văn phòng, thiết bị giáo dục, trang TBYT</v>
          </cell>
          <cell r="C321">
            <v>5000</v>
          </cell>
          <cell r="D321" t="str">
            <v>Small</v>
          </cell>
        </row>
        <row r="322">
          <cell r="A322" t="str">
            <v>NAG</v>
          </cell>
          <cell r="B322" t="str">
            <v xml:space="preserve"> SX đồ gia dụng, thiết bị văn phòng, thiết bị giáo dục, trang TBYT</v>
          </cell>
          <cell r="C322">
            <v>7700</v>
          </cell>
          <cell r="D322" t="str">
            <v>Medium</v>
          </cell>
        </row>
        <row r="323">
          <cell r="A323" t="str">
            <v>ST8</v>
          </cell>
          <cell r="B323" t="str">
            <v xml:space="preserve"> SX đồ gia dụng, thiết bị văn phòng, thiết bị giáo dục, trang TBYT</v>
          </cell>
          <cell r="C323">
            <v>22200</v>
          </cell>
          <cell r="D323" t="str">
            <v>Large</v>
          </cell>
        </row>
        <row r="324">
          <cell r="A324" t="str">
            <v>BTP</v>
          </cell>
          <cell r="B324" t="str">
            <v xml:space="preserve">Sản xuất, phân phối điện, năng lượng, dịch vụ viễn thông </v>
          </cell>
          <cell r="C324">
            <v>14500</v>
          </cell>
          <cell r="D324" t="str">
            <v>Medium</v>
          </cell>
        </row>
        <row r="325">
          <cell r="A325" t="str">
            <v>CHP</v>
          </cell>
          <cell r="B325" t="str">
            <v xml:space="preserve">Sản xuất, phân phối điện, năng lượng, dịch vụ viễn thông </v>
          </cell>
          <cell r="C325">
            <v>18000</v>
          </cell>
          <cell r="D325" t="str">
            <v>Medium</v>
          </cell>
        </row>
        <row r="326">
          <cell r="A326" t="str">
            <v>CKV</v>
          </cell>
          <cell r="B326" t="str">
            <v xml:space="preserve">Sản xuất, phân phối điện, năng lượng, dịch vụ viễn thông </v>
          </cell>
          <cell r="C326">
            <v>12700</v>
          </cell>
          <cell r="D326" t="str">
            <v>Small</v>
          </cell>
        </row>
        <row r="327">
          <cell r="A327" t="str">
            <v>CLW</v>
          </cell>
          <cell r="B327" t="str">
            <v xml:space="preserve">Sản xuất, phân phối điện, năng lượng, dịch vụ viễn thông </v>
          </cell>
          <cell r="C327">
            <v>16400</v>
          </cell>
          <cell r="D327" t="str">
            <v>Medium</v>
          </cell>
        </row>
        <row r="328">
          <cell r="A328" t="str">
            <v>CMT</v>
          </cell>
          <cell r="B328" t="str">
            <v xml:space="preserve">Sản xuất, phân phối điện, năng lượng, dịch vụ viễn thông </v>
          </cell>
          <cell r="C328">
            <v>13000</v>
          </cell>
          <cell r="D328" t="str">
            <v>Medium</v>
          </cell>
        </row>
        <row r="329">
          <cell r="A329" t="str">
            <v>DRL</v>
          </cell>
          <cell r="B329" t="str">
            <v xml:space="preserve">Sản xuất, phân phối điện, năng lượng, dịch vụ viễn thông </v>
          </cell>
          <cell r="C329">
            <v>40000</v>
          </cell>
          <cell r="D329" t="str">
            <v>Large</v>
          </cell>
        </row>
        <row r="330">
          <cell r="A330" t="str">
            <v>HJS</v>
          </cell>
          <cell r="B330" t="str">
            <v xml:space="preserve">Sản xuất, phân phối điện, năng lượng, dịch vụ viễn thông </v>
          </cell>
          <cell r="C330">
            <v>13200</v>
          </cell>
          <cell r="D330" t="str">
            <v>Medium</v>
          </cell>
        </row>
        <row r="331">
          <cell r="A331" t="str">
            <v>KHP</v>
          </cell>
          <cell r="B331" t="str">
            <v xml:space="preserve">Sản xuất, phân phối điện, năng lượng, dịch vụ viễn thông </v>
          </cell>
          <cell r="C331">
            <v>12300</v>
          </cell>
          <cell r="D331" t="str">
            <v>Small</v>
          </cell>
        </row>
        <row r="332">
          <cell r="A332" t="str">
            <v>KST</v>
          </cell>
          <cell r="B332" t="str">
            <v xml:space="preserve">Sản xuất, phân phối điện, năng lượng, dịch vụ viễn thông </v>
          </cell>
          <cell r="C332">
            <v>4400</v>
          </cell>
          <cell r="D332" t="str">
            <v>Small</v>
          </cell>
        </row>
        <row r="333">
          <cell r="A333" t="str">
            <v>NBP</v>
          </cell>
          <cell r="B333" t="str">
            <v xml:space="preserve">Sản xuất, phân phối điện, năng lượng, dịch vụ viễn thông </v>
          </cell>
          <cell r="C333">
            <v>16300</v>
          </cell>
          <cell r="D333" t="str">
            <v>Medium</v>
          </cell>
        </row>
        <row r="334">
          <cell r="A334" t="str">
            <v>NT2</v>
          </cell>
          <cell r="B334" t="str">
            <v xml:space="preserve">Sản xuất, phân phối điện, năng lượng, dịch vụ viễn thông </v>
          </cell>
          <cell r="C334">
            <v>23000</v>
          </cell>
          <cell r="D334" t="str">
            <v>Large</v>
          </cell>
        </row>
        <row r="335">
          <cell r="A335" t="str">
            <v>ONE</v>
          </cell>
          <cell r="B335" t="str">
            <v xml:space="preserve">Sản xuất, phân phối điện, năng lượng, dịch vụ viễn thông </v>
          </cell>
          <cell r="C335">
            <v>11000</v>
          </cell>
          <cell r="D335" t="str">
            <v>Small</v>
          </cell>
        </row>
        <row r="336">
          <cell r="A336" t="str">
            <v>PPC</v>
          </cell>
          <cell r="B336" t="str">
            <v xml:space="preserve">Sản xuất, phân phối điện, năng lượng, dịch vụ viễn thông </v>
          </cell>
          <cell r="C336">
            <v>21700</v>
          </cell>
          <cell r="D336" t="str">
            <v>Medium</v>
          </cell>
        </row>
        <row r="337">
          <cell r="A337" t="str">
            <v>SBA</v>
          </cell>
          <cell r="B337" t="str">
            <v xml:space="preserve">Sản xuất, phân phối điện, năng lượng, dịch vụ viễn thông </v>
          </cell>
          <cell r="C337">
            <v>10000</v>
          </cell>
          <cell r="D337" t="str">
            <v>Small</v>
          </cell>
        </row>
        <row r="338">
          <cell r="A338" t="str">
            <v>SEB</v>
          </cell>
          <cell r="B338" t="str">
            <v xml:space="preserve">Sản xuất, phân phối điện, năng lượng, dịch vụ viễn thông </v>
          </cell>
          <cell r="C338">
            <v>28000</v>
          </cell>
          <cell r="D338" t="str">
            <v>Large</v>
          </cell>
        </row>
        <row r="339">
          <cell r="A339" t="str">
            <v>SHP</v>
          </cell>
          <cell r="B339" t="str">
            <v xml:space="preserve">Sản xuất, phân phối điện, năng lượng, dịch vụ viễn thông </v>
          </cell>
          <cell r="C339">
            <v>18000</v>
          </cell>
          <cell r="D339" t="str">
            <v>Medium</v>
          </cell>
        </row>
        <row r="340">
          <cell r="A340" t="str">
            <v>SJD</v>
          </cell>
          <cell r="B340" t="str">
            <v xml:space="preserve">Sản xuất, phân phối điện, năng lượng, dịch vụ viễn thông </v>
          </cell>
          <cell r="C340">
            <v>29400</v>
          </cell>
          <cell r="D340" t="str">
            <v>Large</v>
          </cell>
        </row>
        <row r="341">
          <cell r="A341" t="str">
            <v>TBC</v>
          </cell>
          <cell r="B341" t="str">
            <v xml:space="preserve">Sản xuất, phân phối điện, năng lượng, dịch vụ viễn thông </v>
          </cell>
          <cell r="C341">
            <v>25100</v>
          </cell>
          <cell r="D341" t="str">
            <v>Large</v>
          </cell>
        </row>
        <row r="342">
          <cell r="A342" t="str">
            <v>TDW</v>
          </cell>
          <cell r="B342" t="str">
            <v xml:space="preserve">Sản xuất, phân phối điện, năng lượng, dịch vụ viễn thông </v>
          </cell>
          <cell r="C342">
            <v>24500</v>
          </cell>
          <cell r="D342" t="str">
            <v>Large</v>
          </cell>
        </row>
        <row r="343">
          <cell r="A343" t="str">
            <v>TIC</v>
          </cell>
          <cell r="B343" t="str">
            <v xml:space="preserve">Sản xuất, phân phối điện, năng lượng, dịch vụ viễn thông </v>
          </cell>
          <cell r="C343">
            <v>12700</v>
          </cell>
          <cell r="D343" t="str">
            <v>Small</v>
          </cell>
        </row>
        <row r="344">
          <cell r="A344" t="str">
            <v>TMP</v>
          </cell>
          <cell r="B344" t="str">
            <v xml:space="preserve">Sản xuất, phân phối điện, năng lượng, dịch vụ viễn thông </v>
          </cell>
          <cell r="C344">
            <v>29000</v>
          </cell>
          <cell r="D344" t="str">
            <v>Large</v>
          </cell>
        </row>
        <row r="345">
          <cell r="A345" t="str">
            <v>UIC</v>
          </cell>
          <cell r="B345" t="str">
            <v xml:space="preserve">Sản xuất, phân phối điện, năng lượng, dịch vụ viễn thông </v>
          </cell>
          <cell r="C345">
            <v>19600</v>
          </cell>
          <cell r="D345" t="str">
            <v>Medium</v>
          </cell>
        </row>
        <row r="346">
          <cell r="A346" t="str">
            <v>VAT</v>
          </cell>
          <cell r="B346" t="str">
            <v xml:space="preserve">Sản xuất, phân phối điện, năng lượng, dịch vụ viễn thông </v>
          </cell>
          <cell r="C346">
            <v>12500</v>
          </cell>
          <cell r="D346" t="str">
            <v>Small</v>
          </cell>
        </row>
        <row r="347">
          <cell r="A347" t="str">
            <v>VSH</v>
          </cell>
          <cell r="B347" t="str">
            <v xml:space="preserve">Sản xuất, phân phối điện, năng lượng, dịch vụ viễn thông </v>
          </cell>
          <cell r="C347">
            <v>13400</v>
          </cell>
          <cell r="D347" t="str">
            <v>Medium</v>
          </cell>
        </row>
        <row r="348">
          <cell r="A348" t="str">
            <v>CAV</v>
          </cell>
          <cell r="B348" t="str">
            <v>SX điện tử, máy vi tính quang học, thiết bị viễn thông</v>
          </cell>
          <cell r="C348">
            <v>35000</v>
          </cell>
          <cell r="D348" t="str">
            <v>Large</v>
          </cell>
        </row>
        <row r="349">
          <cell r="A349" t="str">
            <v>CJC</v>
          </cell>
          <cell r="B349" t="str">
            <v>SX điện tử, máy vi tính quang học, thiết bị viễn thông</v>
          </cell>
          <cell r="C349">
            <v>21300</v>
          </cell>
          <cell r="D349" t="str">
            <v>Large</v>
          </cell>
        </row>
        <row r="350">
          <cell r="A350" t="str">
            <v>CMG</v>
          </cell>
          <cell r="B350" t="str">
            <v>SX điện tử, máy vi tính quang học, thiết bị viễn thông</v>
          </cell>
          <cell r="C350">
            <v>15600</v>
          </cell>
          <cell r="D350" t="str">
            <v>Medium</v>
          </cell>
        </row>
        <row r="351">
          <cell r="A351" t="str">
            <v>DHP</v>
          </cell>
          <cell r="B351" t="str">
            <v>SX điện tử, máy vi tính quang học, thiết bị viễn thông</v>
          </cell>
          <cell r="C351">
            <v>9000</v>
          </cell>
          <cell r="D351" t="str">
            <v>Small</v>
          </cell>
        </row>
        <row r="352">
          <cell r="A352" t="str">
            <v>DNC</v>
          </cell>
          <cell r="B352" t="str">
            <v>SX điện tử, máy vi tính quang học, thiết bị viễn thông</v>
          </cell>
          <cell r="C352">
            <v>14600</v>
          </cell>
          <cell r="D352" t="str">
            <v>Medium</v>
          </cell>
        </row>
        <row r="353">
          <cell r="A353" t="str">
            <v>DQC</v>
          </cell>
          <cell r="B353" t="str">
            <v>SX điện tử, máy vi tính quang học, thiết bị viễn thông</v>
          </cell>
          <cell r="C353">
            <v>53000</v>
          </cell>
          <cell r="D353" t="str">
            <v>Large</v>
          </cell>
        </row>
        <row r="354">
          <cell r="A354" t="str">
            <v>DZM</v>
          </cell>
          <cell r="B354" t="str">
            <v>SX điện tử, máy vi tính quang học, thiết bị viễn thông</v>
          </cell>
          <cell r="C354">
            <v>5700</v>
          </cell>
          <cell r="D354" t="str">
            <v>Small</v>
          </cell>
        </row>
        <row r="355">
          <cell r="A355" t="str">
            <v>ELC</v>
          </cell>
          <cell r="B355" t="str">
            <v>SX điện tử, máy vi tính quang học, thiết bị viễn thông</v>
          </cell>
          <cell r="C355">
            <v>15500</v>
          </cell>
          <cell r="D355" t="str">
            <v>Medium</v>
          </cell>
        </row>
        <row r="356">
          <cell r="A356" t="str">
            <v>EMC</v>
          </cell>
          <cell r="B356" t="str">
            <v>SX điện tử, máy vi tính quang học, thiết bị viễn thông</v>
          </cell>
          <cell r="C356">
            <v>8600</v>
          </cell>
          <cell r="D356" t="str">
            <v>Small</v>
          </cell>
        </row>
        <row r="357">
          <cell r="A357" t="str">
            <v>FPT</v>
          </cell>
          <cell r="B357" t="str">
            <v>SX điện tử, máy vi tính quang học, thiết bị viễn thông</v>
          </cell>
          <cell r="C357">
            <v>46400</v>
          </cell>
          <cell r="D357" t="str">
            <v>Large</v>
          </cell>
        </row>
        <row r="358">
          <cell r="A358" t="str">
            <v>GLT</v>
          </cell>
          <cell r="B358" t="str">
            <v>SX điện tử, máy vi tính quang học, thiết bị viễn thông</v>
          </cell>
          <cell r="C358">
            <v>20000</v>
          </cell>
          <cell r="D358" t="str">
            <v>Large</v>
          </cell>
        </row>
        <row r="359">
          <cell r="A359" t="str">
            <v>LGC</v>
          </cell>
          <cell r="B359" t="str">
            <v>SX điện tử, máy vi tính quang học, thiết bị viễn thông</v>
          </cell>
          <cell r="C359">
            <v>24100</v>
          </cell>
          <cell r="D359" t="str">
            <v>Large</v>
          </cell>
        </row>
        <row r="360">
          <cell r="A360" t="str">
            <v>LTC</v>
          </cell>
          <cell r="B360" t="str">
            <v>SX điện tử, máy vi tính quang học, thiết bị viễn thông</v>
          </cell>
          <cell r="C360">
            <v>5800</v>
          </cell>
          <cell r="D360" t="str">
            <v>Small</v>
          </cell>
        </row>
        <row r="361">
          <cell r="A361" t="str">
            <v>PAC</v>
          </cell>
          <cell r="B361" t="str">
            <v>SX điện tử, máy vi tính quang học, thiết bị viễn thông</v>
          </cell>
          <cell r="C361">
            <v>26500</v>
          </cell>
          <cell r="D361" t="str">
            <v>Large</v>
          </cell>
        </row>
        <row r="362">
          <cell r="A362" t="str">
            <v>POT</v>
          </cell>
          <cell r="B362" t="str">
            <v>SX điện tử, máy vi tính quang học, thiết bị viễn thông</v>
          </cell>
          <cell r="C362">
            <v>15100</v>
          </cell>
          <cell r="D362" t="str">
            <v>Medium</v>
          </cell>
        </row>
        <row r="363">
          <cell r="A363" t="str">
            <v>PSD</v>
          </cell>
          <cell r="B363" t="str">
            <v>SX điện tử, máy vi tính quang học, thiết bị viễn thông</v>
          </cell>
          <cell r="C363">
            <v>32000</v>
          </cell>
          <cell r="D363" t="str">
            <v>Large</v>
          </cell>
        </row>
        <row r="364">
          <cell r="A364" t="str">
            <v>RAL</v>
          </cell>
          <cell r="B364" t="str">
            <v>SX điện tử, máy vi tính quang học, thiết bị viễn thông</v>
          </cell>
          <cell r="C364">
            <v>47000</v>
          </cell>
          <cell r="D364" t="str">
            <v>Large</v>
          </cell>
        </row>
        <row r="365">
          <cell r="A365" t="str">
            <v>SAM</v>
          </cell>
          <cell r="B365" t="str">
            <v>SX điện tử, máy vi tính quang học, thiết bị viễn thông</v>
          </cell>
          <cell r="C365">
            <v>11700</v>
          </cell>
          <cell r="D365" t="str">
            <v>Medium</v>
          </cell>
        </row>
        <row r="366">
          <cell r="A366" t="str">
            <v>SGT</v>
          </cell>
          <cell r="B366" t="str">
            <v>SX điện tử, máy vi tính quang học, thiết bị viễn thông</v>
          </cell>
          <cell r="C366">
            <v>4700</v>
          </cell>
          <cell r="D366" t="str">
            <v>Small</v>
          </cell>
        </row>
        <row r="367">
          <cell r="A367" t="str">
            <v>SMT</v>
          </cell>
          <cell r="B367" t="str">
            <v>SX điện tử, máy vi tính quang học, thiết bị viễn thông</v>
          </cell>
          <cell r="C367">
            <v>23800</v>
          </cell>
          <cell r="D367" t="str">
            <v>Large</v>
          </cell>
        </row>
        <row r="368">
          <cell r="A368" t="str">
            <v>SRA</v>
          </cell>
          <cell r="B368" t="str">
            <v>SX điện tử, máy vi tính quang học, thiết bị viễn thông</v>
          </cell>
          <cell r="C368">
            <v>1800</v>
          </cell>
          <cell r="D368" t="str">
            <v>Small</v>
          </cell>
        </row>
        <row r="369">
          <cell r="A369" t="str">
            <v>SRB</v>
          </cell>
          <cell r="B369" t="str">
            <v>SX điện tử, máy vi tính quang học, thiết bị viễn thông</v>
          </cell>
          <cell r="C369">
            <v>2100</v>
          </cell>
          <cell r="D369" t="str">
            <v>Small</v>
          </cell>
        </row>
        <row r="370">
          <cell r="A370" t="str">
            <v>TAG</v>
          </cell>
          <cell r="B370" t="str">
            <v>SX điện tử, máy vi tính quang học, thiết bị viễn thông</v>
          </cell>
          <cell r="C370">
            <v>23700</v>
          </cell>
          <cell r="D370" t="str">
            <v>Large</v>
          </cell>
        </row>
        <row r="371">
          <cell r="A371" t="str">
            <v>TIE</v>
          </cell>
          <cell r="B371" t="str">
            <v>SX điện tử, máy vi tính quang học, thiết bị viễn thông</v>
          </cell>
          <cell r="C371">
            <v>12100</v>
          </cell>
          <cell r="D371" t="str">
            <v>Medium</v>
          </cell>
        </row>
        <row r="372">
          <cell r="A372" t="str">
            <v>TSB</v>
          </cell>
          <cell r="B372" t="str">
            <v>SX điện tử, máy vi tính quang học, thiết bị viễn thông</v>
          </cell>
          <cell r="C372">
            <v>10500</v>
          </cell>
          <cell r="D372" t="str">
            <v>Medium</v>
          </cell>
        </row>
        <row r="373">
          <cell r="A373" t="str">
            <v>TST</v>
          </cell>
          <cell r="B373" t="str">
            <v>SX điện tử, máy vi tính quang học, thiết bị viễn thông</v>
          </cell>
          <cell r="C373">
            <v>5700</v>
          </cell>
          <cell r="D373" t="str">
            <v>Small</v>
          </cell>
        </row>
        <row r="374">
          <cell r="A374" t="str">
            <v>TYA</v>
          </cell>
          <cell r="B374" t="str">
            <v>SX điện tử, máy vi tính quang học, thiết bị viễn thông</v>
          </cell>
          <cell r="C374">
            <v>10700</v>
          </cell>
          <cell r="D374" t="str">
            <v>Medium</v>
          </cell>
        </row>
        <row r="375">
          <cell r="A375" t="str">
            <v>UNI</v>
          </cell>
          <cell r="B375" t="str">
            <v>SX điện tử, máy vi tính quang học, thiết bị viễn thông</v>
          </cell>
          <cell r="C375">
            <v>9700</v>
          </cell>
          <cell r="D375" t="str">
            <v>Small</v>
          </cell>
        </row>
        <row r="376">
          <cell r="A376" t="str">
            <v>VBH</v>
          </cell>
          <cell r="B376" t="str">
            <v>SX điện tử, máy vi tính quang học, thiết bị viễn thông</v>
          </cell>
          <cell r="C376">
            <v>12700</v>
          </cell>
          <cell r="D376" t="str">
            <v>Medium</v>
          </cell>
        </row>
        <row r="377">
          <cell r="A377" t="str">
            <v>VIE</v>
          </cell>
          <cell r="B377" t="str">
            <v>SX điện tử, máy vi tính quang học, thiết bị viễn thông</v>
          </cell>
          <cell r="C377">
            <v>3300</v>
          </cell>
          <cell r="D377" t="str">
            <v>Small</v>
          </cell>
        </row>
        <row r="378">
          <cell r="A378" t="str">
            <v>VKC</v>
          </cell>
          <cell r="B378" t="str">
            <v>SX điện tử, máy vi tính quang học, thiết bị viễn thông</v>
          </cell>
          <cell r="C378">
            <v>10000</v>
          </cell>
          <cell r="D378" t="str">
            <v>Medium</v>
          </cell>
        </row>
        <row r="379">
          <cell r="A379" t="str">
            <v>VLA</v>
          </cell>
          <cell r="B379" t="str">
            <v>SX điện tử, máy vi tính quang học, thiết bị viễn thông</v>
          </cell>
          <cell r="C379">
            <v>11200</v>
          </cell>
          <cell r="D379" t="str">
            <v>Medium</v>
          </cell>
        </row>
        <row r="380">
          <cell r="A380" t="str">
            <v>VTB</v>
          </cell>
          <cell r="B380" t="str">
            <v>SX điện tử, máy vi tính quang học, thiết bị viễn thông</v>
          </cell>
          <cell r="C380">
            <v>13000</v>
          </cell>
          <cell r="D380" t="str">
            <v>Medium</v>
          </cell>
        </row>
        <row r="381">
          <cell r="A381" t="str">
            <v>VTC</v>
          </cell>
          <cell r="B381" t="str">
            <v>SX điện tử, máy vi tính quang học, thiết bị viễn thông</v>
          </cell>
          <cell r="C381">
            <v>6300</v>
          </cell>
          <cell r="D381" t="str">
            <v>Small</v>
          </cell>
        </row>
        <row r="382">
          <cell r="A382" t="str">
            <v>VTH</v>
          </cell>
          <cell r="B382" t="str">
            <v>SX điện tử, máy vi tính quang học, thiết bị viễn thông</v>
          </cell>
          <cell r="C382">
            <v>15500</v>
          </cell>
          <cell r="D382" t="str">
            <v>Medium</v>
          </cell>
        </row>
        <row r="383">
          <cell r="A383" t="str">
            <v>AAA</v>
          </cell>
          <cell r="B383" t="str">
            <v>SX phân bón, hóa chất cơ bản, hạt nhựa cao su tổng hợp</v>
          </cell>
          <cell r="C383">
            <v>13000</v>
          </cell>
          <cell r="D383" t="str">
            <v>Small</v>
          </cell>
        </row>
        <row r="384">
          <cell r="A384" t="str">
            <v>ALT</v>
          </cell>
          <cell r="B384" t="str">
            <v>SX phân bón, hóa chất cơ bản, hạt nhựa cao su tổng hợp</v>
          </cell>
          <cell r="C384">
            <v>13000</v>
          </cell>
          <cell r="D384" t="str">
            <v>Small</v>
          </cell>
        </row>
        <row r="385">
          <cell r="A385" t="str">
            <v>ASA</v>
          </cell>
          <cell r="B385" t="str">
            <v>SX phân bón, hóa chất cơ bản, hạt nhựa cao su tổng hợp</v>
          </cell>
          <cell r="C385">
            <v>4900</v>
          </cell>
          <cell r="D385" t="str">
            <v>Small</v>
          </cell>
        </row>
        <row r="386">
          <cell r="A386" t="str">
            <v>BBS</v>
          </cell>
          <cell r="B386" t="str">
            <v>SX phân bón, hóa chất cơ bản, hạt nhựa cao su tổng hợp</v>
          </cell>
          <cell r="C386">
            <v>14500</v>
          </cell>
          <cell r="D386" t="str">
            <v>Medium</v>
          </cell>
        </row>
        <row r="387">
          <cell r="A387" t="str">
            <v>BMP</v>
          </cell>
          <cell r="B387" t="str">
            <v>SX phân bón, hóa chất cơ bản, hạt nhựa cao su tổng hợp</v>
          </cell>
          <cell r="C387">
            <v>78000</v>
          </cell>
          <cell r="D387" t="str">
            <v>Large</v>
          </cell>
        </row>
        <row r="388">
          <cell r="A388" t="str">
            <v>BPC</v>
          </cell>
          <cell r="B388" t="str">
            <v>SX phân bón, hóa chất cơ bản, hạt nhựa cao su tổng hợp</v>
          </cell>
          <cell r="C388">
            <v>12800</v>
          </cell>
          <cell r="D388" t="str">
            <v>Small</v>
          </cell>
        </row>
        <row r="389">
          <cell r="A389" t="str">
            <v>BRC</v>
          </cell>
          <cell r="B389" t="str">
            <v>SX phân bón, hóa chất cơ bản, hạt nhựa cao su tổng hợp</v>
          </cell>
          <cell r="C389">
            <v>9300</v>
          </cell>
          <cell r="D389" t="str">
            <v>Small</v>
          </cell>
        </row>
        <row r="390">
          <cell r="A390" t="str">
            <v>BXH</v>
          </cell>
          <cell r="B390" t="str">
            <v>SX phân bón, hóa chất cơ bản, hạt nhựa cao su tổng hợp</v>
          </cell>
          <cell r="C390">
            <v>14900</v>
          </cell>
          <cell r="D390" t="str">
            <v>Medium</v>
          </cell>
        </row>
        <row r="391">
          <cell r="A391" t="str">
            <v>CLC</v>
          </cell>
          <cell r="B391" t="str">
            <v>SX phân bón, hóa chất cơ bản, hạt nhựa cao su tổng hợp</v>
          </cell>
          <cell r="C391">
            <v>31500</v>
          </cell>
          <cell r="D391" t="str">
            <v>Large</v>
          </cell>
        </row>
        <row r="392">
          <cell r="A392" t="str">
            <v>CPC</v>
          </cell>
          <cell r="B392" t="str">
            <v>SX phân bón, hóa chất cơ bản, hạt nhựa cao su tổng hợp</v>
          </cell>
          <cell r="C392">
            <v>20800</v>
          </cell>
          <cell r="D392" t="str">
            <v>Medium</v>
          </cell>
        </row>
        <row r="393">
          <cell r="A393" t="str">
            <v>CSV</v>
          </cell>
          <cell r="B393" t="str">
            <v>SX phân bón, hóa chất cơ bản, hạt nhựa cao su tổng hợp</v>
          </cell>
          <cell r="C393">
            <v>23400</v>
          </cell>
          <cell r="D393" t="str">
            <v>Medium</v>
          </cell>
        </row>
        <row r="394">
          <cell r="A394" t="str">
            <v>DAG</v>
          </cell>
          <cell r="B394" t="str">
            <v>SX phân bón, hóa chất cơ bản, hạt nhựa cao su tổng hợp</v>
          </cell>
          <cell r="C394">
            <v>18200</v>
          </cell>
          <cell r="D394" t="str">
            <v>Medium</v>
          </cell>
        </row>
        <row r="395">
          <cell r="A395" t="str">
            <v>DCM</v>
          </cell>
          <cell r="B395" t="str">
            <v>SX phân bón, hóa chất cơ bản, hạt nhựa cao su tổng hợp</v>
          </cell>
          <cell r="C395">
            <v>13000</v>
          </cell>
          <cell r="D395" t="str">
            <v>Small</v>
          </cell>
        </row>
        <row r="396">
          <cell r="A396" t="str">
            <v>DGC</v>
          </cell>
          <cell r="B396" t="str">
            <v>SX phân bón, hóa chất cơ bản, hạt nhựa cao su tổng hợp</v>
          </cell>
          <cell r="C396">
            <v>28000</v>
          </cell>
          <cell r="D396" t="str">
            <v>Large</v>
          </cell>
        </row>
        <row r="397">
          <cell r="A397" t="str">
            <v>DHC</v>
          </cell>
          <cell r="B397" t="str">
            <v>SX phân bón, hóa chất cơ bản, hạt nhựa cao su tổng hợp</v>
          </cell>
          <cell r="C397">
            <v>24500</v>
          </cell>
          <cell r="D397" t="str">
            <v>Medium</v>
          </cell>
        </row>
        <row r="398">
          <cell r="A398" t="str">
            <v>DNP</v>
          </cell>
          <cell r="B398" t="str">
            <v>SX phân bón, hóa chất cơ bản, hạt nhựa cao su tổng hợp</v>
          </cell>
          <cell r="C398">
            <v>15800</v>
          </cell>
          <cell r="D398" t="str">
            <v>Medium</v>
          </cell>
        </row>
        <row r="399">
          <cell r="A399" t="str">
            <v>DPC</v>
          </cell>
          <cell r="B399" t="str">
            <v>SX phân bón, hóa chất cơ bản, hạt nhựa cao su tổng hợp</v>
          </cell>
          <cell r="C399">
            <v>15600</v>
          </cell>
          <cell r="D399" t="str">
            <v>Medium</v>
          </cell>
        </row>
        <row r="400">
          <cell r="A400" t="str">
            <v>DPM</v>
          </cell>
          <cell r="B400" t="str">
            <v>SX phân bón, hóa chất cơ bản, hạt nhựa cao su tổng hợp</v>
          </cell>
          <cell r="C400">
            <v>29700</v>
          </cell>
          <cell r="D400" t="str">
            <v>Large</v>
          </cell>
        </row>
        <row r="401">
          <cell r="A401" t="str">
            <v>DPR</v>
          </cell>
          <cell r="B401" t="str">
            <v>SX phân bón, hóa chất cơ bản, hạt nhựa cao su tổng hợp</v>
          </cell>
          <cell r="C401">
            <v>31900</v>
          </cell>
          <cell r="D401" t="str">
            <v>Large</v>
          </cell>
        </row>
        <row r="402">
          <cell r="A402" t="str">
            <v>DTT</v>
          </cell>
          <cell r="B402" t="str">
            <v>SX phân bón, hóa chất cơ bản, hạt nhựa cao su tổng hợp</v>
          </cell>
          <cell r="C402">
            <v>7000</v>
          </cell>
          <cell r="D402" t="str">
            <v>Small</v>
          </cell>
        </row>
        <row r="403">
          <cell r="A403" t="str">
            <v>HAI</v>
          </cell>
          <cell r="B403" t="str">
            <v>SX phân bón, hóa chất cơ bản, hạt nhựa cao su tổng hợp</v>
          </cell>
          <cell r="C403">
            <v>9400</v>
          </cell>
          <cell r="D403" t="str">
            <v>Small</v>
          </cell>
        </row>
        <row r="404">
          <cell r="A404" t="str">
            <v>HDA</v>
          </cell>
          <cell r="B404" t="str">
            <v>SX phân bón, hóa chất cơ bản, hạt nhựa cao su tổng hợp</v>
          </cell>
          <cell r="C404">
            <v>12200</v>
          </cell>
          <cell r="D404" t="str">
            <v>Small</v>
          </cell>
        </row>
        <row r="405">
          <cell r="A405" t="str">
            <v>HRC</v>
          </cell>
          <cell r="B405" t="str">
            <v>SX phân bón, hóa chất cơ bản, hạt nhựa cao su tổng hợp</v>
          </cell>
          <cell r="C405">
            <v>47000</v>
          </cell>
          <cell r="D405" t="str">
            <v>Large</v>
          </cell>
        </row>
        <row r="406">
          <cell r="A406" t="str">
            <v>HVT</v>
          </cell>
          <cell r="B406" t="str">
            <v>SX phân bón, hóa chất cơ bản, hạt nhựa cao su tổng hợp</v>
          </cell>
          <cell r="C406">
            <v>17500</v>
          </cell>
          <cell r="D406" t="str">
            <v>Medium</v>
          </cell>
        </row>
        <row r="407">
          <cell r="A407" t="str">
            <v>LAS</v>
          </cell>
          <cell r="B407" t="str">
            <v>SX phân bón, hóa chất cơ bản, hạt nhựa cao su tổng hợp</v>
          </cell>
          <cell r="C407">
            <v>27600</v>
          </cell>
          <cell r="D407" t="str">
            <v>Large</v>
          </cell>
        </row>
        <row r="408">
          <cell r="A408" t="str">
            <v>LIX</v>
          </cell>
          <cell r="B408" t="str">
            <v>SX phân bón, hóa chất cơ bản, hạt nhựa cao su tổng hợp</v>
          </cell>
          <cell r="C408">
            <v>36500</v>
          </cell>
          <cell r="D408" t="str">
            <v>Large</v>
          </cell>
        </row>
        <row r="409">
          <cell r="A409" t="str">
            <v>MCP</v>
          </cell>
          <cell r="B409" t="str">
            <v>SX phân bón, hóa chất cơ bản, hạt nhựa cao su tổng hợp</v>
          </cell>
          <cell r="C409">
            <v>14000</v>
          </cell>
          <cell r="D409" t="str">
            <v>Medium</v>
          </cell>
        </row>
        <row r="410">
          <cell r="A410" t="str">
            <v>NET</v>
          </cell>
          <cell r="B410" t="str">
            <v>SX phân bón, hóa chất cơ bản, hạt nhựa cao su tổng hợp</v>
          </cell>
          <cell r="C410">
            <v>27600</v>
          </cell>
          <cell r="D410" t="str">
            <v>Large</v>
          </cell>
        </row>
        <row r="411">
          <cell r="A411" t="str">
            <v>NFC</v>
          </cell>
          <cell r="B411" t="str">
            <v>SX phân bón, hóa chất cơ bản, hạt nhựa cao su tổng hợp</v>
          </cell>
          <cell r="C411">
            <v>25500</v>
          </cell>
          <cell r="D411" t="str">
            <v>Medium</v>
          </cell>
        </row>
        <row r="412">
          <cell r="A412" t="str">
            <v>NHP</v>
          </cell>
          <cell r="B412" t="str">
            <v>SX phân bón, hóa chất cơ bản, hạt nhựa cao su tổng hợp</v>
          </cell>
          <cell r="C412">
            <v>15400</v>
          </cell>
          <cell r="D412" t="str">
            <v>Medium</v>
          </cell>
        </row>
        <row r="413">
          <cell r="A413" t="str">
            <v>NTP</v>
          </cell>
          <cell r="B413" t="str">
            <v>SX phân bón, hóa chất cơ bản, hạt nhựa cao su tổng hợp</v>
          </cell>
          <cell r="C413">
            <v>45000</v>
          </cell>
          <cell r="D413" t="str">
            <v>Large</v>
          </cell>
        </row>
        <row r="414">
          <cell r="A414" t="str">
            <v>PBP</v>
          </cell>
          <cell r="B414" t="str">
            <v>SX phân bón, hóa chất cơ bản, hạt nhựa cao su tổng hợp</v>
          </cell>
          <cell r="C414">
            <v>15800</v>
          </cell>
          <cell r="D414" t="str">
            <v>Medium</v>
          </cell>
        </row>
        <row r="415">
          <cell r="A415" t="str">
            <v>PHR</v>
          </cell>
          <cell r="B415" t="str">
            <v>SX phân bón, hóa chất cơ bản, hạt nhựa cao su tổng hợp</v>
          </cell>
          <cell r="C415">
            <v>20000</v>
          </cell>
          <cell r="D415" t="str">
            <v>Medium</v>
          </cell>
        </row>
        <row r="416">
          <cell r="A416" t="str">
            <v>PSE</v>
          </cell>
          <cell r="B416" t="str">
            <v>SX phân bón, hóa chất cơ bản, hạt nhựa cao su tổng hợp</v>
          </cell>
          <cell r="C416">
            <v>12600</v>
          </cell>
          <cell r="D416" t="str">
            <v>Small</v>
          </cell>
        </row>
        <row r="417">
          <cell r="A417" t="str">
            <v>PVB</v>
          </cell>
          <cell r="B417" t="str">
            <v>SX phân bón, hóa chất cơ bản, hạt nhựa cao su tổng hợp</v>
          </cell>
          <cell r="C417">
            <v>40400</v>
          </cell>
          <cell r="D417" t="str">
            <v>Large</v>
          </cell>
        </row>
        <row r="418">
          <cell r="A418" t="str">
            <v>PVC</v>
          </cell>
          <cell r="B418" t="str">
            <v>SX phân bón, hóa chất cơ bản, hạt nhựa cao su tổng hợp</v>
          </cell>
          <cell r="C418">
            <v>27100</v>
          </cell>
          <cell r="D418" t="str">
            <v>Large</v>
          </cell>
        </row>
        <row r="419">
          <cell r="A419" t="str">
            <v>QBS</v>
          </cell>
          <cell r="B419" t="str">
            <v>SX phân bón, hóa chất cơ bản, hạt nhựa cao su tổng hợp</v>
          </cell>
          <cell r="C419">
            <v>10200</v>
          </cell>
          <cell r="D419" t="str">
            <v>Small</v>
          </cell>
        </row>
        <row r="420">
          <cell r="A420" t="str">
            <v>RDP</v>
          </cell>
          <cell r="B420" t="str">
            <v>SX phân bón, hóa chất cơ bản, hạt nhựa cao su tổng hợp</v>
          </cell>
          <cell r="C420">
            <v>21500</v>
          </cell>
          <cell r="D420" t="str">
            <v>Medium</v>
          </cell>
        </row>
        <row r="421">
          <cell r="A421" t="str">
            <v>SDG</v>
          </cell>
          <cell r="B421" t="str">
            <v>SX phân bón, hóa chất cơ bản, hạt nhựa cao su tổng hợp</v>
          </cell>
          <cell r="C421">
            <v>24000</v>
          </cell>
          <cell r="D421" t="str">
            <v>Medium</v>
          </cell>
        </row>
        <row r="422">
          <cell r="A422" t="str">
            <v>SDN</v>
          </cell>
          <cell r="B422" t="str">
            <v>SX phân bón, hóa chất cơ bản, hạt nhựa cao su tổng hợp</v>
          </cell>
          <cell r="C422">
            <v>24200</v>
          </cell>
          <cell r="D422" t="str">
            <v>Medium</v>
          </cell>
        </row>
        <row r="423">
          <cell r="A423" t="str">
            <v>SFG</v>
          </cell>
          <cell r="B423" t="str">
            <v>SX phân bón, hóa chất cơ bản, hạt nhựa cao su tổng hợp</v>
          </cell>
          <cell r="C423">
            <v>15400</v>
          </cell>
          <cell r="D423" t="str">
            <v>Medium</v>
          </cell>
        </row>
        <row r="424">
          <cell r="A424" t="str">
            <v>SPP</v>
          </cell>
          <cell r="B424" t="str">
            <v>SX phân bón, hóa chất cơ bản, hạt nhựa cao su tổng hợp</v>
          </cell>
          <cell r="C424">
            <v>7000</v>
          </cell>
          <cell r="D424" t="str">
            <v>Small</v>
          </cell>
        </row>
        <row r="425">
          <cell r="A425" t="str">
            <v>STP</v>
          </cell>
          <cell r="B425" t="str">
            <v>SX phân bón, hóa chất cơ bản, hạt nhựa cao su tổng hợp</v>
          </cell>
          <cell r="C425">
            <v>8900</v>
          </cell>
          <cell r="D425" t="str">
            <v>Small</v>
          </cell>
        </row>
        <row r="426">
          <cell r="A426" t="str">
            <v>SVI</v>
          </cell>
          <cell r="B426" t="str">
            <v>SX phân bón, hóa chất cơ bản, hạt nhựa cao su tổng hợp</v>
          </cell>
          <cell r="C426">
            <v>37400</v>
          </cell>
          <cell r="D426" t="str">
            <v>Large</v>
          </cell>
        </row>
        <row r="427">
          <cell r="A427" t="str">
            <v>TNC</v>
          </cell>
          <cell r="B427" t="str">
            <v>SX phân bón, hóa chất cơ bản, hạt nhựa cao su tổng hợp</v>
          </cell>
          <cell r="C427">
            <v>10500</v>
          </cell>
          <cell r="D427" t="str">
            <v>Small</v>
          </cell>
        </row>
        <row r="428">
          <cell r="A428" t="str">
            <v>TPC</v>
          </cell>
          <cell r="B428" t="str">
            <v>SX phân bón, hóa chất cơ bản, hạt nhựa cao su tổng hợp</v>
          </cell>
          <cell r="C428">
            <v>6300</v>
          </cell>
          <cell r="D428" t="str">
            <v>Small</v>
          </cell>
        </row>
        <row r="429">
          <cell r="A429" t="str">
            <v>TPP</v>
          </cell>
          <cell r="B429" t="str">
            <v>SX phân bón, hóa chất cơ bản, hạt nhựa cao su tổng hợp</v>
          </cell>
          <cell r="C429">
            <v>12700</v>
          </cell>
          <cell r="D429" t="str">
            <v>Small</v>
          </cell>
        </row>
        <row r="430">
          <cell r="A430" t="str">
            <v>TRC</v>
          </cell>
          <cell r="B430" t="str">
            <v>SX phân bón, hóa chất cơ bản, hạt nhựa cao su tổng hợp</v>
          </cell>
          <cell r="C430">
            <v>25200</v>
          </cell>
          <cell r="D430" t="str">
            <v>Medium</v>
          </cell>
        </row>
        <row r="431">
          <cell r="A431" t="str">
            <v>TTP</v>
          </cell>
          <cell r="B431" t="str">
            <v>SX phân bón, hóa chất cơ bản, hạt nhựa cao su tổng hợp</v>
          </cell>
          <cell r="C431">
            <v>31000</v>
          </cell>
          <cell r="D431" t="str">
            <v>Large</v>
          </cell>
        </row>
        <row r="432">
          <cell r="A432" t="str">
            <v>VAF</v>
          </cell>
          <cell r="B432" t="str">
            <v>SX phân bón, hóa chất cơ bản, hạt nhựa cao su tổng hợp</v>
          </cell>
          <cell r="C432">
            <v>15600</v>
          </cell>
          <cell r="D432" t="str">
            <v>Medium</v>
          </cell>
        </row>
        <row r="433">
          <cell r="A433" t="str">
            <v>VBC</v>
          </cell>
          <cell r="B433" t="str">
            <v>SX phân bón, hóa chất cơ bản, hạt nhựa cao su tổng hợp</v>
          </cell>
          <cell r="C433">
            <v>40000</v>
          </cell>
          <cell r="D433" t="str">
            <v>Large</v>
          </cell>
        </row>
        <row r="434">
          <cell r="A434" t="str">
            <v>VFG</v>
          </cell>
          <cell r="B434" t="str">
            <v>SX phân bón, hóa chất cơ bản, hạt nhựa cao su tổng hợp</v>
          </cell>
          <cell r="C434">
            <v>38000</v>
          </cell>
          <cell r="D434" t="str">
            <v>Large</v>
          </cell>
        </row>
        <row r="435">
          <cell r="A435" t="str">
            <v>VHG</v>
          </cell>
          <cell r="B435" t="str">
            <v>SX phân bón, hóa chất cơ bản, hạt nhựa cao su tổng hợp</v>
          </cell>
          <cell r="C435">
            <v>10500</v>
          </cell>
          <cell r="D435" t="str">
            <v>Small</v>
          </cell>
        </row>
        <row r="436">
          <cell r="A436" t="str">
            <v>VPK</v>
          </cell>
          <cell r="B436" t="str">
            <v>SX phân bón, hóa chất cơ bản, hạt nhựa cao su tổng hợp</v>
          </cell>
          <cell r="C436">
            <v>21000</v>
          </cell>
          <cell r="D436" t="str">
            <v>Medium</v>
          </cell>
        </row>
        <row r="437">
          <cell r="A437" t="str">
            <v>DNY</v>
          </cell>
          <cell r="B437" t="str">
            <v>SX thép</v>
          </cell>
          <cell r="C437">
            <v>6300</v>
          </cell>
          <cell r="D437" t="str">
            <v>Small</v>
          </cell>
        </row>
        <row r="438">
          <cell r="A438" t="str">
            <v>DTL</v>
          </cell>
          <cell r="B438" t="str">
            <v>SX thép</v>
          </cell>
          <cell r="C438">
            <v>9000</v>
          </cell>
          <cell r="D438" t="str">
            <v>Medium</v>
          </cell>
        </row>
        <row r="439">
          <cell r="A439" t="str">
            <v>HMC</v>
          </cell>
          <cell r="B439" t="str">
            <v>SX thép</v>
          </cell>
          <cell r="C439">
            <v>9100</v>
          </cell>
          <cell r="D439" t="str">
            <v>Medium</v>
          </cell>
        </row>
        <row r="440">
          <cell r="A440" t="str">
            <v>HPG</v>
          </cell>
          <cell r="B440" t="str">
            <v>SX thép</v>
          </cell>
          <cell r="C440">
            <v>28900</v>
          </cell>
          <cell r="D440" t="str">
            <v>Large</v>
          </cell>
        </row>
        <row r="441">
          <cell r="A441" t="str">
            <v>HSG</v>
          </cell>
          <cell r="B441" t="str">
            <v>SX thép</v>
          </cell>
          <cell r="C441">
            <v>42500</v>
          </cell>
          <cell r="D441" t="str">
            <v>Large</v>
          </cell>
        </row>
        <row r="442">
          <cell r="A442" t="str">
            <v>ITQ</v>
          </cell>
          <cell r="B442" t="str">
            <v>SX thép</v>
          </cell>
          <cell r="C442">
            <v>10100</v>
          </cell>
          <cell r="D442" t="str">
            <v>Medium</v>
          </cell>
        </row>
        <row r="443">
          <cell r="A443" t="str">
            <v>KMT</v>
          </cell>
          <cell r="B443" t="str">
            <v>SX thép</v>
          </cell>
          <cell r="C443">
            <v>6500</v>
          </cell>
          <cell r="D443" t="str">
            <v>Small</v>
          </cell>
        </row>
        <row r="444">
          <cell r="A444" t="str">
            <v>KVC</v>
          </cell>
          <cell r="B444" t="str">
            <v>SX thép</v>
          </cell>
          <cell r="C444">
            <v>26500</v>
          </cell>
          <cell r="D444" t="str">
            <v>Large</v>
          </cell>
        </row>
        <row r="445">
          <cell r="A445" t="str">
            <v>MHL</v>
          </cell>
          <cell r="B445" t="str">
            <v>SX thép</v>
          </cell>
          <cell r="C445">
            <v>5200</v>
          </cell>
          <cell r="D445" t="str">
            <v>Small</v>
          </cell>
        </row>
        <row r="446">
          <cell r="A446" t="str">
            <v>NKG</v>
          </cell>
          <cell r="B446" t="str">
            <v>SX thép</v>
          </cell>
          <cell r="C446">
            <v>15000</v>
          </cell>
          <cell r="D446" t="str">
            <v>Large</v>
          </cell>
        </row>
        <row r="447">
          <cell r="A447" t="str">
            <v>POM</v>
          </cell>
          <cell r="B447" t="str">
            <v>SX thép</v>
          </cell>
          <cell r="C447">
            <v>6800</v>
          </cell>
          <cell r="D447" t="str">
            <v>Medium</v>
          </cell>
        </row>
        <row r="448">
          <cell r="A448" t="str">
            <v>SHA</v>
          </cell>
          <cell r="B448" t="str">
            <v>SX thép</v>
          </cell>
          <cell r="C448">
            <v>12800</v>
          </cell>
          <cell r="D448" t="str">
            <v>Large</v>
          </cell>
        </row>
        <row r="449">
          <cell r="A449" t="str">
            <v>SMC</v>
          </cell>
          <cell r="B449" t="str">
            <v>SX thép</v>
          </cell>
          <cell r="C449">
            <v>8600</v>
          </cell>
          <cell r="D449" t="str">
            <v>Medium</v>
          </cell>
        </row>
        <row r="450">
          <cell r="A450" t="str">
            <v>SSM</v>
          </cell>
          <cell r="B450" t="str">
            <v>SX thép</v>
          </cell>
          <cell r="C450">
            <v>10200</v>
          </cell>
          <cell r="D450" t="str">
            <v>Medium</v>
          </cell>
        </row>
        <row r="451">
          <cell r="A451" t="str">
            <v>TLH</v>
          </cell>
          <cell r="B451" t="str">
            <v>SX thép</v>
          </cell>
          <cell r="C451">
            <v>6200</v>
          </cell>
          <cell r="D451" t="str">
            <v>Small</v>
          </cell>
        </row>
        <row r="452">
          <cell r="A452" t="str">
            <v>VGS</v>
          </cell>
          <cell r="B452" t="str">
            <v>SX thép</v>
          </cell>
          <cell r="C452">
            <v>5400</v>
          </cell>
          <cell r="D452" t="str">
            <v>Small</v>
          </cell>
        </row>
        <row r="453">
          <cell r="A453" t="str">
            <v>VIS</v>
          </cell>
          <cell r="B453" t="str">
            <v>SX thép</v>
          </cell>
          <cell r="C453">
            <v>8200</v>
          </cell>
          <cell r="D453" t="str">
            <v>Medium</v>
          </cell>
        </row>
        <row r="454">
          <cell r="A454" t="str">
            <v>DBT</v>
          </cell>
          <cell r="B454" t="str">
            <v>SX thuốc, hóa dược, dược liệu</v>
          </cell>
          <cell r="C454">
            <v>21300</v>
          </cell>
          <cell r="D454" t="str">
            <v>Small</v>
          </cell>
        </row>
        <row r="455">
          <cell r="A455" t="str">
            <v>DCL</v>
          </cell>
          <cell r="B455" t="str">
            <v>SX thuốc, hóa dược, dược liệu</v>
          </cell>
          <cell r="C455">
            <v>39900</v>
          </cell>
          <cell r="D455" t="str">
            <v>Medium</v>
          </cell>
        </row>
        <row r="456">
          <cell r="A456" t="str">
            <v>DHG</v>
          </cell>
          <cell r="B456" t="str">
            <v>SX thuốc, hóa dược, dược liệu</v>
          </cell>
          <cell r="C456">
            <v>73500</v>
          </cell>
          <cell r="D456" t="str">
            <v>Large</v>
          </cell>
        </row>
        <row r="457">
          <cell r="A457" t="str">
            <v>DHT</v>
          </cell>
          <cell r="B457" t="str">
            <v>SX thuốc, hóa dược, dược liệu</v>
          </cell>
          <cell r="C457">
            <v>32700.000000000004</v>
          </cell>
          <cell r="D457" t="str">
            <v>Medium</v>
          </cell>
        </row>
        <row r="458">
          <cell r="A458" t="str">
            <v>DMC</v>
          </cell>
          <cell r="B458" t="str">
            <v>SX thuốc, hóa dược, dược liệu</v>
          </cell>
          <cell r="C458">
            <v>41500</v>
          </cell>
          <cell r="D458" t="str">
            <v>Medium</v>
          </cell>
        </row>
        <row r="459">
          <cell r="A459" t="str">
            <v>IMP</v>
          </cell>
          <cell r="B459" t="str">
            <v>SX thuốc, hóa dược, dược liệu</v>
          </cell>
          <cell r="C459">
            <v>45500</v>
          </cell>
          <cell r="D459" t="str">
            <v>Medium</v>
          </cell>
        </row>
        <row r="460">
          <cell r="A460" t="str">
            <v>LDP</v>
          </cell>
          <cell r="B460" t="str">
            <v>SX thuốc, hóa dược, dược liệu</v>
          </cell>
          <cell r="C460">
            <v>54800</v>
          </cell>
          <cell r="D460" t="str">
            <v>Large</v>
          </cell>
        </row>
        <row r="461">
          <cell r="A461" t="str">
            <v>MKV</v>
          </cell>
          <cell r="B461" t="str">
            <v>SX thuốc, hóa dược, dược liệu</v>
          </cell>
          <cell r="C461">
            <v>9000</v>
          </cell>
          <cell r="D461" t="str">
            <v>Small</v>
          </cell>
        </row>
        <row r="462">
          <cell r="A462" t="str">
            <v>OPC</v>
          </cell>
          <cell r="B462" t="str">
            <v>SX thuốc, hóa dược, dược liệu</v>
          </cell>
          <cell r="C462">
            <v>34100</v>
          </cell>
          <cell r="D462" t="str">
            <v>Medium</v>
          </cell>
        </row>
        <row r="463">
          <cell r="A463" t="str">
            <v>PMC</v>
          </cell>
          <cell r="B463" t="str">
            <v>SX thuốc, hóa dược, dược liệu</v>
          </cell>
          <cell r="C463">
            <v>48500</v>
          </cell>
          <cell r="D463" t="str">
            <v>Large</v>
          </cell>
        </row>
        <row r="464">
          <cell r="A464" t="str">
            <v>PPP</v>
          </cell>
          <cell r="B464" t="str">
            <v>SX thuốc, hóa dược, dược liệu</v>
          </cell>
          <cell r="C464">
            <v>8500</v>
          </cell>
          <cell r="D464" t="str">
            <v>Small</v>
          </cell>
        </row>
        <row r="465">
          <cell r="A465" t="str">
            <v>SPM</v>
          </cell>
          <cell r="B465" t="str">
            <v>SX thuốc, hóa dược, dược liệu</v>
          </cell>
          <cell r="C465">
            <v>23800</v>
          </cell>
          <cell r="D465" t="str">
            <v>Small</v>
          </cell>
        </row>
        <row r="466">
          <cell r="A466" t="str">
            <v>TRA</v>
          </cell>
          <cell r="B466" t="str">
            <v>SX thuốc, hóa dược, dược liệu</v>
          </cell>
          <cell r="C466">
            <v>82000</v>
          </cell>
          <cell r="D466" t="str">
            <v>Large</v>
          </cell>
        </row>
        <row r="467">
          <cell r="A467" t="str">
            <v>VMD</v>
          </cell>
          <cell r="B467" t="str">
            <v>SX thuốc, hóa dược, dược liệu</v>
          </cell>
          <cell r="C467">
            <v>25800</v>
          </cell>
          <cell r="D467" t="str">
            <v>Medium</v>
          </cell>
        </row>
        <row r="468">
          <cell r="A468" t="str">
            <v>ACC</v>
          </cell>
          <cell r="B468" t="str">
            <v>SX vật liệu xây dựng (trừ thép)</v>
          </cell>
          <cell r="C468">
            <v>28400</v>
          </cell>
          <cell r="D468" t="str">
            <v>Large</v>
          </cell>
        </row>
        <row r="469">
          <cell r="A469" t="str">
            <v>BCC</v>
          </cell>
          <cell r="B469" t="str">
            <v>SX vật liệu xây dựng (trừ thép)</v>
          </cell>
          <cell r="C469">
            <v>15000</v>
          </cell>
          <cell r="D469" t="str">
            <v>Large</v>
          </cell>
        </row>
        <row r="470">
          <cell r="A470" t="str">
            <v>BT6</v>
          </cell>
          <cell r="B470" t="str">
            <v>SX vật liệu xây dựng (trừ thép)</v>
          </cell>
          <cell r="C470">
            <v>7400</v>
          </cell>
          <cell r="D470" t="str">
            <v>Small</v>
          </cell>
        </row>
        <row r="471">
          <cell r="A471" t="str">
            <v>BTS</v>
          </cell>
          <cell r="B471" t="str">
            <v>SX vật liệu xây dựng (trừ thép)</v>
          </cell>
          <cell r="C471">
            <v>9500</v>
          </cell>
          <cell r="D471" t="str">
            <v>Medium</v>
          </cell>
        </row>
        <row r="472">
          <cell r="A472" t="str">
            <v>CCM</v>
          </cell>
          <cell r="B472" t="str">
            <v>SX vật liệu xây dựng (trừ thép)</v>
          </cell>
          <cell r="C472">
            <v>8800</v>
          </cell>
          <cell r="D472" t="str">
            <v>Medium</v>
          </cell>
        </row>
        <row r="473">
          <cell r="A473" t="str">
            <v>CVT</v>
          </cell>
          <cell r="B473" t="str">
            <v>SX vật liệu xây dựng (trừ thép)</v>
          </cell>
          <cell r="C473">
            <v>22000</v>
          </cell>
          <cell r="D473" t="str">
            <v>Large</v>
          </cell>
        </row>
        <row r="474">
          <cell r="A474" t="str">
            <v>CYC</v>
          </cell>
          <cell r="B474" t="str">
            <v>SX vật liệu xây dựng (trừ thép)</v>
          </cell>
          <cell r="C474">
            <v>3800</v>
          </cell>
          <cell r="D474" t="str">
            <v>Small</v>
          </cell>
        </row>
        <row r="475">
          <cell r="A475" t="str">
            <v>DAC</v>
          </cell>
          <cell r="B475" t="str">
            <v>SX vật liệu xây dựng (trừ thép)</v>
          </cell>
          <cell r="C475">
            <v>7300</v>
          </cell>
          <cell r="D475" t="str">
            <v>Small</v>
          </cell>
        </row>
        <row r="476">
          <cell r="A476" t="str">
            <v>DXV</v>
          </cell>
          <cell r="B476" t="str">
            <v>SX vật liệu xây dựng (trừ thép)</v>
          </cell>
          <cell r="C476">
            <v>4200</v>
          </cell>
          <cell r="D476" t="str">
            <v>Small</v>
          </cell>
        </row>
        <row r="477">
          <cell r="A477" t="str">
            <v>FCM</v>
          </cell>
          <cell r="B477" t="str">
            <v>SX vật liệu xây dựng (trừ thép)</v>
          </cell>
          <cell r="C477">
            <v>7400</v>
          </cell>
          <cell r="D477" t="str">
            <v>Small</v>
          </cell>
        </row>
        <row r="478">
          <cell r="A478" t="str">
            <v>GMX</v>
          </cell>
          <cell r="B478" t="str">
            <v>SX vật liệu xây dựng (trừ thép)</v>
          </cell>
          <cell r="C478">
            <v>15400</v>
          </cell>
          <cell r="D478" t="str">
            <v>Large</v>
          </cell>
        </row>
        <row r="479">
          <cell r="A479" t="str">
            <v>HCC</v>
          </cell>
          <cell r="B479" t="str">
            <v>SX vật liệu xây dựng (trừ thép)</v>
          </cell>
          <cell r="C479">
            <v>18600</v>
          </cell>
          <cell r="D479" t="str">
            <v>Large</v>
          </cell>
        </row>
        <row r="480">
          <cell r="A480" t="str">
            <v>HLY</v>
          </cell>
          <cell r="B480" t="str">
            <v>SX vật liệu xây dựng (trừ thép)</v>
          </cell>
          <cell r="C480">
            <v>8400</v>
          </cell>
          <cell r="D480" t="str">
            <v>Medium</v>
          </cell>
        </row>
        <row r="481">
          <cell r="A481" t="str">
            <v>HOM</v>
          </cell>
          <cell r="B481" t="str">
            <v>SX vật liệu xây dựng (trừ thép)</v>
          </cell>
          <cell r="C481">
            <v>7100</v>
          </cell>
          <cell r="D481" t="str">
            <v>Small</v>
          </cell>
        </row>
        <row r="482">
          <cell r="A482" t="str">
            <v>HT1</v>
          </cell>
          <cell r="B482" t="str">
            <v>SX vật liệu xây dựng (trừ thép)</v>
          </cell>
          <cell r="C482">
            <v>22800</v>
          </cell>
          <cell r="D482" t="str">
            <v>Large</v>
          </cell>
        </row>
        <row r="483">
          <cell r="A483" t="str">
            <v>HVX</v>
          </cell>
          <cell r="B483" t="str">
            <v>SX vật liệu xây dựng (trừ thép)</v>
          </cell>
          <cell r="C483">
            <v>6600</v>
          </cell>
          <cell r="D483" t="str">
            <v>Small</v>
          </cell>
        </row>
        <row r="484">
          <cell r="A484" t="str">
            <v>KHL</v>
          </cell>
          <cell r="B484" t="str">
            <v>SX vật liệu xây dựng (trừ thép)</v>
          </cell>
          <cell r="C484">
            <v>2500</v>
          </cell>
          <cell r="D484" t="str">
            <v>Small</v>
          </cell>
        </row>
        <row r="485">
          <cell r="A485" t="str">
            <v>LBM</v>
          </cell>
          <cell r="B485" t="str">
            <v>SX vật liệu xây dựng (trừ thép)</v>
          </cell>
          <cell r="C485">
            <v>15100</v>
          </cell>
          <cell r="D485" t="str">
            <v>Large</v>
          </cell>
        </row>
        <row r="486">
          <cell r="A486" t="str">
            <v>MCC</v>
          </cell>
          <cell r="B486" t="str">
            <v>SX vật liệu xây dựng (trừ thép)</v>
          </cell>
          <cell r="C486">
            <v>14500</v>
          </cell>
          <cell r="D486" t="str">
            <v>Medium</v>
          </cell>
        </row>
        <row r="487">
          <cell r="A487" t="str">
            <v>NHC</v>
          </cell>
          <cell r="B487" t="str">
            <v>SX vật liệu xây dựng (trừ thép)</v>
          </cell>
          <cell r="C487">
            <v>23800</v>
          </cell>
          <cell r="D487" t="str">
            <v>Large</v>
          </cell>
        </row>
        <row r="488">
          <cell r="A488" t="str">
            <v>QNC</v>
          </cell>
          <cell r="B488" t="str">
            <v>SX vật liệu xây dựng (trừ thép)</v>
          </cell>
          <cell r="C488">
            <v>7100</v>
          </cell>
          <cell r="D488" t="str">
            <v>Small</v>
          </cell>
        </row>
        <row r="489">
          <cell r="A489" t="str">
            <v>S12</v>
          </cell>
          <cell r="B489" t="str">
            <v>SX vật liệu xây dựng (trừ thép)</v>
          </cell>
          <cell r="C489">
            <v>2900</v>
          </cell>
          <cell r="D489" t="str">
            <v>Small</v>
          </cell>
        </row>
        <row r="490">
          <cell r="A490" t="str">
            <v>SCJ</v>
          </cell>
          <cell r="B490" t="str">
            <v>SX vật liệu xây dựng (trừ thép)</v>
          </cell>
          <cell r="C490">
            <v>9000</v>
          </cell>
          <cell r="D490" t="str">
            <v>Medium</v>
          </cell>
        </row>
        <row r="491">
          <cell r="A491" t="str">
            <v>SCL</v>
          </cell>
          <cell r="B491" t="str">
            <v>SX vật liệu xây dựng (trừ thép)</v>
          </cell>
          <cell r="C491">
            <v>14400</v>
          </cell>
          <cell r="D491" t="str">
            <v>Medium</v>
          </cell>
        </row>
        <row r="492">
          <cell r="A492" t="str">
            <v>SDP</v>
          </cell>
          <cell r="B492" t="str">
            <v>SX vật liệu xây dựng (trừ thép)</v>
          </cell>
          <cell r="C492">
            <v>8100</v>
          </cell>
          <cell r="D492" t="str">
            <v>Medium</v>
          </cell>
        </row>
        <row r="493">
          <cell r="A493" t="str">
            <v>SDY</v>
          </cell>
          <cell r="B493" t="str">
            <v>SX vật liệu xây dựng (trừ thép)</v>
          </cell>
          <cell r="C493">
            <v>6000</v>
          </cell>
          <cell r="D493" t="str">
            <v>Small</v>
          </cell>
        </row>
        <row r="494">
          <cell r="A494" t="str">
            <v>SHI</v>
          </cell>
          <cell r="B494" t="str">
            <v>SX vật liệu xây dựng (trừ thép)</v>
          </cell>
          <cell r="C494">
            <v>11900</v>
          </cell>
          <cell r="D494" t="str">
            <v>Medium</v>
          </cell>
        </row>
        <row r="495">
          <cell r="A495" t="str">
            <v>SVN</v>
          </cell>
          <cell r="B495" t="str">
            <v>SX vật liệu xây dựng (trừ thép)</v>
          </cell>
          <cell r="C495">
            <v>3700</v>
          </cell>
          <cell r="D495" t="str">
            <v>Small</v>
          </cell>
        </row>
        <row r="496">
          <cell r="A496" t="str">
            <v>TBX</v>
          </cell>
          <cell r="B496" t="str">
            <v>SX vật liệu xây dựng (trừ thép)</v>
          </cell>
          <cell r="C496">
            <v>9300</v>
          </cell>
          <cell r="D496" t="str">
            <v>Medium</v>
          </cell>
        </row>
        <row r="497">
          <cell r="A497" t="str">
            <v>TCR</v>
          </cell>
          <cell r="B497" t="str">
            <v>SX vật liệu xây dựng (trừ thép)</v>
          </cell>
          <cell r="C497">
            <v>4600</v>
          </cell>
          <cell r="D497" t="str">
            <v>Small</v>
          </cell>
        </row>
        <row r="498">
          <cell r="A498" t="str">
            <v>TTC</v>
          </cell>
          <cell r="B498" t="str">
            <v>SX vật liệu xây dựng (trừ thép)</v>
          </cell>
          <cell r="C498">
            <v>11300</v>
          </cell>
          <cell r="D498" t="str">
            <v>Medium</v>
          </cell>
        </row>
        <row r="499">
          <cell r="A499" t="str">
            <v>TXM</v>
          </cell>
          <cell r="B499" t="str">
            <v>SX vật liệu xây dựng (trừ thép)</v>
          </cell>
          <cell r="C499">
            <v>9000</v>
          </cell>
          <cell r="D499" t="str">
            <v>Medium</v>
          </cell>
        </row>
        <row r="500">
          <cell r="A500" t="str">
            <v>VCS</v>
          </cell>
          <cell r="B500" t="str">
            <v>SX vật liệu xây dựng (trừ thép)</v>
          </cell>
          <cell r="C500">
            <v>33100</v>
          </cell>
          <cell r="D500" t="str">
            <v>Large</v>
          </cell>
        </row>
        <row r="501">
          <cell r="A501" t="str">
            <v>VE3</v>
          </cell>
          <cell r="B501" t="str">
            <v>SX vật liệu xây dựng (trừ thép)</v>
          </cell>
          <cell r="C501">
            <v>13800</v>
          </cell>
          <cell r="D501" t="str">
            <v>Medium</v>
          </cell>
        </row>
        <row r="502">
          <cell r="A502" t="str">
            <v>VHL</v>
          </cell>
          <cell r="B502" t="str">
            <v>SX vật liệu xây dựng (trừ thép)</v>
          </cell>
          <cell r="C502">
            <v>33500</v>
          </cell>
          <cell r="D502" t="str">
            <v>Large</v>
          </cell>
        </row>
        <row r="503">
          <cell r="A503" t="str">
            <v>VIT</v>
          </cell>
          <cell r="B503" t="str">
            <v>SX vật liệu xây dựng (trừ thép)</v>
          </cell>
          <cell r="C503">
            <v>15000</v>
          </cell>
          <cell r="D503" t="str">
            <v>Large</v>
          </cell>
        </row>
        <row r="504">
          <cell r="A504" t="str">
            <v>VNE</v>
          </cell>
          <cell r="B504" t="str">
            <v>SX vật liệu xây dựng (trừ thép)</v>
          </cell>
          <cell r="C504">
            <v>13700</v>
          </cell>
          <cell r="D504" t="str">
            <v>Medium</v>
          </cell>
        </row>
        <row r="505">
          <cell r="A505" t="str">
            <v>VTS</v>
          </cell>
          <cell r="B505" t="str">
            <v>SX vật liệu xây dựng (trừ thép)</v>
          </cell>
          <cell r="C505">
            <v>8700</v>
          </cell>
          <cell r="D505" t="str">
            <v>Medium</v>
          </cell>
        </row>
        <row r="506">
          <cell r="A506" t="str">
            <v>VTV</v>
          </cell>
          <cell r="B506" t="str">
            <v>SX vật liệu xây dựng (trừ thép)</v>
          </cell>
          <cell r="C506">
            <v>14700</v>
          </cell>
          <cell r="D506" t="str">
            <v>Large</v>
          </cell>
        </row>
        <row r="507">
          <cell r="A507" t="str">
            <v>VXB</v>
          </cell>
          <cell r="B507" t="str">
            <v>SX vật liệu xây dựng (trừ thép)</v>
          </cell>
          <cell r="C507">
            <v>10500</v>
          </cell>
          <cell r="D507" t="str">
            <v>Medium</v>
          </cell>
        </row>
        <row r="508">
          <cell r="A508" t="str">
            <v>ITD</v>
          </cell>
          <cell r="B508" t="str">
            <v>Thương mại hàng công nghiệp</v>
          </cell>
          <cell r="C508">
            <v>19000</v>
          </cell>
          <cell r="D508" t="str">
            <v>Medium</v>
          </cell>
        </row>
        <row r="509">
          <cell r="A509" t="str">
            <v>SVC</v>
          </cell>
          <cell r="B509" t="str">
            <v>Thương mại hàng công nghiệp</v>
          </cell>
          <cell r="C509">
            <v>19400</v>
          </cell>
          <cell r="D509" t="str">
            <v>Medium</v>
          </cell>
        </row>
        <row r="510">
          <cell r="A510" t="str">
            <v>SVT</v>
          </cell>
          <cell r="B510" t="str">
            <v>Thương mại hàng công nghiệp</v>
          </cell>
          <cell r="C510">
            <v>6600</v>
          </cell>
          <cell r="D510" t="str">
            <v>Small</v>
          </cell>
        </row>
        <row r="511">
          <cell r="A511" t="str">
            <v>AMD</v>
          </cell>
          <cell r="B511" t="str">
            <v>Thương mại hàng công nghiệp</v>
          </cell>
          <cell r="C511">
            <v>21100</v>
          </cell>
          <cell r="D511" t="str">
            <v>Large</v>
          </cell>
        </row>
        <row r="512">
          <cell r="A512" t="str">
            <v>APP</v>
          </cell>
          <cell r="B512" t="str">
            <v>Thương mại hàng công nghiệp</v>
          </cell>
          <cell r="C512">
            <v>14200</v>
          </cell>
          <cell r="D512" t="str">
            <v>Medium</v>
          </cell>
        </row>
        <row r="513">
          <cell r="A513" t="str">
            <v>ARM</v>
          </cell>
          <cell r="B513" t="str">
            <v>Thương mại hàng công nghiệp</v>
          </cell>
          <cell r="C513">
            <v>26000</v>
          </cell>
          <cell r="D513" t="str">
            <v>Large</v>
          </cell>
        </row>
        <row r="514">
          <cell r="A514" t="str">
            <v>DPS</v>
          </cell>
          <cell r="B514" t="str">
            <v>Thương mại hàng công nghiệp</v>
          </cell>
          <cell r="C514">
            <v>15700</v>
          </cell>
          <cell r="D514" t="str">
            <v>Medium</v>
          </cell>
        </row>
        <row r="515">
          <cell r="A515" t="str">
            <v>FDC</v>
          </cell>
          <cell r="B515" t="str">
            <v>Thương mại hàng công nghiệp</v>
          </cell>
          <cell r="C515">
            <v>21300</v>
          </cell>
          <cell r="D515" t="str">
            <v>Large</v>
          </cell>
        </row>
        <row r="516">
          <cell r="A516" t="str">
            <v>FID</v>
          </cell>
          <cell r="B516" t="str">
            <v>Thương mại hàng công nghiệp</v>
          </cell>
          <cell r="C516">
            <v>13200</v>
          </cell>
          <cell r="D516" t="str">
            <v>Medium</v>
          </cell>
        </row>
        <row r="517">
          <cell r="A517" t="str">
            <v>HAX</v>
          </cell>
          <cell r="B517" t="str">
            <v>Thương mại hàng công nghiệp</v>
          </cell>
          <cell r="C517">
            <v>9000</v>
          </cell>
          <cell r="D517" t="str">
            <v>Small</v>
          </cell>
        </row>
        <row r="518">
          <cell r="A518" t="str">
            <v>KKC</v>
          </cell>
          <cell r="B518" t="str">
            <v>Thương mại hàng công nghiệp</v>
          </cell>
          <cell r="C518">
            <v>12300</v>
          </cell>
          <cell r="D518" t="str">
            <v>Small</v>
          </cell>
        </row>
        <row r="519">
          <cell r="A519" t="str">
            <v>PLC</v>
          </cell>
          <cell r="B519" t="str">
            <v>Thương mại hàng công nghiệp</v>
          </cell>
          <cell r="C519">
            <v>32900</v>
          </cell>
          <cell r="D519" t="str">
            <v>Large</v>
          </cell>
        </row>
        <row r="520">
          <cell r="A520" t="str">
            <v>SHN</v>
          </cell>
          <cell r="B520" t="str">
            <v>Thương mại hàng công nghiệp</v>
          </cell>
          <cell r="C520">
            <v>13300</v>
          </cell>
          <cell r="D520" t="str">
            <v>Medium</v>
          </cell>
        </row>
        <row r="521">
          <cell r="A521" t="str">
            <v>SMA</v>
          </cell>
          <cell r="B521" t="str">
            <v>Thương mại hàng công nghiệp</v>
          </cell>
          <cell r="C521">
            <v>4900</v>
          </cell>
          <cell r="D521" t="str">
            <v>Small</v>
          </cell>
        </row>
        <row r="522">
          <cell r="A522" t="str">
            <v>TKU</v>
          </cell>
          <cell r="B522" t="str">
            <v>Thương mại hàng công nghiệp</v>
          </cell>
          <cell r="C522">
            <v>9700</v>
          </cell>
          <cell r="D522" t="str">
            <v>Small</v>
          </cell>
        </row>
        <row r="523">
          <cell r="A523" t="str">
            <v>TNA</v>
          </cell>
          <cell r="B523" t="str">
            <v>Thương mại hàng công nghiệp</v>
          </cell>
          <cell r="C523">
            <v>31200</v>
          </cell>
          <cell r="D523" t="str">
            <v>Large</v>
          </cell>
        </row>
        <row r="524">
          <cell r="A524" t="str">
            <v>NSC</v>
          </cell>
          <cell r="B524" t="str">
            <v>Thương mại hàng nông lâm nghiệp</v>
          </cell>
          <cell r="C524">
            <v>97000</v>
          </cell>
          <cell r="D524" t="str">
            <v>Large</v>
          </cell>
        </row>
        <row r="525">
          <cell r="A525" t="str">
            <v>SSC</v>
          </cell>
          <cell r="B525" t="str">
            <v>Thương mại hàng nông lâm nghiệp</v>
          </cell>
          <cell r="C525">
            <v>49300</v>
          </cell>
          <cell r="D525" t="str">
            <v>Large</v>
          </cell>
        </row>
        <row r="526">
          <cell r="A526" t="str">
            <v>TSC</v>
          </cell>
          <cell r="B526" t="str">
            <v>Thương mại hàng nông lâm nghiệp</v>
          </cell>
          <cell r="C526">
            <v>20000</v>
          </cell>
          <cell r="D526" t="str">
            <v>Small</v>
          </cell>
        </row>
        <row r="527">
          <cell r="A527" t="str">
            <v>MCF</v>
          </cell>
          <cell r="B527" t="str">
            <v>Thương mại hàng nông lâm nghiệp</v>
          </cell>
          <cell r="C527">
            <v>17100</v>
          </cell>
          <cell r="D527" t="str">
            <v>Small</v>
          </cell>
        </row>
        <row r="528">
          <cell r="A528" t="str">
            <v>TH1</v>
          </cell>
          <cell r="B528" t="str">
            <v>Thương mại hàng nông lâm nghiệp</v>
          </cell>
          <cell r="C528">
            <v>21300</v>
          </cell>
          <cell r="D528" t="str">
            <v>Medium</v>
          </cell>
        </row>
        <row r="529">
          <cell r="A529" t="str">
            <v>BSC</v>
          </cell>
          <cell r="B529" t="str">
            <v>Thương mại hàng tiêu dùng</v>
          </cell>
          <cell r="C529">
            <v>8200</v>
          </cell>
          <cell r="D529" t="str">
            <v>Small</v>
          </cell>
        </row>
        <row r="530">
          <cell r="A530" t="str">
            <v>BTT</v>
          </cell>
          <cell r="B530" t="str">
            <v>Thương mại hàng tiêu dùng</v>
          </cell>
          <cell r="C530">
            <v>36500</v>
          </cell>
          <cell r="D530" t="str">
            <v>Medium</v>
          </cell>
        </row>
        <row r="531">
          <cell r="A531" t="str">
            <v>MSN</v>
          </cell>
          <cell r="B531" t="str">
            <v>Thương mại hàng tiêu dùng</v>
          </cell>
          <cell r="C531">
            <v>81000</v>
          </cell>
          <cell r="D531" t="str">
            <v>Large</v>
          </cell>
        </row>
        <row r="532">
          <cell r="A532" t="str">
            <v>MWG</v>
          </cell>
          <cell r="B532" t="str">
            <v>Thương mại hàng tiêu dùng</v>
          </cell>
          <cell r="C532">
            <v>73500</v>
          </cell>
          <cell r="D532" t="str">
            <v>Large</v>
          </cell>
        </row>
        <row r="533">
          <cell r="A533" t="str">
            <v>PET</v>
          </cell>
          <cell r="B533" t="str">
            <v>Thương mại hàng tiêu dùng</v>
          </cell>
          <cell r="C533">
            <v>17300</v>
          </cell>
          <cell r="D533" t="str">
            <v>Medium</v>
          </cell>
        </row>
        <row r="534">
          <cell r="A534" t="str">
            <v>THS</v>
          </cell>
          <cell r="B534" t="str">
            <v>Thương mại hàng tiêu dùng</v>
          </cell>
          <cell r="C534">
            <v>6700</v>
          </cell>
          <cell r="D534" t="str">
            <v>Small</v>
          </cell>
        </row>
        <row r="535">
          <cell r="A535" t="str">
            <v>TLG</v>
          </cell>
          <cell r="B535" t="str">
            <v>Thương mại hàng tiêu dùng</v>
          </cell>
          <cell r="C535">
            <v>70000</v>
          </cell>
          <cell r="D535" t="str">
            <v>Medium</v>
          </cell>
        </row>
        <row r="536">
          <cell r="A536" t="str">
            <v>ASP</v>
          </cell>
          <cell r="B536" t="str">
            <v>Thương mại xăng dầu, ga.</v>
          </cell>
          <cell r="C536">
            <v>5900</v>
          </cell>
          <cell r="D536" t="str">
            <v>Small</v>
          </cell>
        </row>
        <row r="537">
          <cell r="A537" t="str">
            <v>CMV</v>
          </cell>
          <cell r="B537" t="str">
            <v>Thương mại xăng dầu, ga.</v>
          </cell>
          <cell r="C537">
            <v>14000</v>
          </cell>
          <cell r="D537" t="str">
            <v>Medium</v>
          </cell>
        </row>
        <row r="538">
          <cell r="A538" t="str">
            <v>CNG</v>
          </cell>
          <cell r="B538" t="str">
            <v>Thương mại xăng dầu, ga.</v>
          </cell>
          <cell r="C538">
            <v>29100</v>
          </cell>
          <cell r="D538" t="str">
            <v>Large</v>
          </cell>
        </row>
        <row r="539">
          <cell r="A539" t="str">
            <v>COM</v>
          </cell>
          <cell r="B539" t="str">
            <v>Thương mại xăng dầu, ga.</v>
          </cell>
          <cell r="C539">
            <v>36000</v>
          </cell>
          <cell r="D539" t="str">
            <v>Large</v>
          </cell>
        </row>
        <row r="540">
          <cell r="A540" t="str">
            <v>GAS</v>
          </cell>
          <cell r="B540" t="str">
            <v>Thương mại xăng dầu, ga.</v>
          </cell>
          <cell r="C540">
            <v>62000</v>
          </cell>
          <cell r="D540" t="str">
            <v>Large</v>
          </cell>
        </row>
        <row r="541">
          <cell r="A541" t="str">
            <v>PCG</v>
          </cell>
          <cell r="B541" t="str">
            <v>Thương mại xăng dầu, ga.</v>
          </cell>
          <cell r="C541">
            <v>5800</v>
          </cell>
          <cell r="D541" t="str">
            <v>Small</v>
          </cell>
        </row>
        <row r="542">
          <cell r="A542" t="str">
            <v>PGC</v>
          </cell>
          <cell r="B542" t="str">
            <v>Thương mại xăng dầu, ga.</v>
          </cell>
          <cell r="C542">
            <v>14200</v>
          </cell>
          <cell r="D542" t="str">
            <v>Medium</v>
          </cell>
        </row>
        <row r="543">
          <cell r="A543" t="str">
            <v>PGD</v>
          </cell>
          <cell r="B543" t="str">
            <v>Thương mại xăng dầu, ga.</v>
          </cell>
          <cell r="C543">
            <v>32500</v>
          </cell>
          <cell r="D543" t="str">
            <v>Large</v>
          </cell>
        </row>
        <row r="544">
          <cell r="A544" t="str">
            <v>PGS</v>
          </cell>
          <cell r="B544" t="str">
            <v>Thương mại xăng dầu, ga.</v>
          </cell>
          <cell r="C544">
            <v>21700</v>
          </cell>
          <cell r="D544" t="str">
            <v>Medium</v>
          </cell>
        </row>
        <row r="545">
          <cell r="A545" t="str">
            <v>PIT</v>
          </cell>
          <cell r="B545" t="str">
            <v>Thương mại xăng dầu, ga.</v>
          </cell>
          <cell r="C545">
            <v>8000</v>
          </cell>
          <cell r="D545" t="str">
            <v>Small</v>
          </cell>
        </row>
        <row r="546">
          <cell r="A546" t="str">
            <v>PVG</v>
          </cell>
          <cell r="B546" t="str">
            <v>Thương mại xăng dầu, ga.</v>
          </cell>
          <cell r="C546">
            <v>10300</v>
          </cell>
          <cell r="D546" t="str">
            <v>Small</v>
          </cell>
        </row>
        <row r="547">
          <cell r="A547" t="str">
            <v>SFC</v>
          </cell>
          <cell r="B547" t="str">
            <v>Thương mại xăng dầu, ga.</v>
          </cell>
          <cell r="C547">
            <v>25000</v>
          </cell>
          <cell r="D547" t="str">
            <v>Medium</v>
          </cell>
        </row>
        <row r="548">
          <cell r="A548" t="str">
            <v>TMC</v>
          </cell>
          <cell r="B548" t="str">
            <v>Thương mại xăng dầu, ga.</v>
          </cell>
          <cell r="C548">
            <v>12500</v>
          </cell>
          <cell r="D548" t="str">
            <v>Medium</v>
          </cell>
        </row>
        <row r="549">
          <cell r="A549" t="str">
            <v>B82</v>
          </cell>
          <cell r="B549" t="str">
            <v>Xây dựng (thi công), xây lắp</v>
          </cell>
          <cell r="C549">
            <v>10000</v>
          </cell>
          <cell r="D549" t="str">
            <v>Medium</v>
          </cell>
        </row>
        <row r="550">
          <cell r="A550" t="str">
            <v>BCE</v>
          </cell>
          <cell r="B550" t="str">
            <v>Xây dựng (thi công), xây lắp</v>
          </cell>
          <cell r="C550">
            <v>7900</v>
          </cell>
          <cell r="D550" t="str">
            <v>Medium</v>
          </cell>
        </row>
        <row r="551">
          <cell r="A551" t="str">
            <v>BCI</v>
          </cell>
          <cell r="B551" t="str">
            <v>Xây dựng (thi công), xây lắp</v>
          </cell>
          <cell r="C551">
            <v>16700</v>
          </cell>
          <cell r="D551" t="str">
            <v>Large</v>
          </cell>
        </row>
        <row r="552">
          <cell r="A552" t="str">
            <v>BHT</v>
          </cell>
          <cell r="B552" t="str">
            <v>Xây dựng (thi công), xây lắp</v>
          </cell>
          <cell r="C552">
            <v>6000</v>
          </cell>
          <cell r="D552" t="str">
            <v>Small</v>
          </cell>
        </row>
        <row r="553">
          <cell r="A553" t="str">
            <v>C32</v>
          </cell>
          <cell r="B553" t="str">
            <v>Xây dựng (thi công), xây lắp</v>
          </cell>
          <cell r="C553">
            <v>31000</v>
          </cell>
          <cell r="D553" t="str">
            <v>Large</v>
          </cell>
        </row>
        <row r="554">
          <cell r="A554" t="str">
            <v>C47</v>
          </cell>
          <cell r="B554" t="str">
            <v>Xây dựng (thi công), xây lắp</v>
          </cell>
          <cell r="C554">
            <v>14600</v>
          </cell>
          <cell r="D554" t="str">
            <v>Large</v>
          </cell>
        </row>
        <row r="555">
          <cell r="A555" t="str">
            <v>C92</v>
          </cell>
          <cell r="B555" t="str">
            <v>Xây dựng (thi công), xây lắp</v>
          </cell>
          <cell r="C555">
            <v>15700</v>
          </cell>
          <cell r="D555" t="str">
            <v>Large</v>
          </cell>
        </row>
        <row r="556">
          <cell r="A556" t="str">
            <v>CDC</v>
          </cell>
          <cell r="B556" t="str">
            <v>Xây dựng (thi công), xây lắp</v>
          </cell>
          <cell r="C556">
            <v>8900</v>
          </cell>
          <cell r="D556" t="str">
            <v>Medium</v>
          </cell>
        </row>
        <row r="557">
          <cell r="A557" t="str">
            <v>CID</v>
          </cell>
          <cell r="B557" t="str">
            <v>Xây dựng (thi công), xây lắp</v>
          </cell>
          <cell r="C557">
            <v>4600</v>
          </cell>
          <cell r="D557" t="str">
            <v>Small</v>
          </cell>
        </row>
        <row r="558">
          <cell r="A558" t="str">
            <v>CIG</v>
          </cell>
          <cell r="B558" t="str">
            <v>Xây dựng (thi công), xây lắp</v>
          </cell>
          <cell r="C558">
            <v>1900</v>
          </cell>
          <cell r="D558" t="str">
            <v>Small</v>
          </cell>
        </row>
        <row r="559">
          <cell r="A559" t="str">
            <v>CII</v>
          </cell>
          <cell r="B559" t="str">
            <v>Xây dựng (thi công), xây lắp</v>
          </cell>
          <cell r="C559">
            <v>23700</v>
          </cell>
          <cell r="D559" t="str">
            <v>Large</v>
          </cell>
        </row>
        <row r="560">
          <cell r="A560" t="str">
            <v>CMS</v>
          </cell>
          <cell r="B560" t="str">
            <v>Xây dựng (thi công), xây lắp</v>
          </cell>
          <cell r="C560">
            <v>10200</v>
          </cell>
          <cell r="D560" t="str">
            <v>Medium</v>
          </cell>
        </row>
        <row r="561">
          <cell r="A561" t="str">
            <v>CSC</v>
          </cell>
          <cell r="B561" t="str">
            <v>Xây dựng (thi công), xây lắp</v>
          </cell>
          <cell r="C561">
            <v>20000</v>
          </cell>
          <cell r="D561" t="str">
            <v>Large</v>
          </cell>
        </row>
        <row r="562">
          <cell r="A562" t="str">
            <v>CT6</v>
          </cell>
          <cell r="B562" t="str">
            <v>Xây dựng (thi công), xây lắp</v>
          </cell>
          <cell r="C562">
            <v>9300</v>
          </cell>
          <cell r="D562" t="str">
            <v>Medium</v>
          </cell>
        </row>
        <row r="563">
          <cell r="A563" t="str">
            <v>CTD</v>
          </cell>
          <cell r="B563" t="str">
            <v>Xây dựng (thi công), xây lắp</v>
          </cell>
          <cell r="C563">
            <v>76500</v>
          </cell>
          <cell r="D563" t="str">
            <v>Large</v>
          </cell>
        </row>
        <row r="564">
          <cell r="A564" t="str">
            <v>CTI</v>
          </cell>
          <cell r="B564" t="str">
            <v>Xây dựng (thi công), xây lắp</v>
          </cell>
          <cell r="C564">
            <v>15300</v>
          </cell>
          <cell r="D564" t="str">
            <v>Large</v>
          </cell>
        </row>
        <row r="565">
          <cell r="A565" t="str">
            <v>CTN</v>
          </cell>
          <cell r="B565" t="str">
            <v>Xây dựng (thi công), xây lắp</v>
          </cell>
          <cell r="C565">
            <v>3600</v>
          </cell>
          <cell r="D565" t="str">
            <v>Small</v>
          </cell>
        </row>
        <row r="566">
          <cell r="A566" t="str">
            <v>CTX</v>
          </cell>
          <cell r="B566" t="str">
            <v>Xây dựng (thi công), xây lắp</v>
          </cell>
          <cell r="C566">
            <v>17000</v>
          </cell>
          <cell r="D566" t="str">
            <v>Large</v>
          </cell>
        </row>
        <row r="567">
          <cell r="A567" t="str">
            <v>CVN</v>
          </cell>
          <cell r="B567" t="str">
            <v>Xây dựng (thi công), xây lắp</v>
          </cell>
          <cell r="C567">
            <v>2200</v>
          </cell>
          <cell r="D567" t="str">
            <v>Small</v>
          </cell>
        </row>
        <row r="568">
          <cell r="A568" t="str">
            <v>CX8</v>
          </cell>
          <cell r="B568" t="str">
            <v>Xây dựng (thi công), xây lắp</v>
          </cell>
          <cell r="C568">
            <v>6500</v>
          </cell>
          <cell r="D568" t="str">
            <v>Small</v>
          </cell>
        </row>
        <row r="569">
          <cell r="A569" t="str">
            <v>D2D</v>
          </cell>
          <cell r="B569" t="str">
            <v>Xây dựng (thi công), xây lắp</v>
          </cell>
          <cell r="C569">
            <v>31500</v>
          </cell>
          <cell r="D569" t="str">
            <v>Large</v>
          </cell>
        </row>
        <row r="570">
          <cell r="A570" t="str">
            <v>DC2</v>
          </cell>
          <cell r="B570" t="str">
            <v>Xây dựng (thi công), xây lắp</v>
          </cell>
          <cell r="C570">
            <v>3300</v>
          </cell>
          <cell r="D570" t="str">
            <v>Small</v>
          </cell>
        </row>
        <row r="571">
          <cell r="A571" t="str">
            <v>DC4</v>
          </cell>
          <cell r="B571" t="str">
            <v>Xây dựng (thi công), xây lắp</v>
          </cell>
          <cell r="C571">
            <v>7900</v>
          </cell>
          <cell r="D571" t="str">
            <v>Medium</v>
          </cell>
        </row>
        <row r="572">
          <cell r="A572" t="str">
            <v>DIC</v>
          </cell>
          <cell r="B572" t="str">
            <v>Xây dựng (thi công), xây lắp</v>
          </cell>
          <cell r="C572">
            <v>8400</v>
          </cell>
          <cell r="D572" t="str">
            <v>Medium</v>
          </cell>
        </row>
        <row r="573">
          <cell r="A573" t="str">
            <v>DID</v>
          </cell>
          <cell r="B573" t="str">
            <v>Xây dựng (thi công), xây lắp</v>
          </cell>
          <cell r="C573">
            <v>5000</v>
          </cell>
          <cell r="D573" t="str">
            <v>Small</v>
          </cell>
        </row>
        <row r="574">
          <cell r="A574" t="str">
            <v>DIH</v>
          </cell>
          <cell r="B574" t="str">
            <v>Xây dựng (thi công), xây lắp</v>
          </cell>
          <cell r="C574">
            <v>9600</v>
          </cell>
          <cell r="D574" t="str">
            <v>Medium</v>
          </cell>
        </row>
        <row r="575">
          <cell r="A575" t="str">
            <v>FCN</v>
          </cell>
          <cell r="B575" t="str">
            <v>Xây dựng (thi công), xây lắp</v>
          </cell>
          <cell r="C575">
            <v>21600</v>
          </cell>
          <cell r="D575" t="str">
            <v>Large</v>
          </cell>
        </row>
        <row r="576">
          <cell r="A576" t="str">
            <v>HAS</v>
          </cell>
          <cell r="B576" t="str">
            <v>Xây dựng (thi công), xây lắp</v>
          </cell>
          <cell r="C576">
            <v>5400</v>
          </cell>
          <cell r="D576" t="str">
            <v>Small</v>
          </cell>
        </row>
        <row r="577">
          <cell r="A577" t="str">
            <v>HBC</v>
          </cell>
          <cell r="B577" t="str">
            <v>Xây dựng (thi công), xây lắp</v>
          </cell>
          <cell r="C577">
            <v>24000</v>
          </cell>
          <cell r="D577" t="str">
            <v>Large</v>
          </cell>
        </row>
        <row r="578">
          <cell r="A578" t="str">
            <v>HTC</v>
          </cell>
          <cell r="B578" t="str">
            <v>Xây dựng (thi công), xây lắp</v>
          </cell>
          <cell r="C578">
            <v>31000</v>
          </cell>
          <cell r="D578" t="str">
            <v>Large</v>
          </cell>
        </row>
        <row r="579">
          <cell r="A579" t="str">
            <v>HTI</v>
          </cell>
          <cell r="B579" t="str">
            <v>Xây dựng (thi công), xây lắp</v>
          </cell>
          <cell r="C579">
            <v>13800</v>
          </cell>
          <cell r="D579" t="str">
            <v>Medium</v>
          </cell>
        </row>
        <row r="580">
          <cell r="A580" t="str">
            <v>HU1</v>
          </cell>
          <cell r="B580" t="str">
            <v>Xây dựng (thi công), xây lắp</v>
          </cell>
          <cell r="C580">
            <v>7300</v>
          </cell>
          <cell r="D580" t="str">
            <v>Medium</v>
          </cell>
        </row>
        <row r="581">
          <cell r="A581" t="str">
            <v>HU3</v>
          </cell>
          <cell r="B581" t="str">
            <v>Xây dựng (thi công), xây lắp</v>
          </cell>
          <cell r="C581">
            <v>7900</v>
          </cell>
          <cell r="D581" t="str">
            <v>Medium</v>
          </cell>
        </row>
        <row r="582">
          <cell r="A582" t="str">
            <v>HUT</v>
          </cell>
          <cell r="B582" t="str">
            <v>Xây dựng (thi công), xây lắp</v>
          </cell>
          <cell r="C582">
            <v>11700</v>
          </cell>
          <cell r="D582" t="str">
            <v>Medium</v>
          </cell>
        </row>
        <row r="583">
          <cell r="A583" t="str">
            <v>ICG</v>
          </cell>
          <cell r="B583" t="str">
            <v>Xây dựng (thi công), xây lắp</v>
          </cell>
          <cell r="C583">
            <v>7200</v>
          </cell>
          <cell r="D583" t="str">
            <v>Small</v>
          </cell>
        </row>
        <row r="584">
          <cell r="A584" t="str">
            <v>IJC</v>
          </cell>
          <cell r="B584" t="str">
            <v>Xây dựng (thi công), xây lắp</v>
          </cell>
          <cell r="C584">
            <v>11700</v>
          </cell>
          <cell r="D584" t="str">
            <v>Medium</v>
          </cell>
        </row>
        <row r="585">
          <cell r="A585" t="str">
            <v>INC</v>
          </cell>
          <cell r="B585" t="str">
            <v>Xây dựng (thi công), xây lắp</v>
          </cell>
          <cell r="C585">
            <v>5500</v>
          </cell>
          <cell r="D585" t="str">
            <v>Small</v>
          </cell>
        </row>
        <row r="586">
          <cell r="A586" t="str">
            <v>KTT</v>
          </cell>
          <cell r="B586" t="str">
            <v>Xây dựng (thi công), xây lắp</v>
          </cell>
          <cell r="C586">
            <v>3600</v>
          </cell>
          <cell r="D586" t="str">
            <v>Small</v>
          </cell>
        </row>
        <row r="587">
          <cell r="A587" t="str">
            <v>L10</v>
          </cell>
          <cell r="B587" t="str">
            <v>Xây dựng (thi công), xây lắp</v>
          </cell>
          <cell r="C587">
            <v>15300</v>
          </cell>
          <cell r="D587" t="str">
            <v>Large</v>
          </cell>
        </row>
        <row r="588">
          <cell r="A588" t="str">
            <v>L14</v>
          </cell>
          <cell r="B588" t="str">
            <v>Xây dựng (thi công), xây lắp</v>
          </cell>
          <cell r="C588">
            <v>27900</v>
          </cell>
          <cell r="D588" t="str">
            <v>Large</v>
          </cell>
        </row>
        <row r="589">
          <cell r="A589" t="str">
            <v>L18</v>
          </cell>
          <cell r="B589" t="str">
            <v>Xây dựng (thi công), xây lắp</v>
          </cell>
          <cell r="C589">
            <v>11100</v>
          </cell>
          <cell r="D589" t="str">
            <v>Medium</v>
          </cell>
        </row>
        <row r="590">
          <cell r="A590" t="str">
            <v>L35</v>
          </cell>
          <cell r="B590" t="str">
            <v>Xây dựng (thi công), xây lắp</v>
          </cell>
          <cell r="C590">
            <v>5200</v>
          </cell>
          <cell r="D590" t="str">
            <v>Small</v>
          </cell>
        </row>
        <row r="591">
          <cell r="A591" t="str">
            <v>L43</v>
          </cell>
          <cell r="B591" t="str">
            <v>Xây dựng (thi công), xây lắp</v>
          </cell>
          <cell r="C591">
            <v>6200</v>
          </cell>
          <cell r="D591" t="str">
            <v>Small</v>
          </cell>
        </row>
        <row r="592">
          <cell r="A592" t="str">
            <v>L44</v>
          </cell>
          <cell r="B592" t="str">
            <v>Xây dựng (thi công), xây lắp</v>
          </cell>
          <cell r="C592">
            <v>4900</v>
          </cell>
          <cell r="D592" t="str">
            <v>Small</v>
          </cell>
        </row>
        <row r="593">
          <cell r="A593" t="str">
            <v>L61</v>
          </cell>
          <cell r="B593" t="str">
            <v>Xây dựng (thi công), xây lắp</v>
          </cell>
          <cell r="C593">
            <v>11200</v>
          </cell>
          <cell r="D593" t="str">
            <v>Medium</v>
          </cell>
        </row>
        <row r="594">
          <cell r="A594" t="str">
            <v>L62</v>
          </cell>
          <cell r="B594" t="str">
            <v>Xây dựng (thi công), xây lắp</v>
          </cell>
          <cell r="C594">
            <v>7000</v>
          </cell>
          <cell r="D594" t="str">
            <v>Small</v>
          </cell>
        </row>
        <row r="595">
          <cell r="A595" t="str">
            <v>LCD</v>
          </cell>
          <cell r="B595" t="str">
            <v>Xây dựng (thi công), xây lắp</v>
          </cell>
          <cell r="C595">
            <v>13500</v>
          </cell>
          <cell r="D595" t="str">
            <v>Medium</v>
          </cell>
        </row>
        <row r="596">
          <cell r="A596" t="str">
            <v>LCG</v>
          </cell>
          <cell r="B596" t="str">
            <v>Xây dựng (thi công), xây lắp</v>
          </cell>
          <cell r="C596">
            <v>8000</v>
          </cell>
          <cell r="D596" t="str">
            <v>Medium</v>
          </cell>
        </row>
        <row r="597">
          <cell r="A597" t="str">
            <v>LCS</v>
          </cell>
          <cell r="B597" t="str">
            <v>Xây dựng (thi công), xây lắp</v>
          </cell>
          <cell r="C597">
            <v>4000</v>
          </cell>
          <cell r="D597" t="str">
            <v>Small</v>
          </cell>
        </row>
        <row r="598">
          <cell r="A598" t="str">
            <v>LHC</v>
          </cell>
          <cell r="B598" t="str">
            <v>Xây dựng (thi công), xây lắp</v>
          </cell>
          <cell r="C598">
            <v>45000</v>
          </cell>
          <cell r="D598" t="str">
            <v>Large</v>
          </cell>
        </row>
        <row r="599">
          <cell r="A599" t="str">
            <v>LIG</v>
          </cell>
          <cell r="B599" t="str">
            <v>Xây dựng (thi công), xây lắp</v>
          </cell>
          <cell r="C599">
            <v>10500</v>
          </cell>
          <cell r="D599" t="str">
            <v>Medium</v>
          </cell>
        </row>
        <row r="600">
          <cell r="A600" t="str">
            <v>LM7</v>
          </cell>
          <cell r="B600" t="str">
            <v>Xây dựng (thi công), xây lắp</v>
          </cell>
          <cell r="C600">
            <v>4500</v>
          </cell>
          <cell r="D600" t="str">
            <v>Small</v>
          </cell>
        </row>
        <row r="601">
          <cell r="A601" t="str">
            <v>LM8</v>
          </cell>
          <cell r="B601" t="str">
            <v>Xây dựng (thi công), xây lắp</v>
          </cell>
          <cell r="C601">
            <v>27900</v>
          </cell>
          <cell r="D601" t="str">
            <v>Large</v>
          </cell>
        </row>
        <row r="602">
          <cell r="A602" t="str">
            <v>LO5</v>
          </cell>
          <cell r="B602" t="str">
            <v>Xây dựng (thi công), xây lắp</v>
          </cell>
          <cell r="C602">
            <v>3400</v>
          </cell>
          <cell r="D602" t="str">
            <v>Small</v>
          </cell>
        </row>
        <row r="603">
          <cell r="A603" t="str">
            <v>LUT</v>
          </cell>
          <cell r="B603" t="str">
            <v>Xây dựng (thi công), xây lắp</v>
          </cell>
          <cell r="C603">
            <v>4200</v>
          </cell>
          <cell r="D603" t="str">
            <v>Small</v>
          </cell>
        </row>
        <row r="604">
          <cell r="A604" t="str">
            <v>MCG</v>
          </cell>
          <cell r="B604" t="str">
            <v>Xây dựng (thi công), xây lắp</v>
          </cell>
          <cell r="C604">
            <v>5600</v>
          </cell>
          <cell r="D604" t="str">
            <v>Small</v>
          </cell>
        </row>
        <row r="605">
          <cell r="A605" t="str">
            <v>MCO</v>
          </cell>
          <cell r="B605" t="str">
            <v>Xây dựng (thi công), xây lắp</v>
          </cell>
          <cell r="C605">
            <v>3800</v>
          </cell>
          <cell r="D605" t="str">
            <v>Small</v>
          </cell>
        </row>
        <row r="606">
          <cell r="A606" t="str">
            <v>MDG</v>
          </cell>
          <cell r="B606" t="str">
            <v>Xây dựng (thi công), xây lắp</v>
          </cell>
          <cell r="C606">
            <v>4300</v>
          </cell>
          <cell r="D606" t="str">
            <v>Small</v>
          </cell>
        </row>
        <row r="607">
          <cell r="A607" t="str">
            <v>NAV</v>
          </cell>
          <cell r="B607" t="str">
            <v>Xây dựng (thi công), xây lắp</v>
          </cell>
          <cell r="C607">
            <v>7200</v>
          </cell>
          <cell r="D607" t="str">
            <v>Small</v>
          </cell>
        </row>
        <row r="608">
          <cell r="A608" t="str">
            <v>NDX</v>
          </cell>
          <cell r="B608" t="str">
            <v>Xây dựng (thi công), xây lắp</v>
          </cell>
          <cell r="C608">
            <v>8300</v>
          </cell>
          <cell r="D608" t="str">
            <v>Medium</v>
          </cell>
        </row>
        <row r="609">
          <cell r="A609" t="str">
            <v>NHA</v>
          </cell>
          <cell r="B609" t="str">
            <v>Xây dựng (thi công), xây lắp</v>
          </cell>
          <cell r="C609">
            <v>9500</v>
          </cell>
          <cell r="D609" t="str">
            <v>Medium</v>
          </cell>
        </row>
        <row r="610">
          <cell r="A610" t="str">
            <v>PEN</v>
          </cell>
          <cell r="B610" t="str">
            <v>Xây dựng (thi công), xây lắp</v>
          </cell>
          <cell r="C610">
            <v>9900</v>
          </cell>
          <cell r="D610" t="str">
            <v>Medium</v>
          </cell>
        </row>
        <row r="611">
          <cell r="A611" t="str">
            <v>PHC</v>
          </cell>
          <cell r="B611" t="str">
            <v>Xây dựng (thi công), xây lắp</v>
          </cell>
          <cell r="C611">
            <v>7600</v>
          </cell>
          <cell r="D611" t="str">
            <v>Medium</v>
          </cell>
        </row>
        <row r="612">
          <cell r="A612" t="str">
            <v>PHH</v>
          </cell>
          <cell r="B612" t="str">
            <v>Xây dựng (thi công), xây lắp</v>
          </cell>
          <cell r="C612">
            <v>6000</v>
          </cell>
          <cell r="D612" t="str">
            <v>Small</v>
          </cell>
        </row>
        <row r="613">
          <cell r="A613" t="str">
            <v>PPS</v>
          </cell>
          <cell r="B613" t="str">
            <v>Xây dựng (thi công), xây lắp</v>
          </cell>
          <cell r="C613">
            <v>12500</v>
          </cell>
          <cell r="D613" t="str">
            <v>Medium</v>
          </cell>
        </row>
        <row r="614">
          <cell r="A614" t="str">
            <v>PTC</v>
          </cell>
          <cell r="B614" t="str">
            <v>Xây dựng (thi công), xây lắp</v>
          </cell>
          <cell r="C614">
            <v>13600</v>
          </cell>
          <cell r="D614" t="str">
            <v>Medium</v>
          </cell>
        </row>
        <row r="615">
          <cell r="A615" t="str">
            <v>PVD</v>
          </cell>
          <cell r="B615" t="str">
            <v>Xây dựng (thi công), xây lắp</v>
          </cell>
          <cell r="C615">
            <v>52500</v>
          </cell>
          <cell r="D615" t="str">
            <v>Large</v>
          </cell>
        </row>
        <row r="616">
          <cell r="A616" t="str">
            <v>PVS</v>
          </cell>
          <cell r="B616" t="str">
            <v>Xây dựng (thi công), xây lắp</v>
          </cell>
          <cell r="C616">
            <v>26900</v>
          </cell>
          <cell r="D616" t="str">
            <v>Large</v>
          </cell>
        </row>
        <row r="617">
          <cell r="A617" t="str">
            <v>PVV</v>
          </cell>
          <cell r="B617" t="str">
            <v>Xây dựng (thi công), xây lắp</v>
          </cell>
          <cell r="C617">
            <v>3200</v>
          </cell>
          <cell r="D617" t="str">
            <v>Small</v>
          </cell>
        </row>
        <row r="618">
          <cell r="A618" t="str">
            <v>PVX</v>
          </cell>
          <cell r="B618" t="str">
            <v>Xây dựng (thi công), xây lắp</v>
          </cell>
          <cell r="C618">
            <v>4000</v>
          </cell>
          <cell r="D618" t="str">
            <v>Small</v>
          </cell>
        </row>
        <row r="619">
          <cell r="A619" t="str">
            <v>PXI</v>
          </cell>
          <cell r="B619" t="str">
            <v>Xây dựng (thi công), xây lắp</v>
          </cell>
          <cell r="C619">
            <v>8100</v>
          </cell>
          <cell r="D619" t="str">
            <v>Medium</v>
          </cell>
        </row>
        <row r="620">
          <cell r="A620" t="str">
            <v>PXS</v>
          </cell>
          <cell r="B620" t="str">
            <v>Xây dựng (thi công), xây lắp</v>
          </cell>
          <cell r="C620">
            <v>22800</v>
          </cell>
          <cell r="D620" t="str">
            <v>Large</v>
          </cell>
        </row>
        <row r="621">
          <cell r="A621" t="str">
            <v>PXT</v>
          </cell>
          <cell r="B621" t="str">
            <v>Xây dựng (thi công), xây lắp</v>
          </cell>
          <cell r="C621">
            <v>4800</v>
          </cell>
          <cell r="D621" t="str">
            <v>Small</v>
          </cell>
        </row>
        <row r="622">
          <cell r="A622" t="str">
            <v>QTC</v>
          </cell>
          <cell r="B622" t="str">
            <v>Xây dựng (thi công), xây lắp</v>
          </cell>
          <cell r="C622">
            <v>21500</v>
          </cell>
          <cell r="D622" t="str">
            <v>Large</v>
          </cell>
        </row>
        <row r="623">
          <cell r="A623" t="str">
            <v>S55</v>
          </cell>
          <cell r="B623" t="str">
            <v>Xây dựng (thi công), xây lắp</v>
          </cell>
          <cell r="C623">
            <v>36000</v>
          </cell>
          <cell r="D623" t="str">
            <v>Large</v>
          </cell>
        </row>
        <row r="624">
          <cell r="A624" t="str">
            <v>S74</v>
          </cell>
          <cell r="B624" t="str">
            <v>Xây dựng (thi công), xây lắp</v>
          </cell>
          <cell r="C624">
            <v>9500</v>
          </cell>
          <cell r="D624" t="str">
            <v>Medium</v>
          </cell>
        </row>
        <row r="625">
          <cell r="A625" t="str">
            <v>S99</v>
          </cell>
          <cell r="B625" t="str">
            <v>Xây dựng (thi công), xây lắp</v>
          </cell>
          <cell r="C625">
            <v>9400</v>
          </cell>
          <cell r="D625" t="str">
            <v>Medium</v>
          </cell>
        </row>
        <row r="626">
          <cell r="A626" t="str">
            <v>SC5</v>
          </cell>
          <cell r="B626" t="str">
            <v>Xây dựng (thi công), xây lắp</v>
          </cell>
          <cell r="C626">
            <v>23000</v>
          </cell>
          <cell r="D626" t="str">
            <v>Large</v>
          </cell>
        </row>
        <row r="627">
          <cell r="A627" t="str">
            <v>SD2</v>
          </cell>
          <cell r="B627" t="str">
            <v>Xây dựng (thi công), xây lắp</v>
          </cell>
          <cell r="C627">
            <v>7500</v>
          </cell>
          <cell r="D627" t="str">
            <v>Medium</v>
          </cell>
        </row>
        <row r="628">
          <cell r="A628" t="str">
            <v>SD4</v>
          </cell>
          <cell r="B628" t="str">
            <v>Xây dựng (thi công), xây lắp</v>
          </cell>
          <cell r="C628">
            <v>11600</v>
          </cell>
          <cell r="D628" t="str">
            <v>Medium</v>
          </cell>
        </row>
        <row r="629">
          <cell r="A629" t="str">
            <v>SD5</v>
          </cell>
          <cell r="B629" t="str">
            <v>Xây dựng (thi công), xây lắp</v>
          </cell>
          <cell r="C629">
            <v>16000</v>
          </cell>
          <cell r="D629" t="str">
            <v>Large</v>
          </cell>
        </row>
        <row r="630">
          <cell r="A630" t="str">
            <v>SD6</v>
          </cell>
          <cell r="B630" t="str">
            <v>Xây dựng (thi công), xây lắp</v>
          </cell>
          <cell r="C630">
            <v>14500</v>
          </cell>
          <cell r="D630" t="str">
            <v>Large</v>
          </cell>
        </row>
        <row r="631">
          <cell r="A631" t="str">
            <v>SD7</v>
          </cell>
          <cell r="B631" t="str">
            <v>Xây dựng (thi công), xây lắp</v>
          </cell>
          <cell r="C631">
            <v>9800</v>
          </cell>
          <cell r="D631" t="str">
            <v>Medium</v>
          </cell>
        </row>
        <row r="632">
          <cell r="A632" t="str">
            <v>SD9</v>
          </cell>
          <cell r="B632" t="str">
            <v>Xây dựng (thi công), xây lắp</v>
          </cell>
          <cell r="C632">
            <v>13300</v>
          </cell>
          <cell r="D632" t="str">
            <v>Medium</v>
          </cell>
        </row>
        <row r="633">
          <cell r="A633" t="str">
            <v>SDD</v>
          </cell>
          <cell r="B633" t="str">
            <v>Xây dựng (thi công), xây lắp</v>
          </cell>
          <cell r="C633">
            <v>3100</v>
          </cell>
          <cell r="D633" t="str">
            <v>Small</v>
          </cell>
        </row>
        <row r="634">
          <cell r="A634" t="str">
            <v>SDE</v>
          </cell>
          <cell r="B634" t="str">
            <v>Xây dựng (thi công), xây lắp</v>
          </cell>
          <cell r="C634">
            <v>3400</v>
          </cell>
          <cell r="D634" t="str">
            <v>Small</v>
          </cell>
        </row>
        <row r="635">
          <cell r="A635" t="str">
            <v>SDH</v>
          </cell>
          <cell r="B635" t="str">
            <v>Xây dựng (thi công), xây lắp</v>
          </cell>
          <cell r="C635">
            <v>2900</v>
          </cell>
          <cell r="D635" t="str">
            <v>Small</v>
          </cell>
        </row>
        <row r="636">
          <cell r="A636" t="str">
            <v>SDT</v>
          </cell>
          <cell r="B636" t="str">
            <v>Xây dựng (thi công), xây lắp</v>
          </cell>
          <cell r="C636">
            <v>14200</v>
          </cell>
          <cell r="D636" t="str">
            <v>Large</v>
          </cell>
        </row>
        <row r="637">
          <cell r="A637" t="str">
            <v>SDU</v>
          </cell>
          <cell r="B637" t="str">
            <v>Xây dựng (thi công), xây lắp</v>
          </cell>
          <cell r="C637">
            <v>12900</v>
          </cell>
          <cell r="D637" t="str">
            <v>Medium</v>
          </cell>
        </row>
        <row r="638">
          <cell r="A638" t="str">
            <v>SIC</v>
          </cell>
          <cell r="B638" t="str">
            <v>Xây dựng (thi công), xây lắp</v>
          </cell>
          <cell r="C638">
            <v>15500</v>
          </cell>
          <cell r="D638" t="str">
            <v>Large</v>
          </cell>
        </row>
        <row r="639">
          <cell r="A639" t="str">
            <v>SII</v>
          </cell>
          <cell r="B639" t="str">
            <v>Xây dựng (thi công), xây lắp</v>
          </cell>
          <cell r="C639">
            <v>27500</v>
          </cell>
          <cell r="D639" t="str">
            <v>Large</v>
          </cell>
        </row>
        <row r="640">
          <cell r="A640" t="str">
            <v>SJC</v>
          </cell>
          <cell r="B640" t="str">
            <v>Xây dựng (thi công), xây lắp</v>
          </cell>
          <cell r="C640">
            <v>4800</v>
          </cell>
          <cell r="D640" t="str">
            <v>Small</v>
          </cell>
        </row>
        <row r="641">
          <cell r="A641" t="str">
            <v>SJE</v>
          </cell>
          <cell r="B641" t="str">
            <v>Xây dựng (thi công), xây lắp</v>
          </cell>
          <cell r="C641">
            <v>22600</v>
          </cell>
          <cell r="D641" t="str">
            <v>Large</v>
          </cell>
        </row>
        <row r="642">
          <cell r="A642" t="str">
            <v>TDC</v>
          </cell>
          <cell r="B642" t="str">
            <v>Xây dựng (thi công), xây lắp</v>
          </cell>
          <cell r="C642">
            <v>8500</v>
          </cell>
          <cell r="D642" t="str">
            <v>Medium</v>
          </cell>
        </row>
        <row r="643">
          <cell r="A643" t="str">
            <v>THG</v>
          </cell>
          <cell r="B643" t="str">
            <v>Xây dựng (thi công), xây lắp</v>
          </cell>
          <cell r="C643">
            <v>17200</v>
          </cell>
          <cell r="D643" t="str">
            <v>Large</v>
          </cell>
        </row>
        <row r="644">
          <cell r="A644" t="str">
            <v>TKC</v>
          </cell>
          <cell r="B644" t="str">
            <v>Xây dựng (thi công), xây lắp</v>
          </cell>
          <cell r="C644">
            <v>14000</v>
          </cell>
          <cell r="D644" t="str">
            <v>Medium</v>
          </cell>
        </row>
        <row r="645">
          <cell r="A645" t="str">
            <v>TTB</v>
          </cell>
          <cell r="B645" t="str">
            <v>Xây dựng (thi công), xây lắp</v>
          </cell>
          <cell r="C645">
            <v>11200</v>
          </cell>
          <cell r="D645" t="str">
            <v>Medium</v>
          </cell>
        </row>
        <row r="646">
          <cell r="A646" t="str">
            <v>UDC</v>
          </cell>
          <cell r="B646" t="str">
            <v>Xây dựng (thi công), xây lắp</v>
          </cell>
          <cell r="C646">
            <v>4400</v>
          </cell>
          <cell r="D646" t="str">
            <v>Small</v>
          </cell>
        </row>
        <row r="647">
          <cell r="A647" t="str">
            <v>V12</v>
          </cell>
          <cell r="B647" t="str">
            <v>Xây dựng (thi công), xây lắp</v>
          </cell>
          <cell r="C647">
            <v>9100</v>
          </cell>
          <cell r="D647" t="str">
            <v>Medium</v>
          </cell>
        </row>
        <row r="648">
          <cell r="A648" t="str">
            <v>V21</v>
          </cell>
          <cell r="B648" t="str">
            <v>Xây dựng (thi công), xây lắp</v>
          </cell>
          <cell r="C648">
            <v>5300</v>
          </cell>
          <cell r="D648" t="str">
            <v>Small</v>
          </cell>
        </row>
        <row r="649">
          <cell r="A649" t="str">
            <v>VC1</v>
          </cell>
          <cell r="B649" t="str">
            <v>Xây dựng (thi công), xây lắp</v>
          </cell>
          <cell r="C649">
            <v>14400</v>
          </cell>
          <cell r="D649" t="str">
            <v>Large</v>
          </cell>
        </row>
        <row r="650">
          <cell r="A650" t="str">
            <v>VC2</v>
          </cell>
          <cell r="B650" t="str">
            <v>Xây dựng (thi công), xây lắp</v>
          </cell>
          <cell r="C650">
            <v>14500</v>
          </cell>
          <cell r="D650" t="str">
            <v>Large</v>
          </cell>
        </row>
        <row r="651">
          <cell r="A651" t="str">
            <v>VC5</v>
          </cell>
          <cell r="B651" t="str">
            <v>Xây dựng (thi công), xây lắp</v>
          </cell>
          <cell r="C651">
            <v>3000</v>
          </cell>
          <cell r="D651" t="str">
            <v>Small</v>
          </cell>
        </row>
        <row r="652">
          <cell r="A652" t="str">
            <v>VC6</v>
          </cell>
          <cell r="B652" t="str">
            <v>Xây dựng (thi công), xây lắp</v>
          </cell>
          <cell r="C652">
            <v>8300</v>
          </cell>
          <cell r="D652" t="str">
            <v>Medium</v>
          </cell>
        </row>
        <row r="653">
          <cell r="A653" t="str">
            <v>VC7</v>
          </cell>
          <cell r="B653" t="str">
            <v>Xây dựng (thi công), xây lắp</v>
          </cell>
          <cell r="C653">
            <v>9000</v>
          </cell>
          <cell r="D653" t="str">
            <v>Medium</v>
          </cell>
        </row>
        <row r="654">
          <cell r="A654" t="str">
            <v>VC9</v>
          </cell>
          <cell r="B654" t="str">
            <v>Xây dựng (thi công), xây lắp</v>
          </cell>
          <cell r="C654">
            <v>8600</v>
          </cell>
          <cell r="D654" t="str">
            <v>Medium</v>
          </cell>
        </row>
        <row r="655">
          <cell r="A655" t="str">
            <v>VCC</v>
          </cell>
          <cell r="B655" t="str">
            <v>Xây dựng (thi công), xây lắp</v>
          </cell>
          <cell r="C655">
            <v>15500</v>
          </cell>
          <cell r="D655" t="str">
            <v>Large</v>
          </cell>
        </row>
        <row r="656">
          <cell r="A656" t="str">
            <v>VCG</v>
          </cell>
          <cell r="B656" t="str">
            <v>Xây dựng (thi công), xây lắp</v>
          </cell>
          <cell r="C656">
            <v>13600</v>
          </cell>
          <cell r="D656" t="str">
            <v>Medium</v>
          </cell>
        </row>
        <row r="657">
          <cell r="A657" t="str">
            <v>VE1</v>
          </cell>
          <cell r="B657" t="str">
            <v>Xây dựng (thi công), xây lắp</v>
          </cell>
          <cell r="C657">
            <v>5600</v>
          </cell>
          <cell r="D657" t="str">
            <v>Small</v>
          </cell>
        </row>
        <row r="658">
          <cell r="A658" t="str">
            <v>VE2</v>
          </cell>
          <cell r="B658" t="str">
            <v>Xây dựng (thi công), xây lắp</v>
          </cell>
          <cell r="C658">
            <v>12600</v>
          </cell>
          <cell r="D658" t="str">
            <v>Medium</v>
          </cell>
        </row>
        <row r="659">
          <cell r="A659" t="str">
            <v>VE4</v>
          </cell>
          <cell r="B659" t="str">
            <v>Xây dựng (thi công), xây lắp</v>
          </cell>
          <cell r="C659">
            <v>9700</v>
          </cell>
          <cell r="D659" t="str">
            <v>Medium</v>
          </cell>
        </row>
        <row r="660">
          <cell r="A660" t="str">
            <v>VE8</v>
          </cell>
          <cell r="B660" t="str">
            <v>Xây dựng (thi công), xây lắp</v>
          </cell>
          <cell r="C660">
            <v>8700</v>
          </cell>
          <cell r="D660" t="str">
            <v>Medium</v>
          </cell>
        </row>
        <row r="661">
          <cell r="A661" t="str">
            <v>VE9</v>
          </cell>
          <cell r="B661" t="str">
            <v>Xây dựng (thi công), xây lắp</v>
          </cell>
          <cell r="C661">
            <v>16300</v>
          </cell>
          <cell r="D661" t="str">
            <v>Large</v>
          </cell>
        </row>
        <row r="662">
          <cell r="A662" t="str">
            <v>VMC</v>
          </cell>
          <cell r="B662" t="str">
            <v>Xây dựng (thi công), xây lắp</v>
          </cell>
          <cell r="C662">
            <v>19500</v>
          </cell>
          <cell r="D662" t="str">
            <v>Large</v>
          </cell>
        </row>
        <row r="663">
          <cell r="A663" t="str">
            <v>VSI</v>
          </cell>
          <cell r="B663" t="str">
            <v>Xây dựng (thi công), xây lắp</v>
          </cell>
          <cell r="C663">
            <v>10400</v>
          </cell>
          <cell r="D663" t="str">
            <v>Medium</v>
          </cell>
        </row>
      </sheetData>
      <sheetData sheetId="5"/>
      <sheetData sheetId="6"/>
      <sheetData sheetId="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Watching List"/>
      <sheetName val="Rating"/>
      <sheetName val="Financial Data"/>
      <sheetName val="Standard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 xml:space="preserve">IS </v>
          </cell>
          <cell r="B1" t="str">
            <v>Thu nhập lãi và các khoản thu nhập tương tự 
(Interest and similar income)</v>
          </cell>
          <cell r="C1" t="str">
            <v>Chi phí lãi và các khoản chi phí tương tự 
(Interest expense and similar charges)</v>
          </cell>
          <cell r="D1" t="str">
            <v>Thu nhập lãi thuần 
(Net Interest income)</v>
          </cell>
          <cell r="E1" t="str">
            <v>Thu nhập từ hoạt động dịch vụ 
(Service income)</v>
          </cell>
          <cell r="F1" t="str">
            <v>Chi phí hoạt động dịch vụ 
(Service expense)</v>
          </cell>
          <cell r="G1" t="str">
            <v>Lãi thuần từ hoạt động kinh doanh ngoại hối và vàng
(Net gain/loss from dealing in foreign currencies and gold)</v>
          </cell>
          <cell r="H1" t="str">
            <v>Lãi thuần từ mua bán chứng khoán kinh doanh 
(Net gain/loss from dealing of trading securities)</v>
          </cell>
          <cell r="I1" t="str">
            <v>Lãi thuần từ mua bán chứng khoán đầu tư
(Net gain/loss from disposal of investment securities)</v>
          </cell>
          <cell r="J1" t="str">
            <v>Thu nhập từ hoạt động khác
(Other Income)</v>
          </cell>
          <cell r="K1" t="str">
            <v>Chi phí hoạt động khác
(Other expenses)</v>
          </cell>
          <cell r="L1" t="str">
            <v>Thu nhập cổ tức từ góp vốn, mua cổ phần và thu nhập cổ tức 
(Income from investment in other entities)</v>
          </cell>
          <cell r="M1" t="str">
            <v>VIII. Chi phí hoạt động
General &amp; administrative expenses</v>
          </cell>
          <cell r="N1" t="str">
            <v>Lợi nhuận sau thuế 
(Net profit after tax)</v>
          </cell>
          <cell r="P1" t="str">
            <v>GP margin</v>
          </cell>
          <cell r="Q1" t="str">
            <v>NP margin</v>
          </cell>
          <cell r="S1" t="str">
            <v>Closing Price</v>
          </cell>
          <cell r="T1" t="str">
            <v>Outstanding shares (mil)</v>
          </cell>
        </row>
        <row r="2">
          <cell r="A2" t="str">
            <v>ACB</v>
          </cell>
          <cell r="B2">
            <v>27250142</v>
          </cell>
          <cell r="C2">
            <v>15528969</v>
          </cell>
          <cell r="D2">
            <v>11721173</v>
          </cell>
          <cell r="E2">
            <v>2570289</v>
          </cell>
          <cell r="F2">
            <v>737150</v>
          </cell>
          <cell r="G2">
            <v>224841</v>
          </cell>
          <cell r="H2">
            <v>42967</v>
          </cell>
          <cell r="I2">
            <v>-13884</v>
          </cell>
          <cell r="J2">
            <v>1632680</v>
          </cell>
          <cell r="K2">
            <v>18769</v>
          </cell>
          <cell r="L2">
            <v>29857</v>
          </cell>
          <cell r="M2">
            <v>7844598</v>
          </cell>
          <cell r="N2">
            <v>5813075</v>
          </cell>
          <cell r="P2">
            <v>0.43013254756617414</v>
          </cell>
          <cell r="Q2">
            <v>0.21332274158424569</v>
          </cell>
          <cell r="S2">
            <v>25000</v>
          </cell>
          <cell r="T2">
            <v>1656.515277</v>
          </cell>
        </row>
        <row r="3">
          <cell r="A3" t="str">
            <v>BAB</v>
          </cell>
          <cell r="B3">
            <v>8725033</v>
          </cell>
          <cell r="C3">
            <v>6815578</v>
          </cell>
          <cell r="D3">
            <v>1909455</v>
          </cell>
          <cell r="E3">
            <v>136294</v>
          </cell>
          <cell r="F3">
            <v>34663</v>
          </cell>
          <cell r="G3">
            <v>10204</v>
          </cell>
          <cell r="H3">
            <v>0</v>
          </cell>
          <cell r="I3">
            <v>5193</v>
          </cell>
          <cell r="J3">
            <v>83911</v>
          </cell>
          <cell r="K3">
            <v>9314</v>
          </cell>
          <cell r="L3">
            <v>7948</v>
          </cell>
          <cell r="M3">
            <v>1021237</v>
          </cell>
          <cell r="N3">
            <v>726977</v>
          </cell>
          <cell r="P3">
            <v>0.21884788286760634</v>
          </cell>
          <cell r="Q3">
            <v>8.3320830992845527E-2</v>
          </cell>
          <cell r="S3">
            <v>18100</v>
          </cell>
          <cell r="T3">
            <v>650</v>
          </cell>
        </row>
        <row r="4">
          <cell r="A4" t="str">
            <v>BID</v>
          </cell>
          <cell r="B4">
            <v>97673361</v>
          </cell>
          <cell r="C4">
            <v>61935496</v>
          </cell>
          <cell r="D4">
            <v>35737865</v>
          </cell>
          <cell r="E4">
            <v>7575767</v>
          </cell>
          <cell r="F4">
            <v>3547726</v>
          </cell>
          <cell r="G4">
            <v>1319275</v>
          </cell>
          <cell r="H4">
            <v>226064</v>
          </cell>
          <cell r="I4">
            <v>-253104</v>
          </cell>
          <cell r="J4">
            <v>5847541</v>
          </cell>
          <cell r="K4">
            <v>1299098</v>
          </cell>
          <cell r="L4">
            <v>276579</v>
          </cell>
          <cell r="M4">
            <v>15606689</v>
          </cell>
          <cell r="N4">
            <v>7370254</v>
          </cell>
          <cell r="P4">
            <v>0.36589162729846064</v>
          </cell>
          <cell r="Q4">
            <v>7.545817943133952E-2</v>
          </cell>
          <cell r="S4">
            <v>42900</v>
          </cell>
          <cell r="T4">
            <v>4022.0180399999999</v>
          </cell>
        </row>
        <row r="5">
          <cell r="A5" t="str">
            <v>CTG</v>
          </cell>
          <cell r="B5">
            <v>79647780</v>
          </cell>
          <cell r="C5">
            <v>54568611</v>
          </cell>
          <cell r="D5">
            <v>25079169</v>
          </cell>
          <cell r="E5">
            <v>7240419</v>
          </cell>
          <cell r="F5">
            <v>3409319</v>
          </cell>
          <cell r="G5">
            <v>1359075</v>
          </cell>
          <cell r="H5">
            <v>200237</v>
          </cell>
          <cell r="I5">
            <v>-97369</v>
          </cell>
          <cell r="J5">
            <v>2067888</v>
          </cell>
          <cell r="K5">
            <v>917702</v>
          </cell>
          <cell r="L5">
            <v>547613</v>
          </cell>
          <cell r="M5">
            <v>14167425</v>
          </cell>
          <cell r="N5">
            <v>6126287</v>
          </cell>
          <cell r="P5">
            <v>0.31487593251186663</v>
          </cell>
          <cell r="Q5">
            <v>7.6917234855761199E-2</v>
          </cell>
          <cell r="S5">
            <v>21850</v>
          </cell>
          <cell r="T5">
            <v>3723.404556</v>
          </cell>
        </row>
        <row r="6">
          <cell r="A6" t="str">
            <v>EIB</v>
          </cell>
          <cell r="B6">
            <v>11013474</v>
          </cell>
          <cell r="C6">
            <v>7690438</v>
          </cell>
          <cell r="D6">
            <v>3323036</v>
          </cell>
          <cell r="E6">
            <v>744740</v>
          </cell>
          <cell r="F6">
            <v>401187</v>
          </cell>
          <cell r="G6">
            <v>352213</v>
          </cell>
          <cell r="H6">
            <v>0</v>
          </cell>
          <cell r="I6">
            <v>45225</v>
          </cell>
          <cell r="J6">
            <v>632940</v>
          </cell>
          <cell r="K6">
            <v>333705</v>
          </cell>
          <cell r="L6">
            <v>2451</v>
          </cell>
          <cell r="M6">
            <v>3070926</v>
          </cell>
          <cell r="N6">
            <v>635740</v>
          </cell>
          <cell r="P6">
            <v>0.30172459661683498</v>
          </cell>
          <cell r="Q6">
            <v>5.7723838999392922E-2</v>
          </cell>
          <cell r="S6">
            <v>18600</v>
          </cell>
          <cell r="T6">
            <v>1229.432904</v>
          </cell>
        </row>
        <row r="7">
          <cell r="A7" t="str">
            <v>HDB</v>
          </cell>
          <cell r="B7">
            <v>18940972</v>
          </cell>
          <cell r="C7">
            <v>9921286</v>
          </cell>
          <cell r="D7">
            <v>9019686</v>
          </cell>
          <cell r="E7">
            <v>692863</v>
          </cell>
          <cell r="F7">
            <v>160448</v>
          </cell>
          <cell r="G7">
            <v>344534</v>
          </cell>
          <cell r="H7">
            <v>39351</v>
          </cell>
          <cell r="I7">
            <v>243450</v>
          </cell>
          <cell r="J7">
            <v>537769</v>
          </cell>
          <cell r="K7">
            <v>42557</v>
          </cell>
          <cell r="L7">
            <v>27069</v>
          </cell>
          <cell r="M7">
            <v>4898574</v>
          </cell>
          <cell r="N7">
            <v>3656059</v>
          </cell>
          <cell r="P7">
            <v>0.47619974307548735</v>
          </cell>
          <cell r="Q7">
            <v>0.19302383214546751</v>
          </cell>
          <cell r="S7">
            <v>29500</v>
          </cell>
          <cell r="T7">
            <v>980.99977100000001</v>
          </cell>
        </row>
        <row r="8">
          <cell r="A8" t="str">
            <v>KLB</v>
          </cell>
          <cell r="B8">
            <v>3630190</v>
          </cell>
          <cell r="C8">
            <v>2489427</v>
          </cell>
          <cell r="D8">
            <v>1140763</v>
          </cell>
          <cell r="E8">
            <v>147866</v>
          </cell>
          <cell r="F8">
            <v>20326</v>
          </cell>
          <cell r="G8">
            <v>20769</v>
          </cell>
          <cell r="H8">
            <v>0</v>
          </cell>
          <cell r="I8">
            <v>52820</v>
          </cell>
          <cell r="J8">
            <v>47472</v>
          </cell>
          <cell r="K8">
            <v>8368</v>
          </cell>
          <cell r="L8">
            <v>835</v>
          </cell>
          <cell r="M8">
            <v>1017205</v>
          </cell>
          <cell r="N8">
            <v>246572</v>
          </cell>
          <cell r="P8">
            <v>0.31424333161625151</v>
          </cell>
          <cell r="Q8">
            <v>6.7922615620669993E-2</v>
          </cell>
          <cell r="S8">
            <v>9700</v>
          </cell>
          <cell r="T8">
            <v>319.89579600000002</v>
          </cell>
        </row>
        <row r="9">
          <cell r="A9" t="str">
            <v>LPB</v>
          </cell>
          <cell r="B9">
            <v>15676654</v>
          </cell>
          <cell r="C9">
            <v>9749550</v>
          </cell>
          <cell r="D9">
            <v>5927104</v>
          </cell>
          <cell r="E9">
            <v>471513</v>
          </cell>
          <cell r="F9">
            <v>202775</v>
          </cell>
          <cell r="G9">
            <v>61097</v>
          </cell>
          <cell r="H9">
            <v>4070</v>
          </cell>
          <cell r="I9">
            <v>-76726</v>
          </cell>
          <cell r="J9">
            <v>77991</v>
          </cell>
          <cell r="K9">
            <v>115223</v>
          </cell>
          <cell r="L9">
            <v>275</v>
          </cell>
          <cell r="M9">
            <v>3731770</v>
          </cell>
          <cell r="N9">
            <v>1444660</v>
          </cell>
          <cell r="P9">
            <v>0.3780847622203054</v>
          </cell>
          <cell r="Q9">
            <v>9.215359349003939E-2</v>
          </cell>
          <cell r="S9">
            <v>8000</v>
          </cell>
          <cell r="T9">
            <v>888.14409499999999</v>
          </cell>
        </row>
        <row r="10">
          <cell r="A10" t="str">
            <v>MBB</v>
          </cell>
          <cell r="B10">
            <v>29613240</v>
          </cell>
          <cell r="C10">
            <v>12348376</v>
          </cell>
          <cell r="D10">
            <v>17264864</v>
          </cell>
          <cell r="E10">
            <v>6775440</v>
          </cell>
          <cell r="F10">
            <v>3587246</v>
          </cell>
          <cell r="G10">
            <v>614659</v>
          </cell>
          <cell r="H10">
            <v>0</v>
          </cell>
          <cell r="I10">
            <v>443165</v>
          </cell>
          <cell r="J10">
            <v>2016457</v>
          </cell>
          <cell r="K10">
            <v>0</v>
          </cell>
          <cell r="L10">
            <v>145507</v>
          </cell>
          <cell r="M10">
            <v>9880593</v>
          </cell>
          <cell r="N10">
            <v>7530645</v>
          </cell>
          <cell r="P10">
            <v>0.58301165289579926</v>
          </cell>
          <cell r="Q10">
            <v>0.25429993475891188</v>
          </cell>
          <cell r="S10">
            <v>23249.999999999993</v>
          </cell>
          <cell r="T10">
            <v>2325.6792999999998</v>
          </cell>
        </row>
        <row r="11">
          <cell r="A11" t="str">
            <v>NVB</v>
          </cell>
          <cell r="B11">
            <v>4967308</v>
          </cell>
          <cell r="C11">
            <v>4022140</v>
          </cell>
          <cell r="D11">
            <v>945168</v>
          </cell>
          <cell r="E11">
            <v>81857</v>
          </cell>
          <cell r="F11">
            <v>48616</v>
          </cell>
          <cell r="G11">
            <v>-11536</v>
          </cell>
          <cell r="H11">
            <v>0</v>
          </cell>
          <cell r="I11">
            <v>-12569</v>
          </cell>
          <cell r="J11">
            <v>779264</v>
          </cell>
          <cell r="K11">
            <v>604534</v>
          </cell>
          <cell r="L11">
            <v>0</v>
          </cell>
          <cell r="M11">
            <v>885917</v>
          </cell>
          <cell r="N11">
            <v>44465</v>
          </cell>
          <cell r="P11">
            <v>0.1902777117907728</v>
          </cell>
          <cell r="Q11">
            <v>8.9515286750892036E-3</v>
          </cell>
          <cell r="S11">
            <v>9000</v>
          </cell>
          <cell r="T11">
            <v>406.80358699999999</v>
          </cell>
        </row>
        <row r="12">
          <cell r="A12" t="str">
            <v>SHB</v>
          </cell>
          <cell r="B12">
            <v>27092058</v>
          </cell>
          <cell r="C12">
            <v>19490994</v>
          </cell>
          <cell r="D12">
            <v>7601064</v>
          </cell>
          <cell r="E12">
            <v>908399</v>
          </cell>
          <cell r="F12">
            <v>81859</v>
          </cell>
          <cell r="G12">
            <v>67314</v>
          </cell>
          <cell r="H12">
            <v>0</v>
          </cell>
          <cell r="I12">
            <v>162150</v>
          </cell>
          <cell r="J12">
            <v>286079</v>
          </cell>
          <cell r="K12">
            <v>127050</v>
          </cell>
          <cell r="L12">
            <v>1918</v>
          </cell>
          <cell r="M12">
            <v>3843876</v>
          </cell>
          <cell r="N12">
            <v>2301732</v>
          </cell>
          <cell r="P12">
            <v>0.28056428935741978</v>
          </cell>
          <cell r="Q12">
            <v>8.4959658657160708E-2</v>
          </cell>
          <cell r="S12">
            <v>6700.0000000000009</v>
          </cell>
          <cell r="T12">
            <v>1203.1199240000001</v>
          </cell>
        </row>
        <row r="13">
          <cell r="A13" t="str">
            <v>STB</v>
          </cell>
          <cell r="B13">
            <v>30057135</v>
          </cell>
          <cell r="C13">
            <v>20541933</v>
          </cell>
          <cell r="D13">
            <v>9515202</v>
          </cell>
          <cell r="E13">
            <v>4464348</v>
          </cell>
          <cell r="F13">
            <v>1411498</v>
          </cell>
          <cell r="G13">
            <v>510762</v>
          </cell>
          <cell r="H13">
            <v>0</v>
          </cell>
          <cell r="I13">
            <v>23784</v>
          </cell>
          <cell r="J13">
            <v>1530967</v>
          </cell>
          <cell r="K13">
            <v>59738</v>
          </cell>
          <cell r="L13">
            <v>5281</v>
          </cell>
          <cell r="M13">
            <v>9058246</v>
          </cell>
          <cell r="N13">
            <v>2782267</v>
          </cell>
          <cell r="P13">
            <v>0.31657049149894029</v>
          </cell>
          <cell r="Q13">
            <v>9.2565941497750867E-2</v>
          </cell>
          <cell r="S13">
            <v>10800.000000000002</v>
          </cell>
          <cell r="T13">
            <v>1803.6534291999999</v>
          </cell>
        </row>
        <row r="14">
          <cell r="A14" t="str">
            <v>TCB</v>
          </cell>
          <cell r="B14">
            <v>23716413</v>
          </cell>
          <cell r="C14">
            <v>10651841</v>
          </cell>
          <cell r="D14">
            <v>13064572</v>
          </cell>
          <cell r="E14">
            <v>5020971</v>
          </cell>
          <cell r="F14">
            <v>1460577</v>
          </cell>
          <cell r="G14">
            <v>125188</v>
          </cell>
          <cell r="H14">
            <v>318729</v>
          </cell>
          <cell r="I14">
            <v>648995</v>
          </cell>
          <cell r="J14">
            <v>4286275</v>
          </cell>
          <cell r="K14">
            <v>2512016</v>
          </cell>
          <cell r="L14">
            <v>4196</v>
          </cell>
          <cell r="M14">
            <v>7084535</v>
          </cell>
          <cell r="N14">
            <v>9372132</v>
          </cell>
          <cell r="P14">
            <v>0.55086627138766731</v>
          </cell>
          <cell r="Q14">
            <v>0.39517493644591195</v>
          </cell>
          <cell r="S14">
            <v>24750.000000000004</v>
          </cell>
          <cell r="T14">
            <v>3500.1399620000002</v>
          </cell>
        </row>
        <row r="15">
          <cell r="A15" t="str">
            <v>TPB</v>
          </cell>
          <cell r="B15">
            <v>11236033</v>
          </cell>
          <cell r="C15">
            <v>5842559</v>
          </cell>
          <cell r="D15">
            <v>5393474</v>
          </cell>
          <cell r="E15">
            <v>1249966</v>
          </cell>
          <cell r="F15">
            <v>256055</v>
          </cell>
          <cell r="G15">
            <v>96998</v>
          </cell>
          <cell r="H15">
            <v>0</v>
          </cell>
          <cell r="I15">
            <v>828584</v>
          </cell>
          <cell r="J15">
            <v>116954</v>
          </cell>
          <cell r="K15">
            <v>53062</v>
          </cell>
          <cell r="L15">
            <v>0</v>
          </cell>
          <cell r="M15">
            <v>3289694</v>
          </cell>
          <cell r="N15">
            <v>2437334</v>
          </cell>
          <cell r="P15">
            <v>0.48001585613000602</v>
          </cell>
          <cell r="Q15">
            <v>0.21692122121748841</v>
          </cell>
          <cell r="S15">
            <v>22550</v>
          </cell>
          <cell r="T15">
            <v>826.57315000000006</v>
          </cell>
        </row>
        <row r="16">
          <cell r="A16" t="str">
            <v>VBB</v>
          </cell>
          <cell r="B16">
            <v>3921072</v>
          </cell>
          <cell r="C16">
            <v>2827483</v>
          </cell>
          <cell r="D16">
            <v>1093589</v>
          </cell>
          <cell r="E16">
            <v>38197</v>
          </cell>
          <cell r="F16">
            <v>16543</v>
          </cell>
          <cell r="G16">
            <v>-2289</v>
          </cell>
          <cell r="H16">
            <v>0</v>
          </cell>
          <cell r="I16">
            <v>98942</v>
          </cell>
          <cell r="J16">
            <v>149329</v>
          </cell>
          <cell r="K16">
            <v>3273</v>
          </cell>
          <cell r="L16">
            <v>0</v>
          </cell>
          <cell r="M16">
            <v>877253</v>
          </cell>
          <cell r="N16">
            <v>356954</v>
          </cell>
          <cell r="P16">
            <v>0.27890051496121471</v>
          </cell>
          <cell r="Q16">
            <v>9.1034798646900644E-2</v>
          </cell>
          <cell r="S16">
            <v>14500</v>
          </cell>
          <cell r="T16">
            <v>519.73890400000005</v>
          </cell>
        </row>
        <row r="17">
          <cell r="A17" t="str">
            <v>VCB</v>
          </cell>
          <cell r="B17">
            <v>65616789</v>
          </cell>
          <cell r="C17">
            <v>31698517</v>
          </cell>
          <cell r="D17">
            <v>33918272</v>
          </cell>
          <cell r="E17">
            <v>8444250</v>
          </cell>
          <cell r="F17">
            <v>4247201</v>
          </cell>
          <cell r="G17">
            <v>3192887</v>
          </cell>
          <cell r="H17">
            <v>48919</v>
          </cell>
          <cell r="I17">
            <v>58</v>
          </cell>
          <cell r="J17">
            <v>3407746</v>
          </cell>
          <cell r="K17">
            <v>389728</v>
          </cell>
          <cell r="L17">
            <v>1380592</v>
          </cell>
          <cell r="M17">
            <v>14326341</v>
          </cell>
          <cell r="N17">
            <v>19407431</v>
          </cell>
          <cell r="P17">
            <v>0.51691453539428756</v>
          </cell>
          <cell r="Q17">
            <v>0.29576928855814633</v>
          </cell>
          <cell r="S17">
            <v>90500</v>
          </cell>
          <cell r="T17">
            <v>3708.8774480000002</v>
          </cell>
        </row>
        <row r="18">
          <cell r="A18" t="str">
            <v>VIB</v>
          </cell>
          <cell r="B18">
            <v>12702505</v>
          </cell>
          <cell r="C18">
            <v>6867798</v>
          </cell>
          <cell r="D18">
            <v>5834707</v>
          </cell>
          <cell r="E18">
            <v>1870222</v>
          </cell>
          <cell r="F18">
            <v>380348</v>
          </cell>
          <cell r="G18">
            <v>-120008</v>
          </cell>
          <cell r="H18">
            <v>0</v>
          </cell>
          <cell r="I18">
            <v>-30450</v>
          </cell>
          <cell r="J18">
            <v>627534</v>
          </cell>
          <cell r="K18">
            <v>65956</v>
          </cell>
          <cell r="L18">
            <v>175</v>
          </cell>
          <cell r="M18">
            <v>3129536</v>
          </cell>
          <cell r="N18">
            <v>3149036</v>
          </cell>
          <cell r="P18">
            <v>0.45933514688638188</v>
          </cell>
          <cell r="Q18">
            <v>0.24790669242011715</v>
          </cell>
          <cell r="S18">
            <v>17800</v>
          </cell>
          <cell r="T18">
            <v>924.49139500000001</v>
          </cell>
        </row>
        <row r="19">
          <cell r="A19" t="str">
            <v>VPB</v>
          </cell>
          <cell r="B19">
            <v>47059292</v>
          </cell>
          <cell r="C19">
            <v>18118365</v>
          </cell>
          <cell r="D19">
            <v>28940927</v>
          </cell>
          <cell r="E19">
            <v>5090651</v>
          </cell>
          <cell r="F19">
            <v>2540029</v>
          </cell>
          <cell r="G19">
            <v>-472396</v>
          </cell>
          <cell r="H19">
            <v>185591</v>
          </cell>
          <cell r="I19">
            <v>459106</v>
          </cell>
          <cell r="J19">
            <v>4264359</v>
          </cell>
          <cell r="K19">
            <v>623868</v>
          </cell>
          <cell r="L19">
            <v>2635</v>
          </cell>
          <cell r="M19">
            <v>11982832</v>
          </cell>
          <cell r="N19">
            <v>8209177</v>
          </cell>
          <cell r="P19">
            <v>0.61498857653872052</v>
          </cell>
          <cell r="Q19">
            <v>0.17444327466720069</v>
          </cell>
          <cell r="S19">
            <v>21500</v>
          </cell>
          <cell r="T19">
            <v>2406.7483659999998</v>
          </cell>
        </row>
        <row r="42">
          <cell r="A42" t="str">
            <v>ACB</v>
          </cell>
          <cell r="B42">
            <v>3.4890955392299555E-2</v>
          </cell>
          <cell r="C42">
            <v>1.6229700893012344E-2</v>
          </cell>
          <cell r="D42">
            <v>0.22918325904324852</v>
          </cell>
          <cell r="E42">
            <v>6.7280623949852259E-3</v>
          </cell>
          <cell r="F42">
            <v>1.0693426748323154E-2</v>
          </cell>
          <cell r="G42">
            <v>0.15327695173071709</v>
          </cell>
          <cell r="H42">
            <v>0.85012373144012043</v>
          </cell>
          <cell r="I42">
            <v>7.0815385734390321E-2</v>
          </cell>
          <cell r="J42">
            <v>0.11700000000000001</v>
          </cell>
          <cell r="K42">
            <v>0.76029770022849119</v>
          </cell>
          <cell r="O42">
            <v>7.3000000000000001E-3</v>
          </cell>
        </row>
        <row r="43">
          <cell r="A43" t="str">
            <v>BAB</v>
          </cell>
          <cell r="B43">
            <v>2.075334719328031E-2</v>
          </cell>
          <cell r="C43">
            <v>7.4923635507510473E-3</v>
          </cell>
          <cell r="D43">
            <v>0.10264476051810276</v>
          </cell>
          <cell r="E43">
            <v>7.943948146314812E-3</v>
          </cell>
          <cell r="F43">
            <v>1.0104923290628037E-2</v>
          </cell>
          <cell r="G43">
            <v>0.33342413535230153</v>
          </cell>
          <cell r="H43">
            <v>0.87387111184259525</v>
          </cell>
          <cell r="I43">
            <v>7.2993141714522009E-2</v>
          </cell>
          <cell r="J43">
            <v>0.1115</v>
          </cell>
          <cell r="K43">
            <v>0.87871094017862128</v>
          </cell>
          <cell r="O43">
            <v>1.44E-2</v>
          </cell>
        </row>
        <row r="44">
          <cell r="A44" t="str">
            <v>BID</v>
          </cell>
          <cell r="B44">
            <v>2.6860119633957673E-2</v>
          </cell>
          <cell r="C44">
            <v>5.1706619104240539E-3</v>
          </cell>
          <cell r="D44">
            <v>0.12412641258399718</v>
          </cell>
          <cell r="E44">
            <v>2.1247276811975347E-2</v>
          </cell>
          <cell r="F44">
            <v>1.6610791155277953E-2</v>
          </cell>
          <cell r="G44">
            <v>0.241020360563096</v>
          </cell>
          <cell r="H44">
            <v>0.95267003132259498</v>
          </cell>
          <cell r="I44">
            <v>4.165641947417946E-2</v>
          </cell>
          <cell r="J44">
            <v>0.12</v>
          </cell>
          <cell r="K44">
            <v>0.73127107616447173</v>
          </cell>
          <cell r="O44">
            <v>2.4E-2</v>
          </cell>
        </row>
        <row r="45">
          <cell r="A45" t="str">
            <v>CTG</v>
          </cell>
          <cell r="B45">
            <v>2.2372481827610435E-2</v>
          </cell>
          <cell r="C45">
            <v>5.0958552087513953E-3</v>
          </cell>
          <cell r="D45">
            <v>8.1816212935375984E-2</v>
          </cell>
          <cell r="E45">
            <v>1.5939636429352012E-2</v>
          </cell>
          <cell r="F45">
            <v>1.8822292644291281E-2</v>
          </cell>
          <cell r="G45">
            <v>0.24609654024256827</v>
          </cell>
          <cell r="H45">
            <v>0.99827985564485211</v>
          </cell>
          <cell r="I45">
            <v>6.2284173587653695E-2</v>
          </cell>
          <cell r="J45">
            <v>0.09</v>
          </cell>
          <cell r="K45">
            <v>0.80319398171021561</v>
          </cell>
          <cell r="O45">
            <v>1.9E-2</v>
          </cell>
        </row>
        <row r="46">
          <cell r="A46" t="str">
            <v>EIB</v>
          </cell>
          <cell r="B46">
            <v>2.3464525418344373E-2</v>
          </cell>
          <cell r="C46">
            <v>4.0085443901145112E-3</v>
          </cell>
          <cell r="D46">
            <v>4.0236953338450662E-2</v>
          </cell>
          <cell r="E46">
            <v>1.7233319615076216E-2</v>
          </cell>
          <cell r="F46">
            <v>9.9307659971888344E-3</v>
          </cell>
          <cell r="G46">
            <v>0.26681698986932567</v>
          </cell>
          <cell r="H46">
            <v>0.79109481164996753</v>
          </cell>
          <cell r="I46">
            <v>9.9623456984848882E-2</v>
          </cell>
          <cell r="J46">
            <v>0.15049999999999999</v>
          </cell>
          <cell r="K46">
            <v>0.89877393110163106</v>
          </cell>
          <cell r="O46">
            <v>1.6E-2</v>
          </cell>
        </row>
        <row r="47">
          <cell r="A47" t="str">
            <v>HDB</v>
          </cell>
          <cell r="B47">
            <v>4.5209463085052998E-2</v>
          </cell>
          <cell r="C47">
            <v>1.6921701818450971E-2</v>
          </cell>
          <cell r="D47">
            <v>0.21725865128291064</v>
          </cell>
          <cell r="E47">
            <v>1.7218542839729758E-2</v>
          </cell>
          <cell r="F47">
            <v>1.2614092010177078E-2</v>
          </cell>
          <cell r="G47">
            <v>0.34917699290223758</v>
          </cell>
          <cell r="H47">
            <v>0.90898100230459511</v>
          </cell>
          <cell r="I47">
            <v>7.7887355548460116E-2</v>
          </cell>
          <cell r="J47">
            <v>0.124</v>
          </cell>
          <cell r="K47">
            <v>0.72135115860898547</v>
          </cell>
          <cell r="O47">
            <v>1.8499999999999999E-2</v>
          </cell>
        </row>
        <row r="48">
          <cell r="A48" t="str">
            <v>KLB</v>
          </cell>
          <cell r="B48">
            <v>2.7176253511402331E-2</v>
          </cell>
          <cell r="C48">
            <v>0.16801161633127532</v>
          </cell>
          <cell r="D48">
            <v>5.6261016323959148E-3</v>
          </cell>
          <cell r="E48" t="e">
            <v>#DIV/0!</v>
          </cell>
          <cell r="F48" t="e">
            <v>#DIV/0!</v>
          </cell>
          <cell r="G48">
            <v>1.5123564700537162</v>
          </cell>
          <cell r="H48">
            <v>0</v>
          </cell>
          <cell r="I48">
            <v>29.862883273177982</v>
          </cell>
          <cell r="J48">
            <v>0.16619999999999999</v>
          </cell>
          <cell r="K48">
            <v>0.90650500313850013</v>
          </cell>
          <cell r="O48">
            <v>1.4999999999999999E-2</v>
          </cell>
        </row>
        <row r="49">
          <cell r="A49" t="str">
            <v>LPB</v>
          </cell>
          <cell r="B49">
            <v>3.5015378523394612E-2</v>
          </cell>
          <cell r="C49">
            <v>8.2507430900240798E-3</v>
          </cell>
          <cell r="D49">
            <v>0.14162094844254797</v>
          </cell>
          <cell r="E49">
            <v>1.6907443622131056E-2</v>
          </cell>
          <cell r="F49">
            <v>1.3627701163894846E-2</v>
          </cell>
          <cell r="G49">
            <v>0.36645260544918529</v>
          </cell>
          <cell r="H49">
            <v>0.93296725166228778</v>
          </cell>
          <cell r="I49">
            <v>5.825934073143986E-2</v>
          </cell>
          <cell r="J49">
            <v>0.1085</v>
          </cell>
          <cell r="K49">
            <v>0.85102838295259031</v>
          </cell>
          <cell r="O49">
            <v>1.3299999999999999E-2</v>
          </cell>
        </row>
        <row r="50">
          <cell r="A50" t="str">
            <v>MBB</v>
          </cell>
          <cell r="B50">
            <v>4.7383576448582439E-2</v>
          </cell>
          <cell r="C50">
            <v>1.8947826244595411E-2</v>
          </cell>
          <cell r="D50">
            <v>0.19984213027794784</v>
          </cell>
          <cell r="E50">
            <v>1.5663055565318607E-2</v>
          </cell>
          <cell r="F50">
            <v>1.6091358946087566E-2</v>
          </cell>
          <cell r="G50">
            <v>0.38361901670409759</v>
          </cell>
          <cell r="H50">
            <v>0.87030766125826176</v>
          </cell>
          <cell r="I50">
            <v>9.4813972500403548E-2</v>
          </cell>
          <cell r="J50">
            <v>0.1</v>
          </cell>
          <cell r="K50">
            <v>0.65178524450882569</v>
          </cell>
          <cell r="O50">
            <v>2.1100000000000001E-2</v>
          </cell>
        </row>
        <row r="51">
          <cell r="A51" t="str">
            <v>NVB</v>
          </cell>
          <cell r="B51">
            <v>1.7338421790650729E-2</v>
          </cell>
          <cell r="C51">
            <v>6.2809176103510538E-4</v>
          </cell>
          <cell r="D51">
            <v>1.0382871449473606E-2</v>
          </cell>
          <cell r="E51">
            <v>2.6004618502052705E-2</v>
          </cell>
          <cell r="F51">
            <v>1.113695275319526E-2</v>
          </cell>
          <cell r="G51">
            <v>0.20155037803973708</v>
          </cell>
          <cell r="H51">
            <v>0.63794431568809096</v>
          </cell>
          <cell r="I51">
            <v>6.0493069194933406E-2</v>
          </cell>
          <cell r="J51">
            <v>9.4100000000000003E-2</v>
          </cell>
          <cell r="K51">
            <v>0.95811450222282557</v>
          </cell>
          <cell r="O51">
            <v>1.7999999999999999E-2</v>
          </cell>
        </row>
        <row r="52">
          <cell r="A52" t="str">
            <v>SHB</v>
          </cell>
          <cell r="B52">
            <v>2.4187280411230836E-2</v>
          </cell>
          <cell r="C52">
            <v>6.4431182696897517E-3</v>
          </cell>
          <cell r="D52">
            <v>0.126449184637415</v>
          </cell>
          <cell r="E52">
            <v>2.8968304566636734E-2</v>
          </cell>
          <cell r="F52">
            <v>1.3210540074162226E-2</v>
          </cell>
          <cell r="G52">
            <v>0.16078175036767409</v>
          </cell>
          <cell r="H52">
            <v>1.013170181126982</v>
          </cell>
          <cell r="I52">
            <v>5.0954209694313038E-2</v>
          </cell>
          <cell r="J52">
            <v>0.1179</v>
          </cell>
          <cell r="K52">
            <v>0.82557846614188313</v>
          </cell>
          <cell r="O52">
            <v>1.0999999999999999E-2</v>
          </cell>
        </row>
        <row r="53">
          <cell r="A53" t="str">
            <v>STB</v>
          </cell>
          <cell r="B53">
            <v>2.5220359705728782E-2</v>
          </cell>
          <cell r="C53">
            <v>6.1800655637144928E-3</v>
          </cell>
          <cell r="D53">
            <v>0.10607252285334696</v>
          </cell>
          <cell r="E53">
            <v>2.0284585130070469E-2</v>
          </cell>
          <cell r="F53">
            <v>1.4309391613504743E-2</v>
          </cell>
          <cell r="G53">
            <v>0.19949101680649467</v>
          </cell>
          <cell r="H53">
            <v>0.71707654178521285</v>
          </cell>
          <cell r="I53">
            <v>5.8262643307342529E-2</v>
          </cell>
          <cell r="J53">
            <v>0.1071</v>
          </cell>
          <cell r="K53">
            <v>0.84912493966964664</v>
          </cell>
          <cell r="O53">
            <v>9.7000000000000003E-3</v>
          </cell>
        </row>
        <row r="54">
          <cell r="A54" t="str">
            <v>TCB</v>
          </cell>
          <cell r="B54">
            <v>3.8962403961200737E-2</v>
          </cell>
          <cell r="C54">
            <v>2.5499731236291671E-2</v>
          </cell>
          <cell r="D54">
            <v>0.1590094509020529</v>
          </cell>
          <cell r="E54">
            <v>1.8294474018634536E-2</v>
          </cell>
          <cell r="F54">
            <v>1.4101514579937665E-2</v>
          </cell>
          <cell r="G54">
            <v>0.45068159750839909</v>
          </cell>
          <cell r="H54">
            <v>0.92594409629858321</v>
          </cell>
          <cell r="I54">
            <v>0.1603661360480961</v>
          </cell>
          <cell r="J54">
            <v>0.14299999999999999</v>
          </cell>
          <cell r="K54">
            <v>0.63623918536180624</v>
          </cell>
          <cell r="O54">
            <v>3.2000000000000001E-2</v>
          </cell>
        </row>
        <row r="55">
          <cell r="A55" t="str">
            <v>TPB</v>
          </cell>
          <cell r="B55">
            <v>4.0525197672776236E-2</v>
          </cell>
          <cell r="C55">
            <v>1.5834043607580821E-2</v>
          </cell>
          <cell r="D55">
            <v>0.20465956980693348</v>
          </cell>
          <cell r="E55">
            <v>1.5314625636059362E-2</v>
          </cell>
          <cell r="F55">
            <v>1.2267467025188114E-2</v>
          </cell>
          <cell r="G55">
            <v>0.35205261669898869</v>
          </cell>
          <cell r="H55">
            <v>1.0727985549644288</v>
          </cell>
          <cell r="I55">
            <v>7.7367716655116284E-2</v>
          </cell>
          <cell r="J55">
            <v>0.1024</v>
          </cell>
          <cell r="K55">
            <v>0.6978856173266359</v>
          </cell>
          <cell r="O55">
            <v>9.4000000000000004E-3</v>
          </cell>
        </row>
        <row r="56">
          <cell r="A56" t="str">
            <v>VBB</v>
          </cell>
          <cell r="B56">
            <v>2.3959056067668977E-2</v>
          </cell>
          <cell r="C56">
            <v>6.2142157798052697E-2</v>
          </cell>
          <cell r="D56">
            <v>6.8830005789985776E-3</v>
          </cell>
          <cell r="E56" t="e">
            <v>#DIV/0!</v>
          </cell>
          <cell r="F56" t="e">
            <v>#DIV/0!</v>
          </cell>
          <cell r="G56">
            <v>1.1484713771127166</v>
          </cell>
          <cell r="H56">
            <v>0</v>
          </cell>
          <cell r="I56">
            <v>9.0283528360670129</v>
          </cell>
          <cell r="J56">
            <v>0.111</v>
          </cell>
          <cell r="K56">
            <v>0.88569077089572057</v>
          </cell>
          <cell r="O56">
            <v>1.3899999999999999E-2</v>
          </cell>
        </row>
        <row r="57">
          <cell r="A57" t="str">
            <v>VCB</v>
          </cell>
          <cell r="B57">
            <v>3.1295859835827507E-2</v>
          </cell>
          <cell r="C57">
            <v>1.6766823802047734E-2</v>
          </cell>
          <cell r="D57">
            <v>0.23844720270550168</v>
          </cell>
          <cell r="E57">
            <v>1.0987515270218511E-2</v>
          </cell>
          <cell r="F57">
            <v>2.0350296726803798E-2</v>
          </cell>
          <cell r="G57">
            <v>0.29963440737451846</v>
          </cell>
          <cell r="H57">
            <v>0.76921361174962966</v>
          </cell>
          <cell r="I57">
            <v>7.0316714189999921E-2</v>
          </cell>
          <cell r="J57">
            <v>0.12139999999999999</v>
          </cell>
          <cell r="K57">
            <v>0.61713998208408127</v>
          </cell>
          <cell r="O57">
            <v>7.6E-3</v>
          </cell>
        </row>
        <row r="58">
          <cell r="A58" t="str">
            <v>VIB</v>
          </cell>
          <cell r="B58">
            <v>4.2729042298434952E-2</v>
          </cell>
          <cell r="C58">
            <v>2.2627876869196473E-2</v>
          </cell>
          <cell r="D58">
            <v>0.29519505007900054</v>
          </cell>
          <cell r="E58">
            <v>2.6427035122569085E-2</v>
          </cell>
          <cell r="F58">
            <v>1.3195561624031332E-2</v>
          </cell>
          <cell r="G58">
            <v>0.35562877971615731</v>
          </cell>
          <cell r="H58">
            <v>1.0025881265831766</v>
          </cell>
          <cell r="I58">
            <v>7.6653984757335064E-2</v>
          </cell>
          <cell r="J58">
            <v>0.1</v>
          </cell>
          <cell r="K58">
            <v>0.69393044959932837</v>
          </cell>
          <cell r="O58">
            <v>2.1999999999999999E-2</v>
          </cell>
        </row>
        <row r="59">
          <cell r="A59" t="str">
            <v>VPB</v>
          </cell>
          <cell r="B59">
            <v>8.7192124572694693E-2</v>
          </cell>
          <cell r="C59">
            <v>2.2915526114145244E-2</v>
          </cell>
          <cell r="D59">
            <v>0.20273955518038528</v>
          </cell>
          <cell r="E59">
            <v>3.5637286635979974E-2</v>
          </cell>
          <cell r="F59">
            <v>1.7680174267097032E-2</v>
          </cell>
          <cell r="G59">
            <v>0.28244961433990678</v>
          </cell>
          <cell r="H59">
            <v>1.0601321096990444</v>
          </cell>
          <cell r="I59">
            <v>0.11302937946054191</v>
          </cell>
          <cell r="J59">
            <v>0.112</v>
          </cell>
          <cell r="K59">
            <v>0.58783428043332198</v>
          </cell>
        </row>
      </sheetData>
      <sheetData sheetId="4" refreshError="1">
        <row r="1">
          <cell r="A1" t="str">
            <v>Items (*)</v>
          </cell>
          <cell r="B1" t="str">
            <v>Proportion</v>
          </cell>
          <cell r="C1" t="str">
            <v>Large</v>
          </cell>
          <cell r="D1" t="str">
            <v>Large</v>
          </cell>
          <cell r="E1" t="str">
            <v>medium</v>
          </cell>
          <cell r="F1" t="str">
            <v>Medium</v>
          </cell>
          <cell r="G1" t="str">
            <v>small</v>
          </cell>
          <cell r="H1" t="str">
            <v>Small</v>
          </cell>
        </row>
        <row r="2">
          <cell r="C2">
            <v>1</v>
          </cell>
          <cell r="D2">
            <v>0.2</v>
          </cell>
          <cell r="E2">
            <v>1</v>
          </cell>
          <cell r="F2">
            <v>0.2</v>
          </cell>
          <cell r="G2">
            <v>1</v>
          </cell>
          <cell r="H2">
            <v>0.2</v>
          </cell>
        </row>
        <row r="3">
          <cell r="A3" t="str">
            <v>Earnings</v>
          </cell>
        </row>
        <row r="4">
          <cell r="A4" t="str">
            <v>NIM-Net Interest margin</v>
          </cell>
          <cell r="B4">
            <v>15</v>
          </cell>
          <cell r="C4">
            <v>2.5000000000000001E-2</v>
          </cell>
          <cell r="D4">
            <v>0.02</v>
          </cell>
          <cell r="E4">
            <v>2.7E-2</v>
          </cell>
          <cell r="F4">
            <v>2.1999999999999999E-2</v>
          </cell>
          <cell r="G4">
            <v>0.03</v>
          </cell>
          <cell r="H4">
            <v>2.5000000000000001E-2</v>
          </cell>
        </row>
        <row r="5">
          <cell r="A5" t="str">
            <v>ROA</v>
          </cell>
          <cell r="B5">
            <v>10</v>
          </cell>
          <cell r="C5">
            <v>6.0000000000000001E-3</v>
          </cell>
          <cell r="D5">
            <v>4.0000000000000001E-3</v>
          </cell>
          <cell r="E5">
            <v>5.0000000000000001E-3</v>
          </cell>
          <cell r="F5">
            <v>3.0000000000000001E-3</v>
          </cell>
          <cell r="G5">
            <v>4.0000000000000001E-3</v>
          </cell>
          <cell r="H5">
            <v>2E-3</v>
          </cell>
        </row>
        <row r="6">
          <cell r="A6" t="str">
            <v>ROE</v>
          </cell>
          <cell r="B6">
            <v>15</v>
          </cell>
          <cell r="C6">
            <v>0.1</v>
          </cell>
          <cell r="D6">
            <v>0.08</v>
          </cell>
          <cell r="E6">
            <v>7.6999999999999999E-2</v>
          </cell>
          <cell r="F6">
            <v>5.7000000000000002E-2</v>
          </cell>
          <cell r="G6">
            <v>0.06</v>
          </cell>
          <cell r="H6">
            <v>0.04</v>
          </cell>
        </row>
        <row r="7">
          <cell r="A7" t="str">
            <v>Assets quality</v>
          </cell>
        </row>
        <row r="8">
          <cell r="A8" t="str">
            <v>NPL-Non performing loans</v>
          </cell>
          <cell r="B8">
            <v>10</v>
          </cell>
          <cell r="C8">
            <v>1.4999999999999999E-2</v>
          </cell>
          <cell r="D8">
            <v>0.02</v>
          </cell>
          <cell r="E8">
            <v>1.7000000000000001E-2</v>
          </cell>
          <cell r="F8">
            <v>0.02</v>
          </cell>
          <cell r="G8">
            <v>2.5000000000000001E-2</v>
          </cell>
          <cell r="H8">
            <v>3.5000000000000003E-2</v>
          </cell>
        </row>
        <row r="9">
          <cell r="A9" t="str">
            <v>Bad debt provision/Total Loans</v>
          </cell>
          <cell r="B9">
            <v>10</v>
          </cell>
          <cell r="C9">
            <v>1.2E-2</v>
          </cell>
          <cell r="D9">
            <v>8.9999999999999993E-3</v>
          </cell>
          <cell r="E9">
            <v>1.2E-2</v>
          </cell>
          <cell r="F9">
            <v>8.9999999999999993E-3</v>
          </cell>
          <cell r="G9">
            <v>1.2E-2</v>
          </cell>
          <cell r="H9">
            <v>8.9999999999999993E-3</v>
          </cell>
        </row>
        <row r="10">
          <cell r="A10" t="str">
            <v xml:space="preserve">Liquidity </v>
          </cell>
        </row>
        <row r="11">
          <cell r="A11" t="str">
            <v>Liquidity ratio</v>
          </cell>
          <cell r="B11">
            <v>5</v>
          </cell>
          <cell r="C11">
            <v>0.25</v>
          </cell>
          <cell r="D11">
            <v>0.15</v>
          </cell>
          <cell r="E11">
            <v>0.25</v>
          </cell>
          <cell r="F11">
            <v>0.15</v>
          </cell>
          <cell r="G11">
            <v>0.25</v>
          </cell>
          <cell r="H11">
            <v>0.15</v>
          </cell>
        </row>
        <row r="12">
          <cell r="A12" t="str">
            <v xml:space="preserve">LTD-Loan To Deposit Ratio </v>
          </cell>
          <cell r="B12">
            <v>5</v>
          </cell>
          <cell r="C12">
            <v>0.9</v>
          </cell>
          <cell r="D12">
            <v>1</v>
          </cell>
          <cell r="E12">
            <v>0.8</v>
          </cell>
          <cell r="F12">
            <v>1</v>
          </cell>
          <cell r="G12">
            <v>0.7</v>
          </cell>
          <cell r="H12">
            <v>1</v>
          </cell>
        </row>
        <row r="13">
          <cell r="A13" t="str">
            <v>Equity multiplier</v>
          </cell>
          <cell r="B13">
            <v>5</v>
          </cell>
          <cell r="C13">
            <v>7.0000000000000007E-2</v>
          </cell>
          <cell r="D13">
            <v>0.05</v>
          </cell>
          <cell r="E13">
            <v>7.0000000000000007E-2</v>
          </cell>
          <cell r="F13">
            <v>0.05</v>
          </cell>
          <cell r="G13">
            <v>7.0000000000000007E-2</v>
          </cell>
          <cell r="H13">
            <v>0.05</v>
          </cell>
        </row>
        <row r="14">
          <cell r="A14" t="str">
            <v>Capital adequacy</v>
          </cell>
        </row>
        <row r="15">
          <cell r="A15" t="str">
            <v>CAR</v>
          </cell>
          <cell r="B15">
            <v>10</v>
          </cell>
          <cell r="C15">
            <v>0.11</v>
          </cell>
          <cell r="D15">
            <v>0.09</v>
          </cell>
          <cell r="E15">
            <v>0.11</v>
          </cell>
          <cell r="F15">
            <v>0.09</v>
          </cell>
          <cell r="G15">
            <v>0.11</v>
          </cell>
          <cell r="H15">
            <v>0.09</v>
          </cell>
        </row>
        <row r="16">
          <cell r="A16" t="str">
            <v>Management</v>
          </cell>
        </row>
        <row r="17">
          <cell r="A17" t="str">
            <v>CIR-Cost Income Ratio</v>
          </cell>
          <cell r="B17">
            <v>15</v>
          </cell>
          <cell r="C17">
            <v>0.7</v>
          </cell>
          <cell r="D17">
            <v>0.85</v>
          </cell>
          <cell r="E17">
            <v>0.7</v>
          </cell>
          <cell r="F17">
            <v>0.85</v>
          </cell>
          <cell r="G17">
            <v>0.7</v>
          </cell>
          <cell r="H17">
            <v>0.85</v>
          </cell>
        </row>
        <row r="19">
          <cell r="A19" t="str">
            <v>(*) Applying CAMEL Model (C: capital adequacy, A: asset quality, M: management, E: earnings, L: Liquidity)</v>
          </cell>
        </row>
      </sheetData>
      <sheetData sheetId="5" refreshError="1"/>
      <sheetData sheetId="6" refreshError="1">
        <row r="1">
          <cell r="A1" t="str">
            <v>Symbol</v>
          </cell>
          <cell r="B1" t="str">
            <v>Company</v>
          </cell>
          <cell r="C1" t="str">
            <v>Exchange</v>
          </cell>
          <cell r="D1" t="str">
            <v>Market cap (bil VND)</v>
          </cell>
          <cell r="E1" t="str">
            <v>Sector</v>
          </cell>
          <cell r="F1" t="str">
            <v>Subsector</v>
          </cell>
          <cell r="G1" t="str">
            <v>Sacombank</v>
          </cell>
          <cell r="H1" t="str">
            <v>Scale</v>
          </cell>
        </row>
        <row r="2">
          <cell r="A2" t="str">
            <v>BID</v>
          </cell>
          <cell r="B2" t="str">
            <v>BIDV</v>
          </cell>
          <cell r="C2" t="str">
            <v>HOSE</v>
          </cell>
          <cell r="D2">
            <v>128372.7607917</v>
          </cell>
          <cell r="E2" t="str">
            <v>Financial</v>
          </cell>
          <cell r="F2" t="str">
            <v>Bank</v>
          </cell>
          <cell r="G2" t="str">
            <v>Ngân hàng</v>
          </cell>
          <cell r="H2" t="str">
            <v>Medium</v>
          </cell>
        </row>
        <row r="3">
          <cell r="A3" t="str">
            <v>CTG</v>
          </cell>
          <cell r="B3" t="str">
            <v>VietinBank</v>
          </cell>
          <cell r="C3" t="str">
            <v>HOSE</v>
          </cell>
          <cell r="D3">
            <v>76329.793397999994</v>
          </cell>
          <cell r="E3" t="str">
            <v>Financial</v>
          </cell>
          <cell r="F3" t="str">
            <v>Bank</v>
          </cell>
          <cell r="G3" t="str">
            <v>Ngân hàng</v>
          </cell>
          <cell r="H3" t="str">
            <v>Medium</v>
          </cell>
        </row>
        <row r="4">
          <cell r="A4" t="str">
            <v>EIB</v>
          </cell>
          <cell r="B4" t="str">
            <v>Eximbank</v>
          </cell>
          <cell r="C4" t="str">
            <v>HOSE</v>
          </cell>
          <cell r="D4">
            <v>21453.604174799999</v>
          </cell>
          <cell r="E4" t="str">
            <v>Financial</v>
          </cell>
          <cell r="F4" t="str">
            <v>Bank</v>
          </cell>
          <cell r="G4" t="str">
            <v>Ngân hàng</v>
          </cell>
          <cell r="H4" t="str">
            <v>Small</v>
          </cell>
        </row>
        <row r="5">
          <cell r="A5" t="str">
            <v>HDB</v>
          </cell>
          <cell r="B5" t="str">
            <v>HDBank</v>
          </cell>
          <cell r="C5" t="str">
            <v>HOSE</v>
          </cell>
          <cell r="D5">
            <v>25898.393954399999</v>
          </cell>
          <cell r="E5" t="str">
            <v>Financial</v>
          </cell>
          <cell r="F5" t="str">
            <v>Bank</v>
          </cell>
          <cell r="G5" t="str">
            <v>Ngân hàng</v>
          </cell>
          <cell r="H5" t="str">
            <v>Small</v>
          </cell>
        </row>
        <row r="6">
          <cell r="A6" t="str">
            <v>MBB</v>
          </cell>
          <cell r="B6" t="str">
            <v>MBBank</v>
          </cell>
          <cell r="C6" t="str">
            <v>HOSE</v>
          </cell>
          <cell r="D6">
            <v>47868.473782649999</v>
          </cell>
          <cell r="E6" t="str">
            <v>Financial</v>
          </cell>
          <cell r="F6" t="str">
            <v>Bank</v>
          </cell>
          <cell r="G6" t="str">
            <v>Ngân hàng</v>
          </cell>
          <cell r="H6" t="str">
            <v>Small</v>
          </cell>
        </row>
        <row r="7">
          <cell r="A7" t="str">
            <v>STB</v>
          </cell>
          <cell r="B7" t="str">
            <v>Sacombank</v>
          </cell>
          <cell r="C7" t="str">
            <v>HOSE</v>
          </cell>
          <cell r="D7">
            <v>19299.0916903</v>
          </cell>
          <cell r="E7" t="str">
            <v>Financial</v>
          </cell>
          <cell r="F7" t="str">
            <v>Bank</v>
          </cell>
          <cell r="G7" t="str">
            <v>Ngân hàng</v>
          </cell>
          <cell r="H7" t="str">
            <v>Small</v>
          </cell>
        </row>
        <row r="8">
          <cell r="A8" t="str">
            <v>TCB</v>
          </cell>
          <cell r="B8" t="str">
            <v>Techcombank</v>
          </cell>
          <cell r="C8" t="str">
            <v>HOSE</v>
          </cell>
          <cell r="D8">
            <v>75701.220264000003</v>
          </cell>
          <cell r="E8" t="str">
            <v>Financial</v>
          </cell>
          <cell r="F8" t="str">
            <v>Bank</v>
          </cell>
          <cell r="G8" t="str">
            <v>Ngân hàng</v>
          </cell>
          <cell r="H8" t="str">
            <v>Medium</v>
          </cell>
        </row>
        <row r="9">
          <cell r="A9" t="str">
            <v>TPB</v>
          </cell>
          <cell r="B9" t="str">
            <v>Ngân hàng Tiên Phong</v>
          </cell>
          <cell r="C9" t="str">
            <v>HOSE</v>
          </cell>
          <cell r="D9">
            <v>18680.553189999999</v>
          </cell>
          <cell r="E9" t="str">
            <v>Financial</v>
          </cell>
          <cell r="F9" t="str">
            <v>Bank</v>
          </cell>
          <cell r="G9" t="str">
            <v>Ngân hàng</v>
          </cell>
          <cell r="H9" t="str">
            <v>Small</v>
          </cell>
        </row>
        <row r="10">
          <cell r="A10" t="str">
            <v>VCB</v>
          </cell>
          <cell r="B10" t="str">
            <v>Vietcombank</v>
          </cell>
          <cell r="C10" t="str">
            <v>HOSE</v>
          </cell>
          <cell r="D10">
            <v>293743.09388160001</v>
          </cell>
          <cell r="E10" t="str">
            <v>Financial</v>
          </cell>
          <cell r="F10" t="str">
            <v>Bank</v>
          </cell>
          <cell r="G10" t="str">
            <v>Ngân hàng</v>
          </cell>
          <cell r="H10" t="str">
            <v>Large</v>
          </cell>
        </row>
        <row r="11">
          <cell r="A11" t="str">
            <v>VPB</v>
          </cell>
          <cell r="B11" t="str">
            <v>VPBank</v>
          </cell>
          <cell r="C11" t="str">
            <v>HOSE</v>
          </cell>
          <cell r="D11">
            <v>48643.617646799998</v>
          </cell>
          <cell r="E11" t="str">
            <v>Financial</v>
          </cell>
          <cell r="F11" t="str">
            <v>Bank</v>
          </cell>
          <cell r="G11" t="str">
            <v>Ngân hàng</v>
          </cell>
          <cell r="H11" t="str">
            <v>Small</v>
          </cell>
        </row>
        <row r="12">
          <cell r="A12" t="str">
            <v>ACB</v>
          </cell>
          <cell r="B12" t="str">
            <v>Ngân hàng Á Châu</v>
          </cell>
          <cell r="C12" t="str">
            <v>HNX</v>
          </cell>
          <cell r="D12">
            <v>36641.7115194</v>
          </cell>
          <cell r="E12" t="str">
            <v>Financial</v>
          </cell>
          <cell r="F12" t="str">
            <v>Bank</v>
          </cell>
          <cell r="G12" t="str">
            <v>Ngân hàng</v>
          </cell>
          <cell r="H12" t="str">
            <v>Small</v>
          </cell>
        </row>
        <row r="13">
          <cell r="A13" t="str">
            <v>NVB</v>
          </cell>
          <cell r="B13" t="str">
            <v>Ngân hàng Quốc Dân</v>
          </cell>
          <cell r="C13" t="str">
            <v>HNX</v>
          </cell>
          <cell r="D13">
            <v>2928.9858264</v>
          </cell>
          <cell r="E13" t="str">
            <v>Financial</v>
          </cell>
          <cell r="F13" t="str">
            <v>Bank</v>
          </cell>
          <cell r="G13" t="str">
            <v>Ngân hàng</v>
          </cell>
          <cell r="H13" t="str">
            <v>Small</v>
          </cell>
        </row>
        <row r="14">
          <cell r="A14" t="str">
            <v>SHB</v>
          </cell>
          <cell r="B14" t="str">
            <v>SHB</v>
          </cell>
          <cell r="C14" t="str">
            <v>HNX</v>
          </cell>
          <cell r="D14">
            <v>7579.6555212000003</v>
          </cell>
          <cell r="E14" t="str">
            <v>Financial</v>
          </cell>
          <cell r="F14" t="str">
            <v>Bank</v>
          </cell>
          <cell r="G14" t="str">
            <v>Ngân hàng</v>
          </cell>
          <cell r="H14" t="str">
            <v>Small</v>
          </cell>
        </row>
        <row r="15">
          <cell r="A15" t="str">
            <v>KLB</v>
          </cell>
          <cell r="B15" t="str">
            <v>Ngân hàng Kiên Long</v>
          </cell>
          <cell r="C15" t="str">
            <v>UPCOM</v>
          </cell>
          <cell r="D15">
            <v>3262.9371191999999</v>
          </cell>
          <cell r="E15" t="str">
            <v>Financial</v>
          </cell>
          <cell r="F15" t="str">
            <v>Bank</v>
          </cell>
          <cell r="G15" t="str">
            <v>Ngân hàng</v>
          </cell>
          <cell r="H15" t="str">
            <v>Small</v>
          </cell>
        </row>
        <row r="16">
          <cell r="A16" t="str">
            <v>LPB</v>
          </cell>
          <cell r="B16" t="str">
            <v>LienViet Post Bank</v>
          </cell>
          <cell r="C16" t="str">
            <v>UPCOM</v>
          </cell>
          <cell r="D16">
            <v>6927.5239410000004</v>
          </cell>
          <cell r="E16" t="str">
            <v>Financial</v>
          </cell>
          <cell r="F16" t="str">
            <v>Bank</v>
          </cell>
          <cell r="G16" t="str">
            <v>Ngân hàng</v>
          </cell>
          <cell r="H16" t="str">
            <v>Small</v>
          </cell>
        </row>
        <row r="17">
          <cell r="A17" t="str">
            <v>BAB</v>
          </cell>
          <cell r="B17" t="str">
            <v>Ngân hàng Bắc Á</v>
          </cell>
          <cell r="C17" t="str">
            <v>UPCOM</v>
          </cell>
          <cell r="D17">
            <v>11330</v>
          </cell>
          <cell r="E17" t="str">
            <v>Financial</v>
          </cell>
          <cell r="F17" t="str">
            <v>Bank</v>
          </cell>
          <cell r="G17" t="str">
            <v>Ngân hàng</v>
          </cell>
          <cell r="H17" t="str">
            <v>Small</v>
          </cell>
        </row>
        <row r="18">
          <cell r="A18" t="str">
            <v>VIB</v>
          </cell>
          <cell r="B18" t="str">
            <v>VIBBank</v>
          </cell>
          <cell r="C18" t="str">
            <v>UPCOM</v>
          </cell>
          <cell r="D18">
            <v>16548.395970500002</v>
          </cell>
          <cell r="E18" t="str">
            <v>Financial</v>
          </cell>
          <cell r="F18" t="str">
            <v>Bank</v>
          </cell>
          <cell r="G18" t="str">
            <v>Ngân hàng</v>
          </cell>
          <cell r="H18" t="str">
            <v>Small</v>
          </cell>
        </row>
        <row r="19">
          <cell r="A19" t="str">
            <v>VBB</v>
          </cell>
          <cell r="B19" t="str">
            <v>Vietbank</v>
          </cell>
          <cell r="C19" t="str">
            <v>UPCOM</v>
          </cell>
          <cell r="D19">
            <v>6369.1025407999996</v>
          </cell>
          <cell r="E19" t="str">
            <v>Financial</v>
          </cell>
          <cell r="F19" t="str">
            <v>Bank</v>
          </cell>
          <cell r="G19" t="str">
            <v>Ngân hàng</v>
          </cell>
          <cell r="H19" t="str">
            <v>Small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3"/>
  <sheetViews>
    <sheetView tabSelected="1" workbookViewId="0">
      <selection activeCell="H1" sqref="A1:XFD1"/>
    </sheetView>
  </sheetViews>
  <sheetFormatPr defaultRowHeight="18.75" x14ac:dyDescent="0.3"/>
  <cols>
    <col min="3" max="3" width="16.77734375" bestFit="1" customWidth="1"/>
    <col min="4" max="4" width="24.21875" bestFit="1" customWidth="1"/>
    <col min="6" max="6" width="9.88671875" bestFit="1" customWidth="1"/>
    <col min="7" max="8" width="9" bestFit="1" customWidth="1"/>
  </cols>
  <sheetData>
    <row r="1" spans="1:9" ht="59.25" customHeight="1" x14ac:dyDescent="0.3">
      <c r="A1" s="159" t="s">
        <v>13</v>
      </c>
      <c r="B1" s="159" t="s">
        <v>12</v>
      </c>
      <c r="C1" s="159" t="s">
        <v>15</v>
      </c>
      <c r="D1" s="159" t="s">
        <v>16</v>
      </c>
      <c r="E1" s="160" t="s">
        <v>1847</v>
      </c>
      <c r="F1" s="161" t="s">
        <v>1851</v>
      </c>
      <c r="G1" s="161" t="s">
        <v>1848</v>
      </c>
      <c r="H1" s="161" t="s">
        <v>55</v>
      </c>
      <c r="I1" s="161" t="s">
        <v>1849</v>
      </c>
    </row>
    <row r="2" spans="1:9" x14ac:dyDescent="0.3">
      <c r="A2" s="163" t="s">
        <v>686</v>
      </c>
      <c r="B2" s="164" t="s">
        <v>61</v>
      </c>
      <c r="C2" s="163" t="s">
        <v>848</v>
      </c>
      <c r="D2" s="163" t="s">
        <v>887</v>
      </c>
      <c r="E2" s="163" t="str">
        <f>B2&amp;"-"&amp;C2&amp;"-"&amp;D2</f>
        <v>AAA-Materials-Packaging&amp;Containers</v>
      </c>
      <c r="F2" s="165">
        <v>460939.35154200002</v>
      </c>
      <c r="G2" s="166" t="s">
        <v>64</v>
      </c>
      <c r="H2" s="167">
        <v>0.5</v>
      </c>
    </row>
    <row r="3" spans="1:9" x14ac:dyDescent="0.3">
      <c r="A3" s="163" t="s">
        <v>686</v>
      </c>
      <c r="B3" s="164" t="s">
        <v>722</v>
      </c>
      <c r="C3" s="163" t="s">
        <v>833</v>
      </c>
      <c r="D3" s="163" t="s">
        <v>838</v>
      </c>
      <c r="E3" s="163" t="str">
        <f t="shared" ref="E3:E66" si="0">B3&amp;"-"&amp;C3&amp;"-"&amp;D3</f>
        <v>AAM-Consumer Staples-Fisheries</v>
      </c>
      <c r="F3" s="165">
        <v>7957.2186840000004</v>
      </c>
      <c r="G3" s="166" t="s">
        <v>66</v>
      </c>
      <c r="H3" s="167">
        <v>0.5</v>
      </c>
    </row>
    <row r="4" spans="1:9" x14ac:dyDescent="0.3">
      <c r="A4" s="163" t="s">
        <v>686</v>
      </c>
      <c r="B4" s="164" t="s">
        <v>723</v>
      </c>
      <c r="C4" s="163" t="s">
        <v>833</v>
      </c>
      <c r="D4" s="163" t="s">
        <v>838</v>
      </c>
      <c r="E4" s="163" t="str">
        <f t="shared" si="0"/>
        <v>ABT-Consumer Staples-Fisheries</v>
      </c>
      <c r="F4" s="165">
        <v>57150.983464999998</v>
      </c>
      <c r="G4" s="166" t="s">
        <v>64</v>
      </c>
      <c r="H4" s="167">
        <v>0.5</v>
      </c>
    </row>
    <row r="5" spans="1:9" x14ac:dyDescent="0.3">
      <c r="A5" s="163" t="s">
        <v>686</v>
      </c>
      <c r="B5" s="164" t="s">
        <v>770</v>
      </c>
      <c r="C5" s="163" t="s">
        <v>848</v>
      </c>
      <c r="D5" s="163" t="s">
        <v>864</v>
      </c>
      <c r="E5" s="163" t="str">
        <f t="shared" si="0"/>
        <v>ACC-Materials-Cement</v>
      </c>
      <c r="F5" s="165">
        <v>30683.614076000002</v>
      </c>
      <c r="G5" s="166" t="s">
        <v>66</v>
      </c>
      <c r="H5" s="167">
        <v>0.5</v>
      </c>
    </row>
    <row r="6" spans="1:9" x14ac:dyDescent="0.3">
      <c r="A6" s="163" t="s">
        <v>686</v>
      </c>
      <c r="B6" s="164" t="s">
        <v>724</v>
      </c>
      <c r="C6" s="163" t="s">
        <v>833</v>
      </c>
      <c r="D6" s="163" t="s">
        <v>838</v>
      </c>
      <c r="E6" s="163" t="str">
        <f t="shared" si="0"/>
        <v>ACL-Consumer Staples-Fisheries</v>
      </c>
      <c r="F6" s="165">
        <v>214992.170213</v>
      </c>
      <c r="G6" s="166" t="s">
        <v>66</v>
      </c>
      <c r="H6" s="167">
        <v>0.5</v>
      </c>
    </row>
    <row r="7" spans="1:9" x14ac:dyDescent="0.3">
      <c r="A7" s="163" t="s">
        <v>686</v>
      </c>
      <c r="B7" s="164" t="s">
        <v>756</v>
      </c>
      <c r="C7" s="163" t="s">
        <v>829</v>
      </c>
      <c r="D7" s="163" t="s">
        <v>866</v>
      </c>
      <c r="E7" s="163" t="str">
        <f t="shared" si="0"/>
        <v>ADS-Consumer Discretionary-Textiles</v>
      </c>
      <c r="F7" s="165">
        <v>4004.8113880000001</v>
      </c>
      <c r="G7" s="166" t="s">
        <v>71</v>
      </c>
      <c r="H7" s="167">
        <v>0.3</v>
      </c>
    </row>
    <row r="8" spans="1:9" x14ac:dyDescent="0.3">
      <c r="A8" s="163" t="s">
        <v>686</v>
      </c>
      <c r="B8" s="164" t="s">
        <v>725</v>
      </c>
      <c r="C8" s="163" t="s">
        <v>833</v>
      </c>
      <c r="D8" s="163" t="s">
        <v>838</v>
      </c>
      <c r="E8" s="163" t="str">
        <f t="shared" si="0"/>
        <v>AGF-Consumer Staples-Fisheries</v>
      </c>
      <c r="F8" s="165">
        <v>-111740.905293</v>
      </c>
      <c r="G8" s="166" t="s">
        <v>75</v>
      </c>
      <c r="H8" s="167">
        <v>0.2</v>
      </c>
    </row>
    <row r="9" spans="1:9" x14ac:dyDescent="0.3">
      <c r="A9" s="163" t="s">
        <v>686</v>
      </c>
      <c r="B9" s="164" t="s">
        <v>717</v>
      </c>
      <c r="C9" s="163" t="s">
        <v>833</v>
      </c>
      <c r="D9" s="163" t="s">
        <v>835</v>
      </c>
      <c r="E9" s="163" t="str">
        <f t="shared" si="0"/>
        <v>AGM-Consumer Staples-Food &amp; Beverage</v>
      </c>
      <c r="F9" s="165">
        <v>39137.314638999997</v>
      </c>
      <c r="G9" s="166" t="s">
        <v>64</v>
      </c>
      <c r="H9" s="167">
        <v>0.5</v>
      </c>
    </row>
    <row r="10" spans="1:9" x14ac:dyDescent="0.3">
      <c r="A10" s="163" t="s">
        <v>686</v>
      </c>
      <c r="B10" s="164" t="s">
        <v>777</v>
      </c>
      <c r="C10" s="163" t="s">
        <v>829</v>
      </c>
      <c r="D10" s="163" t="s">
        <v>898</v>
      </c>
      <c r="E10" s="163" t="str">
        <f t="shared" si="0"/>
        <v>AMD-Consumer Discretionary-Wholesale</v>
      </c>
      <c r="F10" s="165">
        <v>33758.655628</v>
      </c>
      <c r="G10" s="166" t="s">
        <v>71</v>
      </c>
      <c r="H10" s="167">
        <v>0.3</v>
      </c>
    </row>
    <row r="11" spans="1:9" x14ac:dyDescent="0.3">
      <c r="A11" s="163" t="s">
        <v>686</v>
      </c>
      <c r="B11" s="164" t="s">
        <v>726</v>
      </c>
      <c r="C11" s="163" t="s">
        <v>833</v>
      </c>
      <c r="D11" s="163" t="s">
        <v>838</v>
      </c>
      <c r="E11" s="163" t="str">
        <f t="shared" si="0"/>
        <v>ANV-Consumer Staples-Fisheries</v>
      </c>
      <c r="F11" s="165">
        <v>802957.84210999997</v>
      </c>
      <c r="G11" s="166" t="s">
        <v>61</v>
      </c>
      <c r="H11" s="167">
        <v>0.5</v>
      </c>
    </row>
    <row r="12" spans="1:9" x14ac:dyDescent="0.3">
      <c r="A12" s="163" t="s">
        <v>686</v>
      </c>
      <c r="B12" s="164" t="s">
        <v>764</v>
      </c>
      <c r="C12" s="163" t="s">
        <v>833</v>
      </c>
      <c r="D12" s="163" t="s">
        <v>834</v>
      </c>
      <c r="E12" s="163" t="str">
        <f t="shared" si="0"/>
        <v>APC-Consumer Staples-Agriculture</v>
      </c>
      <c r="F12" s="165">
        <v>56961.238657000002</v>
      </c>
      <c r="G12" s="166" t="s">
        <v>71</v>
      </c>
      <c r="H12" s="167">
        <v>0.3</v>
      </c>
    </row>
    <row r="13" spans="1:9" x14ac:dyDescent="0.3">
      <c r="A13" s="163" t="s">
        <v>686</v>
      </c>
      <c r="B13" s="164" t="s">
        <v>740</v>
      </c>
      <c r="C13" s="163" t="s">
        <v>795</v>
      </c>
      <c r="D13" s="163" t="s">
        <v>852</v>
      </c>
      <c r="E13" s="163" t="str">
        <f t="shared" si="0"/>
        <v>ASM-Financial-Real Estate</v>
      </c>
      <c r="F13" s="165">
        <v>524174.61958100001</v>
      </c>
      <c r="G13" s="166" t="s">
        <v>66</v>
      </c>
      <c r="H13" s="167">
        <v>0.5</v>
      </c>
    </row>
    <row r="14" spans="1:9" x14ac:dyDescent="0.3">
      <c r="A14" s="163" t="s">
        <v>686</v>
      </c>
      <c r="B14" s="164" t="s">
        <v>788</v>
      </c>
      <c r="C14" s="163" t="s">
        <v>842</v>
      </c>
      <c r="D14" s="163" t="s">
        <v>902</v>
      </c>
      <c r="E14" s="163" t="str">
        <f t="shared" si="0"/>
        <v>ASP-Energy-Oil&amp;Gas distribution</v>
      </c>
      <c r="F14" s="165">
        <v>76176.186438999997</v>
      </c>
      <c r="G14" s="166" t="s">
        <v>73</v>
      </c>
      <c r="H14" s="167">
        <v>0.3</v>
      </c>
    </row>
    <row r="15" spans="1:9" x14ac:dyDescent="0.3">
      <c r="A15" s="163" t="s">
        <v>686</v>
      </c>
      <c r="B15" s="164" t="s">
        <v>816</v>
      </c>
      <c r="C15" s="163" t="s">
        <v>844</v>
      </c>
      <c r="D15" s="163" t="s">
        <v>856</v>
      </c>
      <c r="E15" s="163" t="str">
        <f t="shared" si="0"/>
        <v>AST-Industrials-Transportation</v>
      </c>
      <c r="F15" s="165">
        <v>195955.13632399999</v>
      </c>
      <c r="G15" s="166" t="s">
        <v>61</v>
      </c>
      <c r="H15" s="167">
        <v>0.5</v>
      </c>
    </row>
    <row r="16" spans="1:9" x14ac:dyDescent="0.3">
      <c r="A16" s="163" t="s">
        <v>686</v>
      </c>
      <c r="B16" s="164" t="s">
        <v>733</v>
      </c>
      <c r="C16" s="163" t="s">
        <v>848</v>
      </c>
      <c r="D16" s="163" t="s">
        <v>849</v>
      </c>
      <c r="E16" s="163" t="str">
        <f t="shared" si="0"/>
        <v>ATG-Materials-Mining</v>
      </c>
      <c r="F16" s="165">
        <v>-23010.53728</v>
      </c>
      <c r="G16" s="166" t="e">
        <v>#N/A</v>
      </c>
      <c r="H16" s="167" t="e">
        <v>#N/A</v>
      </c>
    </row>
    <row r="17" spans="1:8" x14ac:dyDescent="0.3">
      <c r="A17" s="163" t="s">
        <v>686</v>
      </c>
      <c r="B17" s="164" t="s">
        <v>718</v>
      </c>
      <c r="C17" s="163" t="s">
        <v>833</v>
      </c>
      <c r="D17" s="163" t="s">
        <v>835</v>
      </c>
      <c r="E17" s="163" t="str">
        <f t="shared" si="0"/>
        <v>BBC-Consumer Staples-Food &amp; Beverage</v>
      </c>
      <c r="F17" s="165">
        <v>106470.981634</v>
      </c>
      <c r="G17" s="166" t="s">
        <v>61</v>
      </c>
      <c r="H17" s="167">
        <v>0.5</v>
      </c>
    </row>
    <row r="18" spans="1:8" x14ac:dyDescent="0.3">
      <c r="A18" s="163" t="s">
        <v>686</v>
      </c>
      <c r="B18" s="164" t="s">
        <v>792</v>
      </c>
      <c r="C18" s="163" t="s">
        <v>844</v>
      </c>
      <c r="D18" s="163" t="s">
        <v>845</v>
      </c>
      <c r="E18" s="163" t="str">
        <f t="shared" si="0"/>
        <v>BCE-Industrials-Engineering&amp;Construction</v>
      </c>
      <c r="F18" s="165">
        <v>37975.012346000003</v>
      </c>
      <c r="G18" s="166" t="s">
        <v>71</v>
      </c>
      <c r="H18" s="167">
        <v>0.3</v>
      </c>
    </row>
    <row r="19" spans="1:8" x14ac:dyDescent="0.3">
      <c r="A19" s="163" t="s">
        <v>686</v>
      </c>
      <c r="B19" s="164" t="s">
        <v>750</v>
      </c>
      <c r="C19" s="163" t="s">
        <v>795</v>
      </c>
      <c r="D19" s="163" t="s">
        <v>796</v>
      </c>
      <c r="E19" s="163" t="str">
        <f t="shared" si="0"/>
        <v>BCG-Financial-Diversified Financials</v>
      </c>
      <c r="F19" s="165">
        <v>96241.827531000003</v>
      </c>
      <c r="G19" s="166" t="s">
        <v>78</v>
      </c>
      <c r="H19" s="167">
        <v>0.2</v>
      </c>
    </row>
    <row r="20" spans="1:8" x14ac:dyDescent="0.3">
      <c r="A20" s="163" t="s">
        <v>686</v>
      </c>
      <c r="B20" s="164" t="s">
        <v>765</v>
      </c>
      <c r="C20" s="163" t="s">
        <v>848</v>
      </c>
      <c r="D20" s="163" t="s">
        <v>886</v>
      </c>
      <c r="E20" s="163" t="str">
        <f t="shared" si="0"/>
        <v>BFC-Materials-Fertilizer</v>
      </c>
      <c r="F20" s="165">
        <v>81776.732367999997</v>
      </c>
      <c r="G20" s="166" t="s">
        <v>71</v>
      </c>
      <c r="H20" s="167">
        <v>0.3</v>
      </c>
    </row>
    <row r="21" spans="1:8" x14ac:dyDescent="0.3">
      <c r="A21" s="163" t="s">
        <v>686</v>
      </c>
      <c r="B21" s="164" t="s">
        <v>719</v>
      </c>
      <c r="C21" s="163" t="s">
        <v>833</v>
      </c>
      <c r="D21" s="163" t="s">
        <v>835</v>
      </c>
      <c r="E21" s="163" t="str">
        <f t="shared" si="0"/>
        <v>BHN-Consumer Staples-Food &amp; Beverage</v>
      </c>
      <c r="F21" s="165">
        <v>476923.74042599997</v>
      </c>
      <c r="G21" s="166" t="s">
        <v>61</v>
      </c>
      <c r="H21" s="167">
        <v>0.5</v>
      </c>
    </row>
    <row r="22" spans="1:8" x14ac:dyDescent="0.3">
      <c r="A22" s="163" t="s">
        <v>686</v>
      </c>
      <c r="B22" s="164" t="s">
        <v>735</v>
      </c>
      <c r="C22" s="163" t="s">
        <v>848</v>
      </c>
      <c r="D22" s="163" t="s">
        <v>849</v>
      </c>
      <c r="E22" s="163" t="str">
        <f t="shared" si="0"/>
        <v>BMC-Materials-Mining</v>
      </c>
      <c r="F22" s="165">
        <v>16838.037228000001</v>
      </c>
      <c r="G22" s="166" t="s">
        <v>64</v>
      </c>
      <c r="H22" s="167">
        <v>0.5</v>
      </c>
    </row>
    <row r="23" spans="1:8" x14ac:dyDescent="0.3">
      <c r="A23" s="163" t="s">
        <v>686</v>
      </c>
      <c r="B23" s="164" t="s">
        <v>83</v>
      </c>
      <c r="C23" s="163" t="s">
        <v>848</v>
      </c>
      <c r="D23" s="163" t="s">
        <v>888</v>
      </c>
      <c r="E23" s="163" t="str">
        <f t="shared" si="0"/>
        <v>BMP-Materials-Plastic</v>
      </c>
      <c r="F23" s="165">
        <v>415265.98788999999</v>
      </c>
      <c r="G23" s="166" t="s">
        <v>61</v>
      </c>
      <c r="H23" s="167">
        <v>0.5</v>
      </c>
    </row>
    <row r="24" spans="1:8" x14ac:dyDescent="0.3">
      <c r="A24" s="163" t="s">
        <v>686</v>
      </c>
      <c r="B24" s="164" t="s">
        <v>85</v>
      </c>
      <c r="C24" s="163" t="s">
        <v>844</v>
      </c>
      <c r="D24" s="163" t="s">
        <v>884</v>
      </c>
      <c r="E24" s="163" t="str">
        <f t="shared" si="0"/>
        <v>BRC-Industrials-Rubber</v>
      </c>
      <c r="F24" s="165">
        <v>19570.585143</v>
      </c>
      <c r="G24" s="166" t="s">
        <v>64</v>
      </c>
      <c r="H24" s="167">
        <v>0.5</v>
      </c>
    </row>
    <row r="25" spans="1:8" x14ac:dyDescent="0.3">
      <c r="A25" s="163" t="s">
        <v>686</v>
      </c>
      <c r="B25" s="164" t="s">
        <v>89</v>
      </c>
      <c r="C25" s="163" t="s">
        <v>874</v>
      </c>
      <c r="D25" s="163" t="s">
        <v>877</v>
      </c>
      <c r="E25" s="163" t="str">
        <f t="shared" si="0"/>
        <v>BTP-Utilities-Thermal Power</v>
      </c>
      <c r="F25" s="165">
        <v>96285.029748999994</v>
      </c>
      <c r="G25" s="166" t="s">
        <v>64</v>
      </c>
      <c r="H25" s="167">
        <v>0.5</v>
      </c>
    </row>
    <row r="26" spans="1:8" x14ac:dyDescent="0.3">
      <c r="A26" s="163" t="s">
        <v>686</v>
      </c>
      <c r="B26" s="164" t="s">
        <v>91</v>
      </c>
      <c r="C26" s="163" t="s">
        <v>829</v>
      </c>
      <c r="D26" s="163" t="s">
        <v>898</v>
      </c>
      <c r="E26" s="163" t="str">
        <f t="shared" si="0"/>
        <v>BTT-Consumer Discretionary-Wholesale</v>
      </c>
      <c r="F26" s="165">
        <v>56999.821101000001</v>
      </c>
      <c r="G26" s="166" t="s">
        <v>61</v>
      </c>
      <c r="H26" s="167">
        <v>0.5</v>
      </c>
    </row>
    <row r="27" spans="1:8" x14ac:dyDescent="0.3">
      <c r="A27" s="163" t="s">
        <v>686</v>
      </c>
      <c r="B27" s="164" t="s">
        <v>762</v>
      </c>
      <c r="C27" s="163" t="s">
        <v>874</v>
      </c>
      <c r="D27" s="163" t="s">
        <v>878</v>
      </c>
      <c r="E27" s="163" t="str">
        <f t="shared" si="0"/>
        <v>BWE-Utilities-Water</v>
      </c>
      <c r="F27" s="165">
        <v>324912.84343299997</v>
      </c>
      <c r="G27" s="166" t="s">
        <v>75</v>
      </c>
      <c r="H27" s="167">
        <v>0.2</v>
      </c>
    </row>
    <row r="28" spans="1:8" x14ac:dyDescent="0.3">
      <c r="A28" s="163" t="s">
        <v>686</v>
      </c>
      <c r="B28" s="164" t="s">
        <v>94</v>
      </c>
      <c r="C28" s="163" t="s">
        <v>844</v>
      </c>
      <c r="D28" s="163" t="s">
        <v>845</v>
      </c>
      <c r="E28" s="163" t="str">
        <f t="shared" si="0"/>
        <v>C32-Industrials-Engineering&amp;Construction</v>
      </c>
      <c r="F28" s="165">
        <v>49352.596597000003</v>
      </c>
      <c r="G28" s="166" t="s">
        <v>64</v>
      </c>
      <c r="H28" s="167">
        <v>0.5</v>
      </c>
    </row>
    <row r="29" spans="1:8" x14ac:dyDescent="0.3">
      <c r="A29" s="163" t="s">
        <v>686</v>
      </c>
      <c r="B29" s="164" t="s">
        <v>95</v>
      </c>
      <c r="C29" s="163" t="s">
        <v>844</v>
      </c>
      <c r="D29" s="163" t="s">
        <v>845</v>
      </c>
      <c r="E29" s="163" t="str">
        <f t="shared" si="0"/>
        <v>C47-Industrials-Engineering&amp;Construction</v>
      </c>
      <c r="F29" s="165">
        <v>27427.558615000002</v>
      </c>
      <c r="G29" s="166" t="s">
        <v>75</v>
      </c>
      <c r="H29" s="167">
        <v>0.2</v>
      </c>
    </row>
    <row r="30" spans="1:8" x14ac:dyDescent="0.3">
      <c r="A30" s="163" t="s">
        <v>686</v>
      </c>
      <c r="B30" s="164" t="s">
        <v>99</v>
      </c>
      <c r="C30" s="163" t="s">
        <v>844</v>
      </c>
      <c r="D30" s="163" t="s">
        <v>879</v>
      </c>
      <c r="E30" s="163" t="str">
        <f t="shared" si="0"/>
        <v>CAV-Industrials-Electrical Compo&amp;Equip</v>
      </c>
      <c r="F30" s="165">
        <v>502901.853305</v>
      </c>
      <c r="G30" s="166" t="s">
        <v>71</v>
      </c>
      <c r="H30" s="167">
        <v>0.3</v>
      </c>
    </row>
    <row r="31" spans="1:8" x14ac:dyDescent="0.3">
      <c r="A31" s="163" t="s">
        <v>686</v>
      </c>
      <c r="B31" s="164" t="s">
        <v>100</v>
      </c>
      <c r="C31" s="163" t="s">
        <v>795</v>
      </c>
      <c r="D31" s="163" t="s">
        <v>851</v>
      </c>
      <c r="E31" s="163" t="str">
        <f t="shared" si="0"/>
        <v>CCI-Financial-Industrial Park</v>
      </c>
      <c r="F31" s="165">
        <v>32854.222735000003</v>
      </c>
      <c r="G31" s="166" t="s">
        <v>64</v>
      </c>
      <c r="H31" s="167">
        <v>0.5</v>
      </c>
    </row>
    <row r="32" spans="1:8" x14ac:dyDescent="0.3">
      <c r="A32" s="163" t="s">
        <v>686</v>
      </c>
      <c r="B32" s="164" t="s">
        <v>101</v>
      </c>
      <c r="C32" s="163" t="s">
        <v>795</v>
      </c>
      <c r="D32" s="163" t="s">
        <v>852</v>
      </c>
      <c r="E32" s="163" t="str">
        <f t="shared" si="0"/>
        <v>CCL-Financial-Real Estate</v>
      </c>
      <c r="F32" s="165">
        <v>41202.250332000003</v>
      </c>
      <c r="G32" s="166" t="s">
        <v>64</v>
      </c>
      <c r="H32" s="167">
        <v>0.5</v>
      </c>
    </row>
    <row r="33" spans="1:8" x14ac:dyDescent="0.3">
      <c r="A33" s="163" t="s">
        <v>686</v>
      </c>
      <c r="B33" s="164" t="s">
        <v>102</v>
      </c>
      <c r="C33" s="163" t="s">
        <v>844</v>
      </c>
      <c r="D33" s="163" t="s">
        <v>845</v>
      </c>
      <c r="E33" s="163" t="str">
        <f t="shared" si="0"/>
        <v>CDC-Industrials-Engineering&amp;Construction</v>
      </c>
      <c r="F33" s="165">
        <v>30340.453801</v>
      </c>
      <c r="G33" s="166" t="s">
        <v>68</v>
      </c>
      <c r="H33" s="167">
        <v>0.3</v>
      </c>
    </row>
    <row r="34" spans="1:8" x14ac:dyDescent="0.3">
      <c r="A34" s="163" t="s">
        <v>686</v>
      </c>
      <c r="B34" s="164" t="s">
        <v>802</v>
      </c>
      <c r="C34" s="163" t="s">
        <v>844</v>
      </c>
      <c r="D34" s="163" t="s">
        <v>903</v>
      </c>
      <c r="E34" s="163" t="str">
        <f t="shared" si="0"/>
        <v>CEE-Industrials-Infrastructure</v>
      </c>
      <c r="F34" s="165">
        <v>4169.2999280000004</v>
      </c>
      <c r="G34" s="166" t="s">
        <v>75</v>
      </c>
      <c r="H34" s="167">
        <v>0.2</v>
      </c>
    </row>
    <row r="35" spans="1:8" x14ac:dyDescent="0.3">
      <c r="A35" s="163" t="s">
        <v>686</v>
      </c>
      <c r="B35" s="164" t="s">
        <v>104</v>
      </c>
      <c r="C35" s="163" t="s">
        <v>874</v>
      </c>
      <c r="D35" s="163" t="s">
        <v>876</v>
      </c>
      <c r="E35" s="163" t="str">
        <f t="shared" si="0"/>
        <v>CHP-Utilities-Hydroelectric Power</v>
      </c>
      <c r="F35" s="165">
        <v>189151.21119599999</v>
      </c>
      <c r="G35" s="166" t="s">
        <v>71</v>
      </c>
      <c r="H35" s="167">
        <v>0.3</v>
      </c>
    </row>
    <row r="36" spans="1:8" x14ac:dyDescent="0.3">
      <c r="A36" s="163" t="s">
        <v>686</v>
      </c>
      <c r="B36" s="164" t="s">
        <v>105</v>
      </c>
      <c r="C36" s="163" t="s">
        <v>844</v>
      </c>
      <c r="D36" s="163" t="s">
        <v>845</v>
      </c>
      <c r="E36" s="163" t="str">
        <f t="shared" si="0"/>
        <v>CIG-Industrials-Engineering&amp;Construction</v>
      </c>
      <c r="F36" s="165">
        <v>-12108.274358000001</v>
      </c>
      <c r="G36" s="166" t="s">
        <v>73</v>
      </c>
      <c r="H36" s="167">
        <v>0.3</v>
      </c>
    </row>
    <row r="37" spans="1:8" x14ac:dyDescent="0.3">
      <c r="A37" s="163" t="s">
        <v>686</v>
      </c>
      <c r="B37" s="164" t="s">
        <v>106</v>
      </c>
      <c r="C37" s="163" t="s">
        <v>844</v>
      </c>
      <c r="D37" s="163" t="s">
        <v>903</v>
      </c>
      <c r="E37" s="163" t="str">
        <f t="shared" si="0"/>
        <v>CII-Industrials-Infrastructure</v>
      </c>
      <c r="F37" s="165">
        <v>478424.71685999999</v>
      </c>
      <c r="G37" s="166" t="s">
        <v>73</v>
      </c>
      <c r="H37" s="167">
        <v>0.3</v>
      </c>
    </row>
    <row r="38" spans="1:8" x14ac:dyDescent="0.3">
      <c r="A38" s="163" t="s">
        <v>686</v>
      </c>
      <c r="B38" s="164" t="s">
        <v>109</v>
      </c>
      <c r="C38" s="163" t="s">
        <v>848</v>
      </c>
      <c r="D38" s="163" t="s">
        <v>887</v>
      </c>
      <c r="E38" s="163" t="str">
        <f t="shared" si="0"/>
        <v>CLC-Materials-Packaging&amp;Containers</v>
      </c>
      <c r="F38" s="165">
        <v>141662.13606300001</v>
      </c>
      <c r="G38" s="166" t="s">
        <v>64</v>
      </c>
      <c r="H38" s="167">
        <v>0.5</v>
      </c>
    </row>
    <row r="39" spans="1:8" x14ac:dyDescent="0.3">
      <c r="A39" s="163" t="s">
        <v>686</v>
      </c>
      <c r="B39" s="164" t="s">
        <v>110</v>
      </c>
      <c r="C39" s="163" t="s">
        <v>795</v>
      </c>
      <c r="D39" s="163" t="s">
        <v>852</v>
      </c>
      <c r="E39" s="163" t="str">
        <f t="shared" si="0"/>
        <v>CLG-Financial-Real Estate</v>
      </c>
      <c r="F39" s="165">
        <v>-113970.48005100001</v>
      </c>
      <c r="G39" s="166" t="s">
        <v>77</v>
      </c>
      <c r="H39" s="167">
        <v>0.2</v>
      </c>
    </row>
    <row r="40" spans="1:8" x14ac:dyDescent="0.3">
      <c r="A40" s="163" t="s">
        <v>686</v>
      </c>
      <c r="B40" s="164" t="s">
        <v>111</v>
      </c>
      <c r="C40" s="163" t="s">
        <v>844</v>
      </c>
      <c r="D40" s="163" t="s">
        <v>861</v>
      </c>
      <c r="E40" s="163" t="str">
        <f t="shared" si="0"/>
        <v>CLL-Industrials-Sea port</v>
      </c>
      <c r="F40" s="165">
        <v>92280.533968999996</v>
      </c>
      <c r="G40" s="166" t="e">
        <v>#N/A</v>
      </c>
      <c r="H40" s="167" t="e">
        <v>#N/A</v>
      </c>
    </row>
    <row r="41" spans="1:8" x14ac:dyDescent="0.3">
      <c r="A41" s="163" t="s">
        <v>686</v>
      </c>
      <c r="B41" s="164" t="s">
        <v>112</v>
      </c>
      <c r="C41" s="163" t="s">
        <v>874</v>
      </c>
      <c r="D41" s="163" t="s">
        <v>878</v>
      </c>
      <c r="E41" s="163" t="str">
        <f t="shared" si="0"/>
        <v>CLW-Utilities-Water</v>
      </c>
      <c r="F41" s="165">
        <v>41553.863548000001</v>
      </c>
      <c r="G41" s="166" t="s">
        <v>71</v>
      </c>
      <c r="H41" s="167">
        <v>0.3</v>
      </c>
    </row>
    <row r="42" spans="1:8" x14ac:dyDescent="0.3">
      <c r="A42" s="163" t="s">
        <v>686</v>
      </c>
      <c r="B42" s="164" t="s">
        <v>114</v>
      </c>
      <c r="C42" s="163" t="s">
        <v>871</v>
      </c>
      <c r="D42" s="163" t="s">
        <v>881</v>
      </c>
      <c r="E42" s="163" t="str">
        <f t="shared" si="0"/>
        <v>CMG-Information Technology-Software &amp; Services</v>
      </c>
      <c r="F42" s="165">
        <v>138708.92286699999</v>
      </c>
      <c r="G42" s="166" t="s">
        <v>68</v>
      </c>
      <c r="H42" s="167">
        <v>0.3</v>
      </c>
    </row>
    <row r="43" spans="1:8" x14ac:dyDescent="0.3">
      <c r="A43" s="163" t="s">
        <v>686</v>
      </c>
      <c r="B43" s="164" t="s">
        <v>116</v>
      </c>
      <c r="C43" s="163" t="s">
        <v>829</v>
      </c>
      <c r="D43" s="163" t="s">
        <v>898</v>
      </c>
      <c r="E43" s="163" t="str">
        <f t="shared" si="0"/>
        <v>CMV-Consumer Discretionary-Wholesale</v>
      </c>
      <c r="F43" s="165">
        <v>15922.592369</v>
      </c>
      <c r="G43" s="166" t="s">
        <v>71</v>
      </c>
      <c r="H43" s="167">
        <v>0.3</v>
      </c>
    </row>
    <row r="44" spans="1:8" x14ac:dyDescent="0.3">
      <c r="A44" s="163" t="s">
        <v>686</v>
      </c>
      <c r="B44" s="164" t="s">
        <v>117</v>
      </c>
      <c r="C44" s="163" t="s">
        <v>833</v>
      </c>
      <c r="D44" s="163" t="s">
        <v>838</v>
      </c>
      <c r="E44" s="163" t="str">
        <f t="shared" si="0"/>
        <v>CMX-Consumer Staples-Fisheries</v>
      </c>
      <c r="F44" s="165">
        <v>87827.130995</v>
      </c>
      <c r="G44" s="166" t="s">
        <v>75</v>
      </c>
      <c r="H44" s="167">
        <v>0.2</v>
      </c>
    </row>
    <row r="45" spans="1:8" x14ac:dyDescent="0.3">
      <c r="A45" s="163" t="s">
        <v>686</v>
      </c>
      <c r="B45" s="164" t="s">
        <v>118</v>
      </c>
      <c r="C45" s="163" t="s">
        <v>842</v>
      </c>
      <c r="D45" s="163" t="s">
        <v>902</v>
      </c>
      <c r="E45" s="163" t="str">
        <f t="shared" si="0"/>
        <v>CNG-Energy-Oil&amp;Gas distribution</v>
      </c>
      <c r="F45" s="165">
        <v>94521.834833000001</v>
      </c>
      <c r="G45" s="166" t="s">
        <v>64</v>
      </c>
      <c r="H45" s="167">
        <v>0.5</v>
      </c>
    </row>
    <row r="46" spans="1:8" x14ac:dyDescent="0.3">
      <c r="A46" s="163" t="s">
        <v>686</v>
      </c>
      <c r="B46" s="164" t="s">
        <v>119</v>
      </c>
      <c r="C46" s="163" t="s">
        <v>829</v>
      </c>
      <c r="D46" s="163" t="s">
        <v>898</v>
      </c>
      <c r="E46" s="163" t="str">
        <f t="shared" si="0"/>
        <v>COM-Consumer Discretionary-Wholesale</v>
      </c>
      <c r="F46" s="165">
        <v>67117.195909999995</v>
      </c>
      <c r="G46" s="166" t="s">
        <v>64</v>
      </c>
      <c r="H46" s="167">
        <v>0.5</v>
      </c>
    </row>
    <row r="47" spans="1:8" x14ac:dyDescent="0.3">
      <c r="A47" s="163" t="s">
        <v>686</v>
      </c>
      <c r="B47" s="164" t="s">
        <v>911</v>
      </c>
      <c r="C47" s="163" t="s">
        <v>848</v>
      </c>
      <c r="D47" s="163" t="s">
        <v>894</v>
      </c>
      <c r="E47" s="163" t="str">
        <f t="shared" si="0"/>
        <v>CRC-Materials-Ceramic, Granic, Brick</v>
      </c>
      <c r="F47" s="165">
        <v>12211.777236</v>
      </c>
      <c r="G47" s="166" t="s">
        <v>66</v>
      </c>
      <c r="H47" s="167">
        <v>0.5</v>
      </c>
    </row>
    <row r="48" spans="1:8" x14ac:dyDescent="0.3">
      <c r="A48" s="163" t="s">
        <v>686</v>
      </c>
      <c r="B48" s="164" t="s">
        <v>932</v>
      </c>
      <c r="C48" s="163" t="s">
        <v>795</v>
      </c>
      <c r="D48" s="163" t="s">
        <v>852</v>
      </c>
      <c r="E48" s="163" t="str">
        <f t="shared" si="0"/>
        <v>CRE-Financial-Real Estate</v>
      </c>
      <c r="F48" s="165">
        <v>315301.35483899998</v>
      </c>
      <c r="G48" s="166" t="s">
        <v>61</v>
      </c>
      <c r="H48" s="167">
        <v>0.5</v>
      </c>
    </row>
    <row r="49" spans="1:8" x14ac:dyDescent="0.3">
      <c r="A49" s="163" t="s">
        <v>686</v>
      </c>
      <c r="B49" s="164" t="s">
        <v>122</v>
      </c>
      <c r="C49" s="163" t="s">
        <v>829</v>
      </c>
      <c r="D49" s="163" t="s">
        <v>840</v>
      </c>
      <c r="E49" s="163" t="str">
        <f t="shared" si="0"/>
        <v>CSM-Consumer Discretionary-Rubber-Tires</v>
      </c>
      <c r="F49" s="165">
        <v>20346.127692999999</v>
      </c>
      <c r="G49" s="166" t="s">
        <v>75</v>
      </c>
      <c r="H49" s="167">
        <v>0.2</v>
      </c>
    </row>
    <row r="50" spans="1:8" x14ac:dyDescent="0.3">
      <c r="A50" s="163" t="s">
        <v>686</v>
      </c>
      <c r="B50" s="164" t="s">
        <v>123</v>
      </c>
      <c r="C50" s="163" t="s">
        <v>848</v>
      </c>
      <c r="D50" s="163" t="s">
        <v>885</v>
      </c>
      <c r="E50" s="163" t="str">
        <f t="shared" si="0"/>
        <v>CSV-Materials-Chemical</v>
      </c>
      <c r="F50" s="165">
        <v>241818.79136500001</v>
      </c>
      <c r="G50" s="166" t="s">
        <v>61</v>
      </c>
      <c r="H50" s="167">
        <v>0.5</v>
      </c>
    </row>
    <row r="51" spans="1:8" x14ac:dyDescent="0.3">
      <c r="A51" s="163" t="s">
        <v>686</v>
      </c>
      <c r="B51" s="164" t="s">
        <v>127</v>
      </c>
      <c r="C51" s="163" t="s">
        <v>844</v>
      </c>
      <c r="D51" s="163" t="s">
        <v>845</v>
      </c>
      <c r="E51" s="163" t="str">
        <f t="shared" si="0"/>
        <v>CTD-Industrials-Engineering&amp;Construction</v>
      </c>
      <c r="F51" s="165">
        <v>796439.96866200003</v>
      </c>
      <c r="G51" s="166" t="s">
        <v>64</v>
      </c>
      <c r="H51" s="167">
        <v>0.5</v>
      </c>
    </row>
    <row r="52" spans="1:8" x14ac:dyDescent="0.3">
      <c r="A52" s="163" t="s">
        <v>686</v>
      </c>
      <c r="B52" s="164" t="s">
        <v>782</v>
      </c>
      <c r="C52" s="163" t="s">
        <v>829</v>
      </c>
      <c r="D52" s="163" t="s">
        <v>896</v>
      </c>
      <c r="E52" s="163" t="str">
        <f t="shared" si="0"/>
        <v>CTF-Consumer Discretionary-Automobiles &amp; Components</v>
      </c>
      <c r="F52" s="165">
        <v>54313.104700000004</v>
      </c>
      <c r="G52" s="166" t="s">
        <v>68</v>
      </c>
      <c r="H52" s="167">
        <v>0.3</v>
      </c>
    </row>
    <row r="53" spans="1:8" x14ac:dyDescent="0.3">
      <c r="A53" s="163" t="s">
        <v>686</v>
      </c>
      <c r="B53" s="164" t="s">
        <v>129</v>
      </c>
      <c r="C53" s="163" t="s">
        <v>844</v>
      </c>
      <c r="D53" s="163" t="s">
        <v>903</v>
      </c>
      <c r="E53" s="163" t="str">
        <f t="shared" si="0"/>
        <v>CTI-Industrials-Infrastructure</v>
      </c>
      <c r="F53" s="165">
        <v>71766.236382999996</v>
      </c>
      <c r="G53" s="166" t="s">
        <v>78</v>
      </c>
      <c r="H53" s="167">
        <v>0.2</v>
      </c>
    </row>
    <row r="54" spans="1:8" x14ac:dyDescent="0.3">
      <c r="A54" s="163" t="s">
        <v>686</v>
      </c>
      <c r="B54" s="164" t="s">
        <v>134</v>
      </c>
      <c r="C54" s="163" t="s">
        <v>848</v>
      </c>
      <c r="D54" s="163" t="s">
        <v>894</v>
      </c>
      <c r="E54" s="163" t="str">
        <f t="shared" si="0"/>
        <v>CVT-Materials-Ceramic, Granic, Brick</v>
      </c>
      <c r="F54" s="165">
        <v>156616.84638199999</v>
      </c>
      <c r="G54" s="166" t="s">
        <v>73</v>
      </c>
      <c r="H54" s="167">
        <v>0.3</v>
      </c>
    </row>
    <row r="55" spans="1:8" x14ac:dyDescent="0.3">
      <c r="A55" s="163" t="s">
        <v>686</v>
      </c>
      <c r="B55" s="164" t="s">
        <v>137</v>
      </c>
      <c r="C55" s="163" t="s">
        <v>844</v>
      </c>
      <c r="D55" s="163" t="s">
        <v>845</v>
      </c>
      <c r="E55" s="163" t="str">
        <f t="shared" si="0"/>
        <v>D2D-Industrials-Engineering&amp;Construction</v>
      </c>
      <c r="F55" s="165">
        <v>286123.04427999997</v>
      </c>
      <c r="G55" s="166" t="s">
        <v>64</v>
      </c>
      <c r="H55" s="167">
        <v>0.5</v>
      </c>
    </row>
    <row r="56" spans="1:8" x14ac:dyDescent="0.3">
      <c r="A56" s="163" t="s">
        <v>686</v>
      </c>
      <c r="B56" s="164" t="s">
        <v>140</v>
      </c>
      <c r="C56" s="163" t="s">
        <v>848</v>
      </c>
      <c r="D56" s="163" t="s">
        <v>888</v>
      </c>
      <c r="E56" s="163" t="str">
        <f t="shared" si="0"/>
        <v>DAG-Materials-Plastic</v>
      </c>
      <c r="F56" s="165">
        <v>58106.335869000002</v>
      </c>
      <c r="G56" s="166" t="s">
        <v>71</v>
      </c>
      <c r="H56" s="167">
        <v>0.3</v>
      </c>
    </row>
    <row r="57" spans="1:8" x14ac:dyDescent="0.3">
      <c r="A57" s="163" t="s">
        <v>686</v>
      </c>
      <c r="B57" s="164" t="s">
        <v>744</v>
      </c>
      <c r="C57" s="163" t="s">
        <v>795</v>
      </c>
      <c r="D57" s="163" t="s">
        <v>855</v>
      </c>
      <c r="E57" s="163" t="str">
        <f t="shared" si="0"/>
        <v>DAH-Financial-Real Estate (Hotel)</v>
      </c>
      <c r="F57" s="165">
        <v>12147.119262</v>
      </c>
      <c r="G57" s="166" t="s">
        <v>71</v>
      </c>
      <c r="H57" s="167">
        <v>0.3</v>
      </c>
    </row>
    <row r="58" spans="1:8" x14ac:dyDescent="0.3">
      <c r="A58" s="163" t="s">
        <v>686</v>
      </c>
      <c r="B58" s="164" t="s">
        <v>141</v>
      </c>
      <c r="C58" s="163" t="s">
        <v>833</v>
      </c>
      <c r="D58" s="163" t="s">
        <v>838</v>
      </c>
      <c r="E58" s="163" t="str">
        <f t="shared" si="0"/>
        <v>DAT-Consumer Staples-Fisheries</v>
      </c>
      <c r="F58" s="165">
        <v>64798.989414000003</v>
      </c>
      <c r="G58" s="166" t="s">
        <v>68</v>
      </c>
      <c r="H58" s="167">
        <v>0.3</v>
      </c>
    </row>
    <row r="59" spans="1:8" x14ac:dyDescent="0.3">
      <c r="A59" s="163" t="s">
        <v>686</v>
      </c>
      <c r="B59" s="164" t="s">
        <v>142</v>
      </c>
      <c r="C59" s="163" t="s">
        <v>833</v>
      </c>
      <c r="D59" s="163" t="s">
        <v>834</v>
      </c>
      <c r="E59" s="163" t="str">
        <f t="shared" si="0"/>
        <v>DBC-Consumer Staples-Agriculture</v>
      </c>
      <c r="F59" s="165">
        <v>160600.089271</v>
      </c>
      <c r="G59" s="166" t="s">
        <v>75</v>
      </c>
      <c r="H59" s="167">
        <v>0.2</v>
      </c>
    </row>
    <row r="60" spans="1:8" x14ac:dyDescent="0.3">
      <c r="A60" s="163" t="s">
        <v>686</v>
      </c>
      <c r="B60" s="164" t="s">
        <v>912</v>
      </c>
      <c r="C60" s="163" t="s">
        <v>869</v>
      </c>
      <c r="D60" s="163" t="s">
        <v>891</v>
      </c>
      <c r="E60" s="163" t="str">
        <f t="shared" si="0"/>
        <v>DBD-Health Care-Pharmaceuticals</v>
      </c>
      <c r="F60" s="165">
        <v>163004.79829400001</v>
      </c>
      <c r="G60" s="166" t="s">
        <v>64</v>
      </c>
      <c r="H60" s="167">
        <v>0.5</v>
      </c>
    </row>
    <row r="61" spans="1:8" x14ac:dyDescent="0.3">
      <c r="A61" s="163" t="s">
        <v>686</v>
      </c>
      <c r="B61" s="164" t="s">
        <v>146</v>
      </c>
      <c r="C61" s="163" t="s">
        <v>869</v>
      </c>
      <c r="D61" s="163" t="s">
        <v>891</v>
      </c>
      <c r="E61" s="163" t="str">
        <f t="shared" si="0"/>
        <v>DCL-Health Care-Pharmaceuticals</v>
      </c>
      <c r="F61" s="165">
        <v>7857.9533080000001</v>
      </c>
      <c r="G61" s="166" t="s">
        <v>71</v>
      </c>
      <c r="H61" s="167">
        <v>0.3</v>
      </c>
    </row>
    <row r="62" spans="1:8" x14ac:dyDescent="0.3">
      <c r="A62" s="163" t="s">
        <v>686</v>
      </c>
      <c r="B62" s="164" t="s">
        <v>147</v>
      </c>
      <c r="C62" s="163" t="s">
        <v>848</v>
      </c>
      <c r="D62" s="163" t="s">
        <v>886</v>
      </c>
      <c r="E62" s="163" t="str">
        <f t="shared" si="0"/>
        <v>DCM-Materials-Fertilizer</v>
      </c>
      <c r="F62" s="165">
        <v>399504.99553800002</v>
      </c>
      <c r="G62" s="166" t="s">
        <v>66</v>
      </c>
      <c r="H62" s="167">
        <v>0.5</v>
      </c>
    </row>
    <row r="63" spans="1:8" x14ac:dyDescent="0.3">
      <c r="A63" s="163" t="s">
        <v>686</v>
      </c>
      <c r="B63" s="164" t="s">
        <v>149</v>
      </c>
      <c r="C63" s="163" t="s">
        <v>829</v>
      </c>
      <c r="D63" s="163" t="s">
        <v>830</v>
      </c>
      <c r="E63" s="163" t="str">
        <f t="shared" si="0"/>
        <v>DGW-Consumer Discretionary-Consumer Retailing</v>
      </c>
      <c r="F63" s="165">
        <v>144956.85790199999</v>
      </c>
      <c r="G63" s="166" t="s">
        <v>66</v>
      </c>
      <c r="H63" s="167">
        <v>0.5</v>
      </c>
    </row>
    <row r="64" spans="1:8" x14ac:dyDescent="0.3">
      <c r="A64" s="163" t="s">
        <v>686</v>
      </c>
      <c r="B64" s="164" t="s">
        <v>150</v>
      </c>
      <c r="C64" s="163" t="s">
        <v>848</v>
      </c>
      <c r="D64" s="163" t="s">
        <v>849</v>
      </c>
      <c r="E64" s="163" t="str">
        <f t="shared" si="0"/>
        <v>DHA-Materials-Mining</v>
      </c>
      <c r="F64" s="165">
        <v>66697.738308</v>
      </c>
      <c r="G64" s="166" t="s">
        <v>64</v>
      </c>
      <c r="H64" s="167">
        <v>0.5</v>
      </c>
    </row>
    <row r="65" spans="1:8" x14ac:dyDescent="0.3">
      <c r="A65" s="163" t="s">
        <v>686</v>
      </c>
      <c r="B65" s="164" t="s">
        <v>151</v>
      </c>
      <c r="C65" s="163" t="s">
        <v>848</v>
      </c>
      <c r="D65" s="163" t="s">
        <v>887</v>
      </c>
      <c r="E65" s="163" t="str">
        <f t="shared" si="0"/>
        <v>DHC-Materials-Packaging&amp;Containers</v>
      </c>
      <c r="F65" s="165">
        <v>106820.42301499999</v>
      </c>
      <c r="G65" s="166" t="s">
        <v>68</v>
      </c>
      <c r="H65" s="167">
        <v>0.3</v>
      </c>
    </row>
    <row r="66" spans="1:8" x14ac:dyDescent="0.3">
      <c r="A66" s="163" t="s">
        <v>686</v>
      </c>
      <c r="B66" s="164" t="s">
        <v>152</v>
      </c>
      <c r="C66" s="163" t="s">
        <v>869</v>
      </c>
      <c r="D66" s="163" t="s">
        <v>891</v>
      </c>
      <c r="E66" s="163" t="str">
        <f t="shared" si="0"/>
        <v>DHG-Health Care-Pharmaceuticals</v>
      </c>
      <c r="F66" s="165">
        <v>632644.17958</v>
      </c>
      <c r="G66" s="166" t="s">
        <v>64</v>
      </c>
      <c r="H66" s="167">
        <v>0.5</v>
      </c>
    </row>
    <row r="67" spans="1:8" x14ac:dyDescent="0.3">
      <c r="A67" s="163" t="s">
        <v>686</v>
      </c>
      <c r="B67" s="164" t="s">
        <v>153</v>
      </c>
      <c r="C67" s="163" t="s">
        <v>848</v>
      </c>
      <c r="D67" s="163" t="s">
        <v>849</v>
      </c>
      <c r="E67" s="163" t="str">
        <f t="shared" ref="E67:E130" si="1">B67&amp;"-"&amp;C67&amp;"-"&amp;D67</f>
        <v>DHM-Materials-Mining</v>
      </c>
      <c r="F67" s="165">
        <v>3750.9930439999998</v>
      </c>
      <c r="G67" s="166" t="s">
        <v>68</v>
      </c>
      <c r="H67" s="167">
        <v>0.3</v>
      </c>
    </row>
    <row r="68" spans="1:8" x14ac:dyDescent="0.3">
      <c r="A68" s="163" t="s">
        <v>686</v>
      </c>
      <c r="B68" s="164" t="s">
        <v>156</v>
      </c>
      <c r="C68" s="163" t="s">
        <v>844</v>
      </c>
      <c r="D68" s="163" t="s">
        <v>845</v>
      </c>
      <c r="E68" s="163" t="str">
        <f t="shared" si="1"/>
        <v>DIC-Industrials-Engineering&amp;Construction</v>
      </c>
      <c r="F68" s="165">
        <v>5695.4644870000002</v>
      </c>
      <c r="G68" s="166" t="s">
        <v>71</v>
      </c>
      <c r="H68" s="167">
        <v>0.3</v>
      </c>
    </row>
    <row r="69" spans="1:8" x14ac:dyDescent="0.3">
      <c r="A69" s="163" t="s">
        <v>686</v>
      </c>
      <c r="B69" s="164" t="s">
        <v>158</v>
      </c>
      <c r="C69" s="163" t="s">
        <v>844</v>
      </c>
      <c r="D69" s="163" t="s">
        <v>845</v>
      </c>
      <c r="E69" s="163" t="str">
        <f t="shared" si="1"/>
        <v>DIG-Industrials-Engineering&amp;Construction</v>
      </c>
      <c r="F69" s="165">
        <v>308984.55347699998</v>
      </c>
      <c r="G69" s="166" t="s">
        <v>66</v>
      </c>
      <c r="H69" s="167">
        <v>0.5</v>
      </c>
    </row>
    <row r="70" spans="1:8" x14ac:dyDescent="0.3">
      <c r="A70" s="163" t="s">
        <v>686</v>
      </c>
      <c r="B70" s="164" t="s">
        <v>161</v>
      </c>
      <c r="C70" s="163" t="s">
        <v>829</v>
      </c>
      <c r="D70" s="163" t="s">
        <v>832</v>
      </c>
      <c r="E70" s="163" t="str">
        <f t="shared" si="1"/>
        <v>DLG-Consumer Discretionary-Furniture</v>
      </c>
      <c r="F70" s="165">
        <v>75511.502030999996</v>
      </c>
      <c r="G70" s="166" t="s">
        <v>71</v>
      </c>
      <c r="H70" s="167">
        <v>0.3</v>
      </c>
    </row>
    <row r="71" spans="1:8" x14ac:dyDescent="0.3">
      <c r="A71" s="163" t="s">
        <v>686</v>
      </c>
      <c r="B71" s="164" t="s">
        <v>162</v>
      </c>
      <c r="C71" s="163" t="s">
        <v>869</v>
      </c>
      <c r="D71" s="163" t="s">
        <v>891</v>
      </c>
      <c r="E71" s="163" t="str">
        <f t="shared" si="1"/>
        <v>DMC-Health Care-Pharmaceuticals</v>
      </c>
      <c r="F71" s="165">
        <v>232385.17395500001</v>
      </c>
      <c r="G71" s="166" t="s">
        <v>64</v>
      </c>
      <c r="H71" s="167">
        <v>0.5</v>
      </c>
    </row>
    <row r="72" spans="1:8" x14ac:dyDescent="0.3">
      <c r="A72" s="163" t="s">
        <v>686</v>
      </c>
      <c r="B72" s="164" t="s">
        <v>913</v>
      </c>
      <c r="C72" s="163" t="s">
        <v>844</v>
      </c>
      <c r="D72" s="163" t="s">
        <v>845</v>
      </c>
      <c r="E72" s="163" t="str">
        <f t="shared" si="1"/>
        <v>DPG-Industrials-Engineering&amp;Construction</v>
      </c>
      <c r="F72" s="165">
        <v>138282.31391200001</v>
      </c>
      <c r="G72" s="166" t="s">
        <v>71</v>
      </c>
      <c r="H72" s="167">
        <v>0.3</v>
      </c>
    </row>
    <row r="73" spans="1:8" x14ac:dyDescent="0.3">
      <c r="A73" s="163" t="s">
        <v>686</v>
      </c>
      <c r="B73" s="164" t="s">
        <v>169</v>
      </c>
      <c r="C73" s="163" t="s">
        <v>848</v>
      </c>
      <c r="D73" s="163" t="s">
        <v>886</v>
      </c>
      <c r="E73" s="163" t="str">
        <f t="shared" si="1"/>
        <v>DPM-Materials-Fertilizer</v>
      </c>
      <c r="F73" s="165">
        <v>292577.015449</v>
      </c>
      <c r="G73" s="166" t="s">
        <v>64</v>
      </c>
      <c r="H73" s="167">
        <v>0.5</v>
      </c>
    </row>
    <row r="74" spans="1:8" x14ac:dyDescent="0.3">
      <c r="A74" s="163" t="s">
        <v>686</v>
      </c>
      <c r="B74" s="164" t="s">
        <v>170</v>
      </c>
      <c r="C74" s="163" t="s">
        <v>844</v>
      </c>
      <c r="D74" s="163" t="s">
        <v>884</v>
      </c>
      <c r="E74" s="163" t="str">
        <f t="shared" si="1"/>
        <v>DPR-Industrials-Rubber</v>
      </c>
      <c r="F74" s="165">
        <v>161693.52570200001</v>
      </c>
      <c r="G74" s="166" t="s">
        <v>64</v>
      </c>
      <c r="H74" s="167">
        <v>0.5</v>
      </c>
    </row>
    <row r="75" spans="1:8" x14ac:dyDescent="0.3">
      <c r="A75" s="163" t="s">
        <v>686</v>
      </c>
      <c r="B75" s="164" t="s">
        <v>172</v>
      </c>
      <c r="C75" s="163" t="s">
        <v>844</v>
      </c>
      <c r="D75" s="163" t="s">
        <v>879</v>
      </c>
      <c r="E75" s="163" t="str">
        <f t="shared" si="1"/>
        <v>DQC-Industrials-Electrical Compo&amp;Equip</v>
      </c>
      <c r="F75" s="165">
        <v>42993.276532000003</v>
      </c>
      <c r="G75" s="166" t="s">
        <v>71</v>
      </c>
      <c r="H75" s="167">
        <v>0.3</v>
      </c>
    </row>
    <row r="76" spans="1:8" x14ac:dyDescent="0.3">
      <c r="A76" s="163" t="s">
        <v>686</v>
      </c>
      <c r="B76" s="164" t="s">
        <v>173</v>
      </c>
      <c r="C76" s="163" t="s">
        <v>829</v>
      </c>
      <c r="D76" s="163" t="s">
        <v>840</v>
      </c>
      <c r="E76" s="163" t="str">
        <f t="shared" si="1"/>
        <v>DRC-Consumer Discretionary-Rubber-Tires</v>
      </c>
      <c r="F76" s="165">
        <v>204656.96131000001</v>
      </c>
      <c r="G76" s="166" t="s">
        <v>64</v>
      </c>
      <c r="H76" s="167">
        <v>0.5</v>
      </c>
    </row>
    <row r="77" spans="1:8" x14ac:dyDescent="0.3">
      <c r="A77" s="163" t="s">
        <v>686</v>
      </c>
      <c r="B77" s="164" t="s">
        <v>174</v>
      </c>
      <c r="C77" s="163" t="s">
        <v>795</v>
      </c>
      <c r="D77" s="163" t="s">
        <v>852</v>
      </c>
      <c r="E77" s="163" t="str">
        <f t="shared" si="1"/>
        <v>DRH-Financial-Real Estate</v>
      </c>
      <c r="F77" s="165">
        <v>66828.166370000006</v>
      </c>
      <c r="G77" s="166" t="s">
        <v>71</v>
      </c>
      <c r="H77" s="167">
        <v>0.3</v>
      </c>
    </row>
    <row r="78" spans="1:8" x14ac:dyDescent="0.3">
      <c r="A78" s="163" t="s">
        <v>686</v>
      </c>
      <c r="B78" s="164" t="s">
        <v>175</v>
      </c>
      <c r="C78" s="163" t="s">
        <v>874</v>
      </c>
      <c r="D78" s="163" t="s">
        <v>876</v>
      </c>
      <c r="E78" s="163" t="str">
        <f t="shared" si="1"/>
        <v>DRL-Utilities-Hydroelectric Power</v>
      </c>
      <c r="F78" s="165">
        <v>54871.047906</v>
      </c>
      <c r="G78" s="166" t="s">
        <v>61</v>
      </c>
      <c r="H78" s="167">
        <v>0.5</v>
      </c>
    </row>
    <row r="79" spans="1:8" x14ac:dyDescent="0.3">
      <c r="A79" s="163" t="s">
        <v>686</v>
      </c>
      <c r="B79" s="164" t="s">
        <v>176</v>
      </c>
      <c r="C79" s="163" t="s">
        <v>829</v>
      </c>
      <c r="D79" s="163" t="s">
        <v>853</v>
      </c>
      <c r="E79" s="163" t="str">
        <f t="shared" si="1"/>
        <v>DSN-Consumer Discretionary-Travel Services</v>
      </c>
      <c r="F79" s="165">
        <v>99270.785982000001</v>
      </c>
      <c r="G79" s="166" t="s">
        <v>61</v>
      </c>
      <c r="H79" s="167">
        <v>0.5</v>
      </c>
    </row>
    <row r="80" spans="1:8" x14ac:dyDescent="0.3">
      <c r="A80" s="163" t="s">
        <v>686</v>
      </c>
      <c r="B80" s="164" t="s">
        <v>178</v>
      </c>
      <c r="C80" s="163" t="s">
        <v>795</v>
      </c>
      <c r="D80" s="163" t="s">
        <v>852</v>
      </c>
      <c r="E80" s="163" t="str">
        <f t="shared" si="1"/>
        <v>DTA-Financial-Real Estate</v>
      </c>
      <c r="F80" s="165">
        <v>6698.013062</v>
      </c>
      <c r="G80" s="166" t="s">
        <v>66</v>
      </c>
      <c r="H80" s="167">
        <v>0.5</v>
      </c>
    </row>
    <row r="81" spans="1:8" x14ac:dyDescent="0.3">
      <c r="A81" s="163" t="s">
        <v>686</v>
      </c>
      <c r="B81" s="164" t="s">
        <v>179</v>
      </c>
      <c r="C81" s="163" t="s">
        <v>848</v>
      </c>
      <c r="D81" s="163" t="s">
        <v>889</v>
      </c>
      <c r="E81" s="163" t="str">
        <f t="shared" si="1"/>
        <v xml:space="preserve">DTL-Materials-Steel </v>
      </c>
      <c r="F81" s="165">
        <v>-108333.432758</v>
      </c>
      <c r="G81" s="166" t="s">
        <v>78</v>
      </c>
      <c r="H81" s="167">
        <v>0.2</v>
      </c>
    </row>
    <row r="82" spans="1:8" x14ac:dyDescent="0.3">
      <c r="A82" s="163" t="s">
        <v>686</v>
      </c>
      <c r="B82" s="164" t="s">
        <v>180</v>
      </c>
      <c r="C82" s="163" t="s">
        <v>848</v>
      </c>
      <c r="D82" s="163" t="s">
        <v>888</v>
      </c>
      <c r="E82" s="163" t="str">
        <f t="shared" si="1"/>
        <v>DTT-Materials-Plastic</v>
      </c>
      <c r="F82" s="165">
        <v>6165.9620850000001</v>
      </c>
      <c r="G82" s="166" t="s">
        <v>64</v>
      </c>
      <c r="H82" s="167">
        <v>0.5</v>
      </c>
    </row>
    <row r="83" spans="1:8" x14ac:dyDescent="0.3">
      <c r="A83" s="163" t="s">
        <v>686</v>
      </c>
      <c r="B83" s="164" t="s">
        <v>181</v>
      </c>
      <c r="C83" s="163" t="s">
        <v>844</v>
      </c>
      <c r="D83" s="163" t="s">
        <v>861</v>
      </c>
      <c r="E83" s="163" t="str">
        <f t="shared" si="1"/>
        <v>DVP-Industrials-Sea port</v>
      </c>
      <c r="F83" s="165">
        <v>258708.12669899999</v>
      </c>
      <c r="G83" s="166" t="s">
        <v>64</v>
      </c>
      <c r="H83" s="167">
        <v>0.5</v>
      </c>
    </row>
    <row r="84" spans="1:8" x14ac:dyDescent="0.3">
      <c r="A84" s="163" t="s">
        <v>686</v>
      </c>
      <c r="B84" s="164" t="s">
        <v>182</v>
      </c>
      <c r="C84" s="163" t="s">
        <v>795</v>
      </c>
      <c r="D84" s="163" t="s">
        <v>852</v>
      </c>
      <c r="E84" s="163" t="str">
        <f t="shared" si="1"/>
        <v>DXG-Financial-Real Estate</v>
      </c>
      <c r="F84" s="165">
        <v>1335181.781009</v>
      </c>
      <c r="G84" s="166" t="s">
        <v>64</v>
      </c>
      <c r="H84" s="167">
        <v>0.5</v>
      </c>
    </row>
    <row r="85" spans="1:8" x14ac:dyDescent="0.3">
      <c r="A85" s="163" t="s">
        <v>686</v>
      </c>
      <c r="B85" s="164" t="s">
        <v>184</v>
      </c>
      <c r="C85" s="163" t="s">
        <v>848</v>
      </c>
      <c r="D85" s="163" t="s">
        <v>864</v>
      </c>
      <c r="E85" s="163" t="str">
        <f t="shared" si="1"/>
        <v>DXV-Materials-Cement</v>
      </c>
      <c r="F85" s="165">
        <v>-2182.4236460000002</v>
      </c>
      <c r="G85" s="166" t="s">
        <v>68</v>
      </c>
      <c r="H85" s="167">
        <v>0.3</v>
      </c>
    </row>
    <row r="86" spans="1:8" x14ac:dyDescent="0.3">
      <c r="A86" s="163" t="s">
        <v>686</v>
      </c>
      <c r="B86" s="164" t="s">
        <v>190</v>
      </c>
      <c r="C86" s="163" t="s">
        <v>871</v>
      </c>
      <c r="D86" s="163" t="s">
        <v>881</v>
      </c>
      <c r="E86" s="163" t="str">
        <f t="shared" si="1"/>
        <v>ELC-Information Technology-Software &amp; Services</v>
      </c>
      <c r="F86" s="165">
        <v>9583.6830009999994</v>
      </c>
      <c r="G86" s="166" t="s">
        <v>68</v>
      </c>
      <c r="H86" s="167">
        <v>0.3</v>
      </c>
    </row>
    <row r="87" spans="1:8" x14ac:dyDescent="0.3">
      <c r="A87" s="163" t="s">
        <v>686</v>
      </c>
      <c r="B87" s="164" t="s">
        <v>191</v>
      </c>
      <c r="C87" s="163" t="s">
        <v>844</v>
      </c>
      <c r="D87" s="163" t="s">
        <v>879</v>
      </c>
      <c r="E87" s="163" t="str">
        <f t="shared" si="1"/>
        <v>EMC-Industrials-Electrical Compo&amp;Equip</v>
      </c>
      <c r="F87" s="165">
        <v>432.73197399999998</v>
      </c>
      <c r="G87" s="166" t="s">
        <v>75</v>
      </c>
      <c r="H87" s="167">
        <v>0.2</v>
      </c>
    </row>
    <row r="88" spans="1:8" x14ac:dyDescent="0.3">
      <c r="A88" s="163" t="s">
        <v>686</v>
      </c>
      <c r="B88" s="164" t="s">
        <v>192</v>
      </c>
      <c r="C88" s="163" t="s">
        <v>829</v>
      </c>
      <c r="D88" s="163" t="s">
        <v>866</v>
      </c>
      <c r="E88" s="163" t="str">
        <f t="shared" si="1"/>
        <v>EVE-Consumer Discretionary-Textiles</v>
      </c>
      <c r="F88" s="165">
        <v>52354.709831</v>
      </c>
      <c r="G88" s="166" t="e">
        <v>#N/A</v>
      </c>
      <c r="H88" s="167" t="e">
        <v>#N/A</v>
      </c>
    </row>
    <row r="89" spans="1:8" x14ac:dyDescent="0.3">
      <c r="A89" s="163" t="s">
        <v>686</v>
      </c>
      <c r="B89" s="164" t="s">
        <v>743</v>
      </c>
      <c r="C89" s="163" t="s">
        <v>795</v>
      </c>
      <c r="D89" s="163" t="s">
        <v>852</v>
      </c>
      <c r="E89" s="163" t="str">
        <f t="shared" si="1"/>
        <v>EVG-Financial-Real Estate</v>
      </c>
      <c r="F89" s="165">
        <v>27040.738708000001</v>
      </c>
      <c r="G89" s="166" t="s">
        <v>64</v>
      </c>
      <c r="H89" s="167">
        <v>0.5</v>
      </c>
    </row>
    <row r="90" spans="1:8" x14ac:dyDescent="0.3">
      <c r="A90" s="163" t="s">
        <v>686</v>
      </c>
      <c r="B90" s="164" t="s">
        <v>193</v>
      </c>
      <c r="C90" s="163" t="s">
        <v>848</v>
      </c>
      <c r="D90" s="163" t="s">
        <v>864</v>
      </c>
      <c r="E90" s="163" t="str">
        <f t="shared" si="1"/>
        <v>FCM-Materials-Cement</v>
      </c>
      <c r="F90" s="165">
        <v>52627.667492</v>
      </c>
      <c r="G90" s="166" t="s">
        <v>66</v>
      </c>
      <c r="H90" s="167">
        <v>0.5</v>
      </c>
    </row>
    <row r="91" spans="1:8" x14ac:dyDescent="0.3">
      <c r="A91" s="163" t="s">
        <v>686</v>
      </c>
      <c r="B91" s="164" t="s">
        <v>194</v>
      </c>
      <c r="C91" s="163" t="s">
        <v>844</v>
      </c>
      <c r="D91" s="163" t="s">
        <v>845</v>
      </c>
      <c r="E91" s="163" t="str">
        <f t="shared" si="1"/>
        <v>FCN-Industrials-Engineering&amp;Construction</v>
      </c>
      <c r="F91" s="165">
        <v>267135.87134499999</v>
      </c>
      <c r="G91" s="166" t="s">
        <v>64</v>
      </c>
      <c r="H91" s="167">
        <v>0.5</v>
      </c>
    </row>
    <row r="92" spans="1:8" x14ac:dyDescent="0.3">
      <c r="A92" s="163" t="s">
        <v>686</v>
      </c>
      <c r="B92" s="164" t="s">
        <v>195</v>
      </c>
      <c r="C92" s="163" t="s">
        <v>829</v>
      </c>
      <c r="D92" s="163" t="s">
        <v>898</v>
      </c>
      <c r="E92" s="163" t="str">
        <f t="shared" si="1"/>
        <v>FDC-Consumer Discretionary-Wholesale</v>
      </c>
      <c r="F92" s="165">
        <v>37556.816293999997</v>
      </c>
      <c r="G92" s="166" t="s">
        <v>66</v>
      </c>
      <c r="H92" s="167">
        <v>0.5</v>
      </c>
    </row>
    <row r="93" spans="1:8" x14ac:dyDescent="0.3">
      <c r="A93" s="163" t="s">
        <v>686</v>
      </c>
      <c r="B93" s="164" t="s">
        <v>933</v>
      </c>
      <c r="C93" s="163" t="s">
        <v>795</v>
      </c>
      <c r="D93" s="163" t="s">
        <v>852</v>
      </c>
      <c r="E93" s="163" t="str">
        <f t="shared" si="1"/>
        <v>FIR-Financial-Real Estate</v>
      </c>
      <c r="F93" s="165">
        <v>92449.990153000006</v>
      </c>
      <c r="G93" s="166" t="s">
        <v>61</v>
      </c>
      <c r="H93" s="167">
        <v>0.5</v>
      </c>
    </row>
    <row r="94" spans="1:8" x14ac:dyDescent="0.3">
      <c r="A94" s="163" t="s">
        <v>686</v>
      </c>
      <c r="B94" s="164" t="s">
        <v>198</v>
      </c>
      <c r="C94" s="163" t="s">
        <v>795</v>
      </c>
      <c r="D94" s="163" t="s">
        <v>796</v>
      </c>
      <c r="E94" s="163" t="str">
        <f t="shared" si="1"/>
        <v>FIT-Financial-Diversified Financials</v>
      </c>
      <c r="F94" s="165">
        <v>15654.650263</v>
      </c>
      <c r="G94" s="166" t="s">
        <v>66</v>
      </c>
      <c r="H94" s="167">
        <v>0.5</v>
      </c>
    </row>
    <row r="95" spans="1:8" x14ac:dyDescent="0.3">
      <c r="A95" s="163" t="s">
        <v>686</v>
      </c>
      <c r="B95" s="164" t="s">
        <v>199</v>
      </c>
      <c r="C95" s="163" t="s">
        <v>795</v>
      </c>
      <c r="D95" s="163" t="s">
        <v>852</v>
      </c>
      <c r="E95" s="163" t="str">
        <f t="shared" si="1"/>
        <v>FLC-Financial-Real Estate</v>
      </c>
      <c r="F95" s="165">
        <v>349360.41511499998</v>
      </c>
      <c r="G95" s="166" t="s">
        <v>71</v>
      </c>
      <c r="H95" s="167">
        <v>0.3</v>
      </c>
    </row>
    <row r="96" spans="1:8" x14ac:dyDescent="0.3">
      <c r="A96" s="163" t="s">
        <v>686</v>
      </c>
      <c r="B96" s="164" t="s">
        <v>200</v>
      </c>
      <c r="C96" s="163" t="s">
        <v>833</v>
      </c>
      <c r="D96" s="163" t="s">
        <v>838</v>
      </c>
      <c r="E96" s="163" t="str">
        <f t="shared" si="1"/>
        <v>FMC-Consumer Staples-Fisheries</v>
      </c>
      <c r="F96" s="165">
        <v>229575.147394</v>
      </c>
      <c r="G96" s="166" t="s">
        <v>64</v>
      </c>
      <c r="H96" s="167">
        <v>0.5</v>
      </c>
    </row>
    <row r="97" spans="1:8" x14ac:dyDescent="0.3">
      <c r="A97" s="163" t="s">
        <v>686</v>
      </c>
      <c r="B97" s="164" t="s">
        <v>201</v>
      </c>
      <c r="C97" s="163" t="s">
        <v>871</v>
      </c>
      <c r="D97" s="163" t="s">
        <v>881</v>
      </c>
      <c r="E97" s="163" t="str">
        <f t="shared" si="1"/>
        <v>FPT-Information Technology-Software &amp; Services</v>
      </c>
      <c r="F97" s="165">
        <v>3170081.2097939998</v>
      </c>
      <c r="G97" s="166" t="s">
        <v>64</v>
      </c>
      <c r="H97" s="167">
        <v>0.5</v>
      </c>
    </row>
    <row r="98" spans="1:8" x14ac:dyDescent="0.3">
      <c r="A98" s="163" t="s">
        <v>686</v>
      </c>
      <c r="B98" s="164" t="s">
        <v>826</v>
      </c>
      <c r="C98" s="163" t="s">
        <v>829</v>
      </c>
      <c r="D98" s="163" t="s">
        <v>830</v>
      </c>
      <c r="E98" s="163" t="str">
        <f t="shared" si="1"/>
        <v>FRT-Consumer Discretionary-Consumer Retailing</v>
      </c>
      <c r="F98" s="165">
        <v>347763.35883799999</v>
      </c>
      <c r="G98" s="166" t="s">
        <v>68</v>
      </c>
      <c r="H98" s="167">
        <v>0.3</v>
      </c>
    </row>
    <row r="99" spans="1:8" x14ac:dyDescent="0.3">
      <c r="A99" s="163" t="s">
        <v>686</v>
      </c>
      <c r="B99" s="164" t="s">
        <v>757</v>
      </c>
      <c r="C99" s="163" t="s">
        <v>829</v>
      </c>
      <c r="D99" s="163" t="s">
        <v>866</v>
      </c>
      <c r="E99" s="163" t="str">
        <f t="shared" si="1"/>
        <v>FTM-Consumer Discretionary-Textiles</v>
      </c>
      <c r="F99" s="165">
        <v>-43989.817064000003</v>
      </c>
      <c r="G99" s="166" t="s">
        <v>73</v>
      </c>
      <c r="H99" s="167">
        <v>0.3</v>
      </c>
    </row>
    <row r="100" spans="1:8" x14ac:dyDescent="0.3">
      <c r="A100" s="163" t="s">
        <v>686</v>
      </c>
      <c r="B100" s="164" t="s">
        <v>961</v>
      </c>
      <c r="C100" s="163" t="s">
        <v>848</v>
      </c>
      <c r="D100" s="163" t="s">
        <v>894</v>
      </c>
      <c r="E100" s="163" t="str">
        <f t="shared" si="1"/>
        <v>GAB-Materials-Ceramic, Granic, Brick</v>
      </c>
      <c r="F100" s="165">
        <v>6196.4949420000003</v>
      </c>
      <c r="G100" s="166" t="s">
        <v>68</v>
      </c>
      <c r="H100" s="167">
        <v>0.3</v>
      </c>
    </row>
    <row r="101" spans="1:8" x14ac:dyDescent="0.3">
      <c r="A101" s="163" t="s">
        <v>686</v>
      </c>
      <c r="B101" s="164" t="s">
        <v>202</v>
      </c>
      <c r="C101" s="163" t="s">
        <v>842</v>
      </c>
      <c r="D101" s="163" t="s">
        <v>843</v>
      </c>
      <c r="E101" s="163" t="str">
        <f t="shared" si="1"/>
        <v>GAS-Energy-Oil&amp;Gas</v>
      </c>
      <c r="F101" s="165">
        <v>11507587.427519999</v>
      </c>
      <c r="G101" s="166" t="s">
        <v>61</v>
      </c>
      <c r="H101" s="167">
        <v>0.5</v>
      </c>
    </row>
    <row r="102" spans="1:8" x14ac:dyDescent="0.3">
      <c r="A102" s="163" t="s">
        <v>686</v>
      </c>
      <c r="B102" s="164" t="s">
        <v>203</v>
      </c>
      <c r="C102" s="163" t="s">
        <v>829</v>
      </c>
      <c r="D102" s="163" t="s">
        <v>832</v>
      </c>
      <c r="E102" s="163" t="str">
        <f t="shared" si="1"/>
        <v>GDT-Consumer Discretionary-Furniture</v>
      </c>
      <c r="F102" s="165">
        <v>74090.912039999996</v>
      </c>
      <c r="G102" s="166" t="s">
        <v>61</v>
      </c>
      <c r="H102" s="167">
        <v>0.5</v>
      </c>
    </row>
    <row r="103" spans="1:8" x14ac:dyDescent="0.3">
      <c r="A103" s="163" t="s">
        <v>686</v>
      </c>
      <c r="B103" s="164" t="s">
        <v>1009</v>
      </c>
      <c r="C103" s="163" t="s">
        <v>874</v>
      </c>
      <c r="D103" s="163" t="s">
        <v>876</v>
      </c>
      <c r="E103" s="163" t="str">
        <f t="shared" si="1"/>
        <v>GEG-Utilities-Hydroelectric Power</v>
      </c>
      <c r="F103" s="165">
        <v>144693.22516999999</v>
      </c>
      <c r="G103" s="166" t="s">
        <v>64</v>
      </c>
      <c r="H103" s="167">
        <v>0.5</v>
      </c>
    </row>
    <row r="104" spans="1:8" x14ac:dyDescent="0.3">
      <c r="A104" s="163" t="s">
        <v>686</v>
      </c>
      <c r="B104" s="164" t="s">
        <v>818</v>
      </c>
      <c r="C104" s="163" t="s">
        <v>844</v>
      </c>
      <c r="D104" s="163" t="s">
        <v>879</v>
      </c>
      <c r="E104" s="163" t="str">
        <f t="shared" si="1"/>
        <v>GEX-Industrials-Electrical Compo&amp;Equip</v>
      </c>
      <c r="F104" s="165">
        <v>942442.35354100005</v>
      </c>
      <c r="G104" s="166" t="s">
        <v>71</v>
      </c>
      <c r="H104" s="167">
        <v>0.3</v>
      </c>
    </row>
    <row r="105" spans="1:8" x14ac:dyDescent="0.3">
      <c r="A105" s="163" t="s">
        <v>686</v>
      </c>
      <c r="B105" s="164" t="s">
        <v>204</v>
      </c>
      <c r="C105" s="163" t="s">
        <v>829</v>
      </c>
      <c r="D105" s="163" t="s">
        <v>866</v>
      </c>
      <c r="E105" s="163" t="str">
        <f t="shared" si="1"/>
        <v>GIL-Consumer Discretionary-Textiles</v>
      </c>
      <c r="F105" s="165">
        <v>165114.44003699999</v>
      </c>
      <c r="G105" s="166" t="s">
        <v>64</v>
      </c>
      <c r="H105" s="167">
        <v>0.5</v>
      </c>
    </row>
    <row r="106" spans="1:8" x14ac:dyDescent="0.3">
      <c r="A106" s="163" t="s">
        <v>686</v>
      </c>
      <c r="B106" s="164" t="s">
        <v>206</v>
      </c>
      <c r="C106" s="163" t="s">
        <v>829</v>
      </c>
      <c r="D106" s="163" t="s">
        <v>866</v>
      </c>
      <c r="E106" s="163" t="str">
        <f t="shared" si="1"/>
        <v>GMC-Consumer Discretionary-Textiles</v>
      </c>
      <c r="F106" s="165">
        <v>85890.059160999997</v>
      </c>
      <c r="G106" s="166" t="s">
        <v>61</v>
      </c>
      <c r="H106" s="167">
        <v>0.5</v>
      </c>
    </row>
    <row r="107" spans="1:8" x14ac:dyDescent="0.3">
      <c r="A107" s="163" t="s">
        <v>686</v>
      </c>
      <c r="B107" s="164" t="s">
        <v>207</v>
      </c>
      <c r="C107" s="163" t="s">
        <v>844</v>
      </c>
      <c r="D107" s="163" t="s">
        <v>861</v>
      </c>
      <c r="E107" s="163" t="str">
        <f t="shared" si="1"/>
        <v>GMD-Industrials-Sea port</v>
      </c>
      <c r="F107" s="165">
        <v>623092.96464499994</v>
      </c>
      <c r="G107" s="166" t="s">
        <v>68</v>
      </c>
      <c r="H107" s="167">
        <v>0.3</v>
      </c>
    </row>
    <row r="108" spans="1:8" x14ac:dyDescent="0.3">
      <c r="A108" s="163" t="s">
        <v>686</v>
      </c>
      <c r="B108" s="164" t="s">
        <v>209</v>
      </c>
      <c r="C108" s="163" t="s">
        <v>844</v>
      </c>
      <c r="D108" s="163" t="s">
        <v>863</v>
      </c>
      <c r="E108" s="163" t="str">
        <f t="shared" si="1"/>
        <v>GSP-Industrials-Transportation (Oil&amp;Gas)</v>
      </c>
      <c r="F108" s="165">
        <v>51367.057909000003</v>
      </c>
      <c r="G108" s="166" t="s">
        <v>68</v>
      </c>
      <c r="H108" s="167">
        <v>0.3</v>
      </c>
    </row>
    <row r="109" spans="1:8" x14ac:dyDescent="0.3">
      <c r="A109" s="163" t="s">
        <v>686</v>
      </c>
      <c r="B109" s="164" t="s">
        <v>210</v>
      </c>
      <c r="C109" s="163" t="s">
        <v>829</v>
      </c>
      <c r="D109" s="163" t="s">
        <v>832</v>
      </c>
      <c r="E109" s="163" t="str">
        <f t="shared" si="1"/>
        <v>GTA-Consumer Discretionary-Furniture</v>
      </c>
      <c r="F109" s="165">
        <v>17843.758994</v>
      </c>
      <c r="G109" s="166" t="s">
        <v>68</v>
      </c>
      <c r="H109" s="167">
        <v>0.3</v>
      </c>
    </row>
    <row r="110" spans="1:8" x14ac:dyDescent="0.3">
      <c r="A110" s="163" t="s">
        <v>686</v>
      </c>
      <c r="B110" s="164" t="s">
        <v>211</v>
      </c>
      <c r="C110" s="163" t="s">
        <v>833</v>
      </c>
      <c r="D110" s="163" t="s">
        <v>835</v>
      </c>
      <c r="E110" s="163" t="str">
        <f t="shared" si="1"/>
        <v>GTN-Consumer Staples-Food &amp; Beverage</v>
      </c>
      <c r="F110" s="165">
        <v>-10390.854366</v>
      </c>
      <c r="G110" s="166" t="s">
        <v>66</v>
      </c>
      <c r="H110" s="167">
        <v>0.5</v>
      </c>
    </row>
    <row r="111" spans="1:8" x14ac:dyDescent="0.3">
      <c r="A111" s="163" t="s">
        <v>686</v>
      </c>
      <c r="B111" s="164" t="s">
        <v>213</v>
      </c>
      <c r="C111" s="163" t="s">
        <v>833</v>
      </c>
      <c r="D111" s="163" t="s">
        <v>834</v>
      </c>
      <c r="E111" s="163" t="str">
        <f t="shared" si="1"/>
        <v>HAG-Consumer Staples-Agriculture</v>
      </c>
      <c r="F111" s="165">
        <v>-54021.991000000002</v>
      </c>
      <c r="G111" s="166" t="s">
        <v>80</v>
      </c>
      <c r="H111" s="167">
        <v>0</v>
      </c>
    </row>
    <row r="112" spans="1:8" x14ac:dyDescent="0.3">
      <c r="A112" s="163" t="s">
        <v>686</v>
      </c>
      <c r="B112" s="164" t="s">
        <v>214</v>
      </c>
      <c r="C112" s="163" t="s">
        <v>844</v>
      </c>
      <c r="D112" s="163" t="s">
        <v>856</v>
      </c>
      <c r="E112" s="163" t="str">
        <f t="shared" si="1"/>
        <v>HAH-Industrials-Transportation</v>
      </c>
      <c r="F112" s="165">
        <v>127476.71685300001</v>
      </c>
      <c r="G112" s="166" t="s">
        <v>68</v>
      </c>
      <c r="H112" s="167">
        <v>0.3</v>
      </c>
    </row>
    <row r="113" spans="1:8" x14ac:dyDescent="0.3">
      <c r="A113" s="163" t="s">
        <v>686</v>
      </c>
      <c r="B113" s="164" t="s">
        <v>215</v>
      </c>
      <c r="C113" s="163" t="s">
        <v>848</v>
      </c>
      <c r="D113" s="163" t="s">
        <v>885</v>
      </c>
      <c r="E113" s="163" t="str">
        <f t="shared" si="1"/>
        <v>HAI-Materials-Chemical</v>
      </c>
      <c r="F113" s="165">
        <v>4448.6861010000002</v>
      </c>
      <c r="G113" s="166" t="s">
        <v>71</v>
      </c>
      <c r="H113" s="167">
        <v>0.3</v>
      </c>
    </row>
    <row r="114" spans="1:8" x14ac:dyDescent="0.3">
      <c r="A114" s="163" t="s">
        <v>686</v>
      </c>
      <c r="B114" s="164" t="s">
        <v>216</v>
      </c>
      <c r="C114" s="163" t="s">
        <v>829</v>
      </c>
      <c r="D114" s="163" t="s">
        <v>830</v>
      </c>
      <c r="E114" s="163" t="str">
        <f t="shared" si="1"/>
        <v>HAP-Consumer Discretionary-Consumer Retailing</v>
      </c>
      <c r="F114" s="165">
        <v>29266.885717000001</v>
      </c>
      <c r="G114" s="166" t="s">
        <v>64</v>
      </c>
      <c r="H114" s="167">
        <v>0.5</v>
      </c>
    </row>
    <row r="115" spans="1:8" x14ac:dyDescent="0.3">
      <c r="A115" s="163" t="s">
        <v>686</v>
      </c>
      <c r="B115" s="164" t="s">
        <v>217</v>
      </c>
      <c r="C115" s="163" t="s">
        <v>795</v>
      </c>
      <c r="D115" s="163" t="s">
        <v>852</v>
      </c>
      <c r="E115" s="163" t="str">
        <f t="shared" si="1"/>
        <v>HAR-Financial-Real Estate</v>
      </c>
      <c r="F115" s="165">
        <v>-6910.2393030000003</v>
      </c>
      <c r="G115" s="166" t="s">
        <v>68</v>
      </c>
      <c r="H115" s="167">
        <v>0.3</v>
      </c>
    </row>
    <row r="116" spans="1:8" x14ac:dyDescent="0.3">
      <c r="A116" s="163" t="s">
        <v>686</v>
      </c>
      <c r="B116" s="164" t="s">
        <v>218</v>
      </c>
      <c r="C116" s="163" t="s">
        <v>844</v>
      </c>
      <c r="D116" s="163" t="s">
        <v>845</v>
      </c>
      <c r="E116" s="163" t="str">
        <f t="shared" si="1"/>
        <v>HAS-Industrials-Engineering&amp;Construction</v>
      </c>
      <c r="F116" s="165">
        <v>4815.2717439999997</v>
      </c>
      <c r="G116" s="166" t="s">
        <v>64</v>
      </c>
      <c r="H116" s="167">
        <v>0.5</v>
      </c>
    </row>
    <row r="117" spans="1:8" x14ac:dyDescent="0.3">
      <c r="A117" s="163" t="s">
        <v>686</v>
      </c>
      <c r="B117" s="164" t="s">
        <v>220</v>
      </c>
      <c r="C117" s="163" t="s">
        <v>829</v>
      </c>
      <c r="D117" s="163" t="s">
        <v>896</v>
      </c>
      <c r="E117" s="163" t="str">
        <f t="shared" si="1"/>
        <v>HAX-Consumer Discretionary-Automobiles &amp; Components</v>
      </c>
      <c r="F117" s="165">
        <v>78339.556356999994</v>
      </c>
      <c r="G117" s="166" t="s">
        <v>73</v>
      </c>
      <c r="H117" s="167">
        <v>0.3</v>
      </c>
    </row>
    <row r="118" spans="1:8" x14ac:dyDescent="0.3">
      <c r="A118" s="163" t="s">
        <v>686</v>
      </c>
      <c r="B118" s="164" t="s">
        <v>221</v>
      </c>
      <c r="C118" s="163" t="s">
        <v>844</v>
      </c>
      <c r="D118" s="163" t="s">
        <v>845</v>
      </c>
      <c r="E118" s="163" t="str">
        <f t="shared" si="1"/>
        <v>HBC-Industrials-Engineering&amp;Construction</v>
      </c>
      <c r="F118" s="165">
        <v>355985.30449900002</v>
      </c>
      <c r="G118" s="166" t="s">
        <v>71</v>
      </c>
      <c r="H118" s="167">
        <v>0.3</v>
      </c>
    </row>
    <row r="119" spans="1:8" x14ac:dyDescent="0.3">
      <c r="A119" s="163" t="s">
        <v>686</v>
      </c>
      <c r="B119" s="164" t="s">
        <v>779</v>
      </c>
      <c r="C119" s="163" t="s">
        <v>829</v>
      </c>
      <c r="D119" s="163" t="s">
        <v>898</v>
      </c>
      <c r="E119" s="163" t="str">
        <f t="shared" si="1"/>
        <v>HCD-Consumer Discretionary-Wholesale</v>
      </c>
      <c r="F119" s="165">
        <v>28049.670115000001</v>
      </c>
      <c r="G119" s="166" t="s">
        <v>66</v>
      </c>
      <c r="H119" s="167">
        <v>0.5</v>
      </c>
    </row>
    <row r="120" spans="1:8" x14ac:dyDescent="0.3">
      <c r="A120" s="163" t="s">
        <v>686</v>
      </c>
      <c r="B120" s="164" t="s">
        <v>228</v>
      </c>
      <c r="C120" s="163" t="s">
        <v>795</v>
      </c>
      <c r="D120" s="163" t="s">
        <v>852</v>
      </c>
      <c r="E120" s="163" t="str">
        <f t="shared" si="1"/>
        <v>HDC-Financial-Real Estate</v>
      </c>
      <c r="F120" s="165">
        <v>119174.929903</v>
      </c>
      <c r="G120" s="166" t="s">
        <v>64</v>
      </c>
      <c r="H120" s="167">
        <v>0.5</v>
      </c>
    </row>
    <row r="121" spans="1:8" x14ac:dyDescent="0.3">
      <c r="A121" s="163" t="s">
        <v>686</v>
      </c>
      <c r="B121" s="164" t="s">
        <v>229</v>
      </c>
      <c r="C121" s="163" t="s">
        <v>795</v>
      </c>
      <c r="D121" s="163" t="s">
        <v>852</v>
      </c>
      <c r="E121" s="163" t="str">
        <f t="shared" si="1"/>
        <v>HDG-Financial-Real Estate</v>
      </c>
      <c r="F121" s="165">
        <v>1130760.7093100001</v>
      </c>
      <c r="G121" s="166" t="s">
        <v>68</v>
      </c>
      <c r="H121" s="167">
        <v>0.3</v>
      </c>
    </row>
    <row r="122" spans="1:8" x14ac:dyDescent="0.3">
      <c r="A122" s="163" t="s">
        <v>686</v>
      </c>
      <c r="B122" s="164" t="s">
        <v>234</v>
      </c>
      <c r="C122" s="163" t="s">
        <v>829</v>
      </c>
      <c r="D122" s="163" t="s">
        <v>896</v>
      </c>
      <c r="E122" s="163" t="str">
        <f t="shared" si="1"/>
        <v>HHS-Consumer Discretionary-Automobiles &amp; Components</v>
      </c>
      <c r="F122" s="165">
        <v>134520.174696</v>
      </c>
      <c r="G122" s="166" t="s">
        <v>66</v>
      </c>
      <c r="H122" s="167">
        <v>0.5</v>
      </c>
    </row>
    <row r="123" spans="1:8" x14ac:dyDescent="0.3">
      <c r="A123" s="163" t="s">
        <v>686</v>
      </c>
      <c r="B123" s="164" t="s">
        <v>793</v>
      </c>
      <c r="C123" s="163" t="s">
        <v>844</v>
      </c>
      <c r="D123" s="163" t="s">
        <v>845</v>
      </c>
      <c r="E123" s="163" t="str">
        <f t="shared" si="1"/>
        <v>HID-Industrials-Engineering&amp;Construction</v>
      </c>
      <c r="F123" s="165">
        <v>3001.6663779999999</v>
      </c>
      <c r="G123" s="166" t="s">
        <v>73</v>
      </c>
      <c r="H123" s="167">
        <v>0.3</v>
      </c>
    </row>
    <row r="124" spans="1:8" x14ac:dyDescent="0.3">
      <c r="A124" s="163" t="s">
        <v>686</v>
      </c>
      <c r="B124" s="164" t="s">
        <v>737</v>
      </c>
      <c r="C124" s="163" t="s">
        <v>848</v>
      </c>
      <c r="D124" s="163" t="s">
        <v>849</v>
      </c>
      <c r="E124" s="163" t="str">
        <f t="shared" si="1"/>
        <v>HII-Materials-Mining</v>
      </c>
      <c r="F124" s="165">
        <v>37572.828517000002</v>
      </c>
      <c r="G124" s="166" t="s">
        <v>73</v>
      </c>
      <c r="H124" s="167">
        <v>0.3</v>
      </c>
    </row>
    <row r="125" spans="1:8" x14ac:dyDescent="0.3">
      <c r="A125" s="163" t="s">
        <v>686</v>
      </c>
      <c r="B125" s="164" t="s">
        <v>241</v>
      </c>
      <c r="C125" s="163" t="s">
        <v>848</v>
      </c>
      <c r="D125" s="163" t="s">
        <v>889</v>
      </c>
      <c r="E125" s="163" t="str">
        <f t="shared" si="1"/>
        <v xml:space="preserve">HMC-Materials-Steel </v>
      </c>
      <c r="F125" s="165">
        <v>55353.856334999997</v>
      </c>
      <c r="G125" s="166" t="s">
        <v>71</v>
      </c>
      <c r="H125" s="167">
        <v>0.3</v>
      </c>
    </row>
    <row r="126" spans="1:8" x14ac:dyDescent="0.3">
      <c r="A126" s="163" t="s">
        <v>686</v>
      </c>
      <c r="B126" s="164" t="s">
        <v>243</v>
      </c>
      <c r="C126" s="163" t="s">
        <v>833</v>
      </c>
      <c r="D126" s="163" t="s">
        <v>834</v>
      </c>
      <c r="E126" s="163" t="str">
        <f t="shared" si="1"/>
        <v>HNG-Consumer Staples-Agriculture</v>
      </c>
      <c r="F126" s="165">
        <v>-2206881.8139999998</v>
      </c>
      <c r="G126" s="166" t="s">
        <v>80</v>
      </c>
      <c r="H126" s="167">
        <v>0</v>
      </c>
    </row>
    <row r="127" spans="1:8" x14ac:dyDescent="0.3">
      <c r="A127" s="163" t="s">
        <v>686</v>
      </c>
      <c r="B127" s="164" t="s">
        <v>246</v>
      </c>
      <c r="C127" s="163" t="s">
        <v>829</v>
      </c>
      <c r="D127" s="163" t="s">
        <v>853</v>
      </c>
      <c r="E127" s="163" t="str">
        <f t="shared" si="1"/>
        <v>HOT-Consumer Discretionary-Travel Services</v>
      </c>
      <c r="F127" s="165">
        <v>13481.566253000001</v>
      </c>
      <c r="G127" s="166" t="s">
        <v>64</v>
      </c>
      <c r="H127" s="167">
        <v>0.5</v>
      </c>
    </row>
    <row r="128" spans="1:8" x14ac:dyDescent="0.3">
      <c r="A128" s="163" t="s">
        <v>686</v>
      </c>
      <c r="B128" s="164" t="s">
        <v>247</v>
      </c>
      <c r="C128" s="163" t="s">
        <v>848</v>
      </c>
      <c r="D128" s="163" t="s">
        <v>889</v>
      </c>
      <c r="E128" s="163" t="str">
        <f t="shared" si="1"/>
        <v xml:space="preserve">HPG-Materials-Steel </v>
      </c>
      <c r="F128" s="165">
        <v>7354964.9542779997</v>
      </c>
      <c r="G128" s="166" t="s">
        <v>64</v>
      </c>
      <c r="H128" s="167">
        <v>0.5</v>
      </c>
    </row>
    <row r="129" spans="1:8" x14ac:dyDescent="0.3">
      <c r="A129" s="163" t="s">
        <v>686</v>
      </c>
      <c r="B129" s="164" t="s">
        <v>928</v>
      </c>
      <c r="C129" s="163" t="s">
        <v>795</v>
      </c>
      <c r="D129" s="163" t="s">
        <v>852</v>
      </c>
      <c r="E129" s="163" t="str">
        <f t="shared" si="1"/>
        <v>HPX-Financial-Real Estate</v>
      </c>
      <c r="F129" s="165">
        <v>452274.02536099998</v>
      </c>
      <c r="G129" s="166" t="s">
        <v>68</v>
      </c>
      <c r="H129" s="167">
        <v>0.3</v>
      </c>
    </row>
    <row r="130" spans="1:8" x14ac:dyDescent="0.3">
      <c r="A130" s="163" t="s">
        <v>686</v>
      </c>
      <c r="B130" s="164" t="s">
        <v>249</v>
      </c>
      <c r="C130" s="163" t="s">
        <v>795</v>
      </c>
      <c r="D130" s="163" t="s">
        <v>852</v>
      </c>
      <c r="E130" s="163" t="str">
        <f t="shared" si="1"/>
        <v>HQC-Financial-Real Estate</v>
      </c>
      <c r="F130" s="165">
        <v>42700.253461</v>
      </c>
      <c r="G130" s="166" t="s">
        <v>68</v>
      </c>
      <c r="H130" s="167">
        <v>0.3</v>
      </c>
    </row>
    <row r="131" spans="1:8" x14ac:dyDescent="0.3">
      <c r="A131" s="163" t="s">
        <v>686</v>
      </c>
      <c r="B131" s="164" t="s">
        <v>250</v>
      </c>
      <c r="C131" s="163" t="s">
        <v>844</v>
      </c>
      <c r="D131" s="163" t="s">
        <v>884</v>
      </c>
      <c r="E131" s="163" t="str">
        <f t="shared" ref="E131:E194" si="2">B131&amp;"-"&amp;C131&amp;"-"&amp;D131</f>
        <v>HRC-Industrials-Rubber</v>
      </c>
      <c r="F131" s="165">
        <v>7210.6141699999998</v>
      </c>
      <c r="G131" s="166" t="s">
        <v>78</v>
      </c>
      <c r="H131" s="167">
        <v>0.2</v>
      </c>
    </row>
    <row r="132" spans="1:8" x14ac:dyDescent="0.3">
      <c r="A132" s="163" t="s">
        <v>686</v>
      </c>
      <c r="B132" s="164" t="s">
        <v>251</v>
      </c>
      <c r="C132" s="163" t="s">
        <v>848</v>
      </c>
      <c r="D132" s="163" t="s">
        <v>889</v>
      </c>
      <c r="E132" s="163" t="str">
        <f t="shared" si="2"/>
        <v xml:space="preserve">HSG-Materials-Steel </v>
      </c>
      <c r="F132" s="165">
        <v>361341.39722899999</v>
      </c>
      <c r="G132" s="166" t="s">
        <v>78</v>
      </c>
      <c r="H132" s="167">
        <v>0.2</v>
      </c>
    </row>
    <row r="133" spans="1:8" x14ac:dyDescent="0.3">
      <c r="A133" s="163" t="s">
        <v>686</v>
      </c>
      <c r="B133" s="164" t="s">
        <v>827</v>
      </c>
      <c r="C133" s="163" t="s">
        <v>833</v>
      </c>
      <c r="D133" s="163" t="s">
        <v>834</v>
      </c>
      <c r="E133" s="163" t="str">
        <f t="shared" si="2"/>
        <v>HSL-Consumer Staples-Agriculture</v>
      </c>
      <c r="F133" s="165">
        <v>35127.330944000001</v>
      </c>
      <c r="G133" s="166" t="s">
        <v>64</v>
      </c>
      <c r="H133" s="167">
        <v>0.5</v>
      </c>
    </row>
    <row r="134" spans="1:8" x14ac:dyDescent="0.3">
      <c r="A134" s="163" t="s">
        <v>686</v>
      </c>
      <c r="B134" s="164" t="s">
        <v>253</v>
      </c>
      <c r="C134" s="163" t="s">
        <v>848</v>
      </c>
      <c r="D134" s="163" t="s">
        <v>864</v>
      </c>
      <c r="E134" s="163" t="str">
        <f t="shared" si="2"/>
        <v>HT1-Materials-Cement</v>
      </c>
      <c r="F134" s="165">
        <v>729006.03891500004</v>
      </c>
      <c r="G134" s="166" t="s">
        <v>71</v>
      </c>
      <c r="H134" s="167">
        <v>0.3</v>
      </c>
    </row>
    <row r="135" spans="1:8" x14ac:dyDescent="0.3">
      <c r="A135" s="163" t="s">
        <v>686</v>
      </c>
      <c r="B135" s="164" t="s">
        <v>255</v>
      </c>
      <c r="C135" s="163" t="s">
        <v>844</v>
      </c>
      <c r="D135" s="163" t="s">
        <v>903</v>
      </c>
      <c r="E135" s="163" t="str">
        <f t="shared" si="2"/>
        <v>HTI-Industrials-Infrastructure</v>
      </c>
      <c r="F135" s="165">
        <v>69227.051976999996</v>
      </c>
      <c r="G135" s="166" t="s">
        <v>66</v>
      </c>
      <c r="H135" s="167">
        <v>0.5</v>
      </c>
    </row>
    <row r="136" spans="1:8" x14ac:dyDescent="0.3">
      <c r="A136" s="163" t="s">
        <v>686</v>
      </c>
      <c r="B136" s="164" t="s">
        <v>256</v>
      </c>
      <c r="C136" s="163" t="s">
        <v>829</v>
      </c>
      <c r="D136" s="163" t="s">
        <v>896</v>
      </c>
      <c r="E136" s="163" t="str">
        <f t="shared" si="2"/>
        <v>HTL-Consumer Discretionary-Automobiles &amp; Components</v>
      </c>
      <c r="F136" s="165">
        <v>26073.760006</v>
      </c>
      <c r="G136" s="166" t="s">
        <v>64</v>
      </c>
      <c r="H136" s="167">
        <v>0.5</v>
      </c>
    </row>
    <row r="137" spans="1:8" x14ac:dyDescent="0.3">
      <c r="A137" s="163" t="s">
        <v>686</v>
      </c>
      <c r="B137" s="164" t="s">
        <v>946</v>
      </c>
      <c r="C137" s="163" t="s">
        <v>844</v>
      </c>
      <c r="D137" s="163" t="s">
        <v>845</v>
      </c>
      <c r="E137" s="163" t="str">
        <f t="shared" si="2"/>
        <v>HTN-Industrials-Engineering&amp;Construction</v>
      </c>
      <c r="F137" s="165">
        <v>182949.456852</v>
      </c>
      <c r="G137" s="166" t="s">
        <v>68</v>
      </c>
      <c r="H137" s="167">
        <v>0.3</v>
      </c>
    </row>
    <row r="138" spans="1:8" x14ac:dyDescent="0.3">
      <c r="A138" s="163" t="s">
        <v>686</v>
      </c>
      <c r="B138" s="164" t="s">
        <v>783</v>
      </c>
      <c r="C138" s="163" t="s">
        <v>848</v>
      </c>
      <c r="D138" s="163" t="s">
        <v>885</v>
      </c>
      <c r="E138" s="163" t="str">
        <f t="shared" si="2"/>
        <v>HTT-Materials-Chemical</v>
      </c>
      <c r="F138" s="165">
        <v>-23754.902671</v>
      </c>
      <c r="G138" s="166" t="s">
        <v>78</v>
      </c>
      <c r="H138" s="167">
        <v>0.2</v>
      </c>
    </row>
    <row r="139" spans="1:8" x14ac:dyDescent="0.3">
      <c r="A139" s="163" t="s">
        <v>686</v>
      </c>
      <c r="B139" s="164" t="s">
        <v>258</v>
      </c>
      <c r="C139" s="163" t="s">
        <v>844</v>
      </c>
      <c r="D139" s="163" t="s">
        <v>856</v>
      </c>
      <c r="E139" s="163" t="str">
        <f t="shared" si="2"/>
        <v>HTV-Industrials-Transportation</v>
      </c>
      <c r="F139" s="165">
        <v>29273.541947999998</v>
      </c>
      <c r="G139" s="166" t="s">
        <v>66</v>
      </c>
      <c r="H139" s="167">
        <v>0.5</v>
      </c>
    </row>
    <row r="140" spans="1:8" x14ac:dyDescent="0.3">
      <c r="A140" s="163" t="s">
        <v>686</v>
      </c>
      <c r="B140" s="164" t="s">
        <v>259</v>
      </c>
      <c r="C140" s="163" t="s">
        <v>844</v>
      </c>
      <c r="D140" s="163" t="s">
        <v>845</v>
      </c>
      <c r="E140" s="163" t="str">
        <f t="shared" si="2"/>
        <v>HU1-Industrials-Engineering&amp;Construction</v>
      </c>
      <c r="F140" s="165">
        <v>9752.8475550000003</v>
      </c>
      <c r="G140" s="166" t="s">
        <v>75</v>
      </c>
      <c r="H140" s="167">
        <v>0.2</v>
      </c>
    </row>
    <row r="141" spans="1:8" x14ac:dyDescent="0.3">
      <c r="A141" s="163" t="s">
        <v>686</v>
      </c>
      <c r="B141" s="164" t="s">
        <v>260</v>
      </c>
      <c r="C141" s="163" t="s">
        <v>844</v>
      </c>
      <c r="D141" s="163" t="s">
        <v>845</v>
      </c>
      <c r="E141" s="163" t="str">
        <f t="shared" si="2"/>
        <v>HU3-Industrials-Engineering&amp;Construction</v>
      </c>
      <c r="F141" s="165">
        <v>27798.078265</v>
      </c>
      <c r="G141" s="166" t="s">
        <v>64</v>
      </c>
      <c r="H141" s="167">
        <v>0.5</v>
      </c>
    </row>
    <row r="142" spans="1:8" x14ac:dyDescent="0.3">
      <c r="A142" s="163" t="s">
        <v>686</v>
      </c>
      <c r="B142" s="164" t="s">
        <v>953</v>
      </c>
      <c r="C142" s="163" t="s">
        <v>844</v>
      </c>
      <c r="D142" s="163" t="s">
        <v>845</v>
      </c>
      <c r="E142" s="163" t="str">
        <f t="shared" si="2"/>
        <v>HUB-Industrials-Engineering&amp;Construction</v>
      </c>
      <c r="F142" s="165">
        <v>66074.421663000001</v>
      </c>
      <c r="G142" s="166" t="s">
        <v>64</v>
      </c>
      <c r="H142" s="167">
        <v>0.5</v>
      </c>
    </row>
    <row r="143" spans="1:8" x14ac:dyDescent="0.3">
      <c r="A143" s="163" t="s">
        <v>686</v>
      </c>
      <c r="B143" s="164" t="s">
        <v>262</v>
      </c>
      <c r="C143" s="163" t="s">
        <v>833</v>
      </c>
      <c r="D143" s="163" t="s">
        <v>838</v>
      </c>
      <c r="E143" s="163" t="str">
        <f t="shared" si="2"/>
        <v>HVG-Consumer Staples-Fisheries</v>
      </c>
      <c r="F143" s="165">
        <v>-476190.25433999998</v>
      </c>
      <c r="G143" s="166" t="s">
        <v>78</v>
      </c>
      <c r="H143" s="167">
        <v>0.2</v>
      </c>
    </row>
    <row r="144" spans="1:8" x14ac:dyDescent="0.3">
      <c r="A144" s="163" t="s">
        <v>686</v>
      </c>
      <c r="B144" s="164" t="s">
        <v>952</v>
      </c>
      <c r="C144" s="163" t="s">
        <v>844</v>
      </c>
      <c r="D144" s="163" t="s">
        <v>845</v>
      </c>
      <c r="E144" s="163" t="str">
        <f t="shared" si="2"/>
        <v>HVH-Industrials-Engineering&amp;Construction</v>
      </c>
      <c r="F144" s="165">
        <v>50956.854403999998</v>
      </c>
      <c r="G144" s="166" t="s">
        <v>61</v>
      </c>
      <c r="H144" s="167">
        <v>0.5</v>
      </c>
    </row>
    <row r="145" spans="1:8" x14ac:dyDescent="0.3">
      <c r="A145" s="163" t="s">
        <v>686</v>
      </c>
      <c r="B145" s="164" t="s">
        <v>915</v>
      </c>
      <c r="C145" s="163" t="s">
        <v>844</v>
      </c>
      <c r="D145" s="163" t="s">
        <v>856</v>
      </c>
      <c r="E145" s="163" t="str">
        <f t="shared" si="2"/>
        <v>HVN-Industrials-Transportation</v>
      </c>
      <c r="F145" s="165">
        <v>2335040.2345980001</v>
      </c>
      <c r="G145" s="166" t="s">
        <v>78</v>
      </c>
      <c r="H145" s="167">
        <v>0.2</v>
      </c>
    </row>
    <row r="146" spans="1:8" x14ac:dyDescent="0.3">
      <c r="A146" s="163" t="s">
        <v>686</v>
      </c>
      <c r="B146" s="164" t="s">
        <v>264</v>
      </c>
      <c r="C146" s="163" t="s">
        <v>848</v>
      </c>
      <c r="D146" s="163" t="s">
        <v>864</v>
      </c>
      <c r="E146" s="163" t="str">
        <f t="shared" si="2"/>
        <v>HVX-Materials-Cement</v>
      </c>
      <c r="F146" s="165">
        <v>12038.059825</v>
      </c>
      <c r="G146" s="166" t="s">
        <v>78</v>
      </c>
      <c r="H146" s="167">
        <v>0.2</v>
      </c>
    </row>
    <row r="147" spans="1:8" x14ac:dyDescent="0.3">
      <c r="A147" s="163" t="s">
        <v>686</v>
      </c>
      <c r="B147" s="164" t="s">
        <v>814</v>
      </c>
      <c r="C147" s="163" t="s">
        <v>829</v>
      </c>
      <c r="D147" s="163" t="s">
        <v>857</v>
      </c>
      <c r="E147" s="163" t="str">
        <f t="shared" si="2"/>
        <v>IBC-Consumer Discretionary-Consumer Services</v>
      </c>
      <c r="F147" s="165">
        <v>58489.469598999996</v>
      </c>
      <c r="G147" s="166" t="s">
        <v>66</v>
      </c>
      <c r="H147" s="167">
        <v>0.5</v>
      </c>
    </row>
    <row r="148" spans="1:8" x14ac:dyDescent="0.3">
      <c r="A148" s="163" t="s">
        <v>686</v>
      </c>
      <c r="B148" s="164" t="s">
        <v>266</v>
      </c>
      <c r="C148" s="163" t="s">
        <v>833</v>
      </c>
      <c r="D148" s="163" t="s">
        <v>838</v>
      </c>
      <c r="E148" s="163" t="str">
        <f t="shared" si="2"/>
        <v>IDI-Consumer Staples-Fisheries</v>
      </c>
      <c r="F148" s="165">
        <v>456914.279981</v>
      </c>
      <c r="G148" s="166" t="s">
        <v>68</v>
      </c>
      <c r="H148" s="167">
        <v>0.3</v>
      </c>
    </row>
    <row r="149" spans="1:8" x14ac:dyDescent="0.3">
      <c r="A149" s="163" t="s">
        <v>686</v>
      </c>
      <c r="B149" s="164" t="s">
        <v>269</v>
      </c>
      <c r="C149" s="163" t="s">
        <v>844</v>
      </c>
      <c r="D149" s="163" t="s">
        <v>903</v>
      </c>
      <c r="E149" s="163" t="str">
        <f t="shared" si="2"/>
        <v>IJC-Industrials-Infrastructure</v>
      </c>
      <c r="F149" s="165">
        <v>283818.29203299998</v>
      </c>
      <c r="G149" s="166" t="s">
        <v>75</v>
      </c>
      <c r="H149" s="167">
        <v>0.2</v>
      </c>
    </row>
    <row r="150" spans="1:8" x14ac:dyDescent="0.3">
      <c r="A150" s="163" t="s">
        <v>686</v>
      </c>
      <c r="B150" s="164" t="s">
        <v>954</v>
      </c>
      <c r="C150" s="163" t="s">
        <v>844</v>
      </c>
      <c r="D150" s="163" t="s">
        <v>861</v>
      </c>
      <c r="E150" s="163" t="str">
        <f t="shared" si="2"/>
        <v>ILB-Industrials-Sea port</v>
      </c>
      <c r="F150" s="165">
        <v>64710.700897000002</v>
      </c>
      <c r="G150" s="166" t="e">
        <v>#N/A</v>
      </c>
      <c r="H150" s="167" t="e">
        <v>#N/A</v>
      </c>
    </row>
    <row r="151" spans="1:8" x14ac:dyDescent="0.3">
      <c r="A151" s="163" t="s">
        <v>686</v>
      </c>
      <c r="B151" s="164" t="s">
        <v>270</v>
      </c>
      <c r="C151" s="163" t="s">
        <v>869</v>
      </c>
      <c r="D151" s="163" t="s">
        <v>891</v>
      </c>
      <c r="E151" s="163" t="str">
        <f t="shared" si="2"/>
        <v>IMP-Health Care-Pharmaceuticals</v>
      </c>
      <c r="F151" s="165">
        <v>149846.93666100001</v>
      </c>
      <c r="G151" s="166" t="s">
        <v>66</v>
      </c>
      <c r="H151" s="167">
        <v>0.5</v>
      </c>
    </row>
    <row r="152" spans="1:8" x14ac:dyDescent="0.3">
      <c r="A152" s="163" t="s">
        <v>686</v>
      </c>
      <c r="B152" s="164" t="s">
        <v>273</v>
      </c>
      <c r="C152" s="163" t="s">
        <v>795</v>
      </c>
      <c r="D152" s="163" t="s">
        <v>851</v>
      </c>
      <c r="E152" s="163" t="str">
        <f t="shared" si="2"/>
        <v>ITA-Financial-Industrial Park</v>
      </c>
      <c r="F152" s="165">
        <v>148354.79279899999</v>
      </c>
      <c r="G152" s="166" t="s">
        <v>66</v>
      </c>
      <c r="H152" s="167">
        <v>0.5</v>
      </c>
    </row>
    <row r="153" spans="1:8" x14ac:dyDescent="0.3">
      <c r="A153" s="163" t="s">
        <v>686</v>
      </c>
      <c r="B153" s="164" t="s">
        <v>274</v>
      </c>
      <c r="C153" s="163" t="s">
        <v>795</v>
      </c>
      <c r="D153" s="163" t="s">
        <v>852</v>
      </c>
      <c r="E153" s="163" t="str">
        <f t="shared" si="2"/>
        <v>ITC-Financial-Real Estate</v>
      </c>
      <c r="F153" s="165">
        <v>28026.449356000001</v>
      </c>
      <c r="G153" s="166" t="s">
        <v>68</v>
      </c>
      <c r="H153" s="167">
        <v>0.3</v>
      </c>
    </row>
    <row r="154" spans="1:8" x14ac:dyDescent="0.3">
      <c r="A154" s="163" t="s">
        <v>686</v>
      </c>
      <c r="B154" s="164" t="s">
        <v>275</v>
      </c>
      <c r="C154" s="163" t="s">
        <v>871</v>
      </c>
      <c r="D154" s="163" t="s">
        <v>881</v>
      </c>
      <c r="E154" s="163" t="str">
        <f t="shared" si="2"/>
        <v>ITD-Information Technology-Software &amp; Services</v>
      </c>
      <c r="F154" s="165">
        <v>23914.561341000001</v>
      </c>
      <c r="G154" s="166" t="s">
        <v>68</v>
      </c>
      <c r="H154" s="167">
        <v>0.3</v>
      </c>
    </row>
    <row r="155" spans="1:8" x14ac:dyDescent="0.3">
      <c r="A155" s="163" t="s">
        <v>686</v>
      </c>
      <c r="B155" s="164" t="s">
        <v>278</v>
      </c>
      <c r="C155" s="163" t="s">
        <v>869</v>
      </c>
      <c r="D155" s="163" t="s">
        <v>870</v>
      </c>
      <c r="E155" s="163" t="str">
        <f t="shared" si="2"/>
        <v>JVC-Health Care-Health Care Equipment &amp; Services</v>
      </c>
      <c r="F155" s="165">
        <v>13279.573753999999</v>
      </c>
      <c r="G155" s="166" t="s">
        <v>73</v>
      </c>
      <c r="H155" s="167">
        <v>0.3</v>
      </c>
    </row>
    <row r="156" spans="1:8" x14ac:dyDescent="0.3">
      <c r="A156" s="163" t="s">
        <v>686</v>
      </c>
      <c r="B156" s="164" t="s">
        <v>280</v>
      </c>
      <c r="C156" s="163" t="s">
        <v>795</v>
      </c>
      <c r="D156" s="163" t="s">
        <v>851</v>
      </c>
      <c r="E156" s="163" t="str">
        <f t="shared" si="2"/>
        <v>KBC-Financial-Industrial Park</v>
      </c>
      <c r="F156" s="165">
        <v>757042.66341000004</v>
      </c>
      <c r="G156" s="166" t="s">
        <v>64</v>
      </c>
      <c r="H156" s="167">
        <v>0.5</v>
      </c>
    </row>
    <row r="157" spans="1:8" x14ac:dyDescent="0.3">
      <c r="A157" s="163" t="s">
        <v>686</v>
      </c>
      <c r="B157" s="164" t="s">
        <v>281</v>
      </c>
      <c r="C157" s="163" t="s">
        <v>833</v>
      </c>
      <c r="D157" s="163" t="s">
        <v>835</v>
      </c>
      <c r="E157" s="163" t="str">
        <f t="shared" si="2"/>
        <v>KDC-Consumer Staples-Food &amp; Beverage</v>
      </c>
      <c r="F157" s="165">
        <v>105380.813111</v>
      </c>
      <c r="G157" s="166" t="s">
        <v>64</v>
      </c>
      <c r="H157" s="167">
        <v>0.5</v>
      </c>
    </row>
    <row r="158" spans="1:8" x14ac:dyDescent="0.3">
      <c r="A158" s="163" t="s">
        <v>686</v>
      </c>
      <c r="B158" s="164" t="s">
        <v>282</v>
      </c>
      <c r="C158" s="163" t="s">
        <v>795</v>
      </c>
      <c r="D158" s="163" t="s">
        <v>852</v>
      </c>
      <c r="E158" s="163" t="str">
        <f t="shared" si="2"/>
        <v>KDH-Financial-Real Estate</v>
      </c>
      <c r="F158" s="165">
        <v>914581.32299999997</v>
      </c>
      <c r="G158" s="166" t="s">
        <v>64</v>
      </c>
      <c r="H158" s="167">
        <v>0.5</v>
      </c>
    </row>
    <row r="159" spans="1:8" x14ac:dyDescent="0.3">
      <c r="A159" s="163" t="s">
        <v>686</v>
      </c>
      <c r="B159" s="164" t="s">
        <v>283</v>
      </c>
      <c r="C159" s="163" t="s">
        <v>874</v>
      </c>
      <c r="D159" s="163" t="s">
        <v>875</v>
      </c>
      <c r="E159" s="163" t="str">
        <f t="shared" si="2"/>
        <v>KHP-Utilities-Electricity transmission</v>
      </c>
      <c r="F159" s="165">
        <v>36623.487738000003</v>
      </c>
      <c r="G159" s="166" t="s">
        <v>73</v>
      </c>
      <c r="H159" s="167">
        <v>0.3</v>
      </c>
    </row>
    <row r="160" spans="1:8" x14ac:dyDescent="0.3">
      <c r="A160" s="163" t="s">
        <v>686</v>
      </c>
      <c r="B160" s="164" t="s">
        <v>286</v>
      </c>
      <c r="C160" s="163" t="s">
        <v>829</v>
      </c>
      <c r="D160" s="163" t="s">
        <v>866</v>
      </c>
      <c r="E160" s="163" t="str">
        <f t="shared" si="2"/>
        <v>KMR-Consumer Discretionary-Textiles</v>
      </c>
      <c r="F160" s="165">
        <v>5506.7221040000004</v>
      </c>
      <c r="G160" s="166" t="s">
        <v>71</v>
      </c>
      <c r="H160" s="167">
        <v>0.3</v>
      </c>
    </row>
    <row r="161" spans="1:8" x14ac:dyDescent="0.3">
      <c r="A161" s="163" t="s">
        <v>686</v>
      </c>
      <c r="B161" s="164" t="s">
        <v>948</v>
      </c>
      <c r="C161" s="163" t="s">
        <v>844</v>
      </c>
      <c r="D161" s="163" t="s">
        <v>845</v>
      </c>
      <c r="E161" s="163" t="str">
        <f t="shared" si="2"/>
        <v>KOS-Industrials-Engineering&amp;Construction</v>
      </c>
      <c r="F161" s="165">
        <v>45063.917886000003</v>
      </c>
      <c r="G161" s="166" t="s">
        <v>66</v>
      </c>
      <c r="H161" s="167">
        <v>0.5</v>
      </c>
    </row>
    <row r="162" spans="1:8" x14ac:dyDescent="0.3">
      <c r="A162" s="163" t="s">
        <v>686</v>
      </c>
      <c r="B162" s="164" t="s">
        <v>747</v>
      </c>
      <c r="C162" s="163" t="s">
        <v>829</v>
      </c>
      <c r="D162" s="163" t="s">
        <v>857</v>
      </c>
      <c r="E162" s="163" t="str">
        <f t="shared" si="2"/>
        <v>KPF-Consumer Discretionary-Consumer Services</v>
      </c>
      <c r="F162" s="165">
        <v>3446.2411900000002</v>
      </c>
      <c r="G162" s="166" t="s">
        <v>78</v>
      </c>
      <c r="H162" s="167">
        <v>0.2</v>
      </c>
    </row>
    <row r="163" spans="1:8" x14ac:dyDescent="0.3">
      <c r="A163" s="163" t="s">
        <v>686</v>
      </c>
      <c r="B163" s="164" t="s">
        <v>288</v>
      </c>
      <c r="C163" s="163" t="s">
        <v>848</v>
      </c>
      <c r="D163" s="163" t="s">
        <v>849</v>
      </c>
      <c r="E163" s="163" t="str">
        <f t="shared" si="2"/>
        <v>KSB-Materials-Mining</v>
      </c>
      <c r="F163" s="165">
        <v>303679.61962299998</v>
      </c>
      <c r="G163" s="166" t="s">
        <v>66</v>
      </c>
      <c r="H163" s="167">
        <v>0.5</v>
      </c>
    </row>
    <row r="164" spans="1:8" x14ac:dyDescent="0.3">
      <c r="A164" s="163" t="s">
        <v>686</v>
      </c>
      <c r="B164" s="164" t="s">
        <v>296</v>
      </c>
      <c r="C164" s="163" t="s">
        <v>844</v>
      </c>
      <c r="D164" s="163" t="s">
        <v>845</v>
      </c>
      <c r="E164" s="163" t="str">
        <f t="shared" si="2"/>
        <v>L10-Industrials-Engineering&amp;Construction</v>
      </c>
      <c r="F164" s="165">
        <v>15957.676119</v>
      </c>
      <c r="G164" s="166" t="s">
        <v>71</v>
      </c>
      <c r="H164" s="167">
        <v>0.3</v>
      </c>
    </row>
    <row r="165" spans="1:8" x14ac:dyDescent="0.3">
      <c r="A165" s="163" t="s">
        <v>686</v>
      </c>
      <c r="B165" s="164" t="s">
        <v>303</v>
      </c>
      <c r="C165" s="163" t="s">
        <v>833</v>
      </c>
      <c r="D165" s="163" t="s">
        <v>835</v>
      </c>
      <c r="E165" s="163" t="str">
        <f t="shared" si="2"/>
        <v>LAF-Consumer Staples-Food &amp; Beverage</v>
      </c>
      <c r="F165" s="165">
        <v>-8349.2379700000001</v>
      </c>
      <c r="G165" s="166" t="s">
        <v>71</v>
      </c>
      <c r="H165" s="167">
        <v>0.3</v>
      </c>
    </row>
    <row r="166" spans="1:8" x14ac:dyDescent="0.3">
      <c r="A166" s="163" t="s">
        <v>686</v>
      </c>
      <c r="B166" s="164" t="s">
        <v>306</v>
      </c>
      <c r="C166" s="163" t="s">
        <v>848</v>
      </c>
      <c r="D166" s="163" t="s">
        <v>894</v>
      </c>
      <c r="E166" s="163" t="str">
        <f t="shared" si="2"/>
        <v>LBM-Materials-Ceramic, Granic, Brick</v>
      </c>
      <c r="F166" s="165">
        <v>58872.820390000001</v>
      </c>
      <c r="G166" s="166" t="e">
        <v>#N/A</v>
      </c>
      <c r="H166" s="167" t="e">
        <v>#N/A</v>
      </c>
    </row>
    <row r="167" spans="1:8" x14ac:dyDescent="0.3">
      <c r="A167" s="163" t="s">
        <v>686</v>
      </c>
      <c r="B167" s="164" t="s">
        <v>308</v>
      </c>
      <c r="C167" s="163" t="s">
        <v>844</v>
      </c>
      <c r="D167" s="163" t="s">
        <v>845</v>
      </c>
      <c r="E167" s="163" t="str">
        <f t="shared" si="2"/>
        <v>LCG-Industrials-Engineering&amp;Construction</v>
      </c>
      <c r="F167" s="165">
        <v>223619.862949</v>
      </c>
      <c r="G167" s="166" t="s">
        <v>66</v>
      </c>
      <c r="H167" s="167">
        <v>0.5</v>
      </c>
    </row>
    <row r="168" spans="1:8" x14ac:dyDescent="0.3">
      <c r="A168" s="163" t="s">
        <v>686</v>
      </c>
      <c r="B168" s="164" t="s">
        <v>309</v>
      </c>
      <c r="C168" s="163" t="s">
        <v>848</v>
      </c>
      <c r="D168" s="163" t="s">
        <v>849</v>
      </c>
      <c r="E168" s="163" t="str">
        <f t="shared" si="2"/>
        <v>LCM-Materials-Mining</v>
      </c>
      <c r="F168" s="165">
        <v>2861.4481930000002</v>
      </c>
      <c r="G168" s="166" t="s">
        <v>71</v>
      </c>
      <c r="H168" s="167">
        <v>0.3</v>
      </c>
    </row>
    <row r="169" spans="1:8" x14ac:dyDescent="0.3">
      <c r="A169" s="163" t="s">
        <v>686</v>
      </c>
      <c r="B169" s="164" t="s">
        <v>311</v>
      </c>
      <c r="C169" s="163" t="s">
        <v>795</v>
      </c>
      <c r="D169" s="163" t="s">
        <v>852</v>
      </c>
      <c r="E169" s="163" t="str">
        <f t="shared" si="2"/>
        <v>LDG-Financial-Real Estate</v>
      </c>
      <c r="F169" s="165">
        <v>674026.504953</v>
      </c>
      <c r="G169" s="166" t="s">
        <v>64</v>
      </c>
      <c r="H169" s="167">
        <v>0.5</v>
      </c>
    </row>
    <row r="170" spans="1:8" x14ac:dyDescent="0.3">
      <c r="A170" s="163" t="s">
        <v>686</v>
      </c>
      <c r="B170" s="164" t="s">
        <v>803</v>
      </c>
      <c r="C170" s="163" t="s">
        <v>844</v>
      </c>
      <c r="D170" s="163" t="s">
        <v>845</v>
      </c>
      <c r="E170" s="163" t="str">
        <f t="shared" si="2"/>
        <v>LEC-Industrials-Engineering&amp;Construction</v>
      </c>
      <c r="F170" s="165">
        <v>675.18665499999997</v>
      </c>
      <c r="G170" s="166" t="s">
        <v>71</v>
      </c>
      <c r="H170" s="167">
        <v>0.3</v>
      </c>
    </row>
    <row r="171" spans="1:8" x14ac:dyDescent="0.3">
      <c r="A171" s="163" t="s">
        <v>686</v>
      </c>
      <c r="B171" s="164" t="s">
        <v>313</v>
      </c>
      <c r="C171" s="163" t="s">
        <v>844</v>
      </c>
      <c r="D171" s="163" t="s">
        <v>903</v>
      </c>
      <c r="E171" s="163" t="str">
        <f t="shared" si="2"/>
        <v>LGC-Industrials-Infrastructure</v>
      </c>
      <c r="F171" s="165">
        <v>324110.02583</v>
      </c>
      <c r="G171" s="166" t="s">
        <v>75</v>
      </c>
      <c r="H171" s="167">
        <v>0.2</v>
      </c>
    </row>
    <row r="172" spans="1:8" x14ac:dyDescent="0.3">
      <c r="A172" s="163" t="s">
        <v>686</v>
      </c>
      <c r="B172" s="164" t="s">
        <v>314</v>
      </c>
      <c r="C172" s="163" t="s">
        <v>795</v>
      </c>
      <c r="D172" s="163" t="s">
        <v>852</v>
      </c>
      <c r="E172" s="163" t="str">
        <f t="shared" si="2"/>
        <v>LGL-Financial-Real Estate</v>
      </c>
      <c r="F172" s="165">
        <v>115300.85842400001</v>
      </c>
      <c r="G172" s="166" t="s">
        <v>64</v>
      </c>
      <c r="H172" s="167">
        <v>0.5</v>
      </c>
    </row>
    <row r="173" spans="1:8" x14ac:dyDescent="0.3">
      <c r="A173" s="163" t="s">
        <v>686</v>
      </c>
      <c r="B173" s="164" t="s">
        <v>316</v>
      </c>
      <c r="C173" s="163" t="s">
        <v>795</v>
      </c>
      <c r="D173" s="163" t="s">
        <v>851</v>
      </c>
      <c r="E173" s="163" t="str">
        <f t="shared" si="2"/>
        <v>LHG-Financial-Industrial Park</v>
      </c>
      <c r="F173" s="165">
        <v>138343.19308500001</v>
      </c>
      <c r="G173" s="166" t="s">
        <v>64</v>
      </c>
      <c r="H173" s="167">
        <v>0.5</v>
      </c>
    </row>
    <row r="174" spans="1:8" x14ac:dyDescent="0.3">
      <c r="A174" s="163" t="s">
        <v>686</v>
      </c>
      <c r="B174" s="164" t="s">
        <v>318</v>
      </c>
      <c r="C174" s="163" t="s">
        <v>833</v>
      </c>
      <c r="D174" s="163" t="s">
        <v>883</v>
      </c>
      <c r="E174" s="163" t="str">
        <f t="shared" si="2"/>
        <v>LIX-Consumer Staples-Household &amp; Personal Product</v>
      </c>
      <c r="F174" s="165">
        <v>166981.16783399999</v>
      </c>
      <c r="G174" s="166" t="s">
        <v>61</v>
      </c>
      <c r="H174" s="167">
        <v>0.5</v>
      </c>
    </row>
    <row r="175" spans="1:8" x14ac:dyDescent="0.3">
      <c r="A175" s="163" t="s">
        <v>686</v>
      </c>
      <c r="B175" s="164" t="s">
        <v>320</v>
      </c>
      <c r="C175" s="163" t="s">
        <v>844</v>
      </c>
      <c r="D175" s="163" t="s">
        <v>845</v>
      </c>
      <c r="E175" s="163" t="str">
        <f t="shared" si="2"/>
        <v>LM8-Industrials-Engineering&amp;Construction</v>
      </c>
      <c r="F175" s="165">
        <v>17800.498441</v>
      </c>
      <c r="G175" s="166" t="s">
        <v>73</v>
      </c>
      <c r="H175" s="167">
        <v>0.3</v>
      </c>
    </row>
    <row r="176" spans="1:8" x14ac:dyDescent="0.3">
      <c r="A176" s="163" t="s">
        <v>686</v>
      </c>
      <c r="B176" s="164" t="s">
        <v>934</v>
      </c>
      <c r="C176" s="163" t="s">
        <v>829</v>
      </c>
      <c r="D176" s="163" t="s">
        <v>898</v>
      </c>
      <c r="E176" s="163" t="str">
        <f t="shared" si="2"/>
        <v>LMH-Consumer Discretionary-Wholesale</v>
      </c>
      <c r="F176" s="165">
        <v>19833.080456</v>
      </c>
      <c r="G176" s="166" t="s">
        <v>68</v>
      </c>
      <c r="H176" s="167">
        <v>0.3</v>
      </c>
    </row>
    <row r="177" spans="1:8" x14ac:dyDescent="0.3">
      <c r="A177" s="163" t="s">
        <v>686</v>
      </c>
      <c r="B177" s="164" t="s">
        <v>322</v>
      </c>
      <c r="C177" s="163" t="s">
        <v>833</v>
      </c>
      <c r="D177" s="163" t="s">
        <v>837</v>
      </c>
      <c r="E177" s="163" t="str">
        <f t="shared" si="2"/>
        <v>LSS-Consumer Staples-Sugar</v>
      </c>
      <c r="F177" s="165">
        <v>6110.2888300000004</v>
      </c>
      <c r="G177" s="166" t="s">
        <v>71</v>
      </c>
      <c r="H177" s="167">
        <v>0.3</v>
      </c>
    </row>
    <row r="178" spans="1:8" x14ac:dyDescent="0.3">
      <c r="A178" s="163" t="s">
        <v>686</v>
      </c>
      <c r="B178" s="164" t="s">
        <v>330</v>
      </c>
      <c r="C178" s="163" t="s">
        <v>844</v>
      </c>
      <c r="D178" s="163" t="s">
        <v>845</v>
      </c>
      <c r="E178" s="163" t="str">
        <f t="shared" si="2"/>
        <v>MCG-Industrials-Engineering&amp;Construction</v>
      </c>
      <c r="F178" s="165">
        <v>519.55769399999997</v>
      </c>
      <c r="G178" s="166" t="s">
        <v>78</v>
      </c>
      <c r="H178" s="167">
        <v>0.2</v>
      </c>
    </row>
    <row r="179" spans="1:8" x14ac:dyDescent="0.3">
      <c r="A179" s="163" t="s">
        <v>686</v>
      </c>
      <c r="B179" s="164" t="s">
        <v>332</v>
      </c>
      <c r="C179" s="163" t="s">
        <v>848</v>
      </c>
      <c r="D179" s="163" t="s">
        <v>887</v>
      </c>
      <c r="E179" s="163" t="str">
        <f t="shared" si="2"/>
        <v>MCP-Materials-Packaging&amp;Containers</v>
      </c>
      <c r="F179" s="165">
        <v>9697.8939339999997</v>
      </c>
      <c r="G179" s="166" t="s">
        <v>66</v>
      </c>
      <c r="H179" s="167">
        <v>0.5</v>
      </c>
    </row>
    <row r="180" spans="1:8" x14ac:dyDescent="0.3">
      <c r="A180" s="163" t="s">
        <v>686</v>
      </c>
      <c r="B180" s="164" t="s">
        <v>334</v>
      </c>
      <c r="C180" s="163" t="s">
        <v>844</v>
      </c>
      <c r="D180" s="163" t="s">
        <v>845</v>
      </c>
      <c r="E180" s="163" t="str">
        <f t="shared" si="2"/>
        <v>MDG-Industrials-Engineering&amp;Construction</v>
      </c>
      <c r="F180" s="165">
        <v>4679.4749940000002</v>
      </c>
      <c r="G180" s="166" t="s">
        <v>66</v>
      </c>
      <c r="H180" s="167">
        <v>0.5</v>
      </c>
    </row>
    <row r="181" spans="1:8" x14ac:dyDescent="0.3">
      <c r="A181" s="163" t="s">
        <v>686</v>
      </c>
      <c r="B181" s="164" t="s">
        <v>336</v>
      </c>
      <c r="C181" s="163" t="s">
        <v>844</v>
      </c>
      <c r="D181" s="163" t="s">
        <v>856</v>
      </c>
      <c r="E181" s="163" t="str">
        <f t="shared" si="2"/>
        <v>MHC-Industrials-Transportation</v>
      </c>
      <c r="F181" s="165">
        <v>-6767.0434869999999</v>
      </c>
      <c r="G181" s="166" t="s">
        <v>68</v>
      </c>
      <c r="H181" s="167">
        <v>0.3</v>
      </c>
    </row>
    <row r="182" spans="1:8" x14ac:dyDescent="0.3">
      <c r="A182" s="163" t="s">
        <v>686</v>
      </c>
      <c r="B182" s="164" t="s">
        <v>945</v>
      </c>
      <c r="C182" s="163" t="s">
        <v>829</v>
      </c>
      <c r="D182" s="163" t="s">
        <v>866</v>
      </c>
      <c r="E182" s="163" t="str">
        <f t="shared" si="2"/>
        <v>MSH-Consumer Discretionary-Textiles</v>
      </c>
      <c r="F182" s="165">
        <v>369826.06856099999</v>
      </c>
      <c r="G182" s="166" t="s">
        <v>64</v>
      </c>
      <c r="H182" s="167">
        <v>0.5</v>
      </c>
    </row>
    <row r="183" spans="1:8" x14ac:dyDescent="0.3">
      <c r="A183" s="163" t="s">
        <v>686</v>
      </c>
      <c r="B183" s="164" t="s">
        <v>341</v>
      </c>
      <c r="C183" s="163" t="s">
        <v>833</v>
      </c>
      <c r="D183" s="163" t="s">
        <v>835</v>
      </c>
      <c r="E183" s="163" t="str">
        <f t="shared" si="2"/>
        <v>MSN-Consumer Staples-Food &amp; Beverage</v>
      </c>
      <c r="F183" s="165">
        <v>5247094</v>
      </c>
      <c r="G183" s="166" t="s">
        <v>68</v>
      </c>
      <c r="H183" s="167">
        <v>0.3</v>
      </c>
    </row>
    <row r="184" spans="1:8" x14ac:dyDescent="0.3">
      <c r="A184" s="163" t="s">
        <v>686</v>
      </c>
      <c r="B184" s="164" t="s">
        <v>342</v>
      </c>
      <c r="C184" s="163" t="s">
        <v>829</v>
      </c>
      <c r="D184" s="163" t="s">
        <v>830</v>
      </c>
      <c r="E184" s="163" t="str">
        <f t="shared" si="2"/>
        <v>MWG-Consumer Discretionary-Consumer Retailing</v>
      </c>
      <c r="F184" s="165">
        <v>3666726.3504610001</v>
      </c>
      <c r="G184" s="166" t="s">
        <v>66</v>
      </c>
      <c r="H184" s="167">
        <v>0.5</v>
      </c>
    </row>
    <row r="185" spans="1:8" x14ac:dyDescent="0.3">
      <c r="A185" s="163" t="s">
        <v>686</v>
      </c>
      <c r="B185" s="164" t="s">
        <v>343</v>
      </c>
      <c r="C185" s="163" t="s">
        <v>833</v>
      </c>
      <c r="D185" s="163" t="s">
        <v>835</v>
      </c>
      <c r="E185" s="163" t="str">
        <f t="shared" si="2"/>
        <v>NAF-Consumer Staples-Food &amp; Beverage</v>
      </c>
      <c r="F185" s="165">
        <v>38442.672632000002</v>
      </c>
      <c r="G185" s="166" t="s">
        <v>66</v>
      </c>
      <c r="H185" s="167">
        <v>0.5</v>
      </c>
    </row>
    <row r="186" spans="1:8" x14ac:dyDescent="0.3">
      <c r="A186" s="163" t="s">
        <v>686</v>
      </c>
      <c r="B186" s="164" t="s">
        <v>345</v>
      </c>
      <c r="C186" s="163" t="s">
        <v>844</v>
      </c>
      <c r="D186" s="163" t="s">
        <v>845</v>
      </c>
      <c r="E186" s="163" t="str">
        <f t="shared" si="2"/>
        <v>NAV-Industrials-Engineering&amp;Construction</v>
      </c>
      <c r="F186" s="165">
        <v>12160.266634</v>
      </c>
      <c r="G186" s="166" t="s">
        <v>64</v>
      </c>
      <c r="H186" s="167">
        <v>0.5</v>
      </c>
    </row>
    <row r="187" spans="1:8" x14ac:dyDescent="0.3">
      <c r="A187" s="163" t="s">
        <v>686</v>
      </c>
      <c r="B187" s="164" t="s">
        <v>346</v>
      </c>
      <c r="C187" s="163" t="s">
        <v>795</v>
      </c>
      <c r="D187" s="163" t="s">
        <v>852</v>
      </c>
      <c r="E187" s="163" t="str">
        <f t="shared" si="2"/>
        <v>NBB-Financial-Real Estate</v>
      </c>
      <c r="F187" s="165">
        <v>435702.56002400001</v>
      </c>
      <c r="G187" s="166" t="s">
        <v>66</v>
      </c>
      <c r="H187" s="167">
        <v>0.5</v>
      </c>
    </row>
    <row r="188" spans="1:8" x14ac:dyDescent="0.3">
      <c r="A188" s="163" t="s">
        <v>686</v>
      </c>
      <c r="B188" s="164" t="s">
        <v>349</v>
      </c>
      <c r="C188" s="163" t="s">
        <v>844</v>
      </c>
      <c r="D188" s="163" t="s">
        <v>856</v>
      </c>
      <c r="E188" s="163" t="str">
        <f t="shared" si="2"/>
        <v>NCT-Industrials-Transportation</v>
      </c>
      <c r="F188" s="165">
        <v>223245.58630900001</v>
      </c>
      <c r="G188" s="166" t="s">
        <v>61</v>
      </c>
      <c r="H188" s="167">
        <v>0.5</v>
      </c>
    </row>
    <row r="189" spans="1:8" x14ac:dyDescent="0.3">
      <c r="A189" s="163" t="s">
        <v>686</v>
      </c>
      <c r="B189" s="164" t="s">
        <v>358</v>
      </c>
      <c r="C189" s="163" t="s">
        <v>848</v>
      </c>
      <c r="D189" s="163" t="s">
        <v>889</v>
      </c>
      <c r="E189" s="163" t="str">
        <f t="shared" si="2"/>
        <v xml:space="preserve">NKG-Materials-Steel </v>
      </c>
      <c r="F189" s="165">
        <v>-133261.216904</v>
      </c>
      <c r="G189" s="166" t="s">
        <v>77</v>
      </c>
      <c r="H189" s="167">
        <v>0.2</v>
      </c>
    </row>
    <row r="190" spans="1:8" x14ac:dyDescent="0.3">
      <c r="A190" s="163" t="s">
        <v>686</v>
      </c>
      <c r="B190" s="164" t="s">
        <v>359</v>
      </c>
      <c r="C190" s="163" t="s">
        <v>795</v>
      </c>
      <c r="D190" s="163" t="s">
        <v>852</v>
      </c>
      <c r="E190" s="163" t="str">
        <f t="shared" si="2"/>
        <v>NLG-Financial-Real Estate</v>
      </c>
      <c r="F190" s="165">
        <v>540575.22975199996</v>
      </c>
      <c r="G190" s="166" t="s">
        <v>64</v>
      </c>
      <c r="H190" s="167">
        <v>0.5</v>
      </c>
    </row>
    <row r="191" spans="1:8" x14ac:dyDescent="0.3">
      <c r="A191" s="163" t="s">
        <v>686</v>
      </c>
      <c r="B191" s="164" t="s">
        <v>360</v>
      </c>
      <c r="C191" s="163" t="s">
        <v>848</v>
      </c>
      <c r="D191" s="163" t="s">
        <v>849</v>
      </c>
      <c r="E191" s="163" t="str">
        <f t="shared" si="2"/>
        <v>NNC-Materials-Mining</v>
      </c>
      <c r="F191" s="165">
        <v>117797.44867500001</v>
      </c>
      <c r="G191" s="166" t="s">
        <v>61</v>
      </c>
      <c r="H191" s="167">
        <v>0.5</v>
      </c>
    </row>
    <row r="192" spans="1:8" x14ac:dyDescent="0.3">
      <c r="A192" s="163" t="s">
        <v>686</v>
      </c>
      <c r="B192" s="164" t="s">
        <v>361</v>
      </c>
      <c r="C192" s="163" t="s">
        <v>833</v>
      </c>
      <c r="D192" s="163" t="s">
        <v>834</v>
      </c>
      <c r="E192" s="163" t="str">
        <f t="shared" si="2"/>
        <v>NSC-Consumer Staples-Agriculture</v>
      </c>
      <c r="F192" s="165">
        <v>222333.79241600001</v>
      </c>
      <c r="G192" s="166" t="s">
        <v>64</v>
      </c>
      <c r="H192" s="167">
        <v>0.5</v>
      </c>
    </row>
    <row r="193" spans="1:8" x14ac:dyDescent="0.3">
      <c r="A193" s="163" t="s">
        <v>686</v>
      </c>
      <c r="B193" s="164" t="s">
        <v>363</v>
      </c>
      <c r="C193" s="163" t="s">
        <v>874</v>
      </c>
      <c r="D193" s="163" t="s">
        <v>877</v>
      </c>
      <c r="E193" s="163" t="str">
        <f t="shared" si="2"/>
        <v>NT2-Utilities-Thermal Power</v>
      </c>
      <c r="F193" s="165">
        <v>801991.77923099999</v>
      </c>
      <c r="G193" s="166" t="s">
        <v>68</v>
      </c>
      <c r="H193" s="167">
        <v>0.3</v>
      </c>
    </row>
    <row r="194" spans="1:8" x14ac:dyDescent="0.3">
      <c r="A194" s="163" t="s">
        <v>686</v>
      </c>
      <c r="B194" s="164" t="s">
        <v>364</v>
      </c>
      <c r="C194" s="163" t="s">
        <v>795</v>
      </c>
      <c r="D194" s="163" t="s">
        <v>852</v>
      </c>
      <c r="E194" s="163" t="str">
        <f t="shared" si="2"/>
        <v>NTL-Financial-Real Estate</v>
      </c>
      <c r="F194" s="165">
        <v>205188.83634000001</v>
      </c>
      <c r="G194" s="166" t="s">
        <v>64</v>
      </c>
      <c r="H194" s="167">
        <v>0.5</v>
      </c>
    </row>
    <row r="195" spans="1:8" x14ac:dyDescent="0.3">
      <c r="A195" s="163" t="s">
        <v>686</v>
      </c>
      <c r="B195" s="164" t="s">
        <v>742</v>
      </c>
      <c r="C195" s="163" t="s">
        <v>795</v>
      </c>
      <c r="D195" s="163" t="s">
        <v>852</v>
      </c>
      <c r="E195" s="163" t="str">
        <f t="shared" ref="E195:E258" si="3">B195&amp;"-"&amp;C195&amp;"-"&amp;D195</f>
        <v>NVL-Financial-Real Estate</v>
      </c>
      <c r="F195" s="165">
        <v>2953875.7644770001</v>
      </c>
      <c r="G195" s="166" t="s">
        <v>66</v>
      </c>
      <c r="H195" s="167">
        <v>0.5</v>
      </c>
    </row>
    <row r="196" spans="1:8" x14ac:dyDescent="0.3">
      <c r="A196" s="163" t="s">
        <v>686</v>
      </c>
      <c r="B196" s="164" t="s">
        <v>367</v>
      </c>
      <c r="C196" s="163" t="s">
        <v>795</v>
      </c>
      <c r="D196" s="163" t="s">
        <v>855</v>
      </c>
      <c r="E196" s="163" t="str">
        <f t="shared" si="3"/>
        <v>NVT-Financial-Real Estate (Hotel)</v>
      </c>
      <c r="F196" s="165">
        <v>22161.447224</v>
      </c>
      <c r="G196" s="166" t="s">
        <v>64</v>
      </c>
      <c r="H196" s="167">
        <v>0.5</v>
      </c>
    </row>
    <row r="197" spans="1:8" x14ac:dyDescent="0.3">
      <c r="A197" s="163" t="s">
        <v>686</v>
      </c>
      <c r="B197" s="164" t="s">
        <v>369</v>
      </c>
      <c r="C197" s="163" t="s">
        <v>795</v>
      </c>
      <c r="D197" s="163" t="s">
        <v>852</v>
      </c>
      <c r="E197" s="163" t="str">
        <f t="shared" si="3"/>
        <v>OGC-Financial-Real Estate</v>
      </c>
      <c r="F197" s="165">
        <v>20476.964744000001</v>
      </c>
      <c r="G197" s="166" t="e">
        <v>#N/A</v>
      </c>
      <c r="H197" s="167" t="e">
        <v>#N/A</v>
      </c>
    </row>
    <row r="198" spans="1:8" x14ac:dyDescent="0.3">
      <c r="A198" s="163" t="s">
        <v>686</v>
      </c>
      <c r="B198" s="164" t="s">
        <v>371</v>
      </c>
      <c r="C198" s="163" t="s">
        <v>869</v>
      </c>
      <c r="D198" s="163" t="s">
        <v>891</v>
      </c>
      <c r="E198" s="163" t="str">
        <f t="shared" si="3"/>
        <v>OPC-Health Care-Pharmaceuticals</v>
      </c>
      <c r="F198" s="165">
        <v>105624.432833</v>
      </c>
      <c r="G198" s="166" t="s">
        <v>66</v>
      </c>
      <c r="H198" s="167">
        <v>0.5</v>
      </c>
    </row>
    <row r="199" spans="1:8" x14ac:dyDescent="0.3">
      <c r="A199" s="163" t="s">
        <v>686</v>
      </c>
      <c r="B199" s="164" t="s">
        <v>373</v>
      </c>
      <c r="C199" s="163" t="s">
        <v>844</v>
      </c>
      <c r="D199" s="163" t="s">
        <v>879</v>
      </c>
      <c r="E199" s="163" t="str">
        <f t="shared" si="3"/>
        <v>PAC-Industrials-Electrical Compo&amp;Equip</v>
      </c>
      <c r="F199" s="165">
        <v>165011.661013</v>
      </c>
      <c r="G199" s="166" t="s">
        <v>73</v>
      </c>
      <c r="H199" s="167">
        <v>0.3</v>
      </c>
    </row>
    <row r="200" spans="1:8" x14ac:dyDescent="0.3">
      <c r="A200" s="163" t="s">
        <v>686</v>
      </c>
      <c r="B200" s="164" t="s">
        <v>374</v>
      </c>
      <c r="C200" s="163" t="s">
        <v>833</v>
      </c>
      <c r="D200" s="163" t="s">
        <v>834</v>
      </c>
      <c r="E200" s="163" t="str">
        <f t="shared" si="3"/>
        <v>PAN-Consumer Staples-Agriculture</v>
      </c>
      <c r="F200" s="165">
        <v>341553.032526</v>
      </c>
      <c r="G200" s="166" t="s">
        <v>64</v>
      </c>
      <c r="H200" s="167">
        <v>0.5</v>
      </c>
    </row>
    <row r="201" spans="1:8" x14ac:dyDescent="0.3">
      <c r="A201" s="163" t="s">
        <v>686</v>
      </c>
      <c r="B201" s="164" t="s">
        <v>801</v>
      </c>
      <c r="C201" s="163" t="s">
        <v>844</v>
      </c>
      <c r="D201" s="163" t="s">
        <v>845</v>
      </c>
      <c r="E201" s="163" t="str">
        <f t="shared" si="3"/>
        <v>PC1-Industrials-Engineering&amp;Construction</v>
      </c>
      <c r="F201" s="165">
        <v>357808.70852099999</v>
      </c>
      <c r="G201" s="166" t="s">
        <v>61</v>
      </c>
      <c r="H201" s="167">
        <v>0.5</v>
      </c>
    </row>
    <row r="202" spans="1:8" x14ac:dyDescent="0.3">
      <c r="A202" s="163" t="s">
        <v>686</v>
      </c>
      <c r="B202" s="164" t="s">
        <v>381</v>
      </c>
      <c r="C202" s="163" t="s">
        <v>844</v>
      </c>
      <c r="D202" s="163" t="s">
        <v>861</v>
      </c>
      <c r="E202" s="163" t="str">
        <f t="shared" si="3"/>
        <v>PDN-Industrials-Sea port</v>
      </c>
      <c r="F202" s="165">
        <v>128184.40268299999</v>
      </c>
      <c r="G202" s="166" t="s">
        <v>64</v>
      </c>
      <c r="H202" s="167">
        <v>0.5</v>
      </c>
    </row>
    <row r="203" spans="1:8" x14ac:dyDescent="0.3">
      <c r="A203" s="163" t="s">
        <v>686</v>
      </c>
      <c r="B203" s="164" t="s">
        <v>382</v>
      </c>
      <c r="C203" s="163" t="s">
        <v>795</v>
      </c>
      <c r="D203" s="163" t="s">
        <v>852</v>
      </c>
      <c r="E203" s="163" t="str">
        <f t="shared" si="3"/>
        <v>PDR-Financial-Real Estate</v>
      </c>
      <c r="F203" s="165">
        <v>699638.189839</v>
      </c>
      <c r="G203" s="166" t="s">
        <v>66</v>
      </c>
      <c r="H203" s="167">
        <v>0.5</v>
      </c>
    </row>
    <row r="204" spans="1:8" x14ac:dyDescent="0.3">
      <c r="A204" s="163" t="s">
        <v>686</v>
      </c>
      <c r="B204" s="164" t="s">
        <v>384</v>
      </c>
      <c r="C204" s="163" t="s">
        <v>829</v>
      </c>
      <c r="D204" s="163" t="s">
        <v>830</v>
      </c>
      <c r="E204" s="163" t="str">
        <f t="shared" si="3"/>
        <v>PET-Consumer Discretionary-Consumer Retailing</v>
      </c>
      <c r="F204" s="165">
        <v>112408.17324600001</v>
      </c>
      <c r="G204" s="166" t="s">
        <v>71</v>
      </c>
      <c r="H204" s="167">
        <v>0.3</v>
      </c>
    </row>
    <row r="205" spans="1:8" x14ac:dyDescent="0.3">
      <c r="A205" s="163" t="s">
        <v>686</v>
      </c>
      <c r="B205" s="164" t="s">
        <v>385</v>
      </c>
      <c r="C205" s="163" t="s">
        <v>842</v>
      </c>
      <c r="D205" s="163" t="s">
        <v>902</v>
      </c>
      <c r="E205" s="163" t="str">
        <f t="shared" si="3"/>
        <v>PGC-Energy-Oil&amp;Gas distribution</v>
      </c>
      <c r="F205" s="165">
        <v>144164.915985</v>
      </c>
      <c r="G205" s="166" t="s">
        <v>64</v>
      </c>
      <c r="H205" s="167">
        <v>0.5</v>
      </c>
    </row>
    <row r="206" spans="1:8" x14ac:dyDescent="0.3">
      <c r="A206" s="163" t="s">
        <v>686</v>
      </c>
      <c r="B206" s="164" t="s">
        <v>386</v>
      </c>
      <c r="C206" s="163" t="s">
        <v>842</v>
      </c>
      <c r="D206" s="163" t="s">
        <v>902</v>
      </c>
      <c r="E206" s="163" t="str">
        <f t="shared" si="3"/>
        <v>PGD-Energy-Oil&amp;Gas distribution</v>
      </c>
      <c r="F206" s="165">
        <v>228546.42061</v>
      </c>
      <c r="G206" s="166" t="s">
        <v>64</v>
      </c>
      <c r="H206" s="167">
        <v>0.5</v>
      </c>
    </row>
    <row r="207" spans="1:8" x14ac:dyDescent="0.3">
      <c r="A207" s="163" t="s">
        <v>686</v>
      </c>
      <c r="B207" s="164" t="s">
        <v>389</v>
      </c>
      <c r="C207" s="163" t="s">
        <v>844</v>
      </c>
      <c r="D207" s="163" t="s">
        <v>845</v>
      </c>
      <c r="E207" s="163" t="str">
        <f t="shared" si="3"/>
        <v>PHC-Industrials-Engineering&amp;Construction</v>
      </c>
      <c r="F207" s="165">
        <v>71587.306664999996</v>
      </c>
      <c r="G207" s="166" t="s">
        <v>73</v>
      </c>
      <c r="H207" s="167">
        <v>0.3</v>
      </c>
    </row>
    <row r="208" spans="1:8" x14ac:dyDescent="0.3">
      <c r="A208" s="163" t="s">
        <v>686</v>
      </c>
      <c r="B208" s="164" t="s">
        <v>391</v>
      </c>
      <c r="C208" s="163" t="s">
        <v>844</v>
      </c>
      <c r="D208" s="163" t="s">
        <v>884</v>
      </c>
      <c r="E208" s="163" t="str">
        <f t="shared" si="3"/>
        <v>PHR-Industrials-Rubber</v>
      </c>
      <c r="F208" s="165">
        <v>848207.92296400003</v>
      </c>
      <c r="G208" s="166" t="s">
        <v>61</v>
      </c>
      <c r="H208" s="167">
        <v>0.5</v>
      </c>
    </row>
    <row r="209" spans="1:8" x14ac:dyDescent="0.3">
      <c r="A209" s="163" t="s">
        <v>686</v>
      </c>
      <c r="B209" s="164" t="s">
        <v>392</v>
      </c>
      <c r="C209" s="163" t="s">
        <v>829</v>
      </c>
      <c r="D209" s="163" t="s">
        <v>898</v>
      </c>
      <c r="E209" s="163" t="str">
        <f t="shared" si="3"/>
        <v>PIT-Consumer Discretionary-Wholesale</v>
      </c>
      <c r="F209" s="165">
        <v>3269.8606060000002</v>
      </c>
      <c r="G209" s="166" t="s">
        <v>75</v>
      </c>
      <c r="H209" s="167">
        <v>0.2</v>
      </c>
    </row>
    <row r="210" spans="1:8" x14ac:dyDescent="0.3">
      <c r="A210" s="163" t="s">
        <v>686</v>
      </c>
      <c r="B210" s="164" t="s">
        <v>394</v>
      </c>
      <c r="C210" s="163" t="s">
        <v>844</v>
      </c>
      <c r="D210" s="163" t="s">
        <v>863</v>
      </c>
      <c r="E210" s="163" t="str">
        <f t="shared" si="3"/>
        <v>PJT-Industrials-Transportation (Oil&amp;Gas)</v>
      </c>
      <c r="F210" s="165">
        <v>31283.804413000002</v>
      </c>
      <c r="G210" s="166" t="s">
        <v>78</v>
      </c>
      <c r="H210" s="167">
        <v>0.2</v>
      </c>
    </row>
    <row r="211" spans="1:8" x14ac:dyDescent="0.3">
      <c r="A211" s="163" t="s">
        <v>686</v>
      </c>
      <c r="B211" s="164" t="s">
        <v>768</v>
      </c>
      <c r="C211" s="163" t="s">
        <v>848</v>
      </c>
      <c r="D211" s="163" t="s">
        <v>888</v>
      </c>
      <c r="E211" s="163" t="str">
        <f t="shared" si="3"/>
        <v>PLP-Materials-Plastic</v>
      </c>
      <c r="F211" s="165">
        <v>59410.854725999998</v>
      </c>
      <c r="G211" s="166" t="s">
        <v>68</v>
      </c>
      <c r="H211" s="167">
        <v>0.3</v>
      </c>
    </row>
    <row r="212" spans="1:8" x14ac:dyDescent="0.3">
      <c r="A212" s="163" t="s">
        <v>686</v>
      </c>
      <c r="B212" s="164" t="s">
        <v>790</v>
      </c>
      <c r="C212" s="163" t="s">
        <v>842</v>
      </c>
      <c r="D212" s="163" t="s">
        <v>902</v>
      </c>
      <c r="E212" s="163" t="str">
        <f t="shared" si="3"/>
        <v>PLX-Energy-Oil&amp;Gas distribution</v>
      </c>
      <c r="F212" s="165">
        <v>4045244.2181509999</v>
      </c>
      <c r="G212" s="166" t="s">
        <v>64</v>
      </c>
      <c r="H212" s="167">
        <v>0.5</v>
      </c>
    </row>
    <row r="213" spans="1:8" x14ac:dyDescent="0.3">
      <c r="A213" s="163" t="s">
        <v>686</v>
      </c>
      <c r="B213" s="164" t="s">
        <v>806</v>
      </c>
      <c r="C213" s="163" t="s">
        <v>869</v>
      </c>
      <c r="D213" s="163" t="s">
        <v>891</v>
      </c>
      <c r="E213" s="163" t="str">
        <f t="shared" si="3"/>
        <v>PME-Health Care-Pharmaceuticals</v>
      </c>
      <c r="F213" s="165">
        <v>309377.69701800001</v>
      </c>
      <c r="G213" s="166" t="s">
        <v>64</v>
      </c>
      <c r="H213" s="167">
        <v>0.5</v>
      </c>
    </row>
    <row r="214" spans="1:8" x14ac:dyDescent="0.3">
      <c r="A214" s="163" t="s">
        <v>686</v>
      </c>
      <c r="B214" s="164" t="s">
        <v>822</v>
      </c>
      <c r="C214" s="163" t="s">
        <v>842</v>
      </c>
      <c r="D214" s="163" t="s">
        <v>902</v>
      </c>
      <c r="E214" s="163" t="str">
        <f t="shared" si="3"/>
        <v>PMG-Energy-Oil&amp;Gas distribution</v>
      </c>
      <c r="F214" s="165">
        <v>77985.421776000003</v>
      </c>
      <c r="G214" s="166" t="s">
        <v>73</v>
      </c>
      <c r="H214" s="167">
        <v>0.3</v>
      </c>
    </row>
    <row r="215" spans="1:8" x14ac:dyDescent="0.3">
      <c r="A215" s="163" t="s">
        <v>686</v>
      </c>
      <c r="B215" s="164" t="s">
        <v>400</v>
      </c>
      <c r="C215" s="163" t="s">
        <v>829</v>
      </c>
      <c r="D215" s="163" t="s">
        <v>859</v>
      </c>
      <c r="E215" s="163" t="str">
        <f t="shared" si="3"/>
        <v>PNC-Consumer Discretionary-Printing</v>
      </c>
      <c r="F215" s="165">
        <v>12265.891492000001</v>
      </c>
      <c r="G215" s="166" t="s">
        <v>73</v>
      </c>
      <c r="H215" s="167">
        <v>0.3</v>
      </c>
    </row>
    <row r="216" spans="1:8" x14ac:dyDescent="0.3">
      <c r="A216" s="163" t="s">
        <v>686</v>
      </c>
      <c r="B216" s="164" t="s">
        <v>401</v>
      </c>
      <c r="C216" s="163" t="s">
        <v>829</v>
      </c>
      <c r="D216" s="163" t="s">
        <v>830</v>
      </c>
      <c r="E216" s="163" t="str">
        <f t="shared" si="3"/>
        <v>PNJ-Consumer Discretionary-Consumer Retailing</v>
      </c>
      <c r="F216" s="165">
        <v>1071430.1763899999</v>
      </c>
      <c r="G216" s="166" t="s">
        <v>66</v>
      </c>
      <c r="H216" s="167">
        <v>0.5</v>
      </c>
    </row>
    <row r="217" spans="1:8" x14ac:dyDescent="0.3">
      <c r="A217" s="163" t="s">
        <v>686</v>
      </c>
      <c r="B217" s="164" t="s">
        <v>402</v>
      </c>
      <c r="C217" s="163" t="s">
        <v>848</v>
      </c>
      <c r="D217" s="163" t="s">
        <v>889</v>
      </c>
      <c r="E217" s="163" t="str">
        <f t="shared" si="3"/>
        <v xml:space="preserve">POM-Materials-Steel </v>
      </c>
      <c r="F217" s="165">
        <v>-217875.993418</v>
      </c>
      <c r="G217" s="166" t="s">
        <v>77</v>
      </c>
      <c r="H217" s="167">
        <v>0.2</v>
      </c>
    </row>
    <row r="218" spans="1:8" x14ac:dyDescent="0.3">
      <c r="A218" s="163" t="s">
        <v>686</v>
      </c>
      <c r="B218" s="164" t="s">
        <v>918</v>
      </c>
      <c r="C218" s="163" t="s">
        <v>874</v>
      </c>
      <c r="D218" s="163" t="s">
        <v>937</v>
      </c>
      <c r="E218" s="163" t="str">
        <f t="shared" si="3"/>
        <v>POW-Utilities-Thermal power</v>
      </c>
      <c r="F218" s="165">
        <v>1921333.3362390001</v>
      </c>
      <c r="G218" s="166" t="s">
        <v>68</v>
      </c>
      <c r="H218" s="167">
        <v>0.3</v>
      </c>
    </row>
    <row r="219" spans="1:8" x14ac:dyDescent="0.3">
      <c r="A219" s="163" t="s">
        <v>686</v>
      </c>
      <c r="B219" s="164" t="s">
        <v>404</v>
      </c>
      <c r="C219" s="163" t="s">
        <v>874</v>
      </c>
      <c r="D219" s="163" t="s">
        <v>877</v>
      </c>
      <c r="E219" s="163" t="str">
        <f t="shared" si="3"/>
        <v>PPC-Utilities-Thermal Power</v>
      </c>
      <c r="F219" s="165">
        <v>1020342.31864</v>
      </c>
      <c r="G219" s="166" t="s">
        <v>61</v>
      </c>
      <c r="H219" s="167">
        <v>0.5</v>
      </c>
    </row>
    <row r="220" spans="1:8" x14ac:dyDescent="0.3">
      <c r="A220" s="163" t="s">
        <v>686</v>
      </c>
      <c r="B220" s="164" t="s">
        <v>414</v>
      </c>
      <c r="C220" s="163" t="s">
        <v>848</v>
      </c>
      <c r="D220" s="163" t="s">
        <v>849</v>
      </c>
      <c r="E220" s="163" t="str">
        <f t="shared" si="3"/>
        <v>PTB-Materials-Mining</v>
      </c>
      <c r="F220" s="165">
        <v>431412.59480700002</v>
      </c>
      <c r="G220" s="166" t="s">
        <v>64</v>
      </c>
      <c r="H220" s="167">
        <v>0.5</v>
      </c>
    </row>
    <row r="221" spans="1:8" x14ac:dyDescent="0.3">
      <c r="A221" s="163" t="s">
        <v>686</v>
      </c>
      <c r="B221" s="164" t="s">
        <v>415</v>
      </c>
      <c r="C221" s="163" t="s">
        <v>844</v>
      </c>
      <c r="D221" s="163" t="s">
        <v>845</v>
      </c>
      <c r="E221" s="163" t="str">
        <f t="shared" si="3"/>
        <v>PTC-Industrials-Engineering&amp;Construction</v>
      </c>
      <c r="F221" s="165">
        <v>22294.440990999999</v>
      </c>
      <c r="G221" s="166" t="s">
        <v>71</v>
      </c>
      <c r="H221" s="167">
        <v>0.3</v>
      </c>
    </row>
    <row r="222" spans="1:8" x14ac:dyDescent="0.3">
      <c r="A222" s="163" t="s">
        <v>686</v>
      </c>
      <c r="B222" s="164" t="s">
        <v>417</v>
      </c>
      <c r="C222" s="163" t="s">
        <v>795</v>
      </c>
      <c r="D222" s="163" t="s">
        <v>852</v>
      </c>
      <c r="E222" s="163" t="str">
        <f t="shared" si="3"/>
        <v>PTL-Financial-Real Estate</v>
      </c>
      <c r="F222" s="165">
        <v>-13469.306672999999</v>
      </c>
      <c r="G222" s="166" t="s">
        <v>73</v>
      </c>
      <c r="H222" s="167">
        <v>0.3</v>
      </c>
    </row>
    <row r="223" spans="1:8" x14ac:dyDescent="0.3">
      <c r="A223" s="163" t="s">
        <v>686</v>
      </c>
      <c r="B223" s="164" t="s">
        <v>422</v>
      </c>
      <c r="C223" s="163" t="s">
        <v>842</v>
      </c>
      <c r="D223" s="163" t="s">
        <v>843</v>
      </c>
      <c r="E223" s="163" t="str">
        <f t="shared" si="3"/>
        <v>PVD-Energy-Oil&amp;Gas</v>
      </c>
      <c r="F223" s="165">
        <v>19.321784999999998</v>
      </c>
      <c r="G223" s="166" t="s">
        <v>64</v>
      </c>
      <c r="H223" s="167">
        <v>0.5</v>
      </c>
    </row>
    <row r="224" spans="1:8" x14ac:dyDescent="0.3">
      <c r="A224" s="163" t="s">
        <v>686</v>
      </c>
      <c r="B224" s="164" t="s">
        <v>426</v>
      </c>
      <c r="C224" s="163" t="s">
        <v>844</v>
      </c>
      <c r="D224" s="163" t="s">
        <v>863</v>
      </c>
      <c r="E224" s="163" t="str">
        <f t="shared" si="3"/>
        <v>PVT-Industrials-Transportation (Oil&amp;Gas)</v>
      </c>
      <c r="F224" s="165">
        <v>723554.70680699998</v>
      </c>
      <c r="G224" s="166" t="s">
        <v>73</v>
      </c>
      <c r="H224" s="167">
        <v>0.3</v>
      </c>
    </row>
    <row r="225" spans="1:8" x14ac:dyDescent="0.3">
      <c r="A225" s="163" t="s">
        <v>686</v>
      </c>
      <c r="B225" s="164" t="s">
        <v>428</v>
      </c>
      <c r="C225" s="163" t="s">
        <v>844</v>
      </c>
      <c r="D225" s="163" t="s">
        <v>845</v>
      </c>
      <c r="E225" s="163" t="str">
        <f t="shared" si="3"/>
        <v>PXI-Industrials-Engineering&amp;Construction</v>
      </c>
      <c r="F225" s="165">
        <v>6626.5537189999995</v>
      </c>
      <c r="G225" s="166" t="s">
        <v>64</v>
      </c>
      <c r="H225" s="167">
        <v>0.5</v>
      </c>
    </row>
    <row r="226" spans="1:8" x14ac:dyDescent="0.3">
      <c r="A226" s="163" t="s">
        <v>686</v>
      </c>
      <c r="B226" s="164" t="s">
        <v>429</v>
      </c>
      <c r="C226" s="163" t="s">
        <v>842</v>
      </c>
      <c r="D226" s="163" t="s">
        <v>843</v>
      </c>
      <c r="E226" s="163" t="str">
        <f t="shared" si="3"/>
        <v>PXS-Energy-Oil&amp;Gas</v>
      </c>
      <c r="F226" s="165">
        <v>-127236.957742</v>
      </c>
      <c r="G226" s="166" t="s">
        <v>78</v>
      </c>
      <c r="H226" s="167">
        <v>0.2</v>
      </c>
    </row>
    <row r="227" spans="1:8" x14ac:dyDescent="0.3">
      <c r="A227" s="163" t="s">
        <v>686</v>
      </c>
      <c r="B227" s="164" t="s">
        <v>430</v>
      </c>
      <c r="C227" s="163" t="s">
        <v>844</v>
      </c>
      <c r="D227" s="163" t="s">
        <v>845</v>
      </c>
      <c r="E227" s="163" t="str">
        <f t="shared" si="3"/>
        <v>PXT-Industrials-Engineering&amp;Construction</v>
      </c>
      <c r="F227" s="165">
        <v>-21610.881206999999</v>
      </c>
      <c r="G227" s="166" t="s">
        <v>75</v>
      </c>
      <c r="H227" s="167">
        <v>0.2</v>
      </c>
    </row>
    <row r="228" spans="1:8" x14ac:dyDescent="0.3">
      <c r="A228" s="163" t="s">
        <v>686</v>
      </c>
      <c r="B228" s="164" t="s">
        <v>431</v>
      </c>
      <c r="C228" s="163" t="s">
        <v>848</v>
      </c>
      <c r="D228" s="163" t="s">
        <v>886</v>
      </c>
      <c r="E228" s="163" t="str">
        <f t="shared" si="3"/>
        <v>QBS-Materials-Fertilizer</v>
      </c>
      <c r="F228" s="165">
        <v>-99698.430569999997</v>
      </c>
      <c r="G228" s="166" t="e">
        <v>#N/A</v>
      </c>
      <c r="H228" s="167" t="e">
        <v>#N/A</v>
      </c>
    </row>
    <row r="229" spans="1:8" x14ac:dyDescent="0.3">
      <c r="A229" s="163" t="s">
        <v>686</v>
      </c>
      <c r="B229" s="164" t="s">
        <v>432</v>
      </c>
      <c r="C229" s="163" t="s">
        <v>795</v>
      </c>
      <c r="D229" s="163" t="s">
        <v>852</v>
      </c>
      <c r="E229" s="163" t="str">
        <f t="shared" si="3"/>
        <v>QCG-Financial-Real Estate</v>
      </c>
      <c r="F229" s="165">
        <v>130778.843658</v>
      </c>
      <c r="G229" s="166" t="s">
        <v>73</v>
      </c>
      <c r="H229" s="167">
        <v>0.3</v>
      </c>
    </row>
    <row r="230" spans="1:8" x14ac:dyDescent="0.3">
      <c r="A230" s="163" t="s">
        <v>686</v>
      </c>
      <c r="B230" s="164" t="s">
        <v>437</v>
      </c>
      <c r="C230" s="163" t="s">
        <v>844</v>
      </c>
      <c r="D230" s="163" t="s">
        <v>879</v>
      </c>
      <c r="E230" s="163" t="str">
        <f t="shared" si="3"/>
        <v>RAL-Industrials-Electrical Compo&amp;Equip</v>
      </c>
      <c r="F230" s="165">
        <v>231873.58346299999</v>
      </c>
      <c r="G230" s="166" t="s">
        <v>71</v>
      </c>
      <c r="H230" s="167">
        <v>0.3</v>
      </c>
    </row>
    <row r="231" spans="1:8" x14ac:dyDescent="0.3">
      <c r="A231" s="163" t="s">
        <v>686</v>
      </c>
      <c r="B231" s="164" t="s">
        <v>439</v>
      </c>
      <c r="C231" s="163" t="s">
        <v>848</v>
      </c>
      <c r="D231" s="163" t="s">
        <v>888</v>
      </c>
      <c r="E231" s="163" t="str">
        <f t="shared" si="3"/>
        <v>RDP-Materials-Plastic</v>
      </c>
      <c r="F231" s="165">
        <v>16844.184932</v>
      </c>
      <c r="G231" s="166" t="s">
        <v>78</v>
      </c>
      <c r="H231" s="167">
        <v>0.2</v>
      </c>
    </row>
    <row r="232" spans="1:8" x14ac:dyDescent="0.3">
      <c r="A232" s="163" t="s">
        <v>686</v>
      </c>
      <c r="B232" s="164" t="s">
        <v>440</v>
      </c>
      <c r="C232" s="163" t="s">
        <v>844</v>
      </c>
      <c r="D232" s="163" t="s">
        <v>845</v>
      </c>
      <c r="E232" s="163" t="str">
        <f t="shared" si="3"/>
        <v>REE-Industrials-Engineering&amp;Construction</v>
      </c>
      <c r="F232" s="165">
        <v>1740271.142765</v>
      </c>
      <c r="G232" s="166" t="s">
        <v>61</v>
      </c>
      <c r="H232" s="167">
        <v>0.5</v>
      </c>
    </row>
    <row r="233" spans="1:8" x14ac:dyDescent="0.3">
      <c r="A233" s="163" t="s">
        <v>686</v>
      </c>
      <c r="B233" s="164" t="s">
        <v>441</v>
      </c>
      <c r="C233" s="163" t="s">
        <v>795</v>
      </c>
      <c r="D233" s="163" t="s">
        <v>855</v>
      </c>
      <c r="E233" s="163" t="str">
        <f t="shared" si="3"/>
        <v>RIC-Financial-Real Estate (Hotel)</v>
      </c>
      <c r="F233" s="165">
        <v>-37889.424317999998</v>
      </c>
      <c r="G233" s="166" t="s">
        <v>75</v>
      </c>
      <c r="H233" s="167">
        <v>0.2</v>
      </c>
    </row>
    <row r="234" spans="1:8" x14ac:dyDescent="0.3">
      <c r="A234" s="163" t="s">
        <v>686</v>
      </c>
      <c r="B234" s="164" t="s">
        <v>798</v>
      </c>
      <c r="C234" s="163" t="s">
        <v>844</v>
      </c>
      <c r="D234" s="163" t="s">
        <v>845</v>
      </c>
      <c r="E234" s="163" t="str">
        <f t="shared" si="3"/>
        <v>ROS-Industrials-Engineering&amp;Construction</v>
      </c>
      <c r="F234" s="165">
        <v>196653.61432399999</v>
      </c>
      <c r="G234" s="166" t="s">
        <v>64</v>
      </c>
      <c r="H234" s="167">
        <v>0.5</v>
      </c>
    </row>
    <row r="235" spans="1:8" x14ac:dyDescent="0.3">
      <c r="A235" s="163" t="s">
        <v>686</v>
      </c>
      <c r="B235" s="164" t="s">
        <v>760</v>
      </c>
      <c r="C235" s="163" t="s">
        <v>874</v>
      </c>
      <c r="D235" s="163" t="s">
        <v>876</v>
      </c>
      <c r="E235" s="163" t="str">
        <f t="shared" si="3"/>
        <v>S4A-Utilities-Hydroelectric Power</v>
      </c>
      <c r="F235" s="165">
        <v>108050.450826</v>
      </c>
      <c r="G235" s="166" t="s">
        <v>73</v>
      </c>
      <c r="H235" s="167">
        <v>0.3</v>
      </c>
    </row>
    <row r="236" spans="1:8" x14ac:dyDescent="0.3">
      <c r="A236" s="163" t="s">
        <v>686</v>
      </c>
      <c r="B236" s="164" t="s">
        <v>721</v>
      </c>
      <c r="C236" s="163" t="s">
        <v>833</v>
      </c>
      <c r="D236" s="163" t="s">
        <v>835</v>
      </c>
      <c r="E236" s="163" t="str">
        <f t="shared" si="3"/>
        <v>SAB-Consumer Staples-Food &amp; Beverage</v>
      </c>
      <c r="F236" s="165">
        <v>4910503.8123709997</v>
      </c>
      <c r="G236" s="166" t="s">
        <v>61</v>
      </c>
      <c r="H236" s="167">
        <v>0.5</v>
      </c>
    </row>
    <row r="237" spans="1:8" x14ac:dyDescent="0.3">
      <c r="A237" s="163" t="s">
        <v>686</v>
      </c>
      <c r="B237" s="164" t="s">
        <v>446</v>
      </c>
      <c r="C237" s="163" t="s">
        <v>844</v>
      </c>
      <c r="D237" s="163" t="s">
        <v>879</v>
      </c>
      <c r="E237" s="163" t="str">
        <f t="shared" si="3"/>
        <v>SAM-Industrials-Electrical Compo&amp;Equip</v>
      </c>
      <c r="F237" s="165">
        <v>72754.295912999994</v>
      </c>
      <c r="G237" s="166" t="s">
        <v>75</v>
      </c>
      <c r="H237" s="167">
        <v>0.2</v>
      </c>
    </row>
    <row r="238" spans="1:8" x14ac:dyDescent="0.3">
      <c r="A238" s="163" t="s">
        <v>686</v>
      </c>
      <c r="B238" s="164" t="s">
        <v>447</v>
      </c>
      <c r="C238" s="163" t="s">
        <v>829</v>
      </c>
      <c r="D238" s="163" t="s">
        <v>832</v>
      </c>
      <c r="E238" s="163" t="str">
        <f t="shared" si="3"/>
        <v>SAV-Consumer Discretionary-Furniture</v>
      </c>
      <c r="F238" s="165">
        <v>22330.300159999999</v>
      </c>
      <c r="G238" s="166" t="s">
        <v>64</v>
      </c>
      <c r="H238" s="167">
        <v>0.5</v>
      </c>
    </row>
    <row r="239" spans="1:8" x14ac:dyDescent="0.3">
      <c r="A239" s="163" t="s">
        <v>686</v>
      </c>
      <c r="B239" s="164" t="s">
        <v>448</v>
      </c>
      <c r="C239" s="163" t="s">
        <v>874</v>
      </c>
      <c r="D239" s="163" t="s">
        <v>876</v>
      </c>
      <c r="E239" s="163" t="str">
        <f t="shared" si="3"/>
        <v>SBA-Utilities-Hydroelectric Power</v>
      </c>
      <c r="F239" s="165">
        <v>96021.362662</v>
      </c>
      <c r="G239" s="166" t="s">
        <v>71</v>
      </c>
      <c r="H239" s="167">
        <v>0.3</v>
      </c>
    </row>
    <row r="240" spans="1:8" x14ac:dyDescent="0.3">
      <c r="A240" s="163" t="s">
        <v>686</v>
      </c>
      <c r="B240" s="164" t="s">
        <v>449</v>
      </c>
      <c r="C240" s="163" t="s">
        <v>833</v>
      </c>
      <c r="D240" s="163" t="s">
        <v>837</v>
      </c>
      <c r="E240" s="163" t="str">
        <f t="shared" si="3"/>
        <v>SBT-Consumer Staples-Sugar</v>
      </c>
      <c r="F240" s="165">
        <v>268335.39924</v>
      </c>
      <c r="G240" s="166" t="s">
        <v>71</v>
      </c>
      <c r="H240" s="167">
        <v>0.3</v>
      </c>
    </row>
    <row r="241" spans="1:8" x14ac:dyDescent="0.3">
      <c r="A241" s="163" t="s">
        <v>686</v>
      </c>
      <c r="B241" s="164" t="s">
        <v>729</v>
      </c>
      <c r="C241" s="163" t="s">
        <v>844</v>
      </c>
      <c r="D241" s="163" t="s">
        <v>845</v>
      </c>
      <c r="E241" s="163" t="str">
        <f t="shared" si="3"/>
        <v>SBV-Industrials-Engineering&amp;Construction</v>
      </c>
      <c r="F241" s="165">
        <v>52271.868118999999</v>
      </c>
      <c r="G241" s="166" t="s">
        <v>64</v>
      </c>
      <c r="H241" s="167">
        <v>0.5</v>
      </c>
    </row>
    <row r="242" spans="1:8" x14ac:dyDescent="0.3">
      <c r="A242" s="163" t="s">
        <v>686</v>
      </c>
      <c r="B242" s="164" t="s">
        <v>450</v>
      </c>
      <c r="C242" s="163" t="s">
        <v>844</v>
      </c>
      <c r="D242" s="163" t="s">
        <v>845</v>
      </c>
      <c r="E242" s="163" t="str">
        <f t="shared" si="3"/>
        <v>SC5-Industrials-Engineering&amp;Construction</v>
      </c>
      <c r="F242" s="165">
        <v>39910.6996</v>
      </c>
      <c r="G242" s="166" t="s">
        <v>71</v>
      </c>
      <c r="H242" s="167">
        <v>0.3</v>
      </c>
    </row>
    <row r="243" spans="1:8" x14ac:dyDescent="0.3">
      <c r="A243" s="163" t="s">
        <v>686</v>
      </c>
      <c r="B243" s="164" t="s">
        <v>451</v>
      </c>
      <c r="C243" s="163" t="s">
        <v>833</v>
      </c>
      <c r="D243" s="163" t="s">
        <v>835</v>
      </c>
      <c r="E243" s="163" t="str">
        <f t="shared" si="3"/>
        <v>SCD-Consumer Staples-Food &amp; Beverage</v>
      </c>
      <c r="F243" s="165">
        <v>20876.828431000002</v>
      </c>
      <c r="G243" s="166" t="s">
        <v>61</v>
      </c>
      <c r="H243" s="167">
        <v>0.5</v>
      </c>
    </row>
    <row r="244" spans="1:8" x14ac:dyDescent="0.3">
      <c r="A244" s="163" t="s">
        <v>686</v>
      </c>
      <c r="B244" s="164" t="s">
        <v>454</v>
      </c>
      <c r="C244" s="163" t="s">
        <v>795</v>
      </c>
      <c r="D244" s="163" t="s">
        <v>852</v>
      </c>
      <c r="E244" s="163" t="str">
        <f t="shared" si="3"/>
        <v>SCR-Financial-Real Estate</v>
      </c>
      <c r="F244" s="165">
        <v>315418.27064399997</v>
      </c>
      <c r="G244" s="166" t="s">
        <v>68</v>
      </c>
      <c r="H244" s="167">
        <v>0.3</v>
      </c>
    </row>
    <row r="245" spans="1:8" x14ac:dyDescent="0.3">
      <c r="A245" s="163" t="s">
        <v>686</v>
      </c>
      <c r="B245" s="164" t="s">
        <v>919</v>
      </c>
      <c r="C245" s="163" t="s">
        <v>829</v>
      </c>
      <c r="D245" s="163" t="s">
        <v>853</v>
      </c>
      <c r="E245" s="163" t="str">
        <f t="shared" si="3"/>
        <v>SCS-Consumer Discretionary-Travel Services</v>
      </c>
      <c r="F245" s="165">
        <v>415712.17184999998</v>
      </c>
      <c r="G245" s="166" t="s">
        <v>64</v>
      </c>
      <c r="H245" s="167">
        <v>0.5</v>
      </c>
    </row>
    <row r="246" spans="1:8" x14ac:dyDescent="0.3">
      <c r="A246" s="163" t="s">
        <v>686</v>
      </c>
      <c r="B246" s="164" t="s">
        <v>468</v>
      </c>
      <c r="C246" s="163" t="s">
        <v>842</v>
      </c>
      <c r="D246" s="163" t="s">
        <v>902</v>
      </c>
      <c r="E246" s="163" t="str">
        <f t="shared" si="3"/>
        <v>SFC-Energy-Oil&amp;Gas distribution</v>
      </c>
      <c r="F246" s="165">
        <v>29431.773261999999</v>
      </c>
      <c r="G246" s="166" t="s">
        <v>64</v>
      </c>
      <c r="H246" s="167">
        <v>0.5</v>
      </c>
    </row>
    <row r="247" spans="1:8" x14ac:dyDescent="0.3">
      <c r="A247" s="163" t="s">
        <v>686</v>
      </c>
      <c r="B247" s="164" t="s">
        <v>469</v>
      </c>
      <c r="C247" s="163" t="s">
        <v>848</v>
      </c>
      <c r="D247" s="163" t="s">
        <v>886</v>
      </c>
      <c r="E247" s="163" t="str">
        <f t="shared" si="3"/>
        <v>SFG-Materials-Fertilizer</v>
      </c>
      <c r="F247" s="165">
        <v>1342.164524</v>
      </c>
      <c r="G247" s="166" t="s">
        <v>75</v>
      </c>
      <c r="H247" s="167">
        <v>0.2</v>
      </c>
    </row>
    <row r="248" spans="1:8" x14ac:dyDescent="0.3">
      <c r="A248" s="163" t="s">
        <v>686</v>
      </c>
      <c r="B248" s="164" t="s">
        <v>470</v>
      </c>
      <c r="C248" s="163" t="s">
        <v>844</v>
      </c>
      <c r="D248" s="163" t="s">
        <v>856</v>
      </c>
      <c r="E248" s="163" t="str">
        <f t="shared" si="3"/>
        <v>SFI-Industrials-Transportation</v>
      </c>
      <c r="F248" s="165">
        <v>47289.039317000002</v>
      </c>
      <c r="G248" s="166" t="e">
        <v>#N/A</v>
      </c>
      <c r="H248" s="167" t="e">
        <v>#N/A</v>
      </c>
    </row>
    <row r="249" spans="1:8" x14ac:dyDescent="0.3">
      <c r="A249" s="163" t="s">
        <v>686</v>
      </c>
      <c r="B249" s="164" t="s">
        <v>920</v>
      </c>
      <c r="C249" s="163" t="s">
        <v>829</v>
      </c>
      <c r="D249" s="163" t="s">
        <v>853</v>
      </c>
      <c r="E249" s="163" t="str">
        <f t="shared" si="3"/>
        <v>SGN-Consumer Discretionary-Travel Services</v>
      </c>
      <c r="F249" s="165">
        <v>263169.13397600001</v>
      </c>
      <c r="G249" s="166" t="s">
        <v>61</v>
      </c>
      <c r="H249" s="167">
        <v>0.5</v>
      </c>
    </row>
    <row r="250" spans="1:8" x14ac:dyDescent="0.3">
      <c r="A250" s="163" t="s">
        <v>686</v>
      </c>
      <c r="B250" s="164" t="s">
        <v>817</v>
      </c>
      <c r="C250" s="163" t="s">
        <v>795</v>
      </c>
      <c r="D250" s="163" t="s">
        <v>852</v>
      </c>
      <c r="E250" s="163" t="str">
        <f t="shared" si="3"/>
        <v>SGR-Financial-Real Estate</v>
      </c>
      <c r="F250" s="165">
        <v>126115.503041</v>
      </c>
      <c r="G250" s="166" t="s">
        <v>71</v>
      </c>
      <c r="H250" s="167">
        <v>0.3</v>
      </c>
    </row>
    <row r="251" spans="1:8" x14ac:dyDescent="0.3">
      <c r="A251" s="163" t="s">
        <v>686</v>
      </c>
      <c r="B251" s="164" t="s">
        <v>475</v>
      </c>
      <c r="C251" s="163" t="s">
        <v>871</v>
      </c>
      <c r="D251" s="163" t="s">
        <v>881</v>
      </c>
      <c r="E251" s="163" t="str">
        <f t="shared" si="3"/>
        <v>SGT-Information Technology-Software &amp; Services</v>
      </c>
      <c r="F251" s="165">
        <v>93047.04277</v>
      </c>
      <c r="G251" s="166" t="s">
        <v>71</v>
      </c>
      <c r="H251" s="167">
        <v>0.3</v>
      </c>
    </row>
    <row r="252" spans="1:8" x14ac:dyDescent="0.3">
      <c r="A252" s="163" t="s">
        <v>686</v>
      </c>
      <c r="B252" s="164" t="s">
        <v>476</v>
      </c>
      <c r="C252" s="163" t="s">
        <v>848</v>
      </c>
      <c r="D252" s="163" t="s">
        <v>889</v>
      </c>
      <c r="E252" s="163" t="str">
        <f t="shared" si="3"/>
        <v xml:space="preserve">SHA-Materials-Steel </v>
      </c>
      <c r="F252" s="165">
        <v>30351.301961000001</v>
      </c>
      <c r="G252" s="166" t="s">
        <v>68</v>
      </c>
      <c r="H252" s="167">
        <v>0.3</v>
      </c>
    </row>
    <row r="253" spans="1:8" x14ac:dyDescent="0.3">
      <c r="A253" s="163" t="s">
        <v>686</v>
      </c>
      <c r="B253" s="164" t="s">
        <v>478</v>
      </c>
      <c r="C253" s="163" t="s">
        <v>844</v>
      </c>
      <c r="D253" s="163" t="s">
        <v>845</v>
      </c>
      <c r="E253" s="163" t="str">
        <f t="shared" si="3"/>
        <v>SHI-Industrials-Engineering&amp;Construction</v>
      </c>
      <c r="F253" s="165">
        <v>105347.078565</v>
      </c>
      <c r="G253" s="166" t="s">
        <v>71</v>
      </c>
      <c r="H253" s="167">
        <v>0.3</v>
      </c>
    </row>
    <row r="254" spans="1:8" x14ac:dyDescent="0.3">
      <c r="A254" s="163" t="s">
        <v>686</v>
      </c>
      <c r="B254" s="164" t="s">
        <v>480</v>
      </c>
      <c r="C254" s="163" t="s">
        <v>874</v>
      </c>
      <c r="D254" s="163" t="s">
        <v>876</v>
      </c>
      <c r="E254" s="163" t="str">
        <f t="shared" si="3"/>
        <v>SHP-Utilities-Hydroelectric Power</v>
      </c>
      <c r="F254" s="165">
        <v>193940.13801299999</v>
      </c>
      <c r="G254" s="166" t="s">
        <v>71</v>
      </c>
      <c r="H254" s="167">
        <v>0.3</v>
      </c>
    </row>
    <row r="255" spans="1:8" x14ac:dyDescent="0.3">
      <c r="A255" s="163" t="s">
        <v>686</v>
      </c>
      <c r="B255" s="164" t="s">
        <v>483</v>
      </c>
      <c r="C255" s="163" t="s">
        <v>874</v>
      </c>
      <c r="D255" s="163" t="s">
        <v>878</v>
      </c>
      <c r="E255" s="163" t="str">
        <f t="shared" si="3"/>
        <v>SII-Utilities-Water</v>
      </c>
      <c r="F255" s="165">
        <v>24253.146356000001</v>
      </c>
      <c r="G255" s="166" t="s">
        <v>77</v>
      </c>
      <c r="H255" s="167">
        <v>0.2</v>
      </c>
    </row>
    <row r="256" spans="1:8" x14ac:dyDescent="0.3">
      <c r="A256" s="163" t="s">
        <v>686</v>
      </c>
      <c r="B256" s="164" t="s">
        <v>486</v>
      </c>
      <c r="C256" s="163" t="s">
        <v>874</v>
      </c>
      <c r="D256" s="163" t="s">
        <v>876</v>
      </c>
      <c r="E256" s="163" t="str">
        <f t="shared" si="3"/>
        <v>SJD-Utilities-Hydroelectric Power</v>
      </c>
      <c r="F256" s="165">
        <v>123040.621954</v>
      </c>
      <c r="G256" s="166" t="s">
        <v>61</v>
      </c>
      <c r="H256" s="167">
        <v>0.5</v>
      </c>
    </row>
    <row r="257" spans="1:8" x14ac:dyDescent="0.3">
      <c r="A257" s="163" t="s">
        <v>686</v>
      </c>
      <c r="B257" s="164" t="s">
        <v>715</v>
      </c>
      <c r="C257" s="163" t="s">
        <v>833</v>
      </c>
      <c r="D257" s="163" t="s">
        <v>834</v>
      </c>
      <c r="E257" s="163" t="str">
        <f t="shared" si="3"/>
        <v>SJF-Consumer Staples-Agriculture</v>
      </c>
      <c r="F257" s="165">
        <v>46922.868815000002</v>
      </c>
      <c r="G257" s="166" t="s">
        <v>66</v>
      </c>
      <c r="H257" s="167">
        <v>0.5</v>
      </c>
    </row>
    <row r="258" spans="1:8" x14ac:dyDescent="0.3">
      <c r="A258" s="163" t="s">
        <v>686</v>
      </c>
      <c r="B258" s="164" t="s">
        <v>488</v>
      </c>
      <c r="C258" s="163" t="s">
        <v>795</v>
      </c>
      <c r="D258" s="163" t="s">
        <v>852</v>
      </c>
      <c r="E258" s="163" t="str">
        <f t="shared" si="3"/>
        <v>SJS-Financial-Real Estate</v>
      </c>
      <c r="F258" s="165">
        <v>65990.033454000004</v>
      </c>
      <c r="G258" s="166" t="e">
        <v>#N/A</v>
      </c>
      <c r="H258" s="167" t="e">
        <v>#N/A</v>
      </c>
    </row>
    <row r="259" spans="1:8" x14ac:dyDescent="0.3">
      <c r="A259" s="163" t="s">
        <v>686</v>
      </c>
      <c r="B259" s="164" t="s">
        <v>489</v>
      </c>
      <c r="C259" s="163" t="s">
        <v>844</v>
      </c>
      <c r="D259" s="163" t="s">
        <v>856</v>
      </c>
      <c r="E259" s="163" t="str">
        <f t="shared" ref="E259:E322" si="4">B259&amp;"-"&amp;C259&amp;"-"&amp;D259</f>
        <v>SKG-Industrials-Transportation</v>
      </c>
      <c r="F259" s="165">
        <v>110035.00713300001</v>
      </c>
      <c r="G259" s="166" t="s">
        <v>64</v>
      </c>
      <c r="H259" s="167">
        <v>0.5</v>
      </c>
    </row>
    <row r="260" spans="1:8" x14ac:dyDescent="0.3">
      <c r="A260" s="163" t="s">
        <v>686</v>
      </c>
      <c r="B260" s="164" t="s">
        <v>491</v>
      </c>
      <c r="C260" s="163" t="s">
        <v>829</v>
      </c>
      <c r="D260" s="163" t="s">
        <v>898</v>
      </c>
      <c r="E260" s="163" t="str">
        <f t="shared" si="4"/>
        <v>SMA-Consumer Discretionary-Wholesale</v>
      </c>
      <c r="F260" s="165">
        <v>7030.0332669999998</v>
      </c>
      <c r="G260" s="166" t="s">
        <v>73</v>
      </c>
      <c r="H260" s="167">
        <v>0.3</v>
      </c>
    </row>
    <row r="261" spans="1:8" x14ac:dyDescent="0.3">
      <c r="A261" s="163" t="s">
        <v>686</v>
      </c>
      <c r="B261" s="164" t="s">
        <v>921</v>
      </c>
      <c r="C261" s="163" t="s">
        <v>833</v>
      </c>
      <c r="D261" s="163" t="s">
        <v>835</v>
      </c>
      <c r="E261" s="163" t="str">
        <f t="shared" si="4"/>
        <v>SMB-Consumer Staples-Food &amp; Beverage</v>
      </c>
      <c r="F261" s="165">
        <v>140005.54245499999</v>
      </c>
      <c r="G261" s="166" t="s">
        <v>64</v>
      </c>
      <c r="H261" s="167">
        <v>0.5</v>
      </c>
    </row>
    <row r="262" spans="1:8" x14ac:dyDescent="0.3">
      <c r="A262" s="163" t="s">
        <v>686</v>
      </c>
      <c r="B262" s="164" t="s">
        <v>492</v>
      </c>
      <c r="C262" s="163" t="s">
        <v>848</v>
      </c>
      <c r="D262" s="163" t="s">
        <v>889</v>
      </c>
      <c r="E262" s="163" t="str">
        <f t="shared" si="4"/>
        <v xml:space="preserve">SMC-Materials-Steel </v>
      </c>
      <c r="F262" s="165">
        <v>65228.118951999997</v>
      </c>
      <c r="G262" s="166" t="s">
        <v>68</v>
      </c>
      <c r="H262" s="167">
        <v>0.3</v>
      </c>
    </row>
    <row r="263" spans="1:8" x14ac:dyDescent="0.3">
      <c r="A263" s="163" t="s">
        <v>686</v>
      </c>
      <c r="B263" s="164" t="s">
        <v>496</v>
      </c>
      <c r="C263" s="163" t="s">
        <v>869</v>
      </c>
      <c r="D263" s="163" t="s">
        <v>891</v>
      </c>
      <c r="E263" s="163" t="str">
        <f t="shared" si="4"/>
        <v>SPM-Health Care-Pharmaceuticals</v>
      </c>
      <c r="F263" s="165">
        <v>8925.6513830000004</v>
      </c>
      <c r="G263" s="166" t="s">
        <v>68</v>
      </c>
      <c r="H263" s="167">
        <v>0.3</v>
      </c>
    </row>
    <row r="264" spans="1:8" x14ac:dyDescent="0.3">
      <c r="A264" s="163" t="s">
        <v>686</v>
      </c>
      <c r="B264" s="164" t="s">
        <v>499</v>
      </c>
      <c r="C264" s="163" t="s">
        <v>829</v>
      </c>
      <c r="D264" s="163" t="s">
        <v>840</v>
      </c>
      <c r="E264" s="163" t="str">
        <f t="shared" si="4"/>
        <v>SRC-Consumer Discretionary-Rubber-Tires</v>
      </c>
      <c r="F264" s="165">
        <v>15011.731659999999</v>
      </c>
      <c r="G264" s="166" t="s">
        <v>66</v>
      </c>
      <c r="H264" s="167">
        <v>0.5</v>
      </c>
    </row>
    <row r="265" spans="1:8" x14ac:dyDescent="0.3">
      <c r="A265" s="163" t="s">
        <v>686</v>
      </c>
      <c r="B265" s="164" t="s">
        <v>500</v>
      </c>
      <c r="C265" s="163" t="s">
        <v>844</v>
      </c>
      <c r="D265" s="163" t="s">
        <v>845</v>
      </c>
      <c r="E265" s="163" t="str">
        <f t="shared" si="4"/>
        <v>SRF-Industrials-Engineering&amp;Construction</v>
      </c>
      <c r="F265" s="165">
        <v>100343.01677</v>
      </c>
      <c r="G265" s="166" t="s">
        <v>64</v>
      </c>
      <c r="H265" s="167">
        <v>0.5</v>
      </c>
    </row>
    <row r="266" spans="1:8" x14ac:dyDescent="0.3">
      <c r="A266" s="163" t="s">
        <v>686</v>
      </c>
      <c r="B266" s="164" t="s">
        <v>501</v>
      </c>
      <c r="C266" s="163" t="s">
        <v>833</v>
      </c>
      <c r="D266" s="163" t="s">
        <v>834</v>
      </c>
      <c r="E266" s="163" t="str">
        <f t="shared" si="4"/>
        <v>SSC-Consumer Staples-Agriculture</v>
      </c>
      <c r="F266" s="165">
        <v>89089.815478999997</v>
      </c>
      <c r="G266" s="166" t="s">
        <v>64</v>
      </c>
      <c r="H266" s="167">
        <v>0.5</v>
      </c>
    </row>
    <row r="267" spans="1:8" x14ac:dyDescent="0.3">
      <c r="A267" s="163" t="s">
        <v>686</v>
      </c>
      <c r="B267" s="164" t="s">
        <v>504</v>
      </c>
      <c r="C267" s="163" t="s">
        <v>829</v>
      </c>
      <c r="D267" s="163" t="s">
        <v>898</v>
      </c>
      <c r="E267" s="163" t="str">
        <f t="shared" si="4"/>
        <v>ST8-Consumer Discretionary-Wholesale</v>
      </c>
      <c r="F267" s="165">
        <v>27610.716982000002</v>
      </c>
      <c r="G267" s="166" t="s">
        <v>64</v>
      </c>
      <c r="H267" s="167">
        <v>0.5</v>
      </c>
    </row>
    <row r="268" spans="1:8" x14ac:dyDescent="0.3">
      <c r="A268" s="163" t="s">
        <v>686</v>
      </c>
      <c r="B268" s="164" t="s">
        <v>507</v>
      </c>
      <c r="C268" s="163" t="s">
        <v>844</v>
      </c>
      <c r="D268" s="163" t="s">
        <v>856</v>
      </c>
      <c r="E268" s="163" t="str">
        <f t="shared" si="4"/>
        <v>STG-Industrials-Transportation</v>
      </c>
      <c r="F268" s="165">
        <v>129252.573085</v>
      </c>
      <c r="G268" s="166" t="s">
        <v>64</v>
      </c>
      <c r="H268" s="167">
        <v>0.5</v>
      </c>
    </row>
    <row r="269" spans="1:8" x14ac:dyDescent="0.3">
      <c r="A269" s="163" t="s">
        <v>686</v>
      </c>
      <c r="B269" s="164" t="s">
        <v>508</v>
      </c>
      <c r="C269" s="163" t="s">
        <v>829</v>
      </c>
      <c r="D269" s="163" t="s">
        <v>866</v>
      </c>
      <c r="E269" s="163" t="str">
        <f t="shared" si="4"/>
        <v>STK-Consumer Discretionary-Textiles</v>
      </c>
      <c r="F269" s="165">
        <v>208338.344224</v>
      </c>
      <c r="G269" s="166" t="s">
        <v>64</v>
      </c>
      <c r="H269" s="167">
        <v>0.5</v>
      </c>
    </row>
    <row r="270" spans="1:8" x14ac:dyDescent="0.3">
      <c r="A270" s="163" t="s">
        <v>686</v>
      </c>
      <c r="B270" s="164" t="s">
        <v>510</v>
      </c>
      <c r="C270" s="163" t="s">
        <v>829</v>
      </c>
      <c r="D270" s="163" t="s">
        <v>896</v>
      </c>
      <c r="E270" s="163" t="str">
        <f t="shared" si="4"/>
        <v>SVC-Consumer Discretionary-Automobiles &amp; Components</v>
      </c>
      <c r="F270" s="165">
        <v>164640.08564999999</v>
      </c>
      <c r="G270" s="166" t="s">
        <v>78</v>
      </c>
      <c r="H270" s="167">
        <v>0.2</v>
      </c>
    </row>
    <row r="271" spans="1:8" x14ac:dyDescent="0.3">
      <c r="A271" s="163" t="s">
        <v>686</v>
      </c>
      <c r="B271" s="164" t="s">
        <v>511</v>
      </c>
      <c r="C271" s="163" t="s">
        <v>848</v>
      </c>
      <c r="D271" s="163" t="s">
        <v>887</v>
      </c>
      <c r="E271" s="163" t="str">
        <f t="shared" si="4"/>
        <v>SVI-Materials-Packaging&amp;Containers</v>
      </c>
      <c r="F271" s="165">
        <v>103340.603357</v>
      </c>
      <c r="G271" s="166" t="s">
        <v>64</v>
      </c>
      <c r="H271" s="167">
        <v>0.5</v>
      </c>
    </row>
    <row r="272" spans="1:8" x14ac:dyDescent="0.3">
      <c r="A272" s="163" t="s">
        <v>686</v>
      </c>
      <c r="B272" s="164" t="s">
        <v>513</v>
      </c>
      <c r="C272" s="163" t="s">
        <v>829</v>
      </c>
      <c r="D272" s="163" t="s">
        <v>830</v>
      </c>
      <c r="E272" s="163" t="str">
        <f t="shared" si="4"/>
        <v>SVT-Consumer Discretionary-Consumer Retailing</v>
      </c>
      <c r="F272" s="165">
        <v>7349.9124160000001</v>
      </c>
      <c r="G272" s="166" t="s">
        <v>64</v>
      </c>
      <c r="H272" s="167">
        <v>0.5</v>
      </c>
    </row>
    <row r="273" spans="1:8" x14ac:dyDescent="0.3">
      <c r="A273" s="163" t="s">
        <v>686</v>
      </c>
      <c r="B273" s="164" t="s">
        <v>958</v>
      </c>
      <c r="C273" s="163" t="s">
        <v>795</v>
      </c>
      <c r="D273" s="163" t="s">
        <v>851</v>
      </c>
      <c r="E273" s="163" t="str">
        <f t="shared" si="4"/>
        <v>SZC-Financial-Industrial Park</v>
      </c>
      <c r="F273" s="165">
        <v>97352.074825000003</v>
      </c>
      <c r="G273" s="166" t="s">
        <v>64</v>
      </c>
      <c r="H273" s="167">
        <v>0.5</v>
      </c>
    </row>
    <row r="274" spans="1:8" x14ac:dyDescent="0.3">
      <c r="A274" s="163" t="s">
        <v>686</v>
      </c>
      <c r="B274" s="164" t="s">
        <v>514</v>
      </c>
      <c r="C274" s="163" t="s">
        <v>795</v>
      </c>
      <c r="D274" s="163" t="s">
        <v>851</v>
      </c>
      <c r="E274" s="163" t="str">
        <f t="shared" si="4"/>
        <v>SZL-Financial-Industrial Park</v>
      </c>
      <c r="F274" s="165">
        <v>99987.727815999999</v>
      </c>
      <c r="G274" s="166" t="s">
        <v>64</v>
      </c>
      <c r="H274" s="167">
        <v>0.5</v>
      </c>
    </row>
    <row r="275" spans="1:8" x14ac:dyDescent="0.3">
      <c r="A275" s="163" t="s">
        <v>686</v>
      </c>
      <c r="B275" s="164" t="s">
        <v>516</v>
      </c>
      <c r="C275" s="163" t="s">
        <v>833</v>
      </c>
      <c r="D275" s="163" t="s">
        <v>835</v>
      </c>
      <c r="E275" s="163" t="str">
        <f t="shared" si="4"/>
        <v>TAC-Consumer Staples-Food &amp; Beverage</v>
      </c>
      <c r="F275" s="165">
        <v>134808.59117</v>
      </c>
      <c r="G275" s="166" t="s">
        <v>64</v>
      </c>
      <c r="H275" s="167">
        <v>0.5</v>
      </c>
    </row>
    <row r="276" spans="1:8" x14ac:dyDescent="0.3">
      <c r="A276" s="163" t="s">
        <v>686</v>
      </c>
      <c r="B276" s="164" t="s">
        <v>517</v>
      </c>
      <c r="C276" s="163" t="s">
        <v>874</v>
      </c>
      <c r="D276" s="163" t="s">
        <v>876</v>
      </c>
      <c r="E276" s="163" t="str">
        <f t="shared" si="4"/>
        <v>TBC-Utilities-Hydroelectric Power</v>
      </c>
      <c r="F276" s="165">
        <v>177946.21466600001</v>
      </c>
      <c r="G276" s="166" t="s">
        <v>61</v>
      </c>
      <c r="H276" s="167">
        <v>0.5</v>
      </c>
    </row>
    <row r="277" spans="1:8" x14ac:dyDescent="0.3">
      <c r="A277" s="163" t="s">
        <v>686</v>
      </c>
      <c r="B277" s="164" t="s">
        <v>755</v>
      </c>
      <c r="C277" s="163" t="s">
        <v>844</v>
      </c>
      <c r="D277" s="163" t="s">
        <v>856</v>
      </c>
      <c r="E277" s="163" t="str">
        <f t="shared" si="4"/>
        <v>TCD-Industrials-Transportation</v>
      </c>
      <c r="F277" s="165">
        <v>63163.721848000001</v>
      </c>
      <c r="G277" s="166" t="s">
        <v>73</v>
      </c>
      <c r="H277" s="167">
        <v>0.3</v>
      </c>
    </row>
    <row r="278" spans="1:8" x14ac:dyDescent="0.3">
      <c r="A278" s="163" t="s">
        <v>686</v>
      </c>
      <c r="B278" s="164" t="s">
        <v>776</v>
      </c>
      <c r="C278" s="163" t="s">
        <v>829</v>
      </c>
      <c r="D278" s="163" t="s">
        <v>896</v>
      </c>
      <c r="E278" s="163" t="str">
        <f t="shared" si="4"/>
        <v>TCH-Consumer Discretionary-Automobiles &amp; Components</v>
      </c>
      <c r="F278" s="165">
        <v>378757.43772500003</v>
      </c>
      <c r="G278" s="166" t="s">
        <v>64</v>
      </c>
      <c r="H278" s="167">
        <v>0.5</v>
      </c>
    </row>
    <row r="279" spans="1:8" x14ac:dyDescent="0.3">
      <c r="A279" s="163" t="s">
        <v>686</v>
      </c>
      <c r="B279" s="164" t="s">
        <v>520</v>
      </c>
      <c r="C279" s="163" t="s">
        <v>844</v>
      </c>
      <c r="D279" s="163" t="s">
        <v>861</v>
      </c>
      <c r="E279" s="163" t="str">
        <f t="shared" si="4"/>
        <v>TCL-Industrials-Sea port</v>
      </c>
      <c r="F279" s="165">
        <v>96316.333016999997</v>
      </c>
      <c r="G279" s="166" t="s">
        <v>64</v>
      </c>
      <c r="H279" s="167">
        <v>0.5</v>
      </c>
    </row>
    <row r="280" spans="1:8" x14ac:dyDescent="0.3">
      <c r="A280" s="163" t="s">
        <v>686</v>
      </c>
      <c r="B280" s="164" t="s">
        <v>521</v>
      </c>
      <c r="C280" s="163" t="s">
        <v>829</v>
      </c>
      <c r="D280" s="163" t="s">
        <v>866</v>
      </c>
      <c r="E280" s="163" t="str">
        <f t="shared" si="4"/>
        <v>TCM-Consumer Discretionary-Textiles</v>
      </c>
      <c r="F280" s="165">
        <v>199636.712485</v>
      </c>
      <c r="G280" s="166" t="s">
        <v>64</v>
      </c>
      <c r="H280" s="167">
        <v>0.5</v>
      </c>
    </row>
    <row r="281" spans="1:8" x14ac:dyDescent="0.3">
      <c r="A281" s="163" t="s">
        <v>686</v>
      </c>
      <c r="B281" s="164" t="s">
        <v>522</v>
      </c>
      <c r="C281" s="163" t="s">
        <v>844</v>
      </c>
      <c r="D281" s="163" t="s">
        <v>856</v>
      </c>
      <c r="E281" s="163" t="str">
        <f t="shared" si="4"/>
        <v>TCO-Industrials-Transportation</v>
      </c>
      <c r="F281" s="165">
        <v>16887.827383</v>
      </c>
      <c r="G281" s="166" t="s">
        <v>66</v>
      </c>
      <c r="H281" s="167">
        <v>0.5</v>
      </c>
    </row>
    <row r="282" spans="1:8" x14ac:dyDescent="0.3">
      <c r="A282" s="163" t="s">
        <v>686</v>
      </c>
      <c r="B282" s="164" t="s">
        <v>523</v>
      </c>
      <c r="C282" s="163" t="s">
        <v>848</v>
      </c>
      <c r="D282" s="163" t="s">
        <v>894</v>
      </c>
      <c r="E282" s="163" t="str">
        <f t="shared" si="4"/>
        <v>TCR-Materials-Ceramic, Granic, Brick</v>
      </c>
      <c r="F282" s="165">
        <v>-77582.695563999994</v>
      </c>
      <c r="G282" s="166" t="s">
        <v>73</v>
      </c>
      <c r="H282" s="167">
        <v>0.3</v>
      </c>
    </row>
    <row r="283" spans="1:8" x14ac:dyDescent="0.3">
      <c r="A283" s="163" t="s">
        <v>686</v>
      </c>
      <c r="B283" s="164" t="s">
        <v>525</v>
      </c>
      <c r="C283" s="163" t="s">
        <v>844</v>
      </c>
      <c r="D283" s="163" t="s">
        <v>856</v>
      </c>
      <c r="E283" s="163" t="str">
        <f t="shared" si="4"/>
        <v>TCT-Industrials-Transportation</v>
      </c>
      <c r="F283" s="165">
        <v>68867.897524</v>
      </c>
      <c r="G283" s="166" t="s">
        <v>64</v>
      </c>
      <c r="H283" s="167">
        <v>0.5</v>
      </c>
    </row>
    <row r="284" spans="1:8" x14ac:dyDescent="0.3">
      <c r="A284" s="163" t="s">
        <v>686</v>
      </c>
      <c r="B284" s="164" t="s">
        <v>526</v>
      </c>
      <c r="C284" s="163" t="s">
        <v>844</v>
      </c>
      <c r="D284" s="163" t="s">
        <v>845</v>
      </c>
      <c r="E284" s="163" t="str">
        <f t="shared" si="4"/>
        <v>TDC-Industrials-Engineering&amp;Construction</v>
      </c>
      <c r="F284" s="165">
        <v>127921.970245</v>
      </c>
      <c r="G284" s="166" t="s">
        <v>77</v>
      </c>
      <c r="H284" s="167">
        <v>0.2</v>
      </c>
    </row>
    <row r="285" spans="1:8" x14ac:dyDescent="0.3">
      <c r="A285" s="163" t="s">
        <v>686</v>
      </c>
      <c r="B285" s="164" t="s">
        <v>791</v>
      </c>
      <c r="C285" s="163" t="s">
        <v>842</v>
      </c>
      <c r="D285" s="163" t="s">
        <v>902</v>
      </c>
      <c r="E285" s="163" t="str">
        <f t="shared" si="4"/>
        <v>TDG-Energy-Oil&amp;Gas distribution</v>
      </c>
      <c r="F285" s="165">
        <v>14407.384755999999</v>
      </c>
      <c r="G285" s="166" t="s">
        <v>66</v>
      </c>
      <c r="H285" s="167">
        <v>0.5</v>
      </c>
    </row>
    <row r="286" spans="1:8" x14ac:dyDescent="0.3">
      <c r="A286" s="163" t="s">
        <v>686</v>
      </c>
      <c r="B286" s="164" t="s">
        <v>527</v>
      </c>
      <c r="C286" s="163" t="s">
        <v>795</v>
      </c>
      <c r="D286" s="163" t="s">
        <v>852</v>
      </c>
      <c r="E286" s="163" t="str">
        <f t="shared" si="4"/>
        <v>TDH-Financial-Real Estate</v>
      </c>
      <c r="F286" s="165">
        <v>98398.344735999999</v>
      </c>
      <c r="G286" s="166" t="s">
        <v>68</v>
      </c>
      <c r="H286" s="167">
        <v>0.3</v>
      </c>
    </row>
    <row r="287" spans="1:8" x14ac:dyDescent="0.3">
      <c r="A287" s="163" t="s">
        <v>686</v>
      </c>
      <c r="B287" s="164" t="s">
        <v>935</v>
      </c>
      <c r="C287" s="163" t="s">
        <v>874</v>
      </c>
      <c r="D287" s="163" t="s">
        <v>878</v>
      </c>
      <c r="E287" s="163" t="str">
        <f t="shared" si="4"/>
        <v>TDM-Utilities-Water</v>
      </c>
      <c r="F287" s="165">
        <v>189996.78526100001</v>
      </c>
      <c r="G287" s="166" t="s">
        <v>68</v>
      </c>
      <c r="H287" s="167">
        <v>0.3</v>
      </c>
    </row>
    <row r="288" spans="1:8" x14ac:dyDescent="0.3">
      <c r="A288" s="163" t="s">
        <v>686</v>
      </c>
      <c r="B288" s="164" t="s">
        <v>529</v>
      </c>
      <c r="C288" s="163" t="s">
        <v>874</v>
      </c>
      <c r="D288" s="163" t="s">
        <v>878</v>
      </c>
      <c r="E288" s="163" t="str">
        <f t="shared" si="4"/>
        <v>TDW-Utilities-Water</v>
      </c>
      <c r="F288" s="165">
        <v>17208.090111000001</v>
      </c>
      <c r="G288" s="166" t="s">
        <v>68</v>
      </c>
      <c r="H288" s="167">
        <v>0.3</v>
      </c>
    </row>
    <row r="289" spans="1:8" x14ac:dyDescent="0.3">
      <c r="A289" s="163" t="s">
        <v>686</v>
      </c>
      <c r="B289" s="164" t="s">
        <v>530</v>
      </c>
      <c r="C289" s="163" t="s">
        <v>844</v>
      </c>
      <c r="D289" s="163" t="s">
        <v>845</v>
      </c>
      <c r="E289" s="163" t="str">
        <f t="shared" si="4"/>
        <v>TEG-Industrials-Engineering&amp;Construction</v>
      </c>
      <c r="F289" s="165">
        <v>28926.592532999999</v>
      </c>
      <c r="G289" s="166" t="s">
        <v>64</v>
      </c>
      <c r="H289" s="167">
        <v>0.5</v>
      </c>
    </row>
    <row r="290" spans="1:8" x14ac:dyDescent="0.3">
      <c r="A290" s="163" t="s">
        <v>686</v>
      </c>
      <c r="B290" s="164" t="s">
        <v>923</v>
      </c>
      <c r="C290" s="163" t="s">
        <v>844</v>
      </c>
      <c r="D290" s="163" t="s">
        <v>845</v>
      </c>
      <c r="E290" s="163" t="str">
        <f t="shared" si="4"/>
        <v>TGG-Industrials-Engineering&amp;Construction</v>
      </c>
      <c r="F290" s="165">
        <v>5277.1491539999997</v>
      </c>
      <c r="G290" s="166" t="s">
        <v>66</v>
      </c>
      <c r="H290" s="167">
        <v>0.5</v>
      </c>
    </row>
    <row r="291" spans="1:8" x14ac:dyDescent="0.3">
      <c r="A291" s="163" t="s">
        <v>686</v>
      </c>
      <c r="B291" s="164" t="s">
        <v>534</v>
      </c>
      <c r="C291" s="163" t="s">
        <v>844</v>
      </c>
      <c r="D291" s="163" t="s">
        <v>845</v>
      </c>
      <c r="E291" s="163" t="str">
        <f t="shared" si="4"/>
        <v>THG-Industrials-Engineering&amp;Construction</v>
      </c>
      <c r="F291" s="165">
        <v>90516.589500000002</v>
      </c>
      <c r="G291" s="166" t="s">
        <v>68</v>
      </c>
      <c r="H291" s="167">
        <v>0.3</v>
      </c>
    </row>
    <row r="292" spans="1:8" x14ac:dyDescent="0.3">
      <c r="A292" s="163" t="s">
        <v>686</v>
      </c>
      <c r="B292" s="164" t="s">
        <v>763</v>
      </c>
      <c r="C292" s="163" t="s">
        <v>844</v>
      </c>
      <c r="D292" s="163" t="s">
        <v>879</v>
      </c>
      <c r="E292" s="163" t="str">
        <f t="shared" si="4"/>
        <v>THI-Industrials-Electrical Compo&amp;Equip</v>
      </c>
      <c r="F292" s="165">
        <v>277178.47093200003</v>
      </c>
      <c r="G292" s="166" t="s">
        <v>71</v>
      </c>
      <c r="H292" s="167">
        <v>0.3</v>
      </c>
    </row>
    <row r="293" spans="1:8" x14ac:dyDescent="0.3">
      <c r="A293" s="163" t="s">
        <v>686</v>
      </c>
      <c r="B293" s="164" t="s">
        <v>741</v>
      </c>
      <c r="C293" s="163" t="s">
        <v>795</v>
      </c>
      <c r="D293" s="163" t="s">
        <v>851</v>
      </c>
      <c r="E293" s="163" t="str">
        <f t="shared" si="4"/>
        <v>TIP-Financial-Industrial Park</v>
      </c>
      <c r="F293" s="165">
        <v>120810.483419</v>
      </c>
      <c r="G293" s="166" t="s">
        <v>64</v>
      </c>
      <c r="H293" s="167">
        <v>0.5</v>
      </c>
    </row>
    <row r="294" spans="1:8" x14ac:dyDescent="0.3">
      <c r="A294" s="163" t="s">
        <v>686</v>
      </c>
      <c r="B294" s="164" t="s">
        <v>538</v>
      </c>
      <c r="C294" s="163" t="s">
        <v>795</v>
      </c>
      <c r="D294" s="163" t="s">
        <v>851</v>
      </c>
      <c r="E294" s="163" t="str">
        <f t="shared" si="4"/>
        <v>TIX-Financial-Industrial Park</v>
      </c>
      <c r="F294" s="165">
        <v>106981.322673</v>
      </c>
      <c r="G294" s="166" t="s">
        <v>64</v>
      </c>
      <c r="H294" s="167">
        <v>0.5</v>
      </c>
    </row>
    <row r="295" spans="1:8" x14ac:dyDescent="0.3">
      <c r="A295" s="163" t="s">
        <v>686</v>
      </c>
      <c r="B295" s="164" t="s">
        <v>812</v>
      </c>
      <c r="C295" s="163" t="s">
        <v>844</v>
      </c>
      <c r="D295" s="163" t="s">
        <v>845</v>
      </c>
      <c r="E295" s="163" t="str">
        <f t="shared" si="4"/>
        <v>TLD-Industrials-Engineering&amp;Construction</v>
      </c>
      <c r="F295" s="165">
        <v>20181.66373</v>
      </c>
      <c r="G295" s="166" t="s">
        <v>64</v>
      </c>
      <c r="H295" s="167">
        <v>0.5</v>
      </c>
    </row>
    <row r="296" spans="1:8" x14ac:dyDescent="0.3">
      <c r="A296" s="163" t="s">
        <v>686</v>
      </c>
      <c r="B296" s="164" t="s">
        <v>542</v>
      </c>
      <c r="C296" s="163" t="s">
        <v>829</v>
      </c>
      <c r="D296" s="163" t="s">
        <v>830</v>
      </c>
      <c r="E296" s="163" t="str">
        <f t="shared" si="4"/>
        <v>TLG-Consumer Discretionary-Consumer Retailing</v>
      </c>
      <c r="F296" s="165">
        <v>299141.986898</v>
      </c>
      <c r="G296" s="166" t="s">
        <v>64</v>
      </c>
      <c r="H296" s="167">
        <v>0.5</v>
      </c>
    </row>
    <row r="297" spans="1:8" x14ac:dyDescent="0.3">
      <c r="A297" s="163" t="s">
        <v>686</v>
      </c>
      <c r="B297" s="164" t="s">
        <v>543</v>
      </c>
      <c r="C297" s="163" t="s">
        <v>848</v>
      </c>
      <c r="D297" s="163" t="s">
        <v>889</v>
      </c>
      <c r="E297" s="163" t="str">
        <f t="shared" si="4"/>
        <v xml:space="preserve">TLH-Materials-Steel </v>
      </c>
      <c r="F297" s="165">
        <v>-56945.482350999999</v>
      </c>
      <c r="G297" s="166" t="s">
        <v>73</v>
      </c>
      <c r="H297" s="167">
        <v>0.3</v>
      </c>
    </row>
    <row r="298" spans="1:8" x14ac:dyDescent="0.3">
      <c r="A298" s="163" t="s">
        <v>686</v>
      </c>
      <c r="B298" s="164" t="s">
        <v>545</v>
      </c>
      <c r="C298" s="163" t="s">
        <v>874</v>
      </c>
      <c r="D298" s="163" t="s">
        <v>876</v>
      </c>
      <c r="E298" s="163" t="str">
        <f t="shared" si="4"/>
        <v>TMP-Utilities-Hydroelectric Power</v>
      </c>
      <c r="F298" s="165">
        <v>424085.88325900002</v>
      </c>
      <c r="G298" s="166" t="s">
        <v>61</v>
      </c>
      <c r="H298" s="167">
        <v>0.5</v>
      </c>
    </row>
    <row r="299" spans="1:8" x14ac:dyDescent="0.3">
      <c r="A299" s="163" t="s">
        <v>686</v>
      </c>
      <c r="B299" s="164" t="s">
        <v>546</v>
      </c>
      <c r="C299" s="163" t="s">
        <v>844</v>
      </c>
      <c r="D299" s="163" t="s">
        <v>861</v>
      </c>
      <c r="E299" s="163" t="str">
        <f t="shared" si="4"/>
        <v>TMS-Industrials-Sea port</v>
      </c>
      <c r="F299" s="165">
        <v>212739.20282800001</v>
      </c>
      <c r="G299" s="166" t="s">
        <v>68</v>
      </c>
      <c r="H299" s="167">
        <v>0.3</v>
      </c>
    </row>
    <row r="300" spans="1:8" x14ac:dyDescent="0.3">
      <c r="A300" s="163" t="s">
        <v>686</v>
      </c>
      <c r="B300" s="164" t="s">
        <v>547</v>
      </c>
      <c r="C300" s="163" t="s">
        <v>829</v>
      </c>
      <c r="D300" s="163" t="s">
        <v>896</v>
      </c>
      <c r="E300" s="163" t="str">
        <f t="shared" si="4"/>
        <v>TMT-Consumer Discretionary-Automobiles &amp; Components</v>
      </c>
      <c r="F300" s="165">
        <v>-12661.822488</v>
      </c>
      <c r="G300" s="166" t="s">
        <v>80</v>
      </c>
      <c r="H300" s="167">
        <v>0</v>
      </c>
    </row>
    <row r="301" spans="1:8" x14ac:dyDescent="0.3">
      <c r="A301" s="163" t="s">
        <v>686</v>
      </c>
      <c r="B301" s="164" t="s">
        <v>949</v>
      </c>
      <c r="C301" s="163" t="s">
        <v>795</v>
      </c>
      <c r="D301" s="163" t="s">
        <v>852</v>
      </c>
      <c r="E301" s="163" t="str">
        <f t="shared" si="4"/>
        <v>TN1-Financial-Real Estate</v>
      </c>
      <c r="F301" s="165">
        <v>75286.454698999994</v>
      </c>
      <c r="G301" s="166" t="s">
        <v>61</v>
      </c>
      <c r="H301" s="167">
        <v>0.5</v>
      </c>
    </row>
    <row r="302" spans="1:8" x14ac:dyDescent="0.3">
      <c r="A302" s="163" t="s">
        <v>686</v>
      </c>
      <c r="B302" s="164" t="s">
        <v>549</v>
      </c>
      <c r="C302" s="163" t="s">
        <v>829</v>
      </c>
      <c r="D302" s="163" t="s">
        <v>898</v>
      </c>
      <c r="E302" s="163" t="str">
        <f t="shared" si="4"/>
        <v>TNA-Consumer Discretionary-Wholesale</v>
      </c>
      <c r="F302" s="165">
        <v>130657.175512</v>
      </c>
      <c r="G302" s="166" t="s">
        <v>71</v>
      </c>
      <c r="H302" s="167">
        <v>0.3</v>
      </c>
    </row>
    <row r="303" spans="1:8" x14ac:dyDescent="0.3">
      <c r="A303" s="163" t="s">
        <v>686</v>
      </c>
      <c r="B303" s="164" t="s">
        <v>550</v>
      </c>
      <c r="C303" s="163" t="s">
        <v>844</v>
      </c>
      <c r="D303" s="163" t="s">
        <v>884</v>
      </c>
      <c r="E303" s="163" t="str">
        <f t="shared" si="4"/>
        <v>TNC-Industrials-Rubber</v>
      </c>
      <c r="F303" s="165">
        <v>38762.367434</v>
      </c>
      <c r="G303" s="166" t="s">
        <v>66</v>
      </c>
      <c r="H303" s="167">
        <v>0.5</v>
      </c>
    </row>
    <row r="304" spans="1:8" x14ac:dyDescent="0.3">
      <c r="A304" s="163" t="s">
        <v>686</v>
      </c>
      <c r="B304" s="164" t="s">
        <v>784</v>
      </c>
      <c r="C304" s="163" t="s">
        <v>829</v>
      </c>
      <c r="D304" s="163" t="s">
        <v>898</v>
      </c>
      <c r="E304" s="163" t="str">
        <f t="shared" si="4"/>
        <v>TNI-Consumer Discretionary-Wholesale</v>
      </c>
      <c r="F304" s="165">
        <v>12829.807849999999</v>
      </c>
      <c r="G304" s="166" t="s">
        <v>68</v>
      </c>
      <c r="H304" s="167">
        <v>0.3</v>
      </c>
    </row>
    <row r="305" spans="1:8" x14ac:dyDescent="0.3">
      <c r="A305" s="163" t="s">
        <v>686</v>
      </c>
      <c r="B305" s="164" t="s">
        <v>552</v>
      </c>
      <c r="C305" s="163" t="s">
        <v>848</v>
      </c>
      <c r="D305" s="163" t="s">
        <v>849</v>
      </c>
      <c r="E305" s="163" t="str">
        <f t="shared" si="4"/>
        <v>TNT-Materials-Mining</v>
      </c>
      <c r="F305" s="165">
        <v>-1621.7086389999999</v>
      </c>
      <c r="G305" s="166" t="s">
        <v>68</v>
      </c>
      <c r="H305" s="167">
        <v>0.3</v>
      </c>
    </row>
    <row r="306" spans="1:8" x14ac:dyDescent="0.3">
      <c r="A306" s="163" t="s">
        <v>686</v>
      </c>
      <c r="B306" s="164" t="s">
        <v>553</v>
      </c>
      <c r="C306" s="163" t="s">
        <v>848</v>
      </c>
      <c r="D306" s="163" t="s">
        <v>888</v>
      </c>
      <c r="E306" s="163" t="str">
        <f t="shared" si="4"/>
        <v>TPC-Materials-Plastic</v>
      </c>
      <c r="F306" s="165">
        <v>29789.162528000001</v>
      </c>
      <c r="G306" s="166" t="s">
        <v>71</v>
      </c>
      <c r="H306" s="167">
        <v>0.3</v>
      </c>
    </row>
    <row r="307" spans="1:8" x14ac:dyDescent="0.3">
      <c r="A307" s="163" t="s">
        <v>686</v>
      </c>
      <c r="B307" s="164" t="s">
        <v>556</v>
      </c>
      <c r="C307" s="163" t="s">
        <v>869</v>
      </c>
      <c r="D307" s="163" t="s">
        <v>891</v>
      </c>
      <c r="E307" s="163" t="str">
        <f t="shared" si="4"/>
        <v>TRA-Health Care-Pharmaceuticals</v>
      </c>
      <c r="F307" s="165">
        <v>162236.72932799999</v>
      </c>
      <c r="G307" s="166" t="s">
        <v>64</v>
      </c>
      <c r="H307" s="167">
        <v>0.5</v>
      </c>
    </row>
    <row r="308" spans="1:8" x14ac:dyDescent="0.3">
      <c r="A308" s="163" t="s">
        <v>686</v>
      </c>
      <c r="B308" s="164" t="s">
        <v>557</v>
      </c>
      <c r="C308" s="163" t="s">
        <v>844</v>
      </c>
      <c r="D308" s="163" t="s">
        <v>884</v>
      </c>
      <c r="E308" s="163" t="str">
        <f t="shared" si="4"/>
        <v>TRC-Industrials-Rubber</v>
      </c>
      <c r="F308" s="165">
        <v>107120.73570600001</v>
      </c>
      <c r="G308" s="166" t="s">
        <v>64</v>
      </c>
      <c r="H308" s="167">
        <v>0.5</v>
      </c>
    </row>
    <row r="309" spans="1:8" x14ac:dyDescent="0.3">
      <c r="A309" s="163" t="s">
        <v>686</v>
      </c>
      <c r="B309" s="164" t="s">
        <v>558</v>
      </c>
      <c r="C309" s="163" t="s">
        <v>833</v>
      </c>
      <c r="D309" s="163" t="s">
        <v>838</v>
      </c>
      <c r="E309" s="163" t="str">
        <f t="shared" si="4"/>
        <v>TS4-Consumer Staples-Fisheries</v>
      </c>
      <c r="F309" s="165">
        <v>12322.105729000001</v>
      </c>
      <c r="G309" s="166" t="e">
        <v>#N/A</v>
      </c>
      <c r="H309" s="167" t="e">
        <v>#N/A</v>
      </c>
    </row>
    <row r="310" spans="1:8" x14ac:dyDescent="0.3">
      <c r="A310" s="163" t="s">
        <v>686</v>
      </c>
      <c r="B310" s="164" t="s">
        <v>560</v>
      </c>
      <c r="C310" s="163" t="s">
        <v>833</v>
      </c>
      <c r="D310" s="163" t="s">
        <v>834</v>
      </c>
      <c r="E310" s="163" t="str">
        <f t="shared" si="4"/>
        <v>TSC-Consumer Staples-Agriculture</v>
      </c>
      <c r="F310" s="165">
        <v>6695.4565759999996</v>
      </c>
      <c r="G310" s="166" t="s">
        <v>66</v>
      </c>
      <c r="H310" s="167">
        <v>0.5</v>
      </c>
    </row>
    <row r="311" spans="1:8" x14ac:dyDescent="0.3">
      <c r="A311" s="163" t="s">
        <v>686</v>
      </c>
      <c r="B311" s="164" t="s">
        <v>562</v>
      </c>
      <c r="C311" s="163" t="s">
        <v>844</v>
      </c>
      <c r="D311" s="163" t="s">
        <v>845</v>
      </c>
      <c r="E311" s="163" t="str">
        <f t="shared" si="4"/>
        <v>TTB-Industrials-Engineering&amp;Construction</v>
      </c>
      <c r="F311" s="165">
        <v>36601.375909000002</v>
      </c>
      <c r="G311" s="166" t="s">
        <v>66</v>
      </c>
      <c r="H311" s="167">
        <v>0.5</v>
      </c>
    </row>
    <row r="312" spans="1:8" x14ac:dyDescent="0.3">
      <c r="A312" s="163" t="s">
        <v>686</v>
      </c>
      <c r="B312" s="164" t="s">
        <v>960</v>
      </c>
      <c r="C312" s="163" t="s">
        <v>874</v>
      </c>
      <c r="D312" s="163" t="s">
        <v>876</v>
      </c>
      <c r="E312" s="163" t="str">
        <f t="shared" si="4"/>
        <v>TTE-Utilities-Hydroelectric Power</v>
      </c>
      <c r="F312" s="165">
        <v>12564.501469000001</v>
      </c>
      <c r="G312" s="166" t="s">
        <v>78</v>
      </c>
      <c r="H312" s="167">
        <v>0.2</v>
      </c>
    </row>
    <row r="313" spans="1:8" x14ac:dyDescent="0.3">
      <c r="A313" s="163" t="s">
        <v>686</v>
      </c>
      <c r="B313" s="164" t="s">
        <v>564</v>
      </c>
      <c r="C313" s="163" t="s">
        <v>829</v>
      </c>
      <c r="D313" s="163" t="s">
        <v>832</v>
      </c>
      <c r="E313" s="163" t="str">
        <f t="shared" si="4"/>
        <v>TTF-Consumer Discretionary-Furniture</v>
      </c>
      <c r="F313" s="165">
        <v>-514903.90365200001</v>
      </c>
      <c r="G313" s="166" t="e">
        <v>#N/A</v>
      </c>
      <c r="H313" s="167" t="e">
        <v>#N/A</v>
      </c>
    </row>
    <row r="314" spans="1:8" x14ac:dyDescent="0.3">
      <c r="A314" s="163" t="s">
        <v>686</v>
      </c>
      <c r="B314" s="164" t="s">
        <v>566</v>
      </c>
      <c r="C314" s="163" t="s">
        <v>844</v>
      </c>
      <c r="D314" s="163" t="s">
        <v>845</v>
      </c>
      <c r="E314" s="163" t="str">
        <f t="shared" si="4"/>
        <v>TV2-Industrials-Engineering&amp;Construction</v>
      </c>
      <c r="F314" s="165">
        <v>246656.65077599999</v>
      </c>
      <c r="G314" s="166" t="s">
        <v>61</v>
      </c>
      <c r="H314" s="167">
        <v>0.5</v>
      </c>
    </row>
    <row r="315" spans="1:8" x14ac:dyDescent="0.3">
      <c r="A315" s="163" t="s">
        <v>686</v>
      </c>
      <c r="B315" s="164" t="s">
        <v>758</v>
      </c>
      <c r="C315" s="163" t="s">
        <v>829</v>
      </c>
      <c r="D315" s="163" t="s">
        <v>866</v>
      </c>
      <c r="E315" s="163" t="str">
        <f t="shared" si="4"/>
        <v>TVT-Consumer Discretionary-Textiles</v>
      </c>
      <c r="F315" s="165">
        <v>96737.773470999993</v>
      </c>
      <c r="G315" s="166" t="s">
        <v>64</v>
      </c>
      <c r="H315" s="167">
        <v>0.5</v>
      </c>
    </row>
    <row r="316" spans="1:8" x14ac:dyDescent="0.3">
      <c r="A316" s="163" t="s">
        <v>686</v>
      </c>
      <c r="B316" s="164" t="s">
        <v>573</v>
      </c>
      <c r="C316" s="163" t="s">
        <v>844</v>
      </c>
      <c r="D316" s="163" t="s">
        <v>879</v>
      </c>
      <c r="E316" s="163" t="str">
        <f t="shared" si="4"/>
        <v>TYA-Industrials-Electrical Compo&amp;Equip</v>
      </c>
      <c r="F316" s="165">
        <v>93480.221506000002</v>
      </c>
      <c r="G316" s="166" t="s">
        <v>68</v>
      </c>
      <c r="H316" s="167">
        <v>0.3</v>
      </c>
    </row>
    <row r="317" spans="1:8" x14ac:dyDescent="0.3">
      <c r="A317" s="163" t="s">
        <v>686</v>
      </c>
      <c r="B317" s="164" t="s">
        <v>574</v>
      </c>
      <c r="C317" s="163" t="s">
        <v>844</v>
      </c>
      <c r="D317" s="163" t="s">
        <v>845</v>
      </c>
      <c r="E317" s="163" t="str">
        <f t="shared" si="4"/>
        <v>UDC-Industrials-Engineering&amp;Construction</v>
      </c>
      <c r="F317" s="165">
        <v>-4010.6028529999999</v>
      </c>
      <c r="G317" s="166" t="s">
        <v>73</v>
      </c>
      <c r="H317" s="167">
        <v>0.3</v>
      </c>
    </row>
    <row r="318" spans="1:8" x14ac:dyDescent="0.3">
      <c r="A318" s="163" t="s">
        <v>686</v>
      </c>
      <c r="B318" s="164" t="s">
        <v>575</v>
      </c>
      <c r="C318" s="163" t="s">
        <v>874</v>
      </c>
      <c r="D318" s="163" t="s">
        <v>875</v>
      </c>
      <c r="E318" s="163" t="str">
        <f t="shared" si="4"/>
        <v>UIC-Utilities-Electricity transmission</v>
      </c>
      <c r="F318" s="165">
        <v>53563.898792</v>
      </c>
      <c r="G318" s="166" t="s">
        <v>66</v>
      </c>
      <c r="H318" s="167">
        <v>0.5</v>
      </c>
    </row>
    <row r="319" spans="1:8" x14ac:dyDescent="0.3">
      <c r="A319" s="163" t="s">
        <v>686</v>
      </c>
      <c r="B319" s="164" t="s">
        <v>579</v>
      </c>
      <c r="C319" s="163" t="s">
        <v>848</v>
      </c>
      <c r="D319" s="163" t="s">
        <v>886</v>
      </c>
      <c r="E319" s="163" t="str">
        <f t="shared" si="4"/>
        <v>VAF-Materials-Fertilizer</v>
      </c>
      <c r="F319" s="165">
        <v>12402.815119999999</v>
      </c>
      <c r="G319" s="166" t="s">
        <v>64</v>
      </c>
      <c r="H319" s="167">
        <v>0.5</v>
      </c>
    </row>
    <row r="320" spans="1:8" x14ac:dyDescent="0.3">
      <c r="A320" s="163" t="s">
        <v>686</v>
      </c>
      <c r="B320" s="164" t="s">
        <v>589</v>
      </c>
      <c r="C320" s="163" t="s">
        <v>833</v>
      </c>
      <c r="D320" s="163" t="s">
        <v>835</v>
      </c>
      <c r="E320" s="163" t="str">
        <f t="shared" si="4"/>
        <v>VCF-Consumer Staples-Food &amp; Beverage</v>
      </c>
      <c r="F320" s="165">
        <v>625472.05777299998</v>
      </c>
      <c r="G320" s="166" t="s">
        <v>61</v>
      </c>
      <c r="H320" s="167">
        <v>0.5</v>
      </c>
    </row>
    <row r="321" spans="1:8" x14ac:dyDescent="0.3">
      <c r="A321" s="163" t="s">
        <v>686</v>
      </c>
      <c r="B321" s="164" t="s">
        <v>769</v>
      </c>
      <c r="C321" s="163" t="s">
        <v>869</v>
      </c>
      <c r="D321" s="163" t="s">
        <v>891</v>
      </c>
      <c r="E321" s="163" t="str">
        <f t="shared" si="4"/>
        <v>VDP-Health Care-Pharmaceuticals</v>
      </c>
      <c r="F321" s="165">
        <v>52337.295746999996</v>
      </c>
      <c r="G321" s="166" t="s">
        <v>66</v>
      </c>
      <c r="H321" s="167">
        <v>0.5</v>
      </c>
    </row>
    <row r="322" spans="1:8" x14ac:dyDescent="0.3">
      <c r="A322" s="163" t="s">
        <v>686</v>
      </c>
      <c r="B322" s="164" t="s">
        <v>601</v>
      </c>
      <c r="C322" s="163" t="s">
        <v>848</v>
      </c>
      <c r="D322" s="163" t="s">
        <v>885</v>
      </c>
      <c r="E322" s="163" t="str">
        <f t="shared" si="4"/>
        <v>VFG-Materials-Chemical</v>
      </c>
      <c r="F322" s="165">
        <v>142686.780379</v>
      </c>
      <c r="G322" s="166" t="s">
        <v>64</v>
      </c>
      <c r="H322" s="167">
        <v>0.5</v>
      </c>
    </row>
    <row r="323" spans="1:8" x14ac:dyDescent="0.3">
      <c r="A323" s="163" t="s">
        <v>686</v>
      </c>
      <c r="B323" s="164" t="s">
        <v>773</v>
      </c>
      <c r="C323" s="163" t="s">
        <v>848</v>
      </c>
      <c r="D323" s="163" t="s">
        <v>894</v>
      </c>
      <c r="E323" s="163" t="str">
        <f t="shared" ref="E323:E386" si="5">B323&amp;"-"&amp;C323&amp;"-"&amp;D323</f>
        <v>VGC-Materials-Ceramic, Granic, Brick</v>
      </c>
      <c r="F323" s="165">
        <v>626647.30968399998</v>
      </c>
      <c r="G323" s="166" t="s">
        <v>64</v>
      </c>
      <c r="H323" s="167">
        <v>0.5</v>
      </c>
    </row>
    <row r="324" spans="1:8" x14ac:dyDescent="0.3">
      <c r="A324" s="163" t="s">
        <v>686</v>
      </c>
      <c r="B324" s="164" t="s">
        <v>604</v>
      </c>
      <c r="C324" s="163" t="s">
        <v>833</v>
      </c>
      <c r="D324" s="163" t="s">
        <v>838</v>
      </c>
      <c r="E324" s="163" t="str">
        <f t="shared" si="5"/>
        <v>VHC-Consumer Staples-Fisheries</v>
      </c>
      <c r="F324" s="165">
        <v>1387264.7775890001</v>
      </c>
      <c r="G324" s="166" t="s">
        <v>61</v>
      </c>
      <c r="H324" s="167">
        <v>0.5</v>
      </c>
    </row>
    <row r="325" spans="1:8" x14ac:dyDescent="0.3">
      <c r="A325" s="163" t="s">
        <v>686</v>
      </c>
      <c r="B325" s="164" t="s">
        <v>828</v>
      </c>
      <c r="C325" s="163" t="s">
        <v>795</v>
      </c>
      <c r="D325" s="163" t="s">
        <v>852</v>
      </c>
      <c r="E325" s="163" t="str">
        <f t="shared" si="5"/>
        <v>VHM-Financial-Real Estate</v>
      </c>
      <c r="F325" s="165">
        <v>14284453.166652</v>
      </c>
      <c r="G325" s="166" t="s">
        <v>64</v>
      </c>
      <c r="H325" s="167">
        <v>0.5</v>
      </c>
    </row>
    <row r="326" spans="1:8" x14ac:dyDescent="0.3">
      <c r="A326" s="163" t="s">
        <v>686</v>
      </c>
      <c r="B326" s="164" t="s">
        <v>606</v>
      </c>
      <c r="C326" s="163" t="s">
        <v>795</v>
      </c>
      <c r="D326" s="163" t="s">
        <v>852</v>
      </c>
      <c r="E326" s="163" t="str">
        <f t="shared" si="5"/>
        <v>VIC-Financial-Real Estate</v>
      </c>
      <c r="F326" s="165">
        <v>4967271.7646660004</v>
      </c>
      <c r="G326" s="166" t="s">
        <v>71</v>
      </c>
      <c r="H326" s="167">
        <v>0.3</v>
      </c>
    </row>
    <row r="327" spans="1:8" x14ac:dyDescent="0.3">
      <c r="A327" s="163" t="s">
        <v>686</v>
      </c>
      <c r="B327" s="164" t="s">
        <v>607</v>
      </c>
      <c r="C327" s="163" t="s">
        <v>829</v>
      </c>
      <c r="D327" s="163" t="s">
        <v>830</v>
      </c>
      <c r="E327" s="163" t="str">
        <f t="shared" si="5"/>
        <v>VID-Consumer Discretionary-Consumer Retailing</v>
      </c>
      <c r="F327" s="165">
        <v>10833.957770999999</v>
      </c>
      <c r="G327" s="166" t="s">
        <v>68</v>
      </c>
      <c r="H327" s="167">
        <v>0.3</v>
      </c>
    </row>
    <row r="328" spans="1:8" x14ac:dyDescent="0.3">
      <c r="A328" s="163" t="s">
        <v>686</v>
      </c>
      <c r="B328" s="164" t="s">
        <v>610</v>
      </c>
      <c r="C328" s="163" t="s">
        <v>844</v>
      </c>
      <c r="D328" s="163" t="s">
        <v>856</v>
      </c>
      <c r="E328" s="163" t="str">
        <f t="shared" si="5"/>
        <v>VIP-Industrials-Transportation</v>
      </c>
      <c r="F328" s="165">
        <v>17910.913851000001</v>
      </c>
      <c r="G328" s="166" t="s">
        <v>71</v>
      </c>
      <c r="H328" s="167">
        <v>0.3</v>
      </c>
    </row>
    <row r="329" spans="1:8" x14ac:dyDescent="0.3">
      <c r="A329" s="163" t="s">
        <v>686</v>
      </c>
      <c r="B329" s="164" t="s">
        <v>611</v>
      </c>
      <c r="C329" s="163" t="s">
        <v>848</v>
      </c>
      <c r="D329" s="163" t="s">
        <v>889</v>
      </c>
      <c r="E329" s="163" t="str">
        <f t="shared" si="5"/>
        <v xml:space="preserve">VIS-Materials-Steel </v>
      </c>
      <c r="F329" s="165">
        <v>-336769.58021400002</v>
      </c>
      <c r="G329" s="166" t="s">
        <v>73</v>
      </c>
      <c r="H329" s="167">
        <v>0.3</v>
      </c>
    </row>
    <row r="330" spans="1:8" x14ac:dyDescent="0.3">
      <c r="A330" s="163" t="s">
        <v>686</v>
      </c>
      <c r="B330" s="164" t="s">
        <v>754</v>
      </c>
      <c r="C330" s="163" t="s">
        <v>844</v>
      </c>
      <c r="D330" s="163" t="s">
        <v>856</v>
      </c>
      <c r="E330" s="163" t="str">
        <f t="shared" si="5"/>
        <v>VJC-Industrials-Transportation</v>
      </c>
      <c r="F330" s="165">
        <v>5335036.3572500004</v>
      </c>
      <c r="G330" s="166" t="s">
        <v>61</v>
      </c>
      <c r="H330" s="167">
        <v>0.5</v>
      </c>
    </row>
    <row r="331" spans="1:8" x14ac:dyDescent="0.3">
      <c r="A331" s="163" t="s">
        <v>686</v>
      </c>
      <c r="B331" s="164" t="s">
        <v>617</v>
      </c>
      <c r="C331" s="163" t="s">
        <v>869</v>
      </c>
      <c r="D331" s="163" t="s">
        <v>870</v>
      </c>
      <c r="E331" s="163" t="str">
        <f t="shared" si="5"/>
        <v>VMD-Health Care-Health Care Equipment &amp; Services</v>
      </c>
      <c r="F331" s="165">
        <v>33379.202357000002</v>
      </c>
      <c r="G331" s="166" t="s">
        <v>80</v>
      </c>
      <c r="H331" s="167">
        <v>0</v>
      </c>
    </row>
    <row r="332" spans="1:8" x14ac:dyDescent="0.3">
      <c r="A332" s="163" t="s">
        <v>686</v>
      </c>
      <c r="B332" s="164" t="s">
        <v>621</v>
      </c>
      <c r="C332" s="163" t="s">
        <v>844</v>
      </c>
      <c r="D332" s="163" t="s">
        <v>845</v>
      </c>
      <c r="E332" s="163" t="str">
        <f t="shared" si="5"/>
        <v>VNE-Industrials-Engineering&amp;Construction</v>
      </c>
      <c r="F332" s="165">
        <v>-21946.893419</v>
      </c>
      <c r="G332" s="166" t="s">
        <v>68</v>
      </c>
      <c r="H332" s="167">
        <v>0.3</v>
      </c>
    </row>
    <row r="333" spans="1:8" x14ac:dyDescent="0.3">
      <c r="A333" s="163" t="s">
        <v>686</v>
      </c>
      <c r="B333" s="164" t="s">
        <v>623</v>
      </c>
      <c r="C333" s="163" t="s">
        <v>795</v>
      </c>
      <c r="D333" s="163" t="s">
        <v>855</v>
      </c>
      <c r="E333" s="163" t="str">
        <f t="shared" si="5"/>
        <v>VNG-Financial-Real Estate (Hotel)</v>
      </c>
      <c r="F333" s="165">
        <v>30054.890683000001</v>
      </c>
      <c r="G333" s="166" t="s">
        <v>73</v>
      </c>
      <c r="H333" s="167">
        <v>0.3</v>
      </c>
    </row>
    <row r="334" spans="1:8" x14ac:dyDescent="0.3">
      <c r="A334" s="163" t="s">
        <v>686</v>
      </c>
      <c r="B334" s="164" t="s">
        <v>624</v>
      </c>
      <c r="C334" s="163" t="s">
        <v>844</v>
      </c>
      <c r="D334" s="163" t="s">
        <v>856</v>
      </c>
      <c r="E334" s="163" t="str">
        <f t="shared" si="5"/>
        <v>VNL-Industrials-Transportation</v>
      </c>
      <c r="F334" s="165">
        <v>18593.08365</v>
      </c>
      <c r="G334" s="166" t="s">
        <v>66</v>
      </c>
      <c r="H334" s="167">
        <v>0.5</v>
      </c>
    </row>
    <row r="335" spans="1:8" x14ac:dyDescent="0.3">
      <c r="A335" s="163" t="s">
        <v>686</v>
      </c>
      <c r="B335" s="164" t="s">
        <v>625</v>
      </c>
      <c r="C335" s="163" t="s">
        <v>833</v>
      </c>
      <c r="D335" s="163" t="s">
        <v>835</v>
      </c>
      <c r="E335" s="163" t="str">
        <f t="shared" si="5"/>
        <v>VNM-Consumer Staples-Food &amp; Beverage</v>
      </c>
      <c r="F335" s="165">
        <v>10679144.526998</v>
      </c>
      <c r="G335" s="166" t="s">
        <v>61</v>
      </c>
      <c r="H335" s="167">
        <v>0.5</v>
      </c>
    </row>
    <row r="336" spans="1:8" x14ac:dyDescent="0.3">
      <c r="A336" s="163" t="s">
        <v>686</v>
      </c>
      <c r="B336" s="164" t="s">
        <v>626</v>
      </c>
      <c r="C336" s="163" t="s">
        <v>844</v>
      </c>
      <c r="D336" s="163" t="s">
        <v>856</v>
      </c>
      <c r="E336" s="163" t="str">
        <f t="shared" si="5"/>
        <v>VNS-Industrials-Transportation</v>
      </c>
      <c r="F336" s="165">
        <v>127201.425336</v>
      </c>
      <c r="G336" s="166" t="s">
        <v>64</v>
      </c>
      <c r="H336" s="167">
        <v>0.5</v>
      </c>
    </row>
    <row r="337" spans="1:8" x14ac:dyDescent="0.3">
      <c r="A337" s="163" t="s">
        <v>686</v>
      </c>
      <c r="B337" s="164" t="s">
        <v>628</v>
      </c>
      <c r="C337" s="163" t="s">
        <v>844</v>
      </c>
      <c r="D337" s="163" t="s">
        <v>856</v>
      </c>
      <c r="E337" s="163" t="str">
        <f t="shared" si="5"/>
        <v>VOS-Industrials-Transportation</v>
      </c>
      <c r="F337" s="165">
        <v>1091.832414</v>
      </c>
      <c r="G337" s="166" t="s">
        <v>80</v>
      </c>
      <c r="H337" s="167">
        <v>0</v>
      </c>
    </row>
    <row r="338" spans="1:8" x14ac:dyDescent="0.3">
      <c r="A338" s="163" t="s">
        <v>686</v>
      </c>
      <c r="B338" s="164" t="s">
        <v>821</v>
      </c>
      <c r="C338" s="163" t="s">
        <v>874</v>
      </c>
      <c r="D338" s="163" t="s">
        <v>875</v>
      </c>
      <c r="E338" s="163" t="str">
        <f t="shared" si="5"/>
        <v>VPD-Utilities-Electricity transmission</v>
      </c>
      <c r="F338" s="165">
        <v>174293.11327500001</v>
      </c>
      <c r="G338" s="166" t="s">
        <v>71</v>
      </c>
      <c r="H338" s="167">
        <v>0.3</v>
      </c>
    </row>
    <row r="339" spans="1:8" x14ac:dyDescent="0.3">
      <c r="A339" s="163" t="s">
        <v>686</v>
      </c>
      <c r="B339" s="164" t="s">
        <v>819</v>
      </c>
      <c r="C339" s="163" t="s">
        <v>848</v>
      </c>
      <c r="D339" s="163" t="s">
        <v>849</v>
      </c>
      <c r="E339" s="163" t="str">
        <f t="shared" si="5"/>
        <v>VPG-Materials-Mining</v>
      </c>
      <c r="F339" s="165">
        <v>45600.037043999997</v>
      </c>
      <c r="G339" s="166" t="s">
        <v>75</v>
      </c>
      <c r="H339" s="167">
        <v>0.2</v>
      </c>
    </row>
    <row r="340" spans="1:8" x14ac:dyDescent="0.3">
      <c r="A340" s="163" t="s">
        <v>686</v>
      </c>
      <c r="B340" s="164" t="s">
        <v>629</v>
      </c>
      <c r="C340" s="163" t="s">
        <v>795</v>
      </c>
      <c r="D340" s="163" t="s">
        <v>852</v>
      </c>
      <c r="E340" s="163" t="str">
        <f t="shared" si="5"/>
        <v>VPH-Financial-Real Estate</v>
      </c>
      <c r="F340" s="165">
        <v>109033.50572299999</v>
      </c>
      <c r="G340" s="166" t="s">
        <v>64</v>
      </c>
      <c r="H340" s="167">
        <v>0.5</v>
      </c>
    </row>
    <row r="341" spans="1:8" x14ac:dyDescent="0.3">
      <c r="A341" s="163" t="s">
        <v>686</v>
      </c>
      <c r="B341" s="164" t="s">
        <v>810</v>
      </c>
      <c r="C341" s="163" t="s">
        <v>795</v>
      </c>
      <c r="D341" s="163" t="s">
        <v>852</v>
      </c>
      <c r="E341" s="163" t="str">
        <f t="shared" si="5"/>
        <v>VPI-Financial-Real Estate</v>
      </c>
      <c r="F341" s="165">
        <v>421646.12541199999</v>
      </c>
      <c r="G341" s="166" t="s">
        <v>73</v>
      </c>
      <c r="H341" s="167">
        <v>0.3</v>
      </c>
    </row>
    <row r="342" spans="1:8" x14ac:dyDescent="0.3">
      <c r="A342" s="163" t="s">
        <v>686</v>
      </c>
      <c r="B342" s="164" t="s">
        <v>630</v>
      </c>
      <c r="C342" s="163" t="s">
        <v>848</v>
      </c>
      <c r="D342" s="163" t="s">
        <v>887</v>
      </c>
      <c r="E342" s="163" t="str">
        <f t="shared" si="5"/>
        <v>VPK-Materials-Packaging&amp;Containers</v>
      </c>
      <c r="F342" s="165">
        <v>-31565.021024000001</v>
      </c>
      <c r="G342" s="166" t="s">
        <v>80</v>
      </c>
      <c r="H342" s="167">
        <v>0</v>
      </c>
    </row>
    <row r="343" spans="1:8" x14ac:dyDescent="0.3">
      <c r="A343" s="163" t="s">
        <v>686</v>
      </c>
      <c r="B343" s="164" t="s">
        <v>631</v>
      </c>
      <c r="C343" s="163" t="s">
        <v>848</v>
      </c>
      <c r="D343" s="163" t="s">
        <v>885</v>
      </c>
      <c r="E343" s="163" t="str">
        <f t="shared" si="5"/>
        <v>VPS-Materials-Chemical</v>
      </c>
      <c r="F343" s="165">
        <v>16610.895059999999</v>
      </c>
      <c r="G343" s="166" t="s">
        <v>64</v>
      </c>
      <c r="H343" s="167">
        <v>0.5</v>
      </c>
    </row>
    <row r="344" spans="1:8" x14ac:dyDescent="0.3">
      <c r="A344" s="163" t="s">
        <v>686</v>
      </c>
      <c r="B344" s="164" t="s">
        <v>632</v>
      </c>
      <c r="C344" s="163" t="s">
        <v>844</v>
      </c>
      <c r="D344" s="163" t="s">
        <v>845</v>
      </c>
      <c r="E344" s="163" t="str">
        <f t="shared" si="5"/>
        <v>VRC-Industrials-Engineering&amp;Construction</v>
      </c>
      <c r="F344" s="165">
        <v>123956.91767900001</v>
      </c>
      <c r="G344" s="166" t="e">
        <v>#N/A</v>
      </c>
      <c r="H344" s="167" t="e">
        <v>#N/A</v>
      </c>
    </row>
    <row r="345" spans="1:8" x14ac:dyDescent="0.3">
      <c r="A345" s="163" t="s">
        <v>686</v>
      </c>
      <c r="B345" s="164" t="s">
        <v>805</v>
      </c>
      <c r="C345" s="163" t="s">
        <v>795</v>
      </c>
      <c r="D345" s="163" t="s">
        <v>852</v>
      </c>
      <c r="E345" s="163" t="str">
        <f t="shared" si="5"/>
        <v>VRE-Financial-Real Estate</v>
      </c>
      <c r="F345" s="165">
        <v>2404386.3629970001</v>
      </c>
      <c r="G345" s="166" t="s">
        <v>64</v>
      </c>
      <c r="H345" s="167">
        <v>0.5</v>
      </c>
    </row>
    <row r="346" spans="1:8" x14ac:dyDescent="0.3">
      <c r="A346" s="163" t="s">
        <v>686</v>
      </c>
      <c r="B346" s="164" t="s">
        <v>634</v>
      </c>
      <c r="C346" s="163" t="s">
        <v>844</v>
      </c>
      <c r="D346" s="163" t="s">
        <v>861</v>
      </c>
      <c r="E346" s="163" t="str">
        <f t="shared" si="5"/>
        <v>VSC-Industrials-Sea port</v>
      </c>
      <c r="F346" s="165">
        <v>226234.90212000001</v>
      </c>
      <c r="G346" s="166" t="s">
        <v>66</v>
      </c>
      <c r="H346" s="167">
        <v>0.5</v>
      </c>
    </row>
    <row r="347" spans="1:8" x14ac:dyDescent="0.3">
      <c r="A347" s="163" t="s">
        <v>686</v>
      </c>
      <c r="B347" s="164" t="s">
        <v>635</v>
      </c>
      <c r="C347" s="163" t="s">
        <v>874</v>
      </c>
      <c r="D347" s="163" t="s">
        <v>876</v>
      </c>
      <c r="E347" s="163" t="str">
        <f t="shared" si="5"/>
        <v>VSH-Utilities-Hydroelectric Power</v>
      </c>
      <c r="F347" s="165">
        <v>135109.79320799999</v>
      </c>
      <c r="G347" s="166" t="s">
        <v>77</v>
      </c>
      <c r="H347" s="167">
        <v>0.2</v>
      </c>
    </row>
    <row r="348" spans="1:8" x14ac:dyDescent="0.3">
      <c r="A348" s="163" t="s">
        <v>686</v>
      </c>
      <c r="B348" s="164" t="s">
        <v>636</v>
      </c>
      <c r="C348" s="163" t="s">
        <v>874</v>
      </c>
      <c r="D348" s="163" t="s">
        <v>878</v>
      </c>
      <c r="E348" s="163" t="str">
        <f t="shared" si="5"/>
        <v>VSI-Utilities-Water</v>
      </c>
      <c r="F348" s="165">
        <v>19877.895441000001</v>
      </c>
      <c r="G348" s="166" t="s">
        <v>78</v>
      </c>
      <c r="H348" s="167">
        <v>0.2</v>
      </c>
    </row>
    <row r="349" spans="1:8" x14ac:dyDescent="0.3">
      <c r="A349" s="163" t="s">
        <v>686</v>
      </c>
      <c r="B349" s="164" t="s">
        <v>637</v>
      </c>
      <c r="C349" s="163" t="s">
        <v>844</v>
      </c>
      <c r="D349" s="163" t="s">
        <v>879</v>
      </c>
      <c r="E349" s="163" t="str">
        <f t="shared" si="5"/>
        <v>VTB-Industrials-Electrical Compo&amp;Equip</v>
      </c>
      <c r="F349" s="165">
        <v>15350.829099</v>
      </c>
      <c r="G349" s="166" t="s">
        <v>66</v>
      </c>
      <c r="H349" s="167">
        <v>0.5</v>
      </c>
    </row>
    <row r="350" spans="1:8" x14ac:dyDescent="0.3">
      <c r="A350" s="163" t="s">
        <v>686</v>
      </c>
      <c r="B350" s="164" t="s">
        <v>641</v>
      </c>
      <c r="C350" s="163" t="s">
        <v>844</v>
      </c>
      <c r="D350" s="163" t="s">
        <v>856</v>
      </c>
      <c r="E350" s="163" t="str">
        <f t="shared" si="5"/>
        <v>VTO-Industrials-Transportation</v>
      </c>
      <c r="F350" s="165">
        <v>95321.983286999995</v>
      </c>
      <c r="G350" s="166" t="s">
        <v>73</v>
      </c>
      <c r="H350" s="167">
        <v>0.3</v>
      </c>
    </row>
    <row r="351" spans="1:8" x14ac:dyDescent="0.3">
      <c r="A351" s="163" t="s">
        <v>686</v>
      </c>
      <c r="B351" s="164" t="s">
        <v>924</v>
      </c>
      <c r="C351" s="163" t="s">
        <v>848</v>
      </c>
      <c r="D351" s="163" t="s">
        <v>849</v>
      </c>
      <c r="E351" s="163" t="str">
        <f t="shared" si="5"/>
        <v>YBM-Materials-Mining</v>
      </c>
      <c r="F351" s="165">
        <v>28529.548382000001</v>
      </c>
      <c r="G351" s="166" t="s">
        <v>73</v>
      </c>
      <c r="H351" s="167">
        <v>0.3</v>
      </c>
    </row>
    <row r="352" spans="1:8" x14ac:dyDescent="0.3">
      <c r="A352" s="163" t="s">
        <v>686</v>
      </c>
      <c r="B352" s="164" t="s">
        <v>925</v>
      </c>
      <c r="C352" s="163" t="s">
        <v>871</v>
      </c>
      <c r="D352" s="163" t="s">
        <v>926</v>
      </c>
      <c r="E352" s="163" t="str">
        <f t="shared" si="5"/>
        <v>YEG-Information Technology-Media</v>
      </c>
      <c r="F352" s="165">
        <v>-188502.90601000001</v>
      </c>
      <c r="G352" s="166" t="s">
        <v>68</v>
      </c>
      <c r="H352" s="167">
        <v>0.3</v>
      </c>
    </row>
    <row r="353" spans="1:8" x14ac:dyDescent="0.3">
      <c r="A353" s="163" t="s">
        <v>681</v>
      </c>
      <c r="B353" s="164" t="s">
        <v>909</v>
      </c>
      <c r="C353" s="163" t="s">
        <v>795</v>
      </c>
      <c r="D353" s="163" t="s">
        <v>852</v>
      </c>
      <c r="E353" s="163" t="str">
        <f t="shared" si="5"/>
        <v>AAV-Financial-Real Estate</v>
      </c>
      <c r="F353" s="165">
        <v>34149.431989999997</v>
      </c>
      <c r="G353" s="166" t="s">
        <v>64</v>
      </c>
      <c r="H353" s="167">
        <v>0.5</v>
      </c>
    </row>
    <row r="354" spans="1:8" x14ac:dyDescent="0.3">
      <c r="A354" s="163" t="s">
        <v>681</v>
      </c>
      <c r="B354" s="164" t="s">
        <v>731</v>
      </c>
      <c r="C354" s="163" t="s">
        <v>848</v>
      </c>
      <c r="D354" s="163" t="s">
        <v>849</v>
      </c>
      <c r="E354" s="163" t="str">
        <f t="shared" si="5"/>
        <v>ACM-Materials-Mining</v>
      </c>
      <c r="F354" s="165">
        <v>-87759.536441000004</v>
      </c>
      <c r="G354" s="166" t="s">
        <v>73</v>
      </c>
      <c r="H354" s="167">
        <v>0.3</v>
      </c>
    </row>
    <row r="355" spans="1:8" x14ac:dyDescent="0.3">
      <c r="A355" s="163" t="s">
        <v>681</v>
      </c>
      <c r="B355" s="164" t="s">
        <v>746</v>
      </c>
      <c r="C355" s="163" t="s">
        <v>829</v>
      </c>
      <c r="D355" s="163" t="s">
        <v>857</v>
      </c>
      <c r="E355" s="163" t="str">
        <f t="shared" si="5"/>
        <v>ADC-Consumer Discretionary-Consumer Services</v>
      </c>
      <c r="F355" s="165">
        <v>10593.474985000001</v>
      </c>
      <c r="G355" s="166" t="s">
        <v>68</v>
      </c>
      <c r="H355" s="167">
        <v>0.3</v>
      </c>
    </row>
    <row r="356" spans="1:8" x14ac:dyDescent="0.3">
      <c r="A356" s="163" t="s">
        <v>681</v>
      </c>
      <c r="B356" s="164" t="s">
        <v>766</v>
      </c>
      <c r="C356" s="163" t="s">
        <v>848</v>
      </c>
      <c r="D356" s="163" t="s">
        <v>887</v>
      </c>
      <c r="E356" s="163" t="str">
        <f t="shared" si="5"/>
        <v>ALT-Materials-Packaging&amp;Containers</v>
      </c>
      <c r="F356" s="165">
        <v>9950.7538480000003</v>
      </c>
      <c r="G356" s="166" t="e">
        <v>#N/A</v>
      </c>
      <c r="H356" s="167" t="e">
        <v>#N/A</v>
      </c>
    </row>
    <row r="357" spans="1:8" x14ac:dyDescent="0.3">
      <c r="A357" s="163" t="s">
        <v>681</v>
      </c>
      <c r="B357" s="164" t="s">
        <v>732</v>
      </c>
      <c r="C357" s="163" t="s">
        <v>848</v>
      </c>
      <c r="D357" s="163" t="s">
        <v>849</v>
      </c>
      <c r="E357" s="163" t="str">
        <f t="shared" si="5"/>
        <v>AMC-Materials-Mining</v>
      </c>
      <c r="F357" s="165">
        <v>10896.186922000001</v>
      </c>
      <c r="G357" s="166" t="s">
        <v>68</v>
      </c>
      <c r="H357" s="167">
        <v>0.3</v>
      </c>
    </row>
    <row r="358" spans="1:8" x14ac:dyDescent="0.3">
      <c r="A358" s="163" t="s">
        <v>681</v>
      </c>
      <c r="B358" s="164" t="s">
        <v>728</v>
      </c>
      <c r="C358" s="163" t="s">
        <v>844</v>
      </c>
      <c r="D358" s="163" t="s">
        <v>845</v>
      </c>
      <c r="E358" s="163" t="str">
        <f t="shared" si="5"/>
        <v>AME-Industrials-Engineering&amp;Construction</v>
      </c>
      <c r="F358" s="165">
        <v>18979.387181999999</v>
      </c>
      <c r="G358" s="166" t="s">
        <v>66</v>
      </c>
      <c r="H358" s="167">
        <v>0.5</v>
      </c>
    </row>
    <row r="359" spans="1:8" x14ac:dyDescent="0.3">
      <c r="A359" s="163" t="s">
        <v>681</v>
      </c>
      <c r="B359" s="164" t="s">
        <v>759</v>
      </c>
      <c r="C359" s="163" t="s">
        <v>869</v>
      </c>
      <c r="D359" s="163" t="s">
        <v>870</v>
      </c>
      <c r="E359" s="163" t="str">
        <f t="shared" si="5"/>
        <v>AMV-Health Care-Health Care Equipment &amp; Services</v>
      </c>
      <c r="F359" s="165">
        <v>228968.81350799999</v>
      </c>
      <c r="G359" s="166" t="s">
        <v>61</v>
      </c>
      <c r="H359" s="167">
        <v>0.5</v>
      </c>
    </row>
    <row r="360" spans="1:8" x14ac:dyDescent="0.3">
      <c r="A360" s="163" t="s">
        <v>681</v>
      </c>
      <c r="B360" s="164" t="s">
        <v>739</v>
      </c>
      <c r="C360" s="163" t="s">
        <v>795</v>
      </c>
      <c r="D360" s="163" t="s">
        <v>852</v>
      </c>
      <c r="E360" s="163" t="str">
        <f t="shared" si="5"/>
        <v>API-Financial-Real Estate</v>
      </c>
      <c r="F360" s="165">
        <v>-46726.416815999997</v>
      </c>
      <c r="G360" s="166" t="s">
        <v>78</v>
      </c>
      <c r="H360" s="167">
        <v>0.2</v>
      </c>
    </row>
    <row r="361" spans="1:8" x14ac:dyDescent="0.3">
      <c r="A361" s="163" t="s">
        <v>681</v>
      </c>
      <c r="B361" s="164" t="s">
        <v>780</v>
      </c>
      <c r="C361" s="163" t="s">
        <v>842</v>
      </c>
      <c r="D361" s="163" t="s">
        <v>843</v>
      </c>
      <c r="E361" s="163" t="str">
        <f t="shared" si="5"/>
        <v>APP-Energy-Oil&amp;Gas</v>
      </c>
      <c r="F361" s="165">
        <v>1034.2044330000001</v>
      </c>
      <c r="G361" s="166" t="s">
        <v>71</v>
      </c>
      <c r="H361" s="167">
        <v>0.3</v>
      </c>
    </row>
    <row r="362" spans="1:8" x14ac:dyDescent="0.3">
      <c r="A362" s="163" t="s">
        <v>681</v>
      </c>
      <c r="B362" s="164" t="s">
        <v>778</v>
      </c>
      <c r="C362" s="163" t="s">
        <v>829</v>
      </c>
      <c r="D362" s="163" t="s">
        <v>898</v>
      </c>
      <c r="E362" s="163" t="str">
        <f t="shared" si="5"/>
        <v>ARM-Consumer Discretionary-Wholesale</v>
      </c>
      <c r="F362" s="165">
        <v>6959.7790210000003</v>
      </c>
      <c r="G362" s="166" t="s">
        <v>68</v>
      </c>
      <c r="H362" s="167">
        <v>0.3</v>
      </c>
    </row>
    <row r="363" spans="1:8" x14ac:dyDescent="0.3">
      <c r="A363" s="163" t="s">
        <v>681</v>
      </c>
      <c r="B363" s="164" t="s">
        <v>647</v>
      </c>
      <c r="C363" s="163" t="s">
        <v>833</v>
      </c>
      <c r="D363" s="163" t="s">
        <v>835</v>
      </c>
      <c r="E363" s="163" t="str">
        <f t="shared" si="5"/>
        <v>ATS-Consumer Staples-Food &amp; Beverage</v>
      </c>
      <c r="F363" s="165">
        <v>-1221.3188290000001</v>
      </c>
      <c r="G363" s="166" t="s">
        <v>66</v>
      </c>
      <c r="H363" s="167">
        <v>0.5</v>
      </c>
    </row>
    <row r="364" spans="1:8" x14ac:dyDescent="0.3">
      <c r="A364" s="163" t="s">
        <v>681</v>
      </c>
      <c r="B364" s="164" t="s">
        <v>799</v>
      </c>
      <c r="C364" s="163" t="s">
        <v>844</v>
      </c>
      <c r="D364" s="163" t="s">
        <v>845</v>
      </c>
      <c r="E364" s="163" t="str">
        <f t="shared" si="5"/>
        <v>BAX-Industrials-Engineering&amp;Construction</v>
      </c>
      <c r="F364" s="165">
        <v>23068.344901</v>
      </c>
      <c r="G364" s="166" t="s">
        <v>66</v>
      </c>
      <c r="H364" s="167">
        <v>0.5</v>
      </c>
    </row>
    <row r="365" spans="1:8" x14ac:dyDescent="0.3">
      <c r="A365" s="163" t="s">
        <v>681</v>
      </c>
      <c r="B365" s="164" t="s">
        <v>767</v>
      </c>
      <c r="C365" s="163" t="s">
        <v>848</v>
      </c>
      <c r="D365" s="163" t="s">
        <v>887</v>
      </c>
      <c r="E365" s="163" t="str">
        <f t="shared" si="5"/>
        <v>BBS-Materials-Packaging&amp;Containers</v>
      </c>
      <c r="F365" s="165">
        <v>5318.3261409999996</v>
      </c>
      <c r="G365" s="166" t="s">
        <v>78</v>
      </c>
      <c r="H365" s="167">
        <v>0.2</v>
      </c>
    </row>
    <row r="366" spans="1:8" x14ac:dyDescent="0.3">
      <c r="A366" s="163" t="s">
        <v>681</v>
      </c>
      <c r="B366" s="164" t="s">
        <v>771</v>
      </c>
      <c r="C366" s="163" t="s">
        <v>848</v>
      </c>
      <c r="D366" s="163" t="s">
        <v>864</v>
      </c>
      <c r="E366" s="163" t="str">
        <f t="shared" si="5"/>
        <v>BCC-Materials-Cement</v>
      </c>
      <c r="F366" s="165">
        <v>151284.28308200001</v>
      </c>
      <c r="G366" s="166" t="s">
        <v>75</v>
      </c>
      <c r="H366" s="167">
        <v>0.2</v>
      </c>
    </row>
    <row r="367" spans="1:8" x14ac:dyDescent="0.3">
      <c r="A367" s="163" t="s">
        <v>681</v>
      </c>
      <c r="B367" s="164" t="s">
        <v>748</v>
      </c>
      <c r="C367" s="163" t="s">
        <v>829</v>
      </c>
      <c r="D367" s="163" t="s">
        <v>859</v>
      </c>
      <c r="E367" s="163" t="str">
        <f t="shared" si="5"/>
        <v>BDB-Consumer Discretionary-Printing</v>
      </c>
      <c r="F367" s="165">
        <v>1136.589733</v>
      </c>
      <c r="G367" s="166" t="e">
        <v>#N/A</v>
      </c>
      <c r="H367" s="167" t="e">
        <v>#N/A</v>
      </c>
    </row>
    <row r="368" spans="1:8" x14ac:dyDescent="0.3">
      <c r="A368" s="163" t="s">
        <v>681</v>
      </c>
      <c r="B368" s="164" t="s">
        <v>749</v>
      </c>
      <c r="C368" s="163" t="s">
        <v>829</v>
      </c>
      <c r="D368" s="163" t="s">
        <v>859</v>
      </c>
      <c r="E368" s="163" t="str">
        <f t="shared" si="5"/>
        <v>BED-Consumer Discretionary-Printing</v>
      </c>
      <c r="F368" s="165">
        <v>27818.031180999998</v>
      </c>
      <c r="G368" s="166" t="s">
        <v>61</v>
      </c>
      <c r="H368" s="167">
        <v>0.5</v>
      </c>
    </row>
    <row r="369" spans="1:8" x14ac:dyDescent="0.3">
      <c r="A369" s="163" t="s">
        <v>681</v>
      </c>
      <c r="B369" s="164" t="s">
        <v>738</v>
      </c>
      <c r="C369" s="163" t="s">
        <v>795</v>
      </c>
      <c r="D369" s="163" t="s">
        <v>851</v>
      </c>
      <c r="E369" s="163" t="str">
        <f t="shared" si="5"/>
        <v>BII-Financial-Industrial Park</v>
      </c>
      <c r="F369" s="165">
        <v>-28134.234532999999</v>
      </c>
      <c r="G369" s="166" t="s">
        <v>66</v>
      </c>
      <c r="H369" s="167">
        <v>0.5</v>
      </c>
    </row>
    <row r="370" spans="1:8" x14ac:dyDescent="0.3">
      <c r="A370" s="163" t="s">
        <v>681</v>
      </c>
      <c r="B370" s="164" t="s">
        <v>734</v>
      </c>
      <c r="C370" s="163" t="s">
        <v>848</v>
      </c>
      <c r="D370" s="163" t="s">
        <v>849</v>
      </c>
      <c r="E370" s="163" t="str">
        <f t="shared" si="5"/>
        <v>BKC-Materials-Mining</v>
      </c>
      <c r="F370" s="165">
        <v>-6036.7779549999996</v>
      </c>
      <c r="G370" s="166" t="s">
        <v>77</v>
      </c>
      <c r="H370" s="167">
        <v>0.2</v>
      </c>
    </row>
    <row r="371" spans="1:8" x14ac:dyDescent="0.3">
      <c r="A371" s="163" t="s">
        <v>681</v>
      </c>
      <c r="B371" s="164" t="s">
        <v>727</v>
      </c>
      <c r="C371" s="163" t="s">
        <v>833</v>
      </c>
      <c r="D371" s="163" t="s">
        <v>838</v>
      </c>
      <c r="E371" s="163" t="str">
        <f t="shared" si="5"/>
        <v>BLF-Consumer Staples-Fisheries</v>
      </c>
      <c r="F371" s="165">
        <v>8646.3055660000009</v>
      </c>
      <c r="G371" s="166" t="s">
        <v>73</v>
      </c>
      <c r="H371" s="167">
        <v>0.3</v>
      </c>
    </row>
    <row r="372" spans="1:8" x14ac:dyDescent="0.3">
      <c r="A372" s="163" t="s">
        <v>681</v>
      </c>
      <c r="B372" s="164" t="s">
        <v>84</v>
      </c>
      <c r="C372" s="163" t="s">
        <v>848</v>
      </c>
      <c r="D372" s="163" t="s">
        <v>887</v>
      </c>
      <c r="E372" s="163" t="str">
        <f t="shared" si="5"/>
        <v>BPC-Materials-Packaging&amp;Containers</v>
      </c>
      <c r="F372" s="165">
        <v>4310.0166179999997</v>
      </c>
      <c r="G372" s="166" t="s">
        <v>66</v>
      </c>
      <c r="H372" s="167">
        <v>0.5</v>
      </c>
    </row>
    <row r="373" spans="1:8" x14ac:dyDescent="0.3">
      <c r="A373" s="163" t="s">
        <v>681</v>
      </c>
      <c r="B373" s="164" t="s">
        <v>86</v>
      </c>
      <c r="C373" s="163" t="s">
        <v>829</v>
      </c>
      <c r="D373" s="163" t="s">
        <v>830</v>
      </c>
      <c r="E373" s="163" t="str">
        <f t="shared" si="5"/>
        <v>BSC-Consumer Discretionary-Consumer Retailing</v>
      </c>
      <c r="F373" s="165">
        <v>984.08416199999999</v>
      </c>
      <c r="G373" s="166" t="e">
        <v>#N/A</v>
      </c>
      <c r="H373" s="167" t="e">
        <v>#N/A</v>
      </c>
    </row>
    <row r="374" spans="1:8" x14ac:dyDescent="0.3">
      <c r="A374" s="163" t="s">
        <v>681</v>
      </c>
      <c r="B374" s="164" t="s">
        <v>88</v>
      </c>
      <c r="C374" s="163" t="s">
        <v>829</v>
      </c>
      <c r="D374" s="163" t="s">
        <v>859</v>
      </c>
      <c r="E374" s="163" t="str">
        <f t="shared" si="5"/>
        <v>BST-Consumer Discretionary-Printing</v>
      </c>
      <c r="F374" s="165">
        <v>1406.1068330000001</v>
      </c>
      <c r="G374" s="166" t="s">
        <v>64</v>
      </c>
      <c r="H374" s="167">
        <v>0.5</v>
      </c>
    </row>
    <row r="375" spans="1:8" x14ac:dyDescent="0.3">
      <c r="A375" s="163" t="s">
        <v>681</v>
      </c>
      <c r="B375" s="164" t="s">
        <v>90</v>
      </c>
      <c r="C375" s="163" t="s">
        <v>848</v>
      </c>
      <c r="D375" s="163" t="s">
        <v>864</v>
      </c>
      <c r="E375" s="163" t="str">
        <f t="shared" si="5"/>
        <v>BTS-Materials-Cement</v>
      </c>
      <c r="F375" s="165">
        <v>48790.512408000002</v>
      </c>
      <c r="G375" s="166" t="s">
        <v>77</v>
      </c>
      <c r="H375" s="167">
        <v>0.2</v>
      </c>
    </row>
    <row r="376" spans="1:8" x14ac:dyDescent="0.3">
      <c r="A376" s="163" t="s">
        <v>681</v>
      </c>
      <c r="B376" s="164" t="s">
        <v>809</v>
      </c>
      <c r="C376" s="163" t="s">
        <v>874</v>
      </c>
      <c r="D376" s="163" t="s">
        <v>878</v>
      </c>
      <c r="E376" s="163" t="str">
        <f t="shared" si="5"/>
        <v>BTW-Utilities-Water</v>
      </c>
      <c r="F376" s="165">
        <v>22064.698245</v>
      </c>
      <c r="G376" s="166" t="s">
        <v>68</v>
      </c>
      <c r="H376" s="167">
        <v>0.3</v>
      </c>
    </row>
    <row r="377" spans="1:8" x14ac:dyDescent="0.3">
      <c r="A377" s="163" t="s">
        <v>681</v>
      </c>
      <c r="B377" s="164" t="s">
        <v>93</v>
      </c>
      <c r="C377" s="163" t="s">
        <v>848</v>
      </c>
      <c r="D377" s="163" t="s">
        <v>887</v>
      </c>
      <c r="E377" s="163" t="str">
        <f t="shared" si="5"/>
        <v>BXH-Materials-Packaging&amp;Containers</v>
      </c>
      <c r="F377" s="165">
        <v>3412.1592740000001</v>
      </c>
      <c r="G377" s="166" t="s">
        <v>66</v>
      </c>
      <c r="H377" s="167">
        <v>0.5</v>
      </c>
    </row>
    <row r="378" spans="1:8" x14ac:dyDescent="0.3">
      <c r="A378" s="163" t="s">
        <v>681</v>
      </c>
      <c r="B378" s="164" t="s">
        <v>800</v>
      </c>
      <c r="C378" s="163" t="s">
        <v>844</v>
      </c>
      <c r="D378" s="163" t="s">
        <v>845</v>
      </c>
      <c r="E378" s="163" t="str">
        <f t="shared" si="5"/>
        <v>C69-Industrials-Engineering&amp;Construction</v>
      </c>
      <c r="F378" s="165">
        <v>5159.2035519999999</v>
      </c>
      <c r="G378" s="166" t="s">
        <v>73</v>
      </c>
      <c r="H378" s="167">
        <v>0.3</v>
      </c>
    </row>
    <row r="379" spans="1:8" x14ac:dyDescent="0.3">
      <c r="A379" s="163" t="s">
        <v>681</v>
      </c>
      <c r="B379" s="164" t="s">
        <v>96</v>
      </c>
      <c r="C379" s="163" t="s">
        <v>844</v>
      </c>
      <c r="D379" s="163" t="s">
        <v>845</v>
      </c>
      <c r="E379" s="163" t="str">
        <f t="shared" si="5"/>
        <v>C92-Industrials-Engineering&amp;Construction</v>
      </c>
      <c r="F379" s="165">
        <v>-6968.518497</v>
      </c>
      <c r="G379" s="166" t="s">
        <v>77</v>
      </c>
      <c r="H379" s="167">
        <v>0.2</v>
      </c>
    </row>
    <row r="380" spans="1:8" x14ac:dyDescent="0.3">
      <c r="A380" s="163" t="s">
        <v>681</v>
      </c>
      <c r="B380" s="164" t="s">
        <v>813</v>
      </c>
      <c r="C380" s="163" t="s">
        <v>844</v>
      </c>
      <c r="D380" s="163" t="s">
        <v>861</v>
      </c>
      <c r="E380" s="163" t="str">
        <f t="shared" si="5"/>
        <v>CAG-Industrials-Sea port</v>
      </c>
      <c r="F380" s="165">
        <v>4660.6777570000004</v>
      </c>
      <c r="G380" s="166" t="e">
        <v>#N/A</v>
      </c>
      <c r="H380" s="167" t="e">
        <v>#N/A</v>
      </c>
    </row>
    <row r="381" spans="1:8" x14ac:dyDescent="0.3">
      <c r="A381" s="163" t="s">
        <v>681</v>
      </c>
      <c r="B381" s="164" t="s">
        <v>97</v>
      </c>
      <c r="C381" s="163" t="s">
        <v>833</v>
      </c>
      <c r="D381" s="163" t="s">
        <v>835</v>
      </c>
      <c r="E381" s="163" t="str">
        <f t="shared" si="5"/>
        <v>CAN-Consumer Staples-Food &amp; Beverage</v>
      </c>
      <c r="F381" s="165">
        <v>8193.7123360000005</v>
      </c>
      <c r="G381" s="166" t="s">
        <v>66</v>
      </c>
      <c r="H381" s="167">
        <v>0.5</v>
      </c>
    </row>
    <row r="382" spans="1:8" x14ac:dyDescent="0.3">
      <c r="A382" s="163" t="s">
        <v>681</v>
      </c>
      <c r="B382" s="164" t="s">
        <v>98</v>
      </c>
      <c r="C382" s="163" t="s">
        <v>833</v>
      </c>
      <c r="D382" s="163" t="s">
        <v>834</v>
      </c>
      <c r="E382" s="163" t="str">
        <f t="shared" si="5"/>
        <v>CAP-Consumer Staples-Agriculture</v>
      </c>
      <c r="F382" s="165">
        <v>22418.973226999999</v>
      </c>
      <c r="G382" s="166" t="s">
        <v>61</v>
      </c>
      <c r="H382" s="167">
        <v>0.5</v>
      </c>
    </row>
    <row r="383" spans="1:8" x14ac:dyDescent="0.3">
      <c r="A383" s="163" t="s">
        <v>681</v>
      </c>
      <c r="B383" s="164" t="s">
        <v>753</v>
      </c>
      <c r="C383" s="163" t="s">
        <v>844</v>
      </c>
      <c r="D383" s="163" t="s">
        <v>861</v>
      </c>
      <c r="E383" s="163" t="str">
        <f t="shared" si="5"/>
        <v>CDN-Industrials-Sea port</v>
      </c>
      <c r="F383" s="165" t="e">
        <v>#N/A</v>
      </c>
      <c r="G383" s="166" t="e">
        <v>#N/A</v>
      </c>
      <c r="H383" s="167" t="e">
        <v>#N/A</v>
      </c>
    </row>
    <row r="384" spans="1:8" x14ac:dyDescent="0.3">
      <c r="A384" s="163" t="s">
        <v>681</v>
      </c>
      <c r="B384" s="164" t="s">
        <v>103</v>
      </c>
      <c r="C384" s="163" t="s">
        <v>795</v>
      </c>
      <c r="D384" s="163" t="s">
        <v>852</v>
      </c>
      <c r="E384" s="163" t="str">
        <f t="shared" si="5"/>
        <v>CEO-Financial-Real Estate</v>
      </c>
      <c r="F384" s="165">
        <v>404310.97778900003</v>
      </c>
      <c r="G384" s="166" t="s">
        <v>64</v>
      </c>
      <c r="H384" s="167">
        <v>0.5</v>
      </c>
    </row>
    <row r="385" spans="1:8" x14ac:dyDescent="0.3">
      <c r="A385" s="163" t="s">
        <v>681</v>
      </c>
      <c r="B385" s="164" t="s">
        <v>716</v>
      </c>
      <c r="C385" s="163" t="s">
        <v>833</v>
      </c>
      <c r="D385" s="163" t="s">
        <v>834</v>
      </c>
      <c r="E385" s="163" t="str">
        <f t="shared" si="5"/>
        <v>CET-Consumer Staples-Agriculture</v>
      </c>
      <c r="F385" s="165">
        <v>5996.3183259999996</v>
      </c>
      <c r="G385" s="166" t="s">
        <v>64</v>
      </c>
      <c r="H385" s="167">
        <v>0.5</v>
      </c>
    </row>
    <row r="386" spans="1:8" x14ac:dyDescent="0.3">
      <c r="A386" s="163" t="s">
        <v>681</v>
      </c>
      <c r="B386" s="164" t="s">
        <v>811</v>
      </c>
      <c r="C386" s="163" t="s">
        <v>844</v>
      </c>
      <c r="D386" s="163" t="s">
        <v>856</v>
      </c>
      <c r="E386" s="163" t="str">
        <f t="shared" si="5"/>
        <v>CIA-Industrials-Transportation</v>
      </c>
      <c r="F386" s="165">
        <v>18034.230657</v>
      </c>
      <c r="G386" s="166" t="s">
        <v>66</v>
      </c>
      <c r="H386" s="167">
        <v>0.5</v>
      </c>
    </row>
    <row r="387" spans="1:8" x14ac:dyDescent="0.3">
      <c r="A387" s="163" t="s">
        <v>681</v>
      </c>
      <c r="B387" s="164" t="s">
        <v>107</v>
      </c>
      <c r="C387" s="163" t="s">
        <v>844</v>
      </c>
      <c r="D387" s="163" t="s">
        <v>879</v>
      </c>
      <c r="E387" s="163" t="str">
        <f t="shared" ref="E387:E450" si="6">B387&amp;"-"&amp;C387&amp;"-"&amp;D387</f>
        <v>CJC-Industrials-Electrical Compo&amp;Equip</v>
      </c>
      <c r="F387" s="165">
        <v>-2837.3891509999999</v>
      </c>
      <c r="G387" s="166" t="s">
        <v>78</v>
      </c>
      <c r="H387" s="167">
        <v>0.2</v>
      </c>
    </row>
    <row r="388" spans="1:8" x14ac:dyDescent="0.3">
      <c r="A388" s="163" t="s">
        <v>681</v>
      </c>
      <c r="B388" s="164" t="s">
        <v>108</v>
      </c>
      <c r="C388" s="163" t="s">
        <v>871</v>
      </c>
      <c r="D388" s="163" t="s">
        <v>872</v>
      </c>
      <c r="E388" s="163" t="str">
        <f t="shared" si="6"/>
        <v>CKV-Information Technology-Telecom</v>
      </c>
      <c r="F388" s="165">
        <v>6013.6507819999997</v>
      </c>
      <c r="G388" s="166" t="s">
        <v>66</v>
      </c>
      <c r="H388" s="167">
        <v>0.5</v>
      </c>
    </row>
    <row r="389" spans="1:8" x14ac:dyDescent="0.3">
      <c r="A389" s="163" t="s">
        <v>681</v>
      </c>
      <c r="B389" s="164" t="s">
        <v>772</v>
      </c>
      <c r="C389" s="163" t="s">
        <v>848</v>
      </c>
      <c r="D389" s="163" t="s">
        <v>864</v>
      </c>
      <c r="E389" s="163" t="str">
        <f t="shared" si="6"/>
        <v>CLH-Materials-Cement</v>
      </c>
      <c r="F389" s="165">
        <v>36559.130227000001</v>
      </c>
      <c r="G389" s="166" t="s">
        <v>71</v>
      </c>
      <c r="H389" s="167">
        <v>0.3</v>
      </c>
    </row>
    <row r="390" spans="1:8" x14ac:dyDescent="0.3">
      <c r="A390" s="163" t="s">
        <v>681</v>
      </c>
      <c r="B390" s="164" t="s">
        <v>730</v>
      </c>
      <c r="C390" s="163" t="s">
        <v>842</v>
      </c>
      <c r="D390" s="163" t="s">
        <v>846</v>
      </c>
      <c r="E390" s="163" t="str">
        <f t="shared" si="6"/>
        <v>CLM-Energy-Coal</v>
      </c>
      <c r="F390" s="165">
        <v>20364.731908000002</v>
      </c>
      <c r="G390" s="166" t="s">
        <v>71</v>
      </c>
      <c r="H390" s="167">
        <v>0.3</v>
      </c>
    </row>
    <row r="391" spans="1:8" x14ac:dyDescent="0.3">
      <c r="A391" s="163" t="s">
        <v>681</v>
      </c>
      <c r="B391" s="164" t="s">
        <v>113</v>
      </c>
      <c r="C391" s="163" t="s">
        <v>829</v>
      </c>
      <c r="D391" s="163" t="s">
        <v>896</v>
      </c>
      <c r="E391" s="163" t="str">
        <f t="shared" si="6"/>
        <v>CMC-Consumer Discretionary-Automobiles &amp; Components</v>
      </c>
      <c r="F391" s="165">
        <v>-178.986907</v>
      </c>
      <c r="G391" s="166" t="s">
        <v>73</v>
      </c>
      <c r="H391" s="167">
        <v>0.3</v>
      </c>
    </row>
    <row r="392" spans="1:8" x14ac:dyDescent="0.3">
      <c r="A392" s="163" t="s">
        <v>681</v>
      </c>
      <c r="B392" s="164" t="s">
        <v>115</v>
      </c>
      <c r="C392" s="163" t="s">
        <v>844</v>
      </c>
      <c r="D392" s="163" t="s">
        <v>845</v>
      </c>
      <c r="E392" s="163" t="str">
        <f t="shared" si="6"/>
        <v>CMS-Industrials-Engineering&amp;Construction</v>
      </c>
      <c r="F392" s="165">
        <v>4106.788697</v>
      </c>
      <c r="G392" s="166" t="s">
        <v>68</v>
      </c>
      <c r="H392" s="167">
        <v>0.3</v>
      </c>
    </row>
    <row r="393" spans="1:8" x14ac:dyDescent="0.3">
      <c r="A393" s="163" t="s">
        <v>681</v>
      </c>
      <c r="B393" s="164" t="s">
        <v>120</v>
      </c>
      <c r="C393" s="163" t="s">
        <v>848</v>
      </c>
      <c r="D393" s="163" t="s">
        <v>885</v>
      </c>
      <c r="E393" s="163" t="str">
        <f t="shared" si="6"/>
        <v>CPC-Materials-Chemical</v>
      </c>
      <c r="F393" s="165">
        <v>9921.361723</v>
      </c>
      <c r="G393" s="166" t="s">
        <v>64</v>
      </c>
      <c r="H393" s="167">
        <v>0.5</v>
      </c>
    </row>
    <row r="394" spans="1:8" x14ac:dyDescent="0.3">
      <c r="A394" s="163" t="s">
        <v>681</v>
      </c>
      <c r="B394" s="164" t="s">
        <v>121</v>
      </c>
      <c r="C394" s="163" t="s">
        <v>844</v>
      </c>
      <c r="D394" s="163" t="s">
        <v>845</v>
      </c>
      <c r="E394" s="163" t="str">
        <f t="shared" si="6"/>
        <v>CSC-Industrials-Engineering&amp;Construction</v>
      </c>
      <c r="F394" s="165">
        <v>9096.6542140000001</v>
      </c>
      <c r="G394" s="166" t="s">
        <v>66</v>
      </c>
      <c r="H394" s="167">
        <v>0.5</v>
      </c>
    </row>
    <row r="395" spans="1:8" x14ac:dyDescent="0.3">
      <c r="A395" s="163" t="s">
        <v>681</v>
      </c>
      <c r="B395" s="164" t="s">
        <v>124</v>
      </c>
      <c r="C395" s="163" t="s">
        <v>844</v>
      </c>
      <c r="D395" s="163" t="s">
        <v>845</v>
      </c>
      <c r="E395" s="163" t="str">
        <f t="shared" si="6"/>
        <v>CT6-Industrials-Engineering&amp;Construction</v>
      </c>
      <c r="F395" s="165">
        <v>-10548.075321</v>
      </c>
      <c r="G395" s="166" t="s">
        <v>77</v>
      </c>
      <c r="H395" s="167">
        <v>0.2</v>
      </c>
    </row>
    <row r="396" spans="1:8" x14ac:dyDescent="0.3">
      <c r="A396" s="163" t="s">
        <v>681</v>
      </c>
      <c r="B396" s="164" t="s">
        <v>1010</v>
      </c>
      <c r="C396" s="163" t="s">
        <v>848</v>
      </c>
      <c r="D396" s="163" t="s">
        <v>849</v>
      </c>
      <c r="E396" s="163" t="str">
        <f t="shared" si="6"/>
        <v>CTA-Materials-Mining</v>
      </c>
      <c r="F396" s="165">
        <v>-8043.8451690000002</v>
      </c>
      <c r="G396" s="166" t="e">
        <v>#N/A</v>
      </c>
      <c r="H396" s="167" t="e">
        <v>#N/A</v>
      </c>
    </row>
    <row r="397" spans="1:8" x14ac:dyDescent="0.3">
      <c r="A397" s="163" t="s">
        <v>681</v>
      </c>
      <c r="B397" s="164" t="s">
        <v>125</v>
      </c>
      <c r="C397" s="163" t="s">
        <v>844</v>
      </c>
      <c r="D397" s="163" t="s">
        <v>845</v>
      </c>
      <c r="E397" s="163" t="str">
        <f t="shared" si="6"/>
        <v>CTB-Industrials-Engineering&amp;Construction</v>
      </c>
      <c r="F397" s="165">
        <v>24554.652146</v>
      </c>
      <c r="G397" s="166" t="s">
        <v>64</v>
      </c>
      <c r="H397" s="167">
        <v>0.5</v>
      </c>
    </row>
    <row r="398" spans="1:8" x14ac:dyDescent="0.3">
      <c r="A398" s="163" t="s">
        <v>681</v>
      </c>
      <c r="B398" s="164" t="s">
        <v>126</v>
      </c>
      <c r="C398" s="163" t="s">
        <v>795</v>
      </c>
      <c r="D398" s="163" t="s">
        <v>855</v>
      </c>
      <c r="E398" s="163" t="str">
        <f t="shared" si="6"/>
        <v>CTC-Financial-Real Estate (Hotel)</v>
      </c>
      <c r="F398" s="165">
        <v>250.40038899999999</v>
      </c>
      <c r="G398" s="166" t="s">
        <v>75</v>
      </c>
      <c r="H398" s="167">
        <v>0.2</v>
      </c>
    </row>
    <row r="399" spans="1:8" x14ac:dyDescent="0.3">
      <c r="A399" s="163" t="s">
        <v>681</v>
      </c>
      <c r="B399" s="164" t="s">
        <v>785</v>
      </c>
      <c r="C399" s="163" t="s">
        <v>833</v>
      </c>
      <c r="D399" s="163" t="s">
        <v>834</v>
      </c>
      <c r="E399" s="163" t="str">
        <f t="shared" si="6"/>
        <v>CTP-Consumer Staples-Agriculture</v>
      </c>
      <c r="F399" s="165">
        <v>8690.0371759999998</v>
      </c>
      <c r="G399" s="166" t="s">
        <v>68</v>
      </c>
      <c r="H399" s="167">
        <v>0.3</v>
      </c>
    </row>
    <row r="400" spans="1:8" x14ac:dyDescent="0.3">
      <c r="A400" s="163" t="s">
        <v>681</v>
      </c>
      <c r="B400" s="164" t="s">
        <v>131</v>
      </c>
      <c r="C400" s="163" t="s">
        <v>844</v>
      </c>
      <c r="D400" s="163" t="s">
        <v>845</v>
      </c>
      <c r="E400" s="163" t="str">
        <f t="shared" si="6"/>
        <v>CTT-Industrials-Engineering&amp;Construction</v>
      </c>
      <c r="F400" s="165">
        <v>6636.51872</v>
      </c>
      <c r="G400" s="166" t="s">
        <v>75</v>
      </c>
      <c r="H400" s="167">
        <v>0.2</v>
      </c>
    </row>
    <row r="401" spans="1:8" x14ac:dyDescent="0.3">
      <c r="A401" s="163" t="s">
        <v>681</v>
      </c>
      <c r="B401" s="164" t="s">
        <v>132</v>
      </c>
      <c r="C401" s="163" t="s">
        <v>844</v>
      </c>
      <c r="D401" s="163" t="s">
        <v>845</v>
      </c>
      <c r="E401" s="163" t="str">
        <f t="shared" si="6"/>
        <v>CTX-Industrials-Engineering&amp;Construction</v>
      </c>
      <c r="F401" s="165">
        <v>131703.72732599999</v>
      </c>
      <c r="G401" s="166" t="e">
        <v>#N/A</v>
      </c>
      <c r="H401" s="167" t="e">
        <v>#N/A</v>
      </c>
    </row>
    <row r="402" spans="1:8" x14ac:dyDescent="0.3">
      <c r="A402" s="163" t="s">
        <v>681</v>
      </c>
      <c r="B402" s="164" t="s">
        <v>133</v>
      </c>
      <c r="C402" s="163" t="s">
        <v>844</v>
      </c>
      <c r="D402" s="163" t="s">
        <v>845</v>
      </c>
      <c r="E402" s="163" t="str">
        <f t="shared" si="6"/>
        <v>CVN-Industrials-Engineering&amp;Construction</v>
      </c>
      <c r="F402" s="165">
        <v>33424.286116000003</v>
      </c>
      <c r="G402" s="166" t="e">
        <v>#N/A</v>
      </c>
      <c r="H402" s="167" t="e">
        <v>#N/A</v>
      </c>
    </row>
    <row r="403" spans="1:8" x14ac:dyDescent="0.3">
      <c r="A403" s="163" t="s">
        <v>681</v>
      </c>
      <c r="B403" s="164" t="s">
        <v>135</v>
      </c>
      <c r="C403" s="163" t="s">
        <v>844</v>
      </c>
      <c r="D403" s="163" t="s">
        <v>845</v>
      </c>
      <c r="E403" s="163" t="str">
        <f t="shared" si="6"/>
        <v>CX8-Industrials-Engineering&amp;Construction</v>
      </c>
      <c r="F403" s="165">
        <v>1612.659889</v>
      </c>
      <c r="G403" s="166" t="s">
        <v>68</v>
      </c>
      <c r="H403" s="167">
        <v>0.3</v>
      </c>
    </row>
    <row r="404" spans="1:8" x14ac:dyDescent="0.3">
      <c r="A404" s="163" t="s">
        <v>681</v>
      </c>
      <c r="B404" s="164" t="s">
        <v>136</v>
      </c>
      <c r="C404" s="163" t="s">
        <v>844</v>
      </c>
      <c r="D404" s="163" t="s">
        <v>845</v>
      </c>
      <c r="E404" s="163" t="str">
        <f t="shared" si="6"/>
        <v>D11-Industrials-Engineering&amp;Construction</v>
      </c>
      <c r="F404" s="165">
        <v>29834.459458000001</v>
      </c>
      <c r="G404" s="166" t="s">
        <v>66</v>
      </c>
      <c r="H404" s="167">
        <v>0.5</v>
      </c>
    </row>
    <row r="405" spans="1:8" x14ac:dyDescent="0.3">
      <c r="A405" s="163" t="s">
        <v>681</v>
      </c>
      <c r="B405" s="164" t="s">
        <v>138</v>
      </c>
      <c r="C405" s="163" t="s">
        <v>829</v>
      </c>
      <c r="D405" s="163" t="s">
        <v>859</v>
      </c>
      <c r="E405" s="163" t="str">
        <f t="shared" si="6"/>
        <v>DAD-Consumer Discretionary-Printing</v>
      </c>
      <c r="F405" s="165">
        <v>13167.635737000001</v>
      </c>
      <c r="G405" s="166" t="s">
        <v>64</v>
      </c>
      <c r="H405" s="167">
        <v>0.5</v>
      </c>
    </row>
    <row r="406" spans="1:8" x14ac:dyDescent="0.3">
      <c r="A406" s="163" t="s">
        <v>681</v>
      </c>
      <c r="B406" s="164" t="s">
        <v>139</v>
      </c>
      <c r="C406" s="163" t="s">
        <v>829</v>
      </c>
      <c r="D406" s="163" t="s">
        <v>859</v>
      </c>
      <c r="E406" s="163" t="str">
        <f t="shared" si="6"/>
        <v>DAE-Consumer Discretionary-Printing</v>
      </c>
      <c r="F406" s="165">
        <v>4658.3264419999996</v>
      </c>
      <c r="G406" s="166" t="s">
        <v>64</v>
      </c>
      <c r="H406" s="167">
        <v>0.5</v>
      </c>
    </row>
    <row r="407" spans="1:8" x14ac:dyDescent="0.3">
      <c r="A407" s="163" t="s">
        <v>681</v>
      </c>
      <c r="B407" s="164" t="s">
        <v>143</v>
      </c>
      <c r="C407" s="163" t="s">
        <v>869</v>
      </c>
      <c r="D407" s="163" t="s">
        <v>891</v>
      </c>
      <c r="E407" s="163" t="str">
        <f t="shared" si="6"/>
        <v>DBT-Health Care-Pharmaceuticals</v>
      </c>
      <c r="F407" s="165">
        <v>21688.454160000001</v>
      </c>
      <c r="G407" s="166" t="s">
        <v>71</v>
      </c>
      <c r="H407" s="167">
        <v>0.3</v>
      </c>
    </row>
    <row r="408" spans="1:8" x14ac:dyDescent="0.3">
      <c r="A408" s="163" t="s">
        <v>681</v>
      </c>
      <c r="B408" s="164" t="s">
        <v>144</v>
      </c>
      <c r="C408" s="163" t="s">
        <v>844</v>
      </c>
      <c r="D408" s="163" t="s">
        <v>845</v>
      </c>
      <c r="E408" s="163" t="str">
        <f t="shared" si="6"/>
        <v>DC2-Industrials-Engineering&amp;Construction</v>
      </c>
      <c r="F408" s="165">
        <v>-8520.4737679999998</v>
      </c>
      <c r="G408" s="166" t="e">
        <v>#N/A</v>
      </c>
      <c r="H408" s="167" t="e">
        <v>#N/A</v>
      </c>
    </row>
    <row r="409" spans="1:8" x14ac:dyDescent="0.3">
      <c r="A409" s="163" t="s">
        <v>681</v>
      </c>
      <c r="B409" s="164" t="s">
        <v>145</v>
      </c>
      <c r="C409" s="163" t="s">
        <v>795</v>
      </c>
      <c r="D409" s="163" t="s">
        <v>852</v>
      </c>
      <c r="E409" s="163" t="str">
        <f t="shared" si="6"/>
        <v>DC4-Financial-Real Estate</v>
      </c>
      <c r="F409" s="165">
        <v>15984.984305</v>
      </c>
      <c r="G409" s="166" t="s">
        <v>64</v>
      </c>
      <c r="H409" s="167">
        <v>0.5</v>
      </c>
    </row>
    <row r="410" spans="1:8" x14ac:dyDescent="0.3">
      <c r="A410" s="163" t="s">
        <v>681</v>
      </c>
      <c r="B410" s="164" t="s">
        <v>957</v>
      </c>
      <c r="C410" s="163" t="s">
        <v>874</v>
      </c>
      <c r="D410" s="163" t="s">
        <v>878</v>
      </c>
      <c r="E410" s="163" t="str">
        <f t="shared" si="6"/>
        <v>DDG-Utilities-Water</v>
      </c>
      <c r="F410" s="165">
        <v>10077.809431</v>
      </c>
      <c r="G410" s="166" t="s">
        <v>73</v>
      </c>
      <c r="H410" s="167">
        <v>0.3</v>
      </c>
    </row>
    <row r="411" spans="1:8" x14ac:dyDescent="0.3">
      <c r="A411" s="163" t="s">
        <v>681</v>
      </c>
      <c r="B411" s="164" t="s">
        <v>148</v>
      </c>
      <c r="C411" s="163" t="s">
        <v>848</v>
      </c>
      <c r="D411" s="163" t="s">
        <v>885</v>
      </c>
      <c r="E411" s="163" t="str">
        <f t="shared" si="6"/>
        <v>DGC-Materials-Chemical</v>
      </c>
      <c r="F411" s="165">
        <v>1000152.372402</v>
      </c>
      <c r="G411" s="166" t="s">
        <v>61</v>
      </c>
      <c r="H411" s="167">
        <v>0.5</v>
      </c>
    </row>
    <row r="412" spans="1:8" x14ac:dyDescent="0.3">
      <c r="A412" s="163" t="s">
        <v>681</v>
      </c>
      <c r="B412" s="164" t="s">
        <v>154</v>
      </c>
      <c r="C412" s="163" t="s">
        <v>844</v>
      </c>
      <c r="D412" s="163" t="s">
        <v>879</v>
      </c>
      <c r="E412" s="163" t="str">
        <f t="shared" si="6"/>
        <v>DHP-Industrials-Electrical Compo&amp;Equip</v>
      </c>
      <c r="F412" s="165">
        <v>17465.071513999999</v>
      </c>
      <c r="G412" s="166" t="s">
        <v>66</v>
      </c>
      <c r="H412" s="167">
        <v>0.5</v>
      </c>
    </row>
    <row r="413" spans="1:8" x14ac:dyDescent="0.3">
      <c r="A413" s="163" t="s">
        <v>681</v>
      </c>
      <c r="B413" s="164" t="s">
        <v>155</v>
      </c>
      <c r="C413" s="163" t="s">
        <v>869</v>
      </c>
      <c r="D413" s="163" t="s">
        <v>891</v>
      </c>
      <c r="E413" s="163" t="str">
        <f t="shared" si="6"/>
        <v>DHT-Health Care-Pharmaceuticals</v>
      </c>
      <c r="F413" s="165">
        <v>88788.383199999997</v>
      </c>
      <c r="G413" s="166" t="s">
        <v>61</v>
      </c>
      <c r="H413" s="167">
        <v>0.5</v>
      </c>
    </row>
    <row r="414" spans="1:8" x14ac:dyDescent="0.3">
      <c r="A414" s="163" t="s">
        <v>681</v>
      </c>
      <c r="B414" s="164" t="s">
        <v>157</v>
      </c>
      <c r="C414" s="163" t="s">
        <v>844</v>
      </c>
      <c r="D414" s="163" t="s">
        <v>845</v>
      </c>
      <c r="E414" s="163" t="str">
        <f t="shared" si="6"/>
        <v>DID-Industrials-Engineering&amp;Construction</v>
      </c>
      <c r="F414" s="165">
        <v>7938.9954909999997</v>
      </c>
      <c r="G414" s="166" t="s">
        <v>68</v>
      </c>
      <c r="H414" s="167">
        <v>0.3</v>
      </c>
    </row>
    <row r="415" spans="1:8" x14ac:dyDescent="0.3">
      <c r="A415" s="163" t="s">
        <v>681</v>
      </c>
      <c r="B415" s="164" t="s">
        <v>159</v>
      </c>
      <c r="C415" s="163" t="s">
        <v>844</v>
      </c>
      <c r="D415" s="163" t="s">
        <v>845</v>
      </c>
      <c r="E415" s="163" t="str">
        <f t="shared" si="6"/>
        <v>DIH-Industrials-Engineering&amp;Construction</v>
      </c>
      <c r="F415" s="165">
        <v>700.49936000000002</v>
      </c>
      <c r="G415" s="166" t="e">
        <v>#N/A</v>
      </c>
      <c r="H415" s="167" t="e">
        <v>#N/A</v>
      </c>
    </row>
    <row r="416" spans="1:8" x14ac:dyDescent="0.3">
      <c r="A416" s="163" t="s">
        <v>681</v>
      </c>
      <c r="B416" s="164" t="s">
        <v>160</v>
      </c>
      <c r="C416" s="163" t="s">
        <v>844</v>
      </c>
      <c r="D416" s="163" t="s">
        <v>856</v>
      </c>
      <c r="E416" s="163" t="str">
        <f t="shared" si="6"/>
        <v>DL1-Industrials-Transportation</v>
      </c>
      <c r="F416" s="165" t="e">
        <v>#N/A</v>
      </c>
      <c r="G416" s="166" t="e">
        <v>#N/A</v>
      </c>
      <c r="H416" s="167" t="e">
        <v>#N/A</v>
      </c>
    </row>
    <row r="417" spans="1:8" x14ac:dyDescent="0.3">
      <c r="A417" s="163" t="s">
        <v>681</v>
      </c>
      <c r="B417" s="164" t="s">
        <v>163</v>
      </c>
      <c r="C417" s="163" t="s">
        <v>844</v>
      </c>
      <c r="D417" s="163" t="s">
        <v>879</v>
      </c>
      <c r="E417" s="163" t="str">
        <f t="shared" si="6"/>
        <v>DNC-Industrials-Electrical Compo&amp;Equip</v>
      </c>
      <c r="F417" s="165">
        <v>18828.109971999998</v>
      </c>
      <c r="G417" s="166" t="s">
        <v>64</v>
      </c>
      <c r="H417" s="167">
        <v>0.5</v>
      </c>
    </row>
    <row r="418" spans="1:8" x14ac:dyDescent="0.3">
      <c r="A418" s="163" t="s">
        <v>681</v>
      </c>
      <c r="B418" s="164" t="s">
        <v>164</v>
      </c>
      <c r="C418" s="163" t="s">
        <v>869</v>
      </c>
      <c r="D418" s="163" t="s">
        <v>870</v>
      </c>
      <c r="E418" s="163" t="str">
        <f t="shared" si="6"/>
        <v>DNM-Health Care-Health Care Equipment &amp; Services</v>
      </c>
      <c r="F418" s="165">
        <v>5444.3430939999998</v>
      </c>
      <c r="G418" s="166" t="s">
        <v>78</v>
      </c>
      <c r="H418" s="167">
        <v>0.2</v>
      </c>
    </row>
    <row r="419" spans="1:8" x14ac:dyDescent="0.3">
      <c r="A419" s="163" t="s">
        <v>681</v>
      </c>
      <c r="B419" s="164" t="s">
        <v>165</v>
      </c>
      <c r="C419" s="163" t="s">
        <v>848</v>
      </c>
      <c r="D419" s="163" t="s">
        <v>888</v>
      </c>
      <c r="E419" s="163" t="str">
        <f t="shared" si="6"/>
        <v>DNP-Materials-Plastic</v>
      </c>
      <c r="F419" s="165">
        <v>-12278.313531</v>
      </c>
      <c r="G419" s="166" t="s">
        <v>80</v>
      </c>
      <c r="H419" s="167">
        <v>0</v>
      </c>
    </row>
    <row r="420" spans="1:8" x14ac:dyDescent="0.3">
      <c r="A420" s="163" t="s">
        <v>681</v>
      </c>
      <c r="B420" s="164" t="s">
        <v>166</v>
      </c>
      <c r="C420" s="163" t="s">
        <v>848</v>
      </c>
      <c r="D420" s="163" t="s">
        <v>889</v>
      </c>
      <c r="E420" s="163" t="str">
        <f t="shared" si="6"/>
        <v xml:space="preserve">DNY-Materials-Steel </v>
      </c>
      <c r="F420" s="165">
        <v>-368279.30534600001</v>
      </c>
      <c r="G420" s="166" t="s">
        <v>80</v>
      </c>
      <c r="H420" s="167">
        <v>0</v>
      </c>
    </row>
    <row r="421" spans="1:8" x14ac:dyDescent="0.3">
      <c r="A421" s="163" t="s">
        <v>681</v>
      </c>
      <c r="B421" s="164" t="s">
        <v>167</v>
      </c>
      <c r="C421" s="163" t="s">
        <v>869</v>
      </c>
      <c r="D421" s="163" t="s">
        <v>891</v>
      </c>
      <c r="E421" s="163" t="str">
        <f t="shared" si="6"/>
        <v>DP3-Health Care-Pharmaceuticals</v>
      </c>
      <c r="F421" s="165">
        <v>75207.163950999995</v>
      </c>
      <c r="G421" s="166" t="s">
        <v>61</v>
      </c>
      <c r="H421" s="167">
        <v>0.5</v>
      </c>
    </row>
    <row r="422" spans="1:8" x14ac:dyDescent="0.3">
      <c r="A422" s="163" t="s">
        <v>681</v>
      </c>
      <c r="B422" s="164" t="s">
        <v>168</v>
      </c>
      <c r="C422" s="163" t="s">
        <v>848</v>
      </c>
      <c r="D422" s="163" t="s">
        <v>888</v>
      </c>
      <c r="E422" s="163" t="str">
        <f t="shared" si="6"/>
        <v>DPC-Materials-Plastic</v>
      </c>
      <c r="F422" s="165">
        <v>4841.3383030000005</v>
      </c>
      <c r="G422" s="166" t="s">
        <v>64</v>
      </c>
      <c r="H422" s="167">
        <v>0.5</v>
      </c>
    </row>
    <row r="423" spans="1:8" x14ac:dyDescent="0.3">
      <c r="A423" s="163" t="s">
        <v>681</v>
      </c>
      <c r="B423" s="164" t="s">
        <v>171</v>
      </c>
      <c r="C423" s="163" t="s">
        <v>829</v>
      </c>
      <c r="D423" s="163" t="s">
        <v>898</v>
      </c>
      <c r="E423" s="163" t="str">
        <f t="shared" si="6"/>
        <v>DPS-Consumer Discretionary-Wholesale</v>
      </c>
      <c r="F423" s="165">
        <v>-6739.1500020000003</v>
      </c>
      <c r="G423" s="166" t="s">
        <v>75</v>
      </c>
      <c r="H423" s="167">
        <v>0.2</v>
      </c>
    </row>
    <row r="424" spans="1:8" x14ac:dyDescent="0.3">
      <c r="A424" s="163" t="s">
        <v>681</v>
      </c>
      <c r="B424" s="164" t="s">
        <v>751</v>
      </c>
      <c r="C424" s="163" t="s">
        <v>844</v>
      </c>
      <c r="D424" s="163" t="s">
        <v>856</v>
      </c>
      <c r="E424" s="163" t="str">
        <f t="shared" si="6"/>
        <v>DS3-Industrials-Transportation</v>
      </c>
      <c r="F424" s="165">
        <v>6182.6581269999997</v>
      </c>
      <c r="G424" s="166" t="s">
        <v>64</v>
      </c>
      <c r="H424" s="167">
        <v>0.5</v>
      </c>
    </row>
    <row r="425" spans="1:8" x14ac:dyDescent="0.3">
      <c r="A425" s="163" t="s">
        <v>681</v>
      </c>
      <c r="B425" s="164" t="s">
        <v>177</v>
      </c>
      <c r="C425" s="163" t="s">
        <v>829</v>
      </c>
      <c r="D425" s="163" t="s">
        <v>859</v>
      </c>
      <c r="E425" s="163" t="str">
        <f t="shared" si="6"/>
        <v>DST-Consumer Discretionary-Printing</v>
      </c>
      <c r="F425" s="165">
        <v>-15453.99649</v>
      </c>
      <c r="G425" s="166" t="e">
        <v>#N/A</v>
      </c>
      <c r="H425" s="167" t="e">
        <v>#N/A</v>
      </c>
    </row>
    <row r="426" spans="1:8" x14ac:dyDescent="0.3">
      <c r="A426" s="163" t="s">
        <v>681</v>
      </c>
      <c r="B426" s="164" t="s">
        <v>807</v>
      </c>
      <c r="C426" s="163" t="s">
        <v>795</v>
      </c>
      <c r="D426" s="163" t="s">
        <v>852</v>
      </c>
      <c r="E426" s="163" t="str">
        <f t="shared" si="6"/>
        <v>DTD-Financial-Real Estate</v>
      </c>
      <c r="F426" s="165">
        <v>86873.586863999997</v>
      </c>
      <c r="G426" s="166" t="s">
        <v>66</v>
      </c>
      <c r="H426" s="167">
        <v>0.5</v>
      </c>
    </row>
    <row r="427" spans="1:8" x14ac:dyDescent="0.3">
      <c r="A427" s="163" t="s">
        <v>681</v>
      </c>
      <c r="B427" s="164" t="s">
        <v>183</v>
      </c>
      <c r="C427" s="163" t="s">
        <v>844</v>
      </c>
      <c r="D427" s="163" t="s">
        <v>861</v>
      </c>
      <c r="E427" s="163" t="str">
        <f t="shared" si="6"/>
        <v>DXP-Industrials-Sea port</v>
      </c>
      <c r="F427" s="165">
        <v>40854.875253999999</v>
      </c>
      <c r="G427" s="166" t="s">
        <v>64</v>
      </c>
      <c r="H427" s="167">
        <v>0.5</v>
      </c>
    </row>
    <row r="428" spans="1:8" x14ac:dyDescent="0.3">
      <c r="A428" s="163" t="s">
        <v>681</v>
      </c>
      <c r="B428" s="164" t="s">
        <v>185</v>
      </c>
      <c r="C428" s="163" t="s">
        <v>844</v>
      </c>
      <c r="D428" s="163" t="s">
        <v>879</v>
      </c>
      <c r="E428" s="163" t="str">
        <f t="shared" si="6"/>
        <v>DZM-Industrials-Electrical Compo&amp;Equip</v>
      </c>
      <c r="F428" s="165">
        <v>-9398.1174910000009</v>
      </c>
      <c r="G428" s="166" t="s">
        <v>77</v>
      </c>
      <c r="H428" s="167">
        <v>0.2</v>
      </c>
    </row>
    <row r="429" spans="1:8" x14ac:dyDescent="0.3">
      <c r="A429" s="163" t="s">
        <v>681</v>
      </c>
      <c r="B429" s="164" t="s">
        <v>186</v>
      </c>
      <c r="C429" s="163" t="s">
        <v>829</v>
      </c>
      <c r="D429" s="163" t="s">
        <v>859</v>
      </c>
      <c r="E429" s="163" t="str">
        <f t="shared" si="6"/>
        <v>EBS-Consumer Discretionary-Printing</v>
      </c>
      <c r="F429" s="165">
        <v>11809.278956</v>
      </c>
      <c r="G429" s="166" t="s">
        <v>66</v>
      </c>
      <c r="H429" s="167">
        <v>0.5</v>
      </c>
    </row>
    <row r="430" spans="1:8" x14ac:dyDescent="0.3">
      <c r="A430" s="163" t="s">
        <v>681</v>
      </c>
      <c r="B430" s="164" t="s">
        <v>187</v>
      </c>
      <c r="C430" s="163" t="s">
        <v>829</v>
      </c>
      <c r="D430" s="163" t="s">
        <v>859</v>
      </c>
      <c r="E430" s="163" t="str">
        <f t="shared" si="6"/>
        <v>ECI-Consumer Discretionary-Printing</v>
      </c>
      <c r="F430" s="165">
        <v>4019.391435</v>
      </c>
      <c r="G430" s="166" t="s">
        <v>64</v>
      </c>
      <c r="H430" s="167">
        <v>0.5</v>
      </c>
    </row>
    <row r="431" spans="1:8" x14ac:dyDescent="0.3">
      <c r="A431" s="163" t="s">
        <v>681</v>
      </c>
      <c r="B431" s="164" t="s">
        <v>189</v>
      </c>
      <c r="C431" s="163" t="s">
        <v>829</v>
      </c>
      <c r="D431" s="163" t="s">
        <v>859</v>
      </c>
      <c r="E431" s="163" t="str">
        <f t="shared" si="6"/>
        <v>EID-Consumer Discretionary-Printing</v>
      </c>
      <c r="F431" s="165">
        <v>43420.489167</v>
      </c>
      <c r="G431" s="166" t="s">
        <v>66</v>
      </c>
      <c r="H431" s="167">
        <v>0.5</v>
      </c>
    </row>
    <row r="432" spans="1:8" x14ac:dyDescent="0.3">
      <c r="A432" s="163" t="s">
        <v>681</v>
      </c>
      <c r="B432" s="164" t="s">
        <v>196</v>
      </c>
      <c r="C432" s="163" t="s">
        <v>829</v>
      </c>
      <c r="D432" s="163" t="s">
        <v>853</v>
      </c>
      <c r="E432" s="163" t="str">
        <f t="shared" si="6"/>
        <v>FDT-Consumer Discretionary-Travel Services</v>
      </c>
      <c r="F432" s="165">
        <v>7142.2811590000001</v>
      </c>
      <c r="G432" s="166" t="s">
        <v>71</v>
      </c>
      <c r="H432" s="167">
        <v>0.3</v>
      </c>
    </row>
    <row r="433" spans="1:8" x14ac:dyDescent="0.3">
      <c r="A433" s="163" t="s">
        <v>681</v>
      </c>
      <c r="B433" s="164" t="s">
        <v>197</v>
      </c>
      <c r="C433" s="163" t="s">
        <v>829</v>
      </c>
      <c r="D433" s="163" t="s">
        <v>898</v>
      </c>
      <c r="E433" s="163" t="str">
        <f t="shared" si="6"/>
        <v>FID-Consumer Discretionary-Wholesale</v>
      </c>
      <c r="F433" s="165">
        <v>-627.47558500000002</v>
      </c>
      <c r="G433" s="166" t="s">
        <v>75</v>
      </c>
      <c r="H433" s="167">
        <v>0.2</v>
      </c>
    </row>
    <row r="434" spans="1:8" x14ac:dyDescent="0.3">
      <c r="A434" s="163" t="s">
        <v>681</v>
      </c>
      <c r="B434" s="164" t="s">
        <v>950</v>
      </c>
      <c r="C434" s="163" t="s">
        <v>874</v>
      </c>
      <c r="D434" s="163" t="s">
        <v>878</v>
      </c>
      <c r="E434" s="163" t="str">
        <f t="shared" si="6"/>
        <v>GDW-Utilities-Water</v>
      </c>
      <c r="F434" s="165">
        <v>15162.512892000001</v>
      </c>
      <c r="G434" s="166" t="s">
        <v>66</v>
      </c>
      <c r="H434" s="167">
        <v>0.5</v>
      </c>
    </row>
    <row r="435" spans="1:8" x14ac:dyDescent="0.3">
      <c r="A435" s="163" t="s">
        <v>681</v>
      </c>
      <c r="B435" s="164" t="s">
        <v>774</v>
      </c>
      <c r="C435" s="163" t="s">
        <v>848</v>
      </c>
      <c r="D435" s="163" t="s">
        <v>894</v>
      </c>
      <c r="E435" s="163" t="str">
        <f t="shared" si="6"/>
        <v>GKM-Materials-Ceramic, Granic, Brick</v>
      </c>
      <c r="F435" s="165">
        <v>2950.6837609999998</v>
      </c>
      <c r="G435" s="166" t="s">
        <v>71</v>
      </c>
      <c r="H435" s="167">
        <v>0.3</v>
      </c>
    </row>
    <row r="436" spans="1:8" x14ac:dyDescent="0.3">
      <c r="A436" s="163" t="s">
        <v>681</v>
      </c>
      <c r="B436" s="164" t="s">
        <v>205</v>
      </c>
      <c r="C436" s="163" t="s">
        <v>844</v>
      </c>
      <c r="D436" s="163" t="s">
        <v>879</v>
      </c>
      <c r="E436" s="163" t="str">
        <f t="shared" si="6"/>
        <v>GLT-Industrials-Electrical Compo&amp;Equip</v>
      </c>
      <c r="F436" s="165">
        <v>14067.766845</v>
      </c>
      <c r="G436" s="166" t="s">
        <v>66</v>
      </c>
      <c r="H436" s="167">
        <v>0.5</v>
      </c>
    </row>
    <row r="437" spans="1:8" x14ac:dyDescent="0.3">
      <c r="A437" s="163" t="s">
        <v>681</v>
      </c>
      <c r="B437" s="164" t="s">
        <v>208</v>
      </c>
      <c r="C437" s="163" t="s">
        <v>848</v>
      </c>
      <c r="D437" s="163" t="s">
        <v>894</v>
      </c>
      <c r="E437" s="163" t="str">
        <f t="shared" si="6"/>
        <v>GMX-Materials-Ceramic, Granic, Brick</v>
      </c>
      <c r="F437" s="165">
        <v>22253.052881</v>
      </c>
      <c r="G437" s="166" t="s">
        <v>61</v>
      </c>
      <c r="H437" s="167">
        <v>0.5</v>
      </c>
    </row>
    <row r="438" spans="1:8" x14ac:dyDescent="0.3">
      <c r="A438" s="163" t="s">
        <v>681</v>
      </c>
      <c r="B438" s="164" t="s">
        <v>212</v>
      </c>
      <c r="C438" s="163" t="s">
        <v>833</v>
      </c>
      <c r="D438" s="163" t="s">
        <v>835</v>
      </c>
      <c r="E438" s="163" t="str">
        <f t="shared" si="6"/>
        <v>HAD-Consumer Staples-Food &amp; Beverage</v>
      </c>
      <c r="F438" s="165">
        <v>11399.28419</v>
      </c>
      <c r="G438" s="166" t="s">
        <v>64</v>
      </c>
      <c r="H438" s="167">
        <v>0.5</v>
      </c>
    </row>
    <row r="439" spans="1:8" x14ac:dyDescent="0.3">
      <c r="A439" s="163" t="s">
        <v>681</v>
      </c>
      <c r="B439" s="164" t="s">
        <v>219</v>
      </c>
      <c r="C439" s="163" t="s">
        <v>833</v>
      </c>
      <c r="D439" s="163" t="s">
        <v>835</v>
      </c>
      <c r="E439" s="163" t="str">
        <f t="shared" si="6"/>
        <v>HAT-Consumer Staples-Food &amp; Beverage</v>
      </c>
      <c r="F439" s="165">
        <v>23252.782522000001</v>
      </c>
      <c r="G439" s="166" t="s">
        <v>64</v>
      </c>
      <c r="H439" s="167">
        <v>0.5</v>
      </c>
    </row>
    <row r="440" spans="1:8" x14ac:dyDescent="0.3">
      <c r="A440" s="163" t="s">
        <v>681</v>
      </c>
      <c r="B440" s="164" t="s">
        <v>222</v>
      </c>
      <c r="C440" s="163" t="s">
        <v>829</v>
      </c>
      <c r="D440" s="163" t="s">
        <v>859</v>
      </c>
      <c r="E440" s="163" t="str">
        <f t="shared" si="6"/>
        <v>HBE-Consumer Discretionary-Printing</v>
      </c>
      <c r="F440" s="165">
        <v>1626.2607</v>
      </c>
      <c r="G440" s="166" t="s">
        <v>64</v>
      </c>
      <c r="H440" s="167">
        <v>0.5</v>
      </c>
    </row>
    <row r="441" spans="1:8" x14ac:dyDescent="0.3">
      <c r="A441" s="163" t="s">
        <v>681</v>
      </c>
      <c r="B441" s="164" t="s">
        <v>224</v>
      </c>
      <c r="C441" s="163" t="s">
        <v>848</v>
      </c>
      <c r="D441" s="163" t="s">
        <v>864</v>
      </c>
      <c r="E441" s="163" t="str">
        <f t="shared" si="6"/>
        <v>HCC-Materials-Cement</v>
      </c>
      <c r="F441" s="165">
        <v>12007.926454</v>
      </c>
      <c r="G441" s="166" t="s">
        <v>68</v>
      </c>
      <c r="H441" s="167">
        <v>0.3</v>
      </c>
    </row>
    <row r="442" spans="1:8" x14ac:dyDescent="0.3">
      <c r="A442" s="163" t="s">
        <v>681</v>
      </c>
      <c r="B442" s="164" t="s">
        <v>226</v>
      </c>
      <c r="C442" s="163" t="s">
        <v>844</v>
      </c>
      <c r="D442" s="163" t="s">
        <v>856</v>
      </c>
      <c r="E442" s="163" t="str">
        <f t="shared" si="6"/>
        <v>HCT-Industrials-Transportation</v>
      </c>
      <c r="F442" s="165">
        <v>2104.7359489999999</v>
      </c>
      <c r="G442" s="166" t="s">
        <v>66</v>
      </c>
      <c r="H442" s="167">
        <v>0.5</v>
      </c>
    </row>
    <row r="443" spans="1:8" x14ac:dyDescent="0.3">
      <c r="A443" s="163" t="s">
        <v>681</v>
      </c>
      <c r="B443" s="164" t="s">
        <v>227</v>
      </c>
      <c r="C443" s="163" t="s">
        <v>848</v>
      </c>
      <c r="D443" s="163" t="s">
        <v>885</v>
      </c>
      <c r="E443" s="163" t="str">
        <f t="shared" si="6"/>
        <v>HDA-Materials-Chemical</v>
      </c>
      <c r="F443" s="165">
        <v>20518.772707</v>
      </c>
      <c r="G443" s="166" t="e">
        <v>#N/A</v>
      </c>
      <c r="H443" s="167" t="e">
        <v>#N/A</v>
      </c>
    </row>
    <row r="444" spans="1:8" x14ac:dyDescent="0.3">
      <c r="A444" s="163" t="s">
        <v>681</v>
      </c>
      <c r="B444" s="164" t="s">
        <v>230</v>
      </c>
      <c r="C444" s="163" t="s">
        <v>829</v>
      </c>
      <c r="D444" s="163" t="s">
        <v>859</v>
      </c>
      <c r="E444" s="163" t="str">
        <f t="shared" si="6"/>
        <v>HEV-Consumer Discretionary-Printing</v>
      </c>
      <c r="F444" s="165">
        <v>1887.2248380000001</v>
      </c>
      <c r="G444" s="166" t="s">
        <v>66</v>
      </c>
      <c r="H444" s="167">
        <v>0.5</v>
      </c>
    </row>
    <row r="445" spans="1:8" x14ac:dyDescent="0.3">
      <c r="A445" s="163" t="s">
        <v>681</v>
      </c>
      <c r="B445" s="164" t="s">
        <v>231</v>
      </c>
      <c r="C445" s="163" t="s">
        <v>848</v>
      </c>
      <c r="D445" s="163" t="s">
        <v>849</v>
      </c>
      <c r="E445" s="163" t="str">
        <f t="shared" si="6"/>
        <v>HGM-Materials-Mining</v>
      </c>
      <c r="F445" s="165">
        <v>18828.712359000001</v>
      </c>
      <c r="G445" s="166" t="e">
        <v>#N/A</v>
      </c>
      <c r="H445" s="167" t="e">
        <v>#N/A</v>
      </c>
    </row>
    <row r="446" spans="1:8" x14ac:dyDescent="0.3">
      <c r="A446" s="163" t="s">
        <v>681</v>
      </c>
      <c r="B446" s="164" t="s">
        <v>232</v>
      </c>
      <c r="C446" s="163" t="s">
        <v>833</v>
      </c>
      <c r="D446" s="163" t="s">
        <v>835</v>
      </c>
      <c r="E446" s="163" t="str">
        <f t="shared" si="6"/>
        <v>HHC-Consumer Staples-Food &amp; Beverage</v>
      </c>
      <c r="F446" s="165">
        <v>40868.349995999997</v>
      </c>
      <c r="G446" s="166" t="s">
        <v>64</v>
      </c>
      <c r="H446" s="167">
        <v>0.5</v>
      </c>
    </row>
    <row r="447" spans="1:8" x14ac:dyDescent="0.3">
      <c r="A447" s="163" t="s">
        <v>681</v>
      </c>
      <c r="B447" s="164" t="s">
        <v>233</v>
      </c>
      <c r="C447" s="163" t="s">
        <v>844</v>
      </c>
      <c r="D447" s="163" t="s">
        <v>856</v>
      </c>
      <c r="E447" s="163" t="str">
        <f t="shared" si="6"/>
        <v>HHG-Industrials-Transportation</v>
      </c>
      <c r="F447" s="165">
        <v>-1608.9701600000001</v>
      </c>
      <c r="G447" s="166" t="s">
        <v>73</v>
      </c>
      <c r="H447" s="167">
        <v>0.3</v>
      </c>
    </row>
    <row r="448" spans="1:8" x14ac:dyDescent="0.3">
      <c r="A448" s="163" t="s">
        <v>681</v>
      </c>
      <c r="B448" s="164" t="s">
        <v>914</v>
      </c>
      <c r="C448" s="163" t="s">
        <v>829</v>
      </c>
      <c r="D448" s="163" t="s">
        <v>859</v>
      </c>
      <c r="E448" s="163" t="str">
        <f t="shared" si="6"/>
        <v>HHP-Consumer Discretionary-Printing</v>
      </c>
      <c r="F448" s="165">
        <v>10436.881386999999</v>
      </c>
      <c r="G448" s="166" t="s">
        <v>78</v>
      </c>
      <c r="H448" s="167">
        <v>0.2</v>
      </c>
    </row>
    <row r="449" spans="1:8" x14ac:dyDescent="0.3">
      <c r="A449" s="163" t="s">
        <v>681</v>
      </c>
      <c r="B449" s="164" t="s">
        <v>235</v>
      </c>
      <c r="C449" s="163" t="s">
        <v>874</v>
      </c>
      <c r="D449" s="163" t="s">
        <v>876</v>
      </c>
      <c r="E449" s="163" t="str">
        <f t="shared" si="6"/>
        <v>HJS-Utilities-Hydroelectric Power</v>
      </c>
      <c r="F449" s="165">
        <v>45549.432642</v>
      </c>
      <c r="G449" s="166" t="s">
        <v>66</v>
      </c>
      <c r="H449" s="167">
        <v>0.5</v>
      </c>
    </row>
    <row r="450" spans="1:8" x14ac:dyDescent="0.3">
      <c r="A450" s="163" t="s">
        <v>681</v>
      </c>
      <c r="B450" s="164" t="s">
        <v>236</v>
      </c>
      <c r="C450" s="163" t="s">
        <v>833</v>
      </c>
      <c r="D450" s="163" t="s">
        <v>835</v>
      </c>
      <c r="E450" s="163" t="str">
        <f t="shared" si="6"/>
        <v>HKB-Consumer Staples-Food &amp; Beverage</v>
      </c>
      <c r="F450" s="165">
        <v>-142891.19023099999</v>
      </c>
      <c r="G450" s="166" t="e">
        <v>#N/A</v>
      </c>
      <c r="H450" s="167" t="e">
        <v>#N/A</v>
      </c>
    </row>
    <row r="451" spans="1:8" x14ac:dyDescent="0.3">
      <c r="A451" s="163" t="s">
        <v>681</v>
      </c>
      <c r="B451" s="164" t="s">
        <v>720</v>
      </c>
      <c r="C451" s="163" t="s">
        <v>833</v>
      </c>
      <c r="D451" s="163" t="s">
        <v>834</v>
      </c>
      <c r="E451" s="163" t="str">
        <f t="shared" ref="E451:E514" si="7">B451&amp;"-"&amp;C451&amp;"-"&amp;D451</f>
        <v>HKT-Consumer Staples-Agriculture</v>
      </c>
      <c r="F451" s="165">
        <v>103.194228</v>
      </c>
      <c r="G451" s="166" t="s">
        <v>73</v>
      </c>
      <c r="H451" s="167">
        <v>0.3</v>
      </c>
    </row>
    <row r="452" spans="1:8" x14ac:dyDescent="0.3">
      <c r="A452" s="163" t="s">
        <v>681</v>
      </c>
      <c r="B452" s="164" t="s">
        <v>237</v>
      </c>
      <c r="C452" s="163" t="s">
        <v>842</v>
      </c>
      <c r="D452" s="163" t="s">
        <v>846</v>
      </c>
      <c r="E452" s="163" t="str">
        <f t="shared" si="7"/>
        <v>HLC-Energy-Coal</v>
      </c>
      <c r="F452" s="165">
        <v>39017.453148000001</v>
      </c>
      <c r="G452" s="166" t="s">
        <v>80</v>
      </c>
      <c r="H452" s="167">
        <v>0</v>
      </c>
    </row>
    <row r="453" spans="1:8" x14ac:dyDescent="0.3">
      <c r="A453" s="163" t="s">
        <v>681</v>
      </c>
      <c r="B453" s="164" t="s">
        <v>238</v>
      </c>
      <c r="C453" s="163" t="s">
        <v>795</v>
      </c>
      <c r="D453" s="163" t="s">
        <v>852</v>
      </c>
      <c r="E453" s="163" t="str">
        <f t="shared" si="7"/>
        <v>HLD-Financial-Real Estate</v>
      </c>
      <c r="F453" s="165">
        <v>102808.24597600001</v>
      </c>
      <c r="G453" s="166" t="s">
        <v>61</v>
      </c>
      <c r="H453" s="167">
        <v>0.5</v>
      </c>
    </row>
    <row r="454" spans="1:8" x14ac:dyDescent="0.3">
      <c r="A454" s="163" t="s">
        <v>681</v>
      </c>
      <c r="B454" s="164" t="s">
        <v>240</v>
      </c>
      <c r="C454" s="163" t="s">
        <v>848</v>
      </c>
      <c r="D454" s="163" t="s">
        <v>894</v>
      </c>
      <c r="E454" s="163" t="str">
        <f t="shared" si="7"/>
        <v>HLY-Materials-Ceramic, Granic, Brick</v>
      </c>
      <c r="F454" s="165">
        <v>-3607.136113</v>
      </c>
      <c r="G454" s="166" t="s">
        <v>80</v>
      </c>
      <c r="H454" s="167">
        <v>0</v>
      </c>
    </row>
    <row r="455" spans="1:8" x14ac:dyDescent="0.3">
      <c r="A455" s="163" t="s">
        <v>681</v>
      </c>
      <c r="B455" s="164" t="s">
        <v>242</v>
      </c>
      <c r="C455" s="163" t="s">
        <v>844</v>
      </c>
      <c r="D455" s="163" t="s">
        <v>856</v>
      </c>
      <c r="E455" s="163" t="str">
        <f t="shared" si="7"/>
        <v>HMH-Industrials-Transportation</v>
      </c>
      <c r="F455" s="165">
        <v>11702.26743</v>
      </c>
      <c r="G455" s="166" t="s">
        <v>68</v>
      </c>
      <c r="H455" s="167">
        <v>0.3</v>
      </c>
    </row>
    <row r="456" spans="1:8" x14ac:dyDescent="0.3">
      <c r="A456" s="163" t="s">
        <v>681</v>
      </c>
      <c r="B456" s="164" t="s">
        <v>244</v>
      </c>
      <c r="C456" s="163" t="s">
        <v>833</v>
      </c>
      <c r="D456" s="163" t="s">
        <v>835</v>
      </c>
      <c r="E456" s="163" t="str">
        <f t="shared" si="7"/>
        <v>HNM-Consumer Staples-Food &amp; Beverage</v>
      </c>
      <c r="F456" s="165">
        <v>13459.465773</v>
      </c>
      <c r="G456" s="166" t="s">
        <v>73</v>
      </c>
      <c r="H456" s="167">
        <v>0.3</v>
      </c>
    </row>
    <row r="457" spans="1:8" x14ac:dyDescent="0.3">
      <c r="A457" s="163" t="s">
        <v>681</v>
      </c>
      <c r="B457" s="164" t="s">
        <v>245</v>
      </c>
      <c r="C457" s="163" t="s">
        <v>848</v>
      </c>
      <c r="D457" s="163" t="s">
        <v>864</v>
      </c>
      <c r="E457" s="163" t="str">
        <f t="shared" si="7"/>
        <v>HOM-Materials-Cement</v>
      </c>
      <c r="F457" s="165">
        <v>29353.800501000002</v>
      </c>
      <c r="G457" s="166" t="s">
        <v>75</v>
      </c>
      <c r="H457" s="167">
        <v>0.2</v>
      </c>
    </row>
    <row r="458" spans="1:8" x14ac:dyDescent="0.3">
      <c r="A458" s="163" t="s">
        <v>681</v>
      </c>
      <c r="B458" s="164" t="s">
        <v>248</v>
      </c>
      <c r="C458" s="163" t="s">
        <v>844</v>
      </c>
      <c r="D458" s="163" t="s">
        <v>845</v>
      </c>
      <c r="E458" s="163" t="str">
        <f t="shared" si="7"/>
        <v>HPM-Industrials-Engineering&amp;Construction</v>
      </c>
      <c r="F458" s="165">
        <v>-7051.8130849999998</v>
      </c>
      <c r="G458" s="166" t="s">
        <v>78</v>
      </c>
      <c r="H458" s="167">
        <v>0.2</v>
      </c>
    </row>
    <row r="459" spans="1:8" x14ac:dyDescent="0.3">
      <c r="A459" s="163" t="s">
        <v>681</v>
      </c>
      <c r="B459" s="164" t="s">
        <v>252</v>
      </c>
      <c r="C459" s="163" t="s">
        <v>829</v>
      </c>
      <c r="D459" s="163" t="s">
        <v>859</v>
      </c>
      <c r="E459" s="163" t="str">
        <f t="shared" si="7"/>
        <v>HST-Consumer Discretionary-Printing</v>
      </c>
      <c r="F459" s="165">
        <v>1030.60024</v>
      </c>
      <c r="G459" s="166" t="s">
        <v>80</v>
      </c>
      <c r="H459" s="167">
        <v>0</v>
      </c>
    </row>
    <row r="460" spans="1:8" x14ac:dyDescent="0.3">
      <c r="A460" s="163" t="s">
        <v>681</v>
      </c>
      <c r="B460" s="164" t="s">
        <v>254</v>
      </c>
      <c r="C460" s="163" t="s">
        <v>844</v>
      </c>
      <c r="D460" s="163" t="s">
        <v>845</v>
      </c>
      <c r="E460" s="163" t="str">
        <f t="shared" si="7"/>
        <v>HTC-Industrials-Engineering&amp;Construction</v>
      </c>
      <c r="F460" s="165">
        <v>39465.049630000001</v>
      </c>
      <c r="G460" s="166" t="s">
        <v>61</v>
      </c>
      <c r="H460" s="167">
        <v>0.5</v>
      </c>
    </row>
    <row r="461" spans="1:8" x14ac:dyDescent="0.3">
      <c r="A461" s="163" t="s">
        <v>681</v>
      </c>
      <c r="B461" s="164" t="s">
        <v>257</v>
      </c>
      <c r="C461" s="163" t="s">
        <v>829</v>
      </c>
      <c r="D461" s="163" t="s">
        <v>859</v>
      </c>
      <c r="E461" s="163" t="str">
        <f t="shared" si="7"/>
        <v>HTP-Consumer Discretionary-Printing</v>
      </c>
      <c r="F461" s="165">
        <v>-96.299565999999999</v>
      </c>
      <c r="G461" s="166" t="s">
        <v>75</v>
      </c>
      <c r="H461" s="167">
        <v>0.2</v>
      </c>
    </row>
    <row r="462" spans="1:8" x14ac:dyDescent="0.3">
      <c r="A462" s="163" t="s">
        <v>681</v>
      </c>
      <c r="B462" s="164" t="s">
        <v>261</v>
      </c>
      <c r="C462" s="163" t="s">
        <v>844</v>
      </c>
      <c r="D462" s="163" t="s">
        <v>903</v>
      </c>
      <c r="E462" s="163" t="str">
        <f t="shared" si="7"/>
        <v>HUT-Industrials-Infrastructure</v>
      </c>
      <c r="F462" s="165">
        <v>13779.570312</v>
      </c>
      <c r="G462" s="166" t="s">
        <v>75</v>
      </c>
      <c r="H462" s="167">
        <v>0.2</v>
      </c>
    </row>
    <row r="463" spans="1:8" x14ac:dyDescent="0.3">
      <c r="A463" s="163" t="s">
        <v>681</v>
      </c>
      <c r="B463" s="164" t="s">
        <v>1011</v>
      </c>
      <c r="C463" s="163" t="s">
        <v>833</v>
      </c>
      <c r="D463" s="163" t="s">
        <v>834</v>
      </c>
      <c r="E463" s="163" t="str">
        <f t="shared" si="7"/>
        <v>HVA-Consumer Staples-Agriculture</v>
      </c>
      <c r="F463" s="165">
        <v>-186.92102</v>
      </c>
      <c r="G463" s="166" t="e">
        <v>#N/A</v>
      </c>
      <c r="H463" s="167" t="e">
        <v>#N/A</v>
      </c>
    </row>
    <row r="464" spans="1:8" x14ac:dyDescent="0.3">
      <c r="A464" s="163" t="s">
        <v>681</v>
      </c>
      <c r="B464" s="164" t="s">
        <v>263</v>
      </c>
      <c r="C464" s="163" t="s">
        <v>848</v>
      </c>
      <c r="D464" s="163" t="s">
        <v>885</v>
      </c>
      <c r="E464" s="163" t="str">
        <f t="shared" si="7"/>
        <v>HVT-Materials-Chemical</v>
      </c>
      <c r="F464" s="165">
        <v>70191.213722999993</v>
      </c>
      <c r="G464" s="166" t="s">
        <v>64</v>
      </c>
      <c r="H464" s="167">
        <v>0.5</v>
      </c>
    </row>
    <row r="465" spans="1:8" x14ac:dyDescent="0.3">
      <c r="A465" s="163" t="s">
        <v>681</v>
      </c>
      <c r="B465" s="164" t="s">
        <v>265</v>
      </c>
      <c r="C465" s="163" t="s">
        <v>844</v>
      </c>
      <c r="D465" s="163" t="s">
        <v>845</v>
      </c>
      <c r="E465" s="163" t="str">
        <f t="shared" si="7"/>
        <v>ICG-Industrials-Engineering&amp;Construction</v>
      </c>
      <c r="F465" s="165">
        <v>50537.713162</v>
      </c>
      <c r="G465" s="166" t="s">
        <v>61</v>
      </c>
      <c r="H465" s="167">
        <v>0.5</v>
      </c>
    </row>
    <row r="466" spans="1:8" x14ac:dyDescent="0.3">
      <c r="A466" s="163" t="s">
        <v>681</v>
      </c>
      <c r="B466" s="164" t="s">
        <v>267</v>
      </c>
      <c r="C466" s="163" t="s">
        <v>795</v>
      </c>
      <c r="D466" s="163" t="s">
        <v>852</v>
      </c>
      <c r="E466" s="163" t="str">
        <f t="shared" si="7"/>
        <v>IDJ-Financial-Real Estate</v>
      </c>
      <c r="F466" s="165">
        <v>56308.001584999998</v>
      </c>
      <c r="G466" s="166" t="e">
        <v>#N/A</v>
      </c>
      <c r="H466" s="167" t="e">
        <v>#N/A</v>
      </c>
    </row>
    <row r="467" spans="1:8" x14ac:dyDescent="0.3">
      <c r="A467" s="163" t="s">
        <v>681</v>
      </c>
      <c r="B467" s="164" t="s">
        <v>268</v>
      </c>
      <c r="C467" s="163" t="s">
        <v>795</v>
      </c>
      <c r="D467" s="163" t="s">
        <v>851</v>
      </c>
      <c r="E467" s="163" t="str">
        <f t="shared" si="7"/>
        <v>IDV-Financial-Industrial Park</v>
      </c>
      <c r="F467" s="165">
        <v>98369.987517000001</v>
      </c>
      <c r="G467" s="166" t="s">
        <v>64</v>
      </c>
      <c r="H467" s="167">
        <v>0.5</v>
      </c>
    </row>
    <row r="468" spans="1:8" x14ac:dyDescent="0.3">
      <c r="A468" s="163" t="s">
        <v>681</v>
      </c>
      <c r="B468" s="164" t="s">
        <v>271</v>
      </c>
      <c r="C468" s="163" t="s">
        <v>844</v>
      </c>
      <c r="D468" s="163" t="s">
        <v>845</v>
      </c>
      <c r="E468" s="163" t="str">
        <f t="shared" si="7"/>
        <v>INC-Industrials-Engineering&amp;Construction</v>
      </c>
      <c r="F468" s="165">
        <v>1936.0475819999999</v>
      </c>
      <c r="G468" s="166" t="s">
        <v>66</v>
      </c>
      <c r="H468" s="167">
        <v>0.5</v>
      </c>
    </row>
    <row r="469" spans="1:8" x14ac:dyDescent="0.3">
      <c r="A469" s="163" t="s">
        <v>681</v>
      </c>
      <c r="B469" s="164" t="s">
        <v>272</v>
      </c>
      <c r="C469" s="163" t="s">
        <v>829</v>
      </c>
      <c r="D469" s="163" t="s">
        <v>859</v>
      </c>
      <c r="E469" s="163" t="str">
        <f t="shared" si="7"/>
        <v>INN-Consumer Discretionary-Printing</v>
      </c>
      <c r="F469" s="165">
        <v>84808.582506999999</v>
      </c>
      <c r="G469" s="166" t="s">
        <v>64</v>
      </c>
      <c r="H469" s="167">
        <v>0.5</v>
      </c>
    </row>
    <row r="470" spans="1:8" x14ac:dyDescent="0.3">
      <c r="A470" s="163" t="s">
        <v>681</v>
      </c>
      <c r="B470" s="164" t="s">
        <v>276</v>
      </c>
      <c r="C470" s="163" t="s">
        <v>848</v>
      </c>
      <c r="D470" s="163" t="s">
        <v>889</v>
      </c>
      <c r="E470" s="163" t="str">
        <f t="shared" si="7"/>
        <v xml:space="preserve">ITQ-Materials-Steel </v>
      </c>
      <c r="F470" s="165">
        <v>343.76020299999999</v>
      </c>
      <c r="G470" s="166" t="s">
        <v>73</v>
      </c>
      <c r="H470" s="167">
        <v>0.3</v>
      </c>
    </row>
    <row r="471" spans="1:8" x14ac:dyDescent="0.3">
      <c r="A471" s="163" t="s">
        <v>681</v>
      </c>
      <c r="B471" s="164" t="s">
        <v>794</v>
      </c>
      <c r="C471" s="163" t="s">
        <v>844</v>
      </c>
      <c r="D471" s="163" t="s">
        <v>845</v>
      </c>
      <c r="E471" s="163" t="str">
        <f t="shared" si="7"/>
        <v>KDM-Industrials-Engineering&amp;Construction</v>
      </c>
      <c r="F471" s="165">
        <v>10569.777733999999</v>
      </c>
      <c r="G471" s="166" t="e">
        <v>#N/A</v>
      </c>
      <c r="H471" s="167" t="e">
        <v>#N/A</v>
      </c>
    </row>
    <row r="472" spans="1:8" x14ac:dyDescent="0.3">
      <c r="A472" s="163" t="s">
        <v>681</v>
      </c>
      <c r="B472" s="164" t="s">
        <v>815</v>
      </c>
      <c r="C472" s="163" t="s">
        <v>833</v>
      </c>
      <c r="D472" s="163" t="s">
        <v>838</v>
      </c>
      <c r="E472" s="163" t="str">
        <f t="shared" si="7"/>
        <v>KHS-Consumer Staples-Fisheries</v>
      </c>
      <c r="F472" s="165">
        <v>32553.035881</v>
      </c>
      <c r="G472" s="166" t="s">
        <v>68</v>
      </c>
      <c r="H472" s="167">
        <v>0.3</v>
      </c>
    </row>
    <row r="473" spans="1:8" x14ac:dyDescent="0.3">
      <c r="A473" s="163" t="s">
        <v>681</v>
      </c>
      <c r="B473" s="164" t="s">
        <v>284</v>
      </c>
      <c r="C473" s="163" t="s">
        <v>848</v>
      </c>
      <c r="D473" s="163" t="s">
        <v>889</v>
      </c>
      <c r="E473" s="163" t="str">
        <f t="shared" si="7"/>
        <v xml:space="preserve">KKC-Materials-Steel </v>
      </c>
      <c r="F473" s="165">
        <v>-7089.5887059999995</v>
      </c>
      <c r="G473" s="166" t="s">
        <v>71</v>
      </c>
      <c r="H473" s="167">
        <v>0.3</v>
      </c>
    </row>
    <row r="474" spans="1:8" x14ac:dyDescent="0.3">
      <c r="A474" s="163" t="s">
        <v>681</v>
      </c>
      <c r="B474" s="164" t="s">
        <v>285</v>
      </c>
      <c r="C474" s="163" t="s">
        <v>829</v>
      </c>
      <c r="D474" s="163" t="s">
        <v>853</v>
      </c>
      <c r="E474" s="163" t="str">
        <f t="shared" si="7"/>
        <v>KLF-Consumer Discretionary-Travel Services</v>
      </c>
      <c r="F474" s="165">
        <v>15309.033788999999</v>
      </c>
      <c r="G474" s="166" t="s">
        <v>66</v>
      </c>
      <c r="H474" s="167">
        <v>0.5</v>
      </c>
    </row>
    <row r="475" spans="1:8" x14ac:dyDescent="0.3">
      <c r="A475" s="163" t="s">
        <v>681</v>
      </c>
      <c r="B475" s="164" t="s">
        <v>287</v>
      </c>
      <c r="C475" s="163" t="s">
        <v>848</v>
      </c>
      <c r="D475" s="163" t="s">
        <v>889</v>
      </c>
      <c r="E475" s="163" t="str">
        <f t="shared" si="7"/>
        <v xml:space="preserve">KMT-Materials-Steel </v>
      </c>
      <c r="F475" s="165">
        <v>1153.0094469999999</v>
      </c>
      <c r="G475" s="166" t="s">
        <v>75</v>
      </c>
      <c r="H475" s="167">
        <v>0.2</v>
      </c>
    </row>
    <row r="476" spans="1:8" x14ac:dyDescent="0.3">
      <c r="A476" s="163" t="s">
        <v>681</v>
      </c>
      <c r="B476" s="164" t="s">
        <v>289</v>
      </c>
      <c r="C476" s="163" t="s">
        <v>829</v>
      </c>
      <c r="D476" s="163" t="s">
        <v>857</v>
      </c>
      <c r="E476" s="163" t="str">
        <f t="shared" si="7"/>
        <v>KSD-Consumer Discretionary-Consumer Services</v>
      </c>
      <c r="F476" s="165">
        <v>5487.4593969999996</v>
      </c>
      <c r="G476" s="166" t="s">
        <v>71</v>
      </c>
      <c r="H476" s="167">
        <v>0.3</v>
      </c>
    </row>
    <row r="477" spans="1:8" x14ac:dyDescent="0.3">
      <c r="A477" s="163" t="s">
        <v>681</v>
      </c>
      <c r="B477" s="164" t="s">
        <v>290</v>
      </c>
      <c r="C477" s="163" t="s">
        <v>848</v>
      </c>
      <c r="D477" s="163" t="s">
        <v>849</v>
      </c>
      <c r="E477" s="163" t="str">
        <f t="shared" si="7"/>
        <v>KSK-Materials-Mining</v>
      </c>
      <c r="F477" s="165">
        <v>-342.57986</v>
      </c>
      <c r="G477" s="166" t="e">
        <v>#N/A</v>
      </c>
      <c r="H477" s="167" t="e">
        <v>#N/A</v>
      </c>
    </row>
    <row r="478" spans="1:8" x14ac:dyDescent="0.3">
      <c r="A478" s="163" t="s">
        <v>681</v>
      </c>
      <c r="B478" s="164" t="s">
        <v>291</v>
      </c>
      <c r="C478" s="163" t="s">
        <v>848</v>
      </c>
      <c r="D478" s="163" t="s">
        <v>849</v>
      </c>
      <c r="E478" s="163" t="str">
        <f t="shared" si="7"/>
        <v>KSQ-Materials-Mining</v>
      </c>
      <c r="F478" s="165">
        <v>6675.1740890000001</v>
      </c>
      <c r="G478" s="166" t="e">
        <v>#N/A</v>
      </c>
      <c r="H478" s="167" t="e">
        <v>#N/A</v>
      </c>
    </row>
    <row r="479" spans="1:8" x14ac:dyDescent="0.3">
      <c r="A479" s="163" t="s">
        <v>681</v>
      </c>
      <c r="B479" s="164" t="s">
        <v>292</v>
      </c>
      <c r="C479" s="163" t="s">
        <v>871</v>
      </c>
      <c r="D479" s="163" t="s">
        <v>872</v>
      </c>
      <c r="E479" s="163" t="str">
        <f t="shared" si="7"/>
        <v>KST-Information Technology-Telecom</v>
      </c>
      <c r="F479" s="165">
        <v>8173.9433939999999</v>
      </c>
      <c r="G479" s="166" t="s">
        <v>66</v>
      </c>
      <c r="H479" s="167">
        <v>0.5</v>
      </c>
    </row>
    <row r="480" spans="1:8" x14ac:dyDescent="0.3">
      <c r="A480" s="163" t="s">
        <v>681</v>
      </c>
      <c r="B480" s="164" t="s">
        <v>293</v>
      </c>
      <c r="C480" s="163" t="s">
        <v>833</v>
      </c>
      <c r="D480" s="163" t="s">
        <v>837</v>
      </c>
      <c r="E480" s="163" t="str">
        <f t="shared" si="7"/>
        <v>KTS-Consumer Staples-Sugar</v>
      </c>
      <c r="F480" s="165">
        <v>2045.326838</v>
      </c>
      <c r="G480" s="166" t="s">
        <v>78</v>
      </c>
      <c r="H480" s="167">
        <v>0.2</v>
      </c>
    </row>
    <row r="481" spans="1:8" x14ac:dyDescent="0.3">
      <c r="A481" s="163" t="s">
        <v>681</v>
      </c>
      <c r="B481" s="164" t="s">
        <v>294</v>
      </c>
      <c r="C481" s="163" t="s">
        <v>844</v>
      </c>
      <c r="D481" s="163" t="s">
        <v>845</v>
      </c>
      <c r="E481" s="163" t="str">
        <f t="shared" si="7"/>
        <v>KTT-Industrials-Engineering&amp;Construction</v>
      </c>
      <c r="F481" s="165">
        <v>-180.999753</v>
      </c>
      <c r="G481" s="166" t="e">
        <v>#N/A</v>
      </c>
      <c r="H481" s="167" t="e">
        <v>#N/A</v>
      </c>
    </row>
    <row r="482" spans="1:8" x14ac:dyDescent="0.3">
      <c r="A482" s="163" t="s">
        <v>681</v>
      </c>
      <c r="B482" s="164" t="s">
        <v>295</v>
      </c>
      <c r="C482" s="163" t="s">
        <v>848</v>
      </c>
      <c r="D482" s="163" t="s">
        <v>889</v>
      </c>
      <c r="E482" s="163" t="str">
        <f t="shared" si="7"/>
        <v xml:space="preserve">KVC-Materials-Steel </v>
      </c>
      <c r="F482" s="165">
        <v>11493.782423000001</v>
      </c>
      <c r="G482" s="166" t="s">
        <v>73</v>
      </c>
      <c r="H482" s="167">
        <v>0.3</v>
      </c>
    </row>
    <row r="483" spans="1:8" x14ac:dyDescent="0.3">
      <c r="A483" s="163" t="s">
        <v>681</v>
      </c>
      <c r="B483" s="164" t="s">
        <v>297</v>
      </c>
      <c r="C483" s="163" t="s">
        <v>844</v>
      </c>
      <c r="D483" s="163" t="s">
        <v>845</v>
      </c>
      <c r="E483" s="163" t="str">
        <f t="shared" si="7"/>
        <v>L14-Industrials-Engineering&amp;Construction</v>
      </c>
      <c r="F483" s="165">
        <v>82761.00576</v>
      </c>
      <c r="G483" s="166" t="s">
        <v>64</v>
      </c>
      <c r="H483" s="167">
        <v>0.5</v>
      </c>
    </row>
    <row r="484" spans="1:8" x14ac:dyDescent="0.3">
      <c r="A484" s="163" t="s">
        <v>681</v>
      </c>
      <c r="B484" s="164" t="s">
        <v>298</v>
      </c>
      <c r="C484" s="163" t="s">
        <v>844</v>
      </c>
      <c r="D484" s="163" t="s">
        <v>845</v>
      </c>
      <c r="E484" s="163" t="str">
        <f t="shared" si="7"/>
        <v>L18-Industrials-Engineering&amp;Construction</v>
      </c>
      <c r="F484" s="165">
        <v>12779.440209</v>
      </c>
      <c r="G484" s="166" t="s">
        <v>73</v>
      </c>
      <c r="H484" s="167">
        <v>0.3</v>
      </c>
    </row>
    <row r="485" spans="1:8" x14ac:dyDescent="0.3">
      <c r="A485" s="163" t="s">
        <v>681</v>
      </c>
      <c r="B485" s="164" t="s">
        <v>299</v>
      </c>
      <c r="C485" s="163" t="s">
        <v>844</v>
      </c>
      <c r="D485" s="163" t="s">
        <v>845</v>
      </c>
      <c r="E485" s="163" t="str">
        <f t="shared" si="7"/>
        <v>L35-Industrials-Engineering&amp;Construction</v>
      </c>
      <c r="F485" s="165">
        <v>726.65936299999998</v>
      </c>
      <c r="G485" s="166" t="s">
        <v>73</v>
      </c>
      <c r="H485" s="167">
        <v>0.3</v>
      </c>
    </row>
    <row r="486" spans="1:8" x14ac:dyDescent="0.3">
      <c r="A486" s="163" t="s">
        <v>681</v>
      </c>
      <c r="B486" s="164" t="s">
        <v>300</v>
      </c>
      <c r="C486" s="163" t="s">
        <v>844</v>
      </c>
      <c r="D486" s="163" t="s">
        <v>845</v>
      </c>
      <c r="E486" s="163" t="str">
        <f t="shared" si="7"/>
        <v>L43-Industrials-Engineering&amp;Construction</v>
      </c>
      <c r="F486" s="165">
        <v>-28880.465388000001</v>
      </c>
      <c r="G486" s="166" t="s">
        <v>80</v>
      </c>
      <c r="H486" s="167">
        <v>0</v>
      </c>
    </row>
    <row r="487" spans="1:8" x14ac:dyDescent="0.3">
      <c r="A487" s="163" t="s">
        <v>681</v>
      </c>
      <c r="B487" s="164" t="s">
        <v>301</v>
      </c>
      <c r="C487" s="163" t="s">
        <v>844</v>
      </c>
      <c r="D487" s="163" t="s">
        <v>845</v>
      </c>
      <c r="E487" s="163" t="str">
        <f t="shared" si="7"/>
        <v>L61-Industrials-Engineering&amp;Construction</v>
      </c>
      <c r="F487" s="165">
        <v>1115.0838659999999</v>
      </c>
      <c r="G487" s="166" t="s">
        <v>75</v>
      </c>
      <c r="H487" s="167">
        <v>0.2</v>
      </c>
    </row>
    <row r="488" spans="1:8" x14ac:dyDescent="0.3">
      <c r="A488" s="163" t="s">
        <v>681</v>
      </c>
      <c r="B488" s="164" t="s">
        <v>302</v>
      </c>
      <c r="C488" s="163" t="s">
        <v>844</v>
      </c>
      <c r="D488" s="163" t="s">
        <v>845</v>
      </c>
      <c r="E488" s="163" t="str">
        <f t="shared" si="7"/>
        <v>L62-Industrials-Engineering&amp;Construction</v>
      </c>
      <c r="F488" s="165">
        <v>1299.3954229999999</v>
      </c>
      <c r="G488" s="166" t="s">
        <v>73</v>
      </c>
      <c r="H488" s="167">
        <v>0.3</v>
      </c>
    </row>
    <row r="489" spans="1:8" x14ac:dyDescent="0.3">
      <c r="A489" s="163" t="s">
        <v>681</v>
      </c>
      <c r="B489" s="164" t="s">
        <v>304</v>
      </c>
      <c r="C489" s="163" t="s">
        <v>848</v>
      </c>
      <c r="D489" s="163" t="s">
        <v>886</v>
      </c>
      <c r="E489" s="163" t="str">
        <f t="shared" si="7"/>
        <v>LAS-Materials-Fertilizer</v>
      </c>
      <c r="F489" s="165">
        <v>43522.957588999998</v>
      </c>
      <c r="G489" s="166" t="s">
        <v>68</v>
      </c>
      <c r="H489" s="167">
        <v>0.3</v>
      </c>
    </row>
    <row r="490" spans="1:8" x14ac:dyDescent="0.3">
      <c r="A490" s="163" t="s">
        <v>681</v>
      </c>
      <c r="B490" s="164" t="s">
        <v>305</v>
      </c>
      <c r="C490" s="163" t="s">
        <v>829</v>
      </c>
      <c r="D490" s="163" t="s">
        <v>859</v>
      </c>
      <c r="E490" s="163" t="str">
        <f t="shared" si="7"/>
        <v>LBE-Consumer Discretionary-Printing</v>
      </c>
      <c r="F490" s="165">
        <v>1486.5959250000001</v>
      </c>
      <c r="G490" s="166" t="s">
        <v>66</v>
      </c>
      <c r="H490" s="167">
        <v>0.5</v>
      </c>
    </row>
    <row r="491" spans="1:8" x14ac:dyDescent="0.3">
      <c r="A491" s="163" t="s">
        <v>681</v>
      </c>
      <c r="B491" s="164" t="s">
        <v>307</v>
      </c>
      <c r="C491" s="163" t="s">
        <v>844</v>
      </c>
      <c r="D491" s="163" t="s">
        <v>845</v>
      </c>
      <c r="E491" s="163" t="str">
        <f t="shared" si="7"/>
        <v>LCD-Industrials-Engineering&amp;Construction</v>
      </c>
      <c r="F491" s="165">
        <v>1863.411981</v>
      </c>
      <c r="G491" s="166" t="s">
        <v>73</v>
      </c>
      <c r="H491" s="167">
        <v>0.3</v>
      </c>
    </row>
    <row r="492" spans="1:8" x14ac:dyDescent="0.3">
      <c r="A492" s="163" t="s">
        <v>681</v>
      </c>
      <c r="B492" s="164" t="s">
        <v>310</v>
      </c>
      <c r="C492" s="163" t="s">
        <v>844</v>
      </c>
      <c r="D492" s="163" t="s">
        <v>845</v>
      </c>
      <c r="E492" s="163" t="str">
        <f t="shared" si="7"/>
        <v>LCS-Industrials-Engineering&amp;Construction</v>
      </c>
      <c r="F492" s="165">
        <v>580.39196400000003</v>
      </c>
      <c r="G492" s="166" t="s">
        <v>75</v>
      </c>
      <c r="H492" s="167">
        <v>0.2</v>
      </c>
    </row>
    <row r="493" spans="1:8" x14ac:dyDescent="0.3">
      <c r="A493" s="163" t="s">
        <v>681</v>
      </c>
      <c r="B493" s="164" t="s">
        <v>312</v>
      </c>
      <c r="C493" s="163" t="s">
        <v>869</v>
      </c>
      <c r="D493" s="163" t="s">
        <v>891</v>
      </c>
      <c r="E493" s="163" t="str">
        <f t="shared" si="7"/>
        <v>LDP-Health Care-Pharmaceuticals</v>
      </c>
      <c r="F493" s="165">
        <v>-16577.162873000001</v>
      </c>
      <c r="G493" s="166" t="s">
        <v>75</v>
      </c>
      <c r="H493" s="167">
        <v>0.2</v>
      </c>
    </row>
    <row r="494" spans="1:8" x14ac:dyDescent="0.3">
      <c r="A494" s="163" t="s">
        <v>681</v>
      </c>
      <c r="B494" s="164" t="s">
        <v>315</v>
      </c>
      <c r="C494" s="163" t="s">
        <v>844</v>
      </c>
      <c r="D494" s="163" t="s">
        <v>845</v>
      </c>
      <c r="E494" s="163" t="str">
        <f t="shared" si="7"/>
        <v>LHC-Industrials-Engineering&amp;Construction</v>
      </c>
      <c r="F494" s="165">
        <v>46904.964591000004</v>
      </c>
      <c r="G494" s="166" t="s">
        <v>64</v>
      </c>
      <c r="H494" s="167">
        <v>0.5</v>
      </c>
    </row>
    <row r="495" spans="1:8" x14ac:dyDescent="0.3">
      <c r="A495" s="163" t="s">
        <v>681</v>
      </c>
      <c r="B495" s="164" t="s">
        <v>317</v>
      </c>
      <c r="C495" s="163" t="s">
        <v>844</v>
      </c>
      <c r="D495" s="163" t="s">
        <v>845</v>
      </c>
      <c r="E495" s="163" t="str">
        <f t="shared" si="7"/>
        <v>LIG-Industrials-Engineering&amp;Construction</v>
      </c>
      <c r="F495" s="165">
        <v>22687.688107999998</v>
      </c>
      <c r="G495" s="166" t="s">
        <v>78</v>
      </c>
      <c r="H495" s="167">
        <v>0.2</v>
      </c>
    </row>
    <row r="496" spans="1:8" x14ac:dyDescent="0.3">
      <c r="A496" s="163" t="s">
        <v>681</v>
      </c>
      <c r="B496" s="164" t="s">
        <v>319</v>
      </c>
      <c r="C496" s="163" t="s">
        <v>844</v>
      </c>
      <c r="D496" s="163" t="s">
        <v>845</v>
      </c>
      <c r="E496" s="163" t="str">
        <f t="shared" si="7"/>
        <v>LM7-Industrials-Engineering&amp;Construction</v>
      </c>
      <c r="F496" s="165">
        <v>199.82559800000001</v>
      </c>
      <c r="G496" s="166" t="s">
        <v>77</v>
      </c>
      <c r="H496" s="167">
        <v>0.2</v>
      </c>
    </row>
    <row r="497" spans="1:8" x14ac:dyDescent="0.3">
      <c r="A497" s="163" t="s">
        <v>681</v>
      </c>
      <c r="B497" s="164" t="s">
        <v>321</v>
      </c>
      <c r="C497" s="163" t="s">
        <v>844</v>
      </c>
      <c r="D497" s="163" t="s">
        <v>845</v>
      </c>
      <c r="E497" s="163" t="str">
        <f t="shared" si="7"/>
        <v>LO5-Industrials-Engineering&amp;Construction</v>
      </c>
      <c r="F497" s="165">
        <v>-7537.65301</v>
      </c>
      <c r="G497" s="166" t="s">
        <v>78</v>
      </c>
      <c r="H497" s="167">
        <v>0.2</v>
      </c>
    </row>
    <row r="498" spans="1:8" x14ac:dyDescent="0.3">
      <c r="A498" s="163" t="s">
        <v>681</v>
      </c>
      <c r="B498" s="164" t="s">
        <v>323</v>
      </c>
      <c r="C498" s="163" t="s">
        <v>844</v>
      </c>
      <c r="D498" s="163" t="s">
        <v>845</v>
      </c>
      <c r="E498" s="163" t="str">
        <f t="shared" si="7"/>
        <v>LUT-Industrials-Engineering&amp;Construction</v>
      </c>
      <c r="F498" s="165">
        <v>252.56634199999999</v>
      </c>
      <c r="G498" s="166" t="s">
        <v>80</v>
      </c>
      <c r="H498" s="167">
        <v>0</v>
      </c>
    </row>
    <row r="499" spans="1:8" x14ac:dyDescent="0.3">
      <c r="A499" s="163" t="s">
        <v>681</v>
      </c>
      <c r="B499" s="164" t="s">
        <v>324</v>
      </c>
      <c r="C499" s="163" t="s">
        <v>844</v>
      </c>
      <c r="D499" s="163" t="s">
        <v>856</v>
      </c>
      <c r="E499" s="163" t="str">
        <f t="shared" si="7"/>
        <v>MAC-Industrials-Transportation</v>
      </c>
      <c r="F499" s="165">
        <v>12999.055452000001</v>
      </c>
      <c r="G499" s="166" t="s">
        <v>66</v>
      </c>
      <c r="H499" s="167">
        <v>0.5</v>
      </c>
    </row>
    <row r="500" spans="1:8" x14ac:dyDescent="0.3">
      <c r="A500" s="163" t="s">
        <v>681</v>
      </c>
      <c r="B500" s="164" t="s">
        <v>325</v>
      </c>
      <c r="C500" s="163" t="s">
        <v>844</v>
      </c>
      <c r="D500" s="163" t="s">
        <v>856</v>
      </c>
      <c r="E500" s="163" t="str">
        <f t="shared" si="7"/>
        <v>MAS-Industrials-Transportation</v>
      </c>
      <c r="F500" s="165">
        <v>15057.24279</v>
      </c>
      <c r="G500" s="166" t="s">
        <v>66</v>
      </c>
      <c r="H500" s="167">
        <v>0.5</v>
      </c>
    </row>
    <row r="501" spans="1:8" x14ac:dyDescent="0.3">
      <c r="A501" s="163" t="s">
        <v>681</v>
      </c>
      <c r="B501" s="164" t="s">
        <v>327</v>
      </c>
      <c r="C501" s="163" t="s">
        <v>844</v>
      </c>
      <c r="D501" s="163" t="s">
        <v>845</v>
      </c>
      <c r="E501" s="163" t="str">
        <f t="shared" si="7"/>
        <v>MBG-Industrials-Engineering&amp;Construction</v>
      </c>
      <c r="F501" s="165">
        <v>11206.888908000001</v>
      </c>
      <c r="G501" s="166" t="s">
        <v>64</v>
      </c>
      <c r="H501" s="167">
        <v>0.5</v>
      </c>
    </row>
    <row r="502" spans="1:8" x14ac:dyDescent="0.3">
      <c r="A502" s="163" t="s">
        <v>681</v>
      </c>
      <c r="B502" s="164" t="s">
        <v>328</v>
      </c>
      <c r="C502" s="163" t="s">
        <v>848</v>
      </c>
      <c r="D502" s="163" t="s">
        <v>894</v>
      </c>
      <c r="E502" s="163" t="str">
        <f t="shared" si="7"/>
        <v>MCC-Materials-Ceramic, Granic, Brick</v>
      </c>
      <c r="F502" s="165">
        <v>5691.2336349999996</v>
      </c>
      <c r="G502" s="166" t="s">
        <v>64</v>
      </c>
      <c r="H502" s="167">
        <v>0.5</v>
      </c>
    </row>
    <row r="503" spans="1:8" x14ac:dyDescent="0.3">
      <c r="A503" s="163" t="s">
        <v>681</v>
      </c>
      <c r="B503" s="164" t="s">
        <v>329</v>
      </c>
      <c r="C503" s="163" t="s">
        <v>829</v>
      </c>
      <c r="D503" s="163" t="s">
        <v>898</v>
      </c>
      <c r="E503" s="163" t="str">
        <f t="shared" si="7"/>
        <v>MCF-Consumer Discretionary-Wholesale</v>
      </c>
      <c r="F503" s="165">
        <v>10027.698205999999</v>
      </c>
      <c r="G503" s="166" t="s">
        <v>73</v>
      </c>
      <c r="H503" s="167">
        <v>0.3</v>
      </c>
    </row>
    <row r="504" spans="1:8" x14ac:dyDescent="0.3">
      <c r="A504" s="163" t="s">
        <v>681</v>
      </c>
      <c r="B504" s="164" t="s">
        <v>331</v>
      </c>
      <c r="C504" s="163" t="s">
        <v>844</v>
      </c>
      <c r="D504" s="163" t="s">
        <v>845</v>
      </c>
      <c r="E504" s="163" t="str">
        <f t="shared" si="7"/>
        <v>MCO-Industrials-Engineering&amp;Construction</v>
      </c>
      <c r="F504" s="165">
        <v>105.240533</v>
      </c>
      <c r="G504" s="166" t="s">
        <v>73</v>
      </c>
      <c r="H504" s="167">
        <v>0.3</v>
      </c>
    </row>
    <row r="505" spans="1:8" x14ac:dyDescent="0.3">
      <c r="A505" s="163" t="s">
        <v>681</v>
      </c>
      <c r="B505" s="164" t="s">
        <v>333</v>
      </c>
      <c r="C505" s="163" t="s">
        <v>842</v>
      </c>
      <c r="D505" s="163" t="s">
        <v>846</v>
      </c>
      <c r="E505" s="163" t="str">
        <f t="shared" si="7"/>
        <v>MDC-Energy-Coal</v>
      </c>
      <c r="F505" s="165">
        <v>14010.061023</v>
      </c>
      <c r="G505" s="166" t="s">
        <v>78</v>
      </c>
      <c r="H505" s="167">
        <v>0.2</v>
      </c>
    </row>
    <row r="506" spans="1:8" x14ac:dyDescent="0.3">
      <c r="A506" s="163" t="s">
        <v>681</v>
      </c>
      <c r="B506" s="164" t="s">
        <v>335</v>
      </c>
      <c r="C506" s="163" t="s">
        <v>844</v>
      </c>
      <c r="D506" s="163" t="s">
        <v>845</v>
      </c>
      <c r="E506" s="163" t="str">
        <f t="shared" si="7"/>
        <v>MEC-Industrials-Engineering&amp;Construction</v>
      </c>
      <c r="F506" s="165">
        <v>-75842.717170999997</v>
      </c>
      <c r="G506" s="166" t="s">
        <v>80</v>
      </c>
      <c r="H506" s="167">
        <v>0</v>
      </c>
    </row>
    <row r="507" spans="1:8" x14ac:dyDescent="0.3">
      <c r="A507" s="163" t="s">
        <v>681</v>
      </c>
      <c r="B507" s="164" t="s">
        <v>804</v>
      </c>
      <c r="C507" s="163" t="s">
        <v>848</v>
      </c>
      <c r="D507" s="163" t="s">
        <v>889</v>
      </c>
      <c r="E507" s="163" t="str">
        <f t="shared" si="7"/>
        <v xml:space="preserve">MEL-Materials-Steel </v>
      </c>
      <c r="F507" s="165">
        <v>9312.7774260000006</v>
      </c>
      <c r="G507" s="166" t="s">
        <v>75</v>
      </c>
      <c r="H507" s="167">
        <v>0.2</v>
      </c>
    </row>
    <row r="508" spans="1:8" x14ac:dyDescent="0.3">
      <c r="A508" s="163" t="s">
        <v>681</v>
      </c>
      <c r="B508" s="164" t="s">
        <v>337</v>
      </c>
      <c r="C508" s="163" t="s">
        <v>848</v>
      </c>
      <c r="D508" s="163" t="s">
        <v>889</v>
      </c>
      <c r="E508" s="163" t="str">
        <f t="shared" si="7"/>
        <v xml:space="preserve">MHL-Materials-Steel </v>
      </c>
      <c r="F508" s="165">
        <v>1721.642227</v>
      </c>
      <c r="G508" s="166" t="s">
        <v>73</v>
      </c>
      <c r="H508" s="167">
        <v>0.3</v>
      </c>
    </row>
    <row r="509" spans="1:8" x14ac:dyDescent="0.3">
      <c r="A509" s="163" t="s">
        <v>681</v>
      </c>
      <c r="B509" s="164" t="s">
        <v>338</v>
      </c>
      <c r="C509" s="163" t="s">
        <v>848</v>
      </c>
      <c r="D509" s="163" t="s">
        <v>849</v>
      </c>
      <c r="E509" s="163" t="str">
        <f t="shared" si="7"/>
        <v>MIM-Materials-Mining</v>
      </c>
      <c r="F509" s="165">
        <v>-6254.4614519999996</v>
      </c>
      <c r="G509" s="166" t="s">
        <v>77</v>
      </c>
      <c r="H509" s="167">
        <v>0.2</v>
      </c>
    </row>
    <row r="510" spans="1:8" x14ac:dyDescent="0.3">
      <c r="A510" s="163" t="s">
        <v>681</v>
      </c>
      <c r="B510" s="164" t="s">
        <v>339</v>
      </c>
      <c r="C510" s="163" t="s">
        <v>869</v>
      </c>
      <c r="D510" s="163" t="s">
        <v>891</v>
      </c>
      <c r="E510" s="163" t="str">
        <f t="shared" si="7"/>
        <v>MKV-Health Care-Pharmaceuticals</v>
      </c>
      <c r="F510" s="165">
        <v>286.970552</v>
      </c>
      <c r="G510" s="166" t="s">
        <v>75</v>
      </c>
      <c r="H510" s="167">
        <v>0.2</v>
      </c>
    </row>
    <row r="511" spans="1:8" x14ac:dyDescent="0.3">
      <c r="A511" s="163" t="s">
        <v>681</v>
      </c>
      <c r="B511" s="164" t="s">
        <v>340</v>
      </c>
      <c r="C511" s="163" t="s">
        <v>829</v>
      </c>
      <c r="D511" s="163" t="s">
        <v>866</v>
      </c>
      <c r="E511" s="163" t="str">
        <f t="shared" si="7"/>
        <v>MPT-Consumer Discretionary-Textiles</v>
      </c>
      <c r="F511" s="165">
        <v>22398.343960999999</v>
      </c>
      <c r="G511" s="166" t="s">
        <v>66</v>
      </c>
      <c r="H511" s="167">
        <v>0.5</v>
      </c>
    </row>
    <row r="512" spans="1:8" x14ac:dyDescent="0.3">
      <c r="A512" s="163" t="s">
        <v>681</v>
      </c>
      <c r="B512" s="164" t="s">
        <v>781</v>
      </c>
      <c r="C512" s="163" t="s">
        <v>829</v>
      </c>
      <c r="D512" s="163" t="s">
        <v>898</v>
      </c>
      <c r="E512" s="163" t="str">
        <f t="shared" si="7"/>
        <v>MSC-Consumer Discretionary-Wholesale</v>
      </c>
      <c r="F512" s="165" t="e">
        <v>#N/A</v>
      </c>
      <c r="G512" s="166" t="e">
        <v>#N/A</v>
      </c>
      <c r="H512" s="167" t="e">
        <v>#N/A</v>
      </c>
    </row>
    <row r="513" spans="1:8" x14ac:dyDescent="0.3">
      <c r="A513" s="163" t="s">
        <v>681</v>
      </c>
      <c r="B513" s="164" t="s">
        <v>797</v>
      </c>
      <c r="C513" s="163" t="s">
        <v>844</v>
      </c>
      <c r="D513" s="163" t="s">
        <v>845</v>
      </c>
      <c r="E513" s="163" t="str">
        <f t="shared" si="7"/>
        <v>MST-Industrials-Engineering&amp;Construction</v>
      </c>
      <c r="F513" s="165">
        <v>9203.3821179999995</v>
      </c>
      <c r="G513" s="166" t="s">
        <v>73</v>
      </c>
      <c r="H513" s="167">
        <v>0.3</v>
      </c>
    </row>
    <row r="514" spans="1:8" x14ac:dyDescent="0.3">
      <c r="A514" s="163" t="s">
        <v>681</v>
      </c>
      <c r="B514" s="164" t="s">
        <v>344</v>
      </c>
      <c r="C514" s="163" t="s">
        <v>844</v>
      </c>
      <c r="D514" s="163" t="s">
        <v>879</v>
      </c>
      <c r="E514" s="163" t="str">
        <f t="shared" si="7"/>
        <v>NAG-Industrials-Electrical Compo&amp;Equip</v>
      </c>
      <c r="F514" s="165">
        <v>14563.838543</v>
      </c>
      <c r="G514" s="166" t="s">
        <v>75</v>
      </c>
      <c r="H514" s="167">
        <v>0.2</v>
      </c>
    </row>
    <row r="515" spans="1:8" x14ac:dyDescent="0.3">
      <c r="A515" s="163" t="s">
        <v>681</v>
      </c>
      <c r="B515" s="164" t="s">
        <v>824</v>
      </c>
      <c r="C515" s="163" t="s">
        <v>844</v>
      </c>
      <c r="D515" s="163" t="s">
        <v>861</v>
      </c>
      <c r="E515" s="163" t="str">
        <f t="shared" ref="E515:E578" si="8">B515&amp;"-"&amp;C515&amp;"-"&amp;D515</f>
        <v>NAP-Industrials-Sea port</v>
      </c>
      <c r="F515" s="165">
        <v>10327.098593999999</v>
      </c>
      <c r="G515" s="166" t="s">
        <v>68</v>
      </c>
      <c r="H515" s="167">
        <v>0.3</v>
      </c>
    </row>
    <row r="516" spans="1:8" x14ac:dyDescent="0.3">
      <c r="A516" s="163" t="s">
        <v>681</v>
      </c>
      <c r="B516" s="164" t="s">
        <v>347</v>
      </c>
      <c r="C516" s="163" t="s">
        <v>842</v>
      </c>
      <c r="D516" s="163" t="s">
        <v>846</v>
      </c>
      <c r="E516" s="163" t="str">
        <f t="shared" si="8"/>
        <v>NBC-Energy-Coal</v>
      </c>
      <c r="F516" s="165">
        <v>84700.778441999995</v>
      </c>
      <c r="G516" s="166" t="s">
        <v>78</v>
      </c>
      <c r="H516" s="167">
        <v>0.2</v>
      </c>
    </row>
    <row r="517" spans="1:8" x14ac:dyDescent="0.3">
      <c r="A517" s="163" t="s">
        <v>681</v>
      </c>
      <c r="B517" s="164" t="s">
        <v>348</v>
      </c>
      <c r="C517" s="163" t="s">
        <v>874</v>
      </c>
      <c r="D517" s="163" t="s">
        <v>877</v>
      </c>
      <c r="E517" s="163" t="str">
        <f t="shared" si="8"/>
        <v>NBP-Utilities-Thermal Power</v>
      </c>
      <c r="F517" s="165">
        <v>37725.279580000002</v>
      </c>
      <c r="G517" s="166" t="s">
        <v>66</v>
      </c>
      <c r="H517" s="167">
        <v>0.5</v>
      </c>
    </row>
    <row r="518" spans="1:8" x14ac:dyDescent="0.3">
      <c r="A518" s="163" t="s">
        <v>681</v>
      </c>
      <c r="B518" s="164" t="s">
        <v>808</v>
      </c>
      <c r="C518" s="163" t="s">
        <v>874</v>
      </c>
      <c r="D518" s="163" t="s">
        <v>878</v>
      </c>
      <c r="E518" s="163" t="str">
        <f t="shared" si="8"/>
        <v>NBW-Utilities-Water</v>
      </c>
      <c r="F518" s="165">
        <v>11523.128053</v>
      </c>
      <c r="G518" s="166" t="s">
        <v>71</v>
      </c>
      <c r="H518" s="167">
        <v>0.3</v>
      </c>
    </row>
    <row r="519" spans="1:8" x14ac:dyDescent="0.3">
      <c r="A519" s="163" t="s">
        <v>681</v>
      </c>
      <c r="B519" s="164" t="s">
        <v>350</v>
      </c>
      <c r="C519" s="163" t="s">
        <v>795</v>
      </c>
      <c r="D519" s="163" t="s">
        <v>852</v>
      </c>
      <c r="E519" s="163" t="str">
        <f t="shared" si="8"/>
        <v>NDN-Financial-Real Estate</v>
      </c>
      <c r="F519" s="165">
        <v>62969.889556000002</v>
      </c>
      <c r="G519" s="166" t="s">
        <v>71</v>
      </c>
      <c r="H519" s="167">
        <v>0.3</v>
      </c>
    </row>
    <row r="520" spans="1:8" x14ac:dyDescent="0.3">
      <c r="A520" s="163" t="s">
        <v>681</v>
      </c>
      <c r="B520" s="164" t="s">
        <v>351</v>
      </c>
      <c r="C520" s="163" t="s">
        <v>795</v>
      </c>
      <c r="D520" s="163" t="s">
        <v>852</v>
      </c>
      <c r="E520" s="163" t="str">
        <f t="shared" si="8"/>
        <v>NDX-Financial-Real Estate</v>
      </c>
      <c r="F520" s="165">
        <v>9816.0189850000006</v>
      </c>
      <c r="G520" s="166" t="s">
        <v>64</v>
      </c>
      <c r="H520" s="167">
        <v>0.5</v>
      </c>
    </row>
    <row r="521" spans="1:8" x14ac:dyDescent="0.3">
      <c r="A521" s="163" t="s">
        <v>681</v>
      </c>
      <c r="B521" s="164" t="s">
        <v>352</v>
      </c>
      <c r="C521" s="163" t="s">
        <v>833</v>
      </c>
      <c r="D521" s="163" t="s">
        <v>883</v>
      </c>
      <c r="E521" s="163" t="str">
        <f t="shared" si="8"/>
        <v>NET-Consumer Staples-Household &amp; Personal Product</v>
      </c>
      <c r="F521" s="165">
        <v>69201.397091999999</v>
      </c>
      <c r="G521" s="166" t="s">
        <v>68</v>
      </c>
      <c r="H521" s="167">
        <v>0.3</v>
      </c>
    </row>
    <row r="522" spans="1:8" x14ac:dyDescent="0.3">
      <c r="A522" s="163" t="s">
        <v>681</v>
      </c>
      <c r="B522" s="164" t="s">
        <v>353</v>
      </c>
      <c r="C522" s="163" t="s">
        <v>848</v>
      </c>
      <c r="D522" s="163" t="s">
        <v>886</v>
      </c>
      <c r="E522" s="163" t="str">
        <f t="shared" si="8"/>
        <v>NFC-Materials-Fertilizer</v>
      </c>
      <c r="F522" s="165">
        <v>12555.870841</v>
      </c>
      <c r="G522" s="166" t="s">
        <v>64</v>
      </c>
      <c r="H522" s="167">
        <v>0.5</v>
      </c>
    </row>
    <row r="523" spans="1:8" x14ac:dyDescent="0.3">
      <c r="A523" s="163" t="s">
        <v>681</v>
      </c>
      <c r="B523" s="164" t="s">
        <v>354</v>
      </c>
      <c r="C523" s="163" t="s">
        <v>833</v>
      </c>
      <c r="D523" s="163" t="s">
        <v>838</v>
      </c>
      <c r="E523" s="163" t="str">
        <f t="shared" si="8"/>
        <v>NGC-Consumer Staples-Fisheries</v>
      </c>
      <c r="F523" s="165">
        <v>-518.823578</v>
      </c>
      <c r="G523" s="166" t="s">
        <v>77</v>
      </c>
      <c r="H523" s="167">
        <v>0.2</v>
      </c>
    </row>
    <row r="524" spans="1:8" x14ac:dyDescent="0.3">
      <c r="A524" s="163" t="s">
        <v>681</v>
      </c>
      <c r="B524" s="164" t="s">
        <v>355</v>
      </c>
      <c r="C524" s="163" t="s">
        <v>844</v>
      </c>
      <c r="D524" s="163" t="s">
        <v>845</v>
      </c>
      <c r="E524" s="163" t="str">
        <f t="shared" si="8"/>
        <v>NHA-Industrials-Engineering&amp;Construction</v>
      </c>
      <c r="F524" s="165">
        <v>31360.460326</v>
      </c>
      <c r="G524" s="166" t="s">
        <v>61</v>
      </c>
      <c r="H524" s="167">
        <v>0.5</v>
      </c>
    </row>
    <row r="525" spans="1:8" x14ac:dyDescent="0.3">
      <c r="A525" s="163" t="s">
        <v>681</v>
      </c>
      <c r="B525" s="164" t="s">
        <v>356</v>
      </c>
      <c r="C525" s="163" t="s">
        <v>848</v>
      </c>
      <c r="D525" s="163" t="s">
        <v>894</v>
      </c>
      <c r="E525" s="163" t="str">
        <f t="shared" si="8"/>
        <v>NHC-Materials-Ceramic, Granic, Brick</v>
      </c>
      <c r="F525" s="165">
        <v>8886.3181669999994</v>
      </c>
      <c r="G525" s="166" t="s">
        <v>61</v>
      </c>
      <c r="H525" s="167">
        <v>0.5</v>
      </c>
    </row>
    <row r="526" spans="1:8" x14ac:dyDescent="0.3">
      <c r="A526" s="163" t="s">
        <v>681</v>
      </c>
      <c r="B526" s="164" t="s">
        <v>357</v>
      </c>
      <c r="C526" s="163" t="s">
        <v>848</v>
      </c>
      <c r="D526" s="163" t="s">
        <v>887</v>
      </c>
      <c r="E526" s="163" t="str">
        <f t="shared" si="8"/>
        <v>NHP-Materials-Packaging&amp;Containers</v>
      </c>
      <c r="F526" s="165">
        <v>-65725.956279999999</v>
      </c>
      <c r="G526" s="166" t="e">
        <v>#N/A</v>
      </c>
      <c r="H526" s="167" t="e">
        <v>#N/A</v>
      </c>
    </row>
    <row r="527" spans="1:8" x14ac:dyDescent="0.3">
      <c r="A527" s="163" t="s">
        <v>681</v>
      </c>
      <c r="B527" s="164" t="s">
        <v>825</v>
      </c>
      <c r="C527" s="163" t="s">
        <v>795</v>
      </c>
      <c r="D527" s="163" t="s">
        <v>852</v>
      </c>
      <c r="E527" s="163" t="str">
        <f t="shared" si="8"/>
        <v>NRC-Financial-Real Estate</v>
      </c>
      <c r="F527" s="165">
        <v>70334.723010000002</v>
      </c>
      <c r="G527" s="166" t="s">
        <v>64</v>
      </c>
      <c r="H527" s="167">
        <v>0.5</v>
      </c>
    </row>
    <row r="528" spans="1:8" x14ac:dyDescent="0.3">
      <c r="A528" s="163" t="s">
        <v>681</v>
      </c>
      <c r="B528" s="164" t="s">
        <v>775</v>
      </c>
      <c r="C528" s="163" t="s">
        <v>848</v>
      </c>
      <c r="D528" s="163" t="s">
        <v>895</v>
      </c>
      <c r="E528" s="163" t="str">
        <f t="shared" si="8"/>
        <v>NSH-Materials-Aluminium</v>
      </c>
      <c r="F528" s="165">
        <v>-1795.3010509999999</v>
      </c>
      <c r="G528" s="166" t="s">
        <v>78</v>
      </c>
      <c r="H528" s="167">
        <v>0.2</v>
      </c>
    </row>
    <row r="529" spans="1:8" x14ac:dyDescent="0.3">
      <c r="A529" s="163" t="s">
        <v>681</v>
      </c>
      <c r="B529" s="164" t="s">
        <v>362</v>
      </c>
      <c r="C529" s="163" t="s">
        <v>833</v>
      </c>
      <c r="D529" s="163" t="s">
        <v>834</v>
      </c>
      <c r="E529" s="163" t="str">
        <f t="shared" si="8"/>
        <v>NST-Consumer Staples-Agriculture</v>
      </c>
      <c r="F529" s="165">
        <v>16030.545410999999</v>
      </c>
      <c r="G529" s="166" t="s">
        <v>71</v>
      </c>
      <c r="H529" s="167">
        <v>0.3</v>
      </c>
    </row>
    <row r="530" spans="1:8" x14ac:dyDescent="0.3">
      <c r="A530" s="163" t="s">
        <v>681</v>
      </c>
      <c r="B530" s="164" t="s">
        <v>962</v>
      </c>
      <c r="C530" s="163" t="s">
        <v>874</v>
      </c>
      <c r="D530" s="163" t="s">
        <v>876</v>
      </c>
      <c r="E530" s="163" t="str">
        <f t="shared" si="8"/>
        <v>NTH-Utilities-Hydroelectric Power</v>
      </c>
      <c r="F530" s="165">
        <v>25289.306016999999</v>
      </c>
      <c r="G530" s="166" t="s">
        <v>71</v>
      </c>
      <c r="H530" s="167">
        <v>0.3</v>
      </c>
    </row>
    <row r="531" spans="1:8" x14ac:dyDescent="0.3">
      <c r="A531" s="163" t="s">
        <v>681</v>
      </c>
      <c r="B531" s="164" t="s">
        <v>365</v>
      </c>
      <c r="C531" s="163" t="s">
        <v>848</v>
      </c>
      <c r="D531" s="163" t="s">
        <v>888</v>
      </c>
      <c r="E531" s="163" t="str">
        <f t="shared" si="8"/>
        <v>NTP-Materials-Plastic</v>
      </c>
      <c r="F531" s="165">
        <v>410743.57131999999</v>
      </c>
      <c r="G531" s="166" t="s">
        <v>64</v>
      </c>
      <c r="H531" s="167">
        <v>0.5</v>
      </c>
    </row>
    <row r="532" spans="1:8" x14ac:dyDescent="0.3">
      <c r="A532" s="163" t="s">
        <v>681</v>
      </c>
      <c r="B532" s="164" t="s">
        <v>368</v>
      </c>
      <c r="C532" s="163" t="s">
        <v>795</v>
      </c>
      <c r="D532" s="163" t="s">
        <v>855</v>
      </c>
      <c r="E532" s="163" t="str">
        <f t="shared" si="8"/>
        <v>OCH-Financial-Real Estate (Hotel)</v>
      </c>
      <c r="F532" s="165">
        <v>10280.245696</v>
      </c>
      <c r="G532" s="166" t="s">
        <v>73</v>
      </c>
      <c r="H532" s="167">
        <v>0.3</v>
      </c>
    </row>
    <row r="533" spans="1:8" x14ac:dyDescent="0.3">
      <c r="A533" s="163" t="s">
        <v>681</v>
      </c>
      <c r="B533" s="164" t="s">
        <v>370</v>
      </c>
      <c r="C533" s="163" t="s">
        <v>871</v>
      </c>
      <c r="D533" s="163" t="s">
        <v>872</v>
      </c>
      <c r="E533" s="163" t="str">
        <f t="shared" si="8"/>
        <v>ONE-Information Technology-Telecom</v>
      </c>
      <c r="F533" s="165">
        <v>4893.9472390000001</v>
      </c>
      <c r="G533" s="166" t="s">
        <v>73</v>
      </c>
      <c r="H533" s="167">
        <v>0.3</v>
      </c>
    </row>
    <row r="534" spans="1:8" x14ac:dyDescent="0.3">
      <c r="A534" s="163" t="s">
        <v>681</v>
      </c>
      <c r="B534" s="164" t="s">
        <v>375</v>
      </c>
      <c r="C534" s="163" t="s">
        <v>848</v>
      </c>
      <c r="D534" s="163" t="s">
        <v>887</v>
      </c>
      <c r="E534" s="163" t="str">
        <f t="shared" si="8"/>
        <v>PBP-Materials-Packaging&amp;Containers</v>
      </c>
      <c r="F534" s="165">
        <v>4870.8336609999997</v>
      </c>
      <c r="G534" s="166" t="s">
        <v>73</v>
      </c>
      <c r="H534" s="167">
        <v>0.3</v>
      </c>
    </row>
    <row r="535" spans="1:8" x14ac:dyDescent="0.3">
      <c r="A535" s="163" t="s">
        <v>681</v>
      </c>
      <c r="B535" s="164" t="s">
        <v>376</v>
      </c>
      <c r="C535" s="163" t="s">
        <v>848</v>
      </c>
      <c r="D535" s="163" t="s">
        <v>886</v>
      </c>
      <c r="E535" s="163" t="str">
        <f t="shared" si="8"/>
        <v>PCE-Materials-Fertilizer</v>
      </c>
      <c r="F535" s="165">
        <v>17051.459028000001</v>
      </c>
      <c r="G535" s="166" t="s">
        <v>64</v>
      </c>
      <c r="H535" s="167">
        <v>0.5</v>
      </c>
    </row>
    <row r="536" spans="1:8" x14ac:dyDescent="0.3">
      <c r="A536" s="163" t="s">
        <v>681</v>
      </c>
      <c r="B536" s="164" t="s">
        <v>377</v>
      </c>
      <c r="C536" s="163" t="s">
        <v>842</v>
      </c>
      <c r="D536" s="163" t="s">
        <v>902</v>
      </c>
      <c r="E536" s="163" t="str">
        <f t="shared" si="8"/>
        <v>PCG-Energy-Oil&amp;Gas distribution</v>
      </c>
      <c r="F536" s="165">
        <v>-23658.706858000001</v>
      </c>
      <c r="G536" s="166" t="s">
        <v>71</v>
      </c>
      <c r="H536" s="167">
        <v>0.3</v>
      </c>
    </row>
    <row r="537" spans="1:8" x14ac:dyDescent="0.3">
      <c r="A537" s="163" t="s">
        <v>681</v>
      </c>
      <c r="B537" s="164" t="s">
        <v>378</v>
      </c>
      <c r="C537" s="163" t="s">
        <v>844</v>
      </c>
      <c r="D537" s="163" t="s">
        <v>856</v>
      </c>
      <c r="E537" s="163" t="str">
        <f t="shared" si="8"/>
        <v>PCT-Industrials-Transportation</v>
      </c>
      <c r="F537" s="165">
        <v>41427.379944</v>
      </c>
      <c r="G537" s="166" t="s">
        <v>64</v>
      </c>
      <c r="H537" s="167">
        <v>0.5</v>
      </c>
    </row>
    <row r="538" spans="1:8" x14ac:dyDescent="0.3">
      <c r="A538" s="163" t="s">
        <v>681</v>
      </c>
      <c r="B538" s="164" t="s">
        <v>379</v>
      </c>
      <c r="C538" s="163" t="s">
        <v>848</v>
      </c>
      <c r="D538" s="163" t="s">
        <v>864</v>
      </c>
      <c r="E538" s="163" t="str">
        <f t="shared" si="8"/>
        <v>PDB-Materials-Cement</v>
      </c>
      <c r="F538" s="165">
        <v>18623.294150999998</v>
      </c>
      <c r="G538" s="166" t="s">
        <v>64</v>
      </c>
      <c r="H538" s="167">
        <v>0.5</v>
      </c>
    </row>
    <row r="539" spans="1:8" x14ac:dyDescent="0.3">
      <c r="A539" s="163" t="s">
        <v>681</v>
      </c>
      <c r="B539" s="164" t="s">
        <v>380</v>
      </c>
      <c r="C539" s="163" t="s">
        <v>795</v>
      </c>
      <c r="D539" s="163" t="s">
        <v>855</v>
      </c>
      <c r="E539" s="163" t="str">
        <f t="shared" si="8"/>
        <v>PDC-Financial-Real Estate (Hotel)</v>
      </c>
      <c r="F539" s="165">
        <v>-734.81818099999998</v>
      </c>
      <c r="G539" s="166" t="s">
        <v>75</v>
      </c>
      <c r="H539" s="167">
        <v>0.2</v>
      </c>
    </row>
    <row r="540" spans="1:8" x14ac:dyDescent="0.3">
      <c r="A540" s="163" t="s">
        <v>681</v>
      </c>
      <c r="B540" s="164" t="s">
        <v>383</v>
      </c>
      <c r="C540" s="163" t="s">
        <v>844</v>
      </c>
      <c r="D540" s="163" t="s">
        <v>845</v>
      </c>
      <c r="E540" s="163" t="str">
        <f t="shared" si="8"/>
        <v>PEN-Industrials-Engineering&amp;Construction</v>
      </c>
      <c r="F540" s="165">
        <v>12647.162396</v>
      </c>
      <c r="G540" s="166" t="s">
        <v>66</v>
      </c>
      <c r="H540" s="167">
        <v>0.5</v>
      </c>
    </row>
    <row r="541" spans="1:8" x14ac:dyDescent="0.3">
      <c r="A541" s="163" t="s">
        <v>681</v>
      </c>
      <c r="B541" s="164" t="s">
        <v>963</v>
      </c>
      <c r="C541" s="163" t="s">
        <v>848</v>
      </c>
      <c r="D541" s="163" t="s">
        <v>885</v>
      </c>
      <c r="E541" s="163" t="str">
        <f t="shared" si="8"/>
        <v>PGN-Materials-Chemical</v>
      </c>
      <c r="F541" s="165" t="e">
        <v>#N/A</v>
      </c>
      <c r="G541" s="166" t="e">
        <v>#N/A</v>
      </c>
      <c r="H541" s="167" t="e">
        <v>#N/A</v>
      </c>
    </row>
    <row r="542" spans="1:8" x14ac:dyDescent="0.3">
      <c r="A542" s="163" t="s">
        <v>681</v>
      </c>
      <c r="B542" s="164" t="s">
        <v>387</v>
      </c>
      <c r="C542" s="163" t="s">
        <v>842</v>
      </c>
      <c r="D542" s="163" t="s">
        <v>843</v>
      </c>
      <c r="E542" s="163" t="str">
        <f t="shared" si="8"/>
        <v>PGS-Energy-Oil&amp;Gas</v>
      </c>
      <c r="F542" s="165">
        <v>88261.839254000006</v>
      </c>
      <c r="G542" s="166" t="s">
        <v>68</v>
      </c>
      <c r="H542" s="167">
        <v>0.3</v>
      </c>
    </row>
    <row r="543" spans="1:8" x14ac:dyDescent="0.3">
      <c r="A543" s="163" t="s">
        <v>681</v>
      </c>
      <c r="B543" s="164" t="s">
        <v>388</v>
      </c>
      <c r="C543" s="163" t="s">
        <v>844</v>
      </c>
      <c r="D543" s="163" t="s">
        <v>856</v>
      </c>
      <c r="E543" s="163" t="str">
        <f t="shared" si="8"/>
        <v>PGT-Industrials-Transportation</v>
      </c>
      <c r="F543" s="165">
        <v>-3913.2562990000001</v>
      </c>
      <c r="G543" s="166" t="e">
        <v>#N/A</v>
      </c>
      <c r="H543" s="167" t="e">
        <v>#N/A</v>
      </c>
    </row>
    <row r="544" spans="1:8" x14ac:dyDescent="0.3">
      <c r="A544" s="163" t="s">
        <v>681</v>
      </c>
      <c r="B544" s="164" t="s">
        <v>955</v>
      </c>
      <c r="C544" s="163" t="s">
        <v>844</v>
      </c>
      <c r="D544" s="163" t="s">
        <v>879</v>
      </c>
      <c r="E544" s="163" t="str">
        <f t="shared" si="8"/>
        <v>PHN-Industrials-Electrical Compo&amp;Equip</v>
      </c>
      <c r="F544" s="165">
        <v>18393.106653999999</v>
      </c>
      <c r="G544" s="166" t="s">
        <v>66</v>
      </c>
      <c r="H544" s="167">
        <v>0.5</v>
      </c>
    </row>
    <row r="545" spans="1:8" x14ac:dyDescent="0.3">
      <c r="A545" s="163" t="s">
        <v>681</v>
      </c>
      <c r="B545" s="164" t="s">
        <v>390</v>
      </c>
      <c r="C545" s="163" t="s">
        <v>844</v>
      </c>
      <c r="D545" s="163" t="s">
        <v>861</v>
      </c>
      <c r="E545" s="163" t="str">
        <f t="shared" si="8"/>
        <v>PHP-Industrials-Sea port</v>
      </c>
      <c r="F545" s="165">
        <v>349231.001674</v>
      </c>
      <c r="G545" s="166" t="s">
        <v>66</v>
      </c>
      <c r="H545" s="167">
        <v>0.5</v>
      </c>
    </row>
    <row r="546" spans="1:8" x14ac:dyDescent="0.3">
      <c r="A546" s="163" t="s">
        <v>681</v>
      </c>
      <c r="B546" s="164" t="s">
        <v>1012</v>
      </c>
      <c r="C546" s="163" t="s">
        <v>871</v>
      </c>
      <c r="D546" s="163" t="s">
        <v>872</v>
      </c>
      <c r="E546" s="163" t="str">
        <f t="shared" si="8"/>
        <v>PIA-Information Technology-Telecom</v>
      </c>
      <c r="F546" s="165">
        <v>19026.604670000001</v>
      </c>
      <c r="G546" s="166" t="s">
        <v>61</v>
      </c>
      <c r="H546" s="167">
        <v>0.5</v>
      </c>
    </row>
    <row r="547" spans="1:8" x14ac:dyDescent="0.3">
      <c r="A547" s="163" t="s">
        <v>681</v>
      </c>
      <c r="B547" s="164" t="s">
        <v>761</v>
      </c>
      <c r="C547" s="163" t="s">
        <v>874</v>
      </c>
      <c r="D547" s="163" t="s">
        <v>877</v>
      </c>
      <c r="E547" s="163" t="str">
        <f t="shared" si="8"/>
        <v>PIC-Utilities-Thermal Power</v>
      </c>
      <c r="F547" s="165">
        <v>6232.3354900000004</v>
      </c>
      <c r="G547" s="166" t="s">
        <v>73</v>
      </c>
      <c r="H547" s="167">
        <v>0.3</v>
      </c>
    </row>
    <row r="548" spans="1:8" x14ac:dyDescent="0.3">
      <c r="A548" s="163" t="s">
        <v>681</v>
      </c>
      <c r="B548" s="164" t="s">
        <v>393</v>
      </c>
      <c r="C548" s="163" t="s">
        <v>844</v>
      </c>
      <c r="D548" s="163" t="s">
        <v>856</v>
      </c>
      <c r="E548" s="163" t="str">
        <f t="shared" si="8"/>
        <v>PJC-Industrials-Transportation</v>
      </c>
      <c r="F548" s="165">
        <v>22801.107715999999</v>
      </c>
      <c r="G548" s="166" t="s">
        <v>75</v>
      </c>
      <c r="H548" s="167">
        <v>0.2</v>
      </c>
    </row>
    <row r="549" spans="1:8" x14ac:dyDescent="0.3">
      <c r="A549" s="163" t="s">
        <v>681</v>
      </c>
      <c r="B549" s="164" t="s">
        <v>395</v>
      </c>
      <c r="C549" s="163" t="s">
        <v>842</v>
      </c>
      <c r="D549" s="163" t="s">
        <v>843</v>
      </c>
      <c r="E549" s="163" t="str">
        <f t="shared" si="8"/>
        <v>PLC-Energy-Oil&amp;Gas</v>
      </c>
      <c r="F549" s="165">
        <v>150179.80228800001</v>
      </c>
      <c r="G549" s="166" t="s">
        <v>68</v>
      </c>
      <c r="H549" s="167">
        <v>0.3</v>
      </c>
    </row>
    <row r="550" spans="1:8" x14ac:dyDescent="0.3">
      <c r="A550" s="163" t="s">
        <v>681</v>
      </c>
      <c r="B550" s="164" t="s">
        <v>396</v>
      </c>
      <c r="C550" s="163" t="s">
        <v>848</v>
      </c>
      <c r="D550" s="163" t="s">
        <v>886</v>
      </c>
      <c r="E550" s="163" t="str">
        <f t="shared" si="8"/>
        <v>PMB-Materials-Fertilizer</v>
      </c>
      <c r="F550" s="165">
        <v>12928.860248999999</v>
      </c>
      <c r="G550" s="166" t="s">
        <v>61</v>
      </c>
      <c r="H550" s="167">
        <v>0.5</v>
      </c>
    </row>
    <row r="551" spans="1:8" x14ac:dyDescent="0.3">
      <c r="A551" s="163" t="s">
        <v>681</v>
      </c>
      <c r="B551" s="164" t="s">
        <v>397</v>
      </c>
      <c r="C551" s="163" t="s">
        <v>869</v>
      </c>
      <c r="D551" s="163" t="s">
        <v>891</v>
      </c>
      <c r="E551" s="163" t="str">
        <f t="shared" si="8"/>
        <v>PMC-Health Care-Pharmaceuticals</v>
      </c>
      <c r="F551" s="165">
        <v>73580.084417000005</v>
      </c>
      <c r="G551" s="166" t="s">
        <v>64</v>
      </c>
      <c r="H551" s="167">
        <v>0.5</v>
      </c>
    </row>
    <row r="552" spans="1:8" x14ac:dyDescent="0.3">
      <c r="A552" s="163" t="s">
        <v>681</v>
      </c>
      <c r="B552" s="164" t="s">
        <v>398</v>
      </c>
      <c r="C552" s="163" t="s">
        <v>848</v>
      </c>
      <c r="D552" s="163" t="s">
        <v>887</v>
      </c>
      <c r="E552" s="163" t="str">
        <f t="shared" si="8"/>
        <v>PMP-Materials-Packaging&amp;Containers</v>
      </c>
      <c r="F552" s="165">
        <v>3900.2476900000001</v>
      </c>
      <c r="G552" s="166" t="s">
        <v>75</v>
      </c>
      <c r="H552" s="167">
        <v>0.2</v>
      </c>
    </row>
    <row r="553" spans="1:8" x14ac:dyDescent="0.3">
      <c r="A553" s="163" t="s">
        <v>681</v>
      </c>
      <c r="B553" s="164" t="s">
        <v>399</v>
      </c>
      <c r="C553" s="163" t="s">
        <v>842</v>
      </c>
      <c r="D553" s="163" t="s">
        <v>843</v>
      </c>
      <c r="E553" s="163" t="str">
        <f t="shared" si="8"/>
        <v>PMS-Energy-Oil&amp;Gas</v>
      </c>
      <c r="F553" s="165">
        <v>18004.806033000001</v>
      </c>
      <c r="G553" s="166" t="s">
        <v>64</v>
      </c>
      <c r="H553" s="167">
        <v>0.5</v>
      </c>
    </row>
    <row r="554" spans="1:8" x14ac:dyDescent="0.3">
      <c r="A554" s="163" t="s">
        <v>681</v>
      </c>
      <c r="B554" s="164" t="s">
        <v>403</v>
      </c>
      <c r="C554" s="163" t="s">
        <v>871</v>
      </c>
      <c r="D554" s="163" t="s">
        <v>872</v>
      </c>
      <c r="E554" s="163" t="str">
        <f t="shared" si="8"/>
        <v>POT-Information Technology-Telecom</v>
      </c>
      <c r="F554" s="165">
        <v>18715.999521999998</v>
      </c>
      <c r="G554" s="166" t="s">
        <v>78</v>
      </c>
      <c r="H554" s="167">
        <v>0.2</v>
      </c>
    </row>
    <row r="555" spans="1:8" x14ac:dyDescent="0.3">
      <c r="A555" s="163" t="s">
        <v>681</v>
      </c>
      <c r="B555" s="164" t="s">
        <v>405</v>
      </c>
      <c r="C555" s="163" t="s">
        <v>829</v>
      </c>
      <c r="D555" s="163" t="s">
        <v>857</v>
      </c>
      <c r="E555" s="163" t="str">
        <f t="shared" si="8"/>
        <v>PPE-Consumer Discretionary-Consumer Services</v>
      </c>
      <c r="F555" s="165">
        <v>3281.4450649999999</v>
      </c>
      <c r="G555" s="166" t="s">
        <v>64</v>
      </c>
      <c r="H555" s="167">
        <v>0.5</v>
      </c>
    </row>
    <row r="556" spans="1:8" x14ac:dyDescent="0.3">
      <c r="A556" s="163" t="s">
        <v>681</v>
      </c>
      <c r="B556" s="164" t="s">
        <v>406</v>
      </c>
      <c r="C556" s="163" t="s">
        <v>869</v>
      </c>
      <c r="D556" s="163" t="s">
        <v>891</v>
      </c>
      <c r="E556" s="163" t="str">
        <f t="shared" si="8"/>
        <v>PPP-Health Care-Pharmaceuticals</v>
      </c>
      <c r="F556" s="165">
        <v>10435.103384</v>
      </c>
      <c r="G556" s="166" t="s">
        <v>64</v>
      </c>
      <c r="H556" s="167">
        <v>0.5</v>
      </c>
    </row>
    <row r="557" spans="1:8" x14ac:dyDescent="0.3">
      <c r="A557" s="163" t="s">
        <v>681</v>
      </c>
      <c r="B557" s="164" t="s">
        <v>407</v>
      </c>
      <c r="C557" s="163" t="s">
        <v>844</v>
      </c>
      <c r="D557" s="163" t="s">
        <v>845</v>
      </c>
      <c r="E557" s="163" t="str">
        <f t="shared" si="8"/>
        <v>PPS-Industrials-Engineering&amp;Construction</v>
      </c>
      <c r="F557" s="165">
        <v>25027.294146</v>
      </c>
      <c r="G557" s="166" t="s">
        <v>75</v>
      </c>
      <c r="H557" s="167">
        <v>0.2</v>
      </c>
    </row>
    <row r="558" spans="1:8" x14ac:dyDescent="0.3">
      <c r="A558" s="163" t="s">
        <v>681</v>
      </c>
      <c r="B558" s="164" t="s">
        <v>789</v>
      </c>
      <c r="C558" s="163" t="s">
        <v>842</v>
      </c>
      <c r="D558" s="163" t="s">
        <v>902</v>
      </c>
      <c r="E558" s="163" t="str">
        <f t="shared" si="8"/>
        <v>PPY-Energy-Oil&amp;Gas distribution</v>
      </c>
      <c r="F558" s="165">
        <v>17446.214727999999</v>
      </c>
      <c r="G558" s="166" t="s">
        <v>66</v>
      </c>
      <c r="H558" s="167">
        <v>0.5</v>
      </c>
    </row>
    <row r="559" spans="1:8" x14ac:dyDescent="0.3">
      <c r="A559" s="163" t="s">
        <v>681</v>
      </c>
      <c r="B559" s="164" t="s">
        <v>408</v>
      </c>
      <c r="C559" s="163" t="s">
        <v>844</v>
      </c>
      <c r="D559" s="163" t="s">
        <v>856</v>
      </c>
      <c r="E559" s="163" t="str">
        <f t="shared" si="8"/>
        <v>PRC-Industrials-Transportation</v>
      </c>
      <c r="F559" s="165">
        <v>1395.811608</v>
      </c>
      <c r="G559" s="166" t="s">
        <v>77</v>
      </c>
      <c r="H559" s="167">
        <v>0.2</v>
      </c>
    </row>
    <row r="560" spans="1:8" x14ac:dyDescent="0.3">
      <c r="A560" s="163" t="s">
        <v>681</v>
      </c>
      <c r="B560" s="164" t="s">
        <v>409</v>
      </c>
      <c r="C560" s="163" t="s">
        <v>844</v>
      </c>
      <c r="D560" s="163" t="s">
        <v>856</v>
      </c>
      <c r="E560" s="163" t="str">
        <f t="shared" si="8"/>
        <v>PSC-Industrials-Transportation</v>
      </c>
      <c r="F560" s="165">
        <v>15387.818149000001</v>
      </c>
      <c r="G560" s="166" t="s">
        <v>73</v>
      </c>
      <c r="H560" s="167">
        <v>0.3</v>
      </c>
    </row>
    <row r="561" spans="1:8" x14ac:dyDescent="0.3">
      <c r="A561" s="163" t="s">
        <v>681</v>
      </c>
      <c r="B561" s="164" t="s">
        <v>410</v>
      </c>
      <c r="C561" s="163" t="s">
        <v>871</v>
      </c>
      <c r="D561" s="163" t="s">
        <v>872</v>
      </c>
      <c r="E561" s="163" t="str">
        <f t="shared" si="8"/>
        <v>PSD-Information Technology-Telecom</v>
      </c>
      <c r="F561" s="165">
        <v>73108.749056000001</v>
      </c>
      <c r="G561" s="166" t="s">
        <v>71</v>
      </c>
      <c r="H561" s="167">
        <v>0.3</v>
      </c>
    </row>
    <row r="562" spans="1:8" x14ac:dyDescent="0.3">
      <c r="A562" s="163" t="s">
        <v>681</v>
      </c>
      <c r="B562" s="164" t="s">
        <v>411</v>
      </c>
      <c r="C562" s="163" t="s">
        <v>848</v>
      </c>
      <c r="D562" s="163" t="s">
        <v>886</v>
      </c>
      <c r="E562" s="163" t="str">
        <f t="shared" si="8"/>
        <v>PSE-Materials-Fertilizer</v>
      </c>
      <c r="F562" s="165">
        <v>12432.530409999999</v>
      </c>
      <c r="G562" s="166" t="s">
        <v>64</v>
      </c>
      <c r="H562" s="167">
        <v>0.5</v>
      </c>
    </row>
    <row r="563" spans="1:8" x14ac:dyDescent="0.3">
      <c r="A563" s="163" t="s">
        <v>681</v>
      </c>
      <c r="B563" s="164" t="s">
        <v>413</v>
      </c>
      <c r="C563" s="163" t="s">
        <v>848</v>
      </c>
      <c r="D563" s="163" t="s">
        <v>886</v>
      </c>
      <c r="E563" s="163" t="str">
        <f t="shared" si="8"/>
        <v>PSW-Materials-Fertilizer</v>
      </c>
      <c r="F563" s="165">
        <v>6043.2757389999997</v>
      </c>
      <c r="G563" s="166" t="s">
        <v>64</v>
      </c>
      <c r="H563" s="167">
        <v>0.5</v>
      </c>
    </row>
    <row r="564" spans="1:8" x14ac:dyDescent="0.3">
      <c r="A564" s="163" t="s">
        <v>681</v>
      </c>
      <c r="B564" s="164" t="s">
        <v>416</v>
      </c>
      <c r="C564" s="163" t="s">
        <v>844</v>
      </c>
      <c r="D564" s="163" t="s">
        <v>845</v>
      </c>
      <c r="E564" s="163" t="str">
        <f t="shared" si="8"/>
        <v>PTD-Industrials-Engineering&amp;Construction</v>
      </c>
      <c r="F564" s="165">
        <v>18100.043523</v>
      </c>
      <c r="G564" s="166" t="s">
        <v>66</v>
      </c>
      <c r="H564" s="167">
        <v>0.5</v>
      </c>
    </row>
    <row r="565" spans="1:8" x14ac:dyDescent="0.3">
      <c r="A565" s="163" t="s">
        <v>681</v>
      </c>
      <c r="B565" s="164" t="s">
        <v>418</v>
      </c>
      <c r="C565" s="163" t="s">
        <v>844</v>
      </c>
      <c r="D565" s="163" t="s">
        <v>856</v>
      </c>
      <c r="E565" s="163" t="str">
        <f t="shared" si="8"/>
        <v>PTS-Industrials-Transportation</v>
      </c>
      <c r="F565" s="165">
        <v>5024.5052310000001</v>
      </c>
      <c r="G565" s="166" t="s">
        <v>80</v>
      </c>
      <c r="H565" s="167">
        <v>0</v>
      </c>
    </row>
    <row r="566" spans="1:8" x14ac:dyDescent="0.3">
      <c r="A566" s="163" t="s">
        <v>681</v>
      </c>
      <c r="B566" s="164" t="s">
        <v>419</v>
      </c>
      <c r="C566" s="163" t="s">
        <v>795</v>
      </c>
      <c r="D566" s="163" t="s">
        <v>852</v>
      </c>
      <c r="E566" s="163" t="str">
        <f t="shared" si="8"/>
        <v>PV2-Financial-Real Estate</v>
      </c>
      <c r="F566" s="165">
        <v>15801.3953</v>
      </c>
      <c r="G566" s="166" t="s">
        <v>64</v>
      </c>
      <c r="H566" s="167">
        <v>0.5</v>
      </c>
    </row>
    <row r="567" spans="1:8" x14ac:dyDescent="0.3">
      <c r="A567" s="163" t="s">
        <v>681</v>
      </c>
      <c r="B567" s="164" t="s">
        <v>420</v>
      </c>
      <c r="C567" s="163" t="s">
        <v>842</v>
      </c>
      <c r="D567" s="163" t="s">
        <v>843</v>
      </c>
      <c r="E567" s="163" t="str">
        <f t="shared" si="8"/>
        <v>PVB-Energy-Oil&amp;Gas</v>
      </c>
      <c r="F567" s="165">
        <v>-46161.120748000001</v>
      </c>
      <c r="G567" s="166" t="s">
        <v>75</v>
      </c>
      <c r="H567" s="167">
        <v>0.2</v>
      </c>
    </row>
    <row r="568" spans="1:8" x14ac:dyDescent="0.3">
      <c r="A568" s="163" t="s">
        <v>681</v>
      </c>
      <c r="B568" s="164" t="s">
        <v>421</v>
      </c>
      <c r="C568" s="163" t="s">
        <v>842</v>
      </c>
      <c r="D568" s="163" t="s">
        <v>843</v>
      </c>
      <c r="E568" s="163" t="str">
        <f t="shared" si="8"/>
        <v>PVC-Energy-Oil&amp;Gas</v>
      </c>
      <c r="F568" s="165">
        <v>40760.517819000001</v>
      </c>
      <c r="G568" s="166" t="s">
        <v>68</v>
      </c>
      <c r="H568" s="167">
        <v>0.3</v>
      </c>
    </row>
    <row r="569" spans="1:8" x14ac:dyDescent="0.3">
      <c r="A569" s="163" t="s">
        <v>681</v>
      </c>
      <c r="B569" s="164" t="s">
        <v>1013</v>
      </c>
      <c r="C569" s="163" t="s">
        <v>842</v>
      </c>
      <c r="D569" s="163" t="s">
        <v>843</v>
      </c>
      <c r="E569" s="163" t="str">
        <f t="shared" si="8"/>
        <v>PVE-Energy-Oil&amp;Gas</v>
      </c>
      <c r="F569" s="165" t="e">
        <v>#N/A</v>
      </c>
      <c r="G569" s="166" t="e">
        <v>#N/A</v>
      </c>
      <c r="H569" s="167" t="e">
        <v>#N/A</v>
      </c>
    </row>
    <row r="570" spans="1:8" x14ac:dyDescent="0.3">
      <c r="A570" s="163" t="s">
        <v>681</v>
      </c>
      <c r="B570" s="164" t="s">
        <v>423</v>
      </c>
      <c r="C570" s="163" t="s">
        <v>842</v>
      </c>
      <c r="D570" s="163" t="s">
        <v>843</v>
      </c>
      <c r="E570" s="163" t="str">
        <f t="shared" si="8"/>
        <v>PVG-Energy-Oil&amp;Gas</v>
      </c>
      <c r="F570" s="165">
        <v>-7126.5159139999996</v>
      </c>
      <c r="G570" s="166" t="s">
        <v>77</v>
      </c>
      <c r="H570" s="167">
        <v>0.2</v>
      </c>
    </row>
    <row r="571" spans="1:8" x14ac:dyDescent="0.3">
      <c r="A571" s="163" t="s">
        <v>681</v>
      </c>
      <c r="B571" s="164" t="s">
        <v>424</v>
      </c>
      <c r="C571" s="163" t="s">
        <v>795</v>
      </c>
      <c r="D571" s="163" t="s">
        <v>852</v>
      </c>
      <c r="E571" s="163" t="str">
        <f t="shared" si="8"/>
        <v>PVL-Financial-Real Estate</v>
      </c>
      <c r="F571" s="165">
        <v>22531.604251000001</v>
      </c>
      <c r="G571" s="166" t="e">
        <v>#N/A</v>
      </c>
      <c r="H571" s="167" t="e">
        <v>#N/A</v>
      </c>
    </row>
    <row r="572" spans="1:8" x14ac:dyDescent="0.3">
      <c r="A572" s="163" t="s">
        <v>681</v>
      </c>
      <c r="B572" s="164" t="s">
        <v>425</v>
      </c>
      <c r="C572" s="163" t="s">
        <v>842</v>
      </c>
      <c r="D572" s="163" t="s">
        <v>843</v>
      </c>
      <c r="E572" s="163" t="str">
        <f t="shared" si="8"/>
        <v>PVS-Energy-Oil&amp;Gas</v>
      </c>
      <c r="F572" s="165">
        <v>985773.54184900003</v>
      </c>
      <c r="G572" s="166" t="s">
        <v>61</v>
      </c>
      <c r="H572" s="167">
        <v>0.5</v>
      </c>
    </row>
    <row r="573" spans="1:8" x14ac:dyDescent="0.3">
      <c r="A573" s="163" t="s">
        <v>681</v>
      </c>
      <c r="B573" s="164" t="s">
        <v>427</v>
      </c>
      <c r="C573" s="163" t="s">
        <v>844</v>
      </c>
      <c r="D573" s="163" t="s">
        <v>845</v>
      </c>
      <c r="E573" s="163" t="str">
        <f t="shared" si="8"/>
        <v>PVX-Industrials-Engineering&amp;Construction</v>
      </c>
      <c r="F573" s="165">
        <v>-277428.86350500002</v>
      </c>
      <c r="G573" s="166" t="s">
        <v>80</v>
      </c>
      <c r="H573" s="167">
        <v>0</v>
      </c>
    </row>
    <row r="574" spans="1:8" x14ac:dyDescent="0.3">
      <c r="A574" s="163" t="s">
        <v>681</v>
      </c>
      <c r="B574" s="164" t="s">
        <v>433</v>
      </c>
      <c r="C574" s="163" t="s">
        <v>844</v>
      </c>
      <c r="D574" s="163" t="s">
        <v>845</v>
      </c>
      <c r="E574" s="163" t="str">
        <f t="shared" si="8"/>
        <v>QHD-Industrials-Engineering&amp;Construction</v>
      </c>
      <c r="F574" s="165">
        <v>5703.2734979999996</v>
      </c>
      <c r="G574" s="166" t="s">
        <v>61</v>
      </c>
      <c r="H574" s="167">
        <v>0.5</v>
      </c>
    </row>
    <row r="575" spans="1:8" x14ac:dyDescent="0.3">
      <c r="A575" s="163" t="s">
        <v>681</v>
      </c>
      <c r="B575" s="164" t="s">
        <v>434</v>
      </c>
      <c r="C575" s="163" t="s">
        <v>848</v>
      </c>
      <c r="D575" s="163" t="s">
        <v>864</v>
      </c>
      <c r="E575" s="163" t="str">
        <f t="shared" si="8"/>
        <v>QNC-Materials-Cement</v>
      </c>
      <c r="F575" s="165">
        <v>53018.337002</v>
      </c>
      <c r="G575" s="166" t="s">
        <v>80</v>
      </c>
      <c r="H575" s="167">
        <v>0</v>
      </c>
    </row>
    <row r="576" spans="1:8" x14ac:dyDescent="0.3">
      <c r="A576" s="163" t="s">
        <v>681</v>
      </c>
      <c r="B576" s="164" t="s">
        <v>435</v>
      </c>
      <c r="C576" s="163" t="s">
        <v>829</v>
      </c>
      <c r="D576" s="163" t="s">
        <v>859</v>
      </c>
      <c r="E576" s="163" t="str">
        <f t="shared" si="8"/>
        <v>QST-Consumer Discretionary-Printing</v>
      </c>
      <c r="F576" s="165">
        <v>3954.2356479999999</v>
      </c>
      <c r="G576" s="166" t="s">
        <v>80</v>
      </c>
      <c r="H576" s="167">
        <v>0</v>
      </c>
    </row>
    <row r="577" spans="1:8" x14ac:dyDescent="0.3">
      <c r="A577" s="163" t="s">
        <v>681</v>
      </c>
      <c r="B577" s="164" t="s">
        <v>436</v>
      </c>
      <c r="C577" s="163" t="s">
        <v>844</v>
      </c>
      <c r="D577" s="163" t="s">
        <v>845</v>
      </c>
      <c r="E577" s="163" t="str">
        <f t="shared" si="8"/>
        <v>QTC-Industrials-Engineering&amp;Construction</v>
      </c>
      <c r="F577" s="165">
        <v>8280.2487220000003</v>
      </c>
      <c r="G577" s="166" t="s">
        <v>61</v>
      </c>
      <c r="H577" s="167">
        <v>0.5</v>
      </c>
    </row>
    <row r="578" spans="1:8" x14ac:dyDescent="0.3">
      <c r="A578" s="163" t="s">
        <v>681</v>
      </c>
      <c r="B578" s="164" t="s">
        <v>438</v>
      </c>
      <c r="C578" s="163" t="s">
        <v>795</v>
      </c>
      <c r="D578" s="163" t="s">
        <v>852</v>
      </c>
      <c r="E578" s="163" t="str">
        <f t="shared" si="8"/>
        <v>RCL-Financial-Real Estate</v>
      </c>
      <c r="F578" s="165">
        <v>9755.2571370000005</v>
      </c>
      <c r="G578" s="166" t="s">
        <v>73</v>
      </c>
      <c r="H578" s="167">
        <v>0.3</v>
      </c>
    </row>
    <row r="579" spans="1:8" x14ac:dyDescent="0.3">
      <c r="A579" s="163" t="s">
        <v>681</v>
      </c>
      <c r="B579" s="164" t="s">
        <v>442</v>
      </c>
      <c r="C579" s="163" t="s">
        <v>844</v>
      </c>
      <c r="D579" s="163" t="s">
        <v>845</v>
      </c>
      <c r="E579" s="163" t="str">
        <f t="shared" ref="E579:E642" si="9">B579&amp;"-"&amp;C579&amp;"-"&amp;D579</f>
        <v>S55-Industrials-Engineering&amp;Construction</v>
      </c>
      <c r="F579" s="165">
        <v>44442.044961</v>
      </c>
      <c r="G579" s="166" t="e">
        <v>#N/A</v>
      </c>
      <c r="H579" s="167" t="e">
        <v>#N/A</v>
      </c>
    </row>
    <row r="580" spans="1:8" x14ac:dyDescent="0.3">
      <c r="A580" s="163" t="s">
        <v>681</v>
      </c>
      <c r="B580" s="164" t="s">
        <v>443</v>
      </c>
      <c r="C580" s="163" t="s">
        <v>844</v>
      </c>
      <c r="D580" s="163" t="s">
        <v>845</v>
      </c>
      <c r="E580" s="163" t="str">
        <f t="shared" si="9"/>
        <v>S74-Industrials-Engineering&amp;Construction</v>
      </c>
      <c r="F580" s="165">
        <v>-2367.4391260000002</v>
      </c>
      <c r="G580" s="166" t="s">
        <v>73</v>
      </c>
      <c r="H580" s="167">
        <v>0.3</v>
      </c>
    </row>
    <row r="581" spans="1:8" x14ac:dyDescent="0.3">
      <c r="A581" s="163" t="s">
        <v>681</v>
      </c>
      <c r="B581" s="164" t="s">
        <v>444</v>
      </c>
      <c r="C581" s="163" t="s">
        <v>844</v>
      </c>
      <c r="D581" s="163" t="s">
        <v>845</v>
      </c>
      <c r="E581" s="163" t="str">
        <f t="shared" si="9"/>
        <v>S99-Industrials-Engineering&amp;Construction</v>
      </c>
      <c r="F581" s="165">
        <v>55255.020678000001</v>
      </c>
      <c r="G581" s="166" t="s">
        <v>66</v>
      </c>
      <c r="H581" s="167">
        <v>0.5</v>
      </c>
    </row>
    <row r="582" spans="1:8" x14ac:dyDescent="0.3">
      <c r="A582" s="163" t="s">
        <v>681</v>
      </c>
      <c r="B582" s="164" t="s">
        <v>445</v>
      </c>
      <c r="C582" s="163" t="s">
        <v>833</v>
      </c>
      <c r="D582" s="163" t="s">
        <v>835</v>
      </c>
      <c r="E582" s="163" t="str">
        <f t="shared" si="9"/>
        <v>SAF-Consumer Staples-Food &amp; Beverage</v>
      </c>
      <c r="F582" s="165">
        <v>41019.768682000002</v>
      </c>
      <c r="G582" s="166" t="e">
        <v>#N/A</v>
      </c>
      <c r="H582" s="167" t="e">
        <v>#N/A</v>
      </c>
    </row>
    <row r="583" spans="1:8" x14ac:dyDescent="0.3">
      <c r="A583" s="163" t="s">
        <v>681</v>
      </c>
      <c r="B583" s="164" t="s">
        <v>452</v>
      </c>
      <c r="C583" s="163" t="s">
        <v>844</v>
      </c>
      <c r="D583" s="163" t="s">
        <v>845</v>
      </c>
      <c r="E583" s="163" t="str">
        <f t="shared" si="9"/>
        <v>SCI-Industrials-Engineering&amp;Construction</v>
      </c>
      <c r="F583" s="165">
        <v>20990.748283000001</v>
      </c>
      <c r="G583" s="166" t="s">
        <v>71</v>
      </c>
      <c r="H583" s="167">
        <v>0.3</v>
      </c>
    </row>
    <row r="584" spans="1:8" x14ac:dyDescent="0.3">
      <c r="A584" s="163" t="s">
        <v>681</v>
      </c>
      <c r="B584" s="164" t="s">
        <v>453</v>
      </c>
      <c r="C584" s="163" t="s">
        <v>844</v>
      </c>
      <c r="D584" s="163" t="s">
        <v>845</v>
      </c>
      <c r="E584" s="163" t="str">
        <f t="shared" si="9"/>
        <v>SCL-Industrials-Engineering&amp;Construction</v>
      </c>
      <c r="F584" s="165">
        <v>-1044.2655319999999</v>
      </c>
      <c r="G584" s="166" t="s">
        <v>75</v>
      </c>
      <c r="H584" s="167">
        <v>0.2</v>
      </c>
    </row>
    <row r="585" spans="1:8" x14ac:dyDescent="0.3">
      <c r="A585" s="163" t="s">
        <v>681</v>
      </c>
      <c r="B585" s="164" t="s">
        <v>455</v>
      </c>
      <c r="C585" s="163" t="s">
        <v>844</v>
      </c>
      <c r="D585" s="163" t="s">
        <v>845</v>
      </c>
      <c r="E585" s="163" t="str">
        <f t="shared" si="9"/>
        <v>SD2-Industrials-Engineering&amp;Construction</v>
      </c>
      <c r="F585" s="165">
        <v>3954.760385</v>
      </c>
      <c r="G585" s="166" t="s">
        <v>68</v>
      </c>
      <c r="H585" s="167">
        <v>0.3</v>
      </c>
    </row>
    <row r="586" spans="1:8" x14ac:dyDescent="0.3">
      <c r="A586" s="163" t="s">
        <v>681</v>
      </c>
      <c r="B586" s="164" t="s">
        <v>456</v>
      </c>
      <c r="C586" s="163" t="s">
        <v>844</v>
      </c>
      <c r="D586" s="163" t="s">
        <v>845</v>
      </c>
      <c r="E586" s="163" t="str">
        <f t="shared" si="9"/>
        <v>SD4-Industrials-Engineering&amp;Construction</v>
      </c>
      <c r="F586" s="165">
        <v>13683.558175</v>
      </c>
      <c r="G586" s="166" t="s">
        <v>73</v>
      </c>
      <c r="H586" s="167">
        <v>0.3</v>
      </c>
    </row>
    <row r="587" spans="1:8" x14ac:dyDescent="0.3">
      <c r="A587" s="163" t="s">
        <v>681</v>
      </c>
      <c r="B587" s="164" t="s">
        <v>457</v>
      </c>
      <c r="C587" s="163" t="s">
        <v>844</v>
      </c>
      <c r="D587" s="163" t="s">
        <v>845</v>
      </c>
      <c r="E587" s="163" t="str">
        <f t="shared" si="9"/>
        <v>SD5-Industrials-Engineering&amp;Construction</v>
      </c>
      <c r="F587" s="165">
        <v>16773.307139</v>
      </c>
      <c r="G587" s="166" t="s">
        <v>73</v>
      </c>
      <c r="H587" s="167">
        <v>0.3</v>
      </c>
    </row>
    <row r="588" spans="1:8" x14ac:dyDescent="0.3">
      <c r="A588" s="163" t="s">
        <v>681</v>
      </c>
      <c r="B588" s="164" t="s">
        <v>458</v>
      </c>
      <c r="C588" s="163" t="s">
        <v>844</v>
      </c>
      <c r="D588" s="163" t="s">
        <v>845</v>
      </c>
      <c r="E588" s="163" t="str">
        <f t="shared" si="9"/>
        <v>SD6-Industrials-Engineering&amp;Construction</v>
      </c>
      <c r="F588" s="165">
        <v>5935.0474279999999</v>
      </c>
      <c r="G588" s="166" t="s">
        <v>75</v>
      </c>
      <c r="H588" s="167">
        <v>0.2</v>
      </c>
    </row>
    <row r="589" spans="1:8" x14ac:dyDescent="0.3">
      <c r="A589" s="163" t="s">
        <v>681</v>
      </c>
      <c r="B589" s="164" t="s">
        <v>459</v>
      </c>
      <c r="C589" s="163" t="s">
        <v>844</v>
      </c>
      <c r="D589" s="163" t="s">
        <v>845</v>
      </c>
      <c r="E589" s="163" t="str">
        <f t="shared" si="9"/>
        <v>SD9-Industrials-Engineering&amp;Construction</v>
      </c>
      <c r="F589" s="165">
        <v>20298.169390999999</v>
      </c>
      <c r="G589" s="166" t="s">
        <v>77</v>
      </c>
      <c r="H589" s="167">
        <v>0.2</v>
      </c>
    </row>
    <row r="590" spans="1:8" x14ac:dyDescent="0.3">
      <c r="A590" s="163" t="s">
        <v>681</v>
      </c>
      <c r="B590" s="164" t="s">
        <v>460</v>
      </c>
      <c r="C590" s="163" t="s">
        <v>829</v>
      </c>
      <c r="D590" s="163" t="s">
        <v>857</v>
      </c>
      <c r="E590" s="163" t="str">
        <f t="shared" si="9"/>
        <v>SDA-Consumer Discretionary-Consumer Services</v>
      </c>
      <c r="F590" s="165">
        <v>-28788.754283999999</v>
      </c>
      <c r="G590" s="166" t="s">
        <v>80</v>
      </c>
      <c r="H590" s="167">
        <v>0</v>
      </c>
    </row>
    <row r="591" spans="1:8" x14ac:dyDescent="0.3">
      <c r="A591" s="163" t="s">
        <v>681</v>
      </c>
      <c r="B591" s="164" t="s">
        <v>461</v>
      </c>
      <c r="C591" s="163" t="s">
        <v>844</v>
      </c>
      <c r="D591" s="163" t="s">
        <v>845</v>
      </c>
      <c r="E591" s="163" t="str">
        <f t="shared" si="9"/>
        <v>SDC-Industrials-Engineering&amp;Construction</v>
      </c>
      <c r="F591" s="165">
        <v>2656.845425</v>
      </c>
      <c r="G591" s="166" t="s">
        <v>73</v>
      </c>
      <c r="H591" s="167">
        <v>0.3</v>
      </c>
    </row>
    <row r="592" spans="1:8" x14ac:dyDescent="0.3">
      <c r="A592" s="163" t="s">
        <v>681</v>
      </c>
      <c r="B592" s="164" t="s">
        <v>462</v>
      </c>
      <c r="C592" s="163" t="s">
        <v>848</v>
      </c>
      <c r="D592" s="163" t="s">
        <v>887</v>
      </c>
      <c r="E592" s="163" t="str">
        <f t="shared" si="9"/>
        <v>SDG-Materials-Packaging&amp;Containers</v>
      </c>
      <c r="F592" s="165">
        <v>37981.475078000003</v>
      </c>
      <c r="G592" s="166" t="s">
        <v>68</v>
      </c>
      <c r="H592" s="167">
        <v>0.3</v>
      </c>
    </row>
    <row r="593" spans="1:8" x14ac:dyDescent="0.3">
      <c r="A593" s="163" t="s">
        <v>681</v>
      </c>
      <c r="B593" s="164" t="s">
        <v>463</v>
      </c>
      <c r="C593" s="163" t="s">
        <v>848</v>
      </c>
      <c r="D593" s="163" t="s">
        <v>885</v>
      </c>
      <c r="E593" s="163" t="str">
        <f t="shared" si="9"/>
        <v>SDN-Materials-Chemical</v>
      </c>
      <c r="F593" s="165">
        <v>6891.3617430000004</v>
      </c>
      <c r="G593" s="166" t="e">
        <v>#N/A</v>
      </c>
      <c r="H593" s="167" t="e">
        <v>#N/A</v>
      </c>
    </row>
    <row r="594" spans="1:8" x14ac:dyDescent="0.3">
      <c r="A594" s="163" t="s">
        <v>681</v>
      </c>
      <c r="B594" s="164" t="s">
        <v>464</v>
      </c>
      <c r="C594" s="163" t="s">
        <v>844</v>
      </c>
      <c r="D594" s="163" t="s">
        <v>845</v>
      </c>
      <c r="E594" s="163" t="str">
        <f t="shared" si="9"/>
        <v>SDT-Industrials-Engineering&amp;Construction</v>
      </c>
      <c r="F594" s="165">
        <v>-17482.640927</v>
      </c>
      <c r="G594" s="166" t="s">
        <v>75</v>
      </c>
      <c r="H594" s="167">
        <v>0.2</v>
      </c>
    </row>
    <row r="595" spans="1:8" x14ac:dyDescent="0.3">
      <c r="A595" s="163" t="s">
        <v>681</v>
      </c>
      <c r="B595" s="164" t="s">
        <v>465</v>
      </c>
      <c r="C595" s="163" t="s">
        <v>844</v>
      </c>
      <c r="D595" s="163" t="s">
        <v>845</v>
      </c>
      <c r="E595" s="163" t="str">
        <f t="shared" si="9"/>
        <v>SDU-Industrials-Engineering&amp;Construction</v>
      </c>
      <c r="F595" s="165">
        <v>5937.2836880000004</v>
      </c>
      <c r="G595" s="166" t="e">
        <v>#N/A</v>
      </c>
      <c r="H595" s="167" t="e">
        <v>#N/A</v>
      </c>
    </row>
    <row r="596" spans="1:8" x14ac:dyDescent="0.3">
      <c r="A596" s="163" t="s">
        <v>681</v>
      </c>
      <c r="B596" s="164" t="s">
        <v>466</v>
      </c>
      <c r="C596" s="163" t="s">
        <v>874</v>
      </c>
      <c r="D596" s="163" t="s">
        <v>876</v>
      </c>
      <c r="E596" s="163" t="str">
        <f t="shared" si="9"/>
        <v>SEB-Utilities-Hydroelectric Power</v>
      </c>
      <c r="F596" s="165">
        <v>88860.126453999997</v>
      </c>
      <c r="G596" s="166" t="s">
        <v>68</v>
      </c>
      <c r="H596" s="167">
        <v>0.3</v>
      </c>
    </row>
    <row r="597" spans="1:8" x14ac:dyDescent="0.3">
      <c r="A597" s="163" t="s">
        <v>681</v>
      </c>
      <c r="B597" s="164" t="s">
        <v>467</v>
      </c>
      <c r="C597" s="163" t="s">
        <v>829</v>
      </c>
      <c r="D597" s="163" t="s">
        <v>859</v>
      </c>
      <c r="E597" s="163" t="str">
        <f t="shared" si="9"/>
        <v>SED-Consumer Discretionary-Printing</v>
      </c>
      <c r="F597" s="165">
        <v>37816.535301999997</v>
      </c>
      <c r="G597" s="166" t="e">
        <v>#N/A</v>
      </c>
      <c r="H597" s="167" t="e">
        <v>#N/A</v>
      </c>
    </row>
    <row r="598" spans="1:8" x14ac:dyDescent="0.3">
      <c r="A598" s="163" t="s">
        <v>681</v>
      </c>
      <c r="B598" s="164" t="s">
        <v>471</v>
      </c>
      <c r="C598" s="163" t="s">
        <v>829</v>
      </c>
      <c r="D598" s="163" t="s">
        <v>866</v>
      </c>
      <c r="E598" s="163" t="str">
        <f t="shared" si="9"/>
        <v>SFN-Consumer Discretionary-Textiles</v>
      </c>
      <c r="F598" s="165">
        <v>4540.3936640000002</v>
      </c>
      <c r="G598" s="166" t="s">
        <v>61</v>
      </c>
      <c r="H598" s="167">
        <v>0.5</v>
      </c>
    </row>
    <row r="599" spans="1:8" x14ac:dyDescent="0.3">
      <c r="A599" s="163" t="s">
        <v>681</v>
      </c>
      <c r="B599" s="164" t="s">
        <v>472</v>
      </c>
      <c r="C599" s="163" t="s">
        <v>833</v>
      </c>
      <c r="D599" s="163" t="s">
        <v>835</v>
      </c>
      <c r="E599" s="163" t="str">
        <f t="shared" si="9"/>
        <v>SGC-Consumer Staples-Food &amp; Beverage</v>
      </c>
      <c r="F599" s="165">
        <v>29723.886587000001</v>
      </c>
      <c r="G599" s="166" t="s">
        <v>61</v>
      </c>
      <c r="H599" s="167">
        <v>0.5</v>
      </c>
    </row>
    <row r="600" spans="1:8" x14ac:dyDescent="0.3">
      <c r="A600" s="163" t="s">
        <v>681</v>
      </c>
      <c r="B600" s="164" t="s">
        <v>473</v>
      </c>
      <c r="C600" s="163" t="s">
        <v>829</v>
      </c>
      <c r="D600" s="163" t="s">
        <v>859</v>
      </c>
      <c r="E600" s="163" t="str">
        <f t="shared" si="9"/>
        <v>SGD-Consumer Discretionary-Printing</v>
      </c>
      <c r="F600" s="165">
        <v>4042.6949730000001</v>
      </c>
      <c r="G600" s="166" t="e">
        <v>#N/A</v>
      </c>
      <c r="H600" s="167" t="e">
        <v>#N/A</v>
      </c>
    </row>
    <row r="601" spans="1:8" x14ac:dyDescent="0.3">
      <c r="A601" s="163" t="s">
        <v>681</v>
      </c>
      <c r="B601" s="164" t="s">
        <v>474</v>
      </c>
      <c r="C601" s="163" t="s">
        <v>795</v>
      </c>
      <c r="D601" s="163" t="s">
        <v>855</v>
      </c>
      <c r="E601" s="163" t="str">
        <f t="shared" si="9"/>
        <v>SGH-Financial-Real Estate (Hotel)</v>
      </c>
      <c r="F601" s="165">
        <v>19727.218675</v>
      </c>
      <c r="G601" s="166" t="s">
        <v>61</v>
      </c>
      <c r="H601" s="167">
        <v>0.5</v>
      </c>
    </row>
    <row r="602" spans="1:8" x14ac:dyDescent="0.3">
      <c r="A602" s="163" t="s">
        <v>681</v>
      </c>
      <c r="B602" s="164" t="s">
        <v>1014</v>
      </c>
      <c r="C602" s="163" t="s">
        <v>833</v>
      </c>
      <c r="D602" s="163" t="s">
        <v>835</v>
      </c>
      <c r="E602" s="163" t="str">
        <f t="shared" si="9"/>
        <v>SGO-Consumer Staples-Food &amp; Beverage</v>
      </c>
      <c r="F602" s="165">
        <v>-345.67272800000001</v>
      </c>
      <c r="G602" s="166" t="s">
        <v>73</v>
      </c>
      <c r="H602" s="167">
        <v>0.3</v>
      </c>
    </row>
    <row r="603" spans="1:8" x14ac:dyDescent="0.3">
      <c r="A603" s="163" t="s">
        <v>681</v>
      </c>
      <c r="B603" s="164" t="s">
        <v>959</v>
      </c>
      <c r="C603" s="163" t="s">
        <v>844</v>
      </c>
      <c r="D603" s="163" t="s">
        <v>879</v>
      </c>
      <c r="E603" s="163" t="str">
        <f t="shared" si="9"/>
        <v>SHE-Industrials-Electrical Compo&amp;Equip</v>
      </c>
      <c r="F603" s="165">
        <v>16110.849688</v>
      </c>
      <c r="G603" s="166" t="s">
        <v>64</v>
      </c>
      <c r="H603" s="167">
        <v>0.5</v>
      </c>
    </row>
    <row r="604" spans="1:8" x14ac:dyDescent="0.3">
      <c r="A604" s="163" t="s">
        <v>681</v>
      </c>
      <c r="B604" s="164" t="s">
        <v>479</v>
      </c>
      <c r="C604" s="163" t="s">
        <v>829</v>
      </c>
      <c r="D604" s="163" t="s">
        <v>898</v>
      </c>
      <c r="E604" s="163" t="str">
        <f t="shared" si="9"/>
        <v>SHN-Consumer Discretionary-Wholesale</v>
      </c>
      <c r="F604" s="165">
        <v>72216.899651</v>
      </c>
      <c r="G604" s="166" t="s">
        <v>78</v>
      </c>
      <c r="H604" s="167">
        <v>0.2</v>
      </c>
    </row>
    <row r="605" spans="1:8" x14ac:dyDescent="0.3">
      <c r="A605" s="163" t="s">
        <v>681</v>
      </c>
      <c r="B605" s="164" t="s">
        <v>482</v>
      </c>
      <c r="C605" s="163" t="s">
        <v>844</v>
      </c>
      <c r="D605" s="163" t="s">
        <v>845</v>
      </c>
      <c r="E605" s="163" t="str">
        <f t="shared" si="9"/>
        <v>SIC-Industrials-Engineering&amp;Construction</v>
      </c>
      <c r="F605" s="165">
        <v>69308.650909000004</v>
      </c>
      <c r="G605" s="166" t="s">
        <v>64</v>
      </c>
      <c r="H605" s="167">
        <v>0.5</v>
      </c>
    </row>
    <row r="606" spans="1:8" x14ac:dyDescent="0.3">
      <c r="A606" s="163" t="s">
        <v>681</v>
      </c>
      <c r="B606" s="164" t="s">
        <v>484</v>
      </c>
      <c r="C606" s="163" t="s">
        <v>833</v>
      </c>
      <c r="D606" s="163" t="s">
        <v>838</v>
      </c>
      <c r="E606" s="163" t="str">
        <f t="shared" si="9"/>
        <v>SJ1-Consumer Staples-Fisheries</v>
      </c>
      <c r="F606" s="165">
        <v>25084.645544999999</v>
      </c>
      <c r="G606" s="166" t="s">
        <v>73</v>
      </c>
      <c r="H606" s="167">
        <v>0.3</v>
      </c>
    </row>
    <row r="607" spans="1:8" x14ac:dyDescent="0.3">
      <c r="A607" s="163" t="s">
        <v>681</v>
      </c>
      <c r="B607" s="164" t="s">
        <v>485</v>
      </c>
      <c r="C607" s="163" t="s">
        <v>844</v>
      </c>
      <c r="D607" s="163" t="s">
        <v>845</v>
      </c>
      <c r="E607" s="163" t="str">
        <f t="shared" si="9"/>
        <v>SJC-Industrials-Engineering&amp;Construction</v>
      </c>
      <c r="F607" s="165">
        <v>215.15172100000001</v>
      </c>
      <c r="G607" s="166" t="s">
        <v>78</v>
      </c>
      <c r="H607" s="167">
        <v>0.2</v>
      </c>
    </row>
    <row r="608" spans="1:8" x14ac:dyDescent="0.3">
      <c r="A608" s="163" t="s">
        <v>681</v>
      </c>
      <c r="B608" s="164" t="s">
        <v>487</v>
      </c>
      <c r="C608" s="163" t="s">
        <v>844</v>
      </c>
      <c r="D608" s="163" t="s">
        <v>845</v>
      </c>
      <c r="E608" s="163" t="str">
        <f t="shared" si="9"/>
        <v>SJE-Industrials-Engineering&amp;Construction</v>
      </c>
      <c r="F608" s="165">
        <v>40994.074721999998</v>
      </c>
      <c r="G608" s="166" t="s">
        <v>78</v>
      </c>
      <c r="H608" s="167">
        <v>0.2</v>
      </c>
    </row>
    <row r="609" spans="1:8" x14ac:dyDescent="0.3">
      <c r="A609" s="163" t="s">
        <v>681</v>
      </c>
      <c r="B609" s="164" t="s">
        <v>490</v>
      </c>
      <c r="C609" s="163" t="s">
        <v>833</v>
      </c>
      <c r="D609" s="163" t="s">
        <v>837</v>
      </c>
      <c r="E609" s="163" t="str">
        <f t="shared" si="9"/>
        <v>SLS-Consumer Staples-Sugar</v>
      </c>
      <c r="F609" s="165">
        <v>55535.906354999999</v>
      </c>
      <c r="G609" s="166" t="s">
        <v>68</v>
      </c>
      <c r="H609" s="167">
        <v>0.3</v>
      </c>
    </row>
    <row r="610" spans="1:8" x14ac:dyDescent="0.3">
      <c r="A610" s="163" t="s">
        <v>681</v>
      </c>
      <c r="B610" s="164" t="s">
        <v>493</v>
      </c>
      <c r="C610" s="163" t="s">
        <v>829</v>
      </c>
      <c r="D610" s="163" t="s">
        <v>859</v>
      </c>
      <c r="E610" s="163" t="str">
        <f t="shared" si="9"/>
        <v>SMN-Consumer Discretionary-Printing</v>
      </c>
      <c r="F610" s="165">
        <v>10328.116421999999</v>
      </c>
      <c r="G610" s="166" t="s">
        <v>64</v>
      </c>
      <c r="H610" s="167">
        <v>0.5</v>
      </c>
    </row>
    <row r="611" spans="1:8" x14ac:dyDescent="0.3">
      <c r="A611" s="163" t="s">
        <v>681</v>
      </c>
      <c r="B611" s="164" t="s">
        <v>494</v>
      </c>
      <c r="C611" s="163" t="s">
        <v>844</v>
      </c>
      <c r="D611" s="163" t="s">
        <v>879</v>
      </c>
      <c r="E611" s="163" t="str">
        <f t="shared" si="9"/>
        <v>SMT-Industrials-Electrical Compo&amp;Equip</v>
      </c>
      <c r="F611" s="165">
        <v>-11142.024426</v>
      </c>
      <c r="G611" s="166" t="s">
        <v>75</v>
      </c>
      <c r="H611" s="167">
        <v>0.2</v>
      </c>
    </row>
    <row r="612" spans="1:8" x14ac:dyDescent="0.3">
      <c r="A612" s="163" t="s">
        <v>681</v>
      </c>
      <c r="B612" s="164" t="s">
        <v>495</v>
      </c>
      <c r="C612" s="163" t="s">
        <v>848</v>
      </c>
      <c r="D612" s="163" t="s">
        <v>849</v>
      </c>
      <c r="E612" s="163" t="str">
        <f t="shared" si="9"/>
        <v>SPI-Materials-Mining</v>
      </c>
      <c r="F612" s="165">
        <v>-5390.7549580000004</v>
      </c>
      <c r="G612" s="166" t="s">
        <v>71</v>
      </c>
      <c r="H612" s="167">
        <v>0.3</v>
      </c>
    </row>
    <row r="613" spans="1:8" x14ac:dyDescent="0.3">
      <c r="A613" s="163" t="s">
        <v>681</v>
      </c>
      <c r="B613" s="164" t="s">
        <v>497</v>
      </c>
      <c r="C613" s="163" t="s">
        <v>848</v>
      </c>
      <c r="D613" s="163" t="s">
        <v>888</v>
      </c>
      <c r="E613" s="163" t="str">
        <f t="shared" si="9"/>
        <v>SPP-Materials-Plastic</v>
      </c>
      <c r="F613" s="165">
        <v>-3736.38978</v>
      </c>
      <c r="G613" s="166" t="e">
        <v>#N/A</v>
      </c>
      <c r="H613" s="167" t="e">
        <v>#N/A</v>
      </c>
    </row>
    <row r="614" spans="1:8" x14ac:dyDescent="0.3">
      <c r="A614" s="163" t="s">
        <v>681</v>
      </c>
      <c r="B614" s="164" t="s">
        <v>498</v>
      </c>
      <c r="C614" s="163" t="s">
        <v>871</v>
      </c>
      <c r="D614" s="163" t="s">
        <v>881</v>
      </c>
      <c r="E614" s="163" t="str">
        <f t="shared" si="9"/>
        <v>SRA-Information Technology-Software &amp; Services</v>
      </c>
      <c r="F614" s="165">
        <v>88255.350321999998</v>
      </c>
      <c r="G614" s="166" t="s">
        <v>61</v>
      </c>
      <c r="H614" s="167">
        <v>0.5</v>
      </c>
    </row>
    <row r="615" spans="1:8" x14ac:dyDescent="0.3">
      <c r="A615" s="163" t="s">
        <v>681</v>
      </c>
      <c r="B615" s="164" t="s">
        <v>503</v>
      </c>
      <c r="C615" s="163" t="s">
        <v>848</v>
      </c>
      <c r="D615" s="163" t="s">
        <v>889</v>
      </c>
      <c r="E615" s="163" t="str">
        <f t="shared" si="9"/>
        <v xml:space="preserve">SSM-Materials-Steel </v>
      </c>
      <c r="F615" s="165">
        <v>4128.9782349999996</v>
      </c>
      <c r="G615" s="166" t="s">
        <v>73</v>
      </c>
      <c r="H615" s="167">
        <v>0.3</v>
      </c>
    </row>
    <row r="616" spans="1:8" x14ac:dyDescent="0.3">
      <c r="A616" s="163" t="s">
        <v>681</v>
      </c>
      <c r="B616" s="164" t="s">
        <v>506</v>
      </c>
      <c r="C616" s="163" t="s">
        <v>829</v>
      </c>
      <c r="D616" s="163" t="s">
        <v>859</v>
      </c>
      <c r="E616" s="163" t="str">
        <f t="shared" si="9"/>
        <v>STC-Consumer Discretionary-Printing</v>
      </c>
      <c r="F616" s="165">
        <v>16505.213594000001</v>
      </c>
      <c r="G616" s="166" t="s">
        <v>64</v>
      </c>
      <c r="H616" s="167">
        <v>0.5</v>
      </c>
    </row>
    <row r="617" spans="1:8" x14ac:dyDescent="0.3">
      <c r="A617" s="163" t="s">
        <v>681</v>
      </c>
      <c r="B617" s="164" t="s">
        <v>509</v>
      </c>
      <c r="C617" s="163" t="s">
        <v>848</v>
      </c>
      <c r="D617" s="163" t="s">
        <v>887</v>
      </c>
      <c r="E617" s="163" t="str">
        <f t="shared" si="9"/>
        <v>STP-Materials-Packaging&amp;Containers</v>
      </c>
      <c r="F617" s="165">
        <v>4017.956381</v>
      </c>
      <c r="G617" s="166" t="s">
        <v>66</v>
      </c>
      <c r="H617" s="167">
        <v>0.5</v>
      </c>
    </row>
    <row r="618" spans="1:8" x14ac:dyDescent="0.3">
      <c r="A618" s="163" t="s">
        <v>681</v>
      </c>
      <c r="B618" s="164" t="s">
        <v>512</v>
      </c>
      <c r="C618" s="163" t="s">
        <v>844</v>
      </c>
      <c r="D618" s="163" t="s">
        <v>845</v>
      </c>
      <c r="E618" s="163" t="str">
        <f t="shared" si="9"/>
        <v>SVN-Industrials-Engineering&amp;Construction</v>
      </c>
      <c r="F618" s="165">
        <v>2471.0385630000001</v>
      </c>
      <c r="G618" s="166" t="e">
        <v>#N/A</v>
      </c>
      <c r="H618" s="167" t="e">
        <v>#N/A</v>
      </c>
    </row>
    <row r="619" spans="1:8" x14ac:dyDescent="0.3">
      <c r="A619" s="163" t="s">
        <v>681</v>
      </c>
      <c r="B619" s="164" t="s">
        <v>515</v>
      </c>
      <c r="C619" s="163" t="s">
        <v>844</v>
      </c>
      <c r="D619" s="163" t="s">
        <v>845</v>
      </c>
      <c r="E619" s="163" t="str">
        <f t="shared" si="9"/>
        <v>TA9-Industrials-Engineering&amp;Construction</v>
      </c>
      <c r="F619" s="165">
        <v>22178.513298999998</v>
      </c>
      <c r="G619" s="166" t="s">
        <v>77</v>
      </c>
      <c r="H619" s="167">
        <v>0.2</v>
      </c>
    </row>
    <row r="620" spans="1:8" x14ac:dyDescent="0.3">
      <c r="A620" s="163" t="s">
        <v>681</v>
      </c>
      <c r="B620" s="164" t="s">
        <v>947</v>
      </c>
      <c r="C620" s="163" t="s">
        <v>833</v>
      </c>
      <c r="D620" s="163" t="s">
        <v>834</v>
      </c>
      <c r="E620" s="163" t="str">
        <f t="shared" si="9"/>
        <v>TAR-Consumer Staples-Agriculture</v>
      </c>
      <c r="F620" s="165">
        <v>35386.567532000001</v>
      </c>
      <c r="G620" s="166" t="s">
        <v>71</v>
      </c>
      <c r="H620" s="167">
        <v>0.3</v>
      </c>
    </row>
    <row r="621" spans="1:8" x14ac:dyDescent="0.3">
      <c r="A621" s="163" t="s">
        <v>681</v>
      </c>
      <c r="B621" s="164" t="s">
        <v>518</v>
      </c>
      <c r="C621" s="163" t="s">
        <v>848</v>
      </c>
      <c r="D621" s="163" t="s">
        <v>864</v>
      </c>
      <c r="E621" s="163" t="str">
        <f t="shared" si="9"/>
        <v>TBX-Materials-Cement</v>
      </c>
      <c r="F621" s="165">
        <v>195.77283399999999</v>
      </c>
      <c r="G621" s="166" t="s">
        <v>68</v>
      </c>
      <c r="H621" s="167">
        <v>0.3</v>
      </c>
    </row>
    <row r="622" spans="1:8" x14ac:dyDescent="0.3">
      <c r="A622" s="163" t="s">
        <v>681</v>
      </c>
      <c r="B622" s="164" t="s">
        <v>519</v>
      </c>
      <c r="C622" s="163" t="s">
        <v>842</v>
      </c>
      <c r="D622" s="163" t="s">
        <v>846</v>
      </c>
      <c r="E622" s="163" t="str">
        <f t="shared" si="9"/>
        <v>TC6-Energy-Coal</v>
      </c>
      <c r="F622" s="165">
        <v>41292.418711999999</v>
      </c>
      <c r="G622" s="166" t="s">
        <v>78</v>
      </c>
      <c r="H622" s="167">
        <v>0.2</v>
      </c>
    </row>
    <row r="623" spans="1:8" x14ac:dyDescent="0.3">
      <c r="A623" s="163" t="s">
        <v>681</v>
      </c>
      <c r="B623" s="164" t="s">
        <v>524</v>
      </c>
      <c r="C623" s="163" t="s">
        <v>842</v>
      </c>
      <c r="D623" s="163" t="s">
        <v>846</v>
      </c>
      <c r="E623" s="163" t="str">
        <f t="shared" si="9"/>
        <v>TCS-Energy-Coal</v>
      </c>
      <c r="F623" s="165">
        <v>73828.076826999997</v>
      </c>
      <c r="G623" s="166" t="s">
        <v>78</v>
      </c>
      <c r="H623" s="167">
        <v>0.2</v>
      </c>
    </row>
    <row r="624" spans="1:8" x14ac:dyDescent="0.3">
      <c r="A624" s="163" t="s">
        <v>681</v>
      </c>
      <c r="B624" s="164" t="s">
        <v>528</v>
      </c>
      <c r="C624" s="163" t="s">
        <v>842</v>
      </c>
      <c r="D624" s="163" t="s">
        <v>846</v>
      </c>
      <c r="E624" s="163" t="str">
        <f t="shared" si="9"/>
        <v>TDN-Energy-Coal</v>
      </c>
      <c r="F624" s="165">
        <v>48217.307200000003</v>
      </c>
      <c r="G624" s="166" t="e">
        <v>#N/A</v>
      </c>
      <c r="H624" s="167" t="e">
        <v>#N/A</v>
      </c>
    </row>
    <row r="625" spans="1:8" x14ac:dyDescent="0.3">
      <c r="A625" s="163" t="s">
        <v>681</v>
      </c>
      <c r="B625" s="164" t="s">
        <v>922</v>
      </c>
      <c r="C625" s="163" t="s">
        <v>829</v>
      </c>
      <c r="D625" s="163" t="s">
        <v>866</v>
      </c>
      <c r="E625" s="163" t="str">
        <f t="shared" si="9"/>
        <v>TDT-Consumer Discretionary-Textiles</v>
      </c>
      <c r="F625" s="165">
        <v>20631.74409</v>
      </c>
      <c r="G625" s="166" t="s">
        <v>64</v>
      </c>
      <c r="H625" s="167">
        <v>0.5</v>
      </c>
    </row>
    <row r="626" spans="1:8" x14ac:dyDescent="0.3">
      <c r="A626" s="163" t="s">
        <v>681</v>
      </c>
      <c r="B626" s="164" t="s">
        <v>531</v>
      </c>
      <c r="C626" s="163" t="s">
        <v>829</v>
      </c>
      <c r="D626" s="163" t="s">
        <v>866</v>
      </c>
      <c r="E626" s="163" t="str">
        <f t="shared" si="9"/>
        <v>TET-Consumer Discretionary-Textiles</v>
      </c>
      <c r="F626" s="165">
        <v>9521.8138290000006</v>
      </c>
      <c r="G626" s="166" t="e">
        <v>#N/A</v>
      </c>
      <c r="H626" s="167" t="e">
        <v>#N/A</v>
      </c>
    </row>
    <row r="627" spans="1:8" x14ac:dyDescent="0.3">
      <c r="A627" s="163" t="s">
        <v>681</v>
      </c>
      <c r="B627" s="164" t="s">
        <v>532</v>
      </c>
      <c r="C627" s="163" t="s">
        <v>833</v>
      </c>
      <c r="D627" s="163" t="s">
        <v>838</v>
      </c>
      <c r="E627" s="163" t="str">
        <f t="shared" si="9"/>
        <v>TFC-Consumer Staples-Fisheries</v>
      </c>
      <c r="F627" s="165">
        <v>11763.964002000001</v>
      </c>
      <c r="G627" s="166" t="s">
        <v>71</v>
      </c>
      <c r="H627" s="167">
        <v>0.3</v>
      </c>
    </row>
    <row r="628" spans="1:8" x14ac:dyDescent="0.3">
      <c r="A628" s="163" t="s">
        <v>681</v>
      </c>
      <c r="B628" s="164" t="s">
        <v>533</v>
      </c>
      <c r="C628" s="163" t="s">
        <v>833</v>
      </c>
      <c r="D628" s="163" t="s">
        <v>835</v>
      </c>
      <c r="E628" s="163" t="str">
        <f t="shared" si="9"/>
        <v>THB-Consumer Staples-Food &amp; Beverage</v>
      </c>
      <c r="F628" s="165">
        <v>18143.768757999998</v>
      </c>
      <c r="G628" s="166" t="s">
        <v>64</v>
      </c>
      <c r="H628" s="167">
        <v>0.5</v>
      </c>
    </row>
    <row r="629" spans="1:8" x14ac:dyDescent="0.3">
      <c r="A629" s="163" t="s">
        <v>681</v>
      </c>
      <c r="B629" s="164" t="s">
        <v>535</v>
      </c>
      <c r="C629" s="163" t="s">
        <v>829</v>
      </c>
      <c r="D629" s="163" t="s">
        <v>898</v>
      </c>
      <c r="E629" s="163" t="str">
        <f t="shared" si="9"/>
        <v>THS-Consumer Discretionary-Wholesale</v>
      </c>
      <c r="F629" s="165">
        <v>2835.6343259999999</v>
      </c>
      <c r="G629" s="166" t="s">
        <v>66</v>
      </c>
      <c r="H629" s="167">
        <v>0.5</v>
      </c>
    </row>
    <row r="630" spans="1:8" x14ac:dyDescent="0.3">
      <c r="A630" s="163" t="s">
        <v>681</v>
      </c>
      <c r="B630" s="164" t="s">
        <v>536</v>
      </c>
      <c r="C630" s="163" t="s">
        <v>842</v>
      </c>
      <c r="D630" s="163" t="s">
        <v>846</v>
      </c>
      <c r="E630" s="163" t="str">
        <f t="shared" si="9"/>
        <v>THT-Energy-Coal</v>
      </c>
      <c r="F630" s="165">
        <v>84537.515195999993</v>
      </c>
      <c r="G630" s="166" t="s">
        <v>73</v>
      </c>
      <c r="H630" s="167">
        <v>0.3</v>
      </c>
    </row>
    <row r="631" spans="1:8" x14ac:dyDescent="0.3">
      <c r="A631" s="163" t="s">
        <v>681</v>
      </c>
      <c r="B631" s="164" t="s">
        <v>537</v>
      </c>
      <c r="C631" s="163" t="s">
        <v>795</v>
      </c>
      <c r="D631" s="163" t="s">
        <v>852</v>
      </c>
      <c r="E631" s="163" t="str">
        <f t="shared" si="9"/>
        <v>TIG-Financial-Real Estate</v>
      </c>
      <c r="F631" s="165">
        <v>77640.338019000003</v>
      </c>
      <c r="G631" s="166" t="s">
        <v>64</v>
      </c>
      <c r="H631" s="167">
        <v>0.5</v>
      </c>
    </row>
    <row r="632" spans="1:8" x14ac:dyDescent="0.3">
      <c r="A632" s="163" t="s">
        <v>681</v>
      </c>
      <c r="B632" s="164" t="s">
        <v>539</v>
      </c>
      <c r="C632" s="163" t="s">
        <v>844</v>
      </c>
      <c r="D632" s="163" t="s">
        <v>856</v>
      </c>
      <c r="E632" s="163" t="str">
        <f t="shared" si="9"/>
        <v>TJC-Industrials-Transportation</v>
      </c>
      <c r="F632" s="165">
        <v>-25930.559883000002</v>
      </c>
      <c r="G632" s="166" t="s">
        <v>75</v>
      </c>
      <c r="H632" s="167">
        <v>0.2</v>
      </c>
    </row>
    <row r="633" spans="1:8" x14ac:dyDescent="0.3">
      <c r="A633" s="163" t="s">
        <v>681</v>
      </c>
      <c r="B633" s="164" t="s">
        <v>540</v>
      </c>
      <c r="C633" s="163" t="s">
        <v>844</v>
      </c>
      <c r="D633" s="163" t="s">
        <v>845</v>
      </c>
      <c r="E633" s="163" t="str">
        <f t="shared" si="9"/>
        <v>TKC-Industrials-Engineering&amp;Construction</v>
      </c>
      <c r="F633" s="165">
        <v>-1000.431529</v>
      </c>
      <c r="G633" s="166" t="s">
        <v>75</v>
      </c>
      <c r="H633" s="167">
        <v>0.2</v>
      </c>
    </row>
    <row r="634" spans="1:8" x14ac:dyDescent="0.3">
      <c r="A634" s="163" t="s">
        <v>681</v>
      </c>
      <c r="B634" s="164" t="s">
        <v>541</v>
      </c>
      <c r="C634" s="163" t="s">
        <v>848</v>
      </c>
      <c r="D634" s="163" t="s">
        <v>895</v>
      </c>
      <c r="E634" s="163" t="str">
        <f t="shared" si="9"/>
        <v>TKU-Materials-Aluminium</v>
      </c>
      <c r="F634" s="165">
        <v>43599.649643999997</v>
      </c>
      <c r="G634" s="166" t="e">
        <v>#N/A</v>
      </c>
      <c r="H634" s="167" t="e">
        <v>#N/A</v>
      </c>
    </row>
    <row r="635" spans="1:8" x14ac:dyDescent="0.3">
      <c r="A635" s="163" t="s">
        <v>681</v>
      </c>
      <c r="B635" s="164" t="s">
        <v>736</v>
      </c>
      <c r="C635" s="163" t="s">
        <v>842</v>
      </c>
      <c r="D635" s="163" t="s">
        <v>846</v>
      </c>
      <c r="E635" s="163" t="str">
        <f t="shared" si="9"/>
        <v>TMB-Energy-Coal</v>
      </c>
      <c r="F635" s="165">
        <v>13345.216585</v>
      </c>
      <c r="G635" s="166" t="s">
        <v>73</v>
      </c>
      <c r="H635" s="167">
        <v>0.3</v>
      </c>
    </row>
    <row r="636" spans="1:8" x14ac:dyDescent="0.3">
      <c r="A636" s="163" t="s">
        <v>681</v>
      </c>
      <c r="B636" s="164" t="s">
        <v>544</v>
      </c>
      <c r="C636" s="163" t="s">
        <v>829</v>
      </c>
      <c r="D636" s="163" t="s">
        <v>898</v>
      </c>
      <c r="E636" s="163" t="str">
        <f t="shared" si="9"/>
        <v>TMC-Consumer Discretionary-Wholesale</v>
      </c>
      <c r="F636" s="165">
        <v>19195.987244</v>
      </c>
      <c r="G636" s="166" t="s">
        <v>66</v>
      </c>
      <c r="H636" s="167">
        <v>0.5</v>
      </c>
    </row>
    <row r="637" spans="1:8" x14ac:dyDescent="0.3">
      <c r="A637" s="163" t="s">
        <v>681</v>
      </c>
      <c r="B637" s="164" t="s">
        <v>548</v>
      </c>
      <c r="C637" s="163" t="s">
        <v>848</v>
      </c>
      <c r="D637" s="163" t="s">
        <v>864</v>
      </c>
      <c r="E637" s="163" t="str">
        <f t="shared" si="9"/>
        <v>TMX-Materials-Cement</v>
      </c>
      <c r="F637" s="165">
        <v>9177.8466069999995</v>
      </c>
      <c r="G637" s="166" t="s">
        <v>64</v>
      </c>
      <c r="H637" s="167">
        <v>0.5</v>
      </c>
    </row>
    <row r="638" spans="1:8" x14ac:dyDescent="0.3">
      <c r="A638" s="163" t="s">
        <v>681</v>
      </c>
      <c r="B638" s="164" t="s">
        <v>551</v>
      </c>
      <c r="C638" s="163" t="s">
        <v>829</v>
      </c>
      <c r="D638" s="163" t="s">
        <v>866</v>
      </c>
      <c r="E638" s="163" t="str">
        <f t="shared" si="9"/>
        <v>TNG-Consumer Discretionary-Textiles</v>
      </c>
      <c r="F638" s="165">
        <v>223996.079792</v>
      </c>
      <c r="G638" s="166" t="s">
        <v>66</v>
      </c>
      <c r="H638" s="167">
        <v>0.5</v>
      </c>
    </row>
    <row r="639" spans="1:8" x14ac:dyDescent="0.3">
      <c r="A639" s="163" t="s">
        <v>681</v>
      </c>
      <c r="B639" s="164" t="s">
        <v>554</v>
      </c>
      <c r="C639" s="163" t="s">
        <v>829</v>
      </c>
      <c r="D639" s="163" t="s">
        <v>859</v>
      </c>
      <c r="E639" s="163" t="str">
        <f t="shared" si="9"/>
        <v>TPH-Consumer Discretionary-Printing</v>
      </c>
      <c r="F639" s="165">
        <v>1474.843482</v>
      </c>
      <c r="G639" s="166" t="s">
        <v>75</v>
      </c>
      <c r="H639" s="167">
        <v>0.2</v>
      </c>
    </row>
    <row r="640" spans="1:8" x14ac:dyDescent="0.3">
      <c r="A640" s="163" t="s">
        <v>681</v>
      </c>
      <c r="B640" s="164" t="s">
        <v>555</v>
      </c>
      <c r="C640" s="163" t="s">
        <v>848</v>
      </c>
      <c r="D640" s="163" t="s">
        <v>888</v>
      </c>
      <c r="E640" s="163" t="str">
        <f t="shared" si="9"/>
        <v>TPP-Materials-Plastic</v>
      </c>
      <c r="F640" s="165">
        <v>-857.64316399999996</v>
      </c>
      <c r="G640" s="166" t="s">
        <v>78</v>
      </c>
      <c r="H640" s="167">
        <v>0.2</v>
      </c>
    </row>
    <row r="641" spans="1:8" x14ac:dyDescent="0.3">
      <c r="A641" s="163" t="s">
        <v>681</v>
      </c>
      <c r="B641" s="164" t="s">
        <v>559</v>
      </c>
      <c r="C641" s="163" t="s">
        <v>844</v>
      </c>
      <c r="D641" s="163" t="s">
        <v>879</v>
      </c>
      <c r="E641" s="163" t="str">
        <f t="shared" si="9"/>
        <v>TSB-Industrials-Electrical Compo&amp;Equip</v>
      </c>
      <c r="F641" s="165">
        <v>4191.8794399999997</v>
      </c>
      <c r="G641" s="166" t="s">
        <v>68</v>
      </c>
      <c r="H641" s="167">
        <v>0.3</v>
      </c>
    </row>
    <row r="642" spans="1:8" x14ac:dyDescent="0.3">
      <c r="A642" s="163" t="s">
        <v>681</v>
      </c>
      <c r="B642" s="164" t="s">
        <v>561</v>
      </c>
      <c r="C642" s="163" t="s">
        <v>871</v>
      </c>
      <c r="D642" s="163" t="s">
        <v>872</v>
      </c>
      <c r="E642" s="163" t="str">
        <f t="shared" si="9"/>
        <v>TST-Information Technology-Telecom</v>
      </c>
      <c r="F642" s="165">
        <v>1969.554425</v>
      </c>
      <c r="G642" s="166" t="s">
        <v>77</v>
      </c>
      <c r="H642" s="167">
        <v>0.2</v>
      </c>
    </row>
    <row r="643" spans="1:8" x14ac:dyDescent="0.3">
      <c r="A643" s="163" t="s">
        <v>681</v>
      </c>
      <c r="B643" s="164" t="s">
        <v>563</v>
      </c>
      <c r="C643" s="163" t="s">
        <v>848</v>
      </c>
      <c r="D643" s="163" t="s">
        <v>894</v>
      </c>
      <c r="E643" s="163" t="str">
        <f t="shared" ref="E643:E706" si="10">B643&amp;"-"&amp;C643&amp;"-"&amp;D643</f>
        <v>TTC-Materials-Ceramic, Granic, Brick</v>
      </c>
      <c r="F643" s="165">
        <v>16249.249695</v>
      </c>
      <c r="G643" s="166" t="s">
        <v>64</v>
      </c>
      <c r="H643" s="167">
        <v>0.5</v>
      </c>
    </row>
    <row r="644" spans="1:8" x14ac:dyDescent="0.3">
      <c r="A644" s="163" t="s">
        <v>681</v>
      </c>
      <c r="B644" s="164" t="s">
        <v>786</v>
      </c>
      <c r="C644" s="163" t="s">
        <v>829</v>
      </c>
      <c r="D644" s="163" t="s">
        <v>898</v>
      </c>
      <c r="E644" s="163" t="str">
        <f t="shared" si="10"/>
        <v>TTH-Consumer Discretionary-Wholesale</v>
      </c>
      <c r="F644" s="165">
        <v>57322.400600000001</v>
      </c>
      <c r="G644" s="166" t="s">
        <v>68</v>
      </c>
      <c r="H644" s="167">
        <v>0.3</v>
      </c>
    </row>
    <row r="645" spans="1:8" x14ac:dyDescent="0.3">
      <c r="A645" s="163" t="s">
        <v>681</v>
      </c>
      <c r="B645" s="164" t="s">
        <v>820</v>
      </c>
      <c r="C645" s="163" t="s">
        <v>844</v>
      </c>
      <c r="D645" s="163" t="s">
        <v>845</v>
      </c>
      <c r="E645" s="163" t="str">
        <f t="shared" si="10"/>
        <v>TTL-Industrials-Engineering&amp;Construction</v>
      </c>
      <c r="F645" s="165" t="e">
        <v>#N/A</v>
      </c>
      <c r="G645" s="166" t="e">
        <v>#N/A</v>
      </c>
      <c r="H645" s="167" t="e">
        <v>#N/A</v>
      </c>
    </row>
    <row r="646" spans="1:8" x14ac:dyDescent="0.3">
      <c r="A646" s="163" t="s">
        <v>681</v>
      </c>
      <c r="B646" s="164" t="s">
        <v>745</v>
      </c>
      <c r="C646" s="163" t="s">
        <v>829</v>
      </c>
      <c r="D646" s="163" t="s">
        <v>853</v>
      </c>
      <c r="E646" s="163" t="str">
        <f t="shared" si="10"/>
        <v>TTT-Consumer Discretionary-Travel Services</v>
      </c>
      <c r="F646" s="165">
        <v>52183.531416999998</v>
      </c>
      <c r="G646" s="166" t="s">
        <v>64</v>
      </c>
      <c r="H646" s="167">
        <v>0.5</v>
      </c>
    </row>
    <row r="647" spans="1:8" x14ac:dyDescent="0.3">
      <c r="A647" s="163" t="s">
        <v>681</v>
      </c>
      <c r="B647" s="164" t="s">
        <v>565</v>
      </c>
      <c r="C647" s="163" t="s">
        <v>844</v>
      </c>
      <c r="D647" s="163" t="s">
        <v>856</v>
      </c>
      <c r="E647" s="163" t="str">
        <f t="shared" si="10"/>
        <v>TTZ-Industrials-Transportation</v>
      </c>
      <c r="F647" s="165">
        <v>-3052.1723259999999</v>
      </c>
      <c r="G647" s="166" t="e">
        <v>#N/A</v>
      </c>
      <c r="H647" s="167" t="e">
        <v>#N/A</v>
      </c>
    </row>
    <row r="648" spans="1:8" x14ac:dyDescent="0.3">
      <c r="A648" s="163" t="s">
        <v>681</v>
      </c>
      <c r="B648" s="164" t="s">
        <v>567</v>
      </c>
      <c r="C648" s="163" t="s">
        <v>844</v>
      </c>
      <c r="D648" s="163" t="s">
        <v>845</v>
      </c>
      <c r="E648" s="163" t="str">
        <f t="shared" si="10"/>
        <v>TV3-Industrials-Engineering&amp;Construction</v>
      </c>
      <c r="F648" s="165">
        <v>19321.764751999999</v>
      </c>
      <c r="G648" s="166" t="s">
        <v>71</v>
      </c>
      <c r="H648" s="167">
        <v>0.3</v>
      </c>
    </row>
    <row r="649" spans="1:8" x14ac:dyDescent="0.3">
      <c r="A649" s="163" t="s">
        <v>681</v>
      </c>
      <c r="B649" s="164" t="s">
        <v>568</v>
      </c>
      <c r="C649" s="163" t="s">
        <v>844</v>
      </c>
      <c r="D649" s="163" t="s">
        <v>845</v>
      </c>
      <c r="E649" s="163" t="str">
        <f t="shared" si="10"/>
        <v>TV4-Industrials-Engineering&amp;Construction</v>
      </c>
      <c r="F649" s="165">
        <v>25142.391052999999</v>
      </c>
      <c r="G649" s="166" t="s">
        <v>64</v>
      </c>
      <c r="H649" s="167">
        <v>0.5</v>
      </c>
    </row>
    <row r="650" spans="1:8" x14ac:dyDescent="0.3">
      <c r="A650" s="163" t="s">
        <v>681</v>
      </c>
      <c r="B650" s="164" t="s">
        <v>569</v>
      </c>
      <c r="C650" s="163" t="s">
        <v>795</v>
      </c>
      <c r="D650" s="163" t="s">
        <v>796</v>
      </c>
      <c r="E650" s="163" t="str">
        <f t="shared" si="10"/>
        <v>TVC-Financial-Diversified Financials</v>
      </c>
      <c r="F650" s="165">
        <v>13673.192988000001</v>
      </c>
      <c r="G650" s="166" t="e">
        <v>#N/A</v>
      </c>
      <c r="H650" s="167" t="e">
        <v>#N/A</v>
      </c>
    </row>
    <row r="651" spans="1:8" x14ac:dyDescent="0.3">
      <c r="A651" s="163" t="s">
        <v>681</v>
      </c>
      <c r="B651" s="164" t="s">
        <v>570</v>
      </c>
      <c r="C651" s="163" t="s">
        <v>842</v>
      </c>
      <c r="D651" s="163" t="s">
        <v>846</v>
      </c>
      <c r="E651" s="163" t="str">
        <f t="shared" si="10"/>
        <v>TVD-Energy-Coal</v>
      </c>
      <c r="F651" s="165">
        <v>46871.908745000001</v>
      </c>
      <c r="G651" s="166" t="s">
        <v>80</v>
      </c>
      <c r="H651" s="167">
        <v>0</v>
      </c>
    </row>
    <row r="652" spans="1:8" x14ac:dyDescent="0.3">
      <c r="A652" s="163" t="s">
        <v>681</v>
      </c>
      <c r="B652" s="164" t="s">
        <v>572</v>
      </c>
      <c r="C652" s="163" t="s">
        <v>848</v>
      </c>
      <c r="D652" s="163" t="s">
        <v>864</v>
      </c>
      <c r="E652" s="163" t="str">
        <f t="shared" si="10"/>
        <v>TXM-Materials-Cement</v>
      </c>
      <c r="F652" s="165">
        <v>543.53406299999995</v>
      </c>
      <c r="G652" s="166" t="s">
        <v>66</v>
      </c>
      <c r="H652" s="167">
        <v>0.5</v>
      </c>
    </row>
    <row r="653" spans="1:8" x14ac:dyDescent="0.3">
      <c r="A653" s="163" t="s">
        <v>681</v>
      </c>
      <c r="B653" s="164" t="s">
        <v>576</v>
      </c>
      <c r="C653" s="163" t="s">
        <v>871</v>
      </c>
      <c r="D653" s="163" t="s">
        <v>872</v>
      </c>
      <c r="E653" s="163" t="str">
        <f t="shared" si="10"/>
        <v>UNI-Information Technology-Telecom</v>
      </c>
      <c r="F653" s="165">
        <v>607.15406499999983</v>
      </c>
      <c r="G653" s="166" t="s">
        <v>71</v>
      </c>
      <c r="H653" s="167">
        <v>0.3</v>
      </c>
    </row>
    <row r="654" spans="1:8" x14ac:dyDescent="0.3">
      <c r="A654" s="163" t="s">
        <v>681</v>
      </c>
      <c r="B654" s="164" t="s">
        <v>577</v>
      </c>
      <c r="C654" s="163" t="s">
        <v>844</v>
      </c>
      <c r="D654" s="163" t="s">
        <v>845</v>
      </c>
      <c r="E654" s="163" t="str">
        <f t="shared" si="10"/>
        <v>V12-Industrials-Engineering&amp;Construction</v>
      </c>
      <c r="F654" s="165">
        <v>6165.2010700000001</v>
      </c>
      <c r="G654" s="166" t="s">
        <v>71</v>
      </c>
      <c r="H654" s="167">
        <v>0.3</v>
      </c>
    </row>
    <row r="655" spans="1:8" x14ac:dyDescent="0.3">
      <c r="A655" s="163" t="s">
        <v>681</v>
      </c>
      <c r="B655" s="164" t="s">
        <v>578</v>
      </c>
      <c r="C655" s="163" t="s">
        <v>844</v>
      </c>
      <c r="D655" s="163" t="s">
        <v>845</v>
      </c>
      <c r="E655" s="163" t="str">
        <f t="shared" si="10"/>
        <v>V21-Industrials-Engineering&amp;Construction</v>
      </c>
      <c r="F655" s="165">
        <v>-99.403582999999998</v>
      </c>
      <c r="G655" s="166" t="s">
        <v>68</v>
      </c>
      <c r="H655" s="167">
        <v>0.3</v>
      </c>
    </row>
    <row r="656" spans="1:8" x14ac:dyDescent="0.3">
      <c r="A656" s="163" t="s">
        <v>681</v>
      </c>
      <c r="B656" s="164" t="s">
        <v>1015</v>
      </c>
      <c r="C656" s="163" t="s">
        <v>871</v>
      </c>
      <c r="D656" s="163" t="s">
        <v>872</v>
      </c>
      <c r="E656" s="163" t="str">
        <f t="shared" si="10"/>
        <v>VAT-Information Technology-Telecom</v>
      </c>
      <c r="F656" s="165">
        <v>-1410.6025460000001</v>
      </c>
      <c r="G656" s="166" t="s">
        <v>71</v>
      </c>
      <c r="H656" s="167">
        <v>0.3</v>
      </c>
    </row>
    <row r="657" spans="1:8" x14ac:dyDescent="0.3">
      <c r="A657" s="163" t="s">
        <v>681</v>
      </c>
      <c r="B657" s="164" t="s">
        <v>580</v>
      </c>
      <c r="C657" s="163" t="s">
        <v>848</v>
      </c>
      <c r="D657" s="163" t="s">
        <v>887</v>
      </c>
      <c r="E657" s="163" t="str">
        <f t="shared" si="10"/>
        <v>VBC-Materials-Packaging&amp;Containers</v>
      </c>
      <c r="F657" s="165">
        <v>28763.892757000001</v>
      </c>
      <c r="G657" s="166" t="s">
        <v>73</v>
      </c>
      <c r="H657" s="167">
        <v>0.3</v>
      </c>
    </row>
    <row r="658" spans="1:8" x14ac:dyDescent="0.3">
      <c r="A658" s="163" t="s">
        <v>681</v>
      </c>
      <c r="B658" s="164" t="s">
        <v>581</v>
      </c>
      <c r="C658" s="163" t="s">
        <v>844</v>
      </c>
      <c r="D658" s="163" t="s">
        <v>845</v>
      </c>
      <c r="E658" s="163" t="str">
        <f t="shared" si="10"/>
        <v>VC1-Industrials-Engineering&amp;Construction</v>
      </c>
      <c r="F658" s="165">
        <v>17080.096946000001</v>
      </c>
      <c r="G658" s="166" t="s">
        <v>73</v>
      </c>
      <c r="H658" s="167">
        <v>0.3</v>
      </c>
    </row>
    <row r="659" spans="1:8" x14ac:dyDescent="0.3">
      <c r="A659" s="163" t="s">
        <v>681</v>
      </c>
      <c r="B659" s="164" t="s">
        <v>582</v>
      </c>
      <c r="C659" s="163" t="s">
        <v>844</v>
      </c>
      <c r="D659" s="163" t="s">
        <v>845</v>
      </c>
      <c r="E659" s="163" t="str">
        <f t="shared" si="10"/>
        <v>VC2-Industrials-Engineering&amp;Construction</v>
      </c>
      <c r="F659" s="165">
        <v>33041.432154000002</v>
      </c>
      <c r="G659" s="166" t="s">
        <v>75</v>
      </c>
      <c r="H659" s="167">
        <v>0.2</v>
      </c>
    </row>
    <row r="660" spans="1:8" x14ac:dyDescent="0.3">
      <c r="A660" s="163" t="s">
        <v>681</v>
      </c>
      <c r="B660" s="164" t="s">
        <v>583</v>
      </c>
      <c r="C660" s="163" t="s">
        <v>795</v>
      </c>
      <c r="D660" s="163" t="s">
        <v>852</v>
      </c>
      <c r="E660" s="163" t="str">
        <f t="shared" si="10"/>
        <v>VC3-Financial-Real Estate</v>
      </c>
      <c r="F660" s="165">
        <v>29893.409942999999</v>
      </c>
      <c r="G660" s="166" t="s">
        <v>64</v>
      </c>
      <c r="H660" s="167">
        <v>0.5</v>
      </c>
    </row>
    <row r="661" spans="1:8" x14ac:dyDescent="0.3">
      <c r="A661" s="163" t="s">
        <v>681</v>
      </c>
      <c r="B661" s="164" t="s">
        <v>584</v>
      </c>
      <c r="C661" s="163" t="s">
        <v>844</v>
      </c>
      <c r="D661" s="163" t="s">
        <v>845</v>
      </c>
      <c r="E661" s="163" t="str">
        <f t="shared" si="10"/>
        <v>VC6-Industrials-Engineering&amp;Construction</v>
      </c>
      <c r="F661" s="165">
        <v>10795.283874000001</v>
      </c>
      <c r="G661" s="166" t="s">
        <v>73</v>
      </c>
      <c r="H661" s="167">
        <v>0.3</v>
      </c>
    </row>
    <row r="662" spans="1:8" x14ac:dyDescent="0.3">
      <c r="A662" s="163" t="s">
        <v>681</v>
      </c>
      <c r="B662" s="164" t="s">
        <v>585</v>
      </c>
      <c r="C662" s="163" t="s">
        <v>844</v>
      </c>
      <c r="D662" s="163" t="s">
        <v>845</v>
      </c>
      <c r="E662" s="163" t="str">
        <f t="shared" si="10"/>
        <v>VC7-Industrials-Engineering&amp;Construction</v>
      </c>
      <c r="F662" s="165">
        <v>11417.964453000001</v>
      </c>
      <c r="G662" s="166" t="s">
        <v>64</v>
      </c>
      <c r="H662" s="167">
        <v>0.5</v>
      </c>
    </row>
    <row r="663" spans="1:8" x14ac:dyDescent="0.3">
      <c r="A663" s="163" t="s">
        <v>681</v>
      </c>
      <c r="B663" s="164" t="s">
        <v>586</v>
      </c>
      <c r="C663" s="163" t="s">
        <v>844</v>
      </c>
      <c r="D663" s="163" t="s">
        <v>845</v>
      </c>
      <c r="E663" s="163" t="str">
        <f t="shared" si="10"/>
        <v>VC9-Industrials-Engineering&amp;Construction</v>
      </c>
      <c r="F663" s="165">
        <v>4076.6378549999999</v>
      </c>
      <c r="G663" s="166" t="s">
        <v>75</v>
      </c>
      <c r="H663" s="167">
        <v>0.2</v>
      </c>
    </row>
    <row r="664" spans="1:8" x14ac:dyDescent="0.3">
      <c r="A664" s="163" t="s">
        <v>681</v>
      </c>
      <c r="B664" s="164" t="s">
        <v>588</v>
      </c>
      <c r="C664" s="163" t="s">
        <v>844</v>
      </c>
      <c r="D664" s="163" t="s">
        <v>845</v>
      </c>
      <c r="E664" s="163" t="str">
        <f t="shared" si="10"/>
        <v>VCC-Industrials-Engineering&amp;Construction</v>
      </c>
      <c r="F664" s="165">
        <v>16141.966936999999</v>
      </c>
      <c r="G664" s="166" t="s">
        <v>68</v>
      </c>
      <c r="H664" s="167">
        <v>0.3</v>
      </c>
    </row>
    <row r="665" spans="1:8" x14ac:dyDescent="0.3">
      <c r="A665" s="163" t="s">
        <v>681</v>
      </c>
      <c r="B665" s="164" t="s">
        <v>590</v>
      </c>
      <c r="C665" s="163" t="s">
        <v>844</v>
      </c>
      <c r="D665" s="163" t="s">
        <v>845</v>
      </c>
      <c r="E665" s="163" t="str">
        <f t="shared" si="10"/>
        <v>VCG-Industrials-Engineering&amp;Construction</v>
      </c>
      <c r="F665" s="165">
        <v>687256.54265099997</v>
      </c>
      <c r="G665" s="166" t="s">
        <v>64</v>
      </c>
      <c r="H665" s="167">
        <v>0.5</v>
      </c>
    </row>
    <row r="666" spans="1:8" x14ac:dyDescent="0.3">
      <c r="A666" s="163" t="s">
        <v>681</v>
      </c>
      <c r="B666" s="164" t="s">
        <v>591</v>
      </c>
      <c r="C666" s="163" t="s">
        <v>829</v>
      </c>
      <c r="D666" s="163" t="s">
        <v>857</v>
      </c>
      <c r="E666" s="163" t="str">
        <f t="shared" si="10"/>
        <v>VCM-Consumer Discretionary-Consumer Services</v>
      </c>
      <c r="F666" s="165">
        <v>10681.274364999999</v>
      </c>
      <c r="G666" s="166" t="s">
        <v>64</v>
      </c>
      <c r="H666" s="167">
        <v>0.5</v>
      </c>
    </row>
    <row r="667" spans="1:8" x14ac:dyDescent="0.3">
      <c r="A667" s="163" t="s">
        <v>681</v>
      </c>
      <c r="B667" s="164" t="s">
        <v>592</v>
      </c>
      <c r="C667" s="163" t="s">
        <v>829</v>
      </c>
      <c r="D667" s="163" t="s">
        <v>853</v>
      </c>
      <c r="E667" s="163" t="str">
        <f t="shared" si="10"/>
        <v>VCR-Consumer Discretionary-Travel Services</v>
      </c>
      <c r="F667" s="165">
        <v>-2280.5395109999999</v>
      </c>
      <c r="G667" s="166" t="s">
        <v>78</v>
      </c>
      <c r="H667" s="167">
        <v>0.2</v>
      </c>
    </row>
    <row r="668" spans="1:8" x14ac:dyDescent="0.3">
      <c r="A668" s="163" t="s">
        <v>681</v>
      </c>
      <c r="B668" s="164" t="s">
        <v>593</v>
      </c>
      <c r="C668" s="163" t="s">
        <v>848</v>
      </c>
      <c r="D668" s="163" t="s">
        <v>894</v>
      </c>
      <c r="E668" s="163" t="str">
        <f t="shared" si="10"/>
        <v>VCS-Materials-Ceramic, Granic, Brick</v>
      </c>
      <c r="F668" s="165">
        <v>1354339.38955</v>
      </c>
      <c r="G668" s="166" t="s">
        <v>64</v>
      </c>
      <c r="H668" s="167">
        <v>0.5</v>
      </c>
    </row>
    <row r="669" spans="1:8" x14ac:dyDescent="0.3">
      <c r="A669" s="163" t="s">
        <v>681</v>
      </c>
      <c r="B669" s="164" t="s">
        <v>1016</v>
      </c>
      <c r="C669" s="163" t="s">
        <v>833</v>
      </c>
      <c r="D669" s="163" t="s">
        <v>835</v>
      </c>
      <c r="E669" s="163" t="str">
        <f t="shared" si="10"/>
        <v>VDL-Consumer Staples-Food &amp; Beverage</v>
      </c>
      <c r="F669" s="165">
        <v>17642.175930000001</v>
      </c>
      <c r="G669" s="166" t="s">
        <v>64</v>
      </c>
      <c r="H669" s="167">
        <v>0.5</v>
      </c>
    </row>
    <row r="670" spans="1:8" x14ac:dyDescent="0.3">
      <c r="A670" s="163" t="s">
        <v>681</v>
      </c>
      <c r="B670" s="164" t="s">
        <v>595</v>
      </c>
      <c r="C670" s="163" t="s">
        <v>844</v>
      </c>
      <c r="D670" s="163" t="s">
        <v>845</v>
      </c>
      <c r="E670" s="163" t="str">
        <f t="shared" si="10"/>
        <v>VE1-Industrials-Engineering&amp;Construction</v>
      </c>
      <c r="F670" s="165">
        <v>-8078.7194909999998</v>
      </c>
      <c r="G670" s="166" t="s">
        <v>68</v>
      </c>
      <c r="H670" s="167">
        <v>0.3</v>
      </c>
    </row>
    <row r="671" spans="1:8" x14ac:dyDescent="0.3">
      <c r="A671" s="163" t="s">
        <v>681</v>
      </c>
      <c r="B671" s="164" t="s">
        <v>596</v>
      </c>
      <c r="C671" s="163" t="s">
        <v>844</v>
      </c>
      <c r="D671" s="163" t="s">
        <v>845</v>
      </c>
      <c r="E671" s="163" t="str">
        <f t="shared" si="10"/>
        <v>VE2-Industrials-Engineering&amp;Construction</v>
      </c>
      <c r="F671" s="165">
        <v>-21.281410999999999</v>
      </c>
      <c r="G671" s="166" t="s">
        <v>68</v>
      </c>
      <c r="H671" s="167">
        <v>0.3</v>
      </c>
    </row>
    <row r="672" spans="1:8" x14ac:dyDescent="0.3">
      <c r="A672" s="163" t="s">
        <v>681</v>
      </c>
      <c r="B672" s="164" t="s">
        <v>597</v>
      </c>
      <c r="C672" s="163" t="s">
        <v>844</v>
      </c>
      <c r="D672" s="163" t="s">
        <v>845</v>
      </c>
      <c r="E672" s="163" t="str">
        <f t="shared" si="10"/>
        <v>VE3-Industrials-Engineering&amp;Construction</v>
      </c>
      <c r="F672" s="165">
        <v>302.21409399999999</v>
      </c>
      <c r="G672" s="166" t="s">
        <v>68</v>
      </c>
      <c r="H672" s="167">
        <v>0.3</v>
      </c>
    </row>
    <row r="673" spans="1:8" x14ac:dyDescent="0.3">
      <c r="A673" s="163" t="s">
        <v>681</v>
      </c>
      <c r="B673" s="164" t="s">
        <v>598</v>
      </c>
      <c r="C673" s="163" t="s">
        <v>844</v>
      </c>
      <c r="D673" s="163" t="s">
        <v>845</v>
      </c>
      <c r="E673" s="163" t="str">
        <f t="shared" si="10"/>
        <v>VE4-Industrials-Engineering&amp;Construction</v>
      </c>
      <c r="F673" s="165">
        <v>217.249538</v>
      </c>
      <c r="G673" s="166" t="s">
        <v>64</v>
      </c>
      <c r="H673" s="167">
        <v>0.5</v>
      </c>
    </row>
    <row r="674" spans="1:8" x14ac:dyDescent="0.3">
      <c r="A674" s="163" t="s">
        <v>681</v>
      </c>
      <c r="B674" s="164" t="s">
        <v>599</v>
      </c>
      <c r="C674" s="163" t="s">
        <v>844</v>
      </c>
      <c r="D674" s="163" t="s">
        <v>845</v>
      </c>
      <c r="E674" s="163" t="str">
        <f t="shared" si="10"/>
        <v>VE8-Industrials-Engineering&amp;Construction</v>
      </c>
      <c r="F674" s="165">
        <v>-2505.887005</v>
      </c>
      <c r="G674" s="166" t="s">
        <v>73</v>
      </c>
      <c r="H674" s="167">
        <v>0.3</v>
      </c>
    </row>
    <row r="675" spans="1:8" x14ac:dyDescent="0.3">
      <c r="A675" s="163" t="s">
        <v>681</v>
      </c>
      <c r="B675" s="164" t="s">
        <v>600</v>
      </c>
      <c r="C675" s="163" t="s">
        <v>844</v>
      </c>
      <c r="D675" s="163" t="s">
        <v>845</v>
      </c>
      <c r="E675" s="163" t="str">
        <f t="shared" si="10"/>
        <v>VE9-Industrials-Engineering&amp;Construction</v>
      </c>
      <c r="F675" s="165">
        <v>-25552.029569999999</v>
      </c>
      <c r="G675" s="166" t="s">
        <v>73</v>
      </c>
      <c r="H675" s="167">
        <v>0.3</v>
      </c>
    </row>
    <row r="676" spans="1:8" x14ac:dyDescent="0.3">
      <c r="A676" s="163" t="s">
        <v>681</v>
      </c>
      <c r="B676" s="164" t="s">
        <v>602</v>
      </c>
      <c r="C676" s="163" t="s">
        <v>844</v>
      </c>
      <c r="D676" s="163" t="s">
        <v>861</v>
      </c>
      <c r="E676" s="163" t="str">
        <f t="shared" si="10"/>
        <v>VGP-Industrials-Sea port</v>
      </c>
      <c r="F676" s="165">
        <v>5740.2016700000004</v>
      </c>
      <c r="G676" s="166" t="s">
        <v>75</v>
      </c>
      <c r="H676" s="167">
        <v>0.2</v>
      </c>
    </row>
    <row r="677" spans="1:8" x14ac:dyDescent="0.3">
      <c r="A677" s="163" t="s">
        <v>681</v>
      </c>
      <c r="B677" s="164" t="s">
        <v>603</v>
      </c>
      <c r="C677" s="163" t="s">
        <v>848</v>
      </c>
      <c r="D677" s="163" t="s">
        <v>889</v>
      </c>
      <c r="E677" s="163" t="str">
        <f t="shared" si="10"/>
        <v xml:space="preserve">VGS-Materials-Steel </v>
      </c>
      <c r="F677" s="165">
        <v>42414.765531999998</v>
      </c>
      <c r="G677" s="166" t="s">
        <v>68</v>
      </c>
      <c r="H677" s="167">
        <v>0.3</v>
      </c>
    </row>
    <row r="678" spans="1:8" x14ac:dyDescent="0.3">
      <c r="A678" s="163" t="s">
        <v>681</v>
      </c>
      <c r="B678" s="164" t="s">
        <v>956</v>
      </c>
      <c r="C678" s="163" t="s">
        <v>833</v>
      </c>
      <c r="D678" s="163" t="s">
        <v>835</v>
      </c>
      <c r="E678" s="163" t="str">
        <f t="shared" si="10"/>
        <v>VHE-Consumer Staples-Food &amp; Beverage</v>
      </c>
      <c r="F678" s="165">
        <v>5657.5183900000002</v>
      </c>
      <c r="G678" s="166" t="s">
        <v>64</v>
      </c>
      <c r="H678" s="167">
        <v>0.5</v>
      </c>
    </row>
    <row r="679" spans="1:8" x14ac:dyDescent="0.3">
      <c r="A679" s="163" t="s">
        <v>681</v>
      </c>
      <c r="B679" s="164" t="s">
        <v>605</v>
      </c>
      <c r="C679" s="163" t="s">
        <v>848</v>
      </c>
      <c r="D679" s="163" t="s">
        <v>894</v>
      </c>
      <c r="E679" s="163" t="str">
        <f t="shared" si="10"/>
        <v>VHL-Materials-Ceramic, Granic, Brick</v>
      </c>
      <c r="F679" s="165">
        <v>140406.46349699999</v>
      </c>
      <c r="G679" s="166" t="s">
        <v>64</v>
      </c>
      <c r="H679" s="167">
        <v>0.5</v>
      </c>
    </row>
    <row r="680" spans="1:8" x14ac:dyDescent="0.3">
      <c r="A680" s="163" t="s">
        <v>681</v>
      </c>
      <c r="B680" s="164" t="s">
        <v>608</v>
      </c>
      <c r="C680" s="163" t="s">
        <v>871</v>
      </c>
      <c r="D680" s="163" t="s">
        <v>872</v>
      </c>
      <c r="E680" s="163" t="str">
        <f t="shared" si="10"/>
        <v>VIE-Information Technology-Telecom</v>
      </c>
      <c r="F680" s="165">
        <v>-43.776214000000003</v>
      </c>
      <c r="G680" s="166" t="e">
        <v>#N/A</v>
      </c>
      <c r="H680" s="167" t="e">
        <v>#N/A</v>
      </c>
    </row>
    <row r="681" spans="1:8" x14ac:dyDescent="0.3">
      <c r="A681" s="163" t="s">
        <v>681</v>
      </c>
      <c r="B681" s="164" t="s">
        <v>612</v>
      </c>
      <c r="C681" s="163" t="s">
        <v>848</v>
      </c>
      <c r="D681" s="163" t="s">
        <v>894</v>
      </c>
      <c r="E681" s="163" t="str">
        <f t="shared" si="10"/>
        <v>VIT-Materials-Ceramic, Granic, Brick</v>
      </c>
      <c r="F681" s="165">
        <v>83222.043281999999</v>
      </c>
      <c r="G681" s="166" t="s">
        <v>78</v>
      </c>
      <c r="H681" s="167">
        <v>0.2</v>
      </c>
    </row>
    <row r="682" spans="1:8" x14ac:dyDescent="0.3">
      <c r="A682" s="163" t="s">
        <v>681</v>
      </c>
      <c r="B682" s="164" t="s">
        <v>614</v>
      </c>
      <c r="C682" s="163" t="s">
        <v>844</v>
      </c>
      <c r="D682" s="163" t="s">
        <v>879</v>
      </c>
      <c r="E682" s="163" t="str">
        <f t="shared" si="10"/>
        <v>VKC-Industrials-Electrical Compo&amp;Equip</v>
      </c>
      <c r="F682" s="165">
        <v>2786.1871000000001</v>
      </c>
      <c r="G682" s="166" t="s">
        <v>73</v>
      </c>
      <c r="H682" s="167">
        <v>0.3</v>
      </c>
    </row>
    <row r="683" spans="1:8" x14ac:dyDescent="0.3">
      <c r="A683" s="163" t="s">
        <v>681</v>
      </c>
      <c r="B683" s="164" t="s">
        <v>615</v>
      </c>
      <c r="C683" s="163" t="s">
        <v>871</v>
      </c>
      <c r="D683" s="163" t="s">
        <v>881</v>
      </c>
      <c r="E683" s="163" t="str">
        <f t="shared" si="10"/>
        <v>VLA-Information Technology-Software &amp; Services</v>
      </c>
      <c r="F683" s="165">
        <v>1021.556251</v>
      </c>
      <c r="G683" s="166" t="s">
        <v>64</v>
      </c>
      <c r="H683" s="167">
        <v>0.5</v>
      </c>
    </row>
    <row r="684" spans="1:8" x14ac:dyDescent="0.3">
      <c r="A684" s="163" t="s">
        <v>681</v>
      </c>
      <c r="B684" s="164" t="s">
        <v>616</v>
      </c>
      <c r="C684" s="163" t="s">
        <v>844</v>
      </c>
      <c r="D684" s="163" t="s">
        <v>845</v>
      </c>
      <c r="E684" s="163" t="str">
        <f t="shared" si="10"/>
        <v>VMC-Industrials-Engineering&amp;Construction</v>
      </c>
      <c r="F684" s="165">
        <v>29499.107736000002</v>
      </c>
      <c r="G684" s="166" t="e">
        <v>#N/A</v>
      </c>
      <c r="H684" s="167" t="e">
        <v>#N/A</v>
      </c>
    </row>
    <row r="685" spans="1:8" x14ac:dyDescent="0.3">
      <c r="A685" s="163" t="s">
        <v>681</v>
      </c>
      <c r="B685" s="164" t="s">
        <v>1017</v>
      </c>
      <c r="C685" s="163" t="s">
        <v>848</v>
      </c>
      <c r="D685" s="163" t="s">
        <v>849</v>
      </c>
      <c r="E685" s="163" t="str">
        <f t="shared" si="10"/>
        <v>VMI-Materials-Mining</v>
      </c>
      <c r="F685" s="165">
        <v>-5586.823703</v>
      </c>
      <c r="G685" s="166" t="s">
        <v>75</v>
      </c>
      <c r="H685" s="167">
        <v>0.2</v>
      </c>
    </row>
    <row r="686" spans="1:8" x14ac:dyDescent="0.3">
      <c r="A686" s="163" t="s">
        <v>681</v>
      </c>
      <c r="B686" s="164" t="s">
        <v>618</v>
      </c>
      <c r="C686" s="163" t="s">
        <v>844</v>
      </c>
      <c r="D686" s="163" t="s">
        <v>856</v>
      </c>
      <c r="E686" s="163" t="str">
        <f t="shared" si="10"/>
        <v>VMS-Industrials-Transportation</v>
      </c>
      <c r="F686" s="165">
        <v>6526.6165940000001</v>
      </c>
      <c r="G686" s="166" t="s">
        <v>66</v>
      </c>
      <c r="H686" s="167">
        <v>0.5</v>
      </c>
    </row>
    <row r="687" spans="1:8" x14ac:dyDescent="0.3">
      <c r="A687" s="163" t="s">
        <v>681</v>
      </c>
      <c r="B687" s="164" t="s">
        <v>619</v>
      </c>
      <c r="C687" s="163" t="s">
        <v>829</v>
      </c>
      <c r="D687" s="163" t="s">
        <v>857</v>
      </c>
      <c r="E687" s="163" t="str">
        <f t="shared" si="10"/>
        <v>VNC-Consumer Discretionary-Consumer Services</v>
      </c>
      <c r="F687" s="165">
        <v>40536.657084999999</v>
      </c>
      <c r="G687" s="166" t="s">
        <v>64</v>
      </c>
      <c r="H687" s="167">
        <v>0.5</v>
      </c>
    </row>
    <row r="688" spans="1:8" x14ac:dyDescent="0.3">
      <c r="A688" s="163" t="s">
        <v>681</v>
      </c>
      <c r="B688" s="164" t="s">
        <v>622</v>
      </c>
      <c r="C688" s="163" t="s">
        <v>844</v>
      </c>
      <c r="D688" s="163" t="s">
        <v>856</v>
      </c>
      <c r="E688" s="163" t="str">
        <f t="shared" si="10"/>
        <v>VNF-Industrials-Transportation</v>
      </c>
      <c r="F688" s="165">
        <v>24116.230209000001</v>
      </c>
      <c r="G688" s="166" t="s">
        <v>68</v>
      </c>
      <c r="H688" s="167">
        <v>0.3</v>
      </c>
    </row>
    <row r="689" spans="1:8" x14ac:dyDescent="0.3">
      <c r="A689" s="163" t="s">
        <v>681</v>
      </c>
      <c r="B689" s="164" t="s">
        <v>627</v>
      </c>
      <c r="C689" s="163" t="s">
        <v>844</v>
      </c>
      <c r="D689" s="163" t="s">
        <v>856</v>
      </c>
      <c r="E689" s="163" t="str">
        <f t="shared" si="10"/>
        <v>VNT-Industrials-Transportation</v>
      </c>
      <c r="F689" s="165">
        <v>8452.9743209999997</v>
      </c>
      <c r="G689" s="166" t="s">
        <v>73</v>
      </c>
      <c r="H689" s="167">
        <v>0.3</v>
      </c>
    </row>
    <row r="690" spans="1:8" x14ac:dyDescent="0.3">
      <c r="A690" s="163" t="s">
        <v>681</v>
      </c>
      <c r="B690" s="164" t="s">
        <v>633</v>
      </c>
      <c r="C690" s="163" t="s">
        <v>844</v>
      </c>
      <c r="D690" s="163" t="s">
        <v>856</v>
      </c>
      <c r="E690" s="163" t="str">
        <f t="shared" si="10"/>
        <v>VSA-Industrials-Transportation</v>
      </c>
      <c r="F690" s="165">
        <v>34900.689893000002</v>
      </c>
      <c r="G690" s="166" t="e">
        <v>#N/A</v>
      </c>
      <c r="H690" s="167" t="e">
        <v>#N/A</v>
      </c>
    </row>
    <row r="691" spans="1:8" x14ac:dyDescent="0.3">
      <c r="A691" s="163" t="s">
        <v>681</v>
      </c>
      <c r="B691" s="164" t="s">
        <v>752</v>
      </c>
      <c r="C691" s="163" t="s">
        <v>844</v>
      </c>
      <c r="D691" s="163" t="s">
        <v>856</v>
      </c>
      <c r="E691" s="163" t="str">
        <f t="shared" si="10"/>
        <v>VSM-Industrials-Transportation</v>
      </c>
      <c r="F691" s="165">
        <v>7140.7164160000002</v>
      </c>
      <c r="G691" s="166" t="s">
        <v>64</v>
      </c>
      <c r="H691" s="167">
        <v>0.5</v>
      </c>
    </row>
    <row r="692" spans="1:8" x14ac:dyDescent="0.3">
      <c r="A692" s="163" t="s">
        <v>681</v>
      </c>
      <c r="B692" s="164" t="s">
        <v>638</v>
      </c>
      <c r="C692" s="163" t="s">
        <v>871</v>
      </c>
      <c r="D692" s="163" t="s">
        <v>872</v>
      </c>
      <c r="E692" s="163" t="str">
        <f t="shared" si="10"/>
        <v>VTC-Information Technology-Telecom</v>
      </c>
      <c r="F692" s="165">
        <v>683.63714800000002</v>
      </c>
      <c r="G692" s="166" t="s">
        <v>78</v>
      </c>
      <c r="H692" s="167">
        <v>0.2</v>
      </c>
    </row>
    <row r="693" spans="1:8" x14ac:dyDescent="0.3">
      <c r="A693" s="163" t="s">
        <v>681</v>
      </c>
      <c r="B693" s="164" t="s">
        <v>639</v>
      </c>
      <c r="C693" s="163" t="s">
        <v>844</v>
      </c>
      <c r="D693" s="163" t="s">
        <v>879</v>
      </c>
      <c r="E693" s="163" t="str">
        <f t="shared" si="10"/>
        <v>VTH-Industrials-Electrical Compo&amp;Equip</v>
      </c>
      <c r="F693" s="165">
        <v>1526.88285</v>
      </c>
      <c r="G693" s="166" t="s">
        <v>68</v>
      </c>
      <c r="H693" s="167">
        <v>0.3</v>
      </c>
    </row>
    <row r="694" spans="1:8" x14ac:dyDescent="0.3">
      <c r="A694" s="163" t="s">
        <v>681</v>
      </c>
      <c r="B694" s="164" t="s">
        <v>787</v>
      </c>
      <c r="C694" s="163" t="s">
        <v>829</v>
      </c>
      <c r="D694" s="163" t="s">
        <v>830</v>
      </c>
      <c r="E694" s="163" t="str">
        <f t="shared" si="10"/>
        <v>VTJ-Consumer Discretionary-Consumer Retailing</v>
      </c>
      <c r="F694" s="165">
        <v>-10135.260178</v>
      </c>
      <c r="G694" s="166" t="s">
        <v>71</v>
      </c>
      <c r="H694" s="167">
        <v>0.3</v>
      </c>
    </row>
    <row r="695" spans="1:8" x14ac:dyDescent="0.3">
      <c r="A695" s="163" t="s">
        <v>681</v>
      </c>
      <c r="B695" s="164" t="s">
        <v>640</v>
      </c>
      <c r="C695" s="163" t="s">
        <v>833</v>
      </c>
      <c r="D695" s="163" t="s">
        <v>835</v>
      </c>
      <c r="E695" s="163" t="str">
        <f t="shared" si="10"/>
        <v>VTL-Consumer Staples-Food &amp; Beverage</v>
      </c>
      <c r="F695" s="165">
        <v>-2231.2934449999998</v>
      </c>
      <c r="G695" s="166" t="s">
        <v>75</v>
      </c>
      <c r="H695" s="167">
        <v>0.2</v>
      </c>
    </row>
    <row r="696" spans="1:8" x14ac:dyDescent="0.3">
      <c r="A696" s="163" t="s">
        <v>681</v>
      </c>
      <c r="B696" s="164" t="s">
        <v>642</v>
      </c>
      <c r="C696" s="163" t="s">
        <v>848</v>
      </c>
      <c r="D696" s="163" t="s">
        <v>894</v>
      </c>
      <c r="E696" s="163" t="str">
        <f t="shared" si="10"/>
        <v>VTS-Materials-Ceramic, Granic, Brick</v>
      </c>
      <c r="F696" s="165">
        <v>-3166.6963970000002</v>
      </c>
      <c r="G696" s="166" t="s">
        <v>71</v>
      </c>
      <c r="H696" s="167">
        <v>0.3</v>
      </c>
    </row>
    <row r="697" spans="1:8" x14ac:dyDescent="0.3">
      <c r="A697" s="163" t="s">
        <v>681</v>
      </c>
      <c r="B697" s="164" t="s">
        <v>643</v>
      </c>
      <c r="C697" s="163" t="s">
        <v>848</v>
      </c>
      <c r="D697" s="163" t="s">
        <v>864</v>
      </c>
      <c r="E697" s="163" t="str">
        <f t="shared" si="10"/>
        <v>VTV-Materials-Cement</v>
      </c>
      <c r="F697" s="165">
        <v>22646.397838000001</v>
      </c>
      <c r="G697" s="166" t="s">
        <v>66</v>
      </c>
      <c r="H697" s="167">
        <v>0.5</v>
      </c>
    </row>
    <row r="698" spans="1:8" x14ac:dyDescent="0.3">
      <c r="A698" s="163" t="s">
        <v>681</v>
      </c>
      <c r="B698" s="164" t="s">
        <v>644</v>
      </c>
      <c r="C698" s="163" t="s">
        <v>848</v>
      </c>
      <c r="D698" s="163" t="s">
        <v>864</v>
      </c>
      <c r="E698" s="163" t="str">
        <f t="shared" si="10"/>
        <v>VXB-Materials-Cement</v>
      </c>
      <c r="F698" s="165">
        <v>-3234.594822</v>
      </c>
      <c r="G698" s="166" t="s">
        <v>78</v>
      </c>
      <c r="H698" s="167">
        <v>0.2</v>
      </c>
    </row>
    <row r="699" spans="1:8" x14ac:dyDescent="0.3">
      <c r="A699" s="163" t="s">
        <v>681</v>
      </c>
      <c r="B699" s="164" t="s">
        <v>645</v>
      </c>
      <c r="C699" s="163" t="s">
        <v>844</v>
      </c>
      <c r="D699" s="163" t="s">
        <v>856</v>
      </c>
      <c r="E699" s="163" t="str">
        <f t="shared" si="10"/>
        <v>WCS-Industrials-Transportation</v>
      </c>
      <c r="F699" s="165">
        <v>67609.285898000002</v>
      </c>
      <c r="G699" s="166" t="s">
        <v>61</v>
      </c>
      <c r="H699" s="167">
        <v>0.5</v>
      </c>
    </row>
    <row r="700" spans="1:8" x14ac:dyDescent="0.3">
      <c r="A700" s="163" t="s">
        <v>681</v>
      </c>
      <c r="B700" s="164" t="s">
        <v>823</v>
      </c>
      <c r="C700" s="163" t="s">
        <v>829</v>
      </c>
      <c r="D700" s="163" t="s">
        <v>866</v>
      </c>
      <c r="E700" s="163" t="str">
        <f t="shared" si="10"/>
        <v>X20-Consumer Discretionary-Textiles</v>
      </c>
      <c r="F700" s="165">
        <v>24010.891662000002</v>
      </c>
      <c r="G700" s="166" t="s">
        <v>73</v>
      </c>
      <c r="H700" s="167">
        <v>0.3</v>
      </c>
    </row>
    <row r="701" spans="1:8" x14ac:dyDescent="0.3">
      <c r="A701" s="163" t="s">
        <v>691</v>
      </c>
      <c r="B701" s="164" t="s">
        <v>1018</v>
      </c>
      <c r="C701" s="163" t="s">
        <v>829</v>
      </c>
      <c r="D701" s="163" t="s">
        <v>866</v>
      </c>
      <c r="E701" s="163" t="str">
        <f t="shared" si="10"/>
        <v>A32-Consumer Discretionary-Textiles</v>
      </c>
      <c r="F701" s="165">
        <v>43095.883812</v>
      </c>
      <c r="G701" s="166" t="s">
        <v>64</v>
      </c>
      <c r="H701" s="167">
        <v>0.5</v>
      </c>
    </row>
    <row r="702" spans="1:8" x14ac:dyDescent="0.3">
      <c r="A702" s="163" t="s">
        <v>691</v>
      </c>
      <c r="B702" s="164" t="s">
        <v>1019</v>
      </c>
      <c r="C702" s="163" t="s">
        <v>871</v>
      </c>
      <c r="D702" s="163" t="s">
        <v>872</v>
      </c>
      <c r="E702" s="163" t="str">
        <f t="shared" si="10"/>
        <v>ABC-Information Technology-Telecom</v>
      </c>
      <c r="F702" s="165">
        <v>24041.262192999999</v>
      </c>
      <c r="G702" s="166" t="s">
        <v>68</v>
      </c>
      <c r="H702" s="167">
        <v>0.3</v>
      </c>
    </row>
    <row r="703" spans="1:8" x14ac:dyDescent="0.3">
      <c r="A703" s="163" t="s">
        <v>691</v>
      </c>
      <c r="B703" s="164" t="s">
        <v>1020</v>
      </c>
      <c r="C703" s="163" t="s">
        <v>871</v>
      </c>
      <c r="D703" s="163" t="s">
        <v>872</v>
      </c>
      <c r="E703" s="163" t="str">
        <f t="shared" si="10"/>
        <v>ABR-Information Technology-Telecom</v>
      </c>
      <c r="F703" s="165">
        <v>1726.6386</v>
      </c>
      <c r="G703" s="166" t="s">
        <v>64</v>
      </c>
      <c r="H703" s="167">
        <v>0.5</v>
      </c>
    </row>
    <row r="704" spans="1:8" x14ac:dyDescent="0.3">
      <c r="A704" s="163" t="s">
        <v>691</v>
      </c>
      <c r="B704" s="164" t="s">
        <v>1021</v>
      </c>
      <c r="C704" s="163" t="s">
        <v>844</v>
      </c>
      <c r="D704" s="163" t="s">
        <v>845</v>
      </c>
      <c r="E704" s="163" t="str">
        <f t="shared" si="10"/>
        <v>AC4-Industrials-Engineering&amp;Construction</v>
      </c>
      <c r="F704" s="165">
        <v>8877.6262179999994</v>
      </c>
      <c r="G704" s="166" t="s">
        <v>68</v>
      </c>
      <c r="H704" s="167">
        <v>0.3</v>
      </c>
    </row>
    <row r="705" spans="1:8" x14ac:dyDescent="0.3">
      <c r="A705" s="163" t="s">
        <v>691</v>
      </c>
      <c r="B705" s="164" t="s">
        <v>1022</v>
      </c>
      <c r="C705" s="163" t="s">
        <v>848</v>
      </c>
      <c r="D705" s="163" t="s">
        <v>864</v>
      </c>
      <c r="E705" s="163" t="str">
        <f t="shared" si="10"/>
        <v>ACE-Materials-Cement</v>
      </c>
      <c r="F705" s="165">
        <v>12832.516292</v>
      </c>
      <c r="G705" s="166" t="s">
        <v>66</v>
      </c>
      <c r="H705" s="167">
        <v>0.5</v>
      </c>
    </row>
    <row r="706" spans="1:8" x14ac:dyDescent="0.3">
      <c r="A706" s="163" t="s">
        <v>691</v>
      </c>
      <c r="B706" s="164" t="s">
        <v>1023</v>
      </c>
      <c r="C706" s="163" t="s">
        <v>844</v>
      </c>
      <c r="D706" s="163" t="s">
        <v>845</v>
      </c>
      <c r="E706" s="163" t="str">
        <f t="shared" si="10"/>
        <v>ACS-Industrials-Engineering&amp;Construction</v>
      </c>
      <c r="F706" s="165">
        <v>9919.1280160000006</v>
      </c>
      <c r="G706" s="166" t="s">
        <v>73</v>
      </c>
      <c r="H706" s="167">
        <v>0.3</v>
      </c>
    </row>
    <row r="707" spans="1:8" x14ac:dyDescent="0.3">
      <c r="A707" s="163" t="s">
        <v>691</v>
      </c>
      <c r="B707" s="164" t="s">
        <v>1024</v>
      </c>
      <c r="C707" s="163" t="s">
        <v>844</v>
      </c>
      <c r="D707" s="163" t="s">
        <v>856</v>
      </c>
      <c r="E707" s="163" t="str">
        <f t="shared" ref="E707:E770" si="11">B707&amp;"-"&amp;C707&amp;"-"&amp;D707</f>
        <v>ACV-Industrials-Transportation</v>
      </c>
      <c r="F707" s="165">
        <v>6135334.7495769998</v>
      </c>
      <c r="G707" s="166" t="s">
        <v>68</v>
      </c>
      <c r="H707" s="167">
        <v>0.3</v>
      </c>
    </row>
    <row r="708" spans="1:8" x14ac:dyDescent="0.3">
      <c r="A708" s="164" t="s">
        <v>691</v>
      </c>
      <c r="B708" s="164" t="s">
        <v>1025</v>
      </c>
      <c r="C708" s="163" t="s">
        <v>848</v>
      </c>
      <c r="D708" s="163" t="s">
        <v>885</v>
      </c>
      <c r="E708" s="163" t="str">
        <f t="shared" si="11"/>
        <v>ADP-Materials-Chemical</v>
      </c>
      <c r="F708" s="165">
        <v>30864.970823</v>
      </c>
      <c r="G708" s="166" t="s">
        <v>61</v>
      </c>
      <c r="H708" s="167">
        <v>0.5</v>
      </c>
    </row>
    <row r="709" spans="1:8" x14ac:dyDescent="0.3">
      <c r="A709" s="164" t="s">
        <v>691</v>
      </c>
      <c r="B709" s="164" t="s">
        <v>1026</v>
      </c>
      <c r="C709" s="163" t="s">
        <v>844</v>
      </c>
      <c r="D709" s="163" t="s">
        <v>884</v>
      </c>
      <c r="E709" s="163" t="str">
        <f t="shared" si="11"/>
        <v>AFC-Industrials-Rubber</v>
      </c>
      <c r="F709" s="165">
        <v>1103.933477</v>
      </c>
      <c r="G709" s="166" t="s">
        <v>80</v>
      </c>
      <c r="H709" s="167">
        <v>0</v>
      </c>
    </row>
    <row r="710" spans="1:8" x14ac:dyDescent="0.3">
      <c r="A710" s="164" t="s">
        <v>691</v>
      </c>
      <c r="B710" s="164" t="s">
        <v>1027</v>
      </c>
      <c r="C710" s="163" t="s">
        <v>833</v>
      </c>
      <c r="D710" s="163" t="s">
        <v>835</v>
      </c>
      <c r="E710" s="163" t="str">
        <f t="shared" si="11"/>
        <v>AFX-Consumer Staples-Food &amp; Beverage</v>
      </c>
      <c r="F710" s="165">
        <v>6021.4476199999999</v>
      </c>
      <c r="G710" s="166" t="s">
        <v>68</v>
      </c>
      <c r="H710" s="167">
        <v>0.3</v>
      </c>
    </row>
    <row r="711" spans="1:8" x14ac:dyDescent="0.3">
      <c r="A711" s="164" t="s">
        <v>691</v>
      </c>
      <c r="B711" s="164" t="s">
        <v>1028</v>
      </c>
      <c r="C711" s="163" t="s">
        <v>829</v>
      </c>
      <c r="D711" s="163" t="s">
        <v>866</v>
      </c>
      <c r="E711" s="163" t="str">
        <f t="shared" si="11"/>
        <v>AG1-Consumer Discretionary-Textiles</v>
      </c>
      <c r="F711" s="165">
        <v>8464.6725110000007</v>
      </c>
      <c r="G711" s="166" t="s">
        <v>66</v>
      </c>
      <c r="H711" s="167">
        <v>0.5</v>
      </c>
    </row>
    <row r="712" spans="1:8" x14ac:dyDescent="0.3">
      <c r="A712" s="164" t="s">
        <v>691</v>
      </c>
      <c r="B712" s="164" t="s">
        <v>1029</v>
      </c>
      <c r="C712" s="163" t="s">
        <v>869</v>
      </c>
      <c r="D712" s="163" t="s">
        <v>891</v>
      </c>
      <c r="E712" s="163" t="str">
        <f t="shared" si="11"/>
        <v>AGP-Health Care-Pharmaceuticals</v>
      </c>
      <c r="F712" s="165">
        <v>32387.247391000001</v>
      </c>
      <c r="G712" s="166" t="s">
        <v>68</v>
      </c>
      <c r="H712" s="167">
        <v>0.3</v>
      </c>
    </row>
    <row r="713" spans="1:8" x14ac:dyDescent="0.3">
      <c r="A713" s="164" t="s">
        <v>691</v>
      </c>
      <c r="B713" s="164" t="s">
        <v>1030</v>
      </c>
      <c r="C713" s="163" t="s">
        <v>829</v>
      </c>
      <c r="D713" s="163" t="s">
        <v>830</v>
      </c>
      <c r="E713" s="163" t="str">
        <f t="shared" si="11"/>
        <v>AGX-Consumer Discretionary-Consumer Retailing</v>
      </c>
      <c r="F713" s="165">
        <v>54902.488416</v>
      </c>
      <c r="G713" s="166" t="s">
        <v>61</v>
      </c>
      <c r="H713" s="167">
        <v>0.5</v>
      </c>
    </row>
    <row r="714" spans="1:8" x14ac:dyDescent="0.3">
      <c r="A714" s="164" t="s">
        <v>691</v>
      </c>
      <c r="B714" s="164" t="s">
        <v>1031</v>
      </c>
      <c r="C714" s="163" t="s">
        <v>848</v>
      </c>
      <c r="D714" s="163" t="s">
        <v>849</v>
      </c>
      <c r="E714" s="163" t="str">
        <f t="shared" si="11"/>
        <v>ALV-Materials-Mining</v>
      </c>
      <c r="F714" s="165">
        <v>2634.149187</v>
      </c>
      <c r="G714" s="166" t="s">
        <v>68</v>
      </c>
      <c r="H714" s="167">
        <v>0.3</v>
      </c>
    </row>
    <row r="715" spans="1:8" x14ac:dyDescent="0.3">
      <c r="A715" s="164" t="s">
        <v>691</v>
      </c>
      <c r="B715" s="164" t="s">
        <v>1032</v>
      </c>
      <c r="C715" s="163" t="s">
        <v>869</v>
      </c>
      <c r="D715" s="163" t="s">
        <v>891</v>
      </c>
      <c r="E715" s="163" t="str">
        <f t="shared" si="11"/>
        <v>AMP-Health Care-Pharmaceuticals</v>
      </c>
      <c r="F715" s="165">
        <v>19995.865762000001</v>
      </c>
      <c r="G715" s="166" t="s">
        <v>71</v>
      </c>
      <c r="H715" s="167">
        <v>0.3</v>
      </c>
    </row>
    <row r="716" spans="1:8" x14ac:dyDescent="0.3">
      <c r="A716" s="164" t="s">
        <v>691</v>
      </c>
      <c r="B716" s="164" t="s">
        <v>1033</v>
      </c>
      <c r="C716" s="163" t="s">
        <v>844</v>
      </c>
      <c r="D716" s="163" t="s">
        <v>845</v>
      </c>
      <c r="E716" s="163" t="str">
        <f t="shared" si="11"/>
        <v>AMS-Industrials-Engineering&amp;Construction</v>
      </c>
      <c r="F716" s="165">
        <v>24253.295077999999</v>
      </c>
      <c r="G716" s="166" t="s">
        <v>71</v>
      </c>
      <c r="H716" s="167">
        <v>0.3</v>
      </c>
    </row>
    <row r="717" spans="1:8" x14ac:dyDescent="0.3">
      <c r="A717" s="164" t="s">
        <v>691</v>
      </c>
      <c r="B717" s="164" t="s">
        <v>1034</v>
      </c>
      <c r="C717" s="163" t="s">
        <v>833</v>
      </c>
      <c r="D717" s="163" t="s">
        <v>835</v>
      </c>
      <c r="E717" s="163" t="str">
        <f t="shared" si="11"/>
        <v>ANT-Consumer Staples-Food &amp; Beverage</v>
      </c>
      <c r="F717" s="165">
        <v>1322.2338119999999</v>
      </c>
      <c r="G717" s="166" t="s">
        <v>78</v>
      </c>
      <c r="H717" s="167">
        <v>0.2</v>
      </c>
    </row>
    <row r="718" spans="1:8" x14ac:dyDescent="0.3">
      <c r="A718" s="164" t="s">
        <v>691</v>
      </c>
      <c r="B718" s="164" t="s">
        <v>1035</v>
      </c>
      <c r="C718" s="163" t="s">
        <v>833</v>
      </c>
      <c r="D718" s="163" t="s">
        <v>835</v>
      </c>
      <c r="E718" s="163" t="str">
        <f t="shared" si="11"/>
        <v>APF-Consumer Staples-Food &amp; Beverage</v>
      </c>
      <c r="F718" s="165">
        <v>75447.633126999994</v>
      </c>
      <c r="G718" s="166" t="s">
        <v>73</v>
      </c>
      <c r="H718" s="167">
        <v>0.3</v>
      </c>
    </row>
    <row r="719" spans="1:8" x14ac:dyDescent="0.3">
      <c r="A719" s="164" t="s">
        <v>691</v>
      </c>
      <c r="B719" s="164" t="s">
        <v>1036</v>
      </c>
      <c r="C719" s="163" t="s">
        <v>844</v>
      </c>
      <c r="D719" s="163" t="s">
        <v>845</v>
      </c>
      <c r="E719" s="163" t="str">
        <f t="shared" si="11"/>
        <v>APL-Industrials-Engineering&amp;Construction</v>
      </c>
      <c r="F719" s="165">
        <v>1886.292913</v>
      </c>
      <c r="G719" s="166" t="s">
        <v>71</v>
      </c>
      <c r="H719" s="167">
        <v>0.3</v>
      </c>
    </row>
    <row r="720" spans="1:8" x14ac:dyDescent="0.3">
      <c r="A720" s="164" t="s">
        <v>691</v>
      </c>
      <c r="B720" s="164" t="s">
        <v>1037</v>
      </c>
      <c r="C720" s="163" t="s">
        <v>833</v>
      </c>
      <c r="D720" s="163" t="s">
        <v>838</v>
      </c>
      <c r="E720" s="163" t="str">
        <f t="shared" si="11"/>
        <v>APT-Consumer Staples-Fisheries</v>
      </c>
      <c r="F720" s="165">
        <v>-35751.988556999997</v>
      </c>
      <c r="G720" s="166" t="s">
        <v>80</v>
      </c>
      <c r="H720" s="167">
        <v>0</v>
      </c>
    </row>
    <row r="721" spans="1:8" x14ac:dyDescent="0.3">
      <c r="A721" s="164" t="s">
        <v>691</v>
      </c>
      <c r="B721" s="164" t="s">
        <v>1038</v>
      </c>
      <c r="C721" s="163" t="s">
        <v>829</v>
      </c>
      <c r="D721" s="163" t="s">
        <v>866</v>
      </c>
      <c r="E721" s="163" t="str">
        <f t="shared" si="11"/>
        <v>AQN-Consumer Discretionary-Textiles</v>
      </c>
      <c r="F721" s="165">
        <v>6864.1694230000003</v>
      </c>
      <c r="G721" s="166" t="s">
        <v>66</v>
      </c>
      <c r="H721" s="167">
        <v>0.5</v>
      </c>
    </row>
    <row r="722" spans="1:8" x14ac:dyDescent="0.3">
      <c r="A722" s="164" t="s">
        <v>691</v>
      </c>
      <c r="B722" s="164" t="s">
        <v>1039</v>
      </c>
      <c r="C722" s="163" t="s">
        <v>833</v>
      </c>
      <c r="D722" s="163" t="s">
        <v>883</v>
      </c>
      <c r="E722" s="163" t="str">
        <f t="shared" si="11"/>
        <v>ASA-Consumer Staples-Household &amp; Personal Product</v>
      </c>
      <c r="F722" s="165">
        <v>451.109576</v>
      </c>
      <c r="G722" s="166" t="e">
        <v>#N/A</v>
      </c>
      <c r="H722" s="167" t="e">
        <v>#N/A</v>
      </c>
    </row>
    <row r="723" spans="1:8" x14ac:dyDescent="0.3">
      <c r="A723" s="164" t="s">
        <v>691</v>
      </c>
      <c r="B723" s="164" t="s">
        <v>1040</v>
      </c>
      <c r="C723" s="163" t="s">
        <v>844</v>
      </c>
      <c r="D723" s="163" t="s">
        <v>845</v>
      </c>
      <c r="E723" s="163" t="str">
        <f t="shared" si="11"/>
        <v>ASD-Industrials-Engineering&amp;Construction</v>
      </c>
      <c r="F723" s="165">
        <v>3850.1700580000002</v>
      </c>
      <c r="G723" s="166" t="s">
        <v>73</v>
      </c>
      <c r="H723" s="167">
        <v>0.3</v>
      </c>
    </row>
    <row r="724" spans="1:8" x14ac:dyDescent="0.3">
      <c r="A724" s="164" t="s">
        <v>691</v>
      </c>
      <c r="B724" s="164" t="s">
        <v>1041</v>
      </c>
      <c r="C724" s="163" t="s">
        <v>833</v>
      </c>
      <c r="D724" s="163" t="s">
        <v>838</v>
      </c>
      <c r="E724" s="163" t="str">
        <f t="shared" si="11"/>
        <v>ATA-Consumer Staples-Fisheries</v>
      </c>
      <c r="F724" s="165">
        <v>-6934.2483579999998</v>
      </c>
      <c r="G724" s="166" t="s">
        <v>80</v>
      </c>
      <c r="H724" s="167">
        <v>0</v>
      </c>
    </row>
    <row r="725" spans="1:8" x14ac:dyDescent="0.3">
      <c r="A725" s="164" t="s">
        <v>691</v>
      </c>
      <c r="B725" s="164" t="s">
        <v>1042</v>
      </c>
      <c r="C725" s="163" t="s">
        <v>844</v>
      </c>
      <c r="D725" s="163" t="s">
        <v>845</v>
      </c>
      <c r="E725" s="163" t="str">
        <f t="shared" si="11"/>
        <v>ATB-Industrials-Engineering&amp;Construction</v>
      </c>
      <c r="F725" s="165">
        <v>-1684.9258219999999</v>
      </c>
      <c r="G725" s="166" t="s">
        <v>68</v>
      </c>
      <c r="H725" s="167">
        <v>0.3</v>
      </c>
    </row>
    <row r="726" spans="1:8" x14ac:dyDescent="0.3">
      <c r="A726" s="164" t="s">
        <v>691</v>
      </c>
      <c r="B726" s="164" t="s">
        <v>1043</v>
      </c>
      <c r="C726" s="163" t="s">
        <v>829</v>
      </c>
      <c r="D726" s="163" t="s">
        <v>866</v>
      </c>
      <c r="E726" s="163" t="str">
        <f t="shared" si="11"/>
        <v>ATD-Consumer Discretionary-Textiles</v>
      </c>
      <c r="F726" s="165">
        <v>1465.734031</v>
      </c>
      <c r="G726" s="166" t="s">
        <v>77</v>
      </c>
      <c r="H726" s="167">
        <v>0.2</v>
      </c>
    </row>
    <row r="727" spans="1:8" x14ac:dyDescent="0.3">
      <c r="A727" s="164" t="s">
        <v>691</v>
      </c>
      <c r="B727" s="164" t="s">
        <v>1044</v>
      </c>
      <c r="C727" s="163" t="s">
        <v>833</v>
      </c>
      <c r="D727" s="163" t="s">
        <v>835</v>
      </c>
      <c r="E727" s="163" t="str">
        <f t="shared" si="11"/>
        <v>AUM-Consumer Staples-Food &amp; Beverage</v>
      </c>
      <c r="F727" s="165">
        <v>39.837069</v>
      </c>
      <c r="G727" s="166" t="s">
        <v>64</v>
      </c>
      <c r="H727" s="167">
        <v>0.5</v>
      </c>
    </row>
    <row r="728" spans="1:8" x14ac:dyDescent="0.3">
      <c r="A728" s="164" t="s">
        <v>691</v>
      </c>
      <c r="B728" s="164" t="s">
        <v>1045</v>
      </c>
      <c r="C728" s="163" t="s">
        <v>874</v>
      </c>
      <c r="D728" s="163" t="s">
        <v>876</v>
      </c>
      <c r="E728" s="163" t="str">
        <f t="shared" si="11"/>
        <v>AVC-Utilities-Hydroelectric Power</v>
      </c>
      <c r="F728" s="165">
        <v>162009.79792000001</v>
      </c>
      <c r="G728" s="166" t="s">
        <v>66</v>
      </c>
      <c r="H728" s="167">
        <v>0.5</v>
      </c>
    </row>
    <row r="729" spans="1:8" x14ac:dyDescent="0.3">
      <c r="A729" s="164" t="s">
        <v>691</v>
      </c>
      <c r="B729" s="164" t="s">
        <v>1046</v>
      </c>
      <c r="C729" s="163" t="s">
        <v>833</v>
      </c>
      <c r="D729" s="163" t="s">
        <v>838</v>
      </c>
      <c r="E729" s="163" t="str">
        <f t="shared" si="11"/>
        <v>AVF-Consumer Staples-Fisheries</v>
      </c>
      <c r="F729" s="165">
        <v>-116424.747087</v>
      </c>
      <c r="G729" s="166" t="s">
        <v>80</v>
      </c>
      <c r="H729" s="167">
        <v>0</v>
      </c>
    </row>
    <row r="730" spans="1:8" x14ac:dyDescent="0.3">
      <c r="A730" s="164" t="s">
        <v>691</v>
      </c>
      <c r="B730" s="164" t="s">
        <v>1047</v>
      </c>
      <c r="C730" s="163" t="s">
        <v>844</v>
      </c>
      <c r="D730" s="163" t="s">
        <v>845</v>
      </c>
      <c r="E730" s="163" t="str">
        <f t="shared" si="11"/>
        <v>B82-Industrials-Engineering&amp;Construction</v>
      </c>
      <c r="F730" s="165">
        <v>627.05949199999998</v>
      </c>
      <c r="G730" s="166" t="e">
        <v>#N/A</v>
      </c>
      <c r="H730" s="167" t="e">
        <v>#N/A</v>
      </c>
    </row>
    <row r="731" spans="1:8" x14ac:dyDescent="0.3">
      <c r="A731" s="164" t="s">
        <v>691</v>
      </c>
      <c r="B731" s="164" t="s">
        <v>1048</v>
      </c>
      <c r="C731" s="163" t="s">
        <v>848</v>
      </c>
      <c r="D731" s="163" t="s">
        <v>887</v>
      </c>
      <c r="E731" s="163" t="str">
        <f t="shared" si="11"/>
        <v>BAL-Materials-Packaging&amp;Containers</v>
      </c>
      <c r="F731" s="165">
        <v>948.073443</v>
      </c>
      <c r="G731" s="166" t="s">
        <v>64</v>
      </c>
      <c r="H731" s="167">
        <v>0.5</v>
      </c>
    </row>
    <row r="732" spans="1:8" x14ac:dyDescent="0.3">
      <c r="A732" s="164" t="s">
        <v>691</v>
      </c>
      <c r="B732" s="164" t="s">
        <v>1049</v>
      </c>
      <c r="C732" s="163" t="s">
        <v>833</v>
      </c>
      <c r="D732" s="163" t="s">
        <v>835</v>
      </c>
      <c r="E732" s="163" t="str">
        <f t="shared" si="11"/>
        <v>BBM-Consumer Staples-Food &amp; Beverage</v>
      </c>
      <c r="F732" s="165">
        <v>2551.5661100000002</v>
      </c>
      <c r="G732" s="166" t="s">
        <v>61</v>
      </c>
      <c r="H732" s="167">
        <v>0.5</v>
      </c>
    </row>
    <row r="733" spans="1:8" x14ac:dyDescent="0.3">
      <c r="A733" s="164" t="s">
        <v>691</v>
      </c>
      <c r="B733" s="164" t="s">
        <v>1050</v>
      </c>
      <c r="C733" s="163" t="s">
        <v>829</v>
      </c>
      <c r="D733" s="163" t="s">
        <v>866</v>
      </c>
      <c r="E733" s="163" t="str">
        <f t="shared" si="11"/>
        <v>BBT-Consumer Discretionary-Textiles</v>
      </c>
      <c r="F733" s="165">
        <v>10111.732249000001</v>
      </c>
      <c r="G733" s="166" t="s">
        <v>73</v>
      </c>
      <c r="H733" s="167">
        <v>0.3</v>
      </c>
    </row>
    <row r="734" spans="1:8" x14ac:dyDescent="0.3">
      <c r="A734" s="164" t="s">
        <v>691</v>
      </c>
      <c r="B734" s="164" t="s">
        <v>1051</v>
      </c>
      <c r="C734" s="163" t="s">
        <v>842</v>
      </c>
      <c r="D734" s="163" t="s">
        <v>846</v>
      </c>
      <c r="E734" s="163" t="str">
        <f t="shared" si="11"/>
        <v>BCB-Energy-Coal</v>
      </c>
      <c r="F734" s="165">
        <v>14681.718811000001</v>
      </c>
      <c r="G734" s="166" t="s">
        <v>73</v>
      </c>
      <c r="H734" s="167">
        <v>0.3</v>
      </c>
    </row>
    <row r="735" spans="1:8" x14ac:dyDescent="0.3">
      <c r="A735" s="164" t="s">
        <v>691</v>
      </c>
      <c r="B735" s="164" t="s">
        <v>1052</v>
      </c>
      <c r="C735" s="163" t="s">
        <v>795</v>
      </c>
      <c r="D735" s="163" t="s">
        <v>851</v>
      </c>
      <c r="E735" s="163" t="str">
        <f t="shared" si="11"/>
        <v>BCM-Financial-Industrial Park</v>
      </c>
      <c r="F735" s="165">
        <v>2210811.1592020001</v>
      </c>
      <c r="G735" s="166" t="s">
        <v>71</v>
      </c>
      <c r="H735" s="167">
        <v>0.3</v>
      </c>
    </row>
    <row r="736" spans="1:8" x14ac:dyDescent="0.3">
      <c r="A736" s="164" t="s">
        <v>691</v>
      </c>
      <c r="B736" s="164" t="s">
        <v>1053</v>
      </c>
      <c r="C736" s="163" t="s">
        <v>869</v>
      </c>
      <c r="D736" s="163" t="s">
        <v>891</v>
      </c>
      <c r="E736" s="163" t="str">
        <f t="shared" si="11"/>
        <v>BCP-Health Care-Pharmaceuticals</v>
      </c>
      <c r="F736" s="165">
        <v>11002.765586</v>
      </c>
      <c r="G736" s="166" t="s">
        <v>64</v>
      </c>
      <c r="H736" s="167">
        <v>0.5</v>
      </c>
    </row>
    <row r="737" spans="1:8" x14ac:dyDescent="0.3">
      <c r="A737" s="164" t="s">
        <v>691</v>
      </c>
      <c r="B737" s="164" t="s">
        <v>1054</v>
      </c>
      <c r="C737" s="163" t="s">
        <v>844</v>
      </c>
      <c r="D737" s="163" t="s">
        <v>845</v>
      </c>
      <c r="E737" s="163" t="str">
        <f t="shared" si="11"/>
        <v>BDC-Industrials-Engineering&amp;Construction</v>
      </c>
      <c r="F737" s="165">
        <v>10954.994678999999</v>
      </c>
      <c r="G737" s="166" t="s">
        <v>71</v>
      </c>
      <c r="H737" s="167">
        <v>0.3</v>
      </c>
    </row>
    <row r="738" spans="1:8" x14ac:dyDescent="0.3">
      <c r="A738" s="164" t="s">
        <v>691</v>
      </c>
      <c r="B738" s="164" t="s">
        <v>1055</v>
      </c>
      <c r="C738" s="163" t="s">
        <v>829</v>
      </c>
      <c r="D738" s="163" t="s">
        <v>866</v>
      </c>
      <c r="E738" s="163" t="str">
        <f t="shared" si="11"/>
        <v>BDF-Consumer Discretionary-Textiles</v>
      </c>
      <c r="F738" s="165">
        <v>5485.304967</v>
      </c>
      <c r="G738" s="166" t="s">
        <v>68</v>
      </c>
      <c r="H738" s="167">
        <v>0.3</v>
      </c>
    </row>
    <row r="739" spans="1:8" x14ac:dyDescent="0.3">
      <c r="A739" s="164" t="s">
        <v>691</v>
      </c>
      <c r="B739" s="164" t="s">
        <v>1056</v>
      </c>
      <c r="C739" s="163" t="s">
        <v>829</v>
      </c>
      <c r="D739" s="163" t="s">
        <v>866</v>
      </c>
      <c r="E739" s="163" t="str">
        <f t="shared" si="11"/>
        <v>BDG-Consumer Discretionary-Textiles</v>
      </c>
      <c r="F739" s="165">
        <v>126420.42858399999</v>
      </c>
      <c r="G739" s="166" t="s">
        <v>61</v>
      </c>
      <c r="H739" s="167">
        <v>0.5</v>
      </c>
    </row>
    <row r="740" spans="1:8" x14ac:dyDescent="0.3">
      <c r="A740" s="164" t="s">
        <v>691</v>
      </c>
      <c r="B740" s="164" t="s">
        <v>1057</v>
      </c>
      <c r="C740" s="163" t="s">
        <v>829</v>
      </c>
      <c r="D740" s="163" t="s">
        <v>853</v>
      </c>
      <c r="E740" s="163" t="str">
        <f t="shared" si="11"/>
        <v>BDP-Consumer Discretionary-Travel Services</v>
      </c>
      <c r="F740" s="165">
        <v>-178467.61940200001</v>
      </c>
      <c r="G740" s="166" t="s">
        <v>80</v>
      </c>
      <c r="H740" s="167">
        <v>0</v>
      </c>
    </row>
    <row r="741" spans="1:8" x14ac:dyDescent="0.3">
      <c r="A741" s="164" t="s">
        <v>691</v>
      </c>
      <c r="B741" s="164" t="s">
        <v>1058</v>
      </c>
      <c r="C741" s="163" t="s">
        <v>844</v>
      </c>
      <c r="D741" s="163" t="s">
        <v>845</v>
      </c>
      <c r="E741" s="163" t="str">
        <f t="shared" si="11"/>
        <v>BDT-Industrials-Engineering&amp;Construction</v>
      </c>
      <c r="F741" s="165">
        <v>92844.640121000004</v>
      </c>
      <c r="G741" s="166" t="s">
        <v>61</v>
      </c>
      <c r="H741" s="167">
        <v>0.5</v>
      </c>
    </row>
    <row r="742" spans="1:8" x14ac:dyDescent="0.3">
      <c r="A742" s="164" t="s">
        <v>691</v>
      </c>
      <c r="B742" s="164" t="s">
        <v>1059</v>
      </c>
      <c r="C742" s="163" t="s">
        <v>874</v>
      </c>
      <c r="D742" s="163" t="s">
        <v>878</v>
      </c>
      <c r="E742" s="163" t="str">
        <f t="shared" si="11"/>
        <v>BDW-Utilities-Water</v>
      </c>
      <c r="F742" s="165">
        <v>13552.353810000001</v>
      </c>
      <c r="G742" s="166" t="s">
        <v>71</v>
      </c>
      <c r="H742" s="167">
        <v>0.3</v>
      </c>
    </row>
    <row r="743" spans="1:8" x14ac:dyDescent="0.3">
      <c r="A743" s="164" t="s">
        <v>691</v>
      </c>
      <c r="B743" s="164" t="s">
        <v>1060</v>
      </c>
      <c r="C743" s="163" t="s">
        <v>829</v>
      </c>
      <c r="D743" s="163" t="s">
        <v>898</v>
      </c>
      <c r="E743" s="163" t="str">
        <f t="shared" si="11"/>
        <v>BEL-Consumer Discretionary-Wholesale</v>
      </c>
      <c r="F743" s="165">
        <v>2903.4061230000002</v>
      </c>
      <c r="G743" s="166" t="s">
        <v>64</v>
      </c>
      <c r="H743" s="167">
        <v>0.5</v>
      </c>
    </row>
    <row r="744" spans="1:8" x14ac:dyDescent="0.3">
      <c r="A744" s="164" t="s">
        <v>691</v>
      </c>
      <c r="B744" s="164" t="s">
        <v>1061</v>
      </c>
      <c r="C744" s="163" t="s">
        <v>874</v>
      </c>
      <c r="D744" s="163" t="s">
        <v>878</v>
      </c>
      <c r="E744" s="163" t="str">
        <f t="shared" si="11"/>
        <v>BGW-Utilities-Water</v>
      </c>
      <c r="F744" s="165">
        <v>6229.466128</v>
      </c>
      <c r="G744" s="166" t="s">
        <v>64</v>
      </c>
      <c r="H744" s="167">
        <v>0.5</v>
      </c>
    </row>
    <row r="745" spans="1:8" x14ac:dyDescent="0.3">
      <c r="A745" s="164" t="s">
        <v>691</v>
      </c>
      <c r="B745" s="164" t="s">
        <v>1062</v>
      </c>
      <c r="C745" s="163" t="s">
        <v>874</v>
      </c>
      <c r="D745" s="163" t="s">
        <v>876</v>
      </c>
      <c r="E745" s="163" t="str">
        <f t="shared" si="11"/>
        <v>BHA-Utilities-Hydroelectric Power</v>
      </c>
      <c r="F745" s="165">
        <v>43164.497691999997</v>
      </c>
      <c r="G745" s="166" t="s">
        <v>78</v>
      </c>
      <c r="H745" s="167">
        <v>0.2</v>
      </c>
    </row>
    <row r="746" spans="1:8" x14ac:dyDescent="0.3">
      <c r="A746" s="164" t="s">
        <v>691</v>
      </c>
      <c r="B746" s="164" t="s">
        <v>1063</v>
      </c>
      <c r="C746" s="163" t="s">
        <v>848</v>
      </c>
      <c r="D746" s="163" t="s">
        <v>864</v>
      </c>
      <c r="E746" s="163" t="str">
        <f t="shared" si="11"/>
        <v>BHC-Materials-Cement</v>
      </c>
      <c r="F746" s="165">
        <v>-13627.374007</v>
      </c>
      <c r="G746" s="166" t="s">
        <v>80</v>
      </c>
      <c r="H746" s="167">
        <v>0</v>
      </c>
    </row>
    <row r="747" spans="1:8" x14ac:dyDescent="0.3">
      <c r="A747" s="164" t="s">
        <v>691</v>
      </c>
      <c r="B747" s="164" t="s">
        <v>1064</v>
      </c>
      <c r="C747" s="163" t="s">
        <v>833</v>
      </c>
      <c r="D747" s="163" t="s">
        <v>835</v>
      </c>
      <c r="E747" s="163" t="str">
        <f t="shared" si="11"/>
        <v>BHG-Consumer Staples-Food &amp; Beverage</v>
      </c>
      <c r="F747" s="165">
        <v>3640.6766229999998</v>
      </c>
      <c r="G747" s="166" t="s">
        <v>66</v>
      </c>
      <c r="H747" s="167">
        <v>0.5</v>
      </c>
    </row>
    <row r="748" spans="1:8" x14ac:dyDescent="0.3">
      <c r="A748" s="164" t="s">
        <v>691</v>
      </c>
      <c r="B748" s="164" t="s">
        <v>1065</v>
      </c>
      <c r="C748" s="163" t="s">
        <v>833</v>
      </c>
      <c r="D748" s="163" t="s">
        <v>835</v>
      </c>
      <c r="E748" s="163" t="str">
        <f t="shared" si="11"/>
        <v>BHK-Consumer Staples-Food &amp; Beverage</v>
      </c>
      <c r="F748" s="165">
        <v>7226.4789579999997</v>
      </c>
      <c r="G748" s="166" t="s">
        <v>71</v>
      </c>
      <c r="H748" s="167">
        <v>0.3</v>
      </c>
    </row>
    <row r="749" spans="1:8" x14ac:dyDescent="0.3">
      <c r="A749" s="164" t="s">
        <v>691</v>
      </c>
      <c r="B749" s="164" t="s">
        <v>1066</v>
      </c>
      <c r="C749" s="163" t="s">
        <v>833</v>
      </c>
      <c r="D749" s="163" t="s">
        <v>835</v>
      </c>
      <c r="E749" s="163" t="str">
        <f t="shared" si="11"/>
        <v>BHP-Consumer Staples-Food &amp; Beverage</v>
      </c>
      <c r="F749" s="165">
        <v>3458.411486</v>
      </c>
      <c r="G749" s="166" t="s">
        <v>75</v>
      </c>
      <c r="H749" s="167">
        <v>0.2</v>
      </c>
    </row>
    <row r="750" spans="1:8" x14ac:dyDescent="0.3">
      <c r="A750" s="164" t="s">
        <v>691</v>
      </c>
      <c r="B750" s="164" t="s">
        <v>1067</v>
      </c>
      <c r="C750" s="163" t="s">
        <v>844</v>
      </c>
      <c r="D750" s="163" t="s">
        <v>845</v>
      </c>
      <c r="E750" s="163" t="str">
        <f t="shared" si="11"/>
        <v>BHT-Industrials-Engineering&amp;Construction</v>
      </c>
      <c r="F750" s="165">
        <v>-6395.5646710000001</v>
      </c>
      <c r="G750" s="166" t="s">
        <v>80</v>
      </c>
      <c r="H750" s="167">
        <v>0</v>
      </c>
    </row>
    <row r="751" spans="1:8" x14ac:dyDescent="0.3">
      <c r="A751" s="164" t="s">
        <v>691</v>
      </c>
      <c r="B751" s="164" t="s">
        <v>1068</v>
      </c>
      <c r="C751" s="163" t="s">
        <v>848</v>
      </c>
      <c r="D751" s="163" t="s">
        <v>894</v>
      </c>
      <c r="E751" s="163" t="str">
        <f t="shared" si="11"/>
        <v>BHV-Materials-Ceramic, Granic, Brick</v>
      </c>
      <c r="F751" s="165">
        <v>-10079.176566</v>
      </c>
      <c r="G751" s="166" t="s">
        <v>80</v>
      </c>
      <c r="H751" s="167">
        <v>0</v>
      </c>
    </row>
    <row r="752" spans="1:8" x14ac:dyDescent="0.3">
      <c r="A752" s="164" t="s">
        <v>691</v>
      </c>
      <c r="B752" s="164" t="s">
        <v>1069</v>
      </c>
      <c r="C752" s="163" t="s">
        <v>869</v>
      </c>
      <c r="D752" s="163" t="s">
        <v>891</v>
      </c>
      <c r="E752" s="163" t="str">
        <f t="shared" si="11"/>
        <v>BIO-Health Care-Pharmaceuticals</v>
      </c>
      <c r="F752" s="165">
        <v>2046.965594</v>
      </c>
      <c r="G752" s="166" t="s">
        <v>66</v>
      </c>
      <c r="H752" s="167">
        <v>0.5</v>
      </c>
    </row>
    <row r="753" spans="1:8" x14ac:dyDescent="0.3">
      <c r="A753" s="164" t="s">
        <v>691</v>
      </c>
      <c r="B753" s="164" t="s">
        <v>1070</v>
      </c>
      <c r="C753" s="163" t="s">
        <v>833</v>
      </c>
      <c r="D753" s="163" t="s">
        <v>835</v>
      </c>
      <c r="E753" s="163" t="str">
        <f t="shared" si="11"/>
        <v>BKH-Consumer Staples-Food &amp; Beverage</v>
      </c>
      <c r="F753" s="165">
        <v>8831.9077639999996</v>
      </c>
      <c r="G753" s="166" t="e">
        <v>#N/A</v>
      </c>
      <c r="H753" s="167" t="e">
        <v>#N/A</v>
      </c>
    </row>
    <row r="754" spans="1:8" x14ac:dyDescent="0.3">
      <c r="A754" s="164" t="s">
        <v>691</v>
      </c>
      <c r="B754" s="164" t="s">
        <v>1071</v>
      </c>
      <c r="C754" s="163" t="s">
        <v>844</v>
      </c>
      <c r="D754" s="163" t="s">
        <v>856</v>
      </c>
      <c r="E754" s="163" t="str">
        <f t="shared" si="11"/>
        <v>BLN-Industrials-Transportation</v>
      </c>
      <c r="F754" s="165">
        <v>1732.2764179999999</v>
      </c>
      <c r="G754" s="166" t="s">
        <v>71</v>
      </c>
      <c r="H754" s="167">
        <v>0.3</v>
      </c>
    </row>
    <row r="755" spans="1:8" x14ac:dyDescent="0.3">
      <c r="A755" s="164" t="s">
        <v>691</v>
      </c>
      <c r="B755" s="164" t="s">
        <v>1072</v>
      </c>
      <c r="C755" s="163" t="s">
        <v>833</v>
      </c>
      <c r="D755" s="163" t="s">
        <v>835</v>
      </c>
      <c r="E755" s="163" t="str">
        <f t="shared" si="11"/>
        <v>BLT-Consumer Staples-Food &amp; Beverage</v>
      </c>
      <c r="F755" s="165">
        <v>9892.0167039999997</v>
      </c>
      <c r="G755" s="166" t="s">
        <v>66</v>
      </c>
      <c r="H755" s="167">
        <v>0.5</v>
      </c>
    </row>
    <row r="756" spans="1:8" x14ac:dyDescent="0.3">
      <c r="A756" s="164" t="s">
        <v>691</v>
      </c>
      <c r="B756" s="164" t="s">
        <v>1073</v>
      </c>
      <c r="C756" s="163" t="s">
        <v>844</v>
      </c>
      <c r="D756" s="163" t="s">
        <v>1074</v>
      </c>
      <c r="E756" s="163" t="str">
        <f t="shared" si="11"/>
        <v>BLU-Industrials-Waste &amp; Disposable services</v>
      </c>
      <c r="F756" s="165" t="e">
        <v>#N/A</v>
      </c>
      <c r="G756" s="166" t="e">
        <v>#N/A</v>
      </c>
      <c r="H756" s="167" t="e">
        <v>#N/A</v>
      </c>
    </row>
    <row r="757" spans="1:8" x14ac:dyDescent="0.3">
      <c r="A757" s="164" t="s">
        <v>691</v>
      </c>
      <c r="B757" s="164" t="s">
        <v>1075</v>
      </c>
      <c r="C757" s="163" t="s">
        <v>874</v>
      </c>
      <c r="D757" s="163" t="s">
        <v>878</v>
      </c>
      <c r="E757" s="163" t="str">
        <f t="shared" si="11"/>
        <v>BLW-Utilities-Water</v>
      </c>
      <c r="F757" s="165">
        <v>6051.4122109999998</v>
      </c>
      <c r="G757" s="166" t="s">
        <v>64</v>
      </c>
      <c r="H757" s="167">
        <v>0.5</v>
      </c>
    </row>
    <row r="758" spans="1:8" x14ac:dyDescent="0.3">
      <c r="A758" s="164" t="s">
        <v>691</v>
      </c>
      <c r="B758" s="164" t="s">
        <v>1076</v>
      </c>
      <c r="C758" s="163" t="s">
        <v>844</v>
      </c>
      <c r="D758" s="163" t="s">
        <v>845</v>
      </c>
      <c r="E758" s="163" t="str">
        <f t="shared" si="11"/>
        <v>BM9-Industrials-Engineering&amp;Construction</v>
      </c>
      <c r="F758" s="165">
        <v>826.57736999999997</v>
      </c>
      <c r="G758" s="166" t="s">
        <v>71</v>
      </c>
      <c r="H758" s="167">
        <v>0.3</v>
      </c>
    </row>
    <row r="759" spans="1:8" x14ac:dyDescent="0.3">
      <c r="A759" s="164" t="s">
        <v>691</v>
      </c>
      <c r="B759" s="164" t="s">
        <v>1077</v>
      </c>
      <c r="C759" s="163" t="s">
        <v>844</v>
      </c>
      <c r="D759" s="163" t="s">
        <v>1074</v>
      </c>
      <c r="E759" s="163" t="str">
        <f t="shared" si="11"/>
        <v>BMD-Industrials-Waste &amp; Disposable services</v>
      </c>
      <c r="F759" s="165">
        <v>2740.1982950000001</v>
      </c>
      <c r="G759" s="166" t="s">
        <v>68</v>
      </c>
      <c r="H759" s="167">
        <v>0.3</v>
      </c>
    </row>
    <row r="760" spans="1:8" x14ac:dyDescent="0.3">
      <c r="A760" s="164" t="s">
        <v>691</v>
      </c>
      <c r="B760" s="164" t="s">
        <v>1078</v>
      </c>
      <c r="C760" s="163" t="s">
        <v>842</v>
      </c>
      <c r="D760" s="163" t="s">
        <v>902</v>
      </c>
      <c r="E760" s="163" t="str">
        <f t="shared" si="11"/>
        <v>BMF-Energy-Oil&amp;Gas distribution</v>
      </c>
      <c r="F760" s="165">
        <v>20614.036941999999</v>
      </c>
      <c r="G760" s="166" t="s">
        <v>61</v>
      </c>
      <c r="H760" s="167">
        <v>0.5</v>
      </c>
    </row>
    <row r="761" spans="1:8" x14ac:dyDescent="0.3">
      <c r="A761" s="164" t="s">
        <v>691</v>
      </c>
      <c r="B761" s="164" t="s">
        <v>1079</v>
      </c>
      <c r="C761" s="163" t="s">
        <v>829</v>
      </c>
      <c r="D761" s="163" t="s">
        <v>866</v>
      </c>
      <c r="E761" s="163" t="str">
        <f t="shared" si="11"/>
        <v>BMG-Consumer Discretionary-Textiles</v>
      </c>
      <c r="F761" s="165">
        <v>16127.061634</v>
      </c>
      <c r="G761" s="166" t="s">
        <v>61</v>
      </c>
      <c r="H761" s="167">
        <v>0.5</v>
      </c>
    </row>
    <row r="762" spans="1:8" x14ac:dyDescent="0.3">
      <c r="A762" s="164" t="s">
        <v>691</v>
      </c>
      <c r="B762" s="164" t="s">
        <v>1080</v>
      </c>
      <c r="C762" s="163" t="s">
        <v>848</v>
      </c>
      <c r="D762" s="163" t="s">
        <v>849</v>
      </c>
      <c r="E762" s="163" t="str">
        <f t="shared" si="11"/>
        <v>BMJ-Materials-Mining</v>
      </c>
      <c r="F762" s="165">
        <v>13119.352391</v>
      </c>
      <c r="G762" s="166" t="s">
        <v>64</v>
      </c>
      <c r="H762" s="167">
        <v>0.5</v>
      </c>
    </row>
    <row r="763" spans="1:8" x14ac:dyDescent="0.3">
      <c r="A763" s="164" t="s">
        <v>691</v>
      </c>
      <c r="B763" s="164" t="s">
        <v>1081</v>
      </c>
      <c r="C763" s="163" t="s">
        <v>844</v>
      </c>
      <c r="D763" s="163" t="s">
        <v>845</v>
      </c>
      <c r="E763" s="163" t="str">
        <f t="shared" si="11"/>
        <v>BMN-Industrials-Engineering&amp;Construction</v>
      </c>
      <c r="F763" s="165">
        <v>4471.9638729999997</v>
      </c>
      <c r="G763" s="166" t="s">
        <v>68</v>
      </c>
      <c r="H763" s="167">
        <v>0.3</v>
      </c>
    </row>
    <row r="764" spans="1:8" x14ac:dyDescent="0.3">
      <c r="A764" s="164" t="s">
        <v>691</v>
      </c>
      <c r="B764" s="164" t="s">
        <v>1082</v>
      </c>
      <c r="C764" s="163" t="s">
        <v>833</v>
      </c>
      <c r="D764" s="163" t="s">
        <v>835</v>
      </c>
      <c r="E764" s="163" t="str">
        <f t="shared" si="11"/>
        <v>BMV-Consumer Staples-Food &amp; Beverage</v>
      </c>
      <c r="F764" s="165">
        <v>3859.335098</v>
      </c>
      <c r="G764" s="166" t="s">
        <v>71</v>
      </c>
      <c r="H764" s="167">
        <v>0.3</v>
      </c>
    </row>
    <row r="765" spans="1:8" x14ac:dyDescent="0.3">
      <c r="A765" s="164" t="s">
        <v>691</v>
      </c>
      <c r="B765" s="164" t="s">
        <v>1083</v>
      </c>
      <c r="C765" s="163" t="s">
        <v>874</v>
      </c>
      <c r="D765" s="163" t="s">
        <v>878</v>
      </c>
      <c r="E765" s="163" t="str">
        <f t="shared" si="11"/>
        <v>BNW-Utilities-Water</v>
      </c>
      <c r="F765" s="165">
        <v>25044.712894</v>
      </c>
      <c r="G765" s="166" t="s">
        <v>64</v>
      </c>
      <c r="H765" s="167">
        <v>0.5</v>
      </c>
    </row>
    <row r="766" spans="1:8" x14ac:dyDescent="0.3">
      <c r="A766" s="164" t="s">
        <v>691</v>
      </c>
      <c r="B766" s="164" t="s">
        <v>1084</v>
      </c>
      <c r="C766" s="163" t="s">
        <v>844</v>
      </c>
      <c r="D766" s="163" t="s">
        <v>845</v>
      </c>
      <c r="E766" s="163" t="str">
        <f t="shared" si="11"/>
        <v>BOT-Industrials-Engineering&amp;Construction</v>
      </c>
      <c r="F766" s="165">
        <v>0</v>
      </c>
      <c r="G766" s="166" t="e">
        <v>#DIV/0!</v>
      </c>
      <c r="H766" s="167" t="e">
        <v>#DIV/0!</v>
      </c>
    </row>
    <row r="767" spans="1:8" x14ac:dyDescent="0.3">
      <c r="A767" s="164" t="s">
        <v>691</v>
      </c>
      <c r="B767" s="164" t="s">
        <v>1085</v>
      </c>
      <c r="C767" s="163" t="s">
        <v>874</v>
      </c>
      <c r="D767" s="163" t="s">
        <v>878</v>
      </c>
      <c r="E767" s="163" t="str">
        <f t="shared" si="11"/>
        <v>BPW-Utilities-Water</v>
      </c>
      <c r="F767" s="165">
        <v>86.881013999999993</v>
      </c>
      <c r="G767" s="166" t="s">
        <v>68</v>
      </c>
      <c r="H767" s="167">
        <v>0.3</v>
      </c>
    </row>
    <row r="768" spans="1:8" x14ac:dyDescent="0.3">
      <c r="A768" s="164" t="s">
        <v>691</v>
      </c>
      <c r="B768" s="164" t="s">
        <v>1086</v>
      </c>
      <c r="C768" s="163" t="s">
        <v>833</v>
      </c>
      <c r="D768" s="163" t="s">
        <v>835</v>
      </c>
      <c r="E768" s="163" t="str">
        <f t="shared" si="11"/>
        <v>BQB-Consumer Staples-Food &amp; Beverage</v>
      </c>
      <c r="F768" s="165">
        <v>-1950.691875</v>
      </c>
      <c r="G768" s="166" t="s">
        <v>68</v>
      </c>
      <c r="H768" s="167">
        <v>0.3</v>
      </c>
    </row>
    <row r="769" spans="1:8" x14ac:dyDescent="0.3">
      <c r="A769" s="164" t="s">
        <v>691</v>
      </c>
      <c r="B769" s="164" t="s">
        <v>1087</v>
      </c>
      <c r="C769" s="163" t="s">
        <v>844</v>
      </c>
      <c r="D769" s="163" t="s">
        <v>884</v>
      </c>
      <c r="E769" s="163" t="str">
        <f t="shared" si="11"/>
        <v>BRR-Industrials-Rubber</v>
      </c>
      <c r="F769" s="165">
        <v>81158.368807000006</v>
      </c>
      <c r="G769" s="166" t="s">
        <v>68</v>
      </c>
      <c r="H769" s="167">
        <v>0.3</v>
      </c>
    </row>
    <row r="770" spans="1:8" x14ac:dyDescent="0.3">
      <c r="A770" s="164" t="s">
        <v>691</v>
      </c>
      <c r="B770" s="164" t="s">
        <v>1088</v>
      </c>
      <c r="C770" s="163" t="s">
        <v>844</v>
      </c>
      <c r="D770" s="163" t="s">
        <v>1074</v>
      </c>
      <c r="E770" s="163" t="str">
        <f t="shared" si="11"/>
        <v>BRS-Industrials-Waste &amp; Disposable services</v>
      </c>
      <c r="F770" s="165">
        <v>12596.089119</v>
      </c>
      <c r="G770" s="166" t="s">
        <v>64</v>
      </c>
      <c r="H770" s="167">
        <v>0.5</v>
      </c>
    </row>
    <row r="771" spans="1:8" x14ac:dyDescent="0.3">
      <c r="A771" s="164" t="s">
        <v>691</v>
      </c>
      <c r="B771" s="164" t="s">
        <v>1089</v>
      </c>
      <c r="C771" s="163" t="s">
        <v>874</v>
      </c>
      <c r="D771" s="163" t="s">
        <v>876</v>
      </c>
      <c r="E771" s="163" t="str">
        <f t="shared" ref="E771:E834" si="12">B771&amp;"-"&amp;C771&amp;"-"&amp;D771</f>
        <v>BSA-Utilities-Hydroelectric Power</v>
      </c>
      <c r="F771" s="165">
        <v>88981.669450999994</v>
      </c>
      <c r="G771" s="166" t="s">
        <v>77</v>
      </c>
      <c r="H771" s="167">
        <v>0.2</v>
      </c>
    </row>
    <row r="772" spans="1:8" x14ac:dyDescent="0.3">
      <c r="A772" s="164" t="s">
        <v>691</v>
      </c>
      <c r="B772" s="164" t="s">
        <v>1090</v>
      </c>
      <c r="C772" s="163" t="s">
        <v>833</v>
      </c>
      <c r="D772" s="163" t="s">
        <v>835</v>
      </c>
      <c r="E772" s="163" t="str">
        <f t="shared" si="12"/>
        <v>BSD-Consumer Staples-Food &amp; Beverage</v>
      </c>
      <c r="F772" s="165">
        <v>7342.9134599999998</v>
      </c>
      <c r="G772" s="166" t="s">
        <v>71</v>
      </c>
      <c r="H772" s="167">
        <v>0.3</v>
      </c>
    </row>
    <row r="773" spans="1:8" x14ac:dyDescent="0.3">
      <c r="A773" s="164" t="s">
        <v>691</v>
      </c>
      <c r="B773" s="164" t="s">
        <v>1091</v>
      </c>
      <c r="C773" s="163" t="s">
        <v>844</v>
      </c>
      <c r="D773" s="163" t="s">
        <v>856</v>
      </c>
      <c r="E773" s="163" t="str">
        <f t="shared" si="12"/>
        <v>BSG-Industrials-Transportation</v>
      </c>
      <c r="F773" s="165">
        <v>-37407.290022000001</v>
      </c>
      <c r="G773" s="166" t="s">
        <v>71</v>
      </c>
      <c r="H773" s="167">
        <v>0.3</v>
      </c>
    </row>
    <row r="774" spans="1:8" x14ac:dyDescent="0.3">
      <c r="A774" s="164" t="s">
        <v>691</v>
      </c>
      <c r="B774" s="164" t="s">
        <v>1092</v>
      </c>
      <c r="C774" s="163" t="s">
        <v>833</v>
      </c>
      <c r="D774" s="163" t="s">
        <v>835</v>
      </c>
      <c r="E774" s="163" t="str">
        <f t="shared" si="12"/>
        <v>BSH-Consumer Staples-Food &amp; Beverage</v>
      </c>
      <c r="F774" s="165">
        <v>42644.370656999999</v>
      </c>
      <c r="G774" s="166" t="s">
        <v>64</v>
      </c>
      <c r="H774" s="167">
        <v>0.5</v>
      </c>
    </row>
    <row r="775" spans="1:8" x14ac:dyDescent="0.3">
      <c r="A775" s="164" t="s">
        <v>691</v>
      </c>
      <c r="B775" s="164" t="s">
        <v>1093</v>
      </c>
      <c r="C775" s="163" t="s">
        <v>833</v>
      </c>
      <c r="D775" s="163" t="s">
        <v>835</v>
      </c>
      <c r="E775" s="163" t="str">
        <f t="shared" si="12"/>
        <v>BSL-Consumer Staples-Food &amp; Beverage</v>
      </c>
      <c r="F775" s="165">
        <v>32288.916924000001</v>
      </c>
      <c r="G775" s="166" t="s">
        <v>71</v>
      </c>
      <c r="H775" s="167">
        <v>0.3</v>
      </c>
    </row>
    <row r="776" spans="1:8" x14ac:dyDescent="0.3">
      <c r="A776" s="164" t="s">
        <v>691</v>
      </c>
      <c r="B776" s="164" t="s">
        <v>1094</v>
      </c>
      <c r="C776" s="163" t="s">
        <v>833</v>
      </c>
      <c r="D776" s="163" t="s">
        <v>835</v>
      </c>
      <c r="E776" s="163" t="str">
        <f t="shared" si="12"/>
        <v>BSP-Consumer Staples-Food &amp; Beverage</v>
      </c>
      <c r="F776" s="165">
        <v>39600.489655999998</v>
      </c>
      <c r="G776" s="166" t="s">
        <v>66</v>
      </c>
      <c r="H776" s="167">
        <v>0.5</v>
      </c>
    </row>
    <row r="777" spans="1:8" x14ac:dyDescent="0.3">
      <c r="A777" s="164" t="s">
        <v>691</v>
      </c>
      <c r="B777" s="164" t="s">
        <v>1095</v>
      </c>
      <c r="C777" s="163" t="s">
        <v>833</v>
      </c>
      <c r="D777" s="163" t="s">
        <v>835</v>
      </c>
      <c r="E777" s="163" t="str">
        <f t="shared" si="12"/>
        <v>BSQ-Consumer Staples-Food &amp; Beverage</v>
      </c>
      <c r="F777" s="165">
        <v>99617.680787000005</v>
      </c>
      <c r="G777" s="166" t="s">
        <v>71</v>
      </c>
      <c r="H777" s="167">
        <v>0.3</v>
      </c>
    </row>
    <row r="778" spans="1:8" x14ac:dyDescent="0.3">
      <c r="A778" s="164" t="s">
        <v>691</v>
      </c>
      <c r="B778" s="164" t="s">
        <v>910</v>
      </c>
      <c r="C778" s="163" t="s">
        <v>842</v>
      </c>
      <c r="D778" s="163" t="s">
        <v>843</v>
      </c>
      <c r="E778" s="163" t="str">
        <f t="shared" si="12"/>
        <v>BSR-Energy-Oil&amp;Gas</v>
      </c>
      <c r="F778" s="165">
        <v>3605925.731383</v>
      </c>
      <c r="G778" s="166" t="s">
        <v>64</v>
      </c>
      <c r="H778" s="167">
        <v>0.5</v>
      </c>
    </row>
    <row r="779" spans="1:8" x14ac:dyDescent="0.3">
      <c r="A779" s="164" t="s">
        <v>691</v>
      </c>
      <c r="B779" s="164" t="s">
        <v>1096</v>
      </c>
      <c r="C779" s="163" t="s">
        <v>848</v>
      </c>
      <c r="D779" s="163" t="s">
        <v>885</v>
      </c>
      <c r="E779" s="163" t="str">
        <f t="shared" si="12"/>
        <v>BT1-Materials-Chemical</v>
      </c>
      <c r="F779" s="165">
        <v>11064.509029999999</v>
      </c>
      <c r="G779" s="166" t="s">
        <v>71</v>
      </c>
      <c r="H779" s="167">
        <v>0.3</v>
      </c>
    </row>
    <row r="780" spans="1:8" x14ac:dyDescent="0.3">
      <c r="A780" s="164" t="s">
        <v>691</v>
      </c>
      <c r="B780" s="164" t="s">
        <v>1097</v>
      </c>
      <c r="C780" s="163" t="s">
        <v>848</v>
      </c>
      <c r="D780" s="163" t="s">
        <v>864</v>
      </c>
      <c r="E780" s="163" t="str">
        <f t="shared" si="12"/>
        <v>BT6-Materials-Cement</v>
      </c>
      <c r="F780" s="165">
        <v>-322931.43307899998</v>
      </c>
      <c r="G780" s="166" t="s">
        <v>80</v>
      </c>
      <c r="H780" s="167">
        <v>0</v>
      </c>
    </row>
    <row r="781" spans="1:8" x14ac:dyDescent="0.3">
      <c r="A781" s="164" t="s">
        <v>691</v>
      </c>
      <c r="B781" s="164" t="s">
        <v>1098</v>
      </c>
      <c r="C781" s="163" t="s">
        <v>833</v>
      </c>
      <c r="D781" s="163" t="s">
        <v>835</v>
      </c>
      <c r="E781" s="163" t="str">
        <f t="shared" si="12"/>
        <v>BTB-Consumer Staples-Food &amp; Beverage</v>
      </c>
      <c r="F781" s="165">
        <v>2782.150607</v>
      </c>
      <c r="G781" s="166" t="s">
        <v>78</v>
      </c>
      <c r="H781" s="167">
        <v>0.2</v>
      </c>
    </row>
    <row r="782" spans="1:8" x14ac:dyDescent="0.3">
      <c r="A782" s="164" t="s">
        <v>691</v>
      </c>
      <c r="B782" s="164" t="s">
        <v>1099</v>
      </c>
      <c r="C782" s="163" t="s">
        <v>844</v>
      </c>
      <c r="D782" s="163" t="s">
        <v>845</v>
      </c>
      <c r="E782" s="163" t="str">
        <f t="shared" si="12"/>
        <v>BTC-Industrials-Engineering&amp;Construction</v>
      </c>
      <c r="F782" s="165">
        <v>-2756.462282</v>
      </c>
      <c r="G782" s="166" t="s">
        <v>78</v>
      </c>
      <c r="H782" s="167">
        <v>0.2</v>
      </c>
    </row>
    <row r="783" spans="1:8" x14ac:dyDescent="0.3">
      <c r="A783" s="164" t="s">
        <v>691</v>
      </c>
      <c r="B783" s="164" t="s">
        <v>1100</v>
      </c>
      <c r="C783" s="163" t="s">
        <v>848</v>
      </c>
      <c r="D783" s="163" t="s">
        <v>864</v>
      </c>
      <c r="E783" s="163" t="str">
        <f t="shared" si="12"/>
        <v>BTD-Materials-Cement</v>
      </c>
      <c r="F783" s="165">
        <v>28854.654842</v>
      </c>
      <c r="G783" s="166" t="s">
        <v>71</v>
      </c>
      <c r="H783" s="167">
        <v>0.3</v>
      </c>
    </row>
    <row r="784" spans="1:8" x14ac:dyDescent="0.3">
      <c r="A784" s="164" t="s">
        <v>691</v>
      </c>
      <c r="B784" s="164" t="s">
        <v>1101</v>
      </c>
      <c r="C784" s="163" t="s">
        <v>848</v>
      </c>
      <c r="D784" s="163" t="s">
        <v>887</v>
      </c>
      <c r="E784" s="163" t="str">
        <f t="shared" si="12"/>
        <v>BTG-Materials-Packaging&amp;Containers</v>
      </c>
      <c r="F784" s="165">
        <v>247.79416399999999</v>
      </c>
      <c r="G784" s="166" t="s">
        <v>66</v>
      </c>
      <c r="H784" s="167">
        <v>0.5</v>
      </c>
    </row>
    <row r="785" spans="1:8" x14ac:dyDescent="0.3">
      <c r="A785" s="164" t="s">
        <v>691</v>
      </c>
      <c r="B785" s="164" t="s">
        <v>1102</v>
      </c>
      <c r="C785" s="163" t="s">
        <v>844</v>
      </c>
      <c r="D785" s="163" t="s">
        <v>879</v>
      </c>
      <c r="E785" s="163" t="str">
        <f t="shared" si="12"/>
        <v>BTH-Industrials-Electrical Compo&amp;Equip</v>
      </c>
      <c r="F785" s="165">
        <v>2140.766959</v>
      </c>
      <c r="G785" s="166" t="s">
        <v>68</v>
      </c>
      <c r="H785" s="167">
        <v>0.3</v>
      </c>
    </row>
    <row r="786" spans="1:8" x14ac:dyDescent="0.3">
      <c r="A786" s="164" t="s">
        <v>691</v>
      </c>
      <c r="B786" s="164" t="s">
        <v>1103</v>
      </c>
      <c r="C786" s="163" t="s">
        <v>848</v>
      </c>
      <c r="D786" s="163" t="s">
        <v>894</v>
      </c>
      <c r="E786" s="163" t="str">
        <f t="shared" si="12"/>
        <v>BTN-Materials-Ceramic, Granic, Brick</v>
      </c>
      <c r="F786" s="165">
        <v>3236.4047540000001</v>
      </c>
      <c r="G786" s="166" t="s">
        <v>75</v>
      </c>
      <c r="H786" s="167">
        <v>0.2</v>
      </c>
    </row>
    <row r="787" spans="1:8" x14ac:dyDescent="0.3">
      <c r="A787" s="164" t="s">
        <v>691</v>
      </c>
      <c r="B787" s="164" t="s">
        <v>1104</v>
      </c>
      <c r="C787" s="163" t="s">
        <v>844</v>
      </c>
      <c r="D787" s="163" t="s">
        <v>856</v>
      </c>
      <c r="E787" s="163" t="str">
        <f t="shared" si="12"/>
        <v>BTR-Industrials-Transportation</v>
      </c>
      <c r="F787" s="165">
        <v>2246.0088679999999</v>
      </c>
      <c r="G787" s="166" t="s">
        <v>68</v>
      </c>
      <c r="H787" s="167">
        <v>0.3</v>
      </c>
    </row>
    <row r="788" spans="1:8" x14ac:dyDescent="0.3">
      <c r="A788" s="164" t="s">
        <v>691</v>
      </c>
      <c r="B788" s="164" t="s">
        <v>1105</v>
      </c>
      <c r="C788" s="163" t="s">
        <v>844</v>
      </c>
      <c r="D788" s="163" t="s">
        <v>845</v>
      </c>
      <c r="E788" s="163" t="str">
        <f t="shared" si="12"/>
        <v>BTU-Industrials-Engineering&amp;Construction</v>
      </c>
      <c r="F788" s="165">
        <v>8588.4177899999995</v>
      </c>
      <c r="G788" s="166" t="s">
        <v>61</v>
      </c>
      <c r="H788" s="167">
        <v>0.5</v>
      </c>
    </row>
    <row r="789" spans="1:8" x14ac:dyDescent="0.3">
      <c r="A789" s="164" t="s">
        <v>691</v>
      </c>
      <c r="B789" s="164" t="s">
        <v>1106</v>
      </c>
      <c r="C789" s="163" t="s">
        <v>829</v>
      </c>
      <c r="D789" s="163" t="s">
        <v>853</v>
      </c>
      <c r="E789" s="163" t="str">
        <f t="shared" si="12"/>
        <v>BTV-Consumer Discretionary-Travel Services</v>
      </c>
      <c r="F789" s="165">
        <v>11881.92527</v>
      </c>
      <c r="G789" s="166" t="s">
        <v>64</v>
      </c>
      <c r="H789" s="167">
        <v>0.5</v>
      </c>
    </row>
    <row r="790" spans="1:8" x14ac:dyDescent="0.3">
      <c r="A790" s="164" t="s">
        <v>691</v>
      </c>
      <c r="B790" s="164" t="s">
        <v>1107</v>
      </c>
      <c r="C790" s="163" t="s">
        <v>844</v>
      </c>
      <c r="D790" s="163" t="s">
        <v>845</v>
      </c>
      <c r="E790" s="163" t="str">
        <f t="shared" si="12"/>
        <v>BUD-Industrials-Engineering&amp;Construction</v>
      </c>
      <c r="F790" s="165">
        <v>10951.991207999999</v>
      </c>
      <c r="G790" s="166" t="s">
        <v>64</v>
      </c>
      <c r="H790" s="167">
        <v>0.5</v>
      </c>
    </row>
    <row r="791" spans="1:8" x14ac:dyDescent="0.3">
      <c r="A791" s="164" t="s">
        <v>691</v>
      </c>
      <c r="B791" s="164" t="s">
        <v>1108</v>
      </c>
      <c r="C791" s="163" t="s">
        <v>848</v>
      </c>
      <c r="D791" s="163" t="s">
        <v>889</v>
      </c>
      <c r="E791" s="163" t="str">
        <f t="shared" si="12"/>
        <v xml:space="preserve">BVG-Materials-Steel </v>
      </c>
      <c r="F791" s="165">
        <v>2690.2772009999999</v>
      </c>
      <c r="G791" s="166" t="s">
        <v>73</v>
      </c>
      <c r="H791" s="167">
        <v>0.3</v>
      </c>
    </row>
    <row r="792" spans="1:8" x14ac:dyDescent="0.3">
      <c r="A792" s="164" t="s">
        <v>691</v>
      </c>
      <c r="B792" s="164" t="s">
        <v>1109</v>
      </c>
      <c r="C792" s="163" t="s">
        <v>829</v>
      </c>
      <c r="D792" s="163" t="s">
        <v>866</v>
      </c>
      <c r="E792" s="163" t="str">
        <f t="shared" si="12"/>
        <v>BVN-Consumer Discretionary-Textiles</v>
      </c>
      <c r="F792" s="165">
        <v>1843.571119</v>
      </c>
      <c r="G792" s="166" t="s">
        <v>68</v>
      </c>
      <c r="H792" s="167">
        <v>0.3</v>
      </c>
    </row>
    <row r="793" spans="1:8" x14ac:dyDescent="0.3">
      <c r="A793" s="164" t="s">
        <v>691</v>
      </c>
      <c r="B793" s="164" t="s">
        <v>1110</v>
      </c>
      <c r="C793" s="163" t="s">
        <v>874</v>
      </c>
      <c r="D793" s="163" t="s">
        <v>878</v>
      </c>
      <c r="E793" s="163" t="str">
        <f t="shared" si="12"/>
        <v>BWA-Utilities-Water</v>
      </c>
      <c r="F793" s="165">
        <v>2788.9367390000002</v>
      </c>
      <c r="G793" s="166" t="s">
        <v>61</v>
      </c>
      <c r="H793" s="167">
        <v>0.5</v>
      </c>
    </row>
    <row r="794" spans="1:8" x14ac:dyDescent="0.3">
      <c r="A794" s="164" t="s">
        <v>691</v>
      </c>
      <c r="B794" s="164" t="s">
        <v>1111</v>
      </c>
      <c r="C794" s="163" t="s">
        <v>874</v>
      </c>
      <c r="D794" s="163" t="s">
        <v>878</v>
      </c>
      <c r="E794" s="163" t="str">
        <f t="shared" si="12"/>
        <v>BWS-Utilities-Water</v>
      </c>
      <c r="F794" s="165">
        <v>219978.27837799999</v>
      </c>
      <c r="G794" s="166" t="s">
        <v>61</v>
      </c>
      <c r="H794" s="167">
        <v>0.5</v>
      </c>
    </row>
    <row r="795" spans="1:8" x14ac:dyDescent="0.3">
      <c r="A795" s="164" t="s">
        <v>691</v>
      </c>
      <c r="B795" s="164" t="s">
        <v>1112</v>
      </c>
      <c r="C795" s="163" t="s">
        <v>844</v>
      </c>
      <c r="D795" s="163" t="s">
        <v>856</v>
      </c>
      <c r="E795" s="163" t="str">
        <f t="shared" si="12"/>
        <v>BXT-Industrials-Transportation</v>
      </c>
      <c r="F795" s="165" t="e">
        <v>#N/A</v>
      </c>
      <c r="G795" s="166" t="e">
        <v>#N/A</v>
      </c>
      <c r="H795" s="167" t="e">
        <v>#N/A</v>
      </c>
    </row>
    <row r="796" spans="1:8" x14ac:dyDescent="0.3">
      <c r="A796" s="164" t="s">
        <v>691</v>
      </c>
      <c r="B796" s="164" t="s">
        <v>1113</v>
      </c>
      <c r="C796" s="163" t="s">
        <v>844</v>
      </c>
      <c r="D796" s="163" t="s">
        <v>845</v>
      </c>
      <c r="E796" s="163" t="str">
        <f t="shared" si="12"/>
        <v>C12-Industrials-Engineering&amp;Construction</v>
      </c>
      <c r="F796" s="165">
        <v>3434.973113</v>
      </c>
      <c r="G796" s="166" t="s">
        <v>77</v>
      </c>
      <c r="H796" s="167">
        <v>0.2</v>
      </c>
    </row>
    <row r="797" spans="1:8" x14ac:dyDescent="0.3">
      <c r="A797" s="164" t="s">
        <v>691</v>
      </c>
      <c r="B797" s="164" t="s">
        <v>1114</v>
      </c>
      <c r="C797" s="163" t="s">
        <v>795</v>
      </c>
      <c r="D797" s="163" t="s">
        <v>852</v>
      </c>
      <c r="E797" s="163" t="str">
        <f t="shared" si="12"/>
        <v>C21-Financial-Real Estate</v>
      </c>
      <c r="F797" s="165">
        <v>78677.923366000003</v>
      </c>
      <c r="G797" s="166" t="s">
        <v>61</v>
      </c>
      <c r="H797" s="167">
        <v>0.5</v>
      </c>
    </row>
    <row r="798" spans="1:8" x14ac:dyDescent="0.3">
      <c r="A798" s="164" t="s">
        <v>691</v>
      </c>
      <c r="B798" s="164" t="s">
        <v>1115</v>
      </c>
      <c r="C798" s="163" t="s">
        <v>833</v>
      </c>
      <c r="D798" s="163" t="s">
        <v>835</v>
      </c>
      <c r="E798" s="163" t="str">
        <f t="shared" si="12"/>
        <v>C22-Consumer Staples-Food &amp; Beverage</v>
      </c>
      <c r="F798" s="165">
        <v>7230.4367339999999</v>
      </c>
      <c r="G798" s="166" t="s">
        <v>68</v>
      </c>
      <c r="H798" s="167">
        <v>0.3</v>
      </c>
    </row>
    <row r="799" spans="1:8" x14ac:dyDescent="0.3">
      <c r="A799" s="164" t="s">
        <v>691</v>
      </c>
      <c r="B799" s="164" t="s">
        <v>1116</v>
      </c>
      <c r="C799" s="163" t="s">
        <v>844</v>
      </c>
      <c r="D799" s="163" t="s">
        <v>845</v>
      </c>
      <c r="E799" s="163" t="str">
        <f t="shared" si="12"/>
        <v>C36-Industrials-Engineering&amp;Construction</v>
      </c>
      <c r="F799" s="165">
        <v>1653.6363220000001</v>
      </c>
      <c r="G799" s="166" t="s">
        <v>71</v>
      </c>
      <c r="H799" s="167">
        <v>0.3</v>
      </c>
    </row>
    <row r="800" spans="1:8" x14ac:dyDescent="0.3">
      <c r="A800" s="164" t="s">
        <v>691</v>
      </c>
      <c r="B800" s="164" t="s">
        <v>1117</v>
      </c>
      <c r="C800" s="163" t="s">
        <v>844</v>
      </c>
      <c r="D800" s="163" t="s">
        <v>845</v>
      </c>
      <c r="E800" s="163" t="str">
        <f t="shared" si="12"/>
        <v>C4G-Industrials-Engineering&amp;Construction</v>
      </c>
      <c r="F800" s="165">
        <v>136075.85537100001</v>
      </c>
      <c r="G800" s="166" t="s">
        <v>75</v>
      </c>
      <c r="H800" s="167">
        <v>0.2</v>
      </c>
    </row>
    <row r="801" spans="1:8" x14ac:dyDescent="0.3">
      <c r="A801" s="164" t="s">
        <v>691</v>
      </c>
      <c r="B801" s="164" t="s">
        <v>1118</v>
      </c>
      <c r="C801" s="163" t="s">
        <v>844</v>
      </c>
      <c r="D801" s="163" t="s">
        <v>845</v>
      </c>
      <c r="E801" s="163" t="str">
        <f t="shared" si="12"/>
        <v>C71-Industrials-Engineering&amp;Construction</v>
      </c>
      <c r="F801" s="165">
        <v>5005.3644020000002</v>
      </c>
      <c r="G801" s="166" t="s">
        <v>77</v>
      </c>
      <c r="H801" s="167">
        <v>0.2</v>
      </c>
    </row>
    <row r="802" spans="1:8" x14ac:dyDescent="0.3">
      <c r="A802" s="164" t="s">
        <v>691</v>
      </c>
      <c r="B802" s="164" t="s">
        <v>1119</v>
      </c>
      <c r="C802" s="163" t="s">
        <v>871</v>
      </c>
      <c r="D802" s="163" t="s">
        <v>872</v>
      </c>
      <c r="E802" s="163" t="str">
        <f t="shared" si="12"/>
        <v>CAB-Information Technology-Telecom</v>
      </c>
      <c r="F802" s="165">
        <v>43178.221577999997</v>
      </c>
      <c r="G802" s="166" t="s">
        <v>80</v>
      </c>
      <c r="H802" s="167">
        <v>0</v>
      </c>
    </row>
    <row r="803" spans="1:8" x14ac:dyDescent="0.3">
      <c r="A803" s="164" t="s">
        <v>691</v>
      </c>
      <c r="B803" s="164" t="s">
        <v>1120</v>
      </c>
      <c r="C803" s="163" t="s">
        <v>833</v>
      </c>
      <c r="D803" s="163" t="s">
        <v>838</v>
      </c>
      <c r="E803" s="163" t="str">
        <f t="shared" si="12"/>
        <v>CAD-Consumer Staples-Fisheries</v>
      </c>
      <c r="F803" s="165">
        <v>376.25798900000001</v>
      </c>
      <c r="G803" s="166" t="s">
        <v>80</v>
      </c>
      <c r="H803" s="167">
        <v>0</v>
      </c>
    </row>
    <row r="804" spans="1:8" x14ac:dyDescent="0.3">
      <c r="A804" s="164" t="s">
        <v>691</v>
      </c>
      <c r="B804" s="164" t="s">
        <v>1121</v>
      </c>
      <c r="C804" s="163" t="s">
        <v>844</v>
      </c>
      <c r="D804" s="163" t="s">
        <v>1074</v>
      </c>
      <c r="E804" s="163" t="str">
        <f t="shared" si="12"/>
        <v>CAM-Industrials-Waste &amp; Disposable services</v>
      </c>
      <c r="F804" s="165">
        <v>4717.4348900000005</v>
      </c>
      <c r="G804" s="166" t="s">
        <v>66</v>
      </c>
      <c r="H804" s="167">
        <v>0.5</v>
      </c>
    </row>
    <row r="805" spans="1:8" x14ac:dyDescent="0.3">
      <c r="A805" s="164" t="s">
        <v>691</v>
      </c>
      <c r="B805" s="164" t="s">
        <v>1122</v>
      </c>
      <c r="C805" s="163" t="s">
        <v>833</v>
      </c>
      <c r="D805" s="163" t="s">
        <v>838</v>
      </c>
      <c r="E805" s="163" t="str">
        <f t="shared" si="12"/>
        <v>CAT-Consumer Staples-Fisheries</v>
      </c>
      <c r="F805" s="165">
        <v>24115.355780999998</v>
      </c>
      <c r="G805" s="166" t="s">
        <v>68</v>
      </c>
      <c r="H805" s="167">
        <v>0.3</v>
      </c>
    </row>
    <row r="806" spans="1:8" x14ac:dyDescent="0.3">
      <c r="A806" s="164" t="s">
        <v>691</v>
      </c>
      <c r="B806" s="164" t="s">
        <v>1123</v>
      </c>
      <c r="C806" s="163" t="s">
        <v>848</v>
      </c>
      <c r="D806" s="163" t="s">
        <v>889</v>
      </c>
      <c r="E806" s="163" t="str">
        <f t="shared" si="12"/>
        <v xml:space="preserve">CBI-Materials-Steel </v>
      </c>
      <c r="F806" s="165">
        <v>18825.080016</v>
      </c>
      <c r="G806" s="166" t="s">
        <v>80</v>
      </c>
      <c r="H806" s="167">
        <v>0</v>
      </c>
    </row>
    <row r="807" spans="1:8" x14ac:dyDescent="0.3">
      <c r="A807" s="164" t="s">
        <v>691</v>
      </c>
      <c r="B807" s="164" t="s">
        <v>1124</v>
      </c>
      <c r="C807" s="163" t="s">
        <v>833</v>
      </c>
      <c r="D807" s="163" t="s">
        <v>837</v>
      </c>
      <c r="E807" s="163" t="str">
        <f t="shared" si="12"/>
        <v>CBS-Consumer Staples-Sugar</v>
      </c>
      <c r="F807" s="165">
        <v>26230.724254000001</v>
      </c>
      <c r="G807" s="166" t="s">
        <v>61</v>
      </c>
      <c r="H807" s="167">
        <v>0.5</v>
      </c>
    </row>
    <row r="808" spans="1:8" x14ac:dyDescent="0.3">
      <c r="A808" s="164" t="s">
        <v>691</v>
      </c>
      <c r="B808" s="164" t="s">
        <v>1125</v>
      </c>
      <c r="C808" s="163" t="s">
        <v>844</v>
      </c>
      <c r="D808" s="163" t="s">
        <v>845</v>
      </c>
      <c r="E808" s="163" t="str">
        <f t="shared" si="12"/>
        <v>CC1-Industrials-Engineering&amp;Construction</v>
      </c>
      <c r="F808" s="165">
        <v>54854.582919</v>
      </c>
      <c r="G808" s="166" t="s">
        <v>73</v>
      </c>
      <c r="H808" s="167">
        <v>0.3</v>
      </c>
    </row>
    <row r="809" spans="1:8" x14ac:dyDescent="0.3">
      <c r="A809" s="164" t="s">
        <v>691</v>
      </c>
      <c r="B809" s="164" t="s">
        <v>1126</v>
      </c>
      <c r="C809" s="163" t="s">
        <v>844</v>
      </c>
      <c r="D809" s="163" t="s">
        <v>845</v>
      </c>
      <c r="E809" s="163" t="str">
        <f t="shared" si="12"/>
        <v>CC4-Industrials-Engineering&amp;Construction</v>
      </c>
      <c r="F809" s="165">
        <v>487.59791200000001</v>
      </c>
      <c r="G809" s="166" t="s">
        <v>78</v>
      </c>
      <c r="H809" s="167">
        <v>0.2</v>
      </c>
    </row>
    <row r="810" spans="1:8" x14ac:dyDescent="0.3">
      <c r="A810" s="164" t="s">
        <v>691</v>
      </c>
      <c r="B810" s="164" t="s">
        <v>1127</v>
      </c>
      <c r="C810" s="163" t="s">
        <v>844</v>
      </c>
      <c r="D810" s="163" t="s">
        <v>845</v>
      </c>
      <c r="E810" s="163" t="str">
        <f t="shared" si="12"/>
        <v>CCH-Industrials-Engineering&amp;Construction</v>
      </c>
      <c r="F810" s="165">
        <v>82.955324000000005</v>
      </c>
      <c r="G810" s="166" t="s">
        <v>73</v>
      </c>
      <c r="H810" s="167">
        <v>0.3</v>
      </c>
    </row>
    <row r="811" spans="1:8" x14ac:dyDescent="0.3">
      <c r="A811" s="164" t="s">
        <v>691</v>
      </c>
      <c r="B811" s="164" t="s">
        <v>1128</v>
      </c>
      <c r="C811" s="163" t="s">
        <v>848</v>
      </c>
      <c r="D811" s="163" t="s">
        <v>864</v>
      </c>
      <c r="E811" s="163" t="str">
        <f t="shared" si="12"/>
        <v>CCM-Materials-Cement</v>
      </c>
      <c r="F811" s="165">
        <v>41947.547501000001</v>
      </c>
      <c r="G811" s="166" t="s">
        <v>64</v>
      </c>
      <c r="H811" s="167">
        <v>0.5</v>
      </c>
    </row>
    <row r="812" spans="1:8" x14ac:dyDescent="0.3">
      <c r="A812" s="164" t="s">
        <v>691</v>
      </c>
      <c r="B812" s="164" t="s">
        <v>1129</v>
      </c>
      <c r="C812" s="163" t="s">
        <v>844</v>
      </c>
      <c r="D812" s="163" t="s">
        <v>861</v>
      </c>
      <c r="E812" s="163" t="str">
        <f t="shared" si="12"/>
        <v>CCP-Industrials-Sea port</v>
      </c>
      <c r="F812" s="165">
        <v>59.295495000000003</v>
      </c>
      <c r="G812" s="166" t="s">
        <v>64</v>
      </c>
      <c r="H812" s="167">
        <v>0.5</v>
      </c>
    </row>
    <row r="813" spans="1:8" x14ac:dyDescent="0.3">
      <c r="A813" s="164" t="s">
        <v>691</v>
      </c>
      <c r="B813" s="164" t="s">
        <v>1130</v>
      </c>
      <c r="C813" s="163" t="s">
        <v>844</v>
      </c>
      <c r="D813" s="163" t="s">
        <v>861</v>
      </c>
      <c r="E813" s="163" t="str">
        <f t="shared" si="12"/>
        <v>CCR-Industrials-Sea port</v>
      </c>
      <c r="F813" s="165">
        <v>14974.295757</v>
      </c>
      <c r="G813" s="166" t="s">
        <v>66</v>
      </c>
      <c r="H813" s="167">
        <v>0.5</v>
      </c>
    </row>
    <row r="814" spans="1:8" x14ac:dyDescent="0.3">
      <c r="A814" s="164" t="s">
        <v>691</v>
      </c>
      <c r="B814" s="164" t="s">
        <v>1131</v>
      </c>
      <c r="C814" s="163" t="s">
        <v>844</v>
      </c>
      <c r="D814" s="163" t="s">
        <v>861</v>
      </c>
      <c r="E814" s="163" t="str">
        <f t="shared" si="12"/>
        <v>CCT-Industrials-Sea port</v>
      </c>
      <c r="F814" s="165">
        <v>110.48002099999999</v>
      </c>
      <c r="G814" s="166" t="s">
        <v>73</v>
      </c>
      <c r="H814" s="167">
        <v>0.3</v>
      </c>
    </row>
    <row r="815" spans="1:8" x14ac:dyDescent="0.3">
      <c r="A815" s="164" t="s">
        <v>691</v>
      </c>
      <c r="B815" s="164" t="s">
        <v>1132</v>
      </c>
      <c r="C815" s="163" t="s">
        <v>844</v>
      </c>
      <c r="D815" s="163" t="s">
        <v>845</v>
      </c>
      <c r="E815" s="163" t="str">
        <f t="shared" si="12"/>
        <v>CCV-Industrials-Engineering&amp;Construction</v>
      </c>
      <c r="F815" s="165">
        <v>10394.691568</v>
      </c>
      <c r="G815" s="166" t="s">
        <v>71</v>
      </c>
      <c r="H815" s="167">
        <v>0.3</v>
      </c>
    </row>
    <row r="816" spans="1:8" x14ac:dyDescent="0.3">
      <c r="A816" s="164" t="s">
        <v>691</v>
      </c>
      <c r="B816" s="164" t="s">
        <v>1133</v>
      </c>
      <c r="C816" s="163" t="s">
        <v>844</v>
      </c>
      <c r="D816" s="163" t="s">
        <v>845</v>
      </c>
      <c r="E816" s="163" t="str">
        <f t="shared" si="12"/>
        <v>CDG-Industrials-Engineering&amp;Construction</v>
      </c>
      <c r="F816" s="165">
        <v>3719.298178</v>
      </c>
      <c r="G816" s="166" t="s">
        <v>66</v>
      </c>
      <c r="H816" s="167">
        <v>0.5</v>
      </c>
    </row>
    <row r="817" spans="1:8" x14ac:dyDescent="0.3">
      <c r="A817" s="164" t="s">
        <v>691</v>
      </c>
      <c r="B817" s="164" t="s">
        <v>1134</v>
      </c>
      <c r="C817" s="163" t="s">
        <v>844</v>
      </c>
      <c r="D817" s="163" t="s">
        <v>1074</v>
      </c>
      <c r="E817" s="163" t="str">
        <f t="shared" si="12"/>
        <v>CDH-Industrials-Waste &amp; Disposable services</v>
      </c>
      <c r="F817" s="165">
        <v>2079.432084</v>
      </c>
      <c r="G817" s="166" t="s">
        <v>64</v>
      </c>
      <c r="H817" s="167">
        <v>0.5</v>
      </c>
    </row>
    <row r="818" spans="1:8" x14ac:dyDescent="0.3">
      <c r="A818" s="164" t="s">
        <v>691</v>
      </c>
      <c r="B818" s="164" t="s">
        <v>1135</v>
      </c>
      <c r="C818" s="163" t="s">
        <v>844</v>
      </c>
      <c r="D818" s="163" t="s">
        <v>845</v>
      </c>
      <c r="E818" s="163" t="str">
        <f t="shared" si="12"/>
        <v>CDO-Industrials-Engineering&amp;Construction</v>
      </c>
      <c r="F818" s="165">
        <v>-14560.419553</v>
      </c>
      <c r="G818" s="166" t="s">
        <v>71</v>
      </c>
      <c r="H818" s="167">
        <v>0.3</v>
      </c>
    </row>
    <row r="819" spans="1:8" x14ac:dyDescent="0.3">
      <c r="A819" s="164" t="s">
        <v>691</v>
      </c>
      <c r="B819" s="164" t="s">
        <v>1136</v>
      </c>
      <c r="C819" s="163" t="s">
        <v>869</v>
      </c>
      <c r="D819" s="163" t="s">
        <v>891</v>
      </c>
      <c r="E819" s="163" t="str">
        <f t="shared" si="12"/>
        <v>CDP-Health Care-Pharmaceuticals</v>
      </c>
      <c r="F819" s="165">
        <v>24747.508890000001</v>
      </c>
      <c r="G819" s="166" t="s">
        <v>78</v>
      </c>
      <c r="H819" s="167">
        <v>0.2</v>
      </c>
    </row>
    <row r="820" spans="1:8" x14ac:dyDescent="0.3">
      <c r="A820" s="164" t="s">
        <v>691</v>
      </c>
      <c r="B820" s="164" t="s">
        <v>1137</v>
      </c>
      <c r="C820" s="163" t="s">
        <v>844</v>
      </c>
      <c r="D820" s="163" t="s">
        <v>845</v>
      </c>
      <c r="E820" s="163" t="str">
        <f t="shared" si="12"/>
        <v>CDR-Industrials-Engineering&amp;Construction</v>
      </c>
      <c r="F820" s="165">
        <v>2352.9816649999998</v>
      </c>
      <c r="G820" s="166" t="s">
        <v>68</v>
      </c>
      <c r="H820" s="167">
        <v>0.3</v>
      </c>
    </row>
    <row r="821" spans="1:8" x14ac:dyDescent="0.3">
      <c r="A821" s="164" t="s">
        <v>691</v>
      </c>
      <c r="B821" s="164" t="s">
        <v>1138</v>
      </c>
      <c r="C821" s="163" t="s">
        <v>844</v>
      </c>
      <c r="D821" s="163" t="s">
        <v>845</v>
      </c>
      <c r="E821" s="163" t="str">
        <f t="shared" si="12"/>
        <v>CE1-Industrials-Engineering&amp;Construction</v>
      </c>
      <c r="F821" s="165">
        <v>3708.6815069999998</v>
      </c>
      <c r="G821" s="166" t="s">
        <v>66</v>
      </c>
      <c r="H821" s="167">
        <v>0.5</v>
      </c>
    </row>
    <row r="822" spans="1:8" x14ac:dyDescent="0.3">
      <c r="A822" s="164" t="s">
        <v>691</v>
      </c>
      <c r="B822" s="164" t="s">
        <v>1139</v>
      </c>
      <c r="C822" s="163" t="s">
        <v>844</v>
      </c>
      <c r="D822" s="163" t="s">
        <v>845</v>
      </c>
      <c r="E822" s="163" t="str">
        <f t="shared" si="12"/>
        <v>CEC-Industrials-Engineering&amp;Construction</v>
      </c>
      <c r="F822" s="165">
        <v>4327.3166659999997</v>
      </c>
      <c r="G822" s="166" t="s">
        <v>71</v>
      </c>
      <c r="H822" s="167">
        <v>0.3</v>
      </c>
    </row>
    <row r="823" spans="1:8" x14ac:dyDescent="0.3">
      <c r="A823" s="164" t="s">
        <v>691</v>
      </c>
      <c r="B823" s="164" t="s">
        <v>1140</v>
      </c>
      <c r="C823" s="163" t="s">
        <v>844</v>
      </c>
      <c r="D823" s="163" t="s">
        <v>845</v>
      </c>
      <c r="E823" s="163" t="str">
        <f t="shared" si="12"/>
        <v>CEG-Industrials-Engineering&amp;Construction</v>
      </c>
      <c r="F823" s="165">
        <v>3284.9935270000001</v>
      </c>
      <c r="G823" s="166" t="s">
        <v>71</v>
      </c>
      <c r="H823" s="167">
        <v>0.3</v>
      </c>
    </row>
    <row r="824" spans="1:8" x14ac:dyDescent="0.3">
      <c r="A824" s="164" t="s">
        <v>691</v>
      </c>
      <c r="B824" s="164" t="s">
        <v>1141</v>
      </c>
      <c r="C824" s="163" t="s">
        <v>829</v>
      </c>
      <c r="D824" s="163" t="s">
        <v>898</v>
      </c>
      <c r="E824" s="163" t="str">
        <f t="shared" si="12"/>
        <v>CEN-Consumer Discretionary-Wholesale</v>
      </c>
      <c r="F824" s="165">
        <v>3512.3255869999998</v>
      </c>
      <c r="G824" s="166" t="s">
        <v>73</v>
      </c>
      <c r="H824" s="167">
        <v>0.3</v>
      </c>
    </row>
    <row r="825" spans="1:8" x14ac:dyDescent="0.3">
      <c r="A825" s="164" t="s">
        <v>691</v>
      </c>
      <c r="B825" s="164" t="s">
        <v>1142</v>
      </c>
      <c r="C825" s="163" t="s">
        <v>833</v>
      </c>
      <c r="D825" s="163" t="s">
        <v>838</v>
      </c>
      <c r="E825" s="163" t="str">
        <f t="shared" si="12"/>
        <v>CFC-Consumer Staples-Fisheries</v>
      </c>
      <c r="F825" s="165">
        <v>-4161.8847269999997</v>
      </c>
      <c r="G825" s="166" t="s">
        <v>71</v>
      </c>
      <c r="H825" s="167">
        <v>0.3</v>
      </c>
    </row>
    <row r="826" spans="1:8" x14ac:dyDescent="0.3">
      <c r="A826" s="164" t="s">
        <v>691</v>
      </c>
      <c r="B826" s="164" t="s">
        <v>1143</v>
      </c>
      <c r="C826" s="163" t="s">
        <v>833</v>
      </c>
      <c r="D826" s="163" t="s">
        <v>835</v>
      </c>
      <c r="E826" s="163" t="str">
        <f t="shared" si="12"/>
        <v>CFV-Consumer Staples-Food &amp; Beverage</v>
      </c>
      <c r="F826" s="165">
        <v>13027.996504000001</v>
      </c>
      <c r="G826" s="166" t="s">
        <v>61</v>
      </c>
      <c r="H826" s="167">
        <v>0.5</v>
      </c>
    </row>
    <row r="827" spans="1:8" x14ac:dyDescent="0.3">
      <c r="A827" s="164" t="s">
        <v>691</v>
      </c>
      <c r="B827" s="164" t="s">
        <v>1144</v>
      </c>
      <c r="C827" s="163" t="s">
        <v>848</v>
      </c>
      <c r="D827" s="163" t="s">
        <v>894</v>
      </c>
      <c r="E827" s="163" t="str">
        <f t="shared" si="12"/>
        <v>CGV-Materials-Ceramic, Granic, Brick</v>
      </c>
      <c r="F827" s="165">
        <v>-1704.6743879999999</v>
      </c>
      <c r="G827" s="166" t="s">
        <v>71</v>
      </c>
      <c r="H827" s="167">
        <v>0.3</v>
      </c>
    </row>
    <row r="828" spans="1:8" x14ac:dyDescent="0.3">
      <c r="A828" s="164" t="s">
        <v>691</v>
      </c>
      <c r="B828" s="164" t="s">
        <v>1145</v>
      </c>
      <c r="C828" s="163" t="s">
        <v>844</v>
      </c>
      <c r="D828" s="163" t="s">
        <v>845</v>
      </c>
      <c r="E828" s="163" t="str">
        <f t="shared" si="12"/>
        <v>CH5-Industrials-Engineering&amp;Construction</v>
      </c>
      <c r="F828" s="165">
        <v>7106.763653</v>
      </c>
      <c r="G828" s="166" t="s">
        <v>64</v>
      </c>
      <c r="H828" s="167">
        <v>0.5</v>
      </c>
    </row>
    <row r="829" spans="1:8" x14ac:dyDescent="0.3">
      <c r="A829" s="164" t="s">
        <v>691</v>
      </c>
      <c r="B829" s="164" t="s">
        <v>1146</v>
      </c>
      <c r="C829" s="163" t="s">
        <v>844</v>
      </c>
      <c r="D829" s="163" t="s">
        <v>845</v>
      </c>
      <c r="E829" s="163" t="str">
        <f t="shared" si="12"/>
        <v>CHC-Industrials-Engineering&amp;Construction</v>
      </c>
      <c r="F829" s="165">
        <v>9923.8850419999999</v>
      </c>
      <c r="G829" s="166" t="s">
        <v>71</v>
      </c>
      <c r="H829" s="167">
        <v>0.3</v>
      </c>
    </row>
    <row r="830" spans="1:8" x14ac:dyDescent="0.3">
      <c r="A830" s="164" t="s">
        <v>691</v>
      </c>
      <c r="B830" s="164" t="s">
        <v>1147</v>
      </c>
      <c r="C830" s="163" t="s">
        <v>829</v>
      </c>
      <c r="D830" s="163" t="s">
        <v>857</v>
      </c>
      <c r="E830" s="163" t="str">
        <f t="shared" si="12"/>
        <v>CHS-Consumer Discretionary-Consumer Services</v>
      </c>
      <c r="F830" s="165">
        <v>23896.518465000001</v>
      </c>
      <c r="G830" s="166" t="e">
        <v>#N/A</v>
      </c>
      <c r="H830" s="167" t="e">
        <v>#N/A</v>
      </c>
    </row>
    <row r="831" spans="1:8" x14ac:dyDescent="0.3">
      <c r="A831" s="164" t="s">
        <v>691</v>
      </c>
      <c r="B831" s="164" t="s">
        <v>1148</v>
      </c>
      <c r="C831" s="163" t="s">
        <v>844</v>
      </c>
      <c r="D831" s="163" t="s">
        <v>845</v>
      </c>
      <c r="E831" s="163" t="str">
        <f t="shared" si="12"/>
        <v>CI5-Industrials-Engineering&amp;Construction</v>
      </c>
      <c r="F831" s="165">
        <v>1913.6376600000001</v>
      </c>
      <c r="G831" s="166" t="s">
        <v>71</v>
      </c>
      <c r="H831" s="167">
        <v>0.3</v>
      </c>
    </row>
    <row r="832" spans="1:8" x14ac:dyDescent="0.3">
      <c r="A832" s="164" t="s">
        <v>691</v>
      </c>
      <c r="B832" s="164" t="s">
        <v>1149</v>
      </c>
      <c r="C832" s="163" t="s">
        <v>844</v>
      </c>
      <c r="D832" s="163" t="s">
        <v>845</v>
      </c>
      <c r="E832" s="163" t="str">
        <f t="shared" si="12"/>
        <v>CID-Industrials-Engineering&amp;Construction</v>
      </c>
      <c r="F832" s="165">
        <v>863.68458199999998</v>
      </c>
      <c r="G832" s="166" t="s">
        <v>61</v>
      </c>
      <c r="H832" s="167">
        <v>0.5</v>
      </c>
    </row>
    <row r="833" spans="1:8" x14ac:dyDescent="0.3">
      <c r="A833" s="164" t="s">
        <v>691</v>
      </c>
      <c r="B833" s="164" t="s">
        <v>1150</v>
      </c>
      <c r="C833" s="163" t="s">
        <v>844</v>
      </c>
      <c r="D833" s="163" t="s">
        <v>845</v>
      </c>
      <c r="E833" s="163" t="str">
        <f t="shared" si="12"/>
        <v>CIP-Industrials-Engineering&amp;Construction</v>
      </c>
      <c r="F833" s="165">
        <v>-5009.9357579999996</v>
      </c>
      <c r="G833" s="166" t="s">
        <v>80</v>
      </c>
      <c r="H833" s="167">
        <v>0</v>
      </c>
    </row>
    <row r="834" spans="1:8" x14ac:dyDescent="0.3">
      <c r="A834" s="164" t="s">
        <v>691</v>
      </c>
      <c r="B834" s="164" t="s">
        <v>1151</v>
      </c>
      <c r="C834" s="163" t="s">
        <v>844</v>
      </c>
      <c r="D834" s="163" t="s">
        <v>845</v>
      </c>
      <c r="E834" s="163" t="str">
        <f t="shared" si="12"/>
        <v>CKA-Industrials-Engineering&amp;Construction</v>
      </c>
      <c r="F834" s="165">
        <v>10255.798709000001</v>
      </c>
      <c r="G834" s="166" t="s">
        <v>64</v>
      </c>
      <c r="H834" s="167">
        <v>0.5</v>
      </c>
    </row>
    <row r="835" spans="1:8" x14ac:dyDescent="0.3">
      <c r="A835" s="164" t="s">
        <v>691</v>
      </c>
      <c r="B835" s="164" t="s">
        <v>1152</v>
      </c>
      <c r="C835" s="163" t="s">
        <v>844</v>
      </c>
      <c r="D835" s="163" t="s">
        <v>845</v>
      </c>
      <c r="E835" s="163" t="str">
        <f t="shared" ref="E835:E898" si="13">B835&amp;"-"&amp;C835&amp;"-"&amp;D835</f>
        <v>CKD-Industrials-Engineering&amp;Construction</v>
      </c>
      <c r="F835" s="165">
        <v>109001.054127</v>
      </c>
      <c r="G835" s="166" t="s">
        <v>64</v>
      </c>
      <c r="H835" s="167">
        <v>0.5</v>
      </c>
    </row>
    <row r="836" spans="1:8" x14ac:dyDescent="0.3">
      <c r="A836" s="164" t="s">
        <v>691</v>
      </c>
      <c r="B836" s="164" t="s">
        <v>1153</v>
      </c>
      <c r="C836" s="163" t="s">
        <v>844</v>
      </c>
      <c r="D836" s="163" t="s">
        <v>845</v>
      </c>
      <c r="E836" s="163" t="str">
        <f t="shared" si="13"/>
        <v>CKH-Industrials-Engineering&amp;Construction</v>
      </c>
      <c r="F836" s="165">
        <v>29.003927000000001</v>
      </c>
      <c r="G836" s="166" t="s">
        <v>66</v>
      </c>
      <c r="H836" s="167">
        <v>0.5</v>
      </c>
    </row>
    <row r="837" spans="1:8" x14ac:dyDescent="0.3">
      <c r="A837" s="164" t="s">
        <v>691</v>
      </c>
      <c r="B837" s="164" t="s">
        <v>1154</v>
      </c>
      <c r="C837" s="163" t="s">
        <v>795</v>
      </c>
      <c r="D837" s="163" t="s">
        <v>852</v>
      </c>
      <c r="E837" s="163" t="str">
        <f t="shared" si="13"/>
        <v>CLX-Financial-Real Estate</v>
      </c>
      <c r="F837" s="165">
        <v>126210.150796</v>
      </c>
      <c r="G837" s="166" t="s">
        <v>61</v>
      </c>
      <c r="H837" s="167">
        <v>0.5</v>
      </c>
    </row>
    <row r="838" spans="1:8" x14ac:dyDescent="0.3">
      <c r="A838" s="164" t="s">
        <v>691</v>
      </c>
      <c r="B838" s="164" t="s">
        <v>1155</v>
      </c>
      <c r="C838" s="163" t="s">
        <v>844</v>
      </c>
      <c r="D838" s="163" t="s">
        <v>845</v>
      </c>
      <c r="E838" s="163" t="str">
        <f t="shared" si="13"/>
        <v>CMD-Industrials-Engineering&amp;Construction</v>
      </c>
      <c r="F838" s="165">
        <v>35848.725621999998</v>
      </c>
      <c r="G838" s="166" t="s">
        <v>64</v>
      </c>
      <c r="H838" s="167">
        <v>0.5</v>
      </c>
    </row>
    <row r="839" spans="1:8" x14ac:dyDescent="0.3">
      <c r="A839" s="164" t="s">
        <v>691</v>
      </c>
      <c r="B839" s="164" t="s">
        <v>1156</v>
      </c>
      <c r="C839" s="163" t="s">
        <v>833</v>
      </c>
      <c r="D839" s="163" t="s">
        <v>835</v>
      </c>
      <c r="E839" s="163" t="str">
        <f t="shared" si="13"/>
        <v>CMF-Consumer Staples-Food &amp; Beverage</v>
      </c>
      <c r="F839" s="165">
        <v>100002.629829</v>
      </c>
      <c r="G839" s="166" t="s">
        <v>64</v>
      </c>
      <c r="H839" s="167">
        <v>0.5</v>
      </c>
    </row>
    <row r="840" spans="1:8" x14ac:dyDescent="0.3">
      <c r="A840" s="164" t="s">
        <v>691</v>
      </c>
      <c r="B840" s="164" t="s">
        <v>1157</v>
      </c>
      <c r="C840" s="163" t="s">
        <v>848</v>
      </c>
      <c r="D840" s="163" t="s">
        <v>894</v>
      </c>
      <c r="E840" s="163" t="str">
        <f t="shared" si="13"/>
        <v>CMI-Materials-Ceramic, Granic, Brick</v>
      </c>
      <c r="F840" s="165">
        <v>-123926.35903000001</v>
      </c>
      <c r="G840" s="166" t="e">
        <v>#N/A</v>
      </c>
      <c r="H840" s="167" t="e">
        <v>#N/A</v>
      </c>
    </row>
    <row r="841" spans="1:8" x14ac:dyDescent="0.3">
      <c r="A841" s="164" t="s">
        <v>691</v>
      </c>
      <c r="B841" s="164" t="s">
        <v>1158</v>
      </c>
      <c r="C841" s="163" t="s">
        <v>844</v>
      </c>
      <c r="D841" s="163" t="s">
        <v>845</v>
      </c>
      <c r="E841" s="163" t="str">
        <f t="shared" si="13"/>
        <v>CMK-Industrials-Engineering&amp;Construction</v>
      </c>
      <c r="F841" s="165">
        <v>1752.663315</v>
      </c>
      <c r="G841" s="166" t="s">
        <v>75</v>
      </c>
      <c r="H841" s="167">
        <v>0.2</v>
      </c>
    </row>
    <row r="842" spans="1:8" x14ac:dyDescent="0.3">
      <c r="A842" s="164" t="s">
        <v>691</v>
      </c>
      <c r="B842" s="164" t="s">
        <v>1159</v>
      </c>
      <c r="C842" s="163" t="s">
        <v>833</v>
      </c>
      <c r="D842" s="163" t="s">
        <v>835</v>
      </c>
      <c r="E842" s="163" t="str">
        <f t="shared" si="13"/>
        <v>CMN-Consumer Staples-Food &amp; Beverage</v>
      </c>
      <c r="F842" s="165">
        <v>25813.422748000001</v>
      </c>
      <c r="G842" s="166" t="s">
        <v>61</v>
      </c>
      <c r="H842" s="167">
        <v>0.5</v>
      </c>
    </row>
    <row r="843" spans="1:8" x14ac:dyDescent="0.3">
      <c r="A843" s="164" t="s">
        <v>691</v>
      </c>
      <c r="B843" s="164" t="s">
        <v>1160</v>
      </c>
      <c r="C843" s="163" t="s">
        <v>844</v>
      </c>
      <c r="D843" s="163" t="s">
        <v>861</v>
      </c>
      <c r="E843" s="163" t="str">
        <f t="shared" si="13"/>
        <v>CMP-Industrials-Sea port</v>
      </c>
      <c r="F843" s="165">
        <v>22469.781154</v>
      </c>
      <c r="G843" s="166" t="s">
        <v>66</v>
      </c>
      <c r="H843" s="167">
        <v>0.5</v>
      </c>
    </row>
    <row r="844" spans="1:8" x14ac:dyDescent="0.3">
      <c r="A844" s="164" t="s">
        <v>691</v>
      </c>
      <c r="B844" s="164" t="s">
        <v>1161</v>
      </c>
      <c r="C844" s="163" t="s">
        <v>871</v>
      </c>
      <c r="D844" s="163" t="s">
        <v>872</v>
      </c>
      <c r="E844" s="163" t="str">
        <f t="shared" si="13"/>
        <v>CMT-Information Technology-Telecom</v>
      </c>
      <c r="F844" s="165">
        <v>26029.855265999999</v>
      </c>
      <c r="G844" s="166" t="s">
        <v>66</v>
      </c>
      <c r="H844" s="167">
        <v>0.5</v>
      </c>
    </row>
    <row r="845" spans="1:8" x14ac:dyDescent="0.3">
      <c r="A845" s="164" t="s">
        <v>691</v>
      </c>
      <c r="B845" s="164" t="s">
        <v>1162</v>
      </c>
      <c r="C845" s="163" t="s">
        <v>874</v>
      </c>
      <c r="D845" s="163" t="s">
        <v>878</v>
      </c>
      <c r="E845" s="163" t="str">
        <f t="shared" si="13"/>
        <v>CMW-Utilities-Water</v>
      </c>
      <c r="F845" s="165">
        <v>9185.4095479999996</v>
      </c>
      <c r="G845" s="166" t="s">
        <v>71</v>
      </c>
      <c r="H845" s="167">
        <v>0.3</v>
      </c>
    </row>
    <row r="846" spans="1:8" x14ac:dyDescent="0.3">
      <c r="A846" s="164" t="s">
        <v>691</v>
      </c>
      <c r="B846" s="164" t="s">
        <v>1163</v>
      </c>
      <c r="C846" s="163" t="s">
        <v>869</v>
      </c>
      <c r="D846" s="163" t="s">
        <v>891</v>
      </c>
      <c r="E846" s="163" t="str">
        <f t="shared" si="13"/>
        <v>CNC-Health Care-Pharmaceuticals</v>
      </c>
      <c r="F846" s="165">
        <v>32093.289142000001</v>
      </c>
      <c r="G846" s="166" t="s">
        <v>61</v>
      </c>
      <c r="H846" s="167">
        <v>0.5</v>
      </c>
    </row>
    <row r="847" spans="1:8" x14ac:dyDescent="0.3">
      <c r="A847" s="164" t="s">
        <v>691</v>
      </c>
      <c r="B847" s="164" t="s">
        <v>1164</v>
      </c>
      <c r="C847" s="163" t="s">
        <v>844</v>
      </c>
      <c r="D847" s="163" t="s">
        <v>861</v>
      </c>
      <c r="E847" s="163" t="str">
        <f t="shared" si="13"/>
        <v>CNH-Industrials-Sea port</v>
      </c>
      <c r="F847" s="165">
        <v>-8611.7442410000003</v>
      </c>
      <c r="G847" s="166" t="e">
        <v>#N/A</v>
      </c>
      <c r="H847" s="167" t="e">
        <v>#N/A</v>
      </c>
    </row>
    <row r="848" spans="1:8" x14ac:dyDescent="0.3">
      <c r="A848" s="164" t="s">
        <v>691</v>
      </c>
      <c r="B848" s="164" t="s">
        <v>1165</v>
      </c>
      <c r="C848" s="163" t="s">
        <v>844</v>
      </c>
      <c r="D848" s="163" t="s">
        <v>845</v>
      </c>
      <c r="E848" s="163" t="str">
        <f t="shared" si="13"/>
        <v>CNN-Industrials-Engineering&amp;Construction</v>
      </c>
      <c r="F848" s="165">
        <v>12492.317569000001</v>
      </c>
      <c r="G848" s="166" t="s">
        <v>68</v>
      </c>
      <c r="H848" s="167">
        <v>0.3</v>
      </c>
    </row>
    <row r="849" spans="1:8" x14ac:dyDescent="0.3">
      <c r="A849" s="164" t="s">
        <v>691</v>
      </c>
      <c r="B849" s="164" t="s">
        <v>1166</v>
      </c>
      <c r="C849" s="163" t="s">
        <v>844</v>
      </c>
      <c r="D849" s="163" t="s">
        <v>845</v>
      </c>
      <c r="E849" s="163" t="str">
        <f t="shared" si="13"/>
        <v>CNT-Industrials-Engineering&amp;Construction</v>
      </c>
      <c r="F849" s="165">
        <v>-993.17276300000003</v>
      </c>
      <c r="G849" s="166" t="s">
        <v>80</v>
      </c>
      <c r="H849" s="167">
        <v>0</v>
      </c>
    </row>
    <row r="850" spans="1:8" x14ac:dyDescent="0.3">
      <c r="A850" s="164" t="s">
        <v>691</v>
      </c>
      <c r="B850" s="164" t="s">
        <v>1167</v>
      </c>
      <c r="C850" s="163" t="s">
        <v>829</v>
      </c>
      <c r="D850" s="163" t="s">
        <v>857</v>
      </c>
      <c r="E850" s="163" t="str">
        <f t="shared" si="13"/>
        <v>CPH-Consumer Discretionary-Consumer Services</v>
      </c>
      <c r="F850" s="165">
        <v>9026.6724840000006</v>
      </c>
      <c r="G850" s="166" t="s">
        <v>71</v>
      </c>
      <c r="H850" s="167">
        <v>0.3</v>
      </c>
    </row>
    <row r="851" spans="1:8" x14ac:dyDescent="0.3">
      <c r="A851" s="164" t="s">
        <v>691</v>
      </c>
      <c r="B851" s="164" t="s">
        <v>1168</v>
      </c>
      <c r="C851" s="163" t="s">
        <v>844</v>
      </c>
      <c r="D851" s="163" t="s">
        <v>856</v>
      </c>
      <c r="E851" s="163" t="str">
        <f t="shared" si="13"/>
        <v>CPI-Industrials-Transportation</v>
      </c>
      <c r="F851" s="165">
        <v>826.58331499999997</v>
      </c>
      <c r="G851" s="166" t="s">
        <v>75</v>
      </c>
      <c r="H851" s="167">
        <v>0.2</v>
      </c>
    </row>
    <row r="852" spans="1:8" x14ac:dyDescent="0.3">
      <c r="A852" s="164" t="s">
        <v>691</v>
      </c>
      <c r="B852" s="164" t="s">
        <v>1169</v>
      </c>
      <c r="C852" s="163" t="s">
        <v>844</v>
      </c>
      <c r="D852" s="163" t="s">
        <v>845</v>
      </c>
      <c r="E852" s="163" t="str">
        <f t="shared" si="13"/>
        <v>CPW-Industrials-Engineering&amp;Construction</v>
      </c>
      <c r="F852" s="165">
        <v>11997.365750999999</v>
      </c>
      <c r="G852" s="166" t="s">
        <v>68</v>
      </c>
      <c r="H852" s="167">
        <v>0.3</v>
      </c>
    </row>
    <row r="853" spans="1:8" x14ac:dyDescent="0.3">
      <c r="A853" s="164" t="s">
        <v>691</v>
      </c>
      <c r="B853" s="164" t="s">
        <v>1170</v>
      </c>
      <c r="C853" s="163" t="s">
        <v>848</v>
      </c>
      <c r="D853" s="163" t="s">
        <v>864</v>
      </c>
      <c r="E853" s="163" t="str">
        <f t="shared" si="13"/>
        <v>CQT-Materials-Cement</v>
      </c>
      <c r="F853" s="165">
        <v>5357.0859739999996</v>
      </c>
      <c r="G853" s="166" t="s">
        <v>80</v>
      </c>
      <c r="H853" s="167">
        <v>0</v>
      </c>
    </row>
    <row r="854" spans="1:8" x14ac:dyDescent="0.3">
      <c r="A854" s="164" t="s">
        <v>691</v>
      </c>
      <c r="B854" s="164" t="s">
        <v>1171</v>
      </c>
      <c r="C854" s="163" t="s">
        <v>844</v>
      </c>
      <c r="D854" s="163" t="s">
        <v>845</v>
      </c>
      <c r="E854" s="163" t="str">
        <f t="shared" si="13"/>
        <v>CT3-Industrials-Engineering&amp;Construction</v>
      </c>
      <c r="F854" s="165">
        <v>5836.9034389999997</v>
      </c>
      <c r="G854" s="166" t="s">
        <v>68</v>
      </c>
      <c r="H854" s="167">
        <v>0.3</v>
      </c>
    </row>
    <row r="855" spans="1:8" x14ac:dyDescent="0.3">
      <c r="A855" s="164" t="s">
        <v>691</v>
      </c>
      <c r="B855" s="164" t="s">
        <v>1172</v>
      </c>
      <c r="C855" s="163" t="s">
        <v>844</v>
      </c>
      <c r="D855" s="163" t="s">
        <v>845</v>
      </c>
      <c r="E855" s="163" t="str">
        <f t="shared" si="13"/>
        <v>CTN-Industrials-Engineering&amp;Construction</v>
      </c>
      <c r="F855" s="165">
        <v>-8750.9850669999996</v>
      </c>
      <c r="G855" s="166" t="s">
        <v>78</v>
      </c>
      <c r="H855" s="167">
        <v>0.2</v>
      </c>
    </row>
    <row r="856" spans="1:8" x14ac:dyDescent="0.3">
      <c r="A856" s="164" t="s">
        <v>691</v>
      </c>
      <c r="B856" s="164" t="s">
        <v>1173</v>
      </c>
      <c r="C856" s="163" t="s">
        <v>844</v>
      </c>
      <c r="D856" s="163" t="s">
        <v>845</v>
      </c>
      <c r="E856" s="163" t="str">
        <f t="shared" si="13"/>
        <v>CTR-Industrials-Engineering&amp;Construction</v>
      </c>
      <c r="F856" s="165">
        <v>146909.12344699999</v>
      </c>
      <c r="G856" s="166" t="s">
        <v>64</v>
      </c>
      <c r="H856" s="167">
        <v>0.5</v>
      </c>
    </row>
    <row r="857" spans="1:8" x14ac:dyDescent="0.3">
      <c r="A857" s="164" t="s">
        <v>691</v>
      </c>
      <c r="B857" s="164" t="s">
        <v>1174</v>
      </c>
      <c r="C857" s="163" t="s">
        <v>874</v>
      </c>
      <c r="D857" s="163" t="s">
        <v>878</v>
      </c>
      <c r="E857" s="163" t="str">
        <f t="shared" si="13"/>
        <v>CTW-Utilities-Water</v>
      </c>
      <c r="F857" s="165">
        <v>31531.513028000001</v>
      </c>
      <c r="G857" s="166" t="s">
        <v>64</v>
      </c>
      <c r="H857" s="167">
        <v>0.5</v>
      </c>
    </row>
    <row r="858" spans="1:8" x14ac:dyDescent="0.3">
      <c r="A858" s="164" t="s">
        <v>691</v>
      </c>
      <c r="B858" s="164" t="s">
        <v>1175</v>
      </c>
      <c r="C858" s="163" t="s">
        <v>844</v>
      </c>
      <c r="D858" s="163" t="s">
        <v>879</v>
      </c>
      <c r="E858" s="163" t="str">
        <f t="shared" si="13"/>
        <v>CVC-Industrials-Electrical Compo&amp;Equip</v>
      </c>
      <c r="F858" s="165">
        <v>473.50325199999997</v>
      </c>
      <c r="G858" s="166" t="s">
        <v>68</v>
      </c>
      <c r="H858" s="167">
        <v>0.3</v>
      </c>
    </row>
    <row r="859" spans="1:8" x14ac:dyDescent="0.3">
      <c r="A859" s="164" t="s">
        <v>691</v>
      </c>
      <c r="B859" s="164" t="s">
        <v>1176</v>
      </c>
      <c r="C859" s="163" t="s">
        <v>829</v>
      </c>
      <c r="D859" s="163" t="s">
        <v>857</v>
      </c>
      <c r="E859" s="163" t="str">
        <f t="shared" si="13"/>
        <v>CVH-Consumer Discretionary-Consumer Services</v>
      </c>
      <c r="F859" s="165">
        <v>2103.6392409999999</v>
      </c>
      <c r="G859" s="166" t="s">
        <v>68</v>
      </c>
      <c r="H859" s="167">
        <v>0.3</v>
      </c>
    </row>
    <row r="860" spans="1:8" x14ac:dyDescent="0.3">
      <c r="A860" s="164" t="s">
        <v>691</v>
      </c>
      <c r="B860" s="164" t="s">
        <v>1177</v>
      </c>
      <c r="C860" s="163" t="s">
        <v>844</v>
      </c>
      <c r="D860" s="163" t="s">
        <v>856</v>
      </c>
      <c r="E860" s="163" t="str">
        <f t="shared" si="13"/>
        <v>CXH-Industrials-Transportation</v>
      </c>
      <c r="F860" s="165">
        <v>846.92200000000003</v>
      </c>
      <c r="G860" s="166" t="s">
        <v>73</v>
      </c>
      <c r="H860" s="167">
        <v>0.3</v>
      </c>
    </row>
    <row r="861" spans="1:8" x14ac:dyDescent="0.3">
      <c r="A861" s="164" t="s">
        <v>691</v>
      </c>
      <c r="B861" s="164" t="s">
        <v>1178</v>
      </c>
      <c r="C861" s="163" t="s">
        <v>848</v>
      </c>
      <c r="D861" s="163" t="s">
        <v>894</v>
      </c>
      <c r="E861" s="163" t="str">
        <f t="shared" si="13"/>
        <v>CYC-Materials-Ceramic, Granic, Brick</v>
      </c>
      <c r="F861" s="165">
        <v>-51545.791513999997</v>
      </c>
      <c r="G861" s="166" t="s">
        <v>80</v>
      </c>
      <c r="H861" s="167">
        <v>0</v>
      </c>
    </row>
    <row r="862" spans="1:8" x14ac:dyDescent="0.3">
      <c r="A862" s="164" t="s">
        <v>691</v>
      </c>
      <c r="B862" s="164" t="s">
        <v>1179</v>
      </c>
      <c r="C862" s="163" t="s">
        <v>848</v>
      </c>
      <c r="D862" s="163" t="s">
        <v>894</v>
      </c>
      <c r="E862" s="163" t="str">
        <f t="shared" si="13"/>
        <v>DAC-Materials-Ceramic, Granic, Brick</v>
      </c>
      <c r="F862" s="165">
        <v>326.30820599999998</v>
      </c>
      <c r="G862" s="166" t="s">
        <v>77</v>
      </c>
      <c r="H862" s="167">
        <v>0.2</v>
      </c>
    </row>
    <row r="863" spans="1:8" x14ac:dyDescent="0.3">
      <c r="A863" s="164" t="s">
        <v>691</v>
      </c>
      <c r="B863" s="164" t="s">
        <v>1180</v>
      </c>
      <c r="C863" s="163" t="s">
        <v>848</v>
      </c>
      <c r="D863" s="163" t="s">
        <v>887</v>
      </c>
      <c r="E863" s="163" t="str">
        <f t="shared" si="13"/>
        <v>DAP-Materials-Packaging&amp;Containers</v>
      </c>
      <c r="F863" s="165">
        <v>11480.086442</v>
      </c>
      <c r="G863" s="166" t="s">
        <v>73</v>
      </c>
      <c r="H863" s="167">
        <v>0.3</v>
      </c>
    </row>
    <row r="864" spans="1:8" x14ac:dyDescent="0.3">
      <c r="A864" s="164" t="s">
        <v>691</v>
      </c>
      <c r="B864" s="164" t="s">
        <v>1181</v>
      </c>
      <c r="C864" s="163" t="s">
        <v>844</v>
      </c>
      <c r="D864" s="163" t="s">
        <v>856</v>
      </c>
      <c r="E864" s="163" t="str">
        <f t="shared" si="13"/>
        <v>DAR-Industrials-Transportation</v>
      </c>
      <c r="F864" s="165">
        <v>9589.7228469999991</v>
      </c>
      <c r="G864" s="166" t="s">
        <v>71</v>
      </c>
      <c r="H864" s="167">
        <v>0.3</v>
      </c>
    </row>
    <row r="865" spans="1:8" x14ac:dyDescent="0.3">
      <c r="A865" s="164" t="s">
        <v>691</v>
      </c>
      <c r="B865" s="164" t="s">
        <v>1182</v>
      </c>
      <c r="C865" s="163" t="s">
        <v>844</v>
      </c>
      <c r="D865" s="163" t="s">
        <v>845</v>
      </c>
      <c r="E865" s="163" t="str">
        <f t="shared" si="13"/>
        <v>DAS-Industrials-Engineering&amp;Construction</v>
      </c>
      <c r="F865" s="165">
        <v>1245.9551200000001</v>
      </c>
      <c r="G865" s="166" t="s">
        <v>68</v>
      </c>
      <c r="H865" s="167">
        <v>0.3</v>
      </c>
    </row>
    <row r="866" spans="1:8" x14ac:dyDescent="0.3">
      <c r="A866" s="164" t="s">
        <v>691</v>
      </c>
      <c r="B866" s="164" t="s">
        <v>1183</v>
      </c>
      <c r="C866" s="163" t="s">
        <v>844</v>
      </c>
      <c r="D866" s="163" t="s">
        <v>856</v>
      </c>
      <c r="E866" s="163" t="str">
        <f t="shared" si="13"/>
        <v>DBH-Industrials-Transportation</v>
      </c>
      <c r="F866" s="165">
        <v>803.32432900000003</v>
      </c>
      <c r="G866" s="166" t="s">
        <v>75</v>
      </c>
      <c r="H866" s="167">
        <v>0.2</v>
      </c>
    </row>
    <row r="867" spans="1:8" x14ac:dyDescent="0.3">
      <c r="A867" s="164" t="s">
        <v>691</v>
      </c>
      <c r="B867" s="164" t="s">
        <v>1184</v>
      </c>
      <c r="C867" s="163" t="s">
        <v>869</v>
      </c>
      <c r="D867" s="163" t="s">
        <v>891</v>
      </c>
      <c r="E867" s="163" t="str">
        <f t="shared" si="13"/>
        <v>DBM-Health Care-Pharmaceuticals</v>
      </c>
      <c r="F867" s="165">
        <v>6513.5697479999999</v>
      </c>
      <c r="G867" s="166" t="s">
        <v>64</v>
      </c>
      <c r="H867" s="167">
        <v>0.5</v>
      </c>
    </row>
    <row r="868" spans="1:8" x14ac:dyDescent="0.3">
      <c r="A868" s="164" t="s">
        <v>691</v>
      </c>
      <c r="B868" s="164" t="s">
        <v>1185</v>
      </c>
      <c r="C868" s="163" t="s">
        <v>874</v>
      </c>
      <c r="D868" s="163" t="s">
        <v>878</v>
      </c>
      <c r="E868" s="163" t="str">
        <f t="shared" si="13"/>
        <v>DBW-Utilities-Water</v>
      </c>
      <c r="F868" s="165">
        <v>1195.820991</v>
      </c>
      <c r="G868" s="166" t="s">
        <v>66</v>
      </c>
      <c r="H868" s="167">
        <v>0.5</v>
      </c>
    </row>
    <row r="869" spans="1:8" x14ac:dyDescent="0.3">
      <c r="A869" s="164" t="s">
        <v>691</v>
      </c>
      <c r="B869" s="164" t="s">
        <v>1186</v>
      </c>
      <c r="C869" s="163" t="s">
        <v>844</v>
      </c>
      <c r="D869" s="163" t="s">
        <v>845</v>
      </c>
      <c r="E869" s="163" t="str">
        <f t="shared" si="13"/>
        <v>DC1-Industrials-Engineering&amp;Construction</v>
      </c>
      <c r="F869" s="165">
        <v>7722.2563630000004</v>
      </c>
      <c r="G869" s="166" t="s">
        <v>71</v>
      </c>
      <c r="H869" s="167">
        <v>0.3</v>
      </c>
    </row>
    <row r="870" spans="1:8" x14ac:dyDescent="0.3">
      <c r="A870" s="164" t="s">
        <v>691</v>
      </c>
      <c r="B870" s="164" t="s">
        <v>1187</v>
      </c>
      <c r="C870" s="163" t="s">
        <v>829</v>
      </c>
      <c r="D870" s="163" t="s">
        <v>853</v>
      </c>
      <c r="E870" s="163" t="str">
        <f t="shared" si="13"/>
        <v>DCD-Consumer Discretionary-Travel Services</v>
      </c>
      <c r="F870" s="165">
        <v>6635.9240159999999</v>
      </c>
      <c r="G870" s="166" t="s">
        <v>64</v>
      </c>
      <c r="H870" s="167">
        <v>0.5</v>
      </c>
    </row>
    <row r="871" spans="1:8" x14ac:dyDescent="0.3">
      <c r="A871" s="164" t="s">
        <v>691</v>
      </c>
      <c r="B871" s="164" t="s">
        <v>1188</v>
      </c>
      <c r="C871" s="163" t="s">
        <v>844</v>
      </c>
      <c r="D871" s="163" t="s">
        <v>845</v>
      </c>
      <c r="E871" s="163" t="str">
        <f t="shared" si="13"/>
        <v>DCF-Industrials-Engineering&amp;Construction</v>
      </c>
      <c r="F871" s="165">
        <v>-7068.020047</v>
      </c>
      <c r="G871" s="166" t="s">
        <v>64</v>
      </c>
      <c r="H871" s="167">
        <v>0.5</v>
      </c>
    </row>
    <row r="872" spans="1:8" x14ac:dyDescent="0.3">
      <c r="A872" s="164" t="s">
        <v>691</v>
      </c>
      <c r="B872" s="164" t="s">
        <v>1189</v>
      </c>
      <c r="C872" s="163" t="s">
        <v>829</v>
      </c>
      <c r="D872" s="163" t="s">
        <v>866</v>
      </c>
      <c r="E872" s="163" t="str">
        <f t="shared" si="13"/>
        <v>DCG-Consumer Discretionary-Textiles</v>
      </c>
      <c r="F872" s="165">
        <v>29842.34043</v>
      </c>
      <c r="G872" s="166" t="s">
        <v>66</v>
      </c>
      <c r="H872" s="167">
        <v>0.5</v>
      </c>
    </row>
    <row r="873" spans="1:8" x14ac:dyDescent="0.3">
      <c r="A873" s="164" t="s">
        <v>691</v>
      </c>
      <c r="B873" s="164" t="s">
        <v>1190</v>
      </c>
      <c r="C873" s="163" t="s">
        <v>829</v>
      </c>
      <c r="D873" s="163" t="s">
        <v>830</v>
      </c>
      <c r="E873" s="163" t="str">
        <f t="shared" si="13"/>
        <v>DCH-Consumer Discretionary-Consumer Retailing</v>
      </c>
      <c r="F873" s="165">
        <v>2043.1965399999999</v>
      </c>
      <c r="G873" s="166" t="s">
        <v>64</v>
      </c>
      <c r="H873" s="167">
        <v>0.5</v>
      </c>
    </row>
    <row r="874" spans="1:8" x14ac:dyDescent="0.3">
      <c r="A874" s="164" t="s">
        <v>691</v>
      </c>
      <c r="B874" s="164" t="s">
        <v>1191</v>
      </c>
      <c r="C874" s="163" t="s">
        <v>848</v>
      </c>
      <c r="D874" s="163" t="s">
        <v>885</v>
      </c>
      <c r="E874" s="163" t="str">
        <f t="shared" si="13"/>
        <v>DCI-Materials-Chemical</v>
      </c>
      <c r="F874" s="165">
        <v>7133.2311550000004</v>
      </c>
      <c r="G874" s="166" t="s">
        <v>73</v>
      </c>
      <c r="H874" s="167">
        <v>0.3</v>
      </c>
    </row>
    <row r="875" spans="1:8" x14ac:dyDescent="0.3">
      <c r="A875" s="164" t="s">
        <v>691</v>
      </c>
      <c r="B875" s="164" t="s">
        <v>1192</v>
      </c>
      <c r="C875" s="163" t="s">
        <v>848</v>
      </c>
      <c r="D875" s="163" t="s">
        <v>894</v>
      </c>
      <c r="E875" s="163" t="str">
        <f t="shared" si="13"/>
        <v>DCR-Materials-Ceramic, Granic, Brick</v>
      </c>
      <c r="F875" s="165">
        <v>295.85742099999999</v>
      </c>
      <c r="G875" s="166" t="s">
        <v>75</v>
      </c>
      <c r="H875" s="167">
        <v>0.2</v>
      </c>
    </row>
    <row r="876" spans="1:8" x14ac:dyDescent="0.3">
      <c r="A876" s="164" t="s">
        <v>691</v>
      </c>
      <c r="B876" s="164" t="s">
        <v>1193</v>
      </c>
      <c r="C876" s="163" t="s">
        <v>829</v>
      </c>
      <c r="D876" s="163" t="s">
        <v>832</v>
      </c>
      <c r="E876" s="163" t="str">
        <f t="shared" si="13"/>
        <v>DCS-Consumer Discretionary-Furniture</v>
      </c>
      <c r="F876" s="165">
        <v>-1608.7789769999999</v>
      </c>
      <c r="G876" s="166" t="s">
        <v>75</v>
      </c>
      <c r="H876" s="167">
        <v>0.2</v>
      </c>
    </row>
    <row r="877" spans="1:8" x14ac:dyDescent="0.3">
      <c r="A877" s="164" t="s">
        <v>691</v>
      </c>
      <c r="B877" s="164" t="s">
        <v>1194</v>
      </c>
      <c r="C877" s="163" t="s">
        <v>844</v>
      </c>
      <c r="D877" s="163" t="s">
        <v>845</v>
      </c>
      <c r="E877" s="163" t="str">
        <f t="shared" si="13"/>
        <v>DCT-Industrials-Engineering&amp;Construction</v>
      </c>
      <c r="F877" s="165">
        <v>-1135.7069899999999</v>
      </c>
      <c r="G877" s="166" t="s">
        <v>80</v>
      </c>
      <c r="H877" s="167">
        <v>0</v>
      </c>
    </row>
    <row r="878" spans="1:8" x14ac:dyDescent="0.3">
      <c r="A878" s="164" t="s">
        <v>691</v>
      </c>
      <c r="B878" s="164" t="s">
        <v>1195</v>
      </c>
      <c r="C878" s="163" t="s">
        <v>844</v>
      </c>
      <c r="D878" s="163" t="s">
        <v>856</v>
      </c>
      <c r="E878" s="163" t="str">
        <f t="shared" si="13"/>
        <v>DDH-Industrials-Transportation</v>
      </c>
      <c r="F878" s="165">
        <v>684.02618700000005</v>
      </c>
      <c r="G878" s="166" t="s">
        <v>66</v>
      </c>
      <c r="H878" s="167">
        <v>0.5</v>
      </c>
    </row>
    <row r="879" spans="1:8" x14ac:dyDescent="0.3">
      <c r="A879" s="164" t="s">
        <v>691</v>
      </c>
      <c r="B879" s="164" t="s">
        <v>1196</v>
      </c>
      <c r="C879" s="163" t="s">
        <v>844</v>
      </c>
      <c r="D879" s="163" t="s">
        <v>856</v>
      </c>
      <c r="E879" s="163" t="str">
        <f t="shared" si="13"/>
        <v>DDM-Industrials-Transportation</v>
      </c>
      <c r="F879" s="165">
        <v>-63841.671062000001</v>
      </c>
      <c r="G879" s="166" t="s">
        <v>78</v>
      </c>
      <c r="H879" s="167">
        <v>0.2</v>
      </c>
    </row>
    <row r="880" spans="1:8" x14ac:dyDescent="0.3">
      <c r="A880" s="164" t="s">
        <v>691</v>
      </c>
      <c r="B880" s="164" t="s">
        <v>1197</v>
      </c>
      <c r="C880" s="163" t="s">
        <v>869</v>
      </c>
      <c r="D880" s="163" t="s">
        <v>891</v>
      </c>
      <c r="E880" s="163" t="str">
        <f t="shared" si="13"/>
        <v>DDN-Health Care-Pharmaceuticals</v>
      </c>
      <c r="F880" s="165">
        <v>15868.100710000001</v>
      </c>
      <c r="G880" s="166" t="s">
        <v>71</v>
      </c>
      <c r="H880" s="167">
        <v>0.3</v>
      </c>
    </row>
    <row r="881" spans="1:8" x14ac:dyDescent="0.3">
      <c r="A881" s="164" t="s">
        <v>691</v>
      </c>
      <c r="B881" s="164" t="s">
        <v>1198</v>
      </c>
      <c r="C881" s="163" t="s">
        <v>848</v>
      </c>
      <c r="D881" s="163" t="s">
        <v>885</v>
      </c>
      <c r="E881" s="163" t="str">
        <f t="shared" si="13"/>
        <v>DDV-Materials-Chemical</v>
      </c>
      <c r="F881" s="165">
        <v>201681.27719399999</v>
      </c>
      <c r="G881" s="166" t="s">
        <v>71</v>
      </c>
      <c r="H881" s="167">
        <v>0.3</v>
      </c>
    </row>
    <row r="882" spans="1:8" x14ac:dyDescent="0.3">
      <c r="A882" s="164" t="s">
        <v>691</v>
      </c>
      <c r="B882" s="164" t="s">
        <v>1199</v>
      </c>
      <c r="C882" s="163" t="s">
        <v>848</v>
      </c>
      <c r="D882" s="163" t="s">
        <v>889</v>
      </c>
      <c r="E882" s="163" t="str">
        <f t="shared" si="13"/>
        <v xml:space="preserve">DFC-Materials-Steel </v>
      </c>
      <c r="F882" s="165">
        <v>25223.348682</v>
      </c>
      <c r="G882" s="166" t="s">
        <v>71</v>
      </c>
      <c r="H882" s="167">
        <v>0.3</v>
      </c>
    </row>
    <row r="883" spans="1:8" x14ac:dyDescent="0.3">
      <c r="A883" s="164" t="s">
        <v>691</v>
      </c>
      <c r="B883" s="164" t="s">
        <v>1200</v>
      </c>
      <c r="C883" s="163" t="s">
        <v>829</v>
      </c>
      <c r="D883" s="163" t="s">
        <v>830</v>
      </c>
      <c r="E883" s="163" t="str">
        <f t="shared" si="13"/>
        <v>DFS-Consumer Discretionary-Consumer Retailing</v>
      </c>
      <c r="F883" s="165">
        <v>4087.3462610000001</v>
      </c>
      <c r="G883" s="166" t="s">
        <v>75</v>
      </c>
      <c r="H883" s="167">
        <v>0.2</v>
      </c>
    </row>
    <row r="884" spans="1:8" x14ac:dyDescent="0.3">
      <c r="A884" s="164" t="s">
        <v>691</v>
      </c>
      <c r="B884" s="164" t="s">
        <v>1201</v>
      </c>
      <c r="C884" s="163" t="s">
        <v>844</v>
      </c>
      <c r="D884" s="163" t="s">
        <v>845</v>
      </c>
      <c r="E884" s="163" t="str">
        <f t="shared" si="13"/>
        <v>DGT-Industrials-Engineering&amp;Construction</v>
      </c>
      <c r="F884" s="165">
        <v>38.911836000000001</v>
      </c>
      <c r="G884" s="166" t="s">
        <v>80</v>
      </c>
      <c r="H884" s="167">
        <v>0</v>
      </c>
    </row>
    <row r="885" spans="1:8" x14ac:dyDescent="0.3">
      <c r="A885" s="164" t="s">
        <v>691</v>
      </c>
      <c r="B885" s="164" t="s">
        <v>1202</v>
      </c>
      <c r="C885" s="163" t="s">
        <v>848</v>
      </c>
      <c r="D885" s="163" t="s">
        <v>886</v>
      </c>
      <c r="E885" s="163" t="str">
        <f t="shared" si="13"/>
        <v>DHB-Materials-Fertilizer</v>
      </c>
      <c r="F885" s="165">
        <v>-320483.30612800003</v>
      </c>
      <c r="G885" s="166" t="s">
        <v>80</v>
      </c>
      <c r="H885" s="167">
        <v>0</v>
      </c>
    </row>
    <row r="886" spans="1:8" x14ac:dyDescent="0.3">
      <c r="A886" s="164" t="s">
        <v>691</v>
      </c>
      <c r="B886" s="164" t="s">
        <v>1203</v>
      </c>
      <c r="C886" s="163" t="s">
        <v>869</v>
      </c>
      <c r="D886" s="163" t="s">
        <v>891</v>
      </c>
      <c r="E886" s="163" t="str">
        <f t="shared" si="13"/>
        <v>DHD-Health Care-Pharmaceuticals</v>
      </c>
      <c r="F886" s="165">
        <v>33285.469281999998</v>
      </c>
      <c r="G886" s="166" t="s">
        <v>66</v>
      </c>
      <c r="H886" s="167">
        <v>0.5</v>
      </c>
    </row>
    <row r="887" spans="1:8" x14ac:dyDescent="0.3">
      <c r="A887" s="164" t="s">
        <v>691</v>
      </c>
      <c r="B887" s="164" t="s">
        <v>1204</v>
      </c>
      <c r="C887" s="163" t="s">
        <v>869</v>
      </c>
      <c r="D887" s="163" t="s">
        <v>891</v>
      </c>
      <c r="E887" s="163" t="str">
        <f t="shared" si="13"/>
        <v>DHN-Health Care-Pharmaceuticals</v>
      </c>
      <c r="F887" s="165">
        <v>7478.6722449999997</v>
      </c>
      <c r="G887" s="166" t="s">
        <v>66</v>
      </c>
      <c r="H887" s="167">
        <v>0.5</v>
      </c>
    </row>
    <row r="888" spans="1:8" x14ac:dyDescent="0.3">
      <c r="A888" s="164" t="s">
        <v>691</v>
      </c>
      <c r="B888" s="164" t="s">
        <v>1205</v>
      </c>
      <c r="C888" s="163" t="s">
        <v>869</v>
      </c>
      <c r="D888" s="163" t="s">
        <v>891</v>
      </c>
      <c r="E888" s="163" t="str">
        <f t="shared" si="13"/>
        <v>DKP-Health Care-Pharmaceuticals</v>
      </c>
      <c r="F888" s="165">
        <v>2101.6094710000002</v>
      </c>
      <c r="G888" s="166" t="s">
        <v>78</v>
      </c>
      <c r="H888" s="167">
        <v>0.2</v>
      </c>
    </row>
    <row r="889" spans="1:8" x14ac:dyDescent="0.3">
      <c r="A889" s="164" t="s">
        <v>691</v>
      </c>
      <c r="B889" s="164" t="s">
        <v>1206</v>
      </c>
      <c r="C889" s="163" t="s">
        <v>829</v>
      </c>
      <c r="D889" s="163" t="s">
        <v>853</v>
      </c>
      <c r="E889" s="163" t="str">
        <f t="shared" si="13"/>
        <v>DLD-Consumer Discretionary-Travel Services</v>
      </c>
      <c r="F889" s="165">
        <v>-6623.4266369999996</v>
      </c>
      <c r="G889" s="166" t="s">
        <v>80</v>
      </c>
      <c r="H889" s="167">
        <v>0</v>
      </c>
    </row>
    <row r="890" spans="1:8" x14ac:dyDescent="0.3">
      <c r="A890" s="164" t="s">
        <v>691</v>
      </c>
      <c r="B890" s="164" t="s">
        <v>1207</v>
      </c>
      <c r="C890" s="163" t="s">
        <v>795</v>
      </c>
      <c r="D890" s="163" t="s">
        <v>852</v>
      </c>
      <c r="E890" s="163" t="str">
        <f t="shared" si="13"/>
        <v>DLR-Financial-Real Estate</v>
      </c>
      <c r="F890" s="165">
        <v>-9801.6415070000003</v>
      </c>
      <c r="G890" s="166" t="s">
        <v>80</v>
      </c>
      <c r="H890" s="167">
        <v>0</v>
      </c>
    </row>
    <row r="891" spans="1:8" x14ac:dyDescent="0.3">
      <c r="A891" s="164" t="s">
        <v>691</v>
      </c>
      <c r="B891" s="164" t="s">
        <v>1208</v>
      </c>
      <c r="C891" s="163" t="s">
        <v>844</v>
      </c>
      <c r="D891" s="163" t="s">
        <v>856</v>
      </c>
      <c r="E891" s="163" t="str">
        <f t="shared" si="13"/>
        <v>DLT-Industrials-Transportation</v>
      </c>
      <c r="F891" s="165">
        <v>10280.904858</v>
      </c>
      <c r="G891" s="166" t="s">
        <v>75</v>
      </c>
      <c r="H891" s="167">
        <v>0.2</v>
      </c>
    </row>
    <row r="892" spans="1:8" x14ac:dyDescent="0.3">
      <c r="A892" s="164" t="s">
        <v>691</v>
      </c>
      <c r="B892" s="164" t="s">
        <v>1209</v>
      </c>
      <c r="C892" s="163" t="s">
        <v>829</v>
      </c>
      <c r="D892" s="163" t="s">
        <v>866</v>
      </c>
      <c r="E892" s="163" t="str">
        <f t="shared" si="13"/>
        <v>DM7-Consumer Discretionary-Textiles</v>
      </c>
      <c r="F892" s="165">
        <v>40141.735121999998</v>
      </c>
      <c r="G892" s="166" t="s">
        <v>64</v>
      </c>
      <c r="H892" s="167">
        <v>0.5</v>
      </c>
    </row>
    <row r="893" spans="1:8" x14ac:dyDescent="0.3">
      <c r="A893" s="164" t="s">
        <v>691</v>
      </c>
      <c r="B893" s="164" t="s">
        <v>1210</v>
      </c>
      <c r="C893" s="163" t="s">
        <v>874</v>
      </c>
      <c r="D893" s="163" t="s">
        <v>878</v>
      </c>
      <c r="E893" s="163" t="str">
        <f t="shared" si="13"/>
        <v>DNA-Utilities-Water</v>
      </c>
      <c r="F893" s="165">
        <v>110277.47349400001</v>
      </c>
      <c r="G893" s="166" t="s">
        <v>68</v>
      </c>
      <c r="H893" s="167">
        <v>0.3</v>
      </c>
    </row>
    <row r="894" spans="1:8" x14ac:dyDescent="0.3">
      <c r="A894" s="164" t="s">
        <v>691</v>
      </c>
      <c r="B894" s="164" t="s">
        <v>1211</v>
      </c>
      <c r="C894" s="163" t="s">
        <v>829</v>
      </c>
      <c r="D894" s="163" t="s">
        <v>859</v>
      </c>
      <c r="E894" s="163" t="str">
        <f t="shared" si="13"/>
        <v>DNB-Consumer Discretionary-Printing</v>
      </c>
      <c r="F894" s="165">
        <v>408.23455799999999</v>
      </c>
      <c r="G894" s="166" t="s">
        <v>73</v>
      </c>
      <c r="H894" s="167">
        <v>0.3</v>
      </c>
    </row>
    <row r="895" spans="1:8" x14ac:dyDescent="0.3">
      <c r="A895" s="164" t="s">
        <v>691</v>
      </c>
      <c r="B895" s="164" t="s">
        <v>1212</v>
      </c>
      <c r="C895" s="163" t="s">
        <v>844</v>
      </c>
      <c r="D895" s="163" t="s">
        <v>845</v>
      </c>
      <c r="E895" s="163" t="str">
        <f t="shared" si="13"/>
        <v>DND-Industrials-Engineering&amp;Construction</v>
      </c>
      <c r="F895" s="165">
        <v>24960.013927</v>
      </c>
      <c r="G895" s="166" t="s">
        <v>61</v>
      </c>
      <c r="H895" s="167">
        <v>0.5</v>
      </c>
    </row>
    <row r="896" spans="1:8" x14ac:dyDescent="0.3">
      <c r="A896" s="164" t="s">
        <v>691</v>
      </c>
      <c r="B896" s="164" t="s">
        <v>1213</v>
      </c>
      <c r="C896" s="163" t="s">
        <v>844</v>
      </c>
      <c r="D896" s="163" t="s">
        <v>1074</v>
      </c>
      <c r="E896" s="163" t="str">
        <f t="shared" si="13"/>
        <v>DNE-Industrials-Waste &amp; Disposable services</v>
      </c>
      <c r="F896" s="165">
        <v>8284.4460450000006</v>
      </c>
      <c r="G896" s="166" t="s">
        <v>73</v>
      </c>
      <c r="H896" s="167">
        <v>0.3</v>
      </c>
    </row>
    <row r="897" spans="1:8" x14ac:dyDescent="0.3">
      <c r="A897" s="164" t="s">
        <v>691</v>
      </c>
      <c r="B897" s="164" t="s">
        <v>1214</v>
      </c>
      <c r="C897" s="163" t="s">
        <v>874</v>
      </c>
      <c r="D897" s="163" t="s">
        <v>876</v>
      </c>
      <c r="E897" s="163" t="str">
        <f t="shared" si="13"/>
        <v>DNH-Utilities-Hydroelectric Power</v>
      </c>
      <c r="F897" s="165">
        <v>1281112.0526109999</v>
      </c>
      <c r="G897" s="166" t="s">
        <v>61</v>
      </c>
      <c r="H897" s="167">
        <v>0.5</v>
      </c>
    </row>
    <row r="898" spans="1:8" x14ac:dyDescent="0.3">
      <c r="A898" s="164" t="s">
        <v>691</v>
      </c>
      <c r="B898" s="164" t="s">
        <v>1215</v>
      </c>
      <c r="C898" s="163" t="s">
        <v>844</v>
      </c>
      <c r="D898" s="163" t="s">
        <v>856</v>
      </c>
      <c r="E898" s="163" t="str">
        <f t="shared" si="13"/>
        <v>DNL-Industrials-Transportation</v>
      </c>
      <c r="F898" s="165">
        <v>7322.7814959999996</v>
      </c>
      <c r="G898" s="166" t="s">
        <v>64</v>
      </c>
      <c r="H898" s="167">
        <v>0.5</v>
      </c>
    </row>
    <row r="899" spans="1:8" x14ac:dyDescent="0.3">
      <c r="A899" s="164" t="s">
        <v>691</v>
      </c>
      <c r="B899" s="164" t="s">
        <v>1216</v>
      </c>
      <c r="C899" s="163" t="s">
        <v>874</v>
      </c>
      <c r="D899" s="163" t="s">
        <v>878</v>
      </c>
      <c r="E899" s="163" t="str">
        <f t="shared" ref="E899:E962" si="14">B899&amp;"-"&amp;C899&amp;"-"&amp;D899</f>
        <v>DNN-Utilities-Water</v>
      </c>
      <c r="F899" s="165">
        <v>125546.675692</v>
      </c>
      <c r="G899" s="166" t="s">
        <v>61</v>
      </c>
      <c r="H899" s="167">
        <v>0.5</v>
      </c>
    </row>
    <row r="900" spans="1:8" x14ac:dyDescent="0.3">
      <c r="A900" s="164" t="s">
        <v>691</v>
      </c>
      <c r="B900" s="164" t="s">
        <v>1217</v>
      </c>
      <c r="C900" s="163" t="s">
        <v>844</v>
      </c>
      <c r="D900" s="163" t="s">
        <v>856</v>
      </c>
      <c r="E900" s="163" t="str">
        <f t="shared" si="14"/>
        <v>DNR-Industrials-Transportation</v>
      </c>
      <c r="F900" s="165">
        <v>2410.9119260000002</v>
      </c>
      <c r="G900" s="166" t="s">
        <v>73</v>
      </c>
      <c r="H900" s="167">
        <v>0.3</v>
      </c>
    </row>
    <row r="901" spans="1:8" x14ac:dyDescent="0.3">
      <c r="A901" s="164" t="s">
        <v>691</v>
      </c>
      <c r="B901" s="164" t="s">
        <v>1218</v>
      </c>
      <c r="C901" s="163" t="s">
        <v>848</v>
      </c>
      <c r="D901" s="163" t="s">
        <v>889</v>
      </c>
      <c r="E901" s="163" t="str">
        <f t="shared" si="14"/>
        <v xml:space="preserve">DNS-Materials-Steel </v>
      </c>
      <c r="F901" s="165">
        <v>21579.168299000001</v>
      </c>
      <c r="G901" s="166" t="s">
        <v>71</v>
      </c>
      <c r="H901" s="167">
        <v>0.3</v>
      </c>
    </row>
    <row r="902" spans="1:8" x14ac:dyDescent="0.3">
      <c r="A902" s="164" t="s">
        <v>691</v>
      </c>
      <c r="B902" s="164" t="s">
        <v>1219</v>
      </c>
      <c r="C902" s="163" t="s">
        <v>874</v>
      </c>
      <c r="D902" s="163" t="s">
        <v>878</v>
      </c>
      <c r="E902" s="163" t="str">
        <f t="shared" si="14"/>
        <v>DNW-Utilities-Water</v>
      </c>
      <c r="F902" s="165">
        <v>116039.58228800001</v>
      </c>
      <c r="G902" s="166" t="s">
        <v>73</v>
      </c>
      <c r="H902" s="167">
        <v>0.3</v>
      </c>
    </row>
    <row r="903" spans="1:8" x14ac:dyDescent="0.3">
      <c r="A903" s="164" t="s">
        <v>691</v>
      </c>
      <c r="B903" s="164" t="s">
        <v>1220</v>
      </c>
      <c r="C903" s="163" t="s">
        <v>833</v>
      </c>
      <c r="D903" s="163" t="s">
        <v>834</v>
      </c>
      <c r="E903" s="163" t="str">
        <f t="shared" si="14"/>
        <v>DOC-Consumer Staples-Agriculture</v>
      </c>
      <c r="F903" s="165">
        <v>4095.2090010000002</v>
      </c>
      <c r="G903" s="166" t="s">
        <v>66</v>
      </c>
      <c r="H903" s="167">
        <v>0.5</v>
      </c>
    </row>
    <row r="904" spans="1:8" x14ac:dyDescent="0.3">
      <c r="A904" s="164" t="s">
        <v>691</v>
      </c>
      <c r="B904" s="164" t="s">
        <v>1221</v>
      </c>
      <c r="C904" s="163" t="s">
        <v>844</v>
      </c>
      <c r="D904" s="163" t="s">
        <v>856</v>
      </c>
      <c r="E904" s="163" t="str">
        <f t="shared" si="14"/>
        <v>DOP-Industrials-Transportation</v>
      </c>
      <c r="F904" s="165">
        <v>7722.8524749999997</v>
      </c>
      <c r="G904" s="166" t="s">
        <v>68</v>
      </c>
      <c r="H904" s="167">
        <v>0.3</v>
      </c>
    </row>
    <row r="905" spans="1:8" x14ac:dyDescent="0.3">
      <c r="A905" s="164" t="s">
        <v>691</v>
      </c>
      <c r="B905" s="164" t="s">
        <v>1222</v>
      </c>
      <c r="C905" s="163" t="s">
        <v>869</v>
      </c>
      <c r="D905" s="163" t="s">
        <v>891</v>
      </c>
      <c r="E905" s="163" t="str">
        <f t="shared" si="14"/>
        <v>DP1-Health Care-Pharmaceuticals</v>
      </c>
      <c r="F905" s="165">
        <v>31750.696657</v>
      </c>
      <c r="G905" s="166" t="s">
        <v>73</v>
      </c>
      <c r="H905" s="167">
        <v>0.3</v>
      </c>
    </row>
    <row r="906" spans="1:8" x14ac:dyDescent="0.3">
      <c r="A906" s="164" t="s">
        <v>691</v>
      </c>
      <c r="B906" s="164" t="s">
        <v>1223</v>
      </c>
      <c r="C906" s="163" t="s">
        <v>869</v>
      </c>
      <c r="D906" s="163" t="s">
        <v>891</v>
      </c>
      <c r="E906" s="163" t="str">
        <f t="shared" si="14"/>
        <v>DP2-Health Care-Pharmaceuticals</v>
      </c>
      <c r="F906" s="165">
        <v>-13301.317025</v>
      </c>
      <c r="G906" s="166" t="s">
        <v>80</v>
      </c>
      <c r="H906" s="167">
        <v>0</v>
      </c>
    </row>
    <row r="907" spans="1:8" x14ac:dyDescent="0.3">
      <c r="A907" s="164" t="s">
        <v>691</v>
      </c>
      <c r="B907" s="164" t="s">
        <v>1224</v>
      </c>
      <c r="C907" s="163" t="s">
        <v>869</v>
      </c>
      <c r="D907" s="163" t="s">
        <v>891</v>
      </c>
      <c r="E907" s="163" t="str">
        <f t="shared" si="14"/>
        <v>DPH-Health Care-Pharmaceuticals</v>
      </c>
      <c r="F907" s="165">
        <v>15772.543366</v>
      </c>
      <c r="G907" s="166" t="s">
        <v>64</v>
      </c>
      <c r="H907" s="167">
        <v>0.5</v>
      </c>
    </row>
    <row r="908" spans="1:8" x14ac:dyDescent="0.3">
      <c r="A908" s="164" t="s">
        <v>691</v>
      </c>
      <c r="B908" s="164" t="s">
        <v>1225</v>
      </c>
      <c r="C908" s="163" t="s">
        <v>869</v>
      </c>
      <c r="D908" s="163" t="s">
        <v>891</v>
      </c>
      <c r="E908" s="163" t="str">
        <f t="shared" si="14"/>
        <v>DPP-Health Care-Pharmaceuticals</v>
      </c>
      <c r="F908" s="165">
        <v>5044.8608080000004</v>
      </c>
      <c r="G908" s="166" t="s">
        <v>66</v>
      </c>
      <c r="H908" s="167">
        <v>0.5</v>
      </c>
    </row>
    <row r="909" spans="1:8" x14ac:dyDescent="0.3">
      <c r="A909" s="164" t="s">
        <v>691</v>
      </c>
      <c r="B909" s="164" t="s">
        <v>1226</v>
      </c>
      <c r="C909" s="163" t="s">
        <v>844</v>
      </c>
      <c r="D909" s="163" t="s">
        <v>884</v>
      </c>
      <c r="E909" s="163" t="str">
        <f t="shared" si="14"/>
        <v>DRI-Industrials-Rubber</v>
      </c>
      <c r="F909" s="165">
        <v>48484.699647000001</v>
      </c>
      <c r="G909" s="166" t="s">
        <v>78</v>
      </c>
      <c r="H909" s="167">
        <v>0.2</v>
      </c>
    </row>
    <row r="910" spans="1:8" x14ac:dyDescent="0.3">
      <c r="A910" s="164" t="s">
        <v>691</v>
      </c>
      <c r="B910" s="164" t="s">
        <v>1227</v>
      </c>
      <c r="C910" s="163" t="s">
        <v>848</v>
      </c>
      <c r="D910" s="163" t="s">
        <v>894</v>
      </c>
      <c r="E910" s="163" t="str">
        <f t="shared" si="14"/>
        <v>DSG-Materials-Ceramic, Granic, Brick</v>
      </c>
      <c r="F910" s="165">
        <v>-13271.703423000001</v>
      </c>
      <c r="G910" s="166" t="s">
        <v>73</v>
      </c>
      <c r="H910" s="167">
        <v>0.3</v>
      </c>
    </row>
    <row r="911" spans="1:8" x14ac:dyDescent="0.3">
      <c r="A911" s="164" t="s">
        <v>691</v>
      </c>
      <c r="B911" s="164" t="s">
        <v>1228</v>
      </c>
      <c r="C911" s="163" t="s">
        <v>829</v>
      </c>
      <c r="D911" s="163" t="s">
        <v>853</v>
      </c>
      <c r="E911" s="163" t="str">
        <f t="shared" si="14"/>
        <v>DSP-Consumer Discretionary-Travel Services</v>
      </c>
      <c r="F911" s="165">
        <v>66890.547325000007</v>
      </c>
      <c r="G911" s="166" t="s">
        <v>64</v>
      </c>
      <c r="H911" s="167">
        <v>0.5</v>
      </c>
    </row>
    <row r="912" spans="1:8" x14ac:dyDescent="0.3">
      <c r="A912" s="164" t="s">
        <v>691</v>
      </c>
      <c r="B912" s="164" t="s">
        <v>1229</v>
      </c>
      <c r="C912" s="163" t="s">
        <v>844</v>
      </c>
      <c r="D912" s="163" t="s">
        <v>845</v>
      </c>
      <c r="E912" s="163" t="str">
        <f t="shared" si="14"/>
        <v>DSS-Industrials-Engineering&amp;Construction</v>
      </c>
      <c r="F912" s="165">
        <v>3079.0441970000002</v>
      </c>
      <c r="G912" s="166" t="s">
        <v>66</v>
      </c>
      <c r="H912" s="167">
        <v>0.5</v>
      </c>
    </row>
    <row r="913" spans="1:8" x14ac:dyDescent="0.3">
      <c r="A913" s="164" t="s">
        <v>691</v>
      </c>
      <c r="B913" s="164" t="s">
        <v>1230</v>
      </c>
      <c r="C913" s="163" t="s">
        <v>844</v>
      </c>
      <c r="D913" s="163" t="s">
        <v>856</v>
      </c>
      <c r="E913" s="163" t="str">
        <f t="shared" si="14"/>
        <v>DSV-Industrials-Transportation</v>
      </c>
      <c r="F913" s="165">
        <v>2000.734179</v>
      </c>
      <c r="G913" s="166" t="s">
        <v>71</v>
      </c>
      <c r="H913" s="167">
        <v>0.3</v>
      </c>
    </row>
    <row r="914" spans="1:8" x14ac:dyDescent="0.3">
      <c r="A914" s="164" t="s">
        <v>691</v>
      </c>
      <c r="B914" s="164" t="s">
        <v>1231</v>
      </c>
      <c r="C914" s="163" t="s">
        <v>844</v>
      </c>
      <c r="D914" s="163" t="s">
        <v>856</v>
      </c>
      <c r="E914" s="163" t="str">
        <f t="shared" si="14"/>
        <v>DT4-Industrials-Transportation</v>
      </c>
      <c r="F914" s="165">
        <v>1298.071373</v>
      </c>
      <c r="G914" s="166" t="s">
        <v>75</v>
      </c>
      <c r="H914" s="167">
        <v>0.2</v>
      </c>
    </row>
    <row r="915" spans="1:8" x14ac:dyDescent="0.3">
      <c r="A915" s="164" t="s">
        <v>691</v>
      </c>
      <c r="B915" s="164" t="s">
        <v>1232</v>
      </c>
      <c r="C915" s="163" t="s">
        <v>844</v>
      </c>
      <c r="D915" s="163" t="s">
        <v>1074</v>
      </c>
      <c r="E915" s="163" t="str">
        <f t="shared" si="14"/>
        <v>DTB-Industrials-Waste &amp; Disposable services</v>
      </c>
      <c r="F915" s="165">
        <v>2360.8042449999998</v>
      </c>
      <c r="G915" s="166" t="s">
        <v>66</v>
      </c>
      <c r="H915" s="167">
        <v>0.5</v>
      </c>
    </row>
    <row r="916" spans="1:8" x14ac:dyDescent="0.3">
      <c r="A916" s="164" t="s">
        <v>691</v>
      </c>
      <c r="B916" s="164" t="s">
        <v>1233</v>
      </c>
      <c r="C916" s="163" t="s">
        <v>848</v>
      </c>
      <c r="D916" s="163" t="s">
        <v>894</v>
      </c>
      <c r="E916" s="163" t="str">
        <f t="shared" si="14"/>
        <v>DTC-Materials-Ceramic, Granic, Brick</v>
      </c>
      <c r="F916" s="165">
        <v>15521.433423</v>
      </c>
      <c r="G916" s="166" t="s">
        <v>80</v>
      </c>
      <c r="H916" s="167">
        <v>0</v>
      </c>
    </row>
    <row r="917" spans="1:8" x14ac:dyDescent="0.3">
      <c r="A917" s="164" t="s">
        <v>691</v>
      </c>
      <c r="B917" s="164" t="s">
        <v>1234</v>
      </c>
      <c r="C917" s="163" t="s">
        <v>869</v>
      </c>
      <c r="D917" s="163" t="s">
        <v>891</v>
      </c>
      <c r="E917" s="163" t="str">
        <f t="shared" si="14"/>
        <v>DTG-Health Care-Pharmaceuticals</v>
      </c>
      <c r="F917" s="165">
        <v>12238.814817</v>
      </c>
      <c r="G917" s="166" t="s">
        <v>73</v>
      </c>
      <c r="H917" s="167">
        <v>0.3</v>
      </c>
    </row>
    <row r="918" spans="1:8" x14ac:dyDescent="0.3">
      <c r="A918" s="164" t="s">
        <v>691</v>
      </c>
      <c r="B918" s="164" t="s">
        <v>1235</v>
      </c>
      <c r="C918" s="163" t="s">
        <v>829</v>
      </c>
      <c r="D918" s="163" t="s">
        <v>898</v>
      </c>
      <c r="E918" s="163" t="str">
        <f t="shared" si="14"/>
        <v>DTI-Consumer Discretionary-Wholesale</v>
      </c>
      <c r="F918" s="165">
        <v>1185.6640190000001</v>
      </c>
      <c r="G918" s="166" t="s">
        <v>66</v>
      </c>
      <c r="H918" s="167">
        <v>0.5</v>
      </c>
    </row>
    <row r="919" spans="1:8" x14ac:dyDescent="0.3">
      <c r="A919" s="164" t="s">
        <v>691</v>
      </c>
      <c r="B919" s="164" t="s">
        <v>1236</v>
      </c>
      <c r="C919" s="163" t="s">
        <v>874</v>
      </c>
      <c r="D919" s="163" t="s">
        <v>875</v>
      </c>
      <c r="E919" s="163" t="str">
        <f t="shared" si="14"/>
        <v>DTK-Utilities-Electricity transmission</v>
      </c>
      <c r="F919" s="165">
        <v>498660.42255199997</v>
      </c>
      <c r="G919" s="166" t="s">
        <v>78</v>
      </c>
      <c r="H919" s="167">
        <v>0.2</v>
      </c>
    </row>
    <row r="920" spans="1:8" x14ac:dyDescent="0.3">
      <c r="A920" s="164" t="s">
        <v>691</v>
      </c>
      <c r="B920" s="164" t="s">
        <v>1237</v>
      </c>
      <c r="C920" s="163" t="s">
        <v>829</v>
      </c>
      <c r="D920" s="163" t="s">
        <v>898</v>
      </c>
      <c r="E920" s="163" t="str">
        <f t="shared" si="14"/>
        <v>DTN-Consumer Discretionary-Wholesale</v>
      </c>
      <c r="F920" s="165">
        <v>2268.9169059999999</v>
      </c>
      <c r="G920" s="166" t="s">
        <v>71</v>
      </c>
      <c r="H920" s="167">
        <v>0.3</v>
      </c>
    </row>
    <row r="921" spans="1:8" x14ac:dyDescent="0.3">
      <c r="A921" s="164" t="s">
        <v>691</v>
      </c>
      <c r="B921" s="164" t="s">
        <v>1238</v>
      </c>
      <c r="C921" s="163" t="s">
        <v>844</v>
      </c>
      <c r="D921" s="163" t="s">
        <v>845</v>
      </c>
      <c r="E921" s="163" t="str">
        <f t="shared" si="14"/>
        <v>DTV-Industrials-Engineering&amp;Construction</v>
      </c>
      <c r="F921" s="165">
        <v>17373.267827</v>
      </c>
      <c r="G921" s="166" t="s">
        <v>61</v>
      </c>
      <c r="H921" s="167">
        <v>0.5</v>
      </c>
    </row>
    <row r="922" spans="1:8" x14ac:dyDescent="0.3">
      <c r="A922" s="164" t="s">
        <v>691</v>
      </c>
      <c r="B922" s="164" t="s">
        <v>1239</v>
      </c>
      <c r="C922" s="163" t="s">
        <v>844</v>
      </c>
      <c r="D922" s="163" t="s">
        <v>856</v>
      </c>
      <c r="E922" s="163" t="str">
        <f t="shared" si="14"/>
        <v>DVC-Industrials-Transportation</v>
      </c>
      <c r="F922" s="165">
        <v>6525.1271059999999</v>
      </c>
      <c r="G922" s="166" t="s">
        <v>73</v>
      </c>
      <c r="H922" s="167">
        <v>0.3</v>
      </c>
    </row>
    <row r="923" spans="1:8" x14ac:dyDescent="0.3">
      <c r="A923" s="164" t="s">
        <v>691</v>
      </c>
      <c r="B923" s="164" t="s">
        <v>1240</v>
      </c>
      <c r="C923" s="163" t="s">
        <v>869</v>
      </c>
      <c r="D923" s="163" t="s">
        <v>891</v>
      </c>
      <c r="E923" s="163" t="str">
        <f t="shared" si="14"/>
        <v>DVN-Health Care-Pharmaceuticals</v>
      </c>
      <c r="F923" s="165">
        <v>186920.86532300001</v>
      </c>
      <c r="G923" s="166" t="s">
        <v>68</v>
      </c>
      <c r="H923" s="167">
        <v>0.3</v>
      </c>
    </row>
    <row r="924" spans="1:8" x14ac:dyDescent="0.3">
      <c r="A924" s="164" t="s">
        <v>691</v>
      </c>
      <c r="B924" s="164" t="s">
        <v>1241</v>
      </c>
      <c r="C924" s="163" t="s">
        <v>844</v>
      </c>
      <c r="D924" s="163" t="s">
        <v>845</v>
      </c>
      <c r="E924" s="163" t="str">
        <f t="shared" si="14"/>
        <v>DVW-Industrials-Engineering&amp;Construction</v>
      </c>
      <c r="F924" s="165">
        <v>10754.202943</v>
      </c>
      <c r="G924" s="166" t="s">
        <v>61</v>
      </c>
      <c r="H924" s="167">
        <v>0.5</v>
      </c>
    </row>
    <row r="925" spans="1:8" x14ac:dyDescent="0.3">
      <c r="A925" s="164" t="s">
        <v>691</v>
      </c>
      <c r="B925" s="164" t="s">
        <v>1242</v>
      </c>
      <c r="C925" s="163" t="s">
        <v>874</v>
      </c>
      <c r="D925" s="163" t="s">
        <v>878</v>
      </c>
      <c r="E925" s="163" t="str">
        <f t="shared" si="14"/>
        <v>DWS-Utilities-Water</v>
      </c>
      <c r="F925" s="165">
        <v>39387.275307000004</v>
      </c>
      <c r="G925" s="166" t="s">
        <v>71</v>
      </c>
      <c r="H925" s="167">
        <v>0.3</v>
      </c>
    </row>
    <row r="926" spans="1:8" x14ac:dyDescent="0.3">
      <c r="A926" s="164" t="s">
        <v>691</v>
      </c>
      <c r="B926" s="164" t="s">
        <v>1243</v>
      </c>
      <c r="C926" s="163" t="s">
        <v>844</v>
      </c>
      <c r="D926" s="163" t="s">
        <v>845</v>
      </c>
      <c r="E926" s="163" t="str">
        <f t="shared" si="14"/>
        <v>DX2-Industrials-Engineering&amp;Construction</v>
      </c>
      <c r="F926" s="165">
        <v>1329.360426</v>
      </c>
      <c r="G926" s="166" t="s">
        <v>75</v>
      </c>
      <c r="H926" s="167">
        <v>0.2</v>
      </c>
    </row>
    <row r="927" spans="1:8" x14ac:dyDescent="0.3">
      <c r="A927" s="164" t="s">
        <v>691</v>
      </c>
      <c r="B927" s="164" t="s">
        <v>1244</v>
      </c>
      <c r="C927" s="163" t="s">
        <v>829</v>
      </c>
      <c r="D927" s="163" t="s">
        <v>853</v>
      </c>
      <c r="E927" s="163" t="str">
        <f t="shared" si="14"/>
        <v>DXL-Consumer Discretionary-Travel Services</v>
      </c>
      <c r="F927" s="165">
        <v>292.41254800000002</v>
      </c>
      <c r="G927" s="166" t="s">
        <v>75</v>
      </c>
      <c r="H927" s="167">
        <v>0.2</v>
      </c>
    </row>
    <row r="928" spans="1:8" x14ac:dyDescent="0.3">
      <c r="A928" s="164" t="s">
        <v>691</v>
      </c>
      <c r="B928" s="164" t="s">
        <v>1245</v>
      </c>
      <c r="C928" s="163" t="s">
        <v>844</v>
      </c>
      <c r="D928" s="163" t="s">
        <v>845</v>
      </c>
      <c r="E928" s="163" t="str">
        <f t="shared" si="14"/>
        <v>E29-Industrials-Engineering&amp;Construction</v>
      </c>
      <c r="F928" s="165" t="e">
        <v>#N/A</v>
      </c>
      <c r="G928" s="166" t="e">
        <v>#N/A</v>
      </c>
      <c r="H928" s="167" t="e">
        <v>#N/A</v>
      </c>
    </row>
    <row r="929" spans="1:8" x14ac:dyDescent="0.3">
      <c r="A929" s="164" t="s">
        <v>691</v>
      </c>
      <c r="B929" s="164" t="s">
        <v>1246</v>
      </c>
      <c r="C929" s="163" t="s">
        <v>844</v>
      </c>
      <c r="D929" s="163" t="s">
        <v>845</v>
      </c>
      <c r="E929" s="163" t="str">
        <f t="shared" si="14"/>
        <v>EAD-Industrials-Engineering&amp;Construction</v>
      </c>
      <c r="F929" s="165">
        <v>8430.4106479999991</v>
      </c>
      <c r="G929" s="166" t="s">
        <v>66</v>
      </c>
      <c r="H929" s="167">
        <v>0.5</v>
      </c>
    </row>
    <row r="930" spans="1:8" x14ac:dyDescent="0.3">
      <c r="A930" s="164" t="s">
        <v>691</v>
      </c>
      <c r="B930" s="164" t="s">
        <v>1247</v>
      </c>
      <c r="C930" s="163" t="s">
        <v>795</v>
      </c>
      <c r="D930" s="163" t="s">
        <v>852</v>
      </c>
      <c r="E930" s="163" t="str">
        <f t="shared" si="14"/>
        <v>EFI-Financial-Real Estate</v>
      </c>
      <c r="F930" s="165">
        <v>592.28873099999998</v>
      </c>
      <c r="G930" s="166" t="s">
        <v>66</v>
      </c>
      <c r="H930" s="167">
        <v>0.5</v>
      </c>
    </row>
    <row r="931" spans="1:8" x14ac:dyDescent="0.3">
      <c r="A931" s="164" t="s">
        <v>691</v>
      </c>
      <c r="B931" s="164" t="s">
        <v>1248</v>
      </c>
      <c r="C931" s="163" t="s">
        <v>844</v>
      </c>
      <c r="D931" s="163" t="s">
        <v>845</v>
      </c>
      <c r="E931" s="163" t="str">
        <f t="shared" si="14"/>
        <v>EIC-Industrials-Engineering&amp;Construction</v>
      </c>
      <c r="F931" s="165">
        <v>1522.98667</v>
      </c>
      <c r="G931" s="166" t="s">
        <v>66</v>
      </c>
      <c r="H931" s="167">
        <v>0.5</v>
      </c>
    </row>
    <row r="932" spans="1:8" x14ac:dyDescent="0.3">
      <c r="A932" s="164" t="s">
        <v>691</v>
      </c>
      <c r="B932" s="164" t="s">
        <v>1249</v>
      </c>
      <c r="C932" s="163" t="s">
        <v>795</v>
      </c>
      <c r="D932" s="163" t="s">
        <v>852</v>
      </c>
      <c r="E932" s="163" t="str">
        <f t="shared" si="14"/>
        <v>EIN-Financial-Real Estate</v>
      </c>
      <c r="F932" s="165">
        <v>3016.42515</v>
      </c>
      <c r="G932" s="166" t="s">
        <v>71</v>
      </c>
      <c r="H932" s="167">
        <v>0.3</v>
      </c>
    </row>
    <row r="933" spans="1:8" x14ac:dyDescent="0.3">
      <c r="A933" s="164" t="s">
        <v>691</v>
      </c>
      <c r="B933" s="164" t="s">
        <v>1250</v>
      </c>
      <c r="C933" s="163" t="s">
        <v>844</v>
      </c>
      <c r="D933" s="163" t="s">
        <v>879</v>
      </c>
      <c r="E933" s="163" t="str">
        <f t="shared" si="14"/>
        <v>EME-Industrials-Electrical Compo&amp;Equip</v>
      </c>
      <c r="F933" s="165">
        <v>68.197496000000001</v>
      </c>
      <c r="G933" s="166" t="s">
        <v>71</v>
      </c>
      <c r="H933" s="167">
        <v>0.3</v>
      </c>
    </row>
    <row r="934" spans="1:8" x14ac:dyDescent="0.3">
      <c r="A934" s="164" t="s">
        <v>691</v>
      </c>
      <c r="B934" s="164" t="s">
        <v>1251</v>
      </c>
      <c r="C934" s="163" t="s">
        <v>844</v>
      </c>
      <c r="D934" s="163" t="s">
        <v>879</v>
      </c>
      <c r="E934" s="163" t="str">
        <f t="shared" si="14"/>
        <v>EMG-Industrials-Electrical Compo&amp;Equip</v>
      </c>
      <c r="F934" s="165">
        <v>9395.5885319999998</v>
      </c>
      <c r="G934" s="166" t="s">
        <v>66</v>
      </c>
      <c r="H934" s="167">
        <v>0.5</v>
      </c>
    </row>
    <row r="935" spans="1:8" x14ac:dyDescent="0.3">
      <c r="A935" s="164" t="s">
        <v>691</v>
      </c>
      <c r="B935" s="164" t="s">
        <v>1252</v>
      </c>
      <c r="C935" s="163" t="s">
        <v>844</v>
      </c>
      <c r="D935" s="163" t="s">
        <v>856</v>
      </c>
      <c r="E935" s="163" t="str">
        <f t="shared" si="14"/>
        <v>EMS-Industrials-Transportation</v>
      </c>
      <c r="F935" s="165">
        <v>45841.329932000001</v>
      </c>
      <c r="G935" s="166" t="s">
        <v>68</v>
      </c>
      <c r="H935" s="167">
        <v>0.3</v>
      </c>
    </row>
    <row r="936" spans="1:8" x14ac:dyDescent="0.3">
      <c r="A936" s="164" t="s">
        <v>691</v>
      </c>
      <c r="B936" s="164" t="s">
        <v>1253</v>
      </c>
      <c r="C936" s="163" t="s">
        <v>833</v>
      </c>
      <c r="D936" s="163" t="s">
        <v>835</v>
      </c>
      <c r="E936" s="163" t="str">
        <f t="shared" si="14"/>
        <v>EPC-Consumer Staples-Food &amp; Beverage</v>
      </c>
      <c r="F936" s="165">
        <v>2812.1389789999998</v>
      </c>
      <c r="G936" s="166" t="s">
        <v>64</v>
      </c>
      <c r="H936" s="167">
        <v>0.5</v>
      </c>
    </row>
    <row r="937" spans="1:8" x14ac:dyDescent="0.3">
      <c r="A937" s="164" t="s">
        <v>691</v>
      </c>
      <c r="B937" s="164" t="s">
        <v>1254</v>
      </c>
      <c r="C937" s="163" t="s">
        <v>829</v>
      </c>
      <c r="D937" s="163" t="s">
        <v>859</v>
      </c>
      <c r="E937" s="163" t="str">
        <f t="shared" si="14"/>
        <v>EPH-Consumer Discretionary-Printing</v>
      </c>
      <c r="F937" s="165">
        <v>3982.6356259999998</v>
      </c>
      <c r="G937" s="166" t="s">
        <v>68</v>
      </c>
      <c r="H937" s="167">
        <v>0.3</v>
      </c>
    </row>
    <row r="938" spans="1:8" x14ac:dyDescent="0.3">
      <c r="A938" s="164" t="s">
        <v>691</v>
      </c>
      <c r="B938" s="164" t="s">
        <v>1255</v>
      </c>
      <c r="C938" s="163" t="s">
        <v>795</v>
      </c>
      <c r="D938" s="163" t="s">
        <v>796</v>
      </c>
      <c r="E938" s="163" t="str">
        <f t="shared" si="14"/>
        <v>EVF-Financial-Diversified Financials</v>
      </c>
      <c r="F938" s="165">
        <v>203576</v>
      </c>
      <c r="G938" s="166" t="e">
        <v>#N/A</v>
      </c>
      <c r="H938" s="167" t="e">
        <v>#N/A</v>
      </c>
    </row>
    <row r="939" spans="1:8" x14ac:dyDescent="0.3">
      <c r="A939" s="164" t="s">
        <v>691</v>
      </c>
      <c r="B939" s="164" t="s">
        <v>1256</v>
      </c>
      <c r="C939" s="163" t="s">
        <v>844</v>
      </c>
      <c r="D939" s="163" t="s">
        <v>879</v>
      </c>
      <c r="E939" s="163" t="str">
        <f t="shared" si="14"/>
        <v>FBA-Industrials-Electrical Compo&amp;Equip</v>
      </c>
      <c r="F939" s="165">
        <v>1897.372687</v>
      </c>
      <c r="G939" s="166" t="s">
        <v>73</v>
      </c>
      <c r="H939" s="167">
        <v>0.3</v>
      </c>
    </row>
    <row r="940" spans="1:8" x14ac:dyDescent="0.3">
      <c r="A940" s="164" t="s">
        <v>691</v>
      </c>
      <c r="B940" s="164" t="s">
        <v>1257</v>
      </c>
      <c r="C940" s="163" t="s">
        <v>844</v>
      </c>
      <c r="D940" s="163" t="s">
        <v>845</v>
      </c>
      <c r="E940" s="163" t="str">
        <f t="shared" si="14"/>
        <v>FBC-Industrials-Engineering&amp;Construction</v>
      </c>
      <c r="F940" s="165">
        <v>22651.358484</v>
      </c>
      <c r="G940" s="166" t="s">
        <v>66</v>
      </c>
      <c r="H940" s="167">
        <v>0.5</v>
      </c>
    </row>
    <row r="941" spans="1:8" x14ac:dyDescent="0.3">
      <c r="A941" s="164" t="s">
        <v>691</v>
      </c>
      <c r="B941" s="164" t="s">
        <v>1258</v>
      </c>
      <c r="C941" s="163" t="s">
        <v>833</v>
      </c>
      <c r="D941" s="163" t="s">
        <v>835</v>
      </c>
      <c r="E941" s="163" t="str">
        <f t="shared" si="14"/>
        <v>FCC-Consumer Staples-Food &amp; Beverage</v>
      </c>
      <c r="F941" s="165">
        <v>-5240.0568279999998</v>
      </c>
      <c r="G941" s="166" t="s">
        <v>68</v>
      </c>
      <c r="H941" s="167">
        <v>0.3</v>
      </c>
    </row>
    <row r="942" spans="1:8" x14ac:dyDescent="0.3">
      <c r="A942" s="164" t="s">
        <v>691</v>
      </c>
      <c r="B942" s="164" t="s">
        <v>1259</v>
      </c>
      <c r="C942" s="163" t="s">
        <v>833</v>
      </c>
      <c r="D942" s="163" t="s">
        <v>835</v>
      </c>
      <c r="E942" s="163" t="str">
        <f t="shared" si="14"/>
        <v>FCS-Consumer Staples-Food &amp; Beverage</v>
      </c>
      <c r="F942" s="165">
        <v>-26891.829285</v>
      </c>
      <c r="G942" s="166" t="s">
        <v>80</v>
      </c>
      <c r="H942" s="167">
        <v>0</v>
      </c>
    </row>
    <row r="943" spans="1:8" x14ac:dyDescent="0.3">
      <c r="A943" s="164" t="s">
        <v>691</v>
      </c>
      <c r="B943" s="164" t="s">
        <v>1260</v>
      </c>
      <c r="C943" s="163" t="s">
        <v>833</v>
      </c>
      <c r="D943" s="163" t="s">
        <v>838</v>
      </c>
      <c r="E943" s="163" t="str">
        <f t="shared" si="14"/>
        <v>FDG-Consumer Staples-Fisheries</v>
      </c>
      <c r="F943" s="165">
        <v>-5340.6888150000004</v>
      </c>
      <c r="G943" s="166" t="s">
        <v>80</v>
      </c>
      <c r="H943" s="167">
        <v>0</v>
      </c>
    </row>
    <row r="944" spans="1:8" x14ac:dyDescent="0.3">
      <c r="A944" s="164" t="s">
        <v>691</v>
      </c>
      <c r="B944" s="164" t="s">
        <v>1261</v>
      </c>
      <c r="C944" s="163" t="s">
        <v>833</v>
      </c>
      <c r="D944" s="163" t="s">
        <v>835</v>
      </c>
      <c r="E944" s="163" t="str">
        <f t="shared" si="14"/>
        <v>FGL-Consumer Staples-Food &amp; Beverage</v>
      </c>
      <c r="F944" s="165">
        <v>-16403.368281999999</v>
      </c>
      <c r="G944" s="166" t="s">
        <v>78</v>
      </c>
      <c r="H944" s="167">
        <v>0.2</v>
      </c>
    </row>
    <row r="945" spans="1:8" x14ac:dyDescent="0.3">
      <c r="A945" s="164" t="s">
        <v>691</v>
      </c>
      <c r="B945" s="164" t="s">
        <v>1262</v>
      </c>
      <c r="C945" s="163" t="s">
        <v>829</v>
      </c>
      <c r="D945" s="163" t="s">
        <v>830</v>
      </c>
      <c r="E945" s="163" t="str">
        <f t="shared" si="14"/>
        <v>FHN-Consumer Discretionary-Consumer Retailing</v>
      </c>
      <c r="F945" s="165">
        <v>1522.0856409999999</v>
      </c>
      <c r="G945" s="166" t="s">
        <v>68</v>
      </c>
      <c r="H945" s="167">
        <v>0.3</v>
      </c>
    </row>
    <row r="946" spans="1:8" x14ac:dyDescent="0.3">
      <c r="A946" s="164" t="s">
        <v>691</v>
      </c>
      <c r="B946" s="164" t="s">
        <v>1263</v>
      </c>
      <c r="C946" s="163" t="s">
        <v>829</v>
      </c>
      <c r="D946" s="163" t="s">
        <v>859</v>
      </c>
      <c r="E946" s="163" t="str">
        <f t="shared" si="14"/>
        <v>FHS-Consumer Discretionary-Printing</v>
      </c>
      <c r="F946" s="165">
        <v>22823.830551999999</v>
      </c>
      <c r="G946" s="166" t="s">
        <v>77</v>
      </c>
      <c r="H946" s="167">
        <v>0.2</v>
      </c>
    </row>
    <row r="947" spans="1:8" x14ac:dyDescent="0.3">
      <c r="A947" s="164" t="s">
        <v>691</v>
      </c>
      <c r="B947" s="164" t="s">
        <v>1264</v>
      </c>
      <c r="C947" s="163" t="s">
        <v>844</v>
      </c>
      <c r="D947" s="163" t="s">
        <v>845</v>
      </c>
      <c r="E947" s="163" t="str">
        <f t="shared" si="14"/>
        <v>FIC-Industrials-Engineering&amp;Construction</v>
      </c>
      <c r="F947" s="165">
        <v>73314.266084999996</v>
      </c>
      <c r="G947" s="166" t="s">
        <v>64</v>
      </c>
      <c r="H947" s="167">
        <v>0.5</v>
      </c>
    </row>
    <row r="948" spans="1:8" x14ac:dyDescent="0.3">
      <c r="A948" s="164" t="s">
        <v>691</v>
      </c>
      <c r="B948" s="164" t="s">
        <v>1265</v>
      </c>
      <c r="C948" s="163" t="s">
        <v>871</v>
      </c>
      <c r="D948" s="163" t="s">
        <v>872</v>
      </c>
      <c r="E948" s="163" t="str">
        <f t="shared" si="14"/>
        <v>FOC-Information Technology-Telecom</v>
      </c>
      <c r="F948" s="165">
        <v>252384.56286000001</v>
      </c>
      <c r="G948" s="166" t="s">
        <v>61</v>
      </c>
      <c r="H948" s="167">
        <v>0.5</v>
      </c>
    </row>
    <row r="949" spans="1:8" x14ac:dyDescent="0.3">
      <c r="A949" s="164" t="s">
        <v>691</v>
      </c>
      <c r="B949" s="164" t="s">
        <v>940</v>
      </c>
      <c r="C949" s="163" t="s">
        <v>871</v>
      </c>
      <c r="D949" s="163" t="s">
        <v>872</v>
      </c>
      <c r="E949" s="163" t="str">
        <f t="shared" si="14"/>
        <v>FOX-Information Technology-Telecom</v>
      </c>
      <c r="F949" s="165">
        <v>1049347.3415029999</v>
      </c>
      <c r="G949" s="166" t="s">
        <v>73</v>
      </c>
      <c r="H949" s="167">
        <v>0.3</v>
      </c>
    </row>
    <row r="950" spans="1:8" x14ac:dyDescent="0.3">
      <c r="A950" s="164" t="s">
        <v>691</v>
      </c>
      <c r="B950" s="164" t="s">
        <v>1266</v>
      </c>
      <c r="C950" s="163" t="s">
        <v>833</v>
      </c>
      <c r="D950" s="163" t="s">
        <v>834</v>
      </c>
      <c r="E950" s="163" t="str">
        <f t="shared" si="14"/>
        <v>FRC-Consumer Staples-Agriculture</v>
      </c>
      <c r="F950" s="165">
        <v>12986.613085000001</v>
      </c>
      <c r="G950" s="166" t="s">
        <v>64</v>
      </c>
      <c r="H950" s="167">
        <v>0.5</v>
      </c>
    </row>
    <row r="951" spans="1:8" x14ac:dyDescent="0.3">
      <c r="A951" s="164" t="s">
        <v>691</v>
      </c>
      <c r="B951" s="164" t="s">
        <v>1267</v>
      </c>
      <c r="C951" s="163" t="s">
        <v>833</v>
      </c>
      <c r="D951" s="163" t="s">
        <v>834</v>
      </c>
      <c r="E951" s="163" t="str">
        <f t="shared" si="14"/>
        <v>FRM-Consumer Staples-Agriculture</v>
      </c>
      <c r="F951" s="165">
        <v>8241.7337729999999</v>
      </c>
      <c r="G951" s="166" t="s">
        <v>64</v>
      </c>
      <c r="H951" s="167">
        <v>0.5</v>
      </c>
    </row>
    <row r="952" spans="1:8" x14ac:dyDescent="0.3">
      <c r="A952" s="164" t="s">
        <v>691</v>
      </c>
      <c r="B952" s="164" t="s">
        <v>1268</v>
      </c>
      <c r="C952" s="163" t="s">
        <v>844</v>
      </c>
      <c r="D952" s="163" t="s">
        <v>856</v>
      </c>
      <c r="E952" s="163" t="str">
        <f t="shared" si="14"/>
        <v>FSO-Industrials-Transportation</v>
      </c>
      <c r="F952" s="165">
        <v>1023.081377</v>
      </c>
      <c r="G952" s="166" t="s">
        <v>64</v>
      </c>
      <c r="H952" s="167">
        <v>0.5</v>
      </c>
    </row>
    <row r="953" spans="1:8" x14ac:dyDescent="0.3">
      <c r="A953" s="164" t="s">
        <v>691</v>
      </c>
      <c r="B953" s="164" t="s">
        <v>1269</v>
      </c>
      <c r="C953" s="163" t="s">
        <v>844</v>
      </c>
      <c r="D953" s="163" t="s">
        <v>845</v>
      </c>
      <c r="E953" s="163" t="str">
        <f t="shared" si="14"/>
        <v>FT1-Industrials-Engineering&amp;Construction</v>
      </c>
      <c r="F953" s="165">
        <v>44514.808146000003</v>
      </c>
      <c r="G953" s="166" t="s">
        <v>64</v>
      </c>
      <c r="H953" s="167">
        <v>0.5</v>
      </c>
    </row>
    <row r="954" spans="1:8" x14ac:dyDescent="0.3">
      <c r="A954" s="164" t="s">
        <v>691</v>
      </c>
      <c r="B954" s="164" t="s">
        <v>1270</v>
      </c>
      <c r="C954" s="163" t="s">
        <v>829</v>
      </c>
      <c r="D954" s="163" t="s">
        <v>896</v>
      </c>
      <c r="E954" s="163" t="str">
        <f t="shared" si="14"/>
        <v>FTI-Consumer Discretionary-Automobiles &amp; Components</v>
      </c>
      <c r="F954" s="165">
        <v>-1051.247893</v>
      </c>
      <c r="G954" s="166" t="e">
        <v>#N/A</v>
      </c>
      <c r="H954" s="167" t="e">
        <v>#N/A</v>
      </c>
    </row>
    <row r="955" spans="1:8" x14ac:dyDescent="0.3">
      <c r="A955" s="164" t="s">
        <v>691</v>
      </c>
      <c r="B955" s="164" t="s">
        <v>1271</v>
      </c>
      <c r="C955" s="163" t="s">
        <v>829</v>
      </c>
      <c r="D955" s="163" t="s">
        <v>866</v>
      </c>
      <c r="E955" s="163" t="str">
        <f t="shared" si="14"/>
        <v>G20-Consumer Discretionary-Textiles</v>
      </c>
      <c r="F955" s="165">
        <v>-48445.481076999997</v>
      </c>
      <c r="G955" s="166" t="s">
        <v>75</v>
      </c>
      <c r="H955" s="167">
        <v>0.2</v>
      </c>
    </row>
    <row r="956" spans="1:8" x14ac:dyDescent="0.3">
      <c r="A956" s="164" t="s">
        <v>691</v>
      </c>
      <c r="B956" s="164" t="s">
        <v>1272</v>
      </c>
      <c r="C956" s="163" t="s">
        <v>844</v>
      </c>
      <c r="D956" s="163" t="s">
        <v>845</v>
      </c>
      <c r="E956" s="163" t="str">
        <f t="shared" si="14"/>
        <v>G36-Industrials-Engineering&amp;Construction</v>
      </c>
      <c r="F956" s="165">
        <v>86110.395044000004</v>
      </c>
      <c r="G956" s="166" t="s">
        <v>75</v>
      </c>
      <c r="H956" s="167">
        <v>0.2</v>
      </c>
    </row>
    <row r="957" spans="1:8" x14ac:dyDescent="0.3">
      <c r="A957" s="164" t="s">
        <v>691</v>
      </c>
      <c r="B957" s="164" t="s">
        <v>1273</v>
      </c>
      <c r="C957" s="163" t="s">
        <v>842</v>
      </c>
      <c r="D957" s="163" t="s">
        <v>902</v>
      </c>
      <c r="E957" s="163" t="str">
        <f t="shared" si="14"/>
        <v>GCB-Energy-Oil&amp;Gas distribution</v>
      </c>
      <c r="F957" s="165">
        <v>3888.7763580000001</v>
      </c>
      <c r="G957" s="166" t="s">
        <v>64</v>
      </c>
      <c r="H957" s="167">
        <v>0.5</v>
      </c>
    </row>
    <row r="958" spans="1:8" x14ac:dyDescent="0.3">
      <c r="A958" s="164" t="s">
        <v>691</v>
      </c>
      <c r="B958" s="164" t="s">
        <v>1274</v>
      </c>
      <c r="C958" s="163" t="s">
        <v>829</v>
      </c>
      <c r="D958" s="163" t="s">
        <v>898</v>
      </c>
      <c r="E958" s="163" t="str">
        <f t="shared" si="14"/>
        <v>GER-Consumer Discretionary-Wholesale</v>
      </c>
      <c r="F958" s="165">
        <v>35.36206</v>
      </c>
      <c r="G958" s="166" t="s">
        <v>68</v>
      </c>
      <c r="H958" s="167">
        <v>0.3</v>
      </c>
    </row>
    <row r="959" spans="1:8" x14ac:dyDescent="0.3">
      <c r="A959" s="164" t="s">
        <v>691</v>
      </c>
      <c r="B959" s="164" t="s">
        <v>1275</v>
      </c>
      <c r="C959" s="163" t="s">
        <v>829</v>
      </c>
      <c r="D959" s="163" t="s">
        <v>896</v>
      </c>
      <c r="E959" s="163" t="str">
        <f t="shared" si="14"/>
        <v>GGG-Consumer Discretionary-Automobiles &amp; Components</v>
      </c>
      <c r="F959" s="165">
        <v>-9856.98488</v>
      </c>
      <c r="G959" s="166" t="s">
        <v>80</v>
      </c>
      <c r="H959" s="167">
        <v>0</v>
      </c>
    </row>
    <row r="960" spans="1:8" x14ac:dyDescent="0.3">
      <c r="A960" s="164" t="s">
        <v>691</v>
      </c>
      <c r="B960" s="164" t="s">
        <v>1276</v>
      </c>
      <c r="C960" s="163" t="s">
        <v>833</v>
      </c>
      <c r="D960" s="163" t="s">
        <v>835</v>
      </c>
      <c r="E960" s="163" t="str">
        <f t="shared" si="14"/>
        <v>GGS-Consumer Staples-Food &amp; Beverage</v>
      </c>
      <c r="F960" s="165">
        <v>2017.875722</v>
      </c>
      <c r="G960" s="166" t="s">
        <v>71</v>
      </c>
      <c r="H960" s="167">
        <v>0.3</v>
      </c>
    </row>
    <row r="961" spans="1:8" x14ac:dyDescent="0.3">
      <c r="A961" s="164" t="s">
        <v>691</v>
      </c>
      <c r="B961" s="164" t="s">
        <v>1277</v>
      </c>
      <c r="C961" s="163" t="s">
        <v>874</v>
      </c>
      <c r="D961" s="163" t="s">
        <v>876</v>
      </c>
      <c r="E961" s="163" t="str">
        <f t="shared" si="14"/>
        <v>GHC-Utilities-Hydroelectric Power</v>
      </c>
      <c r="F961" s="165">
        <v>100684.02477</v>
      </c>
      <c r="G961" s="166" t="s">
        <v>66</v>
      </c>
      <c r="H961" s="167">
        <v>0.5</v>
      </c>
    </row>
    <row r="962" spans="1:8" x14ac:dyDescent="0.3">
      <c r="A962" s="164" t="s">
        <v>691</v>
      </c>
      <c r="B962" s="164" t="s">
        <v>1278</v>
      </c>
      <c r="C962" s="163" t="s">
        <v>848</v>
      </c>
      <c r="D962" s="163" t="s">
        <v>849</v>
      </c>
      <c r="E962" s="163" t="str">
        <f t="shared" si="14"/>
        <v>GLC-Materials-Mining</v>
      </c>
      <c r="F962" s="165">
        <v>17021.863088999999</v>
      </c>
      <c r="G962" s="166" t="s">
        <v>64</v>
      </c>
      <c r="H962" s="167">
        <v>0.5</v>
      </c>
    </row>
    <row r="963" spans="1:8" x14ac:dyDescent="0.3">
      <c r="A963" s="164" t="s">
        <v>691</v>
      </c>
      <c r="B963" s="164" t="s">
        <v>1279</v>
      </c>
      <c r="C963" s="163" t="s">
        <v>874</v>
      </c>
      <c r="D963" s="163" t="s">
        <v>878</v>
      </c>
      <c r="E963" s="163" t="str">
        <f t="shared" ref="E963:E1026" si="15">B963&amp;"-"&amp;C963&amp;"-"&amp;D963</f>
        <v>GLW-Utilities-Water</v>
      </c>
      <c r="F963" s="165">
        <v>-3142.8852590000001</v>
      </c>
      <c r="G963" s="166" t="s">
        <v>66</v>
      </c>
      <c r="H963" s="167">
        <v>0.5</v>
      </c>
    </row>
    <row r="964" spans="1:8" x14ac:dyDescent="0.3">
      <c r="A964" s="164" t="s">
        <v>691</v>
      </c>
      <c r="B964" s="164" t="s">
        <v>1280</v>
      </c>
      <c r="C964" s="163" t="s">
        <v>848</v>
      </c>
      <c r="D964" s="163" t="s">
        <v>894</v>
      </c>
      <c r="E964" s="163" t="str">
        <f t="shared" si="15"/>
        <v>GND-Materials-Ceramic, Granic, Brick</v>
      </c>
      <c r="F964" s="165">
        <v>76617.224864000003</v>
      </c>
      <c r="G964" s="166" t="s">
        <v>61</v>
      </c>
      <c r="H964" s="167">
        <v>0.5</v>
      </c>
    </row>
    <row r="965" spans="1:8" x14ac:dyDescent="0.3">
      <c r="A965" s="164" t="s">
        <v>691</v>
      </c>
      <c r="B965" s="164" t="s">
        <v>1281</v>
      </c>
      <c r="C965" s="163" t="s">
        <v>874</v>
      </c>
      <c r="D965" s="163" t="s">
        <v>876</v>
      </c>
      <c r="E965" s="163" t="str">
        <f t="shared" si="15"/>
        <v>GSM-Utilities-Hydroelectric Power</v>
      </c>
      <c r="F965" s="165">
        <v>5380.4031080000004</v>
      </c>
      <c r="G965" s="166" t="s">
        <v>73</v>
      </c>
      <c r="H965" s="167">
        <v>0.3</v>
      </c>
    </row>
    <row r="966" spans="1:8" x14ac:dyDescent="0.3">
      <c r="A966" s="164" t="s">
        <v>691</v>
      </c>
      <c r="B966" s="164" t="s">
        <v>1282</v>
      </c>
      <c r="C966" s="163" t="s">
        <v>833</v>
      </c>
      <c r="D966" s="163" t="s">
        <v>835</v>
      </c>
      <c r="E966" s="163" t="str">
        <f t="shared" si="15"/>
        <v>GTC-Consumer Staples-Food &amp; Beverage</v>
      </c>
      <c r="F966" s="165">
        <v>10249.654361999999</v>
      </c>
      <c r="G966" s="166" t="s">
        <v>77</v>
      </c>
      <c r="H966" s="167">
        <v>0.2</v>
      </c>
    </row>
    <row r="967" spans="1:8" x14ac:dyDescent="0.3">
      <c r="A967" s="164" t="s">
        <v>691</v>
      </c>
      <c r="B967" s="164" t="s">
        <v>1283</v>
      </c>
      <c r="C967" s="163" t="s">
        <v>829</v>
      </c>
      <c r="D967" s="163" t="s">
        <v>866</v>
      </c>
      <c r="E967" s="163" t="str">
        <f t="shared" si="15"/>
        <v>GTD-Consumer Discretionary-Textiles</v>
      </c>
      <c r="F967" s="165">
        <v>-16999.006803</v>
      </c>
      <c r="G967" s="166" t="s">
        <v>78</v>
      </c>
      <c r="H967" s="167">
        <v>0.2</v>
      </c>
    </row>
    <row r="968" spans="1:8" x14ac:dyDescent="0.3">
      <c r="A968" s="164" t="s">
        <v>691</v>
      </c>
      <c r="B968" s="164" t="s">
        <v>1284</v>
      </c>
      <c r="C968" s="163" t="s">
        <v>844</v>
      </c>
      <c r="D968" s="163" t="s">
        <v>845</v>
      </c>
      <c r="E968" s="163" t="str">
        <f t="shared" si="15"/>
        <v>GTH-Industrials-Engineering&amp;Construction</v>
      </c>
      <c r="F968" s="165">
        <v>457.55422299999998</v>
      </c>
      <c r="G968" s="166" t="s">
        <v>75</v>
      </c>
      <c r="H968" s="167">
        <v>0.2</v>
      </c>
    </row>
    <row r="969" spans="1:8" x14ac:dyDescent="0.3">
      <c r="A969" s="164" t="s">
        <v>691</v>
      </c>
      <c r="B969" s="164" t="s">
        <v>1285</v>
      </c>
      <c r="C969" s="163" t="s">
        <v>844</v>
      </c>
      <c r="D969" s="163" t="s">
        <v>845</v>
      </c>
      <c r="E969" s="163" t="str">
        <f t="shared" si="15"/>
        <v>GTS-Industrials-Engineering&amp;Construction</v>
      </c>
      <c r="F969" s="165">
        <v>37399.599914999999</v>
      </c>
      <c r="G969" s="166" t="s">
        <v>66</v>
      </c>
      <c r="H969" s="167">
        <v>0.5</v>
      </c>
    </row>
    <row r="970" spans="1:8" x14ac:dyDescent="0.3">
      <c r="A970" s="164" t="s">
        <v>691</v>
      </c>
      <c r="B970" s="164" t="s">
        <v>1286</v>
      </c>
      <c r="C970" s="163" t="s">
        <v>844</v>
      </c>
      <c r="D970" s="163" t="s">
        <v>856</v>
      </c>
      <c r="E970" s="163" t="str">
        <f t="shared" si="15"/>
        <v>GTT-Industrials-Transportation</v>
      </c>
      <c r="F970" s="165">
        <v>-189680.209347</v>
      </c>
      <c r="G970" s="166" t="s">
        <v>80</v>
      </c>
      <c r="H970" s="167">
        <v>0</v>
      </c>
    </row>
    <row r="971" spans="1:8" x14ac:dyDescent="0.3">
      <c r="A971" s="164" t="s">
        <v>691</v>
      </c>
      <c r="B971" s="164" t="s">
        <v>1287</v>
      </c>
      <c r="C971" s="163" t="s">
        <v>844</v>
      </c>
      <c r="D971" s="163" t="s">
        <v>884</v>
      </c>
      <c r="E971" s="163" t="str">
        <f t="shared" si="15"/>
        <v>GVR-Industrials-Rubber</v>
      </c>
      <c r="F971" s="165">
        <v>2595623.7249719999</v>
      </c>
      <c r="G971" s="166" t="s">
        <v>64</v>
      </c>
      <c r="H971" s="167">
        <v>0.5</v>
      </c>
    </row>
    <row r="972" spans="1:8" x14ac:dyDescent="0.3">
      <c r="A972" s="164" t="s">
        <v>691</v>
      </c>
      <c r="B972" s="164" t="s">
        <v>1288</v>
      </c>
      <c r="C972" s="163" t="s">
        <v>833</v>
      </c>
      <c r="D972" s="163" t="s">
        <v>834</v>
      </c>
      <c r="E972" s="163" t="str">
        <f t="shared" si="15"/>
        <v>GVT-Consumer Staples-Agriculture</v>
      </c>
      <c r="F972" s="165">
        <v>37571.194947000004</v>
      </c>
      <c r="G972" s="166" t="s">
        <v>71</v>
      </c>
      <c r="H972" s="167">
        <v>0.3</v>
      </c>
    </row>
    <row r="973" spans="1:8" x14ac:dyDescent="0.3">
      <c r="A973" s="164" t="s">
        <v>691</v>
      </c>
      <c r="B973" s="164" t="s">
        <v>1289</v>
      </c>
      <c r="C973" s="163" t="s">
        <v>844</v>
      </c>
      <c r="D973" s="163" t="s">
        <v>845</v>
      </c>
      <c r="E973" s="163" t="str">
        <f t="shared" si="15"/>
        <v>H11-Industrials-Engineering&amp;Construction</v>
      </c>
      <c r="F973" s="165">
        <v>144.60320999999999</v>
      </c>
      <c r="G973" s="166" t="s">
        <v>71</v>
      </c>
      <c r="H973" s="167">
        <v>0.3</v>
      </c>
    </row>
    <row r="974" spans="1:8" x14ac:dyDescent="0.3">
      <c r="A974" s="164" t="s">
        <v>691</v>
      </c>
      <c r="B974" s="164" t="s">
        <v>1290</v>
      </c>
      <c r="C974" s="163" t="s">
        <v>829</v>
      </c>
      <c r="D974" s="163" t="s">
        <v>859</v>
      </c>
      <c r="E974" s="163" t="str">
        <f t="shared" si="15"/>
        <v>HAB-Consumer Discretionary-Printing</v>
      </c>
      <c r="F974" s="165">
        <v>1045.978977</v>
      </c>
      <c r="G974" s="166" t="s">
        <v>64</v>
      </c>
      <c r="H974" s="167">
        <v>0.5</v>
      </c>
    </row>
    <row r="975" spans="1:8" x14ac:dyDescent="0.3">
      <c r="A975" s="164" t="s">
        <v>691</v>
      </c>
      <c r="B975" s="164" t="s">
        <v>1291</v>
      </c>
      <c r="C975" s="163" t="s">
        <v>833</v>
      </c>
      <c r="D975" s="163" t="s">
        <v>835</v>
      </c>
      <c r="E975" s="163" t="str">
        <f t="shared" si="15"/>
        <v>HAF-Consumer Staples-Food &amp; Beverage</v>
      </c>
      <c r="F975" s="165">
        <v>2698.0600279999999</v>
      </c>
      <c r="G975" s="166" t="s">
        <v>64</v>
      </c>
      <c r="H975" s="167">
        <v>0.5</v>
      </c>
    </row>
    <row r="976" spans="1:8" x14ac:dyDescent="0.3">
      <c r="A976" s="164" t="s">
        <v>691</v>
      </c>
      <c r="B976" s="164" t="s">
        <v>1292</v>
      </c>
      <c r="C976" s="163" t="s">
        <v>844</v>
      </c>
      <c r="D976" s="163" t="s">
        <v>845</v>
      </c>
      <c r="E976" s="163" t="str">
        <f t="shared" si="15"/>
        <v>HAM-Industrials-Engineering&amp;Construction</v>
      </c>
      <c r="F976" s="165">
        <v>12536.430832</v>
      </c>
      <c r="G976" s="166" t="s">
        <v>73</v>
      </c>
      <c r="H976" s="167">
        <v>0.3</v>
      </c>
    </row>
    <row r="977" spans="1:8" x14ac:dyDescent="0.3">
      <c r="A977" s="164" t="s">
        <v>691</v>
      </c>
      <c r="B977" s="164" t="s">
        <v>1293</v>
      </c>
      <c r="C977" s="163" t="s">
        <v>844</v>
      </c>
      <c r="D977" s="163" t="s">
        <v>845</v>
      </c>
      <c r="E977" s="163" t="str">
        <f t="shared" si="15"/>
        <v>HAN-Industrials-Engineering&amp;Construction</v>
      </c>
      <c r="F977" s="165">
        <v>85704.846487999996</v>
      </c>
      <c r="G977" s="166" t="s">
        <v>73</v>
      </c>
      <c r="H977" s="167">
        <v>0.3</v>
      </c>
    </row>
    <row r="978" spans="1:8" x14ac:dyDescent="0.3">
      <c r="A978" s="164" t="s">
        <v>691</v>
      </c>
      <c r="B978" s="164" t="s">
        <v>1294</v>
      </c>
      <c r="C978" s="163" t="s">
        <v>833</v>
      </c>
      <c r="D978" s="163" t="s">
        <v>835</v>
      </c>
      <c r="E978" s="163" t="str">
        <f t="shared" si="15"/>
        <v>HAV-Consumer Staples-Food &amp; Beverage</v>
      </c>
      <c r="F978" s="165">
        <v>-1232.5877809999999</v>
      </c>
      <c r="G978" s="166" t="s">
        <v>78</v>
      </c>
      <c r="H978" s="167">
        <v>0.2</v>
      </c>
    </row>
    <row r="979" spans="1:8" x14ac:dyDescent="0.3">
      <c r="A979" s="164" t="s">
        <v>691</v>
      </c>
      <c r="B979" s="164" t="s">
        <v>1295</v>
      </c>
      <c r="C979" s="163" t="s">
        <v>848</v>
      </c>
      <c r="D979" s="163" t="s">
        <v>887</v>
      </c>
      <c r="E979" s="163" t="str">
        <f t="shared" si="15"/>
        <v>HBD-Materials-Packaging&amp;Containers</v>
      </c>
      <c r="F979" s="165">
        <v>3046.7248970000001</v>
      </c>
      <c r="G979" s="166" t="s">
        <v>64</v>
      </c>
      <c r="H979" s="167">
        <v>0.5</v>
      </c>
    </row>
    <row r="980" spans="1:8" x14ac:dyDescent="0.3">
      <c r="A980" s="164" t="s">
        <v>691</v>
      </c>
      <c r="B980" s="164" t="s">
        <v>1296</v>
      </c>
      <c r="C980" s="163" t="s">
        <v>833</v>
      </c>
      <c r="D980" s="163" t="s">
        <v>835</v>
      </c>
      <c r="E980" s="163" t="str">
        <f t="shared" si="15"/>
        <v>HBH-Consumer Staples-Food &amp; Beverage</v>
      </c>
      <c r="F980" s="165">
        <v>662.54631199999994</v>
      </c>
      <c r="G980" s="166" t="s">
        <v>78</v>
      </c>
      <c r="H980" s="167">
        <v>0.2</v>
      </c>
    </row>
    <row r="981" spans="1:8" x14ac:dyDescent="0.3">
      <c r="A981" s="164" t="s">
        <v>691</v>
      </c>
      <c r="B981" s="164" t="s">
        <v>1297</v>
      </c>
      <c r="C981" s="163" t="s">
        <v>874</v>
      </c>
      <c r="D981" s="163" t="s">
        <v>878</v>
      </c>
      <c r="E981" s="163" t="str">
        <f t="shared" si="15"/>
        <v>HBW-Utilities-Water</v>
      </c>
      <c r="F981" s="165">
        <v>3549.985768</v>
      </c>
      <c r="G981" s="166" t="s">
        <v>68</v>
      </c>
      <c r="H981" s="167">
        <v>0.3</v>
      </c>
    </row>
    <row r="982" spans="1:8" x14ac:dyDescent="0.3">
      <c r="A982" s="164" t="s">
        <v>691</v>
      </c>
      <c r="B982" s="164" t="s">
        <v>1298</v>
      </c>
      <c r="C982" s="163" t="s">
        <v>844</v>
      </c>
      <c r="D982" s="163" t="s">
        <v>845</v>
      </c>
      <c r="E982" s="163" t="str">
        <f t="shared" si="15"/>
        <v>HC3-Industrials-Engineering&amp;Construction</v>
      </c>
      <c r="F982" s="165">
        <v>80360.130575999996</v>
      </c>
      <c r="G982" s="166" t="e">
        <v>#N/A</v>
      </c>
      <c r="H982" s="167" t="e">
        <v>#N/A</v>
      </c>
    </row>
    <row r="983" spans="1:8" x14ac:dyDescent="0.3">
      <c r="A983" s="164" t="s">
        <v>691</v>
      </c>
      <c r="B983" s="164" t="s">
        <v>1299</v>
      </c>
      <c r="C983" s="163" t="s">
        <v>844</v>
      </c>
      <c r="D983" s="163" t="s">
        <v>845</v>
      </c>
      <c r="E983" s="163" t="str">
        <f t="shared" si="15"/>
        <v>HCI-Industrials-Engineering&amp;Construction</v>
      </c>
      <c r="F983" s="165">
        <v>-639.26767500000005</v>
      </c>
      <c r="G983" s="166" t="s">
        <v>77</v>
      </c>
      <c r="H983" s="167">
        <v>0.2</v>
      </c>
    </row>
    <row r="984" spans="1:8" x14ac:dyDescent="0.3">
      <c r="A984" s="164" t="s">
        <v>691</v>
      </c>
      <c r="B984" s="164" t="s">
        <v>1300</v>
      </c>
      <c r="C984" s="163" t="s">
        <v>844</v>
      </c>
      <c r="D984" s="163" t="s">
        <v>856</v>
      </c>
      <c r="E984" s="163" t="str">
        <f t="shared" si="15"/>
        <v>HCS-Industrials-Transportation</v>
      </c>
      <c r="F984" s="165">
        <v>5642.6095189999996</v>
      </c>
      <c r="G984" s="166" t="s">
        <v>73</v>
      </c>
      <c r="H984" s="167">
        <v>0.3</v>
      </c>
    </row>
    <row r="985" spans="1:8" x14ac:dyDescent="0.3">
      <c r="A985" s="164" t="s">
        <v>691</v>
      </c>
      <c r="B985" s="164" t="s">
        <v>1301</v>
      </c>
      <c r="C985" s="163" t="s">
        <v>795</v>
      </c>
      <c r="D985" s="163" t="s">
        <v>852</v>
      </c>
      <c r="E985" s="163" t="str">
        <f t="shared" si="15"/>
        <v>HD2-Financial-Real Estate</v>
      </c>
      <c r="F985" s="165">
        <v>15387.817752999999</v>
      </c>
      <c r="G985" s="166" t="s">
        <v>64</v>
      </c>
      <c r="H985" s="167">
        <v>0.5</v>
      </c>
    </row>
    <row r="986" spans="1:8" x14ac:dyDescent="0.3">
      <c r="A986" s="164" t="s">
        <v>691</v>
      </c>
      <c r="B986" s="164" t="s">
        <v>1302</v>
      </c>
      <c r="C986" s="163" t="s">
        <v>795</v>
      </c>
      <c r="D986" s="163" t="s">
        <v>852</v>
      </c>
      <c r="E986" s="163" t="str">
        <f t="shared" si="15"/>
        <v>HD8-Financial-Real Estate</v>
      </c>
      <c r="F986" s="165">
        <v>14938.446725</v>
      </c>
      <c r="G986" s="166" t="s">
        <v>71</v>
      </c>
      <c r="H986" s="167">
        <v>0.3</v>
      </c>
    </row>
    <row r="987" spans="1:8" x14ac:dyDescent="0.3">
      <c r="A987" s="164" t="s">
        <v>691</v>
      </c>
      <c r="B987" s="164" t="s">
        <v>1303</v>
      </c>
      <c r="C987" s="163" t="s">
        <v>829</v>
      </c>
      <c r="D987" s="163" t="s">
        <v>866</v>
      </c>
      <c r="E987" s="163" t="str">
        <f t="shared" si="15"/>
        <v>HDM-Consumer Discretionary-Textiles</v>
      </c>
      <c r="F987" s="165">
        <v>29462.885697000002</v>
      </c>
      <c r="G987" s="166" t="s">
        <v>71</v>
      </c>
      <c r="H987" s="167">
        <v>0.3</v>
      </c>
    </row>
    <row r="988" spans="1:8" x14ac:dyDescent="0.3">
      <c r="A988" s="164" t="s">
        <v>691</v>
      </c>
      <c r="B988" s="164" t="s">
        <v>1304</v>
      </c>
      <c r="C988" s="163" t="s">
        <v>844</v>
      </c>
      <c r="D988" s="163" t="s">
        <v>856</v>
      </c>
      <c r="E988" s="163" t="str">
        <f t="shared" si="15"/>
        <v>HDO-Industrials-Transportation</v>
      </c>
      <c r="F988" s="165">
        <v>-26711.307473000001</v>
      </c>
      <c r="G988" s="166" t="s">
        <v>80</v>
      </c>
      <c r="H988" s="167">
        <v>0</v>
      </c>
    </row>
    <row r="989" spans="1:8" x14ac:dyDescent="0.3">
      <c r="A989" s="164" t="s">
        <v>691</v>
      </c>
      <c r="B989" s="164" t="s">
        <v>1305</v>
      </c>
      <c r="C989" s="163" t="s">
        <v>869</v>
      </c>
      <c r="D989" s="163" t="s">
        <v>891</v>
      </c>
      <c r="E989" s="163" t="str">
        <f t="shared" si="15"/>
        <v>HDP-Health Care-Pharmaceuticals</v>
      </c>
      <c r="F989" s="165">
        <v>7925.0009799999998</v>
      </c>
      <c r="G989" s="166" t="s">
        <v>71</v>
      </c>
      <c r="H989" s="167">
        <v>0.3</v>
      </c>
    </row>
    <row r="990" spans="1:8" x14ac:dyDescent="0.3">
      <c r="A990" s="164" t="s">
        <v>691</v>
      </c>
      <c r="B990" s="164" t="s">
        <v>1306</v>
      </c>
      <c r="C990" s="163" t="s">
        <v>874</v>
      </c>
      <c r="D990" s="163" t="s">
        <v>878</v>
      </c>
      <c r="E990" s="163" t="str">
        <f t="shared" si="15"/>
        <v>HDW-Utilities-Water</v>
      </c>
      <c r="F990" s="165">
        <v>43795.635824999998</v>
      </c>
      <c r="G990" s="166" t="s">
        <v>68</v>
      </c>
      <c r="H990" s="167">
        <v>0.3</v>
      </c>
    </row>
    <row r="991" spans="1:8" x14ac:dyDescent="0.3">
      <c r="A991" s="164" t="s">
        <v>691</v>
      </c>
      <c r="B991" s="164" t="s">
        <v>1307</v>
      </c>
      <c r="C991" s="163" t="s">
        <v>844</v>
      </c>
      <c r="D991" s="163" t="s">
        <v>845</v>
      </c>
      <c r="E991" s="163" t="str">
        <f t="shared" si="15"/>
        <v>HEC-Industrials-Engineering&amp;Construction</v>
      </c>
      <c r="F991" s="165">
        <v>21137.862804</v>
      </c>
      <c r="G991" s="166" t="s">
        <v>68</v>
      </c>
      <c r="H991" s="167">
        <v>0.3</v>
      </c>
    </row>
    <row r="992" spans="1:8" x14ac:dyDescent="0.3">
      <c r="A992" s="164" t="s">
        <v>691</v>
      </c>
      <c r="B992" s="164" t="s">
        <v>1308</v>
      </c>
      <c r="C992" s="163" t="s">
        <v>844</v>
      </c>
      <c r="D992" s="163" t="s">
        <v>845</v>
      </c>
      <c r="E992" s="163" t="str">
        <f t="shared" si="15"/>
        <v>HEJ-Industrials-Engineering&amp;Construction</v>
      </c>
      <c r="F992" s="165">
        <v>12587.182735</v>
      </c>
      <c r="G992" s="166" t="s">
        <v>64</v>
      </c>
      <c r="H992" s="167">
        <v>0.5</v>
      </c>
    </row>
    <row r="993" spans="1:8" x14ac:dyDescent="0.3">
      <c r="A993" s="164" t="s">
        <v>691</v>
      </c>
      <c r="B993" s="164" t="s">
        <v>1309</v>
      </c>
      <c r="C993" s="163" t="s">
        <v>844</v>
      </c>
      <c r="D993" s="163" t="s">
        <v>879</v>
      </c>
      <c r="E993" s="163" t="str">
        <f t="shared" si="15"/>
        <v>HEM-Industrials-Electrical Compo&amp;Equip</v>
      </c>
      <c r="F993" s="165">
        <v>91523.458092000001</v>
      </c>
      <c r="G993" s="166" t="s">
        <v>64</v>
      </c>
      <c r="H993" s="167">
        <v>0.5</v>
      </c>
    </row>
    <row r="994" spans="1:8" x14ac:dyDescent="0.3">
      <c r="A994" s="164" t="s">
        <v>691</v>
      </c>
      <c r="B994" s="164" t="s">
        <v>1310</v>
      </c>
      <c r="C994" s="163" t="s">
        <v>844</v>
      </c>
      <c r="D994" s="163" t="s">
        <v>1074</v>
      </c>
      <c r="E994" s="163" t="str">
        <f t="shared" si="15"/>
        <v>HEP-Industrials-Waste &amp; Disposable services</v>
      </c>
      <c r="F994" s="165">
        <v>5272.7210059999998</v>
      </c>
      <c r="G994" s="166" t="s">
        <v>64</v>
      </c>
      <c r="H994" s="167">
        <v>0.5</v>
      </c>
    </row>
    <row r="995" spans="1:8" x14ac:dyDescent="0.3">
      <c r="A995" s="164" t="s">
        <v>691</v>
      </c>
      <c r="B995" s="164" t="s">
        <v>1311</v>
      </c>
      <c r="C995" s="163" t="s">
        <v>829</v>
      </c>
      <c r="D995" s="163" t="s">
        <v>857</v>
      </c>
      <c r="E995" s="163" t="str">
        <f t="shared" si="15"/>
        <v>HES-Consumer Discretionary-Consumer Services</v>
      </c>
      <c r="F995" s="165">
        <v>6131.4203010000001</v>
      </c>
      <c r="G995" s="166" t="s">
        <v>64</v>
      </c>
      <c r="H995" s="167">
        <v>0.5</v>
      </c>
    </row>
    <row r="996" spans="1:8" x14ac:dyDescent="0.3">
      <c r="A996" s="164" t="s">
        <v>691</v>
      </c>
      <c r="B996" s="164" t="s">
        <v>1312</v>
      </c>
      <c r="C996" s="163" t="s">
        <v>844</v>
      </c>
      <c r="D996" s="163" t="s">
        <v>845</v>
      </c>
      <c r="E996" s="163" t="str">
        <f t="shared" si="15"/>
        <v>HFB-Industrials-Engineering&amp;Construction</v>
      </c>
      <c r="F996" s="165">
        <v>10683.567316000001</v>
      </c>
      <c r="G996" s="166" t="s">
        <v>66</v>
      </c>
      <c r="H996" s="167">
        <v>0.5</v>
      </c>
    </row>
    <row r="997" spans="1:8" x14ac:dyDescent="0.3">
      <c r="A997" s="164" t="s">
        <v>691</v>
      </c>
      <c r="B997" s="164" t="s">
        <v>1313</v>
      </c>
      <c r="C997" s="163" t="s">
        <v>842</v>
      </c>
      <c r="D997" s="163" t="s">
        <v>902</v>
      </c>
      <c r="E997" s="163" t="str">
        <f t="shared" si="15"/>
        <v>HFC-Energy-Oil&amp;Gas distribution</v>
      </c>
      <c r="F997" s="165">
        <v>4403.8690880000004</v>
      </c>
      <c r="G997" s="166" t="s">
        <v>77</v>
      </c>
      <c r="H997" s="167">
        <v>0.2</v>
      </c>
    </row>
    <row r="998" spans="1:8" x14ac:dyDescent="0.3">
      <c r="A998" s="164" t="s">
        <v>691</v>
      </c>
      <c r="B998" s="164" t="s">
        <v>1314</v>
      </c>
      <c r="C998" s="163" t="s">
        <v>829</v>
      </c>
      <c r="D998" s="163" t="s">
        <v>866</v>
      </c>
      <c r="E998" s="163" t="str">
        <f t="shared" si="15"/>
        <v>HFS-Consumer Discretionary-Textiles</v>
      </c>
      <c r="F998" s="165">
        <v>7137.8809709999996</v>
      </c>
      <c r="G998" s="166" t="s">
        <v>64</v>
      </c>
      <c r="H998" s="167">
        <v>0.5</v>
      </c>
    </row>
    <row r="999" spans="1:8" x14ac:dyDescent="0.3">
      <c r="A999" s="164" t="s">
        <v>691</v>
      </c>
      <c r="B999" s="164" t="s">
        <v>1315</v>
      </c>
      <c r="C999" s="163" t="s">
        <v>829</v>
      </c>
      <c r="D999" s="163" t="s">
        <v>830</v>
      </c>
      <c r="E999" s="163" t="str">
        <f t="shared" si="15"/>
        <v>HFX-Consumer Discretionary-Consumer Retailing</v>
      </c>
      <c r="F999" s="165">
        <v>-9780.1675720000003</v>
      </c>
      <c r="G999" s="166" t="s">
        <v>80</v>
      </c>
      <c r="H999" s="167">
        <v>0</v>
      </c>
    </row>
    <row r="1000" spans="1:8" x14ac:dyDescent="0.3">
      <c r="A1000" s="164" t="s">
        <v>691</v>
      </c>
      <c r="B1000" s="164" t="s">
        <v>1316</v>
      </c>
      <c r="C1000" s="163" t="s">
        <v>874</v>
      </c>
      <c r="D1000" s="163" t="s">
        <v>878</v>
      </c>
      <c r="E1000" s="163" t="str">
        <f t="shared" si="15"/>
        <v>HGW-Utilities-Water</v>
      </c>
      <c r="F1000" s="165">
        <v>9504.7892680000004</v>
      </c>
      <c r="G1000" s="166" t="s">
        <v>68</v>
      </c>
      <c r="H1000" s="167">
        <v>0.3</v>
      </c>
    </row>
    <row r="1001" spans="1:8" x14ac:dyDescent="0.3">
      <c r="A1001" s="164" t="s">
        <v>691</v>
      </c>
      <c r="B1001" s="164" t="s">
        <v>1317</v>
      </c>
      <c r="C1001" s="163" t="s">
        <v>844</v>
      </c>
      <c r="D1001" s="163" t="s">
        <v>856</v>
      </c>
      <c r="E1001" s="163" t="str">
        <f t="shared" si="15"/>
        <v>HHN-Industrials-Transportation</v>
      </c>
      <c r="F1001" s="165">
        <v>516.40682900000002</v>
      </c>
      <c r="G1001" s="166" t="s">
        <v>64</v>
      </c>
      <c r="H1001" s="167">
        <v>0.5</v>
      </c>
    </row>
    <row r="1002" spans="1:8" x14ac:dyDescent="0.3">
      <c r="A1002" s="164" t="s">
        <v>691</v>
      </c>
      <c r="B1002" s="164" t="s">
        <v>1318</v>
      </c>
      <c r="C1002" s="163" t="s">
        <v>844</v>
      </c>
      <c r="D1002" s="163" t="s">
        <v>856</v>
      </c>
      <c r="E1002" s="163" t="str">
        <f t="shared" si="15"/>
        <v>HHR-Industrials-Transportation</v>
      </c>
      <c r="F1002" s="165">
        <v>1970.173706</v>
      </c>
      <c r="G1002" s="166" t="s">
        <v>73</v>
      </c>
      <c r="H1002" s="167">
        <v>0.3</v>
      </c>
    </row>
    <row r="1003" spans="1:8" x14ac:dyDescent="0.3">
      <c r="A1003" s="164" t="s">
        <v>691</v>
      </c>
      <c r="B1003" s="164" t="s">
        <v>1319</v>
      </c>
      <c r="C1003" s="163" t="s">
        <v>844</v>
      </c>
      <c r="D1003" s="163" t="s">
        <v>845</v>
      </c>
      <c r="E1003" s="163" t="str">
        <f t="shared" si="15"/>
        <v>HHV-Industrials-Engineering&amp;Construction</v>
      </c>
      <c r="F1003" s="165">
        <v>13174.456649</v>
      </c>
      <c r="G1003" s="166" t="s">
        <v>77</v>
      </c>
      <c r="H1003" s="167">
        <v>0.2</v>
      </c>
    </row>
    <row r="1004" spans="1:8" x14ac:dyDescent="0.3">
      <c r="A1004" s="164" t="s">
        <v>691</v>
      </c>
      <c r="B1004" s="164" t="s">
        <v>1320</v>
      </c>
      <c r="C1004" s="163" t="s">
        <v>871</v>
      </c>
      <c r="D1004" s="163" t="s">
        <v>881</v>
      </c>
      <c r="E1004" s="163" t="str">
        <f t="shared" si="15"/>
        <v>HIG-Information Technology-Software &amp; Services</v>
      </c>
      <c r="F1004" s="165">
        <v>1533.7209339999999</v>
      </c>
      <c r="G1004" s="166" t="s">
        <v>71</v>
      </c>
      <c r="H1004" s="167">
        <v>0.3</v>
      </c>
    </row>
    <row r="1005" spans="1:8" x14ac:dyDescent="0.3">
      <c r="A1005" s="164" t="s">
        <v>691</v>
      </c>
      <c r="B1005" s="164" t="s">
        <v>1321</v>
      </c>
      <c r="C1005" s="163" t="s">
        <v>795</v>
      </c>
      <c r="D1005" s="163" t="s">
        <v>851</v>
      </c>
      <c r="E1005" s="163" t="str">
        <f t="shared" si="15"/>
        <v>HIZ-Financial-Industrial Park</v>
      </c>
      <c r="F1005" s="165">
        <v>27797.730003000001</v>
      </c>
      <c r="G1005" s="166" t="s">
        <v>73</v>
      </c>
      <c r="H1005" s="167">
        <v>0.3</v>
      </c>
    </row>
    <row r="1006" spans="1:8" x14ac:dyDescent="0.3">
      <c r="A1006" s="164" t="s">
        <v>691</v>
      </c>
      <c r="B1006" s="164" t="s">
        <v>1322</v>
      </c>
      <c r="C1006" s="163" t="s">
        <v>833</v>
      </c>
      <c r="D1006" s="163" t="s">
        <v>834</v>
      </c>
      <c r="E1006" s="163" t="str">
        <f t="shared" si="15"/>
        <v>HJC-Consumer Staples-Agriculture</v>
      </c>
      <c r="F1006" s="165">
        <v>5286.232806</v>
      </c>
      <c r="G1006" s="166" t="s">
        <v>68</v>
      </c>
      <c r="H1006" s="167">
        <v>0.3</v>
      </c>
    </row>
    <row r="1007" spans="1:8" x14ac:dyDescent="0.3">
      <c r="A1007" s="164" t="s">
        <v>691</v>
      </c>
      <c r="B1007" s="164" t="s">
        <v>1323</v>
      </c>
      <c r="C1007" s="163" t="s">
        <v>848</v>
      </c>
      <c r="D1007" s="163" t="s">
        <v>887</v>
      </c>
      <c r="E1007" s="163" t="str">
        <f t="shared" si="15"/>
        <v>HKP-Materials-Packaging&amp;Containers</v>
      </c>
      <c r="F1007" s="165">
        <v>1109.8910060000001</v>
      </c>
      <c r="G1007" s="166" t="s">
        <v>73</v>
      </c>
      <c r="H1007" s="167">
        <v>0.3</v>
      </c>
    </row>
    <row r="1008" spans="1:8" x14ac:dyDescent="0.3">
      <c r="A1008" s="164" t="s">
        <v>691</v>
      </c>
      <c r="B1008" s="164" t="s">
        <v>1324</v>
      </c>
      <c r="C1008" s="163" t="s">
        <v>848</v>
      </c>
      <c r="D1008" s="163" t="s">
        <v>889</v>
      </c>
      <c r="E1008" s="163" t="str">
        <f t="shared" si="15"/>
        <v xml:space="preserve">HLA-Materials-Steel </v>
      </c>
      <c r="F1008" s="165">
        <v>-126184.095911</v>
      </c>
      <c r="G1008" s="166" t="s">
        <v>80</v>
      </c>
      <c r="H1008" s="167">
        <v>0</v>
      </c>
    </row>
    <row r="1009" spans="1:8" x14ac:dyDescent="0.3">
      <c r="A1009" s="164" t="s">
        <v>691</v>
      </c>
      <c r="B1009" s="164" t="s">
        <v>1325</v>
      </c>
      <c r="C1009" s="163" t="s">
        <v>833</v>
      </c>
      <c r="D1009" s="163" t="s">
        <v>835</v>
      </c>
      <c r="E1009" s="163" t="str">
        <f t="shared" si="15"/>
        <v>HLB-Consumer Staples-Food &amp; Beverage</v>
      </c>
      <c r="F1009" s="165">
        <v>46298.675464</v>
      </c>
      <c r="G1009" s="166" t="s">
        <v>61</v>
      </c>
      <c r="H1009" s="167">
        <v>0.5</v>
      </c>
    </row>
    <row r="1010" spans="1:8" x14ac:dyDescent="0.3">
      <c r="A1010" s="164" t="s">
        <v>691</v>
      </c>
      <c r="B1010" s="164" t="s">
        <v>1326</v>
      </c>
      <c r="C1010" s="163" t="s">
        <v>844</v>
      </c>
      <c r="D1010" s="163" t="s">
        <v>845</v>
      </c>
      <c r="E1010" s="163" t="str">
        <f t="shared" si="15"/>
        <v>HLE-Industrials-Engineering&amp;Construction</v>
      </c>
      <c r="F1010" s="165">
        <v>2245.4166190000001</v>
      </c>
      <c r="G1010" s="166" t="s">
        <v>73</v>
      </c>
      <c r="H1010" s="167">
        <v>0.3</v>
      </c>
    </row>
    <row r="1011" spans="1:8" x14ac:dyDescent="0.3">
      <c r="A1011" s="164" t="s">
        <v>691</v>
      </c>
      <c r="B1011" s="164" t="s">
        <v>239</v>
      </c>
      <c r="C1011" s="163" t="s">
        <v>833</v>
      </c>
      <c r="D1011" s="163" t="s">
        <v>835</v>
      </c>
      <c r="E1011" s="163" t="str">
        <f t="shared" si="15"/>
        <v>HLG-Consumer Staples-Food &amp; Beverage</v>
      </c>
      <c r="F1011" s="165">
        <v>103743.913136</v>
      </c>
      <c r="G1011" s="166" t="s">
        <v>66</v>
      </c>
      <c r="H1011" s="167">
        <v>0.5</v>
      </c>
    </row>
    <row r="1012" spans="1:8" x14ac:dyDescent="0.3">
      <c r="A1012" s="164" t="s">
        <v>691</v>
      </c>
      <c r="B1012" s="164" t="s">
        <v>1327</v>
      </c>
      <c r="C1012" s="163" t="s">
        <v>844</v>
      </c>
      <c r="D1012" s="163" t="s">
        <v>856</v>
      </c>
      <c r="E1012" s="163" t="str">
        <f t="shared" si="15"/>
        <v>HLR-Industrials-Transportation</v>
      </c>
      <c r="F1012" s="165">
        <v>2282.9254959999998</v>
      </c>
      <c r="G1012" s="166" t="s">
        <v>68</v>
      </c>
      <c r="H1012" s="167">
        <v>0.3</v>
      </c>
    </row>
    <row r="1013" spans="1:8" x14ac:dyDescent="0.3">
      <c r="A1013" s="164" t="s">
        <v>691</v>
      </c>
      <c r="B1013" s="164" t="s">
        <v>1328</v>
      </c>
      <c r="C1013" s="163" t="s">
        <v>844</v>
      </c>
      <c r="D1013" s="163" t="s">
        <v>879</v>
      </c>
      <c r="E1013" s="163" t="str">
        <f t="shared" si="15"/>
        <v>HLS-Industrials-Electrical Compo&amp;Equip</v>
      </c>
      <c r="F1013" s="165">
        <v>16587.054091000002</v>
      </c>
      <c r="G1013" s="166" t="s">
        <v>64</v>
      </c>
      <c r="H1013" s="167">
        <v>0.5</v>
      </c>
    </row>
    <row r="1014" spans="1:8" x14ac:dyDescent="0.3">
      <c r="A1014" s="164" t="s">
        <v>691</v>
      </c>
      <c r="B1014" s="164" t="s">
        <v>1329</v>
      </c>
      <c r="C1014" s="163" t="s">
        <v>848</v>
      </c>
      <c r="D1014" s="163" t="s">
        <v>889</v>
      </c>
      <c r="E1014" s="163" t="str">
        <f t="shared" si="15"/>
        <v xml:space="preserve">HMG-Materials-Steel </v>
      </c>
      <c r="F1014" s="165">
        <v>2875.1612100000002</v>
      </c>
      <c r="G1014" s="166" t="s">
        <v>68</v>
      </c>
      <c r="H1014" s="167">
        <v>0.3</v>
      </c>
    </row>
    <row r="1015" spans="1:8" x14ac:dyDescent="0.3">
      <c r="A1015" s="164" t="s">
        <v>691</v>
      </c>
      <c r="B1015" s="164" t="s">
        <v>1330</v>
      </c>
      <c r="C1015" s="163" t="s">
        <v>844</v>
      </c>
      <c r="D1015" s="163" t="s">
        <v>845</v>
      </c>
      <c r="E1015" s="163" t="str">
        <f t="shared" si="15"/>
        <v>HMS-Industrials-Engineering&amp;Construction</v>
      </c>
      <c r="F1015" s="165">
        <v>53541.371413000001</v>
      </c>
      <c r="G1015" s="166" t="s">
        <v>71</v>
      </c>
      <c r="H1015" s="167">
        <v>0.3</v>
      </c>
    </row>
    <row r="1016" spans="1:8" x14ac:dyDescent="0.3">
      <c r="A1016" s="164" t="s">
        <v>691</v>
      </c>
      <c r="B1016" s="164" t="s">
        <v>1331</v>
      </c>
      <c r="C1016" s="163" t="s">
        <v>874</v>
      </c>
      <c r="D1016" s="163" t="s">
        <v>876</v>
      </c>
      <c r="E1016" s="163" t="str">
        <f t="shared" si="15"/>
        <v>HNA-Utilities-Hydroelectric Power</v>
      </c>
      <c r="F1016" s="165">
        <v>217416.07377399999</v>
      </c>
      <c r="G1016" s="166" t="s">
        <v>71</v>
      </c>
      <c r="H1016" s="167">
        <v>0.3</v>
      </c>
    </row>
    <row r="1017" spans="1:8" x14ac:dyDescent="0.3">
      <c r="A1017" s="164" t="s">
        <v>691</v>
      </c>
      <c r="B1017" s="164" t="s">
        <v>1332</v>
      </c>
      <c r="C1017" s="163" t="s">
        <v>844</v>
      </c>
      <c r="D1017" s="163" t="s">
        <v>856</v>
      </c>
      <c r="E1017" s="163" t="str">
        <f t="shared" si="15"/>
        <v>HNB-Industrials-Transportation</v>
      </c>
      <c r="F1017" s="165">
        <v>11069.697813999999</v>
      </c>
      <c r="G1017" s="166" t="s">
        <v>64</v>
      </c>
      <c r="H1017" s="167">
        <v>0.5</v>
      </c>
    </row>
    <row r="1018" spans="1:8" x14ac:dyDescent="0.3">
      <c r="A1018" s="164" t="s">
        <v>691</v>
      </c>
      <c r="B1018" s="164" t="s">
        <v>1333</v>
      </c>
      <c r="C1018" s="163" t="s">
        <v>874</v>
      </c>
      <c r="D1018" s="163" t="s">
        <v>877</v>
      </c>
      <c r="E1018" s="163" t="str">
        <f t="shared" si="15"/>
        <v>HND-Utilities-Thermal Power</v>
      </c>
      <c r="F1018" s="165">
        <v>424884.99171199999</v>
      </c>
      <c r="G1018" s="166" t="s">
        <v>66</v>
      </c>
      <c r="H1018" s="167">
        <v>0.5</v>
      </c>
    </row>
    <row r="1019" spans="1:8" x14ac:dyDescent="0.3">
      <c r="A1019" s="164" t="s">
        <v>691</v>
      </c>
      <c r="B1019" s="164" t="s">
        <v>1334</v>
      </c>
      <c r="C1019" s="163" t="s">
        <v>833</v>
      </c>
      <c r="D1019" s="163" t="s">
        <v>835</v>
      </c>
      <c r="E1019" s="163" t="str">
        <f t="shared" si="15"/>
        <v>HNF-Consumer Staples-Food &amp; Beverage</v>
      </c>
      <c r="F1019" s="165">
        <v>41365.496077999996</v>
      </c>
      <c r="G1019" s="166" t="s">
        <v>68</v>
      </c>
      <c r="H1019" s="167">
        <v>0.3</v>
      </c>
    </row>
    <row r="1020" spans="1:8" x14ac:dyDescent="0.3">
      <c r="A1020" s="164" t="s">
        <v>691</v>
      </c>
      <c r="B1020" s="164" t="s">
        <v>1335</v>
      </c>
      <c r="C1020" s="163" t="s">
        <v>829</v>
      </c>
      <c r="D1020" s="163" t="s">
        <v>866</v>
      </c>
      <c r="E1020" s="163" t="str">
        <f t="shared" si="15"/>
        <v>HNI-Consumer Discretionary-Textiles</v>
      </c>
      <c r="F1020" s="165">
        <v>96174.534247999996</v>
      </c>
      <c r="G1020" s="166" t="s">
        <v>61</v>
      </c>
      <c r="H1020" s="167">
        <v>0.5</v>
      </c>
    </row>
    <row r="1021" spans="1:8" x14ac:dyDescent="0.3">
      <c r="A1021" s="164" t="s">
        <v>691</v>
      </c>
      <c r="B1021" s="164" t="s">
        <v>1336</v>
      </c>
      <c r="C1021" s="163" t="s">
        <v>848</v>
      </c>
      <c r="D1021" s="163" t="s">
        <v>885</v>
      </c>
      <c r="E1021" s="163" t="str">
        <f t="shared" si="15"/>
        <v>HNP-Materials-Chemical</v>
      </c>
      <c r="F1021" s="165">
        <v>11985.362423</v>
      </c>
      <c r="G1021" s="166" t="s">
        <v>71</v>
      </c>
      <c r="H1021" s="167">
        <v>0.3</v>
      </c>
    </row>
    <row r="1022" spans="1:8" x14ac:dyDescent="0.3">
      <c r="A1022" s="164" t="s">
        <v>691</v>
      </c>
      <c r="B1022" s="164" t="s">
        <v>1337</v>
      </c>
      <c r="C1022" s="163" t="s">
        <v>833</v>
      </c>
      <c r="D1022" s="163" t="s">
        <v>835</v>
      </c>
      <c r="E1022" s="163" t="str">
        <f t="shared" si="15"/>
        <v>HNR-Consumer Staples-Food &amp; Beverage</v>
      </c>
      <c r="F1022" s="165">
        <v>-78367.973524000001</v>
      </c>
      <c r="G1022" s="166" t="s">
        <v>75</v>
      </c>
      <c r="H1022" s="167">
        <v>0.2</v>
      </c>
    </row>
    <row r="1023" spans="1:8" x14ac:dyDescent="0.3">
      <c r="A1023" s="164" t="s">
        <v>691</v>
      </c>
      <c r="B1023" s="164" t="s">
        <v>1338</v>
      </c>
      <c r="C1023" s="163" t="s">
        <v>844</v>
      </c>
      <c r="D1023" s="163" t="s">
        <v>856</v>
      </c>
      <c r="E1023" s="163" t="str">
        <f t="shared" si="15"/>
        <v>HNT-Industrials-Transportation</v>
      </c>
      <c r="F1023" s="165">
        <v>2775.1707249999999</v>
      </c>
      <c r="G1023" s="166" t="s">
        <v>75</v>
      </c>
      <c r="H1023" s="167">
        <v>0.2</v>
      </c>
    </row>
    <row r="1024" spans="1:8" x14ac:dyDescent="0.3">
      <c r="A1024" s="164" t="s">
        <v>691</v>
      </c>
      <c r="B1024" s="164" t="s">
        <v>1339</v>
      </c>
      <c r="C1024" s="163" t="s">
        <v>848</v>
      </c>
      <c r="D1024" s="163" t="s">
        <v>887</v>
      </c>
      <c r="E1024" s="163" t="str">
        <f t="shared" si="15"/>
        <v>HPB-Materials-Packaging&amp;Containers</v>
      </c>
      <c r="F1024" s="165">
        <v>11707.839033</v>
      </c>
      <c r="G1024" s="166" t="s">
        <v>61</v>
      </c>
      <c r="H1024" s="167">
        <v>0.5</v>
      </c>
    </row>
    <row r="1025" spans="1:8" x14ac:dyDescent="0.3">
      <c r="A1025" s="164" t="s">
        <v>691</v>
      </c>
      <c r="B1025" s="164" t="s">
        <v>1340</v>
      </c>
      <c r="C1025" s="163" t="s">
        <v>874</v>
      </c>
      <c r="D1025" s="163" t="s">
        <v>876</v>
      </c>
      <c r="E1025" s="163" t="str">
        <f t="shared" si="15"/>
        <v>HPD-Utilities-Hydroelectric Power</v>
      </c>
      <c r="F1025" s="165">
        <v>22515.427748999999</v>
      </c>
      <c r="G1025" s="166" t="s">
        <v>68</v>
      </c>
      <c r="H1025" s="167">
        <v>0.3</v>
      </c>
    </row>
    <row r="1026" spans="1:8" x14ac:dyDescent="0.3">
      <c r="A1026" s="164" t="s">
        <v>691</v>
      </c>
      <c r="B1026" s="164" t="s">
        <v>1341</v>
      </c>
      <c r="C1026" s="163" t="s">
        <v>848</v>
      </c>
      <c r="D1026" s="163" t="s">
        <v>885</v>
      </c>
      <c r="E1026" s="163" t="str">
        <f t="shared" si="15"/>
        <v>HPH-Materials-Chemical</v>
      </c>
      <c r="F1026" s="165">
        <v>20133.207771000001</v>
      </c>
      <c r="G1026" s="166" t="s">
        <v>64</v>
      </c>
      <c r="H1026" s="167">
        <v>0.5</v>
      </c>
    </row>
    <row r="1027" spans="1:8" x14ac:dyDescent="0.3">
      <c r="A1027" s="164" t="s">
        <v>691</v>
      </c>
      <c r="B1027" s="164" t="s">
        <v>1342</v>
      </c>
      <c r="C1027" s="163" t="s">
        <v>795</v>
      </c>
      <c r="D1027" s="163" t="s">
        <v>851</v>
      </c>
      <c r="E1027" s="163" t="str">
        <f t="shared" ref="E1027:E1090" si="16">B1027&amp;"-"&amp;C1027&amp;"-"&amp;D1027</f>
        <v>HPI-Financial-Industrial Park</v>
      </c>
      <c r="F1027" s="165">
        <v>-151031.362165</v>
      </c>
      <c r="G1027" s="166" t="s">
        <v>78</v>
      </c>
      <c r="H1027" s="167">
        <v>0.2</v>
      </c>
    </row>
    <row r="1028" spans="1:8" x14ac:dyDescent="0.3">
      <c r="A1028" s="164" t="s">
        <v>691</v>
      </c>
      <c r="B1028" s="164" t="s">
        <v>1343</v>
      </c>
      <c r="C1028" s="163" t="s">
        <v>848</v>
      </c>
      <c r="D1028" s="163" t="s">
        <v>885</v>
      </c>
      <c r="E1028" s="163" t="str">
        <f t="shared" si="16"/>
        <v>HPP-Materials-Chemical</v>
      </c>
      <c r="F1028" s="165">
        <v>55616.884632000001</v>
      </c>
      <c r="G1028" s="166" t="s">
        <v>68</v>
      </c>
      <c r="H1028" s="167">
        <v>0.3</v>
      </c>
    </row>
    <row r="1029" spans="1:8" x14ac:dyDescent="0.3">
      <c r="A1029" s="164" t="s">
        <v>691</v>
      </c>
      <c r="B1029" s="164" t="s">
        <v>1344</v>
      </c>
      <c r="C1029" s="163" t="s">
        <v>871</v>
      </c>
      <c r="D1029" s="163" t="s">
        <v>881</v>
      </c>
      <c r="E1029" s="163" t="str">
        <f t="shared" si="16"/>
        <v>HPT-Information Technology-Software &amp; Services</v>
      </c>
      <c r="F1029" s="165">
        <v>14258.943139000001</v>
      </c>
      <c r="G1029" s="166" t="s">
        <v>71</v>
      </c>
      <c r="H1029" s="167">
        <v>0.3</v>
      </c>
    </row>
    <row r="1030" spans="1:8" x14ac:dyDescent="0.3">
      <c r="A1030" s="164" t="s">
        <v>691</v>
      </c>
      <c r="B1030" s="164" t="s">
        <v>1345</v>
      </c>
      <c r="C1030" s="163" t="s">
        <v>829</v>
      </c>
      <c r="D1030" s="163" t="s">
        <v>866</v>
      </c>
      <c r="E1030" s="163" t="str">
        <f t="shared" si="16"/>
        <v>HPU-Consumer Discretionary-Textiles</v>
      </c>
      <c r="F1030" s="165">
        <v>9925.3160250000001</v>
      </c>
      <c r="G1030" s="166" t="s">
        <v>68</v>
      </c>
      <c r="H1030" s="167">
        <v>0.3</v>
      </c>
    </row>
    <row r="1031" spans="1:8" x14ac:dyDescent="0.3">
      <c r="A1031" s="164" t="s">
        <v>691</v>
      </c>
      <c r="B1031" s="164" t="s">
        <v>1346</v>
      </c>
      <c r="C1031" s="163" t="s">
        <v>874</v>
      </c>
      <c r="D1031" s="163" t="s">
        <v>878</v>
      </c>
      <c r="E1031" s="163" t="str">
        <f t="shared" si="16"/>
        <v>HPW-Utilities-Water</v>
      </c>
      <c r="F1031" s="165">
        <v>80478.149686000004</v>
      </c>
      <c r="G1031" s="166" t="s">
        <v>64</v>
      </c>
      <c r="H1031" s="167">
        <v>0.5</v>
      </c>
    </row>
    <row r="1032" spans="1:8" x14ac:dyDescent="0.3">
      <c r="A1032" s="164" t="s">
        <v>691</v>
      </c>
      <c r="B1032" s="164" t="s">
        <v>1347</v>
      </c>
      <c r="C1032" s="163" t="s">
        <v>795</v>
      </c>
      <c r="D1032" s="163" t="s">
        <v>852</v>
      </c>
      <c r="E1032" s="163" t="str">
        <f t="shared" si="16"/>
        <v>HRB-Financial-Real Estate</v>
      </c>
      <c r="F1032" s="165">
        <v>18340.605030999999</v>
      </c>
      <c r="G1032" s="166" t="s">
        <v>61</v>
      </c>
      <c r="H1032" s="167">
        <v>0.5</v>
      </c>
    </row>
    <row r="1033" spans="1:8" x14ac:dyDescent="0.3">
      <c r="A1033" s="164" t="s">
        <v>691</v>
      </c>
      <c r="B1033" s="164" t="s">
        <v>1348</v>
      </c>
      <c r="C1033" s="163" t="s">
        <v>844</v>
      </c>
      <c r="D1033" s="163" t="s">
        <v>856</v>
      </c>
      <c r="E1033" s="163" t="str">
        <f t="shared" si="16"/>
        <v>HRT-Industrials-Transportation</v>
      </c>
      <c r="F1033" s="165">
        <v>2841.7257869999999</v>
      </c>
      <c r="G1033" s="166" t="s">
        <v>78</v>
      </c>
      <c r="H1033" s="167">
        <v>0.2</v>
      </c>
    </row>
    <row r="1034" spans="1:8" x14ac:dyDescent="0.3">
      <c r="A1034" s="164" t="s">
        <v>691</v>
      </c>
      <c r="B1034" s="164" t="s">
        <v>1349</v>
      </c>
      <c r="C1034" s="163" t="s">
        <v>829</v>
      </c>
      <c r="D1034" s="163" t="s">
        <v>857</v>
      </c>
      <c r="E1034" s="163" t="str">
        <f t="shared" si="16"/>
        <v>HSA-Consumer Discretionary-Consumer Services</v>
      </c>
      <c r="F1034" s="165">
        <v>-45888.731062999999</v>
      </c>
      <c r="G1034" s="166" t="s">
        <v>71</v>
      </c>
      <c r="H1034" s="167">
        <v>0.3</v>
      </c>
    </row>
    <row r="1035" spans="1:8" x14ac:dyDescent="0.3">
      <c r="A1035" s="164" t="s">
        <v>691</v>
      </c>
      <c r="B1035" s="164" t="s">
        <v>1350</v>
      </c>
      <c r="C1035" s="163" t="s">
        <v>848</v>
      </c>
      <c r="D1035" s="163" t="s">
        <v>886</v>
      </c>
      <c r="E1035" s="163" t="str">
        <f t="shared" si="16"/>
        <v>HSI-Materials-Fertilizer</v>
      </c>
      <c r="F1035" s="165">
        <v>1215.1935129999999</v>
      </c>
      <c r="G1035" s="166" t="s">
        <v>78</v>
      </c>
      <c r="H1035" s="167">
        <v>0.2</v>
      </c>
    </row>
    <row r="1036" spans="1:8" x14ac:dyDescent="0.3">
      <c r="A1036" s="164" t="s">
        <v>691</v>
      </c>
      <c r="B1036" s="164" t="s">
        <v>1351</v>
      </c>
      <c r="C1036" s="163" t="s">
        <v>829</v>
      </c>
      <c r="D1036" s="163" t="s">
        <v>866</v>
      </c>
      <c r="E1036" s="163" t="str">
        <f t="shared" si="16"/>
        <v>HSM-Consumer Discretionary-Textiles</v>
      </c>
      <c r="F1036" s="165">
        <v>45259.662879000003</v>
      </c>
      <c r="G1036" s="166" t="s">
        <v>75</v>
      </c>
      <c r="H1036" s="167">
        <v>0.2</v>
      </c>
    </row>
    <row r="1037" spans="1:8" x14ac:dyDescent="0.3">
      <c r="A1037" s="164" t="s">
        <v>691</v>
      </c>
      <c r="B1037" s="164" t="s">
        <v>1352</v>
      </c>
      <c r="C1037" s="163" t="s">
        <v>874</v>
      </c>
      <c r="D1037" s="163" t="s">
        <v>875</v>
      </c>
      <c r="E1037" s="163" t="str">
        <f t="shared" si="16"/>
        <v>HTE-Utilities-Electricity transmission</v>
      </c>
      <c r="F1037" s="165">
        <v>26520.427914</v>
      </c>
      <c r="G1037" s="166" t="s">
        <v>66</v>
      </c>
      <c r="H1037" s="167">
        <v>0.5</v>
      </c>
    </row>
    <row r="1038" spans="1:8" x14ac:dyDescent="0.3">
      <c r="A1038" s="164" t="s">
        <v>691</v>
      </c>
      <c r="B1038" s="164" t="s">
        <v>1353</v>
      </c>
      <c r="C1038" s="163" t="s">
        <v>829</v>
      </c>
      <c r="D1038" s="163" t="s">
        <v>866</v>
      </c>
      <c r="E1038" s="163" t="str">
        <f t="shared" si="16"/>
        <v>HTG-Consumer Discretionary-Textiles</v>
      </c>
      <c r="F1038" s="165">
        <v>96245.740204999995</v>
      </c>
      <c r="G1038" s="166" t="s">
        <v>75</v>
      </c>
      <c r="H1038" s="167">
        <v>0.2</v>
      </c>
    </row>
    <row r="1039" spans="1:8" x14ac:dyDescent="0.3">
      <c r="A1039" s="164" t="s">
        <v>691</v>
      </c>
      <c r="B1039" s="164" t="s">
        <v>1354</v>
      </c>
      <c r="C1039" s="163" t="s">
        <v>844</v>
      </c>
      <c r="D1039" s="163" t="s">
        <v>856</v>
      </c>
      <c r="E1039" s="163" t="str">
        <f t="shared" si="16"/>
        <v>HTK-Industrials-Transportation</v>
      </c>
      <c r="F1039" s="165" t="e">
        <v>#N/A</v>
      </c>
      <c r="G1039" s="166" t="e">
        <v>#N/A</v>
      </c>
      <c r="H1039" s="167" t="e">
        <v>#N/A</v>
      </c>
    </row>
    <row r="1040" spans="1:8" x14ac:dyDescent="0.3">
      <c r="A1040" s="164" t="s">
        <v>691</v>
      </c>
      <c r="B1040" s="164" t="s">
        <v>1355</v>
      </c>
      <c r="C1040" s="163" t="s">
        <v>829</v>
      </c>
      <c r="D1040" s="163" t="s">
        <v>898</v>
      </c>
      <c r="E1040" s="163" t="str">
        <f t="shared" si="16"/>
        <v>HTM-Consumer Discretionary-Wholesale</v>
      </c>
      <c r="F1040" s="165" t="e">
        <v>#N/A</v>
      </c>
      <c r="G1040" s="166" t="e">
        <v>#N/A</v>
      </c>
      <c r="H1040" s="167" t="e">
        <v>#N/A</v>
      </c>
    </row>
    <row r="1041" spans="1:8" x14ac:dyDescent="0.3">
      <c r="A1041" s="164" t="s">
        <v>691</v>
      </c>
      <c r="B1041" s="164" t="s">
        <v>1356</v>
      </c>
      <c r="C1041" s="163" t="s">
        <v>844</v>
      </c>
      <c r="D1041" s="163" t="s">
        <v>856</v>
      </c>
      <c r="E1041" s="163" t="str">
        <f t="shared" si="16"/>
        <v>HTR-Industrials-Transportation</v>
      </c>
      <c r="F1041" s="165">
        <v>1500.613231</v>
      </c>
      <c r="G1041" s="166" t="s">
        <v>73</v>
      </c>
      <c r="H1041" s="167">
        <v>0.3</v>
      </c>
    </row>
    <row r="1042" spans="1:8" x14ac:dyDescent="0.3">
      <c r="A1042" s="164" t="s">
        <v>691</v>
      </c>
      <c r="B1042" s="164" t="s">
        <v>1357</v>
      </c>
      <c r="C1042" s="163" t="s">
        <v>844</v>
      </c>
      <c r="D1042" s="163" t="s">
        <v>1074</v>
      </c>
      <c r="E1042" s="163" t="str">
        <f t="shared" si="16"/>
        <v>HTU-Industrials-Waste &amp; Disposable services</v>
      </c>
      <c r="F1042" s="165">
        <v>3737.8139099999999</v>
      </c>
      <c r="G1042" s="166" t="s">
        <v>66</v>
      </c>
      <c r="H1042" s="167">
        <v>0.5</v>
      </c>
    </row>
    <row r="1043" spans="1:8" x14ac:dyDescent="0.3">
      <c r="A1043" s="164" t="s">
        <v>691</v>
      </c>
      <c r="B1043" s="164" t="s">
        <v>1358</v>
      </c>
      <c r="C1043" s="163" t="s">
        <v>874</v>
      </c>
      <c r="D1043" s="163" t="s">
        <v>878</v>
      </c>
      <c r="E1043" s="163" t="str">
        <f t="shared" si="16"/>
        <v>HTW-Utilities-Water</v>
      </c>
      <c r="F1043" s="165">
        <v>4697.3132949999999</v>
      </c>
      <c r="G1043" s="166" t="s">
        <v>73</v>
      </c>
      <c r="H1043" s="167">
        <v>0.3</v>
      </c>
    </row>
    <row r="1044" spans="1:8" x14ac:dyDescent="0.3">
      <c r="A1044" s="164" t="s">
        <v>691</v>
      </c>
      <c r="B1044" s="164" t="s">
        <v>1359</v>
      </c>
      <c r="C1044" s="163" t="s">
        <v>844</v>
      </c>
      <c r="D1044" s="163" t="s">
        <v>845</v>
      </c>
      <c r="E1044" s="163" t="str">
        <f t="shared" si="16"/>
        <v>HU4-Industrials-Engineering&amp;Construction</v>
      </c>
      <c r="F1044" s="165">
        <v>3381.3073909999998</v>
      </c>
      <c r="G1044" s="166" t="s">
        <v>73</v>
      </c>
      <c r="H1044" s="167">
        <v>0.3</v>
      </c>
    </row>
    <row r="1045" spans="1:8" x14ac:dyDescent="0.3">
      <c r="A1045" s="164" t="s">
        <v>691</v>
      </c>
      <c r="B1045" s="164" t="s">
        <v>1360</v>
      </c>
      <c r="C1045" s="163" t="s">
        <v>795</v>
      </c>
      <c r="D1045" s="163" t="s">
        <v>852</v>
      </c>
      <c r="E1045" s="163" t="str">
        <f t="shared" si="16"/>
        <v>HU6-Financial-Real Estate</v>
      </c>
      <c r="F1045" s="165">
        <v>9679.7211590000006</v>
      </c>
      <c r="G1045" s="166" t="s">
        <v>66</v>
      </c>
      <c r="H1045" s="167">
        <v>0.5</v>
      </c>
    </row>
    <row r="1046" spans="1:8" x14ac:dyDescent="0.3">
      <c r="A1046" s="164" t="s">
        <v>691</v>
      </c>
      <c r="B1046" s="164" t="s">
        <v>1361</v>
      </c>
      <c r="C1046" s="163" t="s">
        <v>829</v>
      </c>
      <c r="D1046" s="163" t="s">
        <v>866</v>
      </c>
      <c r="E1046" s="163" t="str">
        <f t="shared" si="16"/>
        <v>HUG-Consumer Discretionary-Textiles</v>
      </c>
      <c r="F1046" s="165">
        <v>108562.846926</v>
      </c>
      <c r="G1046" s="166" t="s">
        <v>61</v>
      </c>
      <c r="H1046" s="167">
        <v>0.5</v>
      </c>
    </row>
    <row r="1047" spans="1:8" x14ac:dyDescent="0.3">
      <c r="A1047" s="164" t="s">
        <v>691</v>
      </c>
      <c r="B1047" s="164" t="s">
        <v>1362</v>
      </c>
      <c r="C1047" s="163" t="s">
        <v>874</v>
      </c>
      <c r="D1047" s="163" t="s">
        <v>878</v>
      </c>
      <c r="E1047" s="163" t="str">
        <f t="shared" si="16"/>
        <v>HWS-Utilities-Water</v>
      </c>
      <c r="F1047" s="165">
        <v>64381.503115</v>
      </c>
      <c r="G1047" s="166" t="s">
        <v>66</v>
      </c>
      <c r="H1047" s="167">
        <v>0.5</v>
      </c>
    </row>
    <row r="1048" spans="1:8" x14ac:dyDescent="0.3">
      <c r="A1048" s="164" t="s">
        <v>691</v>
      </c>
      <c r="B1048" s="164" t="s">
        <v>1363</v>
      </c>
      <c r="C1048" s="163" t="s">
        <v>844</v>
      </c>
      <c r="D1048" s="163" t="s">
        <v>845</v>
      </c>
      <c r="E1048" s="163" t="str">
        <f t="shared" si="16"/>
        <v>I10-Industrials-Engineering&amp;Construction</v>
      </c>
      <c r="F1048" s="165">
        <v>638.39434000000006</v>
      </c>
      <c r="G1048" s="166" t="s">
        <v>78</v>
      </c>
      <c r="H1048" s="167">
        <v>0.2</v>
      </c>
    </row>
    <row r="1049" spans="1:8" x14ac:dyDescent="0.3">
      <c r="A1049" s="164" t="s">
        <v>691</v>
      </c>
      <c r="B1049" s="164" t="s">
        <v>1364</v>
      </c>
      <c r="C1049" s="163" t="s">
        <v>829</v>
      </c>
      <c r="D1049" s="163" t="s">
        <v>859</v>
      </c>
      <c r="E1049" s="163" t="str">
        <f t="shared" si="16"/>
        <v>IBD-Consumer Discretionary-Printing</v>
      </c>
      <c r="F1049" s="165">
        <v>4724.6645710000003</v>
      </c>
      <c r="G1049" s="166" t="s">
        <v>64</v>
      </c>
      <c r="H1049" s="167">
        <v>0.5</v>
      </c>
    </row>
    <row r="1050" spans="1:8" x14ac:dyDescent="0.3">
      <c r="A1050" s="164" t="s">
        <v>691</v>
      </c>
      <c r="B1050" s="164" t="s">
        <v>1365</v>
      </c>
      <c r="C1050" s="163" t="s">
        <v>844</v>
      </c>
      <c r="D1050" s="163" t="s">
        <v>845</v>
      </c>
      <c r="E1050" s="163" t="str">
        <f t="shared" si="16"/>
        <v>ICC-Industrials-Engineering&amp;Construction</v>
      </c>
      <c r="F1050" s="165">
        <v>52154.868648000003</v>
      </c>
      <c r="G1050" s="166" t="s">
        <v>64</v>
      </c>
      <c r="H1050" s="167">
        <v>0.5</v>
      </c>
    </row>
    <row r="1051" spans="1:8" x14ac:dyDescent="0.3">
      <c r="A1051" s="164" t="s">
        <v>691</v>
      </c>
      <c r="B1051" s="164" t="s">
        <v>1366</v>
      </c>
      <c r="C1051" s="163" t="s">
        <v>833</v>
      </c>
      <c r="D1051" s="163" t="s">
        <v>838</v>
      </c>
      <c r="E1051" s="163" t="str">
        <f t="shared" si="16"/>
        <v>ICF-Consumer Staples-Fisheries</v>
      </c>
      <c r="F1051" s="165">
        <v>-27474.001018999999</v>
      </c>
      <c r="G1051" s="166" t="s">
        <v>75</v>
      </c>
      <c r="H1051" s="167">
        <v>0.2</v>
      </c>
    </row>
    <row r="1052" spans="1:8" x14ac:dyDescent="0.3">
      <c r="A1052" s="164" t="s">
        <v>691</v>
      </c>
      <c r="B1052" s="164" t="s">
        <v>1367</v>
      </c>
      <c r="C1052" s="163" t="s">
        <v>844</v>
      </c>
      <c r="D1052" s="163" t="s">
        <v>845</v>
      </c>
      <c r="E1052" s="163" t="str">
        <f t="shared" si="16"/>
        <v>ICI-Industrials-Engineering&amp;Construction</v>
      </c>
      <c r="F1052" s="165">
        <v>3674.0667579999999</v>
      </c>
      <c r="G1052" s="166" t="s">
        <v>73</v>
      </c>
      <c r="H1052" s="167">
        <v>0.3</v>
      </c>
    </row>
    <row r="1053" spans="1:8" x14ac:dyDescent="0.3">
      <c r="A1053" s="164" t="s">
        <v>691</v>
      </c>
      <c r="B1053" s="164" t="s">
        <v>1368</v>
      </c>
      <c r="C1053" s="163" t="s">
        <v>844</v>
      </c>
      <c r="D1053" s="163" t="s">
        <v>845</v>
      </c>
      <c r="E1053" s="163" t="str">
        <f t="shared" si="16"/>
        <v>ICN-Industrials-Engineering&amp;Construction</v>
      </c>
      <c r="F1053" s="165">
        <v>32728.706421999999</v>
      </c>
      <c r="G1053" s="166" t="s">
        <v>71</v>
      </c>
      <c r="H1053" s="167">
        <v>0.3</v>
      </c>
    </row>
    <row r="1054" spans="1:8" x14ac:dyDescent="0.3">
      <c r="A1054" s="164" t="s">
        <v>691</v>
      </c>
      <c r="B1054" s="164" t="s">
        <v>1369</v>
      </c>
      <c r="C1054" s="163" t="s">
        <v>795</v>
      </c>
      <c r="D1054" s="163" t="s">
        <v>851</v>
      </c>
      <c r="E1054" s="163" t="str">
        <f t="shared" si="16"/>
        <v>IDC-Financial-Industrial Park</v>
      </c>
      <c r="F1054" s="165">
        <v>349458.78097999998</v>
      </c>
      <c r="G1054" s="166" t="s">
        <v>64</v>
      </c>
      <c r="H1054" s="167">
        <v>0.5</v>
      </c>
    </row>
    <row r="1055" spans="1:8" x14ac:dyDescent="0.3">
      <c r="A1055" s="164" t="s">
        <v>691</v>
      </c>
      <c r="B1055" s="164" t="s">
        <v>1370</v>
      </c>
      <c r="C1055" s="163" t="s">
        <v>833</v>
      </c>
      <c r="D1055" s="163" t="s">
        <v>835</v>
      </c>
      <c r="E1055" s="163" t="str">
        <f t="shared" si="16"/>
        <v>IFC-Consumer Staples-Food &amp; Beverage</v>
      </c>
      <c r="F1055" s="165">
        <v>4180.8523059999998</v>
      </c>
      <c r="G1055" s="166" t="s">
        <v>66</v>
      </c>
      <c r="H1055" s="167">
        <v>0.5</v>
      </c>
    </row>
    <row r="1056" spans="1:8" x14ac:dyDescent="0.3">
      <c r="A1056" s="164" t="s">
        <v>691</v>
      </c>
      <c r="B1056" s="164" t="s">
        <v>1371</v>
      </c>
      <c r="C1056" s="163" t="s">
        <v>833</v>
      </c>
      <c r="D1056" s="163" t="s">
        <v>835</v>
      </c>
      <c r="E1056" s="163" t="str">
        <f t="shared" si="16"/>
        <v>IFS-Consumer Staples-Food &amp; Beverage</v>
      </c>
      <c r="F1056" s="165">
        <v>180164.864</v>
      </c>
      <c r="G1056" s="166" t="s">
        <v>61</v>
      </c>
      <c r="H1056" s="167">
        <v>0.5</v>
      </c>
    </row>
    <row r="1057" spans="1:8" x14ac:dyDescent="0.3">
      <c r="A1057" s="164" t="s">
        <v>691</v>
      </c>
      <c r="B1057" s="164" t="s">
        <v>1372</v>
      </c>
      <c r="C1057" s="163" t="s">
        <v>829</v>
      </c>
      <c r="D1057" s="163" t="s">
        <v>859</v>
      </c>
      <c r="E1057" s="163" t="str">
        <f t="shared" si="16"/>
        <v>IHK-Consumer Discretionary-Printing</v>
      </c>
      <c r="F1057" s="165">
        <v>2997.884544</v>
      </c>
      <c r="G1057" s="166" t="s">
        <v>73</v>
      </c>
      <c r="H1057" s="167">
        <v>0.3</v>
      </c>
    </row>
    <row r="1058" spans="1:8" x14ac:dyDescent="0.3">
      <c r="A1058" s="164" t="s">
        <v>691</v>
      </c>
      <c r="B1058" s="164" t="s">
        <v>1373</v>
      </c>
      <c r="C1058" s="163" t="s">
        <v>829</v>
      </c>
      <c r="D1058" s="163" t="s">
        <v>859</v>
      </c>
      <c r="E1058" s="163" t="str">
        <f t="shared" si="16"/>
        <v>IKH-Consumer Discretionary-Printing</v>
      </c>
      <c r="F1058" s="165">
        <v>910.70876099999998</v>
      </c>
      <c r="G1058" s="166" t="s">
        <v>68</v>
      </c>
      <c r="H1058" s="167">
        <v>0.3</v>
      </c>
    </row>
    <row r="1059" spans="1:8" x14ac:dyDescent="0.3">
      <c r="A1059" s="164" t="s">
        <v>691</v>
      </c>
      <c r="B1059" s="164" t="s">
        <v>1374</v>
      </c>
      <c r="C1059" s="163" t="s">
        <v>833</v>
      </c>
      <c r="D1059" s="163" t="s">
        <v>834</v>
      </c>
      <c r="E1059" s="163" t="str">
        <f t="shared" si="16"/>
        <v>ILA-Consumer Staples-Agriculture</v>
      </c>
      <c r="F1059" s="165">
        <v>1485.384104</v>
      </c>
      <c r="G1059" s="166" t="s">
        <v>64</v>
      </c>
      <c r="H1059" s="167">
        <v>0.5</v>
      </c>
    </row>
    <row r="1060" spans="1:8" x14ac:dyDescent="0.3">
      <c r="A1060" s="164" t="s">
        <v>691</v>
      </c>
      <c r="B1060" s="164" t="s">
        <v>1375</v>
      </c>
      <c r="C1060" s="163" t="s">
        <v>844</v>
      </c>
      <c r="D1060" s="163" t="s">
        <v>856</v>
      </c>
      <c r="E1060" s="163" t="str">
        <f t="shared" si="16"/>
        <v>ILC-Industrials-Transportation</v>
      </c>
      <c r="F1060" s="165">
        <v>7843.4831089999998</v>
      </c>
      <c r="G1060" s="166" t="s">
        <v>73</v>
      </c>
      <c r="H1060" s="167">
        <v>0.3</v>
      </c>
    </row>
    <row r="1061" spans="1:8" x14ac:dyDescent="0.3">
      <c r="A1061" s="164" t="s">
        <v>691</v>
      </c>
      <c r="B1061" s="164" t="s">
        <v>1376</v>
      </c>
      <c r="C1061" s="163" t="s">
        <v>844</v>
      </c>
      <c r="D1061" s="163" t="s">
        <v>856</v>
      </c>
      <c r="E1061" s="163" t="str">
        <f t="shared" si="16"/>
        <v>ILS-Industrials-Transportation</v>
      </c>
      <c r="F1061" s="165">
        <v>2466.133386</v>
      </c>
      <c r="G1061" s="166" t="s">
        <v>71</v>
      </c>
      <c r="H1061" s="167">
        <v>0.3</v>
      </c>
    </row>
    <row r="1062" spans="1:8" x14ac:dyDescent="0.3">
      <c r="A1062" s="164" t="s">
        <v>691</v>
      </c>
      <c r="B1062" s="164" t="s">
        <v>1377</v>
      </c>
      <c r="C1062" s="163" t="s">
        <v>844</v>
      </c>
      <c r="D1062" s="163" t="s">
        <v>845</v>
      </c>
      <c r="E1062" s="163" t="str">
        <f t="shared" si="16"/>
        <v>IME-Industrials-Engineering&amp;Construction</v>
      </c>
      <c r="F1062" s="165">
        <v>705.12848299999996</v>
      </c>
      <c r="G1062" s="166" t="s">
        <v>66</v>
      </c>
      <c r="H1062" s="167">
        <v>0.5</v>
      </c>
    </row>
    <row r="1063" spans="1:8" x14ac:dyDescent="0.3">
      <c r="A1063" s="164" t="s">
        <v>691</v>
      </c>
      <c r="B1063" s="164" t="s">
        <v>1378</v>
      </c>
      <c r="C1063" s="163" t="s">
        <v>829</v>
      </c>
      <c r="D1063" s="163" t="s">
        <v>859</v>
      </c>
      <c r="E1063" s="163" t="str">
        <f t="shared" si="16"/>
        <v>IN4-Consumer Discretionary-Printing</v>
      </c>
      <c r="F1063" s="165">
        <v>11997.090428</v>
      </c>
      <c r="G1063" s="166" t="s">
        <v>66</v>
      </c>
      <c r="H1063" s="167">
        <v>0.5</v>
      </c>
    </row>
    <row r="1064" spans="1:8" x14ac:dyDescent="0.3">
      <c r="A1064" s="164" t="s">
        <v>691</v>
      </c>
      <c r="B1064" s="164" t="s">
        <v>1379</v>
      </c>
      <c r="C1064" s="163" t="s">
        <v>844</v>
      </c>
      <c r="D1064" s="163" t="s">
        <v>856</v>
      </c>
      <c r="E1064" s="163" t="str">
        <f t="shared" si="16"/>
        <v>IPA-Industrials-Transportation</v>
      </c>
      <c r="F1064" s="165">
        <v>48960.206163000003</v>
      </c>
      <c r="G1064" s="166" t="s">
        <v>75</v>
      </c>
      <c r="H1064" s="167">
        <v>0.2</v>
      </c>
    </row>
    <row r="1065" spans="1:8" x14ac:dyDescent="0.3">
      <c r="A1065" s="164" t="s">
        <v>691</v>
      </c>
      <c r="B1065" s="164" t="s">
        <v>1380</v>
      </c>
      <c r="C1065" s="163" t="s">
        <v>829</v>
      </c>
      <c r="D1065" s="163" t="s">
        <v>859</v>
      </c>
      <c r="E1065" s="163" t="str">
        <f t="shared" si="16"/>
        <v>IPH-Consumer Discretionary-Printing</v>
      </c>
      <c r="F1065" s="165">
        <v>-268.07067599999999</v>
      </c>
      <c r="G1065" s="166" t="s">
        <v>71</v>
      </c>
      <c r="H1065" s="167">
        <v>0.3</v>
      </c>
    </row>
    <row r="1066" spans="1:8" x14ac:dyDescent="0.3">
      <c r="A1066" s="164" t="s">
        <v>691</v>
      </c>
      <c r="B1066" s="164" t="s">
        <v>1381</v>
      </c>
      <c r="C1066" s="163" t="s">
        <v>844</v>
      </c>
      <c r="D1066" s="163" t="s">
        <v>884</v>
      </c>
      <c r="E1066" s="163" t="str">
        <f t="shared" si="16"/>
        <v>IRC-Industrials-Rubber</v>
      </c>
      <c r="F1066" s="165">
        <v>9174.4799050000001</v>
      </c>
      <c r="G1066" s="166" t="s">
        <v>66</v>
      </c>
      <c r="H1066" s="167">
        <v>0.5</v>
      </c>
    </row>
    <row r="1067" spans="1:8" x14ac:dyDescent="0.3">
      <c r="A1067" s="164" t="s">
        <v>691</v>
      </c>
      <c r="B1067" s="164" t="s">
        <v>1382</v>
      </c>
      <c r="C1067" s="163" t="s">
        <v>844</v>
      </c>
      <c r="D1067" s="163" t="s">
        <v>856</v>
      </c>
      <c r="E1067" s="163" t="str">
        <f t="shared" si="16"/>
        <v>ISG-Industrials-Transportation</v>
      </c>
      <c r="F1067" s="165">
        <v>-12230.313447</v>
      </c>
      <c r="G1067" s="166" t="s">
        <v>80</v>
      </c>
      <c r="H1067" s="167">
        <v>0</v>
      </c>
    </row>
    <row r="1068" spans="1:8" x14ac:dyDescent="0.3">
      <c r="A1068" s="164" t="s">
        <v>691</v>
      </c>
      <c r="B1068" s="164" t="s">
        <v>1383</v>
      </c>
      <c r="C1068" s="163" t="s">
        <v>874</v>
      </c>
      <c r="D1068" s="163" t="s">
        <v>876</v>
      </c>
      <c r="E1068" s="163" t="str">
        <f t="shared" si="16"/>
        <v>ISH-Utilities-Hydroelectric Power</v>
      </c>
      <c r="F1068" s="165">
        <v>94399.307316000006</v>
      </c>
      <c r="G1068" s="166" t="s">
        <v>68</v>
      </c>
      <c r="H1068" s="167">
        <v>0.3</v>
      </c>
    </row>
    <row r="1069" spans="1:8" x14ac:dyDescent="0.3">
      <c r="A1069" s="164" t="s">
        <v>691</v>
      </c>
      <c r="B1069" s="164" t="s">
        <v>1384</v>
      </c>
      <c r="C1069" s="163" t="s">
        <v>844</v>
      </c>
      <c r="D1069" s="163" t="s">
        <v>861</v>
      </c>
      <c r="E1069" s="163" t="str">
        <f t="shared" si="16"/>
        <v>IST-Industrials-Sea port</v>
      </c>
      <c r="F1069" s="165">
        <v>35481.145785000001</v>
      </c>
      <c r="G1069" s="166" t="s">
        <v>68</v>
      </c>
      <c r="H1069" s="167">
        <v>0.3</v>
      </c>
    </row>
    <row r="1070" spans="1:8" x14ac:dyDescent="0.3">
      <c r="A1070" s="164" t="s">
        <v>691</v>
      </c>
      <c r="B1070" s="164" t="s">
        <v>1385</v>
      </c>
      <c r="C1070" s="163" t="s">
        <v>844</v>
      </c>
      <c r="D1070" s="163" t="s">
        <v>845</v>
      </c>
      <c r="E1070" s="163" t="str">
        <f t="shared" si="16"/>
        <v>ITS-Industrials-Engineering&amp;Construction</v>
      </c>
      <c r="F1070" s="165">
        <v>1161.928797</v>
      </c>
      <c r="G1070" s="166" t="s">
        <v>73</v>
      </c>
      <c r="H1070" s="167">
        <v>0.3</v>
      </c>
    </row>
    <row r="1071" spans="1:8" x14ac:dyDescent="0.3">
      <c r="A1071" s="164" t="s">
        <v>691</v>
      </c>
      <c r="B1071" s="164" t="s">
        <v>1386</v>
      </c>
      <c r="C1071" s="163" t="s">
        <v>833</v>
      </c>
      <c r="D1071" s="163" t="s">
        <v>838</v>
      </c>
      <c r="E1071" s="163" t="str">
        <f t="shared" si="16"/>
        <v>JOS-Consumer Staples-Fisheries</v>
      </c>
      <c r="F1071" s="165">
        <v>-21256.933905000002</v>
      </c>
      <c r="G1071" s="166" t="s">
        <v>80</v>
      </c>
      <c r="H1071" s="167">
        <v>0</v>
      </c>
    </row>
    <row r="1072" spans="1:8" x14ac:dyDescent="0.3">
      <c r="A1072" s="164" t="s">
        <v>691</v>
      </c>
      <c r="B1072" s="164" t="s">
        <v>279</v>
      </c>
      <c r="C1072" s="163" t="s">
        <v>795</v>
      </c>
      <c r="D1072" s="163" t="s">
        <v>852</v>
      </c>
      <c r="E1072" s="163" t="str">
        <f t="shared" si="16"/>
        <v>KAC-Financial-Real Estate</v>
      </c>
      <c r="F1072" s="165">
        <v>21889.901889000001</v>
      </c>
      <c r="G1072" s="166" t="s">
        <v>64</v>
      </c>
      <c r="H1072" s="167">
        <v>0.5</v>
      </c>
    </row>
    <row r="1073" spans="1:8" x14ac:dyDescent="0.3">
      <c r="A1073" s="164" t="s">
        <v>691</v>
      </c>
      <c r="B1073" s="164" t="s">
        <v>1387</v>
      </c>
      <c r="C1073" s="163" t="s">
        <v>829</v>
      </c>
      <c r="D1073" s="163" t="s">
        <v>859</v>
      </c>
      <c r="E1073" s="163" t="str">
        <f t="shared" si="16"/>
        <v>KBE-Consumer Discretionary-Printing</v>
      </c>
      <c r="F1073" s="165">
        <v>3185.9730890000001</v>
      </c>
      <c r="G1073" s="166" t="s">
        <v>64</v>
      </c>
      <c r="H1073" s="167">
        <v>0.5</v>
      </c>
    </row>
    <row r="1074" spans="1:8" x14ac:dyDescent="0.3">
      <c r="A1074" s="164" t="s">
        <v>691</v>
      </c>
      <c r="B1074" s="164" t="s">
        <v>1388</v>
      </c>
      <c r="C1074" s="163" t="s">
        <v>848</v>
      </c>
      <c r="D1074" s="163" t="s">
        <v>849</v>
      </c>
      <c r="E1074" s="163" t="str">
        <f t="shared" si="16"/>
        <v>KCB-Materials-Mining</v>
      </c>
      <c r="F1074" s="165">
        <v>491.83426700000001</v>
      </c>
      <c r="G1074" s="166" t="s">
        <v>68</v>
      </c>
      <c r="H1074" s="167">
        <v>0.3</v>
      </c>
    </row>
    <row r="1075" spans="1:8" x14ac:dyDescent="0.3">
      <c r="A1075" s="164" t="s">
        <v>691</v>
      </c>
      <c r="B1075" s="164" t="s">
        <v>1389</v>
      </c>
      <c r="C1075" s="163" t="s">
        <v>848</v>
      </c>
      <c r="D1075" s="163" t="s">
        <v>864</v>
      </c>
      <c r="E1075" s="163" t="str">
        <f t="shared" si="16"/>
        <v>KCE-Materials-Cement</v>
      </c>
      <c r="F1075" s="165">
        <v>3601.991516</v>
      </c>
      <c r="G1075" s="166" t="s">
        <v>64</v>
      </c>
      <c r="H1075" s="167">
        <v>0.5</v>
      </c>
    </row>
    <row r="1076" spans="1:8" x14ac:dyDescent="0.3">
      <c r="A1076" s="164" t="s">
        <v>691</v>
      </c>
      <c r="B1076" s="164" t="s">
        <v>1390</v>
      </c>
      <c r="C1076" s="163" t="s">
        <v>833</v>
      </c>
      <c r="D1076" s="163" t="s">
        <v>835</v>
      </c>
      <c r="E1076" s="163" t="str">
        <f t="shared" si="16"/>
        <v>KDF-Consumer Staples-Food &amp; Beverage</v>
      </c>
      <c r="F1076" s="165">
        <v>27437.822622</v>
      </c>
      <c r="G1076" s="166" t="s">
        <v>66</v>
      </c>
      <c r="H1076" s="167">
        <v>0.5</v>
      </c>
    </row>
    <row r="1077" spans="1:8" x14ac:dyDescent="0.3">
      <c r="A1077" s="164" t="s">
        <v>691</v>
      </c>
      <c r="B1077" s="164" t="s">
        <v>1391</v>
      </c>
      <c r="C1077" s="163" t="s">
        <v>829</v>
      </c>
      <c r="D1077" s="163" t="s">
        <v>898</v>
      </c>
      <c r="E1077" s="163" t="str">
        <f t="shared" si="16"/>
        <v>KGM-Consumer Discretionary-Wholesale</v>
      </c>
      <c r="F1077" s="165">
        <v>16705.371642999999</v>
      </c>
      <c r="G1077" s="166" t="s">
        <v>75</v>
      </c>
      <c r="H1077" s="167">
        <v>0.2</v>
      </c>
    </row>
    <row r="1078" spans="1:8" x14ac:dyDescent="0.3">
      <c r="A1078" s="164" t="s">
        <v>691</v>
      </c>
      <c r="B1078" s="164" t="s">
        <v>1392</v>
      </c>
      <c r="C1078" s="163" t="s">
        <v>795</v>
      </c>
      <c r="D1078" s="163" t="s">
        <v>852</v>
      </c>
      <c r="E1078" s="163" t="str">
        <f t="shared" si="16"/>
        <v>KHA-Financial-Real Estate</v>
      </c>
      <c r="F1078" s="165">
        <v>42128.314142000003</v>
      </c>
      <c r="G1078" s="166" t="s">
        <v>61</v>
      </c>
      <c r="H1078" s="167">
        <v>0.5</v>
      </c>
    </row>
    <row r="1079" spans="1:8" x14ac:dyDescent="0.3">
      <c r="A1079" s="164" t="s">
        <v>691</v>
      </c>
      <c r="B1079" s="164" t="s">
        <v>1393</v>
      </c>
      <c r="C1079" s="163" t="s">
        <v>848</v>
      </c>
      <c r="D1079" s="163" t="s">
        <v>849</v>
      </c>
      <c r="E1079" s="163" t="str">
        <f t="shared" si="16"/>
        <v>KHB-Materials-Mining</v>
      </c>
      <c r="F1079" s="165" t="e">
        <v>#N/A</v>
      </c>
      <c r="G1079" s="166" t="e">
        <v>#N/A</v>
      </c>
      <c r="H1079" s="167" t="e">
        <v>#N/A</v>
      </c>
    </row>
    <row r="1080" spans="1:8" x14ac:dyDescent="0.3">
      <c r="A1080" s="164" t="s">
        <v>691</v>
      </c>
      <c r="B1080" s="164" t="s">
        <v>1394</v>
      </c>
      <c r="C1080" s="163" t="s">
        <v>848</v>
      </c>
      <c r="D1080" s="163" t="s">
        <v>849</v>
      </c>
      <c r="E1080" s="163" t="str">
        <f t="shared" si="16"/>
        <v>KHD-Materials-Mining</v>
      </c>
      <c r="F1080" s="165">
        <v>8101.6793550000002</v>
      </c>
      <c r="G1080" s="166" t="s">
        <v>71</v>
      </c>
      <c r="H1080" s="167">
        <v>0.3</v>
      </c>
    </row>
    <row r="1081" spans="1:8" x14ac:dyDescent="0.3">
      <c r="A1081" s="164" t="s">
        <v>691</v>
      </c>
      <c r="B1081" s="164" t="s">
        <v>1395</v>
      </c>
      <c r="C1081" s="163" t="s">
        <v>844</v>
      </c>
      <c r="D1081" s="163" t="s">
        <v>845</v>
      </c>
      <c r="E1081" s="163" t="str">
        <f t="shared" si="16"/>
        <v>KHL-Industrials-Engineering&amp;Construction</v>
      </c>
      <c r="F1081" s="165">
        <v>-13096.933112000001</v>
      </c>
      <c r="G1081" s="166" t="e">
        <v>#N/A</v>
      </c>
      <c r="H1081" s="167" t="e">
        <v>#N/A</v>
      </c>
    </row>
    <row r="1082" spans="1:8" x14ac:dyDescent="0.3">
      <c r="A1082" s="164" t="s">
        <v>691</v>
      </c>
      <c r="B1082" s="164" t="s">
        <v>1396</v>
      </c>
      <c r="C1082" s="163" t="s">
        <v>874</v>
      </c>
      <c r="D1082" s="163" t="s">
        <v>878</v>
      </c>
      <c r="E1082" s="163" t="str">
        <f t="shared" si="16"/>
        <v>KHW-Utilities-Water</v>
      </c>
      <c r="F1082" s="165">
        <v>35358.497757999998</v>
      </c>
      <c r="G1082" s="166" t="s">
        <v>64</v>
      </c>
      <c r="H1082" s="167">
        <v>0.5</v>
      </c>
    </row>
    <row r="1083" spans="1:8" x14ac:dyDescent="0.3">
      <c r="A1083" s="164" t="s">
        <v>691</v>
      </c>
      <c r="B1083" s="164" t="s">
        <v>1397</v>
      </c>
      <c r="C1083" s="163" t="s">
        <v>844</v>
      </c>
      <c r="D1083" s="163" t="s">
        <v>879</v>
      </c>
      <c r="E1083" s="163" t="str">
        <f t="shared" si="16"/>
        <v>KIP-Industrials-Electrical Compo&amp;Equip</v>
      </c>
      <c r="F1083" s="165">
        <v>13601.287549000001</v>
      </c>
      <c r="G1083" s="166" t="s">
        <v>68</v>
      </c>
      <c r="H1083" s="167">
        <v>0.3</v>
      </c>
    </row>
    <row r="1084" spans="1:8" x14ac:dyDescent="0.3">
      <c r="A1084" s="164" t="s">
        <v>691</v>
      </c>
      <c r="B1084" s="164" t="s">
        <v>1398</v>
      </c>
      <c r="C1084" s="163" t="s">
        <v>833</v>
      </c>
      <c r="D1084" s="163" t="s">
        <v>838</v>
      </c>
      <c r="E1084" s="163" t="str">
        <f t="shared" si="16"/>
        <v>KSE-Consumer Staples-Fisheries</v>
      </c>
      <c r="F1084" s="165">
        <v>6530.8594110000004</v>
      </c>
      <c r="G1084" s="166" t="s">
        <v>61</v>
      </c>
      <c r="H1084" s="167">
        <v>0.5</v>
      </c>
    </row>
    <row r="1085" spans="1:8" x14ac:dyDescent="0.3">
      <c r="A1085" s="164" t="s">
        <v>691</v>
      </c>
      <c r="B1085" s="164" t="s">
        <v>1399</v>
      </c>
      <c r="C1085" s="163" t="s">
        <v>848</v>
      </c>
      <c r="D1085" s="163" t="s">
        <v>849</v>
      </c>
      <c r="E1085" s="163" t="str">
        <f t="shared" si="16"/>
        <v>KSV-Materials-Mining</v>
      </c>
      <c r="F1085" s="165">
        <v>84552.831120000003</v>
      </c>
      <c r="G1085" s="166" t="s">
        <v>75</v>
      </c>
      <c r="H1085" s="167">
        <v>0.2</v>
      </c>
    </row>
    <row r="1086" spans="1:8" x14ac:dyDescent="0.3">
      <c r="A1086" s="164" t="s">
        <v>691</v>
      </c>
      <c r="B1086" s="164" t="s">
        <v>1400</v>
      </c>
      <c r="C1086" s="163" t="s">
        <v>848</v>
      </c>
      <c r="D1086" s="163" t="s">
        <v>849</v>
      </c>
      <c r="E1086" s="163" t="str">
        <f t="shared" si="16"/>
        <v>KTB-Materials-Mining</v>
      </c>
      <c r="F1086" s="165">
        <v>114.768227</v>
      </c>
      <c r="G1086" s="166" t="s">
        <v>68</v>
      </c>
      <c r="H1086" s="167">
        <v>0.3</v>
      </c>
    </row>
    <row r="1087" spans="1:8" x14ac:dyDescent="0.3">
      <c r="A1087" s="164" t="s">
        <v>691</v>
      </c>
      <c r="B1087" s="164" t="s">
        <v>1401</v>
      </c>
      <c r="C1087" s="163" t="s">
        <v>844</v>
      </c>
      <c r="D1087" s="163" t="s">
        <v>856</v>
      </c>
      <c r="E1087" s="163" t="str">
        <f t="shared" si="16"/>
        <v>KTC-Industrials-Transportation</v>
      </c>
      <c r="F1087" s="165">
        <v>40263.997202999999</v>
      </c>
      <c r="G1087" s="166" t="s">
        <v>73</v>
      </c>
      <c r="H1087" s="167">
        <v>0.3</v>
      </c>
    </row>
    <row r="1088" spans="1:8" x14ac:dyDescent="0.3">
      <c r="A1088" s="164" t="s">
        <v>691</v>
      </c>
      <c r="B1088" s="164" t="s">
        <v>1402</v>
      </c>
      <c r="C1088" s="163" t="s">
        <v>848</v>
      </c>
      <c r="D1088" s="163" t="s">
        <v>889</v>
      </c>
      <c r="E1088" s="163" t="str">
        <f t="shared" si="16"/>
        <v xml:space="preserve">KTL-Materials-Steel </v>
      </c>
      <c r="F1088" s="165">
        <v>72940.147265000007</v>
      </c>
      <c r="G1088" s="166" t="s">
        <v>78</v>
      </c>
      <c r="H1088" s="167">
        <v>0.2</v>
      </c>
    </row>
    <row r="1089" spans="1:8" x14ac:dyDescent="0.3">
      <c r="A1089" s="164" t="s">
        <v>691</v>
      </c>
      <c r="B1089" s="164" t="s">
        <v>1403</v>
      </c>
      <c r="C1089" s="163" t="s">
        <v>844</v>
      </c>
      <c r="D1089" s="163" t="s">
        <v>1074</v>
      </c>
      <c r="E1089" s="163" t="str">
        <f t="shared" si="16"/>
        <v>KTU-Industrials-Waste &amp; Disposable services</v>
      </c>
      <c r="F1089" s="165">
        <v>5947.3073889999996</v>
      </c>
      <c r="G1089" s="166" t="s">
        <v>61</v>
      </c>
      <c r="H1089" s="167">
        <v>0.5</v>
      </c>
    </row>
    <row r="1090" spans="1:8" x14ac:dyDescent="0.3">
      <c r="A1090" s="164" t="s">
        <v>691</v>
      </c>
      <c r="B1090" s="164" t="s">
        <v>1404</v>
      </c>
      <c r="C1090" s="163" t="s">
        <v>844</v>
      </c>
      <c r="D1090" s="163" t="s">
        <v>845</v>
      </c>
      <c r="E1090" s="163" t="str">
        <f t="shared" si="16"/>
        <v>L12-Industrials-Engineering&amp;Construction</v>
      </c>
      <c r="F1090" s="165">
        <v>4366.9000690000003</v>
      </c>
      <c r="G1090" s="166" t="s">
        <v>73</v>
      </c>
      <c r="H1090" s="167">
        <v>0.3</v>
      </c>
    </row>
    <row r="1091" spans="1:8" x14ac:dyDescent="0.3">
      <c r="A1091" s="164" t="s">
        <v>691</v>
      </c>
      <c r="B1091" s="164" t="s">
        <v>1405</v>
      </c>
      <c r="C1091" s="163" t="s">
        <v>844</v>
      </c>
      <c r="D1091" s="163" t="s">
        <v>845</v>
      </c>
      <c r="E1091" s="163" t="str">
        <f t="shared" ref="E1091:E1154" si="17">B1091&amp;"-"&amp;C1091&amp;"-"&amp;D1091</f>
        <v>L44-Industrials-Engineering&amp;Construction</v>
      </c>
      <c r="F1091" s="165">
        <v>-21262.723359</v>
      </c>
      <c r="G1091" s="166" t="s">
        <v>80</v>
      </c>
      <c r="H1091" s="167">
        <v>0</v>
      </c>
    </row>
    <row r="1092" spans="1:8" x14ac:dyDescent="0.3">
      <c r="A1092" s="164" t="s">
        <v>691</v>
      </c>
      <c r="B1092" s="164" t="s">
        <v>1406</v>
      </c>
      <c r="C1092" s="163" t="s">
        <v>844</v>
      </c>
      <c r="D1092" s="163" t="s">
        <v>845</v>
      </c>
      <c r="E1092" s="163" t="str">
        <f t="shared" si="17"/>
        <v>L45-Industrials-Engineering&amp;Construction</v>
      </c>
      <c r="F1092" s="165">
        <v>-12100.660524000001</v>
      </c>
      <c r="G1092" s="166" t="s">
        <v>80</v>
      </c>
      <c r="H1092" s="167">
        <v>0</v>
      </c>
    </row>
    <row r="1093" spans="1:8" x14ac:dyDescent="0.3">
      <c r="A1093" s="164" t="s">
        <v>691</v>
      </c>
      <c r="B1093" s="164" t="s">
        <v>1407</v>
      </c>
      <c r="C1093" s="163" t="s">
        <v>844</v>
      </c>
      <c r="D1093" s="163" t="s">
        <v>845</v>
      </c>
      <c r="E1093" s="163" t="str">
        <f t="shared" si="17"/>
        <v>L63-Industrials-Engineering&amp;Construction</v>
      </c>
      <c r="F1093" s="165">
        <v>200.52905200000001</v>
      </c>
      <c r="G1093" s="166" t="s">
        <v>77</v>
      </c>
      <c r="H1093" s="167">
        <v>0.2</v>
      </c>
    </row>
    <row r="1094" spans="1:8" x14ac:dyDescent="0.3">
      <c r="A1094" s="164" t="s">
        <v>691</v>
      </c>
      <c r="B1094" s="164" t="s">
        <v>1408</v>
      </c>
      <c r="C1094" s="163" t="s">
        <v>844</v>
      </c>
      <c r="D1094" s="163" t="s">
        <v>845</v>
      </c>
      <c r="E1094" s="163" t="str">
        <f t="shared" si="17"/>
        <v>LAI-Industrials-Engineering&amp;Construction</v>
      </c>
      <c r="F1094" s="165">
        <v>16315.501998</v>
      </c>
      <c r="G1094" s="166" t="s">
        <v>66</v>
      </c>
      <c r="H1094" s="167">
        <v>0.5</v>
      </c>
    </row>
    <row r="1095" spans="1:8" x14ac:dyDescent="0.3">
      <c r="A1095" s="164" t="s">
        <v>691</v>
      </c>
      <c r="B1095" s="164" t="s">
        <v>1409</v>
      </c>
      <c r="C1095" s="163" t="s">
        <v>874</v>
      </c>
      <c r="D1095" s="163" t="s">
        <v>878</v>
      </c>
      <c r="E1095" s="163" t="str">
        <f t="shared" si="17"/>
        <v>LAW-Utilities-Water</v>
      </c>
      <c r="F1095" s="165">
        <v>26788.205430999998</v>
      </c>
      <c r="G1095" s="166" t="s">
        <v>68</v>
      </c>
      <c r="H1095" s="167">
        <v>0.3</v>
      </c>
    </row>
    <row r="1096" spans="1:8" x14ac:dyDescent="0.3">
      <c r="A1096" s="164" t="s">
        <v>691</v>
      </c>
      <c r="B1096" s="164" t="s">
        <v>1410</v>
      </c>
      <c r="C1096" s="163" t="s">
        <v>795</v>
      </c>
      <c r="D1096" s="163" t="s">
        <v>852</v>
      </c>
      <c r="E1096" s="163" t="str">
        <f t="shared" si="17"/>
        <v>LBC-Financial-Real Estate</v>
      </c>
      <c r="F1096" s="165">
        <v>2772.637029</v>
      </c>
      <c r="G1096" s="166" t="s">
        <v>66</v>
      </c>
      <c r="H1096" s="167">
        <v>0.5</v>
      </c>
    </row>
    <row r="1097" spans="1:8" x14ac:dyDescent="0.3">
      <c r="A1097" s="164" t="s">
        <v>691</v>
      </c>
      <c r="B1097" s="164" t="s">
        <v>1411</v>
      </c>
      <c r="C1097" s="163" t="s">
        <v>848</v>
      </c>
      <c r="D1097" s="163" t="s">
        <v>864</v>
      </c>
      <c r="E1097" s="163" t="str">
        <f t="shared" si="17"/>
        <v>LCC-Materials-Cement</v>
      </c>
      <c r="F1097" s="165">
        <v>-24175.402514000001</v>
      </c>
      <c r="G1097" s="166" t="s">
        <v>80</v>
      </c>
      <c r="H1097" s="167">
        <v>0</v>
      </c>
    </row>
    <row r="1098" spans="1:8" x14ac:dyDescent="0.3">
      <c r="A1098" s="164" t="s">
        <v>691</v>
      </c>
      <c r="B1098" s="164" t="s">
        <v>1412</v>
      </c>
      <c r="C1098" s="163" t="s">
        <v>874</v>
      </c>
      <c r="D1098" s="163" t="s">
        <v>878</v>
      </c>
      <c r="E1098" s="163" t="str">
        <f t="shared" si="17"/>
        <v>LCW-Utilities-Water</v>
      </c>
      <c r="F1098" s="165">
        <v>354.04419999999999</v>
      </c>
      <c r="G1098" s="166" t="s">
        <v>71</v>
      </c>
      <c r="H1098" s="167">
        <v>0.3</v>
      </c>
    </row>
    <row r="1099" spans="1:8" x14ac:dyDescent="0.3">
      <c r="A1099" s="164" t="s">
        <v>691</v>
      </c>
      <c r="B1099" s="164" t="s">
        <v>1413</v>
      </c>
      <c r="C1099" s="163" t="s">
        <v>874</v>
      </c>
      <c r="D1099" s="163" t="s">
        <v>878</v>
      </c>
      <c r="E1099" s="163" t="str">
        <f t="shared" si="17"/>
        <v>LDW-Utilities-Water</v>
      </c>
      <c r="F1099" s="165">
        <v>14611.205555</v>
      </c>
      <c r="G1099" s="166" t="s">
        <v>66</v>
      </c>
      <c r="H1099" s="167">
        <v>0.5</v>
      </c>
    </row>
    <row r="1100" spans="1:8" x14ac:dyDescent="0.3">
      <c r="A1100" s="164" t="s">
        <v>691</v>
      </c>
      <c r="B1100" s="164" t="s">
        <v>1414</v>
      </c>
      <c r="C1100" s="163" t="s">
        <v>844</v>
      </c>
      <c r="D1100" s="163" t="s">
        <v>845</v>
      </c>
      <c r="E1100" s="163" t="str">
        <f t="shared" si="17"/>
        <v>LG9-Industrials-Engineering&amp;Construction</v>
      </c>
      <c r="F1100" s="165">
        <v>5670.0446510000002</v>
      </c>
      <c r="G1100" s="166" t="s">
        <v>71</v>
      </c>
      <c r="H1100" s="167">
        <v>0.3</v>
      </c>
    </row>
    <row r="1101" spans="1:8" x14ac:dyDescent="0.3">
      <c r="A1101" s="164" t="s">
        <v>691</v>
      </c>
      <c r="B1101" s="164" t="s">
        <v>1415</v>
      </c>
      <c r="C1101" s="163" t="s">
        <v>844</v>
      </c>
      <c r="D1101" s="163" t="s">
        <v>845</v>
      </c>
      <c r="E1101" s="163" t="str">
        <f t="shared" si="17"/>
        <v>LIC-Industrials-Engineering&amp;Construction</v>
      </c>
      <c r="F1101" s="165">
        <v>29979.825019</v>
      </c>
      <c r="G1101" s="166" t="s">
        <v>78</v>
      </c>
      <c r="H1101" s="167">
        <v>0.2</v>
      </c>
    </row>
    <row r="1102" spans="1:8" x14ac:dyDescent="0.3">
      <c r="A1102" s="164" t="s">
        <v>691</v>
      </c>
      <c r="B1102" s="164" t="s">
        <v>1416</v>
      </c>
      <c r="C1102" s="163" t="s">
        <v>874</v>
      </c>
      <c r="D1102" s="163" t="s">
        <v>878</v>
      </c>
      <c r="E1102" s="163" t="str">
        <f t="shared" si="17"/>
        <v>LKW-Utilities-Water</v>
      </c>
      <c r="F1102" s="165">
        <v>6950.5870139999997</v>
      </c>
      <c r="G1102" s="166" t="s">
        <v>61</v>
      </c>
      <c r="H1102" s="167">
        <v>0.5</v>
      </c>
    </row>
    <row r="1103" spans="1:8" x14ac:dyDescent="0.3">
      <c r="A1103" s="164" t="s">
        <v>691</v>
      </c>
      <c r="B1103" s="164" t="s">
        <v>1417</v>
      </c>
      <c r="C1103" s="163" t="s">
        <v>844</v>
      </c>
      <c r="D1103" s="163" t="s">
        <v>845</v>
      </c>
      <c r="E1103" s="163" t="str">
        <f t="shared" si="17"/>
        <v>LLM-Industrials-Engineering&amp;Construction</v>
      </c>
      <c r="F1103" s="165">
        <v>-170350.35363699999</v>
      </c>
      <c r="G1103" s="166" t="s">
        <v>73</v>
      </c>
      <c r="H1103" s="167">
        <v>0.3</v>
      </c>
    </row>
    <row r="1104" spans="1:8" x14ac:dyDescent="0.3">
      <c r="A1104" s="164" t="s">
        <v>691</v>
      </c>
      <c r="B1104" s="164" t="s">
        <v>1418</v>
      </c>
      <c r="C1104" s="163" t="s">
        <v>844</v>
      </c>
      <c r="D1104" s="163" t="s">
        <v>845</v>
      </c>
      <c r="E1104" s="163" t="str">
        <f t="shared" si="17"/>
        <v>LM3-Industrials-Engineering&amp;Construction</v>
      </c>
      <c r="F1104" s="165">
        <v>-1663.357855</v>
      </c>
      <c r="G1104" s="166" t="s">
        <v>80</v>
      </c>
      <c r="H1104" s="167">
        <v>0</v>
      </c>
    </row>
    <row r="1105" spans="1:8" x14ac:dyDescent="0.3">
      <c r="A1105" s="164" t="s">
        <v>691</v>
      </c>
      <c r="B1105" s="164" t="s">
        <v>1419</v>
      </c>
      <c r="C1105" s="163" t="s">
        <v>848</v>
      </c>
      <c r="D1105" s="163" t="s">
        <v>849</v>
      </c>
      <c r="E1105" s="163" t="str">
        <f t="shared" si="17"/>
        <v>LMC-Materials-Mining</v>
      </c>
      <c r="F1105" s="165">
        <v>1026.765065</v>
      </c>
      <c r="G1105" s="166" t="s">
        <v>71</v>
      </c>
      <c r="H1105" s="167">
        <v>0.3</v>
      </c>
    </row>
    <row r="1106" spans="1:8" x14ac:dyDescent="0.3">
      <c r="A1106" s="164" t="s">
        <v>691</v>
      </c>
      <c r="B1106" s="164" t="s">
        <v>1420</v>
      </c>
      <c r="C1106" s="163" t="s">
        <v>844</v>
      </c>
      <c r="D1106" s="163" t="s">
        <v>845</v>
      </c>
      <c r="E1106" s="163" t="str">
        <f t="shared" si="17"/>
        <v>LMI-Industrials-Engineering&amp;Construction</v>
      </c>
      <c r="F1106" s="165">
        <v>8911.564171</v>
      </c>
      <c r="G1106" s="166" t="s">
        <v>68</v>
      </c>
      <c r="H1106" s="167">
        <v>0.3</v>
      </c>
    </row>
    <row r="1107" spans="1:8" x14ac:dyDescent="0.3">
      <c r="A1107" s="164" t="s">
        <v>691</v>
      </c>
      <c r="B1107" s="164" t="s">
        <v>1421</v>
      </c>
      <c r="C1107" s="163" t="s">
        <v>848</v>
      </c>
      <c r="D1107" s="163" t="s">
        <v>885</v>
      </c>
      <c r="E1107" s="163" t="str">
        <f t="shared" si="17"/>
        <v>LNC-Materials-Chemical</v>
      </c>
      <c r="F1107" s="165">
        <v>1307.690137</v>
      </c>
      <c r="G1107" s="166" t="s">
        <v>78</v>
      </c>
      <c r="H1107" s="167">
        <v>0.2</v>
      </c>
    </row>
    <row r="1108" spans="1:8" x14ac:dyDescent="0.3">
      <c r="A1108" s="164" t="s">
        <v>691</v>
      </c>
      <c r="B1108" s="164" t="s">
        <v>1422</v>
      </c>
      <c r="C1108" s="163" t="s">
        <v>844</v>
      </c>
      <c r="D1108" s="163" t="s">
        <v>845</v>
      </c>
      <c r="E1108" s="163" t="str">
        <f t="shared" si="17"/>
        <v>LQN-Industrials-Engineering&amp;Construction</v>
      </c>
      <c r="F1108" s="165">
        <v>4452.6336709999996</v>
      </c>
      <c r="G1108" s="166" t="s">
        <v>73</v>
      </c>
      <c r="H1108" s="167">
        <v>0.3</v>
      </c>
    </row>
    <row r="1109" spans="1:8" x14ac:dyDescent="0.3">
      <c r="A1109" s="164" t="s">
        <v>691</v>
      </c>
      <c r="B1109" s="164" t="s">
        <v>1423</v>
      </c>
      <c r="C1109" s="163" t="s">
        <v>871</v>
      </c>
      <c r="D1109" s="163" t="s">
        <v>872</v>
      </c>
      <c r="E1109" s="163" t="str">
        <f t="shared" si="17"/>
        <v>LTC-Information Technology-Telecom</v>
      </c>
      <c r="F1109" s="165">
        <v>236.128344</v>
      </c>
      <c r="G1109" s="166" t="s">
        <v>80</v>
      </c>
      <c r="H1109" s="167">
        <v>0</v>
      </c>
    </row>
    <row r="1110" spans="1:8" x14ac:dyDescent="0.3">
      <c r="A1110" s="164" t="s">
        <v>691</v>
      </c>
      <c r="B1110" s="164" t="s">
        <v>1424</v>
      </c>
      <c r="C1110" s="163" t="s">
        <v>848</v>
      </c>
      <c r="D1110" s="163" t="s">
        <v>886</v>
      </c>
      <c r="E1110" s="163" t="str">
        <f t="shared" si="17"/>
        <v>LTG-Materials-Fertilizer</v>
      </c>
      <c r="F1110" s="165">
        <v>411572.39543999999</v>
      </c>
      <c r="G1110" s="166" t="s">
        <v>71</v>
      </c>
      <c r="H1110" s="167">
        <v>0.3</v>
      </c>
    </row>
    <row r="1111" spans="1:8" x14ac:dyDescent="0.3">
      <c r="A1111" s="164" t="s">
        <v>691</v>
      </c>
      <c r="B1111" s="164" t="s">
        <v>1425</v>
      </c>
      <c r="C1111" s="163" t="s">
        <v>874</v>
      </c>
      <c r="D1111" s="163" t="s">
        <v>878</v>
      </c>
      <c r="E1111" s="163" t="str">
        <f t="shared" si="17"/>
        <v>LWS-Utilities-Water</v>
      </c>
      <c r="F1111" s="165">
        <v>13760.3668</v>
      </c>
      <c r="G1111" s="166" t="s">
        <v>64</v>
      </c>
      <c r="H1111" s="167">
        <v>0.5</v>
      </c>
    </row>
    <row r="1112" spans="1:8" x14ac:dyDescent="0.3">
      <c r="A1112" s="164" t="s">
        <v>691</v>
      </c>
      <c r="B1112" s="164" t="s">
        <v>1426</v>
      </c>
      <c r="C1112" s="163" t="s">
        <v>829</v>
      </c>
      <c r="D1112" s="163" t="s">
        <v>866</v>
      </c>
      <c r="E1112" s="163" t="str">
        <f t="shared" si="17"/>
        <v>M10-Consumer Discretionary-Textiles</v>
      </c>
      <c r="F1112" s="165">
        <v>55327.374594000001</v>
      </c>
      <c r="G1112" s="166" t="s">
        <v>68</v>
      </c>
      <c r="H1112" s="167">
        <v>0.3</v>
      </c>
    </row>
    <row r="1113" spans="1:8" x14ac:dyDescent="0.3">
      <c r="A1113" s="164" t="s">
        <v>691</v>
      </c>
      <c r="B1113" s="164" t="s">
        <v>1427</v>
      </c>
      <c r="C1113" s="163" t="s">
        <v>844</v>
      </c>
      <c r="D1113" s="163" t="s">
        <v>1074</v>
      </c>
      <c r="E1113" s="163" t="str">
        <f t="shared" si="17"/>
        <v>MBN-Industrials-Waste &amp; Disposable services</v>
      </c>
      <c r="F1113" s="165">
        <v>5727.5360380000002</v>
      </c>
      <c r="G1113" s="166" t="s">
        <v>64</v>
      </c>
      <c r="H1113" s="167">
        <v>0.5</v>
      </c>
    </row>
    <row r="1114" spans="1:8" x14ac:dyDescent="0.3">
      <c r="A1114" s="164" t="s">
        <v>691</v>
      </c>
      <c r="B1114" s="164" t="s">
        <v>1428</v>
      </c>
      <c r="C1114" s="163" t="s">
        <v>848</v>
      </c>
      <c r="D1114" s="163" t="s">
        <v>849</v>
      </c>
      <c r="E1114" s="163" t="str">
        <f t="shared" si="17"/>
        <v>MC3-Materials-Mining</v>
      </c>
      <c r="F1114" s="165">
        <v>1837.0495599999999</v>
      </c>
      <c r="G1114" s="166" t="s">
        <v>78</v>
      </c>
      <c r="H1114" s="167">
        <v>0.2</v>
      </c>
    </row>
    <row r="1115" spans="1:8" x14ac:dyDescent="0.3">
      <c r="A1115" s="164" t="s">
        <v>691</v>
      </c>
      <c r="B1115" s="164" t="s">
        <v>1429</v>
      </c>
      <c r="C1115" s="163" t="s">
        <v>833</v>
      </c>
      <c r="D1115" s="163" t="s">
        <v>835</v>
      </c>
      <c r="E1115" s="163" t="str">
        <f t="shared" si="17"/>
        <v>MCH-Consumer Staples-Food &amp; Beverage</v>
      </c>
      <c r="F1115" s="165">
        <v>3367089.3395329998</v>
      </c>
      <c r="G1115" s="166" t="s">
        <v>64</v>
      </c>
      <c r="H1115" s="167">
        <v>0.5</v>
      </c>
    </row>
    <row r="1116" spans="1:8" x14ac:dyDescent="0.3">
      <c r="A1116" s="164" t="s">
        <v>691</v>
      </c>
      <c r="B1116" s="164" t="s">
        <v>1430</v>
      </c>
      <c r="C1116" s="163" t="s">
        <v>844</v>
      </c>
      <c r="D1116" s="163" t="s">
        <v>845</v>
      </c>
      <c r="E1116" s="163" t="str">
        <f t="shared" si="17"/>
        <v>MCI-Industrials-Engineering&amp;Construction</v>
      </c>
      <c r="F1116" s="165">
        <v>-600.74233400000003</v>
      </c>
      <c r="G1116" s="166" t="s">
        <v>78</v>
      </c>
      <c r="H1116" s="167">
        <v>0.2</v>
      </c>
    </row>
    <row r="1117" spans="1:8" x14ac:dyDescent="0.3">
      <c r="A1117" s="164" t="s">
        <v>691</v>
      </c>
      <c r="B1117" s="164" t="s">
        <v>1431</v>
      </c>
      <c r="C1117" s="163" t="s">
        <v>844</v>
      </c>
      <c r="D1117" s="163" t="s">
        <v>845</v>
      </c>
      <c r="E1117" s="163" t="str">
        <f t="shared" si="17"/>
        <v>MCT-Industrials-Engineering&amp;Construction</v>
      </c>
      <c r="F1117" s="165">
        <v>1366.9760670000001</v>
      </c>
      <c r="G1117" s="166" t="s">
        <v>75</v>
      </c>
      <c r="H1117" s="167">
        <v>0.2</v>
      </c>
    </row>
    <row r="1118" spans="1:8" x14ac:dyDescent="0.3">
      <c r="A1118" s="164" t="s">
        <v>691</v>
      </c>
      <c r="B1118" s="164" t="s">
        <v>1432</v>
      </c>
      <c r="C1118" s="163" t="s">
        <v>844</v>
      </c>
      <c r="D1118" s="163" t="s">
        <v>1074</v>
      </c>
      <c r="E1118" s="163" t="str">
        <f t="shared" si="17"/>
        <v>MDA-Industrials-Waste &amp; Disposable services</v>
      </c>
      <c r="F1118" s="165">
        <v>2494.7857680000002</v>
      </c>
      <c r="G1118" s="166" t="s">
        <v>73</v>
      </c>
      <c r="H1118" s="167">
        <v>0.3</v>
      </c>
    </row>
    <row r="1119" spans="1:8" x14ac:dyDescent="0.3">
      <c r="A1119" s="164" t="s">
        <v>691</v>
      </c>
      <c r="B1119" s="164" t="s">
        <v>1433</v>
      </c>
      <c r="C1119" s="163" t="s">
        <v>833</v>
      </c>
      <c r="D1119" s="163" t="s">
        <v>834</v>
      </c>
      <c r="E1119" s="163" t="str">
        <f t="shared" si="17"/>
        <v>MDF-Consumer Staples-Agriculture</v>
      </c>
      <c r="F1119" s="165">
        <v>29523.494863</v>
      </c>
      <c r="G1119" s="166" t="s">
        <v>71</v>
      </c>
      <c r="H1119" s="167">
        <v>0.3</v>
      </c>
    </row>
    <row r="1120" spans="1:8" x14ac:dyDescent="0.3">
      <c r="A1120" s="164" t="s">
        <v>691</v>
      </c>
      <c r="B1120" s="164" t="s">
        <v>1434</v>
      </c>
      <c r="C1120" s="163" t="s">
        <v>829</v>
      </c>
      <c r="D1120" s="163" t="s">
        <v>866</v>
      </c>
      <c r="E1120" s="163" t="str">
        <f t="shared" si="17"/>
        <v>MDN-Consumer Discretionary-Textiles</v>
      </c>
      <c r="F1120" s="165">
        <v>23668.061347999999</v>
      </c>
      <c r="G1120" s="166" t="s">
        <v>66</v>
      </c>
      <c r="H1120" s="167">
        <v>0.5</v>
      </c>
    </row>
    <row r="1121" spans="1:8" x14ac:dyDescent="0.3">
      <c r="A1121" s="164" t="s">
        <v>691</v>
      </c>
      <c r="B1121" s="164" t="s">
        <v>1435</v>
      </c>
      <c r="C1121" s="163" t="s">
        <v>869</v>
      </c>
      <c r="D1121" s="163" t="s">
        <v>891</v>
      </c>
      <c r="E1121" s="163" t="str">
        <f t="shared" si="17"/>
        <v>MEF-Health Care-Pharmaceuticals</v>
      </c>
      <c r="F1121" s="165">
        <v>28879.239418000001</v>
      </c>
      <c r="G1121" s="166" t="s">
        <v>61</v>
      </c>
      <c r="H1121" s="167">
        <v>0.5</v>
      </c>
    </row>
    <row r="1122" spans="1:8" x14ac:dyDescent="0.3">
      <c r="A1122" s="164" t="s">
        <v>691</v>
      </c>
      <c r="B1122" s="164" t="s">
        <v>1436</v>
      </c>
      <c r="C1122" s="163" t="s">
        <v>829</v>
      </c>
      <c r="D1122" s="163" t="s">
        <v>898</v>
      </c>
      <c r="E1122" s="163" t="str">
        <f t="shared" si="17"/>
        <v>MEG-Consumer Discretionary-Wholesale</v>
      </c>
      <c r="F1122" s="165">
        <v>38152.850399000003</v>
      </c>
      <c r="G1122" s="166" t="s">
        <v>68</v>
      </c>
      <c r="H1122" s="167">
        <v>0.3</v>
      </c>
    </row>
    <row r="1123" spans="1:8" x14ac:dyDescent="0.3">
      <c r="A1123" s="164" t="s">
        <v>691</v>
      </c>
      <c r="B1123" s="164" t="s">
        <v>1437</v>
      </c>
      <c r="C1123" s="163" t="s">
        <v>844</v>
      </c>
      <c r="D1123" s="163" t="s">
        <v>845</v>
      </c>
      <c r="E1123" s="163" t="str">
        <f t="shared" si="17"/>
        <v>MES-Industrials-Engineering&amp;Construction</v>
      </c>
      <c r="F1123" s="165">
        <v>-2943.6927030000002</v>
      </c>
      <c r="G1123" s="166" t="s">
        <v>71</v>
      </c>
      <c r="H1123" s="167">
        <v>0.3</v>
      </c>
    </row>
    <row r="1124" spans="1:8" x14ac:dyDescent="0.3">
      <c r="A1124" s="164" t="s">
        <v>691</v>
      </c>
      <c r="B1124" s="164" t="s">
        <v>951</v>
      </c>
      <c r="C1124" s="163" t="s">
        <v>871</v>
      </c>
      <c r="D1124" s="163" t="s">
        <v>872</v>
      </c>
      <c r="E1124" s="163" t="str">
        <f t="shared" si="17"/>
        <v>MFS-Information Technology-Telecom</v>
      </c>
      <c r="F1124" s="165">
        <v>28404.462090000001</v>
      </c>
      <c r="G1124" s="166" t="s">
        <v>66</v>
      </c>
      <c r="H1124" s="167">
        <v>0.5</v>
      </c>
    </row>
    <row r="1125" spans="1:8" x14ac:dyDescent="0.3">
      <c r="A1125" s="164" t="s">
        <v>691</v>
      </c>
      <c r="B1125" s="164" t="s">
        <v>1438</v>
      </c>
      <c r="C1125" s="163" t="s">
        <v>848</v>
      </c>
      <c r="D1125" s="163" t="s">
        <v>849</v>
      </c>
      <c r="E1125" s="163" t="str">
        <f t="shared" si="17"/>
        <v>MGC-Materials-Mining</v>
      </c>
      <c r="F1125" s="165">
        <v>2714.7534959999998</v>
      </c>
      <c r="G1125" s="166" t="s">
        <v>73</v>
      </c>
      <c r="H1125" s="167">
        <v>0.3</v>
      </c>
    </row>
    <row r="1126" spans="1:8" x14ac:dyDescent="0.3">
      <c r="A1126" s="164" t="s">
        <v>691</v>
      </c>
      <c r="B1126" s="164" t="s">
        <v>1439</v>
      </c>
      <c r="C1126" s="163" t="s">
        <v>829</v>
      </c>
      <c r="D1126" s="163" t="s">
        <v>866</v>
      </c>
      <c r="E1126" s="163" t="str">
        <f t="shared" si="17"/>
        <v>MGG-Consumer Discretionary-Textiles</v>
      </c>
      <c r="F1126" s="165">
        <v>31430.345646999998</v>
      </c>
      <c r="G1126" s="166" t="s">
        <v>68</v>
      </c>
      <c r="H1126" s="167">
        <v>0.3</v>
      </c>
    </row>
    <row r="1127" spans="1:8" x14ac:dyDescent="0.3">
      <c r="A1127" s="164" t="s">
        <v>691</v>
      </c>
      <c r="B1127" s="164" t="s">
        <v>1440</v>
      </c>
      <c r="C1127" s="163" t="s">
        <v>795</v>
      </c>
      <c r="D1127" s="163" t="s">
        <v>851</v>
      </c>
      <c r="E1127" s="163" t="str">
        <f t="shared" si="17"/>
        <v>MH3-Financial-Industrial Park</v>
      </c>
      <c r="F1127" s="165">
        <v>109534.703081</v>
      </c>
      <c r="G1127" s="166" t="s">
        <v>64</v>
      </c>
      <c r="H1127" s="167">
        <v>0.5</v>
      </c>
    </row>
    <row r="1128" spans="1:8" x14ac:dyDescent="0.3">
      <c r="A1128" s="164" t="s">
        <v>691</v>
      </c>
      <c r="B1128" s="164" t="s">
        <v>1441</v>
      </c>
      <c r="C1128" s="163" t="s">
        <v>844</v>
      </c>
      <c r="D1128" s="163" t="s">
        <v>1074</v>
      </c>
      <c r="E1128" s="163" t="str">
        <f t="shared" si="17"/>
        <v>MHY-Industrials-Waste &amp; Disposable services</v>
      </c>
      <c r="F1128" s="165">
        <v>34.583509999999997</v>
      </c>
      <c r="G1128" s="166" t="s">
        <v>66</v>
      </c>
      <c r="H1128" s="167">
        <v>0.5</v>
      </c>
    </row>
    <row r="1129" spans="1:8" x14ac:dyDescent="0.3">
      <c r="A1129" s="164" t="s">
        <v>691</v>
      </c>
      <c r="B1129" s="164" t="s">
        <v>1442</v>
      </c>
      <c r="C1129" s="163" t="s">
        <v>848</v>
      </c>
      <c r="D1129" s="163" t="s">
        <v>849</v>
      </c>
      <c r="E1129" s="163" t="str">
        <f t="shared" si="17"/>
        <v>MIC-Materials-Mining</v>
      </c>
      <c r="F1129" s="165">
        <v>2811.737063</v>
      </c>
      <c r="G1129" s="166" t="s">
        <v>68</v>
      </c>
      <c r="H1129" s="167">
        <v>0.3</v>
      </c>
    </row>
    <row r="1130" spans="1:8" x14ac:dyDescent="0.3">
      <c r="A1130" s="164" t="s">
        <v>691</v>
      </c>
      <c r="B1130" s="164" t="s">
        <v>1443</v>
      </c>
      <c r="C1130" s="163" t="s">
        <v>844</v>
      </c>
      <c r="D1130" s="163" t="s">
        <v>845</v>
      </c>
      <c r="E1130" s="163" t="str">
        <f t="shared" si="17"/>
        <v>MIE-Industrials-Engineering&amp;Construction</v>
      </c>
      <c r="F1130" s="165">
        <v>5348.7460940000001</v>
      </c>
      <c r="G1130" s="166" t="s">
        <v>66</v>
      </c>
      <c r="H1130" s="167">
        <v>0.5</v>
      </c>
    </row>
    <row r="1131" spans="1:8" x14ac:dyDescent="0.3">
      <c r="A1131" s="164" t="s">
        <v>691</v>
      </c>
      <c r="B1131" s="164" t="s">
        <v>1444</v>
      </c>
      <c r="C1131" s="163" t="s">
        <v>869</v>
      </c>
      <c r="D1131" s="163" t="s">
        <v>891</v>
      </c>
      <c r="E1131" s="163" t="str">
        <f t="shared" si="17"/>
        <v>MKP-Health Care-Pharmaceuticals</v>
      </c>
      <c r="F1131" s="165">
        <v>107536.195354</v>
      </c>
      <c r="G1131" s="166" t="s">
        <v>64</v>
      </c>
      <c r="H1131" s="167">
        <v>0.5</v>
      </c>
    </row>
    <row r="1132" spans="1:8" x14ac:dyDescent="0.3">
      <c r="A1132" s="164" t="s">
        <v>691</v>
      </c>
      <c r="B1132" s="164" t="s">
        <v>1445</v>
      </c>
      <c r="C1132" s="163" t="s">
        <v>844</v>
      </c>
      <c r="D1132" s="163" t="s">
        <v>1074</v>
      </c>
      <c r="E1132" s="163" t="str">
        <f t="shared" si="17"/>
        <v>MLC-Industrials-Waste &amp; Disposable services</v>
      </c>
      <c r="F1132" s="165">
        <v>4353.9799510000003</v>
      </c>
      <c r="G1132" s="166" t="s">
        <v>64</v>
      </c>
      <c r="H1132" s="167">
        <v>0.5</v>
      </c>
    </row>
    <row r="1133" spans="1:8" x14ac:dyDescent="0.3">
      <c r="A1133" s="164" t="s">
        <v>691</v>
      </c>
      <c r="B1133" s="164" t="s">
        <v>1446</v>
      </c>
      <c r="C1133" s="163" t="s">
        <v>833</v>
      </c>
      <c r="D1133" s="163" t="s">
        <v>835</v>
      </c>
      <c r="E1133" s="163" t="str">
        <f t="shared" si="17"/>
        <v>MLS-Consumer Staples-Food &amp; Beverage</v>
      </c>
      <c r="F1133" s="165">
        <v>4791.7333600000002</v>
      </c>
      <c r="G1133" s="166" t="s">
        <v>80</v>
      </c>
      <c r="H1133" s="167">
        <v>0</v>
      </c>
    </row>
    <row r="1134" spans="1:8" x14ac:dyDescent="0.3">
      <c r="A1134" s="164" t="s">
        <v>691</v>
      </c>
      <c r="B1134" s="164" t="s">
        <v>944</v>
      </c>
      <c r="C1134" s="163" t="s">
        <v>829</v>
      </c>
      <c r="D1134" s="163" t="s">
        <v>866</v>
      </c>
      <c r="E1134" s="163" t="str">
        <f t="shared" si="17"/>
        <v>MNB-Consumer Discretionary-Textiles</v>
      </c>
      <c r="F1134" s="165">
        <v>59147.119767999997</v>
      </c>
      <c r="G1134" s="166" t="s">
        <v>78</v>
      </c>
      <c r="H1134" s="167">
        <v>0.2</v>
      </c>
    </row>
    <row r="1135" spans="1:8" x14ac:dyDescent="0.3">
      <c r="A1135" s="164" t="s">
        <v>691</v>
      </c>
      <c r="B1135" s="164" t="s">
        <v>1447</v>
      </c>
      <c r="C1135" s="163" t="s">
        <v>844</v>
      </c>
      <c r="D1135" s="163" t="s">
        <v>1074</v>
      </c>
      <c r="E1135" s="163" t="str">
        <f t="shared" si="17"/>
        <v>MND-Industrials-Waste &amp; Disposable services</v>
      </c>
      <c r="F1135" s="165">
        <v>631.39600800000005</v>
      </c>
      <c r="G1135" s="166" t="s">
        <v>64</v>
      </c>
      <c r="H1135" s="167">
        <v>0.5</v>
      </c>
    </row>
    <row r="1136" spans="1:8" x14ac:dyDescent="0.3">
      <c r="A1136" s="164" t="s">
        <v>691</v>
      </c>
      <c r="B1136" s="164" t="s">
        <v>916</v>
      </c>
      <c r="C1136" s="163" t="s">
        <v>833</v>
      </c>
      <c r="D1136" s="163" t="s">
        <v>838</v>
      </c>
      <c r="E1136" s="163" t="str">
        <f t="shared" si="17"/>
        <v>MPC-Consumer Staples-Fisheries</v>
      </c>
      <c r="F1136" s="165">
        <v>702856.55374700006</v>
      </c>
      <c r="G1136" s="166" t="s">
        <v>66</v>
      </c>
      <c r="H1136" s="167">
        <v>0.5</v>
      </c>
    </row>
    <row r="1137" spans="1:8" x14ac:dyDescent="0.3">
      <c r="A1137" s="164" t="s">
        <v>691</v>
      </c>
      <c r="B1137" s="164" t="s">
        <v>1448</v>
      </c>
      <c r="C1137" s="163" t="s">
        <v>844</v>
      </c>
      <c r="D1137" s="163" t="s">
        <v>1074</v>
      </c>
      <c r="E1137" s="163" t="str">
        <f t="shared" si="17"/>
        <v>MPY-Industrials-Waste &amp; Disposable services</v>
      </c>
      <c r="F1137" s="165">
        <v>4846.4946950000003</v>
      </c>
      <c r="G1137" s="166" t="s">
        <v>64</v>
      </c>
      <c r="H1137" s="167">
        <v>0.5</v>
      </c>
    </row>
    <row r="1138" spans="1:8" x14ac:dyDescent="0.3">
      <c r="A1138" s="164" t="s">
        <v>691</v>
      </c>
      <c r="B1138" s="164" t="s">
        <v>1449</v>
      </c>
      <c r="C1138" s="163" t="s">
        <v>844</v>
      </c>
      <c r="D1138" s="163" t="s">
        <v>1074</v>
      </c>
      <c r="E1138" s="163" t="str">
        <f t="shared" si="17"/>
        <v>MQB-Industrials-Waste &amp; Disposable services</v>
      </c>
      <c r="F1138" s="165">
        <v>3515.8396600000001</v>
      </c>
      <c r="G1138" s="166" t="s">
        <v>68</v>
      </c>
      <c r="H1138" s="167">
        <v>0.3</v>
      </c>
    </row>
    <row r="1139" spans="1:8" x14ac:dyDescent="0.3">
      <c r="A1139" s="164" t="s">
        <v>691</v>
      </c>
      <c r="B1139" s="164" t="s">
        <v>1450</v>
      </c>
      <c r="C1139" s="163" t="s">
        <v>844</v>
      </c>
      <c r="D1139" s="163" t="s">
        <v>1074</v>
      </c>
      <c r="E1139" s="163" t="str">
        <f t="shared" si="17"/>
        <v>MQN-Industrials-Waste &amp; Disposable services</v>
      </c>
      <c r="F1139" s="165">
        <v>21296.861486999998</v>
      </c>
      <c r="G1139" s="166" t="s">
        <v>64</v>
      </c>
      <c r="H1139" s="167">
        <v>0.5</v>
      </c>
    </row>
    <row r="1140" spans="1:8" x14ac:dyDescent="0.3">
      <c r="A1140" s="164" t="s">
        <v>691</v>
      </c>
      <c r="B1140" s="164" t="s">
        <v>1451</v>
      </c>
      <c r="C1140" s="163" t="s">
        <v>869</v>
      </c>
      <c r="D1140" s="163" t="s">
        <v>891</v>
      </c>
      <c r="E1140" s="163" t="str">
        <f t="shared" si="17"/>
        <v>MRF-Health Care-Pharmaceuticals</v>
      </c>
      <c r="F1140" s="165">
        <v>2522.6333749999999</v>
      </c>
      <c r="G1140" s="166" t="s">
        <v>68</v>
      </c>
      <c r="H1140" s="167">
        <v>0.3</v>
      </c>
    </row>
    <row r="1141" spans="1:8" x14ac:dyDescent="0.3">
      <c r="A1141" s="164" t="s">
        <v>691</v>
      </c>
      <c r="B1141" s="164" t="s">
        <v>1452</v>
      </c>
      <c r="C1141" s="163" t="s">
        <v>848</v>
      </c>
      <c r="D1141" s="163" t="s">
        <v>849</v>
      </c>
      <c r="E1141" s="163" t="str">
        <f t="shared" si="17"/>
        <v>MSR-Materials-Mining</v>
      </c>
      <c r="F1141" s="165">
        <v>663756.32299999997</v>
      </c>
      <c r="G1141" s="166" t="s">
        <v>68</v>
      </c>
      <c r="H1141" s="167">
        <v>0.3</v>
      </c>
    </row>
    <row r="1142" spans="1:8" x14ac:dyDescent="0.3">
      <c r="A1142" s="164" t="s">
        <v>691</v>
      </c>
      <c r="B1142" s="164" t="s">
        <v>1453</v>
      </c>
      <c r="C1142" s="163" t="s">
        <v>848</v>
      </c>
      <c r="D1142" s="163" t="s">
        <v>849</v>
      </c>
      <c r="E1142" s="163" t="str">
        <f t="shared" si="17"/>
        <v>MTA-Materials-Mining</v>
      </c>
      <c r="F1142" s="165">
        <v>-5648.452851</v>
      </c>
      <c r="G1142" s="166" t="s">
        <v>73</v>
      </c>
      <c r="H1142" s="167">
        <v>0.3</v>
      </c>
    </row>
    <row r="1143" spans="1:8" x14ac:dyDescent="0.3">
      <c r="A1143" s="164" t="s">
        <v>691</v>
      </c>
      <c r="B1143" s="164" t="s">
        <v>1454</v>
      </c>
      <c r="C1143" s="163" t="s">
        <v>829</v>
      </c>
      <c r="D1143" s="163" t="s">
        <v>853</v>
      </c>
      <c r="E1143" s="163" t="str">
        <f t="shared" si="17"/>
        <v>MTC-Consumer Discretionary-Travel Services</v>
      </c>
      <c r="F1143" s="165">
        <v>1602.490528</v>
      </c>
      <c r="G1143" s="166" t="s">
        <v>64</v>
      </c>
      <c r="H1143" s="167">
        <v>0.5</v>
      </c>
    </row>
    <row r="1144" spans="1:8" x14ac:dyDescent="0.3">
      <c r="A1144" s="164" t="s">
        <v>691</v>
      </c>
      <c r="B1144" s="164" t="s">
        <v>1455</v>
      </c>
      <c r="C1144" s="163" t="s">
        <v>842</v>
      </c>
      <c r="D1144" s="163" t="s">
        <v>902</v>
      </c>
      <c r="E1144" s="163" t="str">
        <f t="shared" si="17"/>
        <v>MTG-Energy-Oil&amp;Gas distribution</v>
      </c>
      <c r="F1144" s="165">
        <v>-3121.7578830000002</v>
      </c>
      <c r="G1144" s="166" t="s">
        <v>77</v>
      </c>
      <c r="H1144" s="167">
        <v>0.2</v>
      </c>
    </row>
    <row r="1145" spans="1:8" x14ac:dyDescent="0.3">
      <c r="A1145" s="164" t="s">
        <v>691</v>
      </c>
      <c r="B1145" s="164" t="s">
        <v>1456</v>
      </c>
      <c r="C1145" s="163" t="s">
        <v>844</v>
      </c>
      <c r="D1145" s="163" t="s">
        <v>1074</v>
      </c>
      <c r="E1145" s="163" t="str">
        <f t="shared" si="17"/>
        <v>MTH-Industrials-Waste &amp; Disposable services</v>
      </c>
      <c r="F1145" s="165">
        <v>1991.863333</v>
      </c>
      <c r="G1145" s="166" t="s">
        <v>66</v>
      </c>
      <c r="H1145" s="167">
        <v>0.5</v>
      </c>
    </row>
    <row r="1146" spans="1:8" x14ac:dyDescent="0.3">
      <c r="A1146" s="164" t="s">
        <v>691</v>
      </c>
      <c r="B1146" s="164" t="s">
        <v>1457</v>
      </c>
      <c r="C1146" s="163" t="s">
        <v>844</v>
      </c>
      <c r="D1146" s="163" t="s">
        <v>1074</v>
      </c>
      <c r="E1146" s="163" t="str">
        <f t="shared" si="17"/>
        <v>MTL-Industrials-Waste &amp; Disposable services</v>
      </c>
      <c r="F1146" s="165">
        <v>291.57455099999999</v>
      </c>
      <c r="G1146" s="166" t="s">
        <v>66</v>
      </c>
      <c r="H1146" s="167">
        <v>0.5</v>
      </c>
    </row>
    <row r="1147" spans="1:8" x14ac:dyDescent="0.3">
      <c r="A1147" s="164" t="s">
        <v>691</v>
      </c>
      <c r="B1147" s="164" t="s">
        <v>1458</v>
      </c>
      <c r="C1147" s="163" t="s">
        <v>848</v>
      </c>
      <c r="D1147" s="163" t="s">
        <v>849</v>
      </c>
      <c r="E1147" s="163" t="str">
        <f t="shared" si="17"/>
        <v>MTM-Materials-Mining</v>
      </c>
      <c r="F1147" s="165">
        <v>-79824.465093999999</v>
      </c>
      <c r="G1147" s="166" t="e">
        <v>#N/A</v>
      </c>
      <c r="H1147" s="167" t="e">
        <v>#N/A</v>
      </c>
    </row>
    <row r="1148" spans="1:8" x14ac:dyDescent="0.3">
      <c r="A1148" s="164" t="s">
        <v>691</v>
      </c>
      <c r="B1148" s="164" t="s">
        <v>1459</v>
      </c>
      <c r="C1148" s="163" t="s">
        <v>869</v>
      </c>
      <c r="D1148" s="163" t="s">
        <v>891</v>
      </c>
      <c r="E1148" s="163" t="str">
        <f t="shared" si="17"/>
        <v>MTP-Health Care-Pharmaceuticals</v>
      </c>
      <c r="F1148" s="165">
        <v>8318.7398929999999</v>
      </c>
      <c r="G1148" s="166" t="s">
        <v>77</v>
      </c>
      <c r="H1148" s="167">
        <v>0.2</v>
      </c>
    </row>
    <row r="1149" spans="1:8" x14ac:dyDescent="0.3">
      <c r="A1149" s="164" t="s">
        <v>691</v>
      </c>
      <c r="B1149" s="164" t="s">
        <v>1460</v>
      </c>
      <c r="C1149" s="163" t="s">
        <v>829</v>
      </c>
      <c r="D1149" s="163" t="s">
        <v>830</v>
      </c>
      <c r="E1149" s="163" t="str">
        <f t="shared" si="17"/>
        <v>MTS-Consumer Discretionary-Consumer Retailing</v>
      </c>
      <c r="F1149" s="165">
        <v>10055.077107999999</v>
      </c>
      <c r="G1149" s="166" t="s">
        <v>73</v>
      </c>
      <c r="H1149" s="167">
        <v>0.3</v>
      </c>
    </row>
    <row r="1150" spans="1:8" x14ac:dyDescent="0.3">
      <c r="A1150" s="164" t="s">
        <v>691</v>
      </c>
      <c r="B1150" s="164" t="s">
        <v>1461</v>
      </c>
      <c r="C1150" s="163" t="s">
        <v>844</v>
      </c>
      <c r="D1150" s="163" t="s">
        <v>1074</v>
      </c>
      <c r="E1150" s="163" t="str">
        <f t="shared" si="17"/>
        <v>MTV-Industrials-Waste &amp; Disposable services</v>
      </c>
      <c r="F1150" s="165">
        <v>20714.474149999998</v>
      </c>
      <c r="G1150" s="166" t="s">
        <v>64</v>
      </c>
      <c r="H1150" s="167">
        <v>0.5</v>
      </c>
    </row>
    <row r="1151" spans="1:8" x14ac:dyDescent="0.3">
      <c r="A1151" s="164" t="s">
        <v>691</v>
      </c>
      <c r="B1151" s="164" t="s">
        <v>1462</v>
      </c>
      <c r="C1151" s="163" t="s">
        <v>848</v>
      </c>
      <c r="D1151" s="163" t="s">
        <v>849</v>
      </c>
      <c r="E1151" s="163" t="str">
        <f t="shared" si="17"/>
        <v>MVB-Materials-Mining</v>
      </c>
      <c r="F1151" s="165">
        <v>203414.95005399999</v>
      </c>
      <c r="G1151" s="166" t="s">
        <v>73</v>
      </c>
      <c r="H1151" s="167">
        <v>0.3</v>
      </c>
    </row>
    <row r="1152" spans="1:8" x14ac:dyDescent="0.3">
      <c r="A1152" s="164" t="s">
        <v>691</v>
      </c>
      <c r="B1152" s="164" t="s">
        <v>1463</v>
      </c>
      <c r="C1152" s="163" t="s">
        <v>844</v>
      </c>
      <c r="D1152" s="163" t="s">
        <v>845</v>
      </c>
      <c r="E1152" s="163" t="str">
        <f t="shared" si="17"/>
        <v>MVC-Industrials-Engineering&amp;Construction</v>
      </c>
      <c r="F1152" s="165">
        <v>147748.34638100001</v>
      </c>
      <c r="G1152" s="166" t="s">
        <v>64</v>
      </c>
      <c r="H1152" s="167">
        <v>0.5</v>
      </c>
    </row>
    <row r="1153" spans="1:8" x14ac:dyDescent="0.3">
      <c r="A1153" s="164" t="s">
        <v>691</v>
      </c>
      <c r="B1153" s="164" t="s">
        <v>1464</v>
      </c>
      <c r="C1153" s="163" t="s">
        <v>844</v>
      </c>
      <c r="D1153" s="163" t="s">
        <v>856</v>
      </c>
      <c r="E1153" s="163" t="str">
        <f t="shared" si="17"/>
        <v>MVN-Industrials-Transportation</v>
      </c>
      <c r="F1153" s="165">
        <v>54248.155314000003</v>
      </c>
      <c r="G1153" s="166" t="s">
        <v>80</v>
      </c>
      <c r="H1153" s="167">
        <v>0</v>
      </c>
    </row>
    <row r="1154" spans="1:8" x14ac:dyDescent="0.3">
      <c r="A1154" s="164" t="s">
        <v>691</v>
      </c>
      <c r="B1154" s="164" t="s">
        <v>1465</v>
      </c>
      <c r="C1154" s="163" t="s">
        <v>844</v>
      </c>
      <c r="D1154" s="163" t="s">
        <v>1074</v>
      </c>
      <c r="E1154" s="163" t="str">
        <f t="shared" si="17"/>
        <v>MVY-Industrials-Waste &amp; Disposable services</v>
      </c>
      <c r="F1154" s="165">
        <v>12284.443018</v>
      </c>
      <c r="G1154" s="166" t="s">
        <v>71</v>
      </c>
      <c r="H1154" s="167">
        <v>0.3</v>
      </c>
    </row>
    <row r="1155" spans="1:8" x14ac:dyDescent="0.3">
      <c r="A1155" s="164" t="s">
        <v>691</v>
      </c>
      <c r="B1155" s="164" t="s">
        <v>1466</v>
      </c>
      <c r="C1155" s="163" t="s">
        <v>844</v>
      </c>
      <c r="D1155" s="163" t="s">
        <v>845</v>
      </c>
      <c r="E1155" s="163" t="str">
        <f t="shared" ref="E1155:E1218" si="18">B1155&amp;"-"&amp;C1155&amp;"-"&amp;D1155</f>
        <v>NAC-Industrials-Engineering&amp;Construction</v>
      </c>
      <c r="F1155" s="165">
        <v>7272.8364060000004</v>
      </c>
      <c r="G1155" s="166" t="s">
        <v>64</v>
      </c>
      <c r="H1155" s="167">
        <v>0.5</v>
      </c>
    </row>
    <row r="1156" spans="1:8" x14ac:dyDescent="0.3">
      <c r="A1156" s="164" t="s">
        <v>691</v>
      </c>
      <c r="B1156" s="164" t="s">
        <v>1467</v>
      </c>
      <c r="C1156" s="163" t="s">
        <v>844</v>
      </c>
      <c r="D1156" s="163" t="s">
        <v>856</v>
      </c>
      <c r="E1156" s="163" t="str">
        <f t="shared" si="18"/>
        <v>NAS-Industrials-Transportation</v>
      </c>
      <c r="F1156" s="165">
        <v>26827.531446000001</v>
      </c>
      <c r="G1156" s="166" t="s">
        <v>64</v>
      </c>
      <c r="H1156" s="167">
        <v>0.5</v>
      </c>
    </row>
    <row r="1157" spans="1:8" x14ac:dyDescent="0.3">
      <c r="A1157" s="164" t="s">
        <v>691</v>
      </c>
      <c r="B1157" s="164" t="s">
        <v>1468</v>
      </c>
      <c r="C1157" s="163" t="s">
        <v>844</v>
      </c>
      <c r="D1157" s="163" t="s">
        <v>1074</v>
      </c>
      <c r="E1157" s="163" t="str">
        <f t="shared" si="18"/>
        <v>NAU-Industrials-Waste &amp; Disposable services</v>
      </c>
      <c r="F1157" s="165">
        <v>500.469831</v>
      </c>
      <c r="G1157" s="166" t="s">
        <v>64</v>
      </c>
      <c r="H1157" s="167">
        <v>0.5</v>
      </c>
    </row>
    <row r="1158" spans="1:8" x14ac:dyDescent="0.3">
      <c r="A1158" s="164" t="s">
        <v>691</v>
      </c>
      <c r="B1158" s="164" t="s">
        <v>1469</v>
      </c>
      <c r="C1158" s="163" t="s">
        <v>874</v>
      </c>
      <c r="D1158" s="163" t="s">
        <v>878</v>
      </c>
      <c r="E1158" s="163" t="str">
        <f t="shared" si="18"/>
        <v>NAW-Utilities-Water</v>
      </c>
      <c r="F1158" s="165">
        <v>27.260010000000001</v>
      </c>
      <c r="G1158" s="166" t="s">
        <v>73</v>
      </c>
      <c r="H1158" s="167">
        <v>0.3</v>
      </c>
    </row>
    <row r="1159" spans="1:8" x14ac:dyDescent="0.3">
      <c r="A1159" s="164" t="s">
        <v>691</v>
      </c>
      <c r="B1159" s="164" t="s">
        <v>1470</v>
      </c>
      <c r="C1159" s="163" t="s">
        <v>829</v>
      </c>
      <c r="D1159" s="163" t="s">
        <v>859</v>
      </c>
      <c r="E1159" s="163" t="str">
        <f t="shared" si="18"/>
        <v>NBE-Consumer Discretionary-Printing</v>
      </c>
      <c r="F1159" s="165">
        <v>8823.8527169999998</v>
      </c>
      <c r="G1159" s="166" t="s">
        <v>64</v>
      </c>
      <c r="H1159" s="167">
        <v>0.5</v>
      </c>
    </row>
    <row r="1160" spans="1:8" x14ac:dyDescent="0.3">
      <c r="A1160" s="164" t="s">
        <v>691</v>
      </c>
      <c r="B1160" s="164" t="s">
        <v>1471</v>
      </c>
      <c r="C1160" s="163" t="s">
        <v>844</v>
      </c>
      <c r="D1160" s="163" t="s">
        <v>856</v>
      </c>
      <c r="E1160" s="163" t="str">
        <f t="shared" si="18"/>
        <v>NBR-Industrials-Transportation</v>
      </c>
      <c r="F1160" s="165">
        <v>3104.278675</v>
      </c>
      <c r="G1160" s="166" t="s">
        <v>68</v>
      </c>
      <c r="H1160" s="167">
        <v>0.3</v>
      </c>
    </row>
    <row r="1161" spans="1:8" x14ac:dyDescent="0.3">
      <c r="A1161" s="164" t="s">
        <v>691</v>
      </c>
      <c r="B1161" s="164" t="s">
        <v>1472</v>
      </c>
      <c r="C1161" s="163" t="s">
        <v>874</v>
      </c>
      <c r="D1161" s="163" t="s">
        <v>878</v>
      </c>
      <c r="E1161" s="163" t="str">
        <f t="shared" si="18"/>
        <v>NBT-Utilities-Water</v>
      </c>
      <c r="F1161" s="165">
        <v>46298.671359</v>
      </c>
      <c r="G1161" s="166" t="s">
        <v>61</v>
      </c>
      <c r="H1161" s="167">
        <v>0.5</v>
      </c>
    </row>
    <row r="1162" spans="1:8" x14ac:dyDescent="0.3">
      <c r="A1162" s="164" t="s">
        <v>691</v>
      </c>
      <c r="B1162" s="164" t="s">
        <v>1473</v>
      </c>
      <c r="C1162" s="163" t="s">
        <v>874</v>
      </c>
      <c r="D1162" s="163" t="s">
        <v>877</v>
      </c>
      <c r="E1162" s="163" t="str">
        <f t="shared" si="18"/>
        <v>NCP-Utilities-Thermal Power</v>
      </c>
      <c r="F1162" s="165">
        <v>-414028.72065500001</v>
      </c>
      <c r="G1162" s="166" t="s">
        <v>80</v>
      </c>
      <c r="H1162" s="167">
        <v>0</v>
      </c>
    </row>
    <row r="1163" spans="1:8" x14ac:dyDescent="0.3">
      <c r="A1163" s="164" t="s">
        <v>691</v>
      </c>
      <c r="B1163" s="164" t="s">
        <v>1474</v>
      </c>
      <c r="C1163" s="163" t="s">
        <v>833</v>
      </c>
      <c r="D1163" s="163" t="s">
        <v>835</v>
      </c>
      <c r="E1163" s="163" t="str">
        <f t="shared" si="18"/>
        <v>NCS-Consumer Staples-Food &amp; Beverage</v>
      </c>
      <c r="F1163" s="165">
        <v>46368.354546000002</v>
      </c>
      <c r="G1163" s="166" t="s">
        <v>71</v>
      </c>
      <c r="H1163" s="167">
        <v>0.3</v>
      </c>
    </row>
    <row r="1164" spans="1:8" x14ac:dyDescent="0.3">
      <c r="A1164" s="164" t="s">
        <v>691</v>
      </c>
      <c r="B1164" s="164" t="s">
        <v>1475</v>
      </c>
      <c r="C1164" s="163" t="s">
        <v>874</v>
      </c>
      <c r="D1164" s="163" t="s">
        <v>875</v>
      </c>
      <c r="E1164" s="163" t="str">
        <f t="shared" si="18"/>
        <v>ND2-Utilities-Electricity transmission</v>
      </c>
      <c r="F1164" s="165">
        <v>123515.704511</v>
      </c>
      <c r="G1164" s="166" t="s">
        <v>75</v>
      </c>
      <c r="H1164" s="167">
        <v>0.2</v>
      </c>
    </row>
    <row r="1165" spans="1:8" x14ac:dyDescent="0.3">
      <c r="A1165" s="164" t="s">
        <v>691</v>
      </c>
      <c r="B1165" s="164" t="s">
        <v>1476</v>
      </c>
      <c r="C1165" s="163" t="s">
        <v>869</v>
      </c>
      <c r="D1165" s="163" t="s">
        <v>891</v>
      </c>
      <c r="E1165" s="163" t="str">
        <f t="shared" si="18"/>
        <v>NDC-Health Care-Pharmaceuticals</v>
      </c>
      <c r="F1165" s="165">
        <v>46341.283389999997</v>
      </c>
      <c r="G1165" s="166" t="s">
        <v>61</v>
      </c>
      <c r="H1165" s="167">
        <v>0.5</v>
      </c>
    </row>
    <row r="1166" spans="1:8" x14ac:dyDescent="0.3">
      <c r="A1166" s="164" t="s">
        <v>691</v>
      </c>
      <c r="B1166" s="164" t="s">
        <v>1477</v>
      </c>
      <c r="C1166" s="163" t="s">
        <v>869</v>
      </c>
      <c r="D1166" s="163" t="s">
        <v>891</v>
      </c>
      <c r="E1166" s="163" t="str">
        <f t="shared" si="18"/>
        <v>NDP-Health Care-Pharmaceuticals</v>
      </c>
      <c r="F1166" s="165">
        <v>24557.252612</v>
      </c>
      <c r="G1166" s="166" t="s">
        <v>64</v>
      </c>
      <c r="H1166" s="167">
        <v>0.5</v>
      </c>
    </row>
    <row r="1167" spans="1:8" x14ac:dyDescent="0.3">
      <c r="A1167" s="164" t="s">
        <v>691</v>
      </c>
      <c r="B1167" s="164" t="s">
        <v>1478</v>
      </c>
      <c r="C1167" s="163" t="s">
        <v>829</v>
      </c>
      <c r="D1167" s="163" t="s">
        <v>866</v>
      </c>
      <c r="E1167" s="163" t="str">
        <f t="shared" si="18"/>
        <v>NDT-Consumer Discretionary-Textiles</v>
      </c>
      <c r="F1167" s="165">
        <v>12461.772817999999</v>
      </c>
      <c r="G1167" s="166" t="s">
        <v>80</v>
      </c>
      <c r="H1167" s="167">
        <v>0</v>
      </c>
    </row>
    <row r="1168" spans="1:8" x14ac:dyDescent="0.3">
      <c r="A1168" s="164" t="s">
        <v>691</v>
      </c>
      <c r="B1168" s="164" t="s">
        <v>1479</v>
      </c>
      <c r="C1168" s="163" t="s">
        <v>874</v>
      </c>
      <c r="D1168" s="163" t="s">
        <v>878</v>
      </c>
      <c r="E1168" s="163" t="str">
        <f t="shared" si="18"/>
        <v>NDW-Utilities-Water</v>
      </c>
      <c r="F1168" s="165">
        <v>17450.358709</v>
      </c>
      <c r="G1168" s="166" t="s">
        <v>71</v>
      </c>
      <c r="H1168" s="167">
        <v>0.3</v>
      </c>
    </row>
    <row r="1169" spans="1:8" x14ac:dyDescent="0.3">
      <c r="A1169" s="164" t="s">
        <v>691</v>
      </c>
      <c r="B1169" s="164" t="s">
        <v>1480</v>
      </c>
      <c r="C1169" s="163" t="s">
        <v>844</v>
      </c>
      <c r="D1169" s="163" t="s">
        <v>845</v>
      </c>
      <c r="E1169" s="163" t="str">
        <f t="shared" si="18"/>
        <v>NED-Industrials-Engineering&amp;Construction</v>
      </c>
      <c r="F1169" s="165">
        <v>64128.165143999999</v>
      </c>
      <c r="G1169" s="166" t="s">
        <v>77</v>
      </c>
      <c r="H1169" s="167">
        <v>0.2</v>
      </c>
    </row>
    <row r="1170" spans="1:8" x14ac:dyDescent="0.3">
      <c r="A1170" s="164" t="s">
        <v>691</v>
      </c>
      <c r="B1170" s="164" t="s">
        <v>1481</v>
      </c>
      <c r="C1170" s="163" t="s">
        <v>848</v>
      </c>
      <c r="D1170" s="163" t="s">
        <v>888</v>
      </c>
      <c r="E1170" s="163" t="str">
        <f t="shared" si="18"/>
        <v>NHH-Materials-Plastic</v>
      </c>
      <c r="F1170" s="165">
        <v>55833.775169</v>
      </c>
      <c r="G1170" s="166" t="s">
        <v>61</v>
      </c>
      <c r="H1170" s="167">
        <v>0.5</v>
      </c>
    </row>
    <row r="1171" spans="1:8" x14ac:dyDescent="0.3">
      <c r="A1171" s="164" t="s">
        <v>691</v>
      </c>
      <c r="B1171" s="164" t="s">
        <v>1482</v>
      </c>
      <c r="C1171" s="163" t="s">
        <v>829</v>
      </c>
      <c r="D1171" s="163" t="s">
        <v>898</v>
      </c>
      <c r="E1171" s="163" t="str">
        <f t="shared" si="18"/>
        <v>NHT-Consumer Discretionary-Wholesale</v>
      </c>
      <c r="F1171" s="165">
        <v>56699.559982999999</v>
      </c>
      <c r="G1171" s="166" t="s">
        <v>64</v>
      </c>
      <c r="H1171" s="167">
        <v>0.5</v>
      </c>
    </row>
    <row r="1172" spans="1:8" x14ac:dyDescent="0.3">
      <c r="A1172" s="164" t="s">
        <v>691</v>
      </c>
      <c r="B1172" s="164" t="s">
        <v>1483</v>
      </c>
      <c r="C1172" s="163" t="s">
        <v>848</v>
      </c>
      <c r="D1172" s="163" t="s">
        <v>849</v>
      </c>
      <c r="E1172" s="163" t="str">
        <f t="shared" si="18"/>
        <v>NHV-Materials-Mining</v>
      </c>
      <c r="F1172" s="165">
        <v>5741.3938749999998</v>
      </c>
      <c r="G1172" s="166" t="s">
        <v>73</v>
      </c>
      <c r="H1172" s="167">
        <v>0.3</v>
      </c>
    </row>
    <row r="1173" spans="1:8" x14ac:dyDescent="0.3">
      <c r="A1173" s="164" t="s">
        <v>691</v>
      </c>
      <c r="B1173" s="164" t="s">
        <v>1484</v>
      </c>
      <c r="C1173" s="163" t="s">
        <v>874</v>
      </c>
      <c r="D1173" s="163" t="s">
        <v>878</v>
      </c>
      <c r="E1173" s="163" t="str">
        <f t="shared" si="18"/>
        <v>NLS-Utilities-Water</v>
      </c>
      <c r="F1173" s="165">
        <v>4117.0859719999999</v>
      </c>
      <c r="G1173" s="166" t="s">
        <v>73</v>
      </c>
      <c r="H1173" s="167">
        <v>0.3</v>
      </c>
    </row>
    <row r="1174" spans="1:8" x14ac:dyDescent="0.3">
      <c r="A1174" s="164" t="s">
        <v>691</v>
      </c>
      <c r="B1174" s="164" t="s">
        <v>1485</v>
      </c>
      <c r="C1174" s="163" t="s">
        <v>844</v>
      </c>
      <c r="D1174" s="163" t="s">
        <v>845</v>
      </c>
      <c r="E1174" s="163" t="str">
        <f t="shared" si="18"/>
        <v>NMK-Industrials-Engineering&amp;Construction</v>
      </c>
      <c r="F1174" s="165">
        <v>4214.8183849999996</v>
      </c>
      <c r="G1174" s="166" t="s">
        <v>68</v>
      </c>
      <c r="H1174" s="167">
        <v>0.3</v>
      </c>
    </row>
    <row r="1175" spans="1:8" x14ac:dyDescent="0.3">
      <c r="A1175" s="164" t="s">
        <v>691</v>
      </c>
      <c r="B1175" s="164" t="s">
        <v>1486</v>
      </c>
      <c r="C1175" s="163" t="s">
        <v>874</v>
      </c>
      <c r="D1175" s="163" t="s">
        <v>878</v>
      </c>
      <c r="E1175" s="163" t="str">
        <f t="shared" si="18"/>
        <v>NNB-Utilities-Water</v>
      </c>
      <c r="F1175" s="165">
        <v>262.71721300000002</v>
      </c>
      <c r="G1175" s="166" t="s">
        <v>80</v>
      </c>
      <c r="H1175" s="167">
        <v>0</v>
      </c>
    </row>
    <row r="1176" spans="1:8" x14ac:dyDescent="0.3">
      <c r="A1176" s="164" t="s">
        <v>691</v>
      </c>
      <c r="B1176" s="164" t="s">
        <v>1487</v>
      </c>
      <c r="C1176" s="163" t="s">
        <v>848</v>
      </c>
      <c r="D1176" s="163" t="s">
        <v>888</v>
      </c>
      <c r="E1176" s="163" t="str">
        <f t="shared" si="18"/>
        <v>NNG-Materials-Plastic</v>
      </c>
      <c r="F1176" s="165">
        <v>352948.88586400001</v>
      </c>
      <c r="G1176" s="166" t="s">
        <v>66</v>
      </c>
      <c r="H1176" s="167">
        <v>0.5</v>
      </c>
    </row>
    <row r="1177" spans="1:8" x14ac:dyDescent="0.3">
      <c r="A1177" s="164" t="s">
        <v>691</v>
      </c>
      <c r="B1177" s="164" t="s">
        <v>1488</v>
      </c>
      <c r="C1177" s="163" t="s">
        <v>874</v>
      </c>
      <c r="D1177" s="163" t="s">
        <v>878</v>
      </c>
      <c r="E1177" s="163" t="str">
        <f t="shared" si="18"/>
        <v>NNT-Utilities-Water</v>
      </c>
      <c r="F1177" s="165">
        <v>36414.564048</v>
      </c>
      <c r="G1177" s="166" t="s">
        <v>61</v>
      </c>
      <c r="H1177" s="167">
        <v>0.5</v>
      </c>
    </row>
    <row r="1178" spans="1:8" x14ac:dyDescent="0.3">
      <c r="A1178" s="164" t="s">
        <v>691</v>
      </c>
      <c r="B1178" s="164" t="s">
        <v>1489</v>
      </c>
      <c r="C1178" s="163" t="s">
        <v>844</v>
      </c>
      <c r="D1178" s="163" t="s">
        <v>856</v>
      </c>
      <c r="E1178" s="163" t="str">
        <f t="shared" si="18"/>
        <v>NOS-Industrials-Transportation</v>
      </c>
      <c r="F1178" s="165">
        <v>-336213.58146999998</v>
      </c>
      <c r="G1178" s="166" t="s">
        <v>80</v>
      </c>
      <c r="H1178" s="167">
        <v>0</v>
      </c>
    </row>
    <row r="1179" spans="1:8" x14ac:dyDescent="0.3">
      <c r="A1179" s="164" t="s">
        <v>691</v>
      </c>
      <c r="B1179" s="164" t="s">
        <v>1490</v>
      </c>
      <c r="C1179" s="163" t="s">
        <v>829</v>
      </c>
      <c r="D1179" s="163" t="s">
        <v>853</v>
      </c>
      <c r="E1179" s="163" t="str">
        <f t="shared" si="18"/>
        <v>NPH-Consumer Discretionary-Travel Services</v>
      </c>
      <c r="F1179" s="165">
        <v>624.87974999999994</v>
      </c>
      <c r="G1179" s="166" t="s">
        <v>64</v>
      </c>
      <c r="H1179" s="167">
        <v>0.5</v>
      </c>
    </row>
    <row r="1180" spans="1:8" x14ac:dyDescent="0.3">
      <c r="A1180" s="164" t="s">
        <v>691</v>
      </c>
      <c r="B1180" s="164" t="s">
        <v>1491</v>
      </c>
      <c r="C1180" s="163" t="s">
        <v>829</v>
      </c>
      <c r="D1180" s="163" t="s">
        <v>866</v>
      </c>
      <c r="E1180" s="163" t="str">
        <f t="shared" si="18"/>
        <v>NPS-Consumer Discretionary-Textiles</v>
      </c>
      <c r="F1180" s="165">
        <v>655.73951199999999</v>
      </c>
      <c r="G1180" s="166" t="e">
        <v>#N/A</v>
      </c>
      <c r="H1180" s="167" t="e">
        <v>#N/A</v>
      </c>
    </row>
    <row r="1181" spans="1:8" x14ac:dyDescent="0.3">
      <c r="A1181" s="164" t="s">
        <v>691</v>
      </c>
      <c r="B1181" s="164" t="s">
        <v>1492</v>
      </c>
      <c r="C1181" s="163" t="s">
        <v>874</v>
      </c>
      <c r="D1181" s="163" t="s">
        <v>878</v>
      </c>
      <c r="E1181" s="163" t="str">
        <f t="shared" si="18"/>
        <v>NQB-Utilities-Water</v>
      </c>
      <c r="F1181" s="165">
        <v>5701.6143089999996</v>
      </c>
      <c r="G1181" s="166" t="s">
        <v>66</v>
      </c>
      <c r="H1181" s="167">
        <v>0.5</v>
      </c>
    </row>
    <row r="1182" spans="1:8" x14ac:dyDescent="0.3">
      <c r="A1182" s="164" t="s">
        <v>691</v>
      </c>
      <c r="B1182" s="164" t="s">
        <v>1493</v>
      </c>
      <c r="C1182" s="163" t="s">
        <v>874</v>
      </c>
      <c r="D1182" s="163" t="s">
        <v>878</v>
      </c>
      <c r="E1182" s="163" t="str">
        <f t="shared" si="18"/>
        <v>NQN-Utilities-Water</v>
      </c>
      <c r="F1182" s="165">
        <v>39928.737845000003</v>
      </c>
      <c r="G1182" s="166" t="s">
        <v>71</v>
      </c>
      <c r="H1182" s="167">
        <v>0.3</v>
      </c>
    </row>
    <row r="1183" spans="1:8" x14ac:dyDescent="0.3">
      <c r="A1183" s="164" t="s">
        <v>691</v>
      </c>
      <c r="B1183" s="164" t="s">
        <v>1494</v>
      </c>
      <c r="C1183" s="163" t="s">
        <v>874</v>
      </c>
      <c r="D1183" s="163" t="s">
        <v>878</v>
      </c>
      <c r="E1183" s="163" t="str">
        <f t="shared" si="18"/>
        <v>NQT-Utilities-Water</v>
      </c>
      <c r="F1183" s="165">
        <v>8387.2502280000008</v>
      </c>
      <c r="G1183" s="166" t="s">
        <v>64</v>
      </c>
      <c r="H1183" s="167">
        <v>0.5</v>
      </c>
    </row>
    <row r="1184" spans="1:8" x14ac:dyDescent="0.3">
      <c r="A1184" s="164" t="s">
        <v>691</v>
      </c>
      <c r="B1184" s="164" t="s">
        <v>1495</v>
      </c>
      <c r="C1184" s="163" t="s">
        <v>874</v>
      </c>
      <c r="D1184" s="163" t="s">
        <v>878</v>
      </c>
      <c r="E1184" s="163" t="str">
        <f t="shared" si="18"/>
        <v>NS2-Utilities-Water</v>
      </c>
      <c r="F1184" s="165">
        <v>12744.612520999999</v>
      </c>
      <c r="G1184" s="166" t="s">
        <v>73</v>
      </c>
      <c r="H1184" s="167">
        <v>0.3</v>
      </c>
    </row>
    <row r="1185" spans="1:8" x14ac:dyDescent="0.3">
      <c r="A1185" s="164" t="s">
        <v>691</v>
      </c>
      <c r="B1185" s="164" t="s">
        <v>1496</v>
      </c>
      <c r="C1185" s="163" t="s">
        <v>874</v>
      </c>
      <c r="D1185" s="163" t="s">
        <v>878</v>
      </c>
      <c r="E1185" s="163" t="str">
        <f t="shared" si="18"/>
        <v>NS3-Utilities-Water</v>
      </c>
      <c r="F1185" s="165">
        <v>17297.598754999999</v>
      </c>
      <c r="G1185" s="166" t="s">
        <v>73</v>
      </c>
      <c r="H1185" s="167">
        <v>0.3</v>
      </c>
    </row>
    <row r="1186" spans="1:8" x14ac:dyDescent="0.3">
      <c r="A1186" s="164" t="s">
        <v>691</v>
      </c>
      <c r="B1186" s="164" t="s">
        <v>1497</v>
      </c>
      <c r="C1186" s="163" t="s">
        <v>848</v>
      </c>
      <c r="D1186" s="163" t="s">
        <v>888</v>
      </c>
      <c r="E1186" s="163" t="str">
        <f t="shared" si="18"/>
        <v>NSG-Materials-Plastic</v>
      </c>
      <c r="F1186" s="165">
        <v>2802.8712820000001</v>
      </c>
      <c r="G1186" s="166" t="s">
        <v>71</v>
      </c>
      <c r="H1186" s="167">
        <v>0.3</v>
      </c>
    </row>
    <row r="1187" spans="1:8" x14ac:dyDescent="0.3">
      <c r="A1187" s="164" t="s">
        <v>691</v>
      </c>
      <c r="B1187" s="164" t="s">
        <v>1498</v>
      </c>
      <c r="C1187" s="163" t="s">
        <v>874</v>
      </c>
      <c r="D1187" s="163" t="s">
        <v>878</v>
      </c>
      <c r="E1187" s="163" t="str">
        <f t="shared" si="18"/>
        <v>NSL-Utilities-Water</v>
      </c>
      <c r="F1187" s="165">
        <v>17768.756749</v>
      </c>
      <c r="G1187" s="166" t="s">
        <v>66</v>
      </c>
      <c r="H1187" s="167">
        <v>0.5</v>
      </c>
    </row>
    <row r="1188" spans="1:8" x14ac:dyDescent="0.3">
      <c r="A1188" s="164" t="s">
        <v>691</v>
      </c>
      <c r="B1188" s="164" t="s">
        <v>1499</v>
      </c>
      <c r="C1188" s="163" t="s">
        <v>833</v>
      </c>
      <c r="D1188" s="163" t="s">
        <v>835</v>
      </c>
      <c r="E1188" s="163" t="str">
        <f t="shared" si="18"/>
        <v>NSS-Consumer Staples-Food &amp; Beverage</v>
      </c>
      <c r="F1188" s="165">
        <v>40591.810196999999</v>
      </c>
      <c r="G1188" s="166" t="s">
        <v>64</v>
      </c>
      <c r="H1188" s="167">
        <v>0.5</v>
      </c>
    </row>
    <row r="1189" spans="1:8" x14ac:dyDescent="0.3">
      <c r="A1189" s="164" t="s">
        <v>691</v>
      </c>
      <c r="B1189" s="164" t="s">
        <v>1500</v>
      </c>
      <c r="C1189" s="163" t="s">
        <v>844</v>
      </c>
      <c r="D1189" s="163" t="s">
        <v>845</v>
      </c>
      <c r="E1189" s="163" t="str">
        <f t="shared" si="18"/>
        <v>NTB-Industrials-Engineering&amp;Construction</v>
      </c>
      <c r="F1189" s="165">
        <v>-338168.60143500002</v>
      </c>
      <c r="G1189" s="166" t="e">
        <v>#N/A</v>
      </c>
      <c r="H1189" s="167" t="e">
        <v>#N/A</v>
      </c>
    </row>
    <row r="1190" spans="1:8" x14ac:dyDescent="0.3">
      <c r="A1190" s="164" t="s">
        <v>691</v>
      </c>
      <c r="B1190" s="164" t="s">
        <v>917</v>
      </c>
      <c r="C1190" s="163" t="s">
        <v>795</v>
      </c>
      <c r="D1190" s="163" t="s">
        <v>851</v>
      </c>
      <c r="E1190" s="163" t="str">
        <f t="shared" si="18"/>
        <v>NTC-Financial-Industrial Park</v>
      </c>
      <c r="F1190" s="165">
        <v>469691.14785200002</v>
      </c>
      <c r="G1190" s="166" t="s">
        <v>64</v>
      </c>
      <c r="H1190" s="167">
        <v>0.5</v>
      </c>
    </row>
    <row r="1191" spans="1:8" x14ac:dyDescent="0.3">
      <c r="A1191" s="164" t="s">
        <v>691</v>
      </c>
      <c r="B1191" s="164" t="s">
        <v>1501</v>
      </c>
      <c r="C1191" s="163" t="s">
        <v>869</v>
      </c>
      <c r="D1191" s="163" t="s">
        <v>891</v>
      </c>
      <c r="E1191" s="163" t="str">
        <f t="shared" si="18"/>
        <v>NTF-Health Care-Pharmaceuticals</v>
      </c>
      <c r="F1191" s="165">
        <v>11908.938072999999</v>
      </c>
      <c r="G1191" s="166" t="s">
        <v>64</v>
      </c>
      <c r="H1191" s="167">
        <v>0.5</v>
      </c>
    </row>
    <row r="1192" spans="1:8" x14ac:dyDescent="0.3">
      <c r="A1192" s="164" t="s">
        <v>691</v>
      </c>
      <c r="B1192" s="164" t="s">
        <v>1502</v>
      </c>
      <c r="C1192" s="163" t="s">
        <v>844</v>
      </c>
      <c r="D1192" s="163" t="s">
        <v>856</v>
      </c>
      <c r="E1192" s="163" t="str">
        <f t="shared" si="18"/>
        <v>NTR-Industrials-Transportation</v>
      </c>
      <c r="F1192" s="165">
        <v>2038.6908559999999</v>
      </c>
      <c r="G1192" s="166" t="s">
        <v>68</v>
      </c>
      <c r="H1192" s="167">
        <v>0.3</v>
      </c>
    </row>
    <row r="1193" spans="1:8" x14ac:dyDescent="0.3">
      <c r="A1193" s="164" t="s">
        <v>691</v>
      </c>
      <c r="B1193" s="164" t="s">
        <v>1503</v>
      </c>
      <c r="C1193" s="163" t="s">
        <v>829</v>
      </c>
      <c r="D1193" s="163" t="s">
        <v>866</v>
      </c>
      <c r="E1193" s="163" t="str">
        <f t="shared" si="18"/>
        <v>NTT-Consumer Discretionary-Textiles</v>
      </c>
      <c r="F1193" s="165">
        <v>-32216.402539999999</v>
      </c>
      <c r="G1193" s="166" t="s">
        <v>78</v>
      </c>
      <c r="H1193" s="167">
        <v>0.2</v>
      </c>
    </row>
    <row r="1194" spans="1:8" x14ac:dyDescent="0.3">
      <c r="A1194" s="164" t="s">
        <v>691</v>
      </c>
      <c r="B1194" s="164" t="s">
        <v>1504</v>
      </c>
      <c r="C1194" s="163" t="s">
        <v>874</v>
      </c>
      <c r="D1194" s="163" t="s">
        <v>878</v>
      </c>
      <c r="E1194" s="163" t="str">
        <f t="shared" si="18"/>
        <v>NTW-Utilities-Water</v>
      </c>
      <c r="F1194" s="165">
        <v>16068.630133000001</v>
      </c>
      <c r="G1194" s="166" t="s">
        <v>61</v>
      </c>
      <c r="H1194" s="167">
        <v>0.5</v>
      </c>
    </row>
    <row r="1195" spans="1:8" x14ac:dyDescent="0.3">
      <c r="A1195" s="164" t="s">
        <v>691</v>
      </c>
      <c r="B1195" s="164" t="s">
        <v>1505</v>
      </c>
      <c r="C1195" s="163" t="s">
        <v>844</v>
      </c>
      <c r="D1195" s="163" t="s">
        <v>1074</v>
      </c>
      <c r="E1195" s="163" t="str">
        <f t="shared" si="18"/>
        <v>NUE-Industrials-Waste &amp; Disposable services</v>
      </c>
      <c r="F1195" s="165">
        <v>7852.0709669999997</v>
      </c>
      <c r="G1195" s="166" t="s">
        <v>66</v>
      </c>
      <c r="H1195" s="167">
        <v>0.5</v>
      </c>
    </row>
    <row r="1196" spans="1:8" x14ac:dyDescent="0.3">
      <c r="A1196" s="164" t="s">
        <v>691</v>
      </c>
      <c r="B1196" s="164" t="s">
        <v>1506</v>
      </c>
      <c r="C1196" s="163" t="s">
        <v>874</v>
      </c>
      <c r="D1196" s="163" t="s">
        <v>878</v>
      </c>
      <c r="E1196" s="163" t="str">
        <f t="shared" si="18"/>
        <v>NVP-Utilities-Water</v>
      </c>
      <c r="F1196" s="165">
        <v>1799.5891469999999</v>
      </c>
      <c r="G1196" s="166" t="s">
        <v>73</v>
      </c>
      <c r="H1196" s="167">
        <v>0.3</v>
      </c>
    </row>
    <row r="1197" spans="1:8" x14ac:dyDescent="0.3">
      <c r="A1197" s="164" t="s">
        <v>691</v>
      </c>
      <c r="B1197" s="164" t="s">
        <v>1507</v>
      </c>
      <c r="C1197" s="163" t="s">
        <v>844</v>
      </c>
      <c r="D1197" s="163" t="s">
        <v>856</v>
      </c>
      <c r="E1197" s="163" t="str">
        <f t="shared" si="18"/>
        <v>NWT-Industrials-Transportation</v>
      </c>
      <c r="F1197" s="165">
        <v>2239.0672009999998</v>
      </c>
      <c r="G1197" s="166" t="s">
        <v>73</v>
      </c>
      <c r="H1197" s="167">
        <v>0.3</v>
      </c>
    </row>
    <row r="1198" spans="1:8" x14ac:dyDescent="0.3">
      <c r="A1198" s="164" t="s">
        <v>691</v>
      </c>
      <c r="B1198" s="164" t="s">
        <v>927</v>
      </c>
      <c r="C1198" s="163" t="s">
        <v>842</v>
      </c>
      <c r="D1198" s="163" t="s">
        <v>843</v>
      </c>
      <c r="E1198" s="163" t="str">
        <f t="shared" si="18"/>
        <v>OIL-Energy-Oil&amp;Gas</v>
      </c>
      <c r="F1198" s="165">
        <v>381428.84016099997</v>
      </c>
      <c r="G1198" s="166" t="s">
        <v>68</v>
      </c>
      <c r="H1198" s="167">
        <v>0.3</v>
      </c>
    </row>
    <row r="1199" spans="1:8" x14ac:dyDescent="0.3">
      <c r="A1199" s="164" t="s">
        <v>691</v>
      </c>
      <c r="B1199" s="164" t="s">
        <v>1508</v>
      </c>
      <c r="C1199" s="163" t="s">
        <v>829</v>
      </c>
      <c r="D1199" s="163" t="s">
        <v>857</v>
      </c>
      <c r="E1199" s="163" t="str">
        <f t="shared" si="18"/>
        <v>ONW-Consumer Discretionary-Consumer Services</v>
      </c>
      <c r="F1199" s="165">
        <v>-3903.056474</v>
      </c>
      <c r="G1199" s="166" t="s">
        <v>73</v>
      </c>
      <c r="H1199" s="167">
        <v>0.3</v>
      </c>
    </row>
    <row r="1200" spans="1:8" x14ac:dyDescent="0.3">
      <c r="A1200" s="164" t="s">
        <v>691</v>
      </c>
      <c r="B1200" s="164" t="s">
        <v>1509</v>
      </c>
      <c r="C1200" s="163" t="s">
        <v>871</v>
      </c>
      <c r="D1200" s="163" t="s">
        <v>872</v>
      </c>
      <c r="E1200" s="163" t="str">
        <f t="shared" si="18"/>
        <v>PAI-Information Technology-Telecom</v>
      </c>
      <c r="F1200" s="165">
        <v>876.11768199999995</v>
      </c>
      <c r="G1200" s="166" t="s">
        <v>68</v>
      </c>
      <c r="H1200" s="167">
        <v>0.3</v>
      </c>
    </row>
    <row r="1201" spans="1:8" x14ac:dyDescent="0.3">
      <c r="A1201" s="164" t="s">
        <v>691</v>
      </c>
      <c r="B1201" s="164" t="s">
        <v>1510</v>
      </c>
      <c r="C1201" s="163" t="s">
        <v>844</v>
      </c>
      <c r="D1201" s="163" t="s">
        <v>845</v>
      </c>
      <c r="E1201" s="163" t="str">
        <f t="shared" si="18"/>
        <v>PBK-Industrials-Engineering&amp;Construction</v>
      </c>
      <c r="F1201" s="165">
        <v>803.46078199999999</v>
      </c>
      <c r="G1201" s="166" t="s">
        <v>64</v>
      </c>
      <c r="H1201" s="167">
        <v>0.5</v>
      </c>
    </row>
    <row r="1202" spans="1:8" x14ac:dyDescent="0.3">
      <c r="A1202" s="164" t="s">
        <v>691</v>
      </c>
      <c r="B1202" s="164" t="s">
        <v>1511</v>
      </c>
      <c r="C1202" s="163" t="s">
        <v>844</v>
      </c>
      <c r="D1202" s="163" t="s">
        <v>845</v>
      </c>
      <c r="E1202" s="163" t="str">
        <f t="shared" si="18"/>
        <v>PBT-Industrials-Engineering&amp;Construction</v>
      </c>
      <c r="F1202" s="165">
        <v>16745.067018999998</v>
      </c>
      <c r="G1202" s="166" t="s">
        <v>64</v>
      </c>
      <c r="H1202" s="167">
        <v>0.5</v>
      </c>
    </row>
    <row r="1203" spans="1:8" x14ac:dyDescent="0.3">
      <c r="A1203" s="164" t="s">
        <v>691</v>
      </c>
      <c r="B1203" s="164" t="s">
        <v>1512</v>
      </c>
      <c r="C1203" s="163" t="s">
        <v>844</v>
      </c>
      <c r="D1203" s="163" t="s">
        <v>845</v>
      </c>
      <c r="E1203" s="163" t="str">
        <f t="shared" si="18"/>
        <v>PCC-Industrials-Engineering&amp;Construction</v>
      </c>
      <c r="F1203" s="165">
        <v>40034.404042000002</v>
      </c>
      <c r="G1203" s="166" t="s">
        <v>68</v>
      </c>
      <c r="H1203" s="167">
        <v>0.3</v>
      </c>
    </row>
    <row r="1204" spans="1:8" x14ac:dyDescent="0.3">
      <c r="A1204" s="164" t="s">
        <v>691</v>
      </c>
      <c r="B1204" s="164" t="s">
        <v>1513</v>
      </c>
      <c r="C1204" s="163" t="s">
        <v>833</v>
      </c>
      <c r="D1204" s="163" t="s">
        <v>835</v>
      </c>
      <c r="E1204" s="163" t="str">
        <f t="shared" si="18"/>
        <v>PCF-Consumer Staples-Food &amp; Beverage</v>
      </c>
      <c r="F1204" s="165">
        <v>417.93805500000002</v>
      </c>
      <c r="G1204" s="166" t="s">
        <v>77</v>
      </c>
      <c r="H1204" s="167">
        <v>0.2</v>
      </c>
    </row>
    <row r="1205" spans="1:8" x14ac:dyDescent="0.3">
      <c r="A1205" s="164" t="s">
        <v>691</v>
      </c>
      <c r="B1205" s="164" t="s">
        <v>1514</v>
      </c>
      <c r="C1205" s="163" t="s">
        <v>844</v>
      </c>
      <c r="D1205" s="163" t="s">
        <v>845</v>
      </c>
      <c r="E1205" s="163" t="str">
        <f t="shared" si="18"/>
        <v>PCM-Industrials-Engineering&amp;Construction</v>
      </c>
      <c r="F1205" s="165">
        <v>494.64999299999999</v>
      </c>
      <c r="G1205" s="166" t="s">
        <v>64</v>
      </c>
      <c r="H1205" s="167">
        <v>0.5</v>
      </c>
    </row>
    <row r="1206" spans="1:8" x14ac:dyDescent="0.3">
      <c r="A1206" s="164" t="s">
        <v>691</v>
      </c>
      <c r="B1206" s="164" t="s">
        <v>1515</v>
      </c>
      <c r="C1206" s="163" t="s">
        <v>842</v>
      </c>
      <c r="D1206" s="163" t="s">
        <v>843</v>
      </c>
      <c r="E1206" s="163" t="str">
        <f t="shared" si="18"/>
        <v>PCN-Energy-Oil&amp;Gas</v>
      </c>
      <c r="F1206" s="165">
        <v>-6091.0705470000003</v>
      </c>
      <c r="G1206" s="166" t="s">
        <v>73</v>
      </c>
      <c r="H1206" s="167">
        <v>0.3</v>
      </c>
    </row>
    <row r="1207" spans="1:8" x14ac:dyDescent="0.3">
      <c r="A1207" s="164" t="s">
        <v>691</v>
      </c>
      <c r="B1207" s="164" t="s">
        <v>1516</v>
      </c>
      <c r="C1207" s="163" t="s">
        <v>842</v>
      </c>
      <c r="D1207" s="163" t="s">
        <v>902</v>
      </c>
      <c r="E1207" s="163" t="str">
        <f t="shared" si="18"/>
        <v>PDT-Energy-Oil&amp;Gas distribution</v>
      </c>
      <c r="F1207" s="165">
        <v>79549.290217000002</v>
      </c>
      <c r="G1207" s="166" t="s">
        <v>78</v>
      </c>
      <c r="H1207" s="167">
        <v>0.2</v>
      </c>
    </row>
    <row r="1208" spans="1:8" x14ac:dyDescent="0.3">
      <c r="A1208" s="164" t="s">
        <v>691</v>
      </c>
      <c r="B1208" s="164" t="s">
        <v>1517</v>
      </c>
      <c r="C1208" s="163" t="s">
        <v>844</v>
      </c>
      <c r="D1208" s="163" t="s">
        <v>856</v>
      </c>
      <c r="E1208" s="163" t="str">
        <f t="shared" si="18"/>
        <v>PDV-Industrials-Transportation</v>
      </c>
      <c r="F1208" s="165">
        <v>1221.193297</v>
      </c>
      <c r="G1208" s="166" t="s">
        <v>73</v>
      </c>
      <c r="H1208" s="167">
        <v>0.3</v>
      </c>
    </row>
    <row r="1209" spans="1:8" x14ac:dyDescent="0.3">
      <c r="A1209" s="164" t="s">
        <v>691</v>
      </c>
      <c r="B1209" s="164" t="s">
        <v>1518</v>
      </c>
      <c r="C1209" s="163" t="s">
        <v>844</v>
      </c>
      <c r="D1209" s="163" t="s">
        <v>845</v>
      </c>
      <c r="E1209" s="163" t="str">
        <f t="shared" si="18"/>
        <v>PEC-Industrials-Engineering&amp;Construction</v>
      </c>
      <c r="F1209" s="165">
        <v>330.08280300000001</v>
      </c>
      <c r="G1209" s="166" t="s">
        <v>75</v>
      </c>
      <c r="H1209" s="167">
        <v>0.2</v>
      </c>
    </row>
    <row r="1210" spans="1:8" x14ac:dyDescent="0.3">
      <c r="A1210" s="164" t="s">
        <v>691</v>
      </c>
      <c r="B1210" s="164" t="s">
        <v>1519</v>
      </c>
      <c r="C1210" s="163" t="s">
        <v>842</v>
      </c>
      <c r="D1210" s="163" t="s">
        <v>902</v>
      </c>
      <c r="E1210" s="163" t="str">
        <f t="shared" si="18"/>
        <v>PEG-Energy-Oil&amp;Gas distribution</v>
      </c>
      <c r="F1210" s="165">
        <v>-9697.3719369999999</v>
      </c>
      <c r="G1210" s="166" t="s">
        <v>77</v>
      </c>
      <c r="H1210" s="167">
        <v>0.2</v>
      </c>
    </row>
    <row r="1211" spans="1:8" x14ac:dyDescent="0.3">
      <c r="A1211" s="164" t="s">
        <v>691</v>
      </c>
      <c r="B1211" s="164" t="s">
        <v>1520</v>
      </c>
      <c r="C1211" s="163" t="s">
        <v>842</v>
      </c>
      <c r="D1211" s="163" t="s">
        <v>843</v>
      </c>
      <c r="E1211" s="163" t="str">
        <f t="shared" si="18"/>
        <v>PEQ-Energy-Oil&amp;Gas</v>
      </c>
      <c r="F1211" s="165">
        <v>28778.647568</v>
      </c>
      <c r="G1211" s="166" t="s">
        <v>61</v>
      </c>
      <c r="H1211" s="167">
        <v>0.5</v>
      </c>
    </row>
    <row r="1212" spans="1:8" x14ac:dyDescent="0.3">
      <c r="A1212" s="164" t="s">
        <v>691</v>
      </c>
      <c r="B1212" s="164" t="s">
        <v>1521</v>
      </c>
      <c r="C1212" s="163" t="s">
        <v>795</v>
      </c>
      <c r="D1212" s="163" t="s">
        <v>852</v>
      </c>
      <c r="E1212" s="163" t="str">
        <f t="shared" si="18"/>
        <v>PFL-Financial-Real Estate</v>
      </c>
      <c r="F1212" s="165">
        <v>-20329.219552999999</v>
      </c>
      <c r="G1212" s="166" t="s">
        <v>75</v>
      </c>
      <c r="H1212" s="167">
        <v>0.2</v>
      </c>
    </row>
    <row r="1213" spans="1:8" x14ac:dyDescent="0.3">
      <c r="A1213" s="164" t="s">
        <v>691</v>
      </c>
      <c r="B1213" s="164" t="s">
        <v>1522</v>
      </c>
      <c r="C1213" s="163" t="s">
        <v>874</v>
      </c>
      <c r="D1213" s="163" t="s">
        <v>875</v>
      </c>
      <c r="E1213" s="163" t="str">
        <f t="shared" si="18"/>
        <v>PGV-Utilities-Electricity transmission</v>
      </c>
      <c r="F1213" s="165">
        <v>-605485.84388399997</v>
      </c>
      <c r="G1213" s="166" t="s">
        <v>78</v>
      </c>
      <c r="H1213" s="167">
        <v>0.2</v>
      </c>
    </row>
    <row r="1214" spans="1:8" x14ac:dyDescent="0.3">
      <c r="A1214" s="164" t="s">
        <v>691</v>
      </c>
      <c r="B1214" s="164" t="s">
        <v>1523</v>
      </c>
      <c r="C1214" s="163" t="s">
        <v>844</v>
      </c>
      <c r="D1214" s="163" t="s">
        <v>845</v>
      </c>
      <c r="E1214" s="163" t="str">
        <f t="shared" si="18"/>
        <v>PHH-Industrials-Engineering&amp;Construction</v>
      </c>
      <c r="F1214" s="165">
        <v>-46006.091175000001</v>
      </c>
      <c r="G1214" s="166" t="s">
        <v>80</v>
      </c>
      <c r="H1214" s="167">
        <v>0</v>
      </c>
    </row>
    <row r="1215" spans="1:8" x14ac:dyDescent="0.3">
      <c r="A1215" s="164" t="s">
        <v>691</v>
      </c>
      <c r="B1215" s="164" t="s">
        <v>1524</v>
      </c>
      <c r="C1215" s="163" t="s">
        <v>844</v>
      </c>
      <c r="D1215" s="163" t="s">
        <v>845</v>
      </c>
      <c r="E1215" s="163" t="str">
        <f t="shared" si="18"/>
        <v>PID-Industrials-Engineering&amp;Construction</v>
      </c>
      <c r="F1215" s="165">
        <v>-6465.4223650000004</v>
      </c>
      <c r="G1215" s="166" t="s">
        <v>80</v>
      </c>
      <c r="H1215" s="167">
        <v>0</v>
      </c>
    </row>
    <row r="1216" spans="1:8" x14ac:dyDescent="0.3">
      <c r="A1216" s="164" t="s">
        <v>691</v>
      </c>
      <c r="B1216" s="164" t="s">
        <v>1525</v>
      </c>
      <c r="C1216" s="163" t="s">
        <v>833</v>
      </c>
      <c r="D1216" s="163" t="s">
        <v>834</v>
      </c>
      <c r="E1216" s="163" t="str">
        <f t="shared" si="18"/>
        <v>PIS-Consumer Staples-Agriculture</v>
      </c>
      <c r="F1216" s="165">
        <v>34901.74437</v>
      </c>
      <c r="G1216" s="166" t="s">
        <v>61</v>
      </c>
      <c r="H1216" s="167">
        <v>0.5</v>
      </c>
    </row>
    <row r="1217" spans="1:8" x14ac:dyDescent="0.3">
      <c r="A1217" s="164" t="s">
        <v>691</v>
      </c>
      <c r="B1217" s="164" t="s">
        <v>1526</v>
      </c>
      <c r="C1217" s="163" t="s">
        <v>829</v>
      </c>
      <c r="D1217" s="163" t="s">
        <v>857</v>
      </c>
      <c r="E1217" s="163" t="str">
        <f t="shared" si="18"/>
        <v>PIV-Consumer Discretionary-Consumer Services</v>
      </c>
      <c r="F1217" s="165">
        <v>-24522.340445999998</v>
      </c>
      <c r="G1217" s="166" t="s">
        <v>73</v>
      </c>
      <c r="H1217" s="167">
        <v>0.3</v>
      </c>
    </row>
    <row r="1218" spans="1:8" x14ac:dyDescent="0.3">
      <c r="A1218" s="164" t="s">
        <v>691</v>
      </c>
      <c r="B1218" s="164" t="s">
        <v>1527</v>
      </c>
      <c r="C1218" s="163" t="s">
        <v>874</v>
      </c>
      <c r="D1218" s="163" t="s">
        <v>878</v>
      </c>
      <c r="E1218" s="163" t="str">
        <f t="shared" si="18"/>
        <v>PJS-Utilities-Water</v>
      </c>
      <c r="F1218" s="165">
        <v>6570.8122469999998</v>
      </c>
      <c r="G1218" s="166" t="s">
        <v>68</v>
      </c>
      <c r="H1218" s="167">
        <v>0.3</v>
      </c>
    </row>
    <row r="1219" spans="1:8" x14ac:dyDescent="0.3">
      <c r="A1219" s="164" t="s">
        <v>691</v>
      </c>
      <c r="B1219" s="164" t="s">
        <v>1528</v>
      </c>
      <c r="C1219" s="163" t="s">
        <v>844</v>
      </c>
      <c r="D1219" s="163" t="s">
        <v>856</v>
      </c>
      <c r="E1219" s="163" t="str">
        <f t="shared" ref="E1219:E1282" si="19">B1219&amp;"-"&amp;C1219&amp;"-"&amp;D1219</f>
        <v>PKR-Industrials-Transportation</v>
      </c>
      <c r="F1219" s="165">
        <v>4155.6493399999999</v>
      </c>
      <c r="G1219" s="166" t="s">
        <v>73</v>
      </c>
      <c r="H1219" s="167">
        <v>0.3</v>
      </c>
    </row>
    <row r="1220" spans="1:8" x14ac:dyDescent="0.3">
      <c r="A1220" s="164" t="s">
        <v>691</v>
      </c>
      <c r="B1220" s="164" t="s">
        <v>1529</v>
      </c>
      <c r="C1220" s="163" t="s">
        <v>795</v>
      </c>
      <c r="D1220" s="163" t="s">
        <v>852</v>
      </c>
      <c r="E1220" s="163" t="str">
        <f t="shared" si="19"/>
        <v>PLA-Financial-Real Estate</v>
      </c>
      <c r="F1220" s="165">
        <v>1752.1458500000001</v>
      </c>
      <c r="G1220" s="166" t="s">
        <v>66</v>
      </c>
      <c r="H1220" s="167">
        <v>0.5</v>
      </c>
    </row>
    <row r="1221" spans="1:8" x14ac:dyDescent="0.3">
      <c r="A1221" s="164" t="s">
        <v>691</v>
      </c>
      <c r="B1221" s="164" t="s">
        <v>1530</v>
      </c>
      <c r="C1221" s="163" t="s">
        <v>844</v>
      </c>
      <c r="D1221" s="163" t="s">
        <v>879</v>
      </c>
      <c r="E1221" s="163" t="str">
        <f t="shared" si="19"/>
        <v>PMJ-Industrials-Electrical Compo&amp;Equip</v>
      </c>
      <c r="F1221" s="165">
        <v>4050.2232880000001</v>
      </c>
      <c r="G1221" s="166" t="s">
        <v>68</v>
      </c>
      <c r="H1221" s="167">
        <v>0.3</v>
      </c>
    </row>
    <row r="1222" spans="1:8" x14ac:dyDescent="0.3">
      <c r="A1222" s="164" t="s">
        <v>691</v>
      </c>
      <c r="B1222" s="164" t="s">
        <v>1531</v>
      </c>
      <c r="C1222" s="163" t="s">
        <v>844</v>
      </c>
      <c r="D1222" s="163" t="s">
        <v>879</v>
      </c>
      <c r="E1222" s="163" t="str">
        <f t="shared" si="19"/>
        <v>PMT-Industrials-Electrical Compo&amp;Equip</v>
      </c>
      <c r="F1222" s="165">
        <v>1102.7981460000001</v>
      </c>
      <c r="G1222" s="166" t="s">
        <v>71</v>
      </c>
      <c r="H1222" s="167">
        <v>0.3</v>
      </c>
    </row>
    <row r="1223" spans="1:8" x14ac:dyDescent="0.3">
      <c r="A1223" s="164" t="s">
        <v>691</v>
      </c>
      <c r="B1223" s="164" t="s">
        <v>1532</v>
      </c>
      <c r="C1223" s="163" t="s">
        <v>874</v>
      </c>
      <c r="D1223" s="163" t="s">
        <v>878</v>
      </c>
      <c r="E1223" s="163" t="str">
        <f t="shared" si="19"/>
        <v>PMW-Utilities-Water</v>
      </c>
      <c r="F1223" s="165">
        <v>89250.254744000005</v>
      </c>
      <c r="G1223" s="166" t="s">
        <v>61</v>
      </c>
      <c r="H1223" s="167">
        <v>0.5</v>
      </c>
    </row>
    <row r="1224" spans="1:8" x14ac:dyDescent="0.3">
      <c r="A1224" s="164" t="s">
        <v>691</v>
      </c>
      <c r="B1224" s="164" t="s">
        <v>1533</v>
      </c>
      <c r="C1224" s="163" t="s">
        <v>842</v>
      </c>
      <c r="D1224" s="163" t="s">
        <v>902</v>
      </c>
      <c r="E1224" s="163" t="str">
        <f t="shared" si="19"/>
        <v>PND-Energy-Oil&amp;Gas distribution</v>
      </c>
      <c r="F1224" s="165">
        <v>3042.656101</v>
      </c>
      <c r="G1224" s="166" t="s">
        <v>75</v>
      </c>
      <c r="H1224" s="167">
        <v>0.2</v>
      </c>
    </row>
    <row r="1225" spans="1:8" x14ac:dyDescent="0.3">
      <c r="A1225" s="164" t="s">
        <v>691</v>
      </c>
      <c r="B1225" s="164" t="s">
        <v>1534</v>
      </c>
      <c r="C1225" s="163" t="s">
        <v>829</v>
      </c>
      <c r="D1225" s="163" t="s">
        <v>898</v>
      </c>
      <c r="E1225" s="163" t="str">
        <f t="shared" si="19"/>
        <v>PNG-Consumer Discretionary-Wholesale</v>
      </c>
      <c r="F1225" s="165">
        <v>-71211.171411000003</v>
      </c>
      <c r="G1225" s="166" t="e">
        <v>#N/A</v>
      </c>
      <c r="H1225" s="167" t="e">
        <v>#N/A</v>
      </c>
    </row>
    <row r="1226" spans="1:8" x14ac:dyDescent="0.3">
      <c r="A1226" s="164" t="s">
        <v>691</v>
      </c>
      <c r="B1226" s="164" t="s">
        <v>1535</v>
      </c>
      <c r="C1226" s="163" t="s">
        <v>844</v>
      </c>
      <c r="D1226" s="163" t="s">
        <v>856</v>
      </c>
      <c r="E1226" s="163" t="str">
        <f t="shared" si="19"/>
        <v>PNP-Industrials-Transportation</v>
      </c>
      <c r="F1226" s="165">
        <v>43553.707767</v>
      </c>
      <c r="G1226" s="166" t="s">
        <v>71</v>
      </c>
      <c r="H1226" s="167">
        <v>0.3</v>
      </c>
    </row>
    <row r="1227" spans="1:8" x14ac:dyDescent="0.3">
      <c r="A1227" s="164" t="s">
        <v>691</v>
      </c>
      <c r="B1227" s="164" t="s">
        <v>1536</v>
      </c>
      <c r="C1227" s="163" t="s">
        <v>844</v>
      </c>
      <c r="D1227" s="163" t="s">
        <v>845</v>
      </c>
      <c r="E1227" s="163" t="str">
        <f t="shared" si="19"/>
        <v>PNT-Industrials-Engineering&amp;Construction</v>
      </c>
      <c r="F1227" s="165">
        <v>11008.287498</v>
      </c>
      <c r="G1227" s="166" t="s">
        <v>68</v>
      </c>
      <c r="H1227" s="167">
        <v>0.3</v>
      </c>
    </row>
    <row r="1228" spans="1:8" x14ac:dyDescent="0.3">
      <c r="A1228" s="164" t="s">
        <v>691</v>
      </c>
      <c r="B1228" s="164" t="s">
        <v>1537</v>
      </c>
      <c r="C1228" s="163" t="s">
        <v>842</v>
      </c>
      <c r="D1228" s="163" t="s">
        <v>843</v>
      </c>
      <c r="E1228" s="163" t="str">
        <f t="shared" si="19"/>
        <v>POB-Energy-Oil&amp;Gas</v>
      </c>
      <c r="F1228" s="165">
        <v>1917.6012949999999</v>
      </c>
      <c r="G1228" s="166" t="s">
        <v>66</v>
      </c>
      <c r="H1228" s="167">
        <v>0.5</v>
      </c>
    </row>
    <row r="1229" spans="1:8" x14ac:dyDescent="0.3">
      <c r="A1229" s="164" t="s">
        <v>691</v>
      </c>
      <c r="B1229" s="164" t="s">
        <v>1538</v>
      </c>
      <c r="C1229" s="163" t="s">
        <v>842</v>
      </c>
      <c r="D1229" s="163" t="s">
        <v>843</v>
      </c>
      <c r="E1229" s="163" t="str">
        <f t="shared" si="19"/>
        <v>POS-Energy-Oil&amp;Gas</v>
      </c>
      <c r="F1229" s="165">
        <v>14535.916821000001</v>
      </c>
      <c r="G1229" s="166" t="s">
        <v>71</v>
      </c>
      <c r="H1229" s="167">
        <v>0.3</v>
      </c>
    </row>
    <row r="1230" spans="1:8" x14ac:dyDescent="0.3">
      <c r="A1230" s="164" t="s">
        <v>691</v>
      </c>
      <c r="B1230" s="164" t="s">
        <v>1539</v>
      </c>
      <c r="C1230" s="163" t="s">
        <v>842</v>
      </c>
      <c r="D1230" s="163" t="s">
        <v>843</v>
      </c>
      <c r="E1230" s="163" t="str">
        <f t="shared" si="19"/>
        <v>POV-Energy-Oil&amp;Gas</v>
      </c>
      <c r="F1230" s="165">
        <v>16687.062926999999</v>
      </c>
      <c r="G1230" s="166" t="s">
        <v>71</v>
      </c>
      <c r="H1230" s="167">
        <v>0.3</v>
      </c>
    </row>
    <row r="1231" spans="1:8" x14ac:dyDescent="0.3">
      <c r="A1231" s="164" t="s">
        <v>691</v>
      </c>
      <c r="B1231" s="164" t="s">
        <v>1540</v>
      </c>
      <c r="C1231" s="163" t="s">
        <v>829</v>
      </c>
      <c r="D1231" s="163" t="s">
        <v>866</v>
      </c>
      <c r="E1231" s="163" t="str">
        <f t="shared" si="19"/>
        <v>PPH-Consumer Discretionary-Textiles</v>
      </c>
      <c r="F1231" s="165">
        <v>229649.67165900001</v>
      </c>
      <c r="G1231" s="166" t="s">
        <v>73</v>
      </c>
      <c r="H1231" s="167">
        <v>0.3</v>
      </c>
    </row>
    <row r="1232" spans="1:8" x14ac:dyDescent="0.3">
      <c r="A1232" s="164" t="s">
        <v>691</v>
      </c>
      <c r="B1232" s="164" t="s">
        <v>1541</v>
      </c>
      <c r="C1232" s="163" t="s">
        <v>795</v>
      </c>
      <c r="D1232" s="163" t="s">
        <v>852</v>
      </c>
      <c r="E1232" s="163" t="str">
        <f t="shared" si="19"/>
        <v>PPI-Financial-Real Estate</v>
      </c>
      <c r="F1232" s="165">
        <v>-176361.11619299999</v>
      </c>
      <c r="G1232" s="166" t="e">
        <v>#N/A</v>
      </c>
      <c r="H1232" s="167" t="e">
        <v>#N/A</v>
      </c>
    </row>
    <row r="1233" spans="1:8" x14ac:dyDescent="0.3">
      <c r="A1233" s="164" t="s">
        <v>691</v>
      </c>
      <c r="B1233" s="164" t="s">
        <v>1542</v>
      </c>
      <c r="C1233" s="163" t="s">
        <v>842</v>
      </c>
      <c r="D1233" s="163" t="s">
        <v>843</v>
      </c>
      <c r="E1233" s="163" t="str">
        <f t="shared" si="19"/>
        <v>PQN-Energy-Oil&amp;Gas</v>
      </c>
      <c r="F1233" s="165">
        <v>16199.366384999999</v>
      </c>
      <c r="G1233" s="166" t="s">
        <v>73</v>
      </c>
      <c r="H1233" s="167">
        <v>0.3</v>
      </c>
    </row>
    <row r="1234" spans="1:8" x14ac:dyDescent="0.3">
      <c r="A1234" s="164" t="s">
        <v>691</v>
      </c>
      <c r="B1234" s="164" t="s">
        <v>1543</v>
      </c>
      <c r="C1234" s="163" t="s">
        <v>833</v>
      </c>
      <c r="D1234" s="163" t="s">
        <v>835</v>
      </c>
      <c r="E1234" s="163" t="str">
        <f t="shared" si="19"/>
        <v>PRO-Consumer Staples-Food &amp; Beverage</v>
      </c>
      <c r="F1234" s="165">
        <v>3860.0788349999998</v>
      </c>
      <c r="G1234" s="166" t="s">
        <v>64</v>
      </c>
      <c r="H1234" s="167">
        <v>0.5</v>
      </c>
    </row>
    <row r="1235" spans="1:8" x14ac:dyDescent="0.3">
      <c r="A1235" s="164" t="s">
        <v>691</v>
      </c>
      <c r="B1235" s="164" t="s">
        <v>1544</v>
      </c>
      <c r="C1235" s="163" t="s">
        <v>833</v>
      </c>
      <c r="D1235" s="163" t="s">
        <v>835</v>
      </c>
      <c r="E1235" s="163" t="str">
        <f t="shared" si="19"/>
        <v>PRT-Consumer Staples-Food &amp; Beverage</v>
      </c>
      <c r="F1235" s="165">
        <v>233742.46039200001</v>
      </c>
      <c r="G1235" s="166" t="s">
        <v>77</v>
      </c>
      <c r="H1235" s="167">
        <v>0.2</v>
      </c>
    </row>
    <row r="1236" spans="1:8" x14ac:dyDescent="0.3">
      <c r="A1236" s="164" t="s">
        <v>691</v>
      </c>
      <c r="B1236" s="164" t="s">
        <v>1545</v>
      </c>
      <c r="C1236" s="163" t="s">
        <v>844</v>
      </c>
      <c r="D1236" s="163" t="s">
        <v>845</v>
      </c>
      <c r="E1236" s="163" t="str">
        <f t="shared" si="19"/>
        <v>PSB-Industrials-Engineering&amp;Construction</v>
      </c>
      <c r="F1236" s="165">
        <v>781.34968900000001</v>
      </c>
      <c r="G1236" s="166" t="s">
        <v>68</v>
      </c>
      <c r="H1236" s="167">
        <v>0.3</v>
      </c>
    </row>
    <row r="1237" spans="1:8" x14ac:dyDescent="0.3">
      <c r="A1237" s="164" t="s">
        <v>691</v>
      </c>
      <c r="B1237" s="164" t="s">
        <v>1546</v>
      </c>
      <c r="C1237" s="163" t="s">
        <v>844</v>
      </c>
      <c r="D1237" s="163" t="s">
        <v>845</v>
      </c>
      <c r="E1237" s="163" t="str">
        <f t="shared" si="19"/>
        <v>PSG-Industrials-Engineering&amp;Construction</v>
      </c>
      <c r="F1237" s="165">
        <v>-12585.235984999999</v>
      </c>
      <c r="G1237" s="166" t="s">
        <v>80</v>
      </c>
      <c r="H1237" s="167">
        <v>0</v>
      </c>
    </row>
    <row r="1238" spans="1:8" x14ac:dyDescent="0.3">
      <c r="A1238" s="164" t="s">
        <v>691</v>
      </c>
      <c r="B1238" s="164" t="s">
        <v>1547</v>
      </c>
      <c r="C1238" s="163" t="s">
        <v>833</v>
      </c>
      <c r="D1238" s="163" t="s">
        <v>835</v>
      </c>
      <c r="E1238" s="163" t="str">
        <f t="shared" si="19"/>
        <v>PSL-Consumer Staples-Food &amp; Beverage</v>
      </c>
      <c r="F1238" s="165">
        <v>25391.270297999999</v>
      </c>
      <c r="G1238" s="166" t="s">
        <v>64</v>
      </c>
      <c r="H1238" s="167">
        <v>0.5</v>
      </c>
    </row>
    <row r="1239" spans="1:8" x14ac:dyDescent="0.3">
      <c r="A1239" s="164" t="s">
        <v>691</v>
      </c>
      <c r="B1239" s="164" t="s">
        <v>1548</v>
      </c>
      <c r="C1239" s="163" t="s">
        <v>844</v>
      </c>
      <c r="D1239" s="163" t="s">
        <v>856</v>
      </c>
      <c r="E1239" s="163" t="str">
        <f t="shared" si="19"/>
        <v>PSN-Industrials-Transportation</v>
      </c>
      <c r="F1239" s="165">
        <v>42657.222160999998</v>
      </c>
      <c r="G1239" s="166" t="s">
        <v>66</v>
      </c>
      <c r="H1239" s="167">
        <v>0.5</v>
      </c>
    </row>
    <row r="1240" spans="1:8" x14ac:dyDescent="0.3">
      <c r="A1240" s="164" t="s">
        <v>691</v>
      </c>
      <c r="B1240" s="164" t="s">
        <v>1549</v>
      </c>
      <c r="C1240" s="163" t="s">
        <v>844</v>
      </c>
      <c r="D1240" s="163" t="s">
        <v>856</v>
      </c>
      <c r="E1240" s="163" t="str">
        <f t="shared" si="19"/>
        <v>PSP-Industrials-Transportation</v>
      </c>
      <c r="F1240" s="165">
        <v>24561.959819</v>
      </c>
      <c r="G1240" s="166" t="s">
        <v>68</v>
      </c>
      <c r="H1240" s="167">
        <v>0.3</v>
      </c>
    </row>
    <row r="1241" spans="1:8" x14ac:dyDescent="0.3">
      <c r="A1241" s="164" t="s">
        <v>691</v>
      </c>
      <c r="B1241" s="164" t="s">
        <v>1550</v>
      </c>
      <c r="C1241" s="163" t="s">
        <v>848</v>
      </c>
      <c r="D1241" s="163" t="s">
        <v>864</v>
      </c>
      <c r="E1241" s="163" t="str">
        <f t="shared" si="19"/>
        <v>PTE-Materials-Cement</v>
      </c>
      <c r="F1241" s="165">
        <v>-24493.789024999998</v>
      </c>
      <c r="G1241" s="166" t="s">
        <v>80</v>
      </c>
      <c r="H1241" s="167">
        <v>0</v>
      </c>
    </row>
    <row r="1242" spans="1:8" x14ac:dyDescent="0.3">
      <c r="A1242" s="164" t="s">
        <v>691</v>
      </c>
      <c r="B1242" s="164" t="s">
        <v>1551</v>
      </c>
      <c r="C1242" s="163" t="s">
        <v>829</v>
      </c>
      <c r="D1242" s="163" t="s">
        <v>866</v>
      </c>
      <c r="E1242" s="163" t="str">
        <f t="shared" si="19"/>
        <v>PTG-Consumer Discretionary-Textiles</v>
      </c>
      <c r="F1242" s="165">
        <v>69948.161670999994</v>
      </c>
      <c r="G1242" s="166" t="s">
        <v>61</v>
      </c>
      <c r="H1242" s="167">
        <v>0.5</v>
      </c>
    </row>
    <row r="1243" spans="1:8" x14ac:dyDescent="0.3">
      <c r="A1243" s="164" t="s">
        <v>691</v>
      </c>
      <c r="B1243" s="164" t="s">
        <v>1552</v>
      </c>
      <c r="C1243" s="163" t="s">
        <v>842</v>
      </c>
      <c r="D1243" s="163" t="s">
        <v>902</v>
      </c>
      <c r="E1243" s="163" t="str">
        <f t="shared" si="19"/>
        <v>PTH-Energy-Oil&amp;Gas distribution</v>
      </c>
      <c r="F1243" s="165">
        <v>4293.8310849999998</v>
      </c>
      <c r="G1243" s="166" t="s">
        <v>73</v>
      </c>
      <c r="H1243" s="167">
        <v>0.3</v>
      </c>
    </row>
    <row r="1244" spans="1:8" x14ac:dyDescent="0.3">
      <c r="A1244" s="164" t="s">
        <v>691</v>
      </c>
      <c r="B1244" s="164" t="s">
        <v>1553</v>
      </c>
      <c r="C1244" s="163" t="s">
        <v>848</v>
      </c>
      <c r="D1244" s="163" t="s">
        <v>849</v>
      </c>
      <c r="E1244" s="163" t="str">
        <f t="shared" si="19"/>
        <v>PTK-Materials-Mining</v>
      </c>
      <c r="F1244" s="165">
        <v>775.39792999999997</v>
      </c>
      <c r="G1244" s="166" t="s">
        <v>71</v>
      </c>
      <c r="H1244" s="167">
        <v>0.3</v>
      </c>
    </row>
    <row r="1245" spans="1:8" x14ac:dyDescent="0.3">
      <c r="A1245" s="164" t="s">
        <v>691</v>
      </c>
      <c r="B1245" s="164" t="s">
        <v>1554</v>
      </c>
      <c r="C1245" s="163" t="s">
        <v>844</v>
      </c>
      <c r="D1245" s="163" t="s">
        <v>845</v>
      </c>
      <c r="E1245" s="163" t="str">
        <f t="shared" si="19"/>
        <v>PTO-Industrials-Engineering&amp;Construction</v>
      </c>
      <c r="F1245" s="165">
        <v>1717.6135710000001</v>
      </c>
      <c r="G1245" s="166" t="s">
        <v>64</v>
      </c>
      <c r="H1245" s="167">
        <v>0.5</v>
      </c>
    </row>
    <row r="1246" spans="1:8" x14ac:dyDescent="0.3">
      <c r="A1246" s="164" t="s">
        <v>691</v>
      </c>
      <c r="B1246" s="164" t="s">
        <v>1555</v>
      </c>
      <c r="C1246" s="163" t="s">
        <v>871</v>
      </c>
      <c r="D1246" s="163" t="s">
        <v>872</v>
      </c>
      <c r="E1246" s="163" t="str">
        <f t="shared" si="19"/>
        <v>PTP-Information Technology-Telecom</v>
      </c>
      <c r="F1246" s="165">
        <v>7403.9847129999998</v>
      </c>
      <c r="G1246" s="166" t="s">
        <v>68</v>
      </c>
      <c r="H1246" s="167">
        <v>0.3</v>
      </c>
    </row>
    <row r="1247" spans="1:8" x14ac:dyDescent="0.3">
      <c r="A1247" s="164" t="s">
        <v>691</v>
      </c>
      <c r="B1247" s="164" t="s">
        <v>1556</v>
      </c>
      <c r="C1247" s="163" t="s">
        <v>844</v>
      </c>
      <c r="D1247" s="163" t="s">
        <v>856</v>
      </c>
      <c r="E1247" s="163" t="str">
        <f t="shared" si="19"/>
        <v>PTT-Industrials-Transportation</v>
      </c>
      <c r="F1247" s="165">
        <v>4886.0641619999997</v>
      </c>
      <c r="G1247" s="166" t="s">
        <v>66</v>
      </c>
      <c r="H1247" s="167">
        <v>0.5</v>
      </c>
    </row>
    <row r="1248" spans="1:8" x14ac:dyDescent="0.3">
      <c r="A1248" s="164" t="s">
        <v>691</v>
      </c>
      <c r="B1248" s="164" t="s">
        <v>1557</v>
      </c>
      <c r="C1248" s="163" t="s">
        <v>842</v>
      </c>
      <c r="D1248" s="163" t="s">
        <v>843</v>
      </c>
      <c r="E1248" s="163" t="str">
        <f t="shared" si="19"/>
        <v>PTV-Energy-Oil&amp;Gas</v>
      </c>
      <c r="F1248" s="165" t="e">
        <v>#N/A</v>
      </c>
      <c r="G1248" s="166" t="e">
        <v>#N/A</v>
      </c>
      <c r="H1248" s="167" t="e">
        <v>#N/A</v>
      </c>
    </row>
    <row r="1249" spans="1:8" x14ac:dyDescent="0.3">
      <c r="A1249" s="164" t="s">
        <v>691</v>
      </c>
      <c r="B1249" s="164" t="s">
        <v>1558</v>
      </c>
      <c r="C1249" s="163" t="s">
        <v>844</v>
      </c>
      <c r="D1249" s="163" t="s">
        <v>856</v>
      </c>
      <c r="E1249" s="163" t="str">
        <f t="shared" si="19"/>
        <v>PTX-Industrials-Transportation</v>
      </c>
      <c r="F1249" s="165">
        <v>6406.6003389999996</v>
      </c>
      <c r="G1249" s="166" t="s">
        <v>78</v>
      </c>
      <c r="H1249" s="167">
        <v>0.2</v>
      </c>
    </row>
    <row r="1250" spans="1:8" x14ac:dyDescent="0.3">
      <c r="A1250" s="164" t="s">
        <v>691</v>
      </c>
      <c r="B1250" s="164" t="s">
        <v>1559</v>
      </c>
      <c r="C1250" s="163" t="s">
        <v>844</v>
      </c>
      <c r="D1250" s="163" t="s">
        <v>845</v>
      </c>
      <c r="E1250" s="163" t="str">
        <f t="shared" si="19"/>
        <v>PVA-Industrials-Engineering&amp;Construction</v>
      </c>
      <c r="F1250" s="165">
        <v>1325.5572709999999</v>
      </c>
      <c r="G1250" s="166" t="e">
        <v>#N/A</v>
      </c>
      <c r="H1250" s="167" t="e">
        <v>#N/A</v>
      </c>
    </row>
    <row r="1251" spans="1:8" x14ac:dyDescent="0.3">
      <c r="A1251" s="164" t="s">
        <v>691</v>
      </c>
      <c r="B1251" s="164" t="s">
        <v>1560</v>
      </c>
      <c r="C1251" s="163" t="s">
        <v>844</v>
      </c>
      <c r="D1251" s="163" t="s">
        <v>845</v>
      </c>
      <c r="E1251" s="163" t="str">
        <f t="shared" si="19"/>
        <v>PVH-Industrials-Engineering&amp;Construction</v>
      </c>
      <c r="F1251" s="165">
        <v>-1493.5086160000001</v>
      </c>
      <c r="G1251" s="166" t="s">
        <v>77</v>
      </c>
      <c r="H1251" s="167">
        <v>0.2</v>
      </c>
    </row>
    <row r="1252" spans="1:8" x14ac:dyDescent="0.3">
      <c r="A1252" s="164" t="s">
        <v>691</v>
      </c>
      <c r="B1252" s="164" t="s">
        <v>1561</v>
      </c>
      <c r="C1252" s="163" t="s">
        <v>829</v>
      </c>
      <c r="D1252" s="163" t="s">
        <v>830</v>
      </c>
      <c r="E1252" s="163" t="str">
        <f t="shared" si="19"/>
        <v>PVM-Consumer Discretionary-Consumer Retailing</v>
      </c>
      <c r="F1252" s="165">
        <v>34092.635174000003</v>
      </c>
      <c r="G1252" s="166" t="s">
        <v>64</v>
      </c>
      <c r="H1252" s="167">
        <v>0.5</v>
      </c>
    </row>
    <row r="1253" spans="1:8" x14ac:dyDescent="0.3">
      <c r="A1253" s="164" t="s">
        <v>691</v>
      </c>
      <c r="B1253" s="164" t="s">
        <v>1562</v>
      </c>
      <c r="C1253" s="163" t="s">
        <v>842</v>
      </c>
      <c r="D1253" s="163" t="s">
        <v>843</v>
      </c>
      <c r="E1253" s="163" t="str">
        <f t="shared" si="19"/>
        <v>PVO-Energy-Oil&amp;Gas</v>
      </c>
      <c r="F1253" s="165">
        <v>202.73680200000001</v>
      </c>
      <c r="G1253" s="166" t="s">
        <v>68</v>
      </c>
      <c r="H1253" s="167">
        <v>0.3</v>
      </c>
    </row>
    <row r="1254" spans="1:8" x14ac:dyDescent="0.3">
      <c r="A1254" s="164" t="s">
        <v>691</v>
      </c>
      <c r="B1254" s="164" t="s">
        <v>1563</v>
      </c>
      <c r="C1254" s="163" t="s">
        <v>844</v>
      </c>
      <c r="D1254" s="163" t="s">
        <v>856</v>
      </c>
      <c r="E1254" s="163" t="str">
        <f t="shared" si="19"/>
        <v>PVP-Industrials-Transportation</v>
      </c>
      <c r="F1254" s="165">
        <v>181388.43754000001</v>
      </c>
      <c r="G1254" s="166" t="s">
        <v>73</v>
      </c>
      <c r="H1254" s="167">
        <v>0.3</v>
      </c>
    </row>
    <row r="1255" spans="1:8" x14ac:dyDescent="0.3">
      <c r="A1255" s="164" t="s">
        <v>691</v>
      </c>
      <c r="B1255" s="164" t="s">
        <v>1564</v>
      </c>
      <c r="C1255" s="163" t="s">
        <v>795</v>
      </c>
      <c r="D1255" s="163" t="s">
        <v>852</v>
      </c>
      <c r="E1255" s="163" t="str">
        <f t="shared" si="19"/>
        <v>PVR-Financial-Real Estate</v>
      </c>
      <c r="F1255" s="165">
        <v>-5247.2444589999996</v>
      </c>
      <c r="G1255" s="166" t="s">
        <v>78</v>
      </c>
      <c r="H1255" s="167">
        <v>0.2</v>
      </c>
    </row>
    <row r="1256" spans="1:8" x14ac:dyDescent="0.3">
      <c r="A1256" s="164" t="s">
        <v>691</v>
      </c>
      <c r="B1256" s="164" t="s">
        <v>1565</v>
      </c>
      <c r="C1256" s="163" t="s">
        <v>844</v>
      </c>
      <c r="D1256" s="163" t="s">
        <v>845</v>
      </c>
      <c r="E1256" s="163" t="str">
        <f t="shared" si="19"/>
        <v>PVV-Industrials-Engineering&amp;Construction</v>
      </c>
      <c r="F1256" s="165">
        <v>-53729.579852000003</v>
      </c>
      <c r="G1256" s="166" t="s">
        <v>80</v>
      </c>
      <c r="H1256" s="167">
        <v>0</v>
      </c>
    </row>
    <row r="1257" spans="1:8" x14ac:dyDescent="0.3">
      <c r="A1257" s="164" t="s">
        <v>691</v>
      </c>
      <c r="B1257" s="164" t="s">
        <v>1566</v>
      </c>
      <c r="C1257" s="163" t="s">
        <v>844</v>
      </c>
      <c r="D1257" s="163" t="s">
        <v>845</v>
      </c>
      <c r="E1257" s="163" t="str">
        <f t="shared" si="19"/>
        <v>PVY-Industrials-Engineering&amp;Construction</v>
      </c>
      <c r="F1257" s="165">
        <v>-65498.980286999998</v>
      </c>
      <c r="G1257" s="166" t="s">
        <v>80</v>
      </c>
      <c r="H1257" s="167">
        <v>0</v>
      </c>
    </row>
    <row r="1258" spans="1:8" x14ac:dyDescent="0.3">
      <c r="A1258" s="164" t="s">
        <v>691</v>
      </c>
      <c r="B1258" s="164" t="s">
        <v>1567</v>
      </c>
      <c r="C1258" s="163" t="s">
        <v>795</v>
      </c>
      <c r="D1258" s="163" t="s">
        <v>852</v>
      </c>
      <c r="E1258" s="163" t="str">
        <f t="shared" si="19"/>
        <v>PWA-Financial-Real Estate</v>
      </c>
      <c r="F1258" s="165">
        <v>21446.253035999998</v>
      </c>
      <c r="G1258" s="166" t="s">
        <v>68</v>
      </c>
      <c r="H1258" s="167">
        <v>0.3</v>
      </c>
    </row>
    <row r="1259" spans="1:8" x14ac:dyDescent="0.3">
      <c r="A1259" s="164" t="s">
        <v>691</v>
      </c>
      <c r="B1259" s="164" t="s">
        <v>1568</v>
      </c>
      <c r="C1259" s="163" t="s">
        <v>874</v>
      </c>
      <c r="D1259" s="163" t="s">
        <v>878</v>
      </c>
      <c r="E1259" s="163" t="str">
        <f t="shared" si="19"/>
        <v>PWS-Utilities-Water</v>
      </c>
      <c r="F1259" s="165">
        <v>18235.150721999998</v>
      </c>
      <c r="G1259" s="166" t="s">
        <v>64</v>
      </c>
      <c r="H1259" s="167">
        <v>0.5</v>
      </c>
    </row>
    <row r="1260" spans="1:8" x14ac:dyDescent="0.3">
      <c r="A1260" s="164" t="s">
        <v>691</v>
      </c>
      <c r="B1260" s="164" t="s">
        <v>1569</v>
      </c>
      <c r="C1260" s="163" t="s">
        <v>848</v>
      </c>
      <c r="D1260" s="163" t="s">
        <v>864</v>
      </c>
      <c r="E1260" s="163" t="str">
        <f t="shared" si="19"/>
        <v>PX1-Materials-Cement</v>
      </c>
      <c r="F1260" s="165">
        <v>-11522.742097</v>
      </c>
      <c r="G1260" s="166" t="s">
        <v>80</v>
      </c>
      <c r="H1260" s="167">
        <v>0</v>
      </c>
    </row>
    <row r="1261" spans="1:8" x14ac:dyDescent="0.3">
      <c r="A1261" s="164" t="s">
        <v>691</v>
      </c>
      <c r="B1261" s="164" t="s">
        <v>1570</v>
      </c>
      <c r="C1261" s="163" t="s">
        <v>844</v>
      </c>
      <c r="D1261" s="163" t="s">
        <v>845</v>
      </c>
      <c r="E1261" s="163" t="str">
        <f t="shared" si="19"/>
        <v>PXA-Industrials-Engineering&amp;Construction</v>
      </c>
      <c r="F1261" s="165">
        <v>-9164.635972</v>
      </c>
      <c r="G1261" s="166" t="s">
        <v>80</v>
      </c>
      <c r="H1261" s="167">
        <v>0</v>
      </c>
    </row>
    <row r="1262" spans="1:8" x14ac:dyDescent="0.3">
      <c r="A1262" s="164" t="s">
        <v>691</v>
      </c>
      <c r="B1262" s="164" t="s">
        <v>1571</v>
      </c>
      <c r="C1262" s="163" t="s">
        <v>795</v>
      </c>
      <c r="D1262" s="163" t="s">
        <v>852</v>
      </c>
      <c r="E1262" s="163" t="str">
        <f t="shared" si="19"/>
        <v>PXC-Financial-Real Estate</v>
      </c>
      <c r="F1262" s="165">
        <v>-81693.823550000001</v>
      </c>
      <c r="G1262" s="166" t="s">
        <v>80</v>
      </c>
      <c r="H1262" s="167">
        <v>0</v>
      </c>
    </row>
    <row r="1263" spans="1:8" x14ac:dyDescent="0.3">
      <c r="A1263" s="164" t="s">
        <v>691</v>
      </c>
      <c r="B1263" s="164" t="s">
        <v>1572</v>
      </c>
      <c r="C1263" s="163" t="s">
        <v>795</v>
      </c>
      <c r="D1263" s="163" t="s">
        <v>851</v>
      </c>
      <c r="E1263" s="163" t="str">
        <f t="shared" si="19"/>
        <v>PXL-Financial-Industrial Park</v>
      </c>
      <c r="F1263" s="165">
        <v>134.29576599999999</v>
      </c>
      <c r="G1263" s="166" t="s">
        <v>71</v>
      </c>
      <c r="H1263" s="167">
        <v>0.3</v>
      </c>
    </row>
    <row r="1264" spans="1:8" x14ac:dyDescent="0.3">
      <c r="A1264" s="164" t="s">
        <v>691</v>
      </c>
      <c r="B1264" s="164" t="s">
        <v>1573</v>
      </c>
      <c r="C1264" s="163" t="s">
        <v>844</v>
      </c>
      <c r="D1264" s="163" t="s">
        <v>845</v>
      </c>
      <c r="E1264" s="163" t="str">
        <f t="shared" si="19"/>
        <v>PXM-Industrials-Engineering&amp;Construction</v>
      </c>
      <c r="F1264" s="165">
        <v>-21611.061023999999</v>
      </c>
      <c r="G1264" s="166" t="s">
        <v>80</v>
      </c>
      <c r="H1264" s="167">
        <v>0</v>
      </c>
    </row>
    <row r="1265" spans="1:8" x14ac:dyDescent="0.3">
      <c r="A1265" s="164" t="s">
        <v>691</v>
      </c>
      <c r="B1265" s="164" t="s">
        <v>1574</v>
      </c>
      <c r="C1265" s="163" t="s">
        <v>844</v>
      </c>
      <c r="D1265" s="163" t="s">
        <v>1074</v>
      </c>
      <c r="E1265" s="163" t="str">
        <f t="shared" si="19"/>
        <v>PYU-Industrials-Waste &amp; Disposable services</v>
      </c>
      <c r="F1265" s="165">
        <v>1074.329788</v>
      </c>
      <c r="G1265" s="166" t="s">
        <v>66</v>
      </c>
      <c r="H1265" s="167">
        <v>0.5</v>
      </c>
    </row>
    <row r="1266" spans="1:8" x14ac:dyDescent="0.3">
      <c r="A1266" s="164" t="s">
        <v>691</v>
      </c>
      <c r="B1266" s="164" t="s">
        <v>1575</v>
      </c>
      <c r="C1266" s="163" t="s">
        <v>844</v>
      </c>
      <c r="D1266" s="163" t="s">
        <v>856</v>
      </c>
      <c r="E1266" s="163" t="str">
        <f t="shared" si="19"/>
        <v>QBR-Industrials-Transportation</v>
      </c>
      <c r="F1266" s="165">
        <v>2706.525099</v>
      </c>
      <c r="G1266" s="166" t="s">
        <v>73</v>
      </c>
      <c r="H1266" s="167">
        <v>0.3</v>
      </c>
    </row>
    <row r="1267" spans="1:8" x14ac:dyDescent="0.3">
      <c r="A1267" s="164" t="s">
        <v>691</v>
      </c>
      <c r="B1267" s="164" t="s">
        <v>1576</v>
      </c>
      <c r="C1267" s="163" t="s">
        <v>844</v>
      </c>
      <c r="D1267" s="163" t="s">
        <v>845</v>
      </c>
      <c r="E1267" s="163" t="str">
        <f t="shared" si="19"/>
        <v>QCC-Industrials-Engineering&amp;Construction</v>
      </c>
      <c r="F1267" s="165">
        <v>1653.8961300000001</v>
      </c>
      <c r="G1267" s="166" t="s">
        <v>64</v>
      </c>
      <c r="H1267" s="167">
        <v>0.5</v>
      </c>
    </row>
    <row r="1268" spans="1:8" x14ac:dyDescent="0.3">
      <c r="A1268" s="164" t="s">
        <v>691</v>
      </c>
      <c r="B1268" s="164" t="s">
        <v>1577</v>
      </c>
      <c r="C1268" s="163" t="s">
        <v>833</v>
      </c>
      <c r="D1268" s="163" t="s">
        <v>835</v>
      </c>
      <c r="E1268" s="163" t="str">
        <f t="shared" si="19"/>
        <v>QHW-Consumer Staples-Food &amp; Beverage</v>
      </c>
      <c r="F1268" s="165">
        <v>5435.3450210000001</v>
      </c>
      <c r="G1268" s="166" t="s">
        <v>64</v>
      </c>
      <c r="H1268" s="167">
        <v>0.5</v>
      </c>
    </row>
    <row r="1269" spans="1:8" x14ac:dyDescent="0.3">
      <c r="A1269" s="164" t="s">
        <v>691</v>
      </c>
      <c r="B1269" s="164" t="s">
        <v>1578</v>
      </c>
      <c r="C1269" s="163" t="s">
        <v>844</v>
      </c>
      <c r="D1269" s="163" t="s">
        <v>845</v>
      </c>
      <c r="E1269" s="163" t="str">
        <f t="shared" si="19"/>
        <v>QLD-Industrials-Engineering&amp;Construction</v>
      </c>
      <c r="F1269" s="165">
        <v>107.82061</v>
      </c>
      <c r="G1269" s="166" t="s">
        <v>71</v>
      </c>
      <c r="H1269" s="167">
        <v>0.3</v>
      </c>
    </row>
    <row r="1270" spans="1:8" x14ac:dyDescent="0.3">
      <c r="A1270" s="164" t="s">
        <v>691</v>
      </c>
      <c r="B1270" s="164" t="s">
        <v>1579</v>
      </c>
      <c r="C1270" s="163" t="s">
        <v>844</v>
      </c>
      <c r="D1270" s="163" t="s">
        <v>856</v>
      </c>
      <c r="E1270" s="163" t="str">
        <f t="shared" si="19"/>
        <v>QLT-Industrials-Transportation</v>
      </c>
      <c r="F1270" s="165">
        <v>4917.281817</v>
      </c>
      <c r="G1270" s="166" t="s">
        <v>64</v>
      </c>
      <c r="H1270" s="167">
        <v>0.5</v>
      </c>
    </row>
    <row r="1271" spans="1:8" x14ac:dyDescent="0.3">
      <c r="A1271" s="164" t="s">
        <v>691</v>
      </c>
      <c r="B1271" s="164" t="s">
        <v>942</v>
      </c>
      <c r="C1271" s="163" t="s">
        <v>833</v>
      </c>
      <c r="D1271" s="163" t="s">
        <v>835</v>
      </c>
      <c r="E1271" s="163" t="str">
        <f t="shared" si="19"/>
        <v>QNS-Consumer Staples-Food &amp; Beverage</v>
      </c>
      <c r="F1271" s="165">
        <v>1240351.197619</v>
      </c>
      <c r="G1271" s="166" t="s">
        <v>61</v>
      </c>
      <c r="H1271" s="167">
        <v>0.5</v>
      </c>
    </row>
    <row r="1272" spans="1:8" x14ac:dyDescent="0.3">
      <c r="A1272" s="164" t="s">
        <v>691</v>
      </c>
      <c r="B1272" s="164" t="s">
        <v>1580</v>
      </c>
      <c r="C1272" s="163" t="s">
        <v>844</v>
      </c>
      <c r="D1272" s="163" t="s">
        <v>1074</v>
      </c>
      <c r="E1272" s="163" t="str">
        <f t="shared" si="19"/>
        <v>QNU-Industrials-Waste &amp; Disposable services</v>
      </c>
      <c r="F1272" s="165">
        <v>3166.5953589999999</v>
      </c>
      <c r="G1272" s="166" t="s">
        <v>71</v>
      </c>
      <c r="H1272" s="167">
        <v>0.3</v>
      </c>
    </row>
    <row r="1273" spans="1:8" x14ac:dyDescent="0.3">
      <c r="A1273" s="164" t="s">
        <v>691</v>
      </c>
      <c r="B1273" s="164" t="s">
        <v>1581</v>
      </c>
      <c r="C1273" s="163" t="s">
        <v>874</v>
      </c>
      <c r="D1273" s="163" t="s">
        <v>878</v>
      </c>
      <c r="E1273" s="163" t="str">
        <f t="shared" si="19"/>
        <v>QNW-Utilities-Water</v>
      </c>
      <c r="F1273" s="165">
        <v>5008.7880500000001</v>
      </c>
      <c r="G1273" s="166" t="s">
        <v>64</v>
      </c>
      <c r="H1273" s="167">
        <v>0.5</v>
      </c>
    </row>
    <row r="1274" spans="1:8" x14ac:dyDescent="0.3">
      <c r="A1274" s="164" t="s">
        <v>691</v>
      </c>
      <c r="B1274" s="164" t="s">
        <v>1582</v>
      </c>
      <c r="C1274" s="163" t="s">
        <v>874</v>
      </c>
      <c r="D1274" s="163" t="s">
        <v>876</v>
      </c>
      <c r="E1274" s="163" t="str">
        <f t="shared" si="19"/>
        <v>QPH-Utilities-Hydroelectric Power</v>
      </c>
      <c r="F1274" s="165">
        <v>50595.640028000002</v>
      </c>
      <c r="G1274" s="166" t="s">
        <v>64</v>
      </c>
      <c r="H1274" s="167">
        <v>0.5</v>
      </c>
    </row>
    <row r="1275" spans="1:8" x14ac:dyDescent="0.3">
      <c r="A1275" s="164" t="s">
        <v>691</v>
      </c>
      <c r="B1275" s="164" t="s">
        <v>1583</v>
      </c>
      <c r="C1275" s="163" t="s">
        <v>844</v>
      </c>
      <c r="D1275" s="163" t="s">
        <v>856</v>
      </c>
      <c r="E1275" s="163" t="str">
        <f t="shared" si="19"/>
        <v>QSP-Industrials-Transportation</v>
      </c>
      <c r="F1275" s="165">
        <v>24288.085225999999</v>
      </c>
      <c r="G1275" s="166" t="s">
        <v>68</v>
      </c>
      <c r="H1275" s="167">
        <v>0.3</v>
      </c>
    </row>
    <row r="1276" spans="1:8" x14ac:dyDescent="0.3">
      <c r="A1276" s="164" t="s">
        <v>691</v>
      </c>
      <c r="B1276" s="164" t="s">
        <v>1584</v>
      </c>
      <c r="C1276" s="163" t="s">
        <v>874</v>
      </c>
      <c r="D1276" s="163" t="s">
        <v>877</v>
      </c>
      <c r="E1276" s="163" t="str">
        <f t="shared" si="19"/>
        <v>QTP-Utilities-Thermal Power</v>
      </c>
      <c r="F1276" s="165">
        <v>275226.44535599998</v>
      </c>
      <c r="G1276" s="166" t="s">
        <v>78</v>
      </c>
      <c r="H1276" s="167">
        <v>0.2</v>
      </c>
    </row>
    <row r="1277" spans="1:8" x14ac:dyDescent="0.3">
      <c r="A1277" s="164" t="s">
        <v>691</v>
      </c>
      <c r="B1277" s="164" t="s">
        <v>1585</v>
      </c>
      <c r="C1277" s="163" t="s">
        <v>844</v>
      </c>
      <c r="D1277" s="163" t="s">
        <v>856</v>
      </c>
      <c r="E1277" s="163" t="str">
        <f t="shared" si="19"/>
        <v>RAT-Industrials-Transportation</v>
      </c>
      <c r="F1277" s="165">
        <v>680.51838999999995</v>
      </c>
      <c r="G1277" s="166" t="s">
        <v>75</v>
      </c>
      <c r="H1277" s="167">
        <v>0.2</v>
      </c>
    </row>
    <row r="1278" spans="1:8" x14ac:dyDescent="0.3">
      <c r="A1278" s="164" t="s">
        <v>691</v>
      </c>
      <c r="B1278" s="164" t="s">
        <v>1586</v>
      </c>
      <c r="C1278" s="163" t="s">
        <v>844</v>
      </c>
      <c r="D1278" s="163" t="s">
        <v>884</v>
      </c>
      <c r="E1278" s="163" t="str">
        <f t="shared" si="19"/>
        <v>RBC-Industrials-Rubber</v>
      </c>
      <c r="F1278" s="165">
        <v>134.81541300000001</v>
      </c>
      <c r="G1278" s="166" t="s">
        <v>64</v>
      </c>
      <c r="H1278" s="167">
        <v>0.5</v>
      </c>
    </row>
    <row r="1279" spans="1:8" x14ac:dyDescent="0.3">
      <c r="A1279" s="164" t="s">
        <v>691</v>
      </c>
      <c r="B1279" s="164" t="s">
        <v>1587</v>
      </c>
      <c r="C1279" s="163" t="s">
        <v>844</v>
      </c>
      <c r="D1279" s="163" t="s">
        <v>845</v>
      </c>
      <c r="E1279" s="163" t="str">
        <f t="shared" si="19"/>
        <v>RCC-Industrials-Engineering&amp;Construction</v>
      </c>
      <c r="F1279" s="165">
        <v>-87247.389563999997</v>
      </c>
      <c r="G1279" s="166" t="s">
        <v>78</v>
      </c>
      <c r="H1279" s="167">
        <v>0.2</v>
      </c>
    </row>
    <row r="1280" spans="1:8" x14ac:dyDescent="0.3">
      <c r="A1280" s="164" t="s">
        <v>691</v>
      </c>
      <c r="B1280" s="164" t="s">
        <v>1588</v>
      </c>
      <c r="C1280" s="163" t="s">
        <v>844</v>
      </c>
      <c r="D1280" s="163" t="s">
        <v>845</v>
      </c>
      <c r="E1280" s="163" t="str">
        <f t="shared" si="19"/>
        <v>RCD-Industrials-Engineering&amp;Construction</v>
      </c>
      <c r="F1280" s="165">
        <v>950.39742699999999</v>
      </c>
      <c r="G1280" s="166" t="s">
        <v>64</v>
      </c>
      <c r="H1280" s="167">
        <v>0.5</v>
      </c>
    </row>
    <row r="1281" spans="1:8" x14ac:dyDescent="0.3">
      <c r="A1281" s="164" t="s">
        <v>691</v>
      </c>
      <c r="B1281" s="164" t="s">
        <v>1589</v>
      </c>
      <c r="C1281" s="163" t="s">
        <v>829</v>
      </c>
      <c r="D1281" s="163" t="s">
        <v>857</v>
      </c>
      <c r="E1281" s="163" t="str">
        <f t="shared" si="19"/>
        <v>RGC-Consumer Discretionary-Consumer Services</v>
      </c>
      <c r="F1281" s="165">
        <v>-19054.542995</v>
      </c>
      <c r="G1281" s="166" t="e">
        <v>#N/A</v>
      </c>
      <c r="H1281" s="167" t="e">
        <v>#N/A</v>
      </c>
    </row>
    <row r="1282" spans="1:8" x14ac:dyDescent="0.3">
      <c r="A1282" s="164" t="s">
        <v>691</v>
      </c>
      <c r="B1282" s="164" t="s">
        <v>1590</v>
      </c>
      <c r="C1282" s="163" t="s">
        <v>844</v>
      </c>
      <c r="D1282" s="163" t="s">
        <v>856</v>
      </c>
      <c r="E1282" s="163" t="str">
        <f t="shared" si="19"/>
        <v>RHN-Industrials-Transportation</v>
      </c>
      <c r="F1282" s="165">
        <v>80.863371999999998</v>
      </c>
      <c r="G1282" s="166" t="s">
        <v>75</v>
      </c>
      <c r="H1282" s="167">
        <v>0.2</v>
      </c>
    </row>
    <row r="1283" spans="1:8" x14ac:dyDescent="0.3">
      <c r="A1283" s="164" t="s">
        <v>691</v>
      </c>
      <c r="B1283" s="164" t="s">
        <v>1591</v>
      </c>
      <c r="C1283" s="163" t="s">
        <v>844</v>
      </c>
      <c r="D1283" s="163" t="s">
        <v>845</v>
      </c>
      <c r="E1283" s="163" t="str">
        <f t="shared" ref="E1283:E1346" si="20">B1283&amp;"-"&amp;C1283&amp;"-"&amp;D1283</f>
        <v>RLC-Industrials-Engineering&amp;Construction</v>
      </c>
      <c r="F1283" s="165">
        <v>1323.9087300000001</v>
      </c>
      <c r="G1283" s="166" t="s">
        <v>71</v>
      </c>
      <c r="H1283" s="167">
        <v>0.3</v>
      </c>
    </row>
    <row r="1284" spans="1:8" x14ac:dyDescent="0.3">
      <c r="A1284" s="164" t="s">
        <v>691</v>
      </c>
      <c r="B1284" s="164" t="s">
        <v>1592</v>
      </c>
      <c r="C1284" s="163" t="s">
        <v>844</v>
      </c>
      <c r="D1284" s="163" t="s">
        <v>884</v>
      </c>
      <c r="E1284" s="163" t="str">
        <f t="shared" si="20"/>
        <v>RTB-Industrials-Rubber</v>
      </c>
      <c r="F1284" s="165">
        <v>205116.84928600001</v>
      </c>
      <c r="G1284" s="166" t="s">
        <v>64</v>
      </c>
      <c r="H1284" s="167">
        <v>0.5</v>
      </c>
    </row>
    <row r="1285" spans="1:8" x14ac:dyDescent="0.3">
      <c r="A1285" s="164" t="s">
        <v>691</v>
      </c>
      <c r="B1285" s="164" t="s">
        <v>1593</v>
      </c>
      <c r="C1285" s="163" t="s">
        <v>844</v>
      </c>
      <c r="D1285" s="163" t="s">
        <v>856</v>
      </c>
      <c r="E1285" s="163" t="str">
        <f t="shared" si="20"/>
        <v>RTH-Industrials-Transportation</v>
      </c>
      <c r="F1285" s="165">
        <v>2485.511199</v>
      </c>
      <c r="G1285" s="166" t="s">
        <v>75</v>
      </c>
      <c r="H1285" s="167">
        <v>0.2</v>
      </c>
    </row>
    <row r="1286" spans="1:8" x14ac:dyDescent="0.3">
      <c r="A1286" s="164" t="s">
        <v>691</v>
      </c>
      <c r="B1286" s="164" t="s">
        <v>1594</v>
      </c>
      <c r="C1286" s="163" t="s">
        <v>844</v>
      </c>
      <c r="D1286" s="163" t="s">
        <v>856</v>
      </c>
      <c r="E1286" s="163" t="str">
        <f t="shared" si="20"/>
        <v>RTS-Industrials-Transportation</v>
      </c>
      <c r="F1286" s="165">
        <v>4253.0003779999997</v>
      </c>
      <c r="G1286" s="166" t="s">
        <v>71</v>
      </c>
      <c r="H1286" s="167">
        <v>0.3</v>
      </c>
    </row>
    <row r="1287" spans="1:8" x14ac:dyDescent="0.3">
      <c r="A1287" s="164" t="s">
        <v>691</v>
      </c>
      <c r="B1287" s="164" t="s">
        <v>1595</v>
      </c>
      <c r="C1287" s="163" t="s">
        <v>844</v>
      </c>
      <c r="D1287" s="163" t="s">
        <v>845</v>
      </c>
      <c r="E1287" s="163" t="str">
        <f t="shared" si="20"/>
        <v>S12-Industrials-Engineering&amp;Construction</v>
      </c>
      <c r="F1287" s="165">
        <v>-3782.1212220000002</v>
      </c>
      <c r="G1287" s="166" t="s">
        <v>80</v>
      </c>
      <c r="H1287" s="167">
        <v>0</v>
      </c>
    </row>
    <row r="1288" spans="1:8" x14ac:dyDescent="0.3">
      <c r="A1288" s="164" t="s">
        <v>691</v>
      </c>
      <c r="B1288" s="164" t="s">
        <v>1596</v>
      </c>
      <c r="C1288" s="163" t="s">
        <v>844</v>
      </c>
      <c r="D1288" s="163" t="s">
        <v>845</v>
      </c>
      <c r="E1288" s="163" t="str">
        <f t="shared" si="20"/>
        <v>S27-Industrials-Engineering&amp;Construction</v>
      </c>
      <c r="F1288" s="165">
        <v>-6904.1281529999997</v>
      </c>
      <c r="G1288" s="166" t="s">
        <v>80</v>
      </c>
      <c r="H1288" s="167">
        <v>0</v>
      </c>
    </row>
    <row r="1289" spans="1:8" x14ac:dyDescent="0.3">
      <c r="A1289" s="164" t="s">
        <v>691</v>
      </c>
      <c r="B1289" s="164" t="s">
        <v>1597</v>
      </c>
      <c r="C1289" s="163" t="s">
        <v>844</v>
      </c>
      <c r="D1289" s="163" t="s">
        <v>845</v>
      </c>
      <c r="E1289" s="163" t="str">
        <f t="shared" si="20"/>
        <v>S72-Industrials-Engineering&amp;Construction</v>
      </c>
      <c r="F1289" s="165">
        <v>-2479.413986</v>
      </c>
      <c r="G1289" s="166" t="s">
        <v>71</v>
      </c>
      <c r="H1289" s="167">
        <v>0.3</v>
      </c>
    </row>
    <row r="1290" spans="1:8" x14ac:dyDescent="0.3">
      <c r="A1290" s="164" t="s">
        <v>691</v>
      </c>
      <c r="B1290" s="164" t="s">
        <v>1598</v>
      </c>
      <c r="C1290" s="163" t="s">
        <v>844</v>
      </c>
      <c r="D1290" s="163" t="s">
        <v>845</v>
      </c>
      <c r="E1290" s="163" t="str">
        <f t="shared" si="20"/>
        <v>S96-Industrials-Engineering&amp;Construction</v>
      </c>
      <c r="F1290" s="165">
        <v>242.225784</v>
      </c>
      <c r="G1290" s="166" t="s">
        <v>78</v>
      </c>
      <c r="H1290" s="167">
        <v>0.2</v>
      </c>
    </row>
    <row r="1291" spans="1:8" x14ac:dyDescent="0.3">
      <c r="A1291" s="164" t="s">
        <v>691</v>
      </c>
      <c r="B1291" s="164" t="s">
        <v>1599</v>
      </c>
      <c r="C1291" s="163" t="s">
        <v>844</v>
      </c>
      <c r="D1291" s="163" t="s">
        <v>856</v>
      </c>
      <c r="E1291" s="163" t="str">
        <f t="shared" si="20"/>
        <v>SAC-Industrials-Transportation</v>
      </c>
      <c r="F1291" s="165">
        <v>8556.9268059999995</v>
      </c>
      <c r="G1291" s="166" t="s">
        <v>66</v>
      </c>
      <c r="H1291" s="167">
        <v>0.5</v>
      </c>
    </row>
    <row r="1292" spans="1:8" x14ac:dyDescent="0.3">
      <c r="A1292" s="164" t="s">
        <v>691</v>
      </c>
      <c r="B1292" s="164" t="s">
        <v>1600</v>
      </c>
      <c r="C1292" s="163" t="s">
        <v>844</v>
      </c>
      <c r="D1292" s="163" t="s">
        <v>856</v>
      </c>
      <c r="E1292" s="163" t="str">
        <f t="shared" si="20"/>
        <v>SAL-Industrials-Transportation</v>
      </c>
      <c r="F1292" s="165">
        <v>3971.9718579999999</v>
      </c>
      <c r="G1292" s="166" t="s">
        <v>64</v>
      </c>
      <c r="H1292" s="167">
        <v>0.5</v>
      </c>
    </row>
    <row r="1293" spans="1:8" x14ac:dyDescent="0.3">
      <c r="A1293" s="164" t="s">
        <v>691</v>
      </c>
      <c r="B1293" s="164" t="s">
        <v>1601</v>
      </c>
      <c r="C1293" s="163" t="s">
        <v>829</v>
      </c>
      <c r="D1293" s="163" t="s">
        <v>859</v>
      </c>
      <c r="E1293" s="163" t="str">
        <f t="shared" si="20"/>
        <v>SAP-Consumer Discretionary-Printing</v>
      </c>
      <c r="F1293" s="165">
        <v>121.361709</v>
      </c>
      <c r="G1293" s="166" t="s">
        <v>75</v>
      </c>
      <c r="H1293" s="167">
        <v>0.2</v>
      </c>
    </row>
    <row r="1294" spans="1:8" x14ac:dyDescent="0.3">
      <c r="A1294" s="164" t="s">
        <v>691</v>
      </c>
      <c r="B1294" s="164" t="s">
        <v>1602</v>
      </c>
      <c r="C1294" s="163" t="s">
        <v>844</v>
      </c>
      <c r="D1294" s="163" t="s">
        <v>856</v>
      </c>
      <c r="E1294" s="163" t="str">
        <f t="shared" si="20"/>
        <v>SAS-Industrials-Transportation</v>
      </c>
      <c r="F1294" s="165">
        <v>341113.57102999999</v>
      </c>
      <c r="G1294" s="166" t="s">
        <v>61</v>
      </c>
      <c r="H1294" s="167">
        <v>0.5</v>
      </c>
    </row>
    <row r="1295" spans="1:8" x14ac:dyDescent="0.3">
      <c r="A1295" s="164" t="s">
        <v>691</v>
      </c>
      <c r="B1295" s="164" t="s">
        <v>1603</v>
      </c>
      <c r="C1295" s="163" t="s">
        <v>833</v>
      </c>
      <c r="D1295" s="163" t="s">
        <v>835</v>
      </c>
      <c r="E1295" s="163" t="str">
        <f t="shared" si="20"/>
        <v>SB1-Consumer Staples-Food &amp; Beverage</v>
      </c>
      <c r="F1295" s="165">
        <v>4466.2715459999999</v>
      </c>
      <c r="G1295" s="166" t="s">
        <v>64</v>
      </c>
      <c r="H1295" s="167">
        <v>0.5</v>
      </c>
    </row>
    <row r="1296" spans="1:8" x14ac:dyDescent="0.3">
      <c r="A1296" s="164" t="s">
        <v>691</v>
      </c>
      <c r="B1296" s="164" t="s">
        <v>1604</v>
      </c>
      <c r="C1296" s="163" t="s">
        <v>871</v>
      </c>
      <c r="D1296" s="163" t="s">
        <v>881</v>
      </c>
      <c r="E1296" s="163" t="str">
        <f t="shared" si="20"/>
        <v>SBD-Information Technology-Software &amp; Services</v>
      </c>
      <c r="F1296" s="165">
        <v>11636.363047999999</v>
      </c>
      <c r="G1296" s="166" t="s">
        <v>75</v>
      </c>
      <c r="H1296" s="167">
        <v>0.2</v>
      </c>
    </row>
    <row r="1297" spans="1:8" x14ac:dyDescent="0.3">
      <c r="A1297" s="164" t="s">
        <v>691</v>
      </c>
      <c r="B1297" s="164" t="s">
        <v>1605</v>
      </c>
      <c r="C1297" s="163" t="s">
        <v>874</v>
      </c>
      <c r="D1297" s="163" t="s">
        <v>876</v>
      </c>
      <c r="E1297" s="163" t="str">
        <f t="shared" si="20"/>
        <v>SBH-Utilities-Hydroelectric Power</v>
      </c>
      <c r="F1297" s="165">
        <v>491046.882232</v>
      </c>
      <c r="G1297" s="166" t="s">
        <v>61</v>
      </c>
      <c r="H1297" s="167">
        <v>0.5</v>
      </c>
    </row>
    <row r="1298" spans="1:8" x14ac:dyDescent="0.3">
      <c r="A1298" s="164" t="s">
        <v>691</v>
      </c>
      <c r="B1298" s="164" t="s">
        <v>1606</v>
      </c>
      <c r="C1298" s="163" t="s">
        <v>833</v>
      </c>
      <c r="D1298" s="163" t="s">
        <v>835</v>
      </c>
      <c r="E1298" s="163" t="str">
        <f t="shared" si="20"/>
        <v>SBL-Consumer Staples-Food &amp; Beverage</v>
      </c>
      <c r="F1298" s="165">
        <v>42093.369332000002</v>
      </c>
      <c r="G1298" s="166" t="s">
        <v>73</v>
      </c>
      <c r="H1298" s="167">
        <v>0.3</v>
      </c>
    </row>
    <row r="1299" spans="1:8" x14ac:dyDescent="0.3">
      <c r="A1299" s="164" t="s">
        <v>691</v>
      </c>
      <c r="B1299" s="164" t="s">
        <v>1607</v>
      </c>
      <c r="C1299" s="163" t="s">
        <v>844</v>
      </c>
      <c r="D1299" s="163" t="s">
        <v>845</v>
      </c>
      <c r="E1299" s="163" t="str">
        <f t="shared" si="20"/>
        <v>SBM-Industrials-Engineering&amp;Construction</v>
      </c>
      <c r="F1299" s="165">
        <v>117229.188888</v>
      </c>
      <c r="G1299" s="166" t="s">
        <v>71</v>
      </c>
      <c r="H1299" s="167">
        <v>0.3</v>
      </c>
    </row>
    <row r="1300" spans="1:8" x14ac:dyDescent="0.3">
      <c r="A1300" s="164" t="s">
        <v>691</v>
      </c>
      <c r="B1300" s="164" t="s">
        <v>1608</v>
      </c>
      <c r="C1300" s="163" t="s">
        <v>844</v>
      </c>
      <c r="D1300" s="163" t="s">
        <v>845</v>
      </c>
      <c r="E1300" s="163" t="str">
        <f t="shared" si="20"/>
        <v>SCC-Industrials-Engineering&amp;Construction</v>
      </c>
      <c r="F1300" s="165">
        <v>-6789.8736349999999</v>
      </c>
      <c r="G1300" s="166" t="s">
        <v>80</v>
      </c>
      <c r="H1300" s="167">
        <v>0</v>
      </c>
    </row>
    <row r="1301" spans="1:8" x14ac:dyDescent="0.3">
      <c r="A1301" s="164" t="s">
        <v>691</v>
      </c>
      <c r="B1301" s="164" t="s">
        <v>1609</v>
      </c>
      <c r="C1301" s="163" t="s">
        <v>848</v>
      </c>
      <c r="D1301" s="163" t="s">
        <v>864</v>
      </c>
      <c r="E1301" s="163" t="str">
        <f t="shared" si="20"/>
        <v>SCJ-Materials-Cement</v>
      </c>
      <c r="F1301" s="165">
        <v>15131.235484000001</v>
      </c>
      <c r="G1301" s="166" t="s">
        <v>71</v>
      </c>
      <c r="H1301" s="167">
        <v>0.3</v>
      </c>
    </row>
    <row r="1302" spans="1:8" x14ac:dyDescent="0.3">
      <c r="A1302" s="164" t="s">
        <v>691</v>
      </c>
      <c r="B1302" s="164" t="s">
        <v>1610</v>
      </c>
      <c r="C1302" s="163" t="s">
        <v>844</v>
      </c>
      <c r="D1302" s="163" t="s">
        <v>845</v>
      </c>
      <c r="E1302" s="163" t="str">
        <f t="shared" si="20"/>
        <v>SCO-Industrials-Engineering&amp;Construction</v>
      </c>
      <c r="F1302" s="165">
        <v>10581.159041000001</v>
      </c>
      <c r="G1302" s="166" t="s">
        <v>78</v>
      </c>
      <c r="H1302" s="167">
        <v>0.2</v>
      </c>
    </row>
    <row r="1303" spans="1:8" x14ac:dyDescent="0.3">
      <c r="A1303" s="164" t="s">
        <v>691</v>
      </c>
      <c r="B1303" s="164" t="s">
        <v>1611</v>
      </c>
      <c r="C1303" s="163" t="s">
        <v>844</v>
      </c>
      <c r="D1303" s="163" t="s">
        <v>856</v>
      </c>
      <c r="E1303" s="163" t="str">
        <f t="shared" si="20"/>
        <v>SCY-Industrials-Transportation</v>
      </c>
      <c r="F1303" s="165">
        <v>10432.657406</v>
      </c>
      <c r="G1303" s="166" t="s">
        <v>71</v>
      </c>
      <c r="H1303" s="167">
        <v>0.3</v>
      </c>
    </row>
    <row r="1304" spans="1:8" x14ac:dyDescent="0.3">
      <c r="A1304" s="164" t="s">
        <v>691</v>
      </c>
      <c r="B1304" s="164" t="s">
        <v>1612</v>
      </c>
      <c r="C1304" s="163" t="s">
        <v>844</v>
      </c>
      <c r="D1304" s="163" t="s">
        <v>845</v>
      </c>
      <c r="E1304" s="163" t="str">
        <f t="shared" si="20"/>
        <v>SD1-Industrials-Engineering&amp;Construction</v>
      </c>
      <c r="F1304" s="165">
        <v>16285.449462</v>
      </c>
      <c r="G1304" s="166" t="s">
        <v>80</v>
      </c>
      <c r="H1304" s="167">
        <v>0</v>
      </c>
    </row>
    <row r="1305" spans="1:8" x14ac:dyDescent="0.3">
      <c r="A1305" s="164" t="s">
        <v>691</v>
      </c>
      <c r="B1305" s="164" t="s">
        <v>1613</v>
      </c>
      <c r="C1305" s="163" t="s">
        <v>844</v>
      </c>
      <c r="D1305" s="163" t="s">
        <v>845</v>
      </c>
      <c r="E1305" s="163" t="str">
        <f t="shared" si="20"/>
        <v>SD3-Industrials-Engineering&amp;Construction</v>
      </c>
      <c r="F1305" s="165">
        <v>-13369.689700000001</v>
      </c>
      <c r="G1305" s="166" t="s">
        <v>80</v>
      </c>
      <c r="H1305" s="167">
        <v>0</v>
      </c>
    </row>
    <row r="1306" spans="1:8" x14ac:dyDescent="0.3">
      <c r="A1306" s="164" t="s">
        <v>691</v>
      </c>
      <c r="B1306" s="164" t="s">
        <v>1614</v>
      </c>
      <c r="C1306" s="163" t="s">
        <v>844</v>
      </c>
      <c r="D1306" s="163" t="s">
        <v>845</v>
      </c>
      <c r="E1306" s="163" t="str">
        <f t="shared" si="20"/>
        <v>SD7-Industrials-Engineering&amp;Construction</v>
      </c>
      <c r="F1306" s="165">
        <v>1033.487365</v>
      </c>
      <c r="G1306" s="166" t="s">
        <v>68</v>
      </c>
      <c r="H1306" s="167">
        <v>0.3</v>
      </c>
    </row>
    <row r="1307" spans="1:8" x14ac:dyDescent="0.3">
      <c r="A1307" s="164" t="s">
        <v>691</v>
      </c>
      <c r="B1307" s="164" t="s">
        <v>1615</v>
      </c>
      <c r="C1307" s="163" t="s">
        <v>844</v>
      </c>
      <c r="D1307" s="163" t="s">
        <v>845</v>
      </c>
      <c r="E1307" s="163" t="str">
        <f t="shared" si="20"/>
        <v>SD8-Industrials-Engineering&amp;Construction</v>
      </c>
      <c r="F1307" s="165">
        <v>-18638.649045999999</v>
      </c>
      <c r="G1307" s="166" t="s">
        <v>80</v>
      </c>
      <c r="H1307" s="167">
        <v>0</v>
      </c>
    </row>
    <row r="1308" spans="1:8" x14ac:dyDescent="0.3">
      <c r="A1308" s="164" t="s">
        <v>691</v>
      </c>
      <c r="B1308" s="164" t="s">
        <v>1616</v>
      </c>
      <c r="C1308" s="163" t="s">
        <v>844</v>
      </c>
      <c r="D1308" s="163" t="s">
        <v>845</v>
      </c>
      <c r="E1308" s="163" t="str">
        <f t="shared" si="20"/>
        <v>SDB-Industrials-Engineering&amp;Construction</v>
      </c>
      <c r="F1308" s="165">
        <v>1429.896827</v>
      </c>
      <c r="G1308" s="166" t="s">
        <v>77</v>
      </c>
      <c r="H1308" s="167">
        <v>0.2</v>
      </c>
    </row>
    <row r="1309" spans="1:8" x14ac:dyDescent="0.3">
      <c r="A1309" s="164" t="s">
        <v>691</v>
      </c>
      <c r="B1309" s="164" t="s">
        <v>1617</v>
      </c>
      <c r="C1309" s="163" t="s">
        <v>844</v>
      </c>
      <c r="D1309" s="163" t="s">
        <v>845</v>
      </c>
      <c r="E1309" s="163" t="str">
        <f t="shared" si="20"/>
        <v>SDD-Industrials-Engineering&amp;Construction</v>
      </c>
      <c r="F1309" s="165">
        <v>-15185.805429</v>
      </c>
      <c r="G1309" s="166" t="s">
        <v>78</v>
      </c>
      <c r="H1309" s="167">
        <v>0.2</v>
      </c>
    </row>
    <row r="1310" spans="1:8" x14ac:dyDescent="0.3">
      <c r="A1310" s="164" t="s">
        <v>691</v>
      </c>
      <c r="B1310" s="164" t="s">
        <v>1618</v>
      </c>
      <c r="C1310" s="163" t="s">
        <v>844</v>
      </c>
      <c r="D1310" s="163" t="s">
        <v>845</v>
      </c>
      <c r="E1310" s="163" t="str">
        <f t="shared" si="20"/>
        <v>SDE-Industrials-Engineering&amp;Construction</v>
      </c>
      <c r="F1310" s="165">
        <v>-414.33431100000001</v>
      </c>
      <c r="G1310" s="166" t="e">
        <v>#N/A</v>
      </c>
      <c r="H1310" s="167" t="e">
        <v>#N/A</v>
      </c>
    </row>
    <row r="1311" spans="1:8" x14ac:dyDescent="0.3">
      <c r="A1311" s="164" t="s">
        <v>691</v>
      </c>
      <c r="B1311" s="164" t="s">
        <v>1619</v>
      </c>
      <c r="C1311" s="163" t="s">
        <v>844</v>
      </c>
      <c r="D1311" s="163" t="s">
        <v>845</v>
      </c>
      <c r="E1311" s="163" t="str">
        <f t="shared" si="20"/>
        <v>SDH-Industrials-Engineering&amp;Construction</v>
      </c>
      <c r="F1311" s="165">
        <v>-23735.709108999999</v>
      </c>
      <c r="G1311" s="166" t="s">
        <v>80</v>
      </c>
      <c r="H1311" s="167">
        <v>0</v>
      </c>
    </row>
    <row r="1312" spans="1:8" x14ac:dyDescent="0.3">
      <c r="A1312" s="164" t="s">
        <v>691</v>
      </c>
      <c r="B1312" s="164" t="s">
        <v>1620</v>
      </c>
      <c r="C1312" s="163" t="s">
        <v>795</v>
      </c>
      <c r="D1312" s="163" t="s">
        <v>852</v>
      </c>
      <c r="E1312" s="163" t="str">
        <f t="shared" si="20"/>
        <v>SDI-Financial-Real Estate</v>
      </c>
      <c r="F1312" s="165">
        <v>690092.87748999998</v>
      </c>
      <c r="G1312" s="166" t="s">
        <v>75</v>
      </c>
      <c r="H1312" s="167">
        <v>0.2</v>
      </c>
    </row>
    <row r="1313" spans="1:8" x14ac:dyDescent="0.3">
      <c r="A1313" s="164" t="s">
        <v>691</v>
      </c>
      <c r="B1313" s="164" t="s">
        <v>1621</v>
      </c>
      <c r="C1313" s="163" t="s">
        <v>844</v>
      </c>
      <c r="D1313" s="163" t="s">
        <v>845</v>
      </c>
      <c r="E1313" s="163" t="str">
        <f t="shared" si="20"/>
        <v>SDJ-Industrials-Engineering&amp;Construction</v>
      </c>
      <c r="F1313" s="165">
        <v>14.775874999999999</v>
      </c>
      <c r="G1313" s="166" t="s">
        <v>78</v>
      </c>
      <c r="H1313" s="167">
        <v>0.2</v>
      </c>
    </row>
    <row r="1314" spans="1:8" x14ac:dyDescent="0.3">
      <c r="A1314" s="164" t="s">
        <v>691</v>
      </c>
      <c r="B1314" s="164" t="s">
        <v>1622</v>
      </c>
      <c r="C1314" s="163" t="s">
        <v>844</v>
      </c>
      <c r="D1314" s="163" t="s">
        <v>845</v>
      </c>
      <c r="E1314" s="163" t="str">
        <f t="shared" si="20"/>
        <v>SDK-Industrials-Engineering&amp;Construction</v>
      </c>
      <c r="F1314" s="165">
        <v>14419.375907</v>
      </c>
      <c r="G1314" s="166" t="s">
        <v>61</v>
      </c>
      <c r="H1314" s="167">
        <v>0.5</v>
      </c>
    </row>
    <row r="1315" spans="1:8" x14ac:dyDescent="0.3">
      <c r="A1315" s="164" t="s">
        <v>691</v>
      </c>
      <c r="B1315" s="164" t="s">
        <v>1623</v>
      </c>
      <c r="C1315" s="163" t="s">
        <v>844</v>
      </c>
      <c r="D1315" s="163" t="s">
        <v>845</v>
      </c>
      <c r="E1315" s="163" t="str">
        <f t="shared" si="20"/>
        <v>SDP-Industrials-Engineering&amp;Construction</v>
      </c>
      <c r="F1315" s="165">
        <v>-9978.2236040000007</v>
      </c>
      <c r="G1315" s="166" t="s">
        <v>78</v>
      </c>
      <c r="H1315" s="167">
        <v>0.2</v>
      </c>
    </row>
    <row r="1316" spans="1:8" x14ac:dyDescent="0.3">
      <c r="A1316" s="164" t="s">
        <v>691</v>
      </c>
      <c r="B1316" s="164" t="s">
        <v>1624</v>
      </c>
      <c r="C1316" s="163" t="s">
        <v>844</v>
      </c>
      <c r="D1316" s="163" t="s">
        <v>1074</v>
      </c>
      <c r="E1316" s="163" t="str">
        <f t="shared" si="20"/>
        <v>SDV-Industrials-Waste &amp; Disposable services</v>
      </c>
      <c r="F1316" s="165">
        <v>17170.960891999999</v>
      </c>
      <c r="G1316" s="166" t="s">
        <v>78</v>
      </c>
      <c r="H1316" s="167">
        <v>0.2</v>
      </c>
    </row>
    <row r="1317" spans="1:8" x14ac:dyDescent="0.3">
      <c r="A1317" s="164" t="s">
        <v>691</v>
      </c>
      <c r="B1317" s="164" t="s">
        <v>1625</v>
      </c>
      <c r="C1317" s="163" t="s">
        <v>844</v>
      </c>
      <c r="D1317" s="163" t="s">
        <v>845</v>
      </c>
      <c r="E1317" s="163" t="str">
        <f t="shared" si="20"/>
        <v>SDX-Industrials-Engineering&amp;Construction</v>
      </c>
      <c r="F1317" s="165">
        <v>-1824.7135069999999</v>
      </c>
      <c r="G1317" s="166" t="s">
        <v>75</v>
      </c>
      <c r="H1317" s="167">
        <v>0.2</v>
      </c>
    </row>
    <row r="1318" spans="1:8" x14ac:dyDescent="0.3">
      <c r="A1318" s="164" t="s">
        <v>691</v>
      </c>
      <c r="B1318" s="164" t="s">
        <v>1626</v>
      </c>
      <c r="C1318" s="163" t="s">
        <v>848</v>
      </c>
      <c r="D1318" s="163" t="s">
        <v>864</v>
      </c>
      <c r="E1318" s="163" t="str">
        <f t="shared" si="20"/>
        <v>SDY-Materials-Cement</v>
      </c>
      <c r="F1318" s="165">
        <v>-7706.8120660000004</v>
      </c>
      <c r="G1318" s="166" t="s">
        <v>80</v>
      </c>
      <c r="H1318" s="167">
        <v>0</v>
      </c>
    </row>
    <row r="1319" spans="1:8" x14ac:dyDescent="0.3">
      <c r="A1319" s="164" t="s">
        <v>691</v>
      </c>
      <c r="B1319" s="164" t="s">
        <v>1627</v>
      </c>
      <c r="C1319" s="163" t="s">
        <v>833</v>
      </c>
      <c r="D1319" s="163" t="s">
        <v>838</v>
      </c>
      <c r="E1319" s="163" t="str">
        <f t="shared" si="20"/>
        <v>SEA-Consumer Staples-Fisheries</v>
      </c>
      <c r="F1319" s="165">
        <v>183477.13783299999</v>
      </c>
      <c r="G1319" s="166" t="s">
        <v>71</v>
      </c>
      <c r="H1319" s="167">
        <v>0.3</v>
      </c>
    </row>
    <row r="1320" spans="1:8" x14ac:dyDescent="0.3">
      <c r="A1320" s="164" t="s">
        <v>691</v>
      </c>
      <c r="B1320" s="164" t="s">
        <v>1628</v>
      </c>
      <c r="C1320" s="163" t="s">
        <v>829</v>
      </c>
      <c r="D1320" s="163" t="s">
        <v>830</v>
      </c>
      <c r="E1320" s="163" t="str">
        <f t="shared" si="20"/>
        <v>SEP-Consumer Discretionary-Consumer Retailing</v>
      </c>
      <c r="F1320" s="165">
        <v>15543.471801</v>
      </c>
      <c r="G1320" s="166" t="s">
        <v>78</v>
      </c>
      <c r="H1320" s="167">
        <v>0.2</v>
      </c>
    </row>
    <row r="1321" spans="1:8" x14ac:dyDescent="0.3">
      <c r="A1321" s="164" t="s">
        <v>691</v>
      </c>
      <c r="B1321" s="164" t="s">
        <v>1629</v>
      </c>
      <c r="C1321" s="163" t="s">
        <v>844</v>
      </c>
      <c r="D1321" s="163" t="s">
        <v>861</v>
      </c>
      <c r="E1321" s="163" t="str">
        <f t="shared" si="20"/>
        <v>SGP-Industrials-Sea port</v>
      </c>
      <c r="F1321" s="165">
        <v>176107.41724099999</v>
      </c>
      <c r="G1321" s="166" t="s">
        <v>68</v>
      </c>
      <c r="H1321" s="167">
        <v>0.3</v>
      </c>
    </row>
    <row r="1322" spans="1:8" x14ac:dyDescent="0.3">
      <c r="A1322" s="164" t="s">
        <v>691</v>
      </c>
      <c r="B1322" s="164" t="s">
        <v>1630</v>
      </c>
      <c r="C1322" s="163" t="s">
        <v>844</v>
      </c>
      <c r="D1322" s="163" t="s">
        <v>856</v>
      </c>
      <c r="E1322" s="163" t="str">
        <f t="shared" si="20"/>
        <v>SGS-Industrials-Transportation</v>
      </c>
      <c r="F1322" s="165">
        <v>21102.857263000002</v>
      </c>
      <c r="G1322" s="166" t="s">
        <v>64</v>
      </c>
      <c r="H1322" s="167">
        <v>0.5</v>
      </c>
    </row>
    <row r="1323" spans="1:8" x14ac:dyDescent="0.3">
      <c r="A1323" s="164" t="s">
        <v>691</v>
      </c>
      <c r="B1323" s="164" t="s">
        <v>1631</v>
      </c>
      <c r="C1323" s="163" t="s">
        <v>844</v>
      </c>
      <c r="D1323" s="163" t="s">
        <v>856</v>
      </c>
      <c r="E1323" s="163" t="str">
        <f t="shared" si="20"/>
        <v>SHC-Industrials-Transportation</v>
      </c>
      <c r="F1323" s="165">
        <v>3524.981914</v>
      </c>
      <c r="G1323" s="166" t="s">
        <v>68</v>
      </c>
      <c r="H1323" s="167">
        <v>0.3</v>
      </c>
    </row>
    <row r="1324" spans="1:8" x14ac:dyDescent="0.3">
      <c r="A1324" s="164" t="s">
        <v>691</v>
      </c>
      <c r="B1324" s="164" t="s">
        <v>1632</v>
      </c>
      <c r="C1324" s="163" t="s">
        <v>844</v>
      </c>
      <c r="D1324" s="163" t="s">
        <v>845</v>
      </c>
      <c r="E1324" s="163" t="str">
        <f t="shared" si="20"/>
        <v>SHG-Industrials-Engineering&amp;Construction</v>
      </c>
      <c r="F1324" s="165">
        <v>-382862.34411200002</v>
      </c>
      <c r="G1324" s="166" t="s">
        <v>80</v>
      </c>
      <c r="H1324" s="167">
        <v>0</v>
      </c>
    </row>
    <row r="1325" spans="1:8" x14ac:dyDescent="0.3">
      <c r="A1325" s="164" t="s">
        <v>691</v>
      </c>
      <c r="B1325" s="164" t="s">
        <v>1633</v>
      </c>
      <c r="C1325" s="163" t="s">
        <v>844</v>
      </c>
      <c r="D1325" s="163" t="s">
        <v>856</v>
      </c>
      <c r="E1325" s="163" t="str">
        <f t="shared" si="20"/>
        <v>SHX-Industrials-Transportation</v>
      </c>
      <c r="F1325" s="165">
        <v>1487.530274</v>
      </c>
      <c r="G1325" s="166" t="s">
        <v>68</v>
      </c>
      <c r="H1325" s="167">
        <v>0.3</v>
      </c>
    </row>
    <row r="1326" spans="1:8" x14ac:dyDescent="0.3">
      <c r="A1326" s="164" t="s">
        <v>691</v>
      </c>
      <c r="B1326" s="164" t="s">
        <v>1634</v>
      </c>
      <c r="C1326" s="163" t="s">
        <v>795</v>
      </c>
      <c r="D1326" s="163" t="s">
        <v>852</v>
      </c>
      <c r="E1326" s="163" t="str">
        <f t="shared" si="20"/>
        <v>SID-Financial-Real Estate</v>
      </c>
      <c r="F1326" s="165">
        <v>72135.178232999999</v>
      </c>
      <c r="G1326" s="166" t="s">
        <v>64</v>
      </c>
      <c r="H1326" s="167">
        <v>0.5</v>
      </c>
    </row>
    <row r="1327" spans="1:8" x14ac:dyDescent="0.3">
      <c r="A1327" s="164" t="s">
        <v>691</v>
      </c>
      <c r="B1327" s="164" t="s">
        <v>1635</v>
      </c>
      <c r="C1327" s="163" t="s">
        <v>844</v>
      </c>
      <c r="D1327" s="163" t="s">
        <v>845</v>
      </c>
      <c r="E1327" s="163" t="str">
        <f t="shared" si="20"/>
        <v>SIG-Industrials-Engineering&amp;Construction</v>
      </c>
      <c r="F1327" s="165">
        <v>13501.028456</v>
      </c>
      <c r="G1327" s="166" t="s">
        <v>73</v>
      </c>
      <c r="H1327" s="167">
        <v>0.3</v>
      </c>
    </row>
    <row r="1328" spans="1:8" x14ac:dyDescent="0.3">
      <c r="A1328" s="164" t="s">
        <v>691</v>
      </c>
      <c r="B1328" s="164" t="s">
        <v>1636</v>
      </c>
      <c r="C1328" s="163" t="s">
        <v>795</v>
      </c>
      <c r="D1328" s="163" t="s">
        <v>851</v>
      </c>
      <c r="E1328" s="163" t="str">
        <f t="shared" si="20"/>
        <v>SIP-Financial-Industrial Park</v>
      </c>
      <c r="F1328" s="165">
        <v>218575.73001299999</v>
      </c>
      <c r="G1328" s="166" t="s">
        <v>68</v>
      </c>
      <c r="H1328" s="167">
        <v>0.3</v>
      </c>
    </row>
    <row r="1329" spans="1:8" x14ac:dyDescent="0.3">
      <c r="A1329" s="164" t="s">
        <v>691</v>
      </c>
      <c r="B1329" s="164" t="s">
        <v>1637</v>
      </c>
      <c r="C1329" s="163" t="s">
        <v>848</v>
      </c>
      <c r="D1329" s="163" t="s">
        <v>885</v>
      </c>
      <c r="E1329" s="163" t="str">
        <f t="shared" si="20"/>
        <v>SIV-Materials-Chemical</v>
      </c>
      <c r="F1329" s="165">
        <v>25752.260343999998</v>
      </c>
      <c r="G1329" s="166" t="s">
        <v>64</v>
      </c>
      <c r="H1329" s="167">
        <v>0.5</v>
      </c>
    </row>
    <row r="1330" spans="1:8" x14ac:dyDescent="0.3">
      <c r="A1330" s="164" t="s">
        <v>691</v>
      </c>
      <c r="B1330" s="164" t="s">
        <v>1638</v>
      </c>
      <c r="C1330" s="163" t="s">
        <v>844</v>
      </c>
      <c r="D1330" s="163" t="s">
        <v>845</v>
      </c>
      <c r="E1330" s="163" t="str">
        <f t="shared" si="20"/>
        <v>SJG-Industrials-Engineering&amp;Construction</v>
      </c>
      <c r="F1330" s="165" t="e">
        <v>#N/A</v>
      </c>
      <c r="G1330" s="166" t="e">
        <v>#N/A</v>
      </c>
      <c r="H1330" s="167" t="e">
        <v>#N/A</v>
      </c>
    </row>
    <row r="1331" spans="1:8" x14ac:dyDescent="0.3">
      <c r="A1331" s="164" t="s">
        <v>691</v>
      </c>
      <c r="B1331" s="164" t="s">
        <v>1639</v>
      </c>
      <c r="C1331" s="163" t="s">
        <v>844</v>
      </c>
      <c r="D1331" s="163" t="s">
        <v>845</v>
      </c>
      <c r="E1331" s="163" t="str">
        <f t="shared" si="20"/>
        <v>SJM-Industrials-Engineering&amp;Construction</v>
      </c>
      <c r="F1331" s="165">
        <v>-3577.8602259999998</v>
      </c>
      <c r="G1331" s="166" t="s">
        <v>78</v>
      </c>
      <c r="H1331" s="167">
        <v>0.2</v>
      </c>
    </row>
    <row r="1332" spans="1:8" x14ac:dyDescent="0.3">
      <c r="A1332" s="164" t="s">
        <v>691</v>
      </c>
      <c r="B1332" s="164" t="s">
        <v>1640</v>
      </c>
      <c r="C1332" s="163" t="s">
        <v>833</v>
      </c>
      <c r="D1332" s="163" t="s">
        <v>835</v>
      </c>
      <c r="E1332" s="163" t="str">
        <f t="shared" si="20"/>
        <v>SKH-Consumer Staples-Food &amp; Beverage</v>
      </c>
      <c r="F1332" s="165">
        <v>107854.75345800001</v>
      </c>
      <c r="G1332" s="166" t="s">
        <v>61</v>
      </c>
      <c r="H1332" s="167">
        <v>0.5</v>
      </c>
    </row>
    <row r="1333" spans="1:8" x14ac:dyDescent="0.3">
      <c r="A1333" s="164" t="s">
        <v>691</v>
      </c>
      <c r="B1333" s="164" t="s">
        <v>1641</v>
      </c>
      <c r="C1333" s="163" t="s">
        <v>833</v>
      </c>
      <c r="D1333" s="163" t="s">
        <v>835</v>
      </c>
      <c r="E1333" s="163" t="str">
        <f t="shared" si="20"/>
        <v>SKN-Consumer Staples-Food &amp; Beverage</v>
      </c>
      <c r="F1333" s="165">
        <v>3562.4328909999999</v>
      </c>
      <c r="G1333" s="166" t="s">
        <v>61</v>
      </c>
      <c r="H1333" s="167">
        <v>0.5</v>
      </c>
    </row>
    <row r="1334" spans="1:8" x14ac:dyDescent="0.3">
      <c r="A1334" s="164" t="s">
        <v>691</v>
      </c>
      <c r="B1334" s="164" t="s">
        <v>1642</v>
      </c>
      <c r="C1334" s="163" t="s">
        <v>833</v>
      </c>
      <c r="D1334" s="163" t="s">
        <v>835</v>
      </c>
      <c r="E1334" s="163" t="str">
        <f t="shared" si="20"/>
        <v>SKV-Consumer Staples-Food &amp; Beverage</v>
      </c>
      <c r="F1334" s="165">
        <v>79142.048196000003</v>
      </c>
      <c r="G1334" s="166" t="s">
        <v>64</v>
      </c>
      <c r="H1334" s="167">
        <v>0.5</v>
      </c>
    </row>
    <row r="1335" spans="1:8" x14ac:dyDescent="0.3">
      <c r="A1335" s="164" t="s">
        <v>691</v>
      </c>
      <c r="B1335" s="164" t="s">
        <v>1643</v>
      </c>
      <c r="C1335" s="163" t="s">
        <v>833</v>
      </c>
      <c r="D1335" s="163" t="s">
        <v>838</v>
      </c>
      <c r="E1335" s="163" t="str">
        <f t="shared" si="20"/>
        <v>SNC-Consumer Staples-Fisheries</v>
      </c>
      <c r="F1335" s="165">
        <v>12393.181022000001</v>
      </c>
      <c r="G1335" s="166" t="s">
        <v>68</v>
      </c>
      <c r="H1335" s="167">
        <v>0.3</v>
      </c>
    </row>
    <row r="1336" spans="1:8" x14ac:dyDescent="0.3">
      <c r="A1336" s="164" t="s">
        <v>691</v>
      </c>
      <c r="B1336" s="164" t="s">
        <v>1644</v>
      </c>
      <c r="C1336" s="163" t="s">
        <v>795</v>
      </c>
      <c r="D1336" s="163" t="s">
        <v>851</v>
      </c>
      <c r="E1336" s="163" t="str">
        <f t="shared" si="20"/>
        <v>SNZ-Financial-Industrial Park</v>
      </c>
      <c r="F1336" s="165">
        <v>466247.11472800002</v>
      </c>
      <c r="G1336" s="166" t="s">
        <v>61</v>
      </c>
      <c r="H1336" s="167">
        <v>0.5</v>
      </c>
    </row>
    <row r="1337" spans="1:8" x14ac:dyDescent="0.3">
      <c r="A1337" s="164" t="s">
        <v>691</v>
      </c>
      <c r="B1337" s="164" t="s">
        <v>1645</v>
      </c>
      <c r="C1337" s="163" t="s">
        <v>829</v>
      </c>
      <c r="D1337" s="163" t="s">
        <v>857</v>
      </c>
      <c r="E1337" s="163" t="str">
        <f t="shared" si="20"/>
        <v>SON-Consumer Discretionary-Consumer Services</v>
      </c>
      <c r="F1337" s="165">
        <v>203.35528199999999</v>
      </c>
      <c r="G1337" s="166" t="e">
        <v>#N/A</v>
      </c>
      <c r="H1337" s="167" t="e">
        <v>#N/A</v>
      </c>
    </row>
    <row r="1338" spans="1:8" x14ac:dyDescent="0.3">
      <c r="A1338" s="164" t="s">
        <v>691</v>
      </c>
      <c r="B1338" s="164" t="s">
        <v>1646</v>
      </c>
      <c r="C1338" s="163" t="s">
        <v>829</v>
      </c>
      <c r="D1338" s="163" t="s">
        <v>898</v>
      </c>
      <c r="E1338" s="163" t="str">
        <f t="shared" si="20"/>
        <v>SOV-Consumer Discretionary-Wholesale</v>
      </c>
      <c r="F1338" s="165">
        <v>4621.024512</v>
      </c>
      <c r="G1338" s="166" t="s">
        <v>68</v>
      </c>
      <c r="H1338" s="167">
        <v>0.3</v>
      </c>
    </row>
    <row r="1339" spans="1:8" x14ac:dyDescent="0.3">
      <c r="A1339" s="164" t="s">
        <v>691</v>
      </c>
      <c r="B1339" s="164" t="s">
        <v>1647</v>
      </c>
      <c r="C1339" s="163" t="s">
        <v>874</v>
      </c>
      <c r="D1339" s="163" t="s">
        <v>876</v>
      </c>
      <c r="E1339" s="163" t="str">
        <f t="shared" si="20"/>
        <v>SP2-Utilities-Hydroelectric Power</v>
      </c>
      <c r="F1339" s="165">
        <v>-8730.0818049999998</v>
      </c>
      <c r="G1339" s="166" t="s">
        <v>78</v>
      </c>
      <c r="H1339" s="167">
        <v>0.2</v>
      </c>
    </row>
    <row r="1340" spans="1:8" x14ac:dyDescent="0.3">
      <c r="A1340" s="164" t="s">
        <v>691</v>
      </c>
      <c r="B1340" s="164" t="s">
        <v>1648</v>
      </c>
      <c r="C1340" s="163" t="s">
        <v>848</v>
      </c>
      <c r="D1340" s="163" t="s">
        <v>887</v>
      </c>
      <c r="E1340" s="163" t="str">
        <f t="shared" si="20"/>
        <v>SPA-Materials-Packaging&amp;Containers</v>
      </c>
      <c r="F1340" s="165">
        <v>10846.839764</v>
      </c>
      <c r="G1340" s="166" t="s">
        <v>64</v>
      </c>
      <c r="H1340" s="167">
        <v>0.5</v>
      </c>
    </row>
    <row r="1341" spans="1:8" x14ac:dyDescent="0.3">
      <c r="A1341" s="164" t="s">
        <v>691</v>
      </c>
      <c r="B1341" s="164" t="s">
        <v>1649</v>
      </c>
      <c r="C1341" s="163" t="s">
        <v>829</v>
      </c>
      <c r="D1341" s="163" t="s">
        <v>866</v>
      </c>
      <c r="E1341" s="163" t="str">
        <f t="shared" si="20"/>
        <v>SPB-Consumer Discretionary-Textiles</v>
      </c>
      <c r="F1341" s="165">
        <v>35679.511089</v>
      </c>
      <c r="G1341" s="166" t="s">
        <v>66</v>
      </c>
      <c r="H1341" s="167">
        <v>0.5</v>
      </c>
    </row>
    <row r="1342" spans="1:8" x14ac:dyDescent="0.3">
      <c r="A1342" s="164" t="s">
        <v>691</v>
      </c>
      <c r="B1342" s="164" t="s">
        <v>1650</v>
      </c>
      <c r="C1342" s="163" t="s">
        <v>833</v>
      </c>
      <c r="D1342" s="163" t="s">
        <v>834</v>
      </c>
      <c r="E1342" s="163" t="str">
        <f t="shared" si="20"/>
        <v>SPC-Consumer Staples-Agriculture</v>
      </c>
      <c r="F1342" s="165">
        <v>39859.427065000003</v>
      </c>
      <c r="G1342" s="166" t="s">
        <v>64</v>
      </c>
      <c r="H1342" s="167">
        <v>0.5</v>
      </c>
    </row>
    <row r="1343" spans="1:8" x14ac:dyDescent="0.3">
      <c r="A1343" s="164" t="s">
        <v>691</v>
      </c>
      <c r="B1343" s="164" t="s">
        <v>1651</v>
      </c>
      <c r="C1343" s="163" t="s">
        <v>833</v>
      </c>
      <c r="D1343" s="163" t="s">
        <v>838</v>
      </c>
      <c r="E1343" s="163" t="str">
        <f t="shared" si="20"/>
        <v>SPD-Consumer Staples-Fisheries</v>
      </c>
      <c r="F1343" s="165">
        <v>1724.902139</v>
      </c>
      <c r="G1343" s="166" t="s">
        <v>73</v>
      </c>
      <c r="H1343" s="167">
        <v>0.3</v>
      </c>
    </row>
    <row r="1344" spans="1:8" x14ac:dyDescent="0.3">
      <c r="A1344" s="164" t="s">
        <v>691</v>
      </c>
      <c r="B1344" s="164" t="s">
        <v>1652</v>
      </c>
      <c r="C1344" s="163" t="s">
        <v>833</v>
      </c>
      <c r="D1344" s="163" t="s">
        <v>838</v>
      </c>
      <c r="E1344" s="163" t="str">
        <f t="shared" si="20"/>
        <v>SPH-Consumer Staples-Fisheries</v>
      </c>
      <c r="F1344" s="165">
        <v>11958.389642</v>
      </c>
      <c r="G1344" s="166" t="s">
        <v>64</v>
      </c>
      <c r="H1344" s="167">
        <v>0.5</v>
      </c>
    </row>
    <row r="1345" spans="1:8" x14ac:dyDescent="0.3">
      <c r="A1345" s="164" t="s">
        <v>691</v>
      </c>
      <c r="B1345" s="164" t="s">
        <v>1653</v>
      </c>
      <c r="C1345" s="163" t="s">
        <v>833</v>
      </c>
      <c r="D1345" s="163" t="s">
        <v>838</v>
      </c>
      <c r="E1345" s="163" t="str">
        <f t="shared" si="20"/>
        <v>SPV-Consumer Staples-Fisheries</v>
      </c>
      <c r="F1345" s="165">
        <v>20196.571318999999</v>
      </c>
      <c r="G1345" s="166" t="s">
        <v>75</v>
      </c>
      <c r="H1345" s="167">
        <v>0.2</v>
      </c>
    </row>
    <row r="1346" spans="1:8" x14ac:dyDescent="0.3">
      <c r="A1346" s="164" t="s">
        <v>691</v>
      </c>
      <c r="B1346" s="164" t="s">
        <v>1654</v>
      </c>
      <c r="C1346" s="163" t="s">
        <v>848</v>
      </c>
      <c r="D1346" s="163" t="s">
        <v>849</v>
      </c>
      <c r="E1346" s="163" t="str">
        <f t="shared" si="20"/>
        <v>SQC-Materials-Mining</v>
      </c>
      <c r="F1346" s="165">
        <v>-30928.683689000001</v>
      </c>
      <c r="G1346" s="166" t="s">
        <v>73</v>
      </c>
      <c r="H1346" s="167">
        <v>0.3</v>
      </c>
    </row>
    <row r="1347" spans="1:8" x14ac:dyDescent="0.3">
      <c r="A1347" s="164" t="s">
        <v>691</v>
      </c>
      <c r="B1347" s="164" t="s">
        <v>1655</v>
      </c>
      <c r="C1347" s="163" t="s">
        <v>829</v>
      </c>
      <c r="D1347" s="163" t="s">
        <v>857</v>
      </c>
      <c r="E1347" s="163" t="str">
        <f t="shared" ref="E1347:E1410" si="21">B1347&amp;"-"&amp;C1347&amp;"-"&amp;D1347</f>
        <v>SRB-Consumer Discretionary-Consumer Services</v>
      </c>
      <c r="F1347" s="165">
        <v>-3325.107704</v>
      </c>
      <c r="G1347" s="166" t="s">
        <v>78</v>
      </c>
      <c r="H1347" s="167">
        <v>0.2</v>
      </c>
    </row>
    <row r="1348" spans="1:8" x14ac:dyDescent="0.3">
      <c r="A1348" s="164" t="s">
        <v>691</v>
      </c>
      <c r="B1348" s="164" t="s">
        <v>1656</v>
      </c>
      <c r="C1348" s="163" t="s">
        <v>844</v>
      </c>
      <c r="D1348" s="163" t="s">
        <v>856</v>
      </c>
      <c r="E1348" s="163" t="str">
        <f t="shared" si="21"/>
        <v>SRT-Industrials-Transportation</v>
      </c>
      <c r="F1348" s="165">
        <v>-904.798812</v>
      </c>
      <c r="G1348" s="166" t="s">
        <v>78</v>
      </c>
      <c r="H1348" s="167">
        <v>0.2</v>
      </c>
    </row>
    <row r="1349" spans="1:8" x14ac:dyDescent="0.3">
      <c r="A1349" s="164" t="s">
        <v>691</v>
      </c>
      <c r="B1349" s="164" t="s">
        <v>1657</v>
      </c>
      <c r="C1349" s="163" t="s">
        <v>829</v>
      </c>
      <c r="D1349" s="163" t="s">
        <v>866</v>
      </c>
      <c r="E1349" s="163" t="str">
        <f t="shared" si="21"/>
        <v>SSF-Consumer Discretionary-Textiles</v>
      </c>
      <c r="F1349" s="165">
        <v>-803.73046799999997</v>
      </c>
      <c r="G1349" s="166" t="s">
        <v>80</v>
      </c>
      <c r="H1349" s="167">
        <v>0</v>
      </c>
    </row>
    <row r="1350" spans="1:8" x14ac:dyDescent="0.3">
      <c r="A1350" s="164" t="s">
        <v>691</v>
      </c>
      <c r="B1350" s="164" t="s">
        <v>1658</v>
      </c>
      <c r="C1350" s="163" t="s">
        <v>844</v>
      </c>
      <c r="D1350" s="163" t="s">
        <v>856</v>
      </c>
      <c r="E1350" s="163" t="str">
        <f t="shared" si="21"/>
        <v>SSG-Industrials-Transportation</v>
      </c>
      <c r="F1350" s="165">
        <v>35723.331729999998</v>
      </c>
      <c r="G1350" s="166" t="s">
        <v>77</v>
      </c>
      <c r="H1350" s="167">
        <v>0.2</v>
      </c>
    </row>
    <row r="1351" spans="1:8" x14ac:dyDescent="0.3">
      <c r="A1351" s="164" t="s">
        <v>691</v>
      </c>
      <c r="B1351" s="164" t="s">
        <v>1659</v>
      </c>
      <c r="C1351" s="163" t="s">
        <v>833</v>
      </c>
      <c r="D1351" s="163" t="s">
        <v>838</v>
      </c>
      <c r="E1351" s="163" t="str">
        <f t="shared" si="21"/>
        <v>SSN-Consumer Staples-Fisheries</v>
      </c>
      <c r="F1351" s="165">
        <v>656.98499300000003</v>
      </c>
      <c r="G1351" s="166" t="s">
        <v>77</v>
      </c>
      <c r="H1351" s="167">
        <v>0.2</v>
      </c>
    </row>
    <row r="1352" spans="1:8" x14ac:dyDescent="0.3">
      <c r="A1352" s="164" t="s">
        <v>691</v>
      </c>
      <c r="B1352" s="164" t="s">
        <v>1660</v>
      </c>
      <c r="C1352" s="163" t="s">
        <v>844</v>
      </c>
      <c r="D1352" s="163" t="s">
        <v>1074</v>
      </c>
      <c r="E1352" s="163" t="str">
        <f t="shared" si="21"/>
        <v>SSU-Industrials-Waste &amp; Disposable services</v>
      </c>
      <c r="F1352" s="165">
        <v>1543.101013</v>
      </c>
      <c r="G1352" s="166" t="s">
        <v>66</v>
      </c>
      <c r="H1352" s="167">
        <v>0.5</v>
      </c>
    </row>
    <row r="1353" spans="1:8" x14ac:dyDescent="0.3">
      <c r="A1353" s="164" t="s">
        <v>691</v>
      </c>
      <c r="B1353" s="164" t="s">
        <v>1661</v>
      </c>
      <c r="C1353" s="163" t="s">
        <v>795</v>
      </c>
      <c r="D1353" s="163" t="s">
        <v>852</v>
      </c>
      <c r="E1353" s="163" t="str">
        <f t="shared" si="21"/>
        <v>STL-Financial-Real Estate</v>
      </c>
      <c r="F1353" s="165">
        <v>-146706.98384100001</v>
      </c>
      <c r="G1353" s="166" t="s">
        <v>80</v>
      </c>
      <c r="H1353" s="167">
        <v>0</v>
      </c>
    </row>
    <row r="1354" spans="1:8" x14ac:dyDescent="0.3">
      <c r="A1354" s="164" t="s">
        <v>691</v>
      </c>
      <c r="B1354" s="164" t="s">
        <v>1662</v>
      </c>
      <c r="C1354" s="163" t="s">
        <v>844</v>
      </c>
      <c r="D1354" s="163" t="s">
        <v>856</v>
      </c>
      <c r="E1354" s="163" t="str">
        <f t="shared" si="21"/>
        <v>STS-Industrials-Transportation</v>
      </c>
      <c r="F1354" s="165">
        <v>11395.406714999999</v>
      </c>
      <c r="G1354" s="166" t="s">
        <v>64</v>
      </c>
      <c r="H1354" s="167">
        <v>0.5</v>
      </c>
    </row>
    <row r="1355" spans="1:8" x14ac:dyDescent="0.3">
      <c r="A1355" s="164" t="s">
        <v>691</v>
      </c>
      <c r="B1355" s="164" t="s">
        <v>1663</v>
      </c>
      <c r="C1355" s="163" t="s">
        <v>829</v>
      </c>
      <c r="D1355" s="163" t="s">
        <v>853</v>
      </c>
      <c r="E1355" s="163" t="str">
        <f t="shared" si="21"/>
        <v>STT-Consumer Discretionary-Travel Services</v>
      </c>
      <c r="F1355" s="165">
        <v>-4040.041862</v>
      </c>
      <c r="G1355" s="166" t="s">
        <v>78</v>
      </c>
      <c r="H1355" s="167">
        <v>0.2</v>
      </c>
    </row>
    <row r="1356" spans="1:8" x14ac:dyDescent="0.3">
      <c r="A1356" s="164" t="s">
        <v>691</v>
      </c>
      <c r="B1356" s="164" t="s">
        <v>1664</v>
      </c>
      <c r="C1356" s="163" t="s">
        <v>844</v>
      </c>
      <c r="D1356" s="163" t="s">
        <v>1074</v>
      </c>
      <c r="E1356" s="163" t="str">
        <f t="shared" si="21"/>
        <v>STU-Industrials-Waste &amp; Disposable services</v>
      </c>
      <c r="F1356" s="165">
        <v>7438.3901409999999</v>
      </c>
      <c r="G1356" s="166" t="s">
        <v>64</v>
      </c>
      <c r="H1356" s="167">
        <v>0.5</v>
      </c>
    </row>
    <row r="1357" spans="1:8" x14ac:dyDescent="0.3">
      <c r="A1357" s="164" t="s">
        <v>691</v>
      </c>
      <c r="B1357" s="164" t="s">
        <v>1665</v>
      </c>
      <c r="C1357" s="163" t="s">
        <v>848</v>
      </c>
      <c r="D1357" s="163" t="s">
        <v>894</v>
      </c>
      <c r="E1357" s="163" t="str">
        <f t="shared" si="21"/>
        <v>STV-Materials-Ceramic, Granic, Brick</v>
      </c>
      <c r="F1357" s="165">
        <v>8595.8536609999992</v>
      </c>
      <c r="G1357" s="166" t="s">
        <v>75</v>
      </c>
      <c r="H1357" s="167">
        <v>0.2</v>
      </c>
    </row>
    <row r="1358" spans="1:8" x14ac:dyDescent="0.3">
      <c r="A1358" s="164" t="s">
        <v>691</v>
      </c>
      <c r="B1358" s="164" t="s">
        <v>1666</v>
      </c>
      <c r="C1358" s="163" t="s">
        <v>874</v>
      </c>
      <c r="D1358" s="163" t="s">
        <v>878</v>
      </c>
      <c r="E1358" s="163" t="str">
        <f t="shared" si="21"/>
        <v>STW-Utilities-Water</v>
      </c>
      <c r="F1358" s="165">
        <v>-21324.390229000001</v>
      </c>
      <c r="G1358" s="166" t="s">
        <v>73</v>
      </c>
      <c r="H1358" s="167">
        <v>0.3</v>
      </c>
    </row>
    <row r="1359" spans="1:8" x14ac:dyDescent="0.3">
      <c r="A1359" s="164" t="s">
        <v>691</v>
      </c>
      <c r="B1359" s="164" t="s">
        <v>1667</v>
      </c>
      <c r="C1359" s="163" t="s">
        <v>848</v>
      </c>
      <c r="D1359" s="163" t="s">
        <v>849</v>
      </c>
      <c r="E1359" s="163" t="str">
        <f t="shared" si="21"/>
        <v>SUM-Materials-Mining</v>
      </c>
      <c r="F1359" s="165">
        <v>1742.173747</v>
      </c>
      <c r="G1359" s="166" t="s">
        <v>71</v>
      </c>
      <c r="H1359" s="167">
        <v>0.3</v>
      </c>
    </row>
    <row r="1360" spans="1:8" x14ac:dyDescent="0.3">
      <c r="A1360" s="164" t="s">
        <v>691</v>
      </c>
      <c r="B1360" s="164" t="s">
        <v>1668</v>
      </c>
      <c r="C1360" s="163" t="s">
        <v>829</v>
      </c>
      <c r="D1360" s="163" t="s">
        <v>830</v>
      </c>
      <c r="E1360" s="163" t="str">
        <f t="shared" si="21"/>
        <v>SVG-Consumer Discretionary-Consumer Retailing</v>
      </c>
      <c r="F1360" s="165">
        <v>2829.8610739999999</v>
      </c>
      <c r="G1360" s="166" t="s">
        <v>78</v>
      </c>
      <c r="H1360" s="167">
        <v>0.2</v>
      </c>
    </row>
    <row r="1361" spans="1:8" x14ac:dyDescent="0.3">
      <c r="A1361" s="164" t="s">
        <v>691</v>
      </c>
      <c r="B1361" s="164" t="s">
        <v>1669</v>
      </c>
      <c r="C1361" s="163" t="s">
        <v>874</v>
      </c>
      <c r="D1361" s="163" t="s">
        <v>876</v>
      </c>
      <c r="E1361" s="163" t="str">
        <f t="shared" si="21"/>
        <v>SVH-Utilities-Hydroelectric Power</v>
      </c>
      <c r="F1361" s="165">
        <v>14322.866755999999</v>
      </c>
      <c r="G1361" s="166" t="s">
        <v>77</v>
      </c>
      <c r="H1361" s="167">
        <v>0.2</v>
      </c>
    </row>
    <row r="1362" spans="1:8" x14ac:dyDescent="0.3">
      <c r="A1362" s="164" t="s">
        <v>691</v>
      </c>
      <c r="B1362" s="164" t="s">
        <v>1670</v>
      </c>
      <c r="C1362" s="163" t="s">
        <v>829</v>
      </c>
      <c r="D1362" s="163" t="s">
        <v>857</v>
      </c>
      <c r="E1362" s="163" t="str">
        <f t="shared" si="21"/>
        <v>SVL-Consumer Discretionary-Consumer Services</v>
      </c>
      <c r="F1362" s="165">
        <v>785.77755500000001</v>
      </c>
      <c r="G1362" s="166" t="s">
        <v>68</v>
      </c>
      <c r="H1362" s="167">
        <v>0.3</v>
      </c>
    </row>
    <row r="1363" spans="1:8" x14ac:dyDescent="0.3">
      <c r="A1363" s="164" t="s">
        <v>691</v>
      </c>
      <c r="B1363" s="164" t="s">
        <v>1671</v>
      </c>
      <c r="C1363" s="163" t="s">
        <v>844</v>
      </c>
      <c r="D1363" s="163" t="s">
        <v>856</v>
      </c>
      <c r="E1363" s="163" t="str">
        <f t="shared" si="21"/>
        <v>SWC-Industrials-Transportation</v>
      </c>
      <c r="F1363" s="165">
        <v>105848.98581100001</v>
      </c>
      <c r="G1363" s="166" t="s">
        <v>66</v>
      </c>
      <c r="H1363" s="167">
        <v>0.5</v>
      </c>
    </row>
    <row r="1364" spans="1:8" x14ac:dyDescent="0.3">
      <c r="A1364" s="164" t="s">
        <v>691</v>
      </c>
      <c r="B1364" s="164" t="s">
        <v>1672</v>
      </c>
      <c r="C1364" s="163" t="s">
        <v>844</v>
      </c>
      <c r="D1364" s="163" t="s">
        <v>1074</v>
      </c>
      <c r="E1364" s="163" t="str">
        <f t="shared" si="21"/>
        <v>SZE-Industrials-Waste &amp; Disposable services</v>
      </c>
      <c r="F1364" s="165">
        <v>28583.993317</v>
      </c>
      <c r="G1364" s="166" t="s">
        <v>64</v>
      </c>
      <c r="H1364" s="167">
        <v>0.5</v>
      </c>
    </row>
    <row r="1365" spans="1:8" x14ac:dyDescent="0.3">
      <c r="A1365" s="164" t="s">
        <v>691</v>
      </c>
      <c r="B1365" s="164" t="s">
        <v>1673</v>
      </c>
      <c r="C1365" s="163" t="s">
        <v>829</v>
      </c>
      <c r="D1365" s="163" t="s">
        <v>898</v>
      </c>
      <c r="E1365" s="163" t="str">
        <f t="shared" si="21"/>
        <v>T12-Consumer Discretionary-Wholesale</v>
      </c>
      <c r="F1365" s="165">
        <v>5023.7083510000002</v>
      </c>
      <c r="G1365" s="166" t="s">
        <v>64</v>
      </c>
      <c r="H1365" s="167">
        <v>0.5</v>
      </c>
    </row>
    <row r="1366" spans="1:8" x14ac:dyDescent="0.3">
      <c r="A1366" s="164" t="s">
        <v>691</v>
      </c>
      <c r="B1366" s="164" t="s">
        <v>1674</v>
      </c>
      <c r="C1366" s="163" t="s">
        <v>844</v>
      </c>
      <c r="D1366" s="163" t="s">
        <v>845</v>
      </c>
      <c r="E1366" s="163" t="str">
        <f t="shared" si="21"/>
        <v>TA3-Industrials-Engineering&amp;Construction</v>
      </c>
      <c r="F1366" s="165">
        <v>850.016977</v>
      </c>
      <c r="G1366" s="166" t="s">
        <v>77</v>
      </c>
      <c r="H1366" s="167">
        <v>0.2</v>
      </c>
    </row>
    <row r="1367" spans="1:8" x14ac:dyDescent="0.3">
      <c r="A1367" s="164" t="s">
        <v>691</v>
      </c>
      <c r="B1367" s="164" t="s">
        <v>1675</v>
      </c>
      <c r="C1367" s="163" t="s">
        <v>844</v>
      </c>
      <c r="D1367" s="163" t="s">
        <v>845</v>
      </c>
      <c r="E1367" s="163" t="str">
        <f t="shared" si="21"/>
        <v>TA6-Industrials-Engineering&amp;Construction</v>
      </c>
      <c r="F1367" s="165">
        <v>5500.1199770000003</v>
      </c>
      <c r="G1367" s="166" t="s">
        <v>73</v>
      </c>
      <c r="H1367" s="167">
        <v>0.3</v>
      </c>
    </row>
    <row r="1368" spans="1:8" x14ac:dyDescent="0.3">
      <c r="A1368" s="164" t="s">
        <v>691</v>
      </c>
      <c r="B1368" s="164" t="s">
        <v>1676</v>
      </c>
      <c r="C1368" s="163" t="s">
        <v>829</v>
      </c>
      <c r="D1368" s="163" t="s">
        <v>898</v>
      </c>
      <c r="E1368" s="163" t="str">
        <f t="shared" si="21"/>
        <v>TAG-Consumer Discretionary-Wholesale</v>
      </c>
      <c r="F1368" s="165" t="e">
        <v>#N/A</v>
      </c>
      <c r="G1368" s="166" t="e">
        <v>#N/A</v>
      </c>
      <c r="H1368" s="167" t="e">
        <v>#N/A</v>
      </c>
    </row>
    <row r="1369" spans="1:8" x14ac:dyDescent="0.3">
      <c r="A1369" s="164" t="s">
        <v>691</v>
      </c>
      <c r="B1369" s="164" t="s">
        <v>1677</v>
      </c>
      <c r="C1369" s="163" t="s">
        <v>833</v>
      </c>
      <c r="D1369" s="163" t="s">
        <v>835</v>
      </c>
      <c r="E1369" s="163" t="str">
        <f t="shared" si="21"/>
        <v>TAN-Consumer Staples-Food &amp; Beverage</v>
      </c>
      <c r="F1369" s="165" t="e">
        <v>#N/A</v>
      </c>
      <c r="G1369" s="166" t="e">
        <v>#N/A</v>
      </c>
      <c r="H1369" s="167" t="e">
        <v>#N/A</v>
      </c>
    </row>
    <row r="1370" spans="1:8" x14ac:dyDescent="0.3">
      <c r="A1370" s="164" t="s">
        <v>691</v>
      </c>
      <c r="B1370" s="164" t="s">
        <v>1678</v>
      </c>
      <c r="C1370" s="163" t="s">
        <v>844</v>
      </c>
      <c r="D1370" s="163" t="s">
        <v>1074</v>
      </c>
      <c r="E1370" s="163" t="str">
        <f t="shared" si="21"/>
        <v>TAP-Industrials-Waste &amp; Disposable services</v>
      </c>
      <c r="F1370" s="165">
        <v>4288.0356060000004</v>
      </c>
      <c r="G1370" s="166" t="s">
        <v>64</v>
      </c>
      <c r="H1370" s="167">
        <v>0.5</v>
      </c>
    </row>
    <row r="1371" spans="1:8" x14ac:dyDescent="0.3">
      <c r="A1371" s="164" t="s">
        <v>691</v>
      </c>
      <c r="B1371" s="164" t="s">
        <v>1679</v>
      </c>
      <c r="C1371" s="163" t="s">
        <v>874</v>
      </c>
      <c r="D1371" s="163" t="s">
        <v>878</v>
      </c>
      <c r="E1371" s="163" t="str">
        <f t="shared" si="21"/>
        <v>TAW-Utilities-Water</v>
      </c>
      <c r="F1371" s="165">
        <v>5179.8235599999998</v>
      </c>
      <c r="G1371" s="166" t="s">
        <v>68</v>
      </c>
      <c r="H1371" s="167">
        <v>0.3</v>
      </c>
    </row>
    <row r="1372" spans="1:8" x14ac:dyDescent="0.3">
      <c r="A1372" s="164" t="s">
        <v>691</v>
      </c>
      <c r="B1372" s="164" t="s">
        <v>1680</v>
      </c>
      <c r="C1372" s="163" t="s">
        <v>848</v>
      </c>
      <c r="D1372" s="163" t="s">
        <v>887</v>
      </c>
      <c r="E1372" s="163" t="str">
        <f t="shared" si="21"/>
        <v>TB8-Materials-Packaging&amp;Containers</v>
      </c>
      <c r="F1372" s="165">
        <v>1384.1469139999999</v>
      </c>
      <c r="G1372" s="166" t="s">
        <v>66</v>
      </c>
      <c r="H1372" s="167">
        <v>0.5</v>
      </c>
    </row>
    <row r="1373" spans="1:8" x14ac:dyDescent="0.3">
      <c r="A1373" s="164" t="s">
        <v>691</v>
      </c>
      <c r="B1373" s="164" t="s">
        <v>1681</v>
      </c>
      <c r="C1373" s="163" t="s">
        <v>844</v>
      </c>
      <c r="D1373" s="163" t="s">
        <v>879</v>
      </c>
      <c r="E1373" s="163" t="str">
        <f t="shared" si="21"/>
        <v>TBD-Industrials-Electrical Compo&amp;Equip</v>
      </c>
      <c r="F1373" s="165">
        <v>102743.440873</v>
      </c>
      <c r="G1373" s="166" t="s">
        <v>75</v>
      </c>
      <c r="H1373" s="167">
        <v>0.2</v>
      </c>
    </row>
    <row r="1374" spans="1:8" x14ac:dyDescent="0.3">
      <c r="A1374" s="164" t="s">
        <v>691</v>
      </c>
      <c r="B1374" s="164" t="s">
        <v>1682</v>
      </c>
      <c r="C1374" s="163" t="s">
        <v>844</v>
      </c>
      <c r="D1374" s="163" t="s">
        <v>845</v>
      </c>
      <c r="E1374" s="163" t="str">
        <f t="shared" si="21"/>
        <v>TBT-Industrials-Engineering&amp;Construction</v>
      </c>
      <c r="F1374" s="165">
        <v>-32748.244631000001</v>
      </c>
      <c r="G1374" s="166" t="s">
        <v>80</v>
      </c>
      <c r="H1374" s="167">
        <v>0</v>
      </c>
    </row>
    <row r="1375" spans="1:8" x14ac:dyDescent="0.3">
      <c r="A1375" s="164" t="s">
        <v>691</v>
      </c>
      <c r="B1375" s="164" t="s">
        <v>1683</v>
      </c>
      <c r="C1375" s="163" t="s">
        <v>833</v>
      </c>
      <c r="D1375" s="163" t="s">
        <v>838</v>
      </c>
      <c r="E1375" s="163" t="str">
        <f t="shared" si="21"/>
        <v>TCJ-Consumer Staples-Fisheries</v>
      </c>
      <c r="F1375" s="165">
        <v>-3819.9535609999998</v>
      </c>
      <c r="G1375" s="166" t="s">
        <v>80</v>
      </c>
      <c r="H1375" s="167">
        <v>0</v>
      </c>
    </row>
    <row r="1376" spans="1:8" x14ac:dyDescent="0.3">
      <c r="A1376" s="164" t="s">
        <v>691</v>
      </c>
      <c r="B1376" s="164" t="s">
        <v>1684</v>
      </c>
      <c r="C1376" s="163" t="s">
        <v>844</v>
      </c>
      <c r="D1376" s="163" t="s">
        <v>845</v>
      </c>
      <c r="E1376" s="163" t="str">
        <f t="shared" si="21"/>
        <v>TCK-Industrials-Engineering&amp;Construction</v>
      </c>
      <c r="F1376" s="165">
        <v>-37256.535679000001</v>
      </c>
      <c r="G1376" s="166" t="s">
        <v>78</v>
      </c>
      <c r="H1376" s="167">
        <v>0.2</v>
      </c>
    </row>
    <row r="1377" spans="1:8" x14ac:dyDescent="0.3">
      <c r="A1377" s="164" t="s">
        <v>691</v>
      </c>
      <c r="B1377" s="164" t="s">
        <v>1685</v>
      </c>
      <c r="C1377" s="163" t="s">
        <v>844</v>
      </c>
      <c r="D1377" s="163" t="s">
        <v>856</v>
      </c>
      <c r="E1377" s="163" t="str">
        <f t="shared" si="21"/>
        <v>TCW-Industrials-Transportation</v>
      </c>
      <c r="F1377" s="165">
        <v>57743.349582000003</v>
      </c>
      <c r="G1377" s="166" t="s">
        <v>68</v>
      </c>
      <c r="H1377" s="167">
        <v>0.3</v>
      </c>
    </row>
    <row r="1378" spans="1:8" x14ac:dyDescent="0.3">
      <c r="A1378" s="164" t="s">
        <v>691</v>
      </c>
      <c r="B1378" s="164" t="s">
        <v>1686</v>
      </c>
      <c r="C1378" s="163" t="s">
        <v>874</v>
      </c>
      <c r="D1378" s="163" t="s">
        <v>876</v>
      </c>
      <c r="E1378" s="163" t="str">
        <f t="shared" si="21"/>
        <v>TDB-Utilities-Hydroelectric Power</v>
      </c>
      <c r="F1378" s="165">
        <v>27050.390585000001</v>
      </c>
      <c r="G1378" s="166" t="s">
        <v>61</v>
      </c>
      <c r="H1378" s="167">
        <v>0.5</v>
      </c>
    </row>
    <row r="1379" spans="1:8" x14ac:dyDescent="0.3">
      <c r="A1379" s="164" t="s">
        <v>691</v>
      </c>
      <c r="B1379" s="164" t="s">
        <v>1687</v>
      </c>
      <c r="C1379" s="163" t="s">
        <v>848</v>
      </c>
      <c r="D1379" s="163" t="s">
        <v>885</v>
      </c>
      <c r="E1379" s="163" t="str">
        <f t="shared" si="21"/>
        <v>TDP-Materials-Chemical</v>
      </c>
      <c r="F1379" s="165">
        <v>36087.754538000001</v>
      </c>
      <c r="G1379" s="166" t="s">
        <v>75</v>
      </c>
      <c r="H1379" s="167">
        <v>0.2</v>
      </c>
    </row>
    <row r="1380" spans="1:8" x14ac:dyDescent="0.3">
      <c r="A1380" s="164" t="s">
        <v>691</v>
      </c>
      <c r="B1380" s="164" t="s">
        <v>1688</v>
      </c>
      <c r="C1380" s="163" t="s">
        <v>848</v>
      </c>
      <c r="D1380" s="163" t="s">
        <v>889</v>
      </c>
      <c r="E1380" s="163" t="str">
        <f t="shared" si="21"/>
        <v xml:space="preserve">TDS-Materials-Steel </v>
      </c>
      <c r="F1380" s="165">
        <v>34336.381027000003</v>
      </c>
      <c r="G1380" s="166" t="s">
        <v>66</v>
      </c>
      <c r="H1380" s="167">
        <v>0.5</v>
      </c>
    </row>
    <row r="1381" spans="1:8" x14ac:dyDescent="0.3">
      <c r="A1381" s="164" t="s">
        <v>691</v>
      </c>
      <c r="B1381" s="164" t="s">
        <v>1689</v>
      </c>
      <c r="C1381" s="163" t="s">
        <v>844</v>
      </c>
      <c r="D1381" s="163" t="s">
        <v>845</v>
      </c>
      <c r="E1381" s="163" t="str">
        <f t="shared" si="21"/>
        <v>TEC-Industrials-Engineering&amp;Construction</v>
      </c>
      <c r="F1381" s="165">
        <v>312.14315099999999</v>
      </c>
      <c r="G1381" s="166" t="s">
        <v>77</v>
      </c>
      <c r="H1381" s="167">
        <v>0.2</v>
      </c>
    </row>
    <row r="1382" spans="1:8" x14ac:dyDescent="0.3">
      <c r="A1382" s="164" t="s">
        <v>691</v>
      </c>
      <c r="B1382" s="164" t="s">
        <v>1690</v>
      </c>
      <c r="C1382" s="163" t="s">
        <v>844</v>
      </c>
      <c r="D1382" s="163" t="s">
        <v>845</v>
      </c>
      <c r="E1382" s="163" t="str">
        <f t="shared" si="21"/>
        <v>TEL-Industrials-Engineering&amp;Construction</v>
      </c>
      <c r="F1382" s="165">
        <v>-11029.839779</v>
      </c>
      <c r="G1382" s="166" t="s">
        <v>68</v>
      </c>
      <c r="H1382" s="167">
        <v>0.3</v>
      </c>
    </row>
    <row r="1383" spans="1:8" x14ac:dyDescent="0.3">
      <c r="A1383" s="164" t="s">
        <v>691</v>
      </c>
      <c r="B1383" s="164" t="s">
        <v>1691</v>
      </c>
      <c r="C1383" s="163" t="s">
        <v>844</v>
      </c>
      <c r="D1383" s="163" t="s">
        <v>879</v>
      </c>
      <c r="E1383" s="163" t="str">
        <f t="shared" si="21"/>
        <v>TGP-Industrials-Electrical Compo&amp;Equip</v>
      </c>
      <c r="F1383" s="165">
        <v>8750.0035119999993</v>
      </c>
      <c r="G1383" s="166" t="s">
        <v>77</v>
      </c>
      <c r="H1383" s="167">
        <v>0.2</v>
      </c>
    </row>
    <row r="1384" spans="1:8" x14ac:dyDescent="0.3">
      <c r="A1384" s="164" t="s">
        <v>691</v>
      </c>
      <c r="B1384" s="164" t="s">
        <v>1692</v>
      </c>
      <c r="C1384" s="163" t="s">
        <v>829</v>
      </c>
      <c r="D1384" s="163" t="s">
        <v>898</v>
      </c>
      <c r="E1384" s="163" t="str">
        <f t="shared" si="21"/>
        <v>TH1-Consumer Discretionary-Wholesale</v>
      </c>
      <c r="F1384" s="165">
        <v>-22030.267427999999</v>
      </c>
      <c r="G1384" s="166" t="s">
        <v>80</v>
      </c>
      <c r="H1384" s="167">
        <v>0</v>
      </c>
    </row>
    <row r="1385" spans="1:8" x14ac:dyDescent="0.3">
      <c r="A1385" s="164" t="s">
        <v>691</v>
      </c>
      <c r="B1385" s="164" t="s">
        <v>1693</v>
      </c>
      <c r="C1385" s="163" t="s">
        <v>874</v>
      </c>
      <c r="D1385" s="163" t="s">
        <v>878</v>
      </c>
      <c r="E1385" s="163" t="str">
        <f t="shared" si="21"/>
        <v>THN-Utilities-Water</v>
      </c>
      <c r="F1385" s="165">
        <v>17552.580442999999</v>
      </c>
      <c r="G1385" s="166" t="s">
        <v>73</v>
      </c>
      <c r="H1385" s="167">
        <v>0.3</v>
      </c>
    </row>
    <row r="1386" spans="1:8" x14ac:dyDescent="0.3">
      <c r="A1386" s="164" t="s">
        <v>691</v>
      </c>
      <c r="B1386" s="164" t="s">
        <v>1694</v>
      </c>
      <c r="C1386" s="163" t="s">
        <v>844</v>
      </c>
      <c r="D1386" s="163" t="s">
        <v>856</v>
      </c>
      <c r="E1386" s="163" t="str">
        <f t="shared" si="21"/>
        <v>THR-Industrials-Transportation</v>
      </c>
      <c r="F1386" s="165">
        <v>2632.9031319999999</v>
      </c>
      <c r="G1386" s="166" t="s">
        <v>68</v>
      </c>
      <c r="H1386" s="167">
        <v>0.3</v>
      </c>
    </row>
    <row r="1387" spans="1:8" x14ac:dyDescent="0.3">
      <c r="A1387" s="164" t="s">
        <v>691</v>
      </c>
      <c r="B1387" s="164" t="s">
        <v>1695</v>
      </c>
      <c r="C1387" s="163" t="s">
        <v>844</v>
      </c>
      <c r="D1387" s="163" t="s">
        <v>1074</v>
      </c>
      <c r="E1387" s="163" t="str">
        <f t="shared" si="21"/>
        <v>THU-Industrials-Waste &amp; Disposable services</v>
      </c>
      <c r="F1387" s="165">
        <v>3715.9898109999999</v>
      </c>
      <c r="G1387" s="166" t="s">
        <v>75</v>
      </c>
      <c r="H1387" s="167">
        <v>0.2</v>
      </c>
    </row>
    <row r="1388" spans="1:8" x14ac:dyDescent="0.3">
      <c r="A1388" s="164" t="s">
        <v>691</v>
      </c>
      <c r="B1388" s="164" t="s">
        <v>1696</v>
      </c>
      <c r="C1388" s="163" t="s">
        <v>874</v>
      </c>
      <c r="D1388" s="163" t="s">
        <v>878</v>
      </c>
      <c r="E1388" s="163" t="str">
        <f t="shared" si="21"/>
        <v>THW-Utilities-Water</v>
      </c>
      <c r="F1388" s="165">
        <v>4000.110698</v>
      </c>
      <c r="G1388" s="166" t="s">
        <v>64</v>
      </c>
      <c r="H1388" s="167">
        <v>0.5</v>
      </c>
    </row>
    <row r="1389" spans="1:8" x14ac:dyDescent="0.3">
      <c r="A1389" s="164" t="s">
        <v>691</v>
      </c>
      <c r="B1389" s="164" t="s">
        <v>1697</v>
      </c>
      <c r="C1389" s="163" t="s">
        <v>795</v>
      </c>
      <c r="D1389" s="163" t="s">
        <v>852</v>
      </c>
      <c r="E1389" s="163" t="str">
        <f t="shared" si="21"/>
        <v>TID-Financial-Real Estate</v>
      </c>
      <c r="F1389" s="165">
        <v>145193.348092</v>
      </c>
      <c r="G1389" s="166" t="s">
        <v>71</v>
      </c>
      <c r="H1389" s="167">
        <v>0.3</v>
      </c>
    </row>
    <row r="1390" spans="1:8" x14ac:dyDescent="0.3">
      <c r="A1390" s="164" t="s">
        <v>691</v>
      </c>
      <c r="B1390" s="164" t="s">
        <v>1698</v>
      </c>
      <c r="C1390" s="163" t="s">
        <v>844</v>
      </c>
      <c r="D1390" s="163" t="s">
        <v>879</v>
      </c>
      <c r="E1390" s="163" t="str">
        <f t="shared" si="21"/>
        <v>TIE-Industrials-Electrical Compo&amp;Equip</v>
      </c>
      <c r="F1390" s="165">
        <v>-32657.154168000001</v>
      </c>
      <c r="G1390" s="166" t="s">
        <v>71</v>
      </c>
      <c r="H1390" s="167">
        <v>0.3</v>
      </c>
    </row>
    <row r="1391" spans="1:8" x14ac:dyDescent="0.3">
      <c r="A1391" s="164" t="s">
        <v>691</v>
      </c>
      <c r="B1391" s="164" t="s">
        <v>1699</v>
      </c>
      <c r="C1391" s="163" t="s">
        <v>848</v>
      </c>
      <c r="D1391" s="163" t="s">
        <v>889</v>
      </c>
      <c r="E1391" s="163" t="str">
        <f t="shared" si="21"/>
        <v xml:space="preserve">TIS-Materials-Steel </v>
      </c>
      <c r="F1391" s="165">
        <v>98693.898929000003</v>
      </c>
      <c r="G1391" s="166" t="s">
        <v>80</v>
      </c>
      <c r="H1391" s="167">
        <v>0</v>
      </c>
    </row>
    <row r="1392" spans="1:8" x14ac:dyDescent="0.3">
      <c r="A1392" s="164" t="s">
        <v>691</v>
      </c>
      <c r="B1392" s="164" t="s">
        <v>1700</v>
      </c>
      <c r="C1392" s="163" t="s">
        <v>844</v>
      </c>
      <c r="D1392" s="163" t="s">
        <v>845</v>
      </c>
      <c r="E1392" s="163" t="str">
        <f t="shared" si="21"/>
        <v>TL4-Industrials-Engineering&amp;Construction</v>
      </c>
      <c r="F1392" s="165">
        <v>11448.916955000001</v>
      </c>
      <c r="G1392" s="166" t="s">
        <v>71</v>
      </c>
      <c r="H1392" s="167">
        <v>0.3</v>
      </c>
    </row>
    <row r="1393" spans="1:8" x14ac:dyDescent="0.3">
      <c r="A1393" s="164" t="s">
        <v>691</v>
      </c>
      <c r="B1393" s="164" t="s">
        <v>1701</v>
      </c>
      <c r="C1393" s="163" t="s">
        <v>829</v>
      </c>
      <c r="D1393" s="163" t="s">
        <v>866</v>
      </c>
      <c r="E1393" s="163" t="str">
        <f t="shared" si="21"/>
        <v>TLI-Consumer Discretionary-Textiles</v>
      </c>
      <c r="F1393" s="165">
        <v>1814.3823870000001</v>
      </c>
      <c r="G1393" s="166" t="s">
        <v>66</v>
      </c>
      <c r="H1393" s="167">
        <v>0.5</v>
      </c>
    </row>
    <row r="1394" spans="1:8" x14ac:dyDescent="0.3">
      <c r="A1394" s="164" t="s">
        <v>691</v>
      </c>
      <c r="B1394" s="164" t="s">
        <v>1702</v>
      </c>
      <c r="C1394" s="163" t="s">
        <v>795</v>
      </c>
      <c r="D1394" s="163" t="s">
        <v>852</v>
      </c>
      <c r="E1394" s="163" t="str">
        <f t="shared" si="21"/>
        <v>TLP-Financial-Real Estate</v>
      </c>
      <c r="F1394" s="165">
        <v>119838.389215</v>
      </c>
      <c r="G1394" s="166" t="s">
        <v>71</v>
      </c>
      <c r="H1394" s="167">
        <v>0.3</v>
      </c>
    </row>
    <row r="1395" spans="1:8" x14ac:dyDescent="0.3">
      <c r="A1395" s="164" t="s">
        <v>691</v>
      </c>
      <c r="B1395" s="164" t="s">
        <v>1703</v>
      </c>
      <c r="C1395" s="163" t="s">
        <v>848</v>
      </c>
      <c r="D1395" s="163" t="s">
        <v>894</v>
      </c>
      <c r="E1395" s="163" t="str">
        <f t="shared" si="21"/>
        <v>TLT-Materials-Ceramic, Granic, Brick</v>
      </c>
      <c r="F1395" s="165">
        <v>15566.07215</v>
      </c>
      <c r="G1395" s="166" t="s">
        <v>78</v>
      </c>
      <c r="H1395" s="167">
        <v>0.2</v>
      </c>
    </row>
    <row r="1396" spans="1:8" x14ac:dyDescent="0.3">
      <c r="A1396" s="164" t="s">
        <v>691</v>
      </c>
      <c r="B1396" s="164" t="s">
        <v>1704</v>
      </c>
      <c r="C1396" s="163" t="s">
        <v>848</v>
      </c>
      <c r="D1396" s="163" t="s">
        <v>889</v>
      </c>
      <c r="E1396" s="163" t="str">
        <f t="shared" si="21"/>
        <v xml:space="preserve">TMG-Materials-Steel </v>
      </c>
      <c r="F1396" s="165">
        <v>148051.48457999999</v>
      </c>
      <c r="G1396" s="166" t="s">
        <v>61</v>
      </c>
      <c r="H1396" s="167">
        <v>0.5</v>
      </c>
    </row>
    <row r="1397" spans="1:8" x14ac:dyDescent="0.3">
      <c r="A1397" s="164" t="s">
        <v>691</v>
      </c>
      <c r="B1397" s="164" t="s">
        <v>1705</v>
      </c>
      <c r="C1397" s="163" t="s">
        <v>829</v>
      </c>
      <c r="D1397" s="163" t="s">
        <v>898</v>
      </c>
      <c r="E1397" s="163" t="str">
        <f t="shared" si="21"/>
        <v>TMW-Consumer Discretionary-Wholesale</v>
      </c>
      <c r="F1397" s="165">
        <v>2975.2209950000001</v>
      </c>
      <c r="G1397" s="166" t="s">
        <v>66</v>
      </c>
      <c r="H1397" s="167">
        <v>0.5</v>
      </c>
    </row>
    <row r="1398" spans="1:8" x14ac:dyDescent="0.3">
      <c r="A1398" s="164" t="s">
        <v>691</v>
      </c>
      <c r="B1398" s="164" t="s">
        <v>1706</v>
      </c>
      <c r="C1398" s="163" t="s">
        <v>848</v>
      </c>
      <c r="D1398" s="163" t="s">
        <v>889</v>
      </c>
      <c r="E1398" s="163" t="str">
        <f t="shared" si="21"/>
        <v xml:space="preserve">TNB-Materials-Steel </v>
      </c>
      <c r="F1398" s="165">
        <v>14273.903638</v>
      </c>
      <c r="G1398" s="166" t="s">
        <v>71</v>
      </c>
      <c r="H1398" s="167">
        <v>0.3</v>
      </c>
    </row>
    <row r="1399" spans="1:8" x14ac:dyDescent="0.3">
      <c r="A1399" s="164" t="s">
        <v>691</v>
      </c>
      <c r="B1399" s="164" t="s">
        <v>1707</v>
      </c>
      <c r="C1399" s="163" t="s">
        <v>842</v>
      </c>
      <c r="D1399" s="163" t="s">
        <v>846</v>
      </c>
      <c r="E1399" s="163" t="str">
        <f t="shared" si="21"/>
        <v>TND-Energy-Coal</v>
      </c>
      <c r="F1399" s="165">
        <v>63067.700249000001</v>
      </c>
      <c r="G1399" s="166" t="s">
        <v>78</v>
      </c>
      <c r="H1399" s="167">
        <v>0.2</v>
      </c>
    </row>
    <row r="1400" spans="1:8" x14ac:dyDescent="0.3">
      <c r="A1400" s="164" t="s">
        <v>691</v>
      </c>
      <c r="B1400" s="164" t="s">
        <v>1708</v>
      </c>
      <c r="C1400" s="163" t="s">
        <v>844</v>
      </c>
      <c r="D1400" s="163" t="s">
        <v>845</v>
      </c>
      <c r="E1400" s="163" t="str">
        <f t="shared" si="21"/>
        <v>TNM-Industrials-Engineering&amp;Construction</v>
      </c>
      <c r="F1400" s="165">
        <v>1225.752007</v>
      </c>
      <c r="G1400" s="166" t="s">
        <v>75</v>
      </c>
      <c r="H1400" s="167">
        <v>0.2</v>
      </c>
    </row>
    <row r="1401" spans="1:8" x14ac:dyDescent="0.3">
      <c r="A1401" s="164" t="s">
        <v>691</v>
      </c>
      <c r="B1401" s="164" t="s">
        <v>1709</v>
      </c>
      <c r="C1401" s="163" t="s">
        <v>844</v>
      </c>
      <c r="D1401" s="163" t="s">
        <v>861</v>
      </c>
      <c r="E1401" s="163" t="str">
        <f t="shared" si="21"/>
        <v>TNP-Industrials-Sea port</v>
      </c>
      <c r="F1401" s="165">
        <v>6873.4446150000003</v>
      </c>
      <c r="G1401" s="166" t="s">
        <v>73</v>
      </c>
      <c r="H1401" s="167">
        <v>0.3</v>
      </c>
    </row>
    <row r="1402" spans="1:8" x14ac:dyDescent="0.3">
      <c r="A1402" s="164" t="s">
        <v>691</v>
      </c>
      <c r="B1402" s="164" t="s">
        <v>1710</v>
      </c>
      <c r="C1402" s="163" t="s">
        <v>848</v>
      </c>
      <c r="D1402" s="163" t="s">
        <v>889</v>
      </c>
      <c r="E1402" s="163" t="str">
        <f t="shared" si="21"/>
        <v xml:space="preserve">TNS-Materials-Steel </v>
      </c>
      <c r="F1402" s="165">
        <v>-19.937246999999999</v>
      </c>
      <c r="G1402" s="166" t="s">
        <v>80</v>
      </c>
      <c r="H1402" s="167">
        <v>0</v>
      </c>
    </row>
    <row r="1403" spans="1:8" x14ac:dyDescent="0.3">
      <c r="A1403" s="164" t="s">
        <v>691</v>
      </c>
      <c r="B1403" s="164" t="s">
        <v>1711</v>
      </c>
      <c r="C1403" s="163" t="s">
        <v>874</v>
      </c>
      <c r="D1403" s="163" t="s">
        <v>878</v>
      </c>
      <c r="E1403" s="163" t="str">
        <f t="shared" si="21"/>
        <v>TNW-Utilities-Water</v>
      </c>
      <c r="F1403" s="165">
        <v>3479.0257889999998</v>
      </c>
      <c r="G1403" s="166" t="s">
        <v>71</v>
      </c>
      <c r="H1403" s="167">
        <v>0.3</v>
      </c>
    </row>
    <row r="1404" spans="1:8" x14ac:dyDescent="0.3">
      <c r="A1404" s="164" t="s">
        <v>691</v>
      </c>
      <c r="B1404" s="164" t="s">
        <v>1712</v>
      </c>
      <c r="C1404" s="163" t="s">
        <v>829</v>
      </c>
      <c r="D1404" s="163" t="s">
        <v>898</v>
      </c>
      <c r="E1404" s="163" t="str">
        <f t="shared" si="21"/>
        <v>TOP-Consumer Discretionary-Wholesale</v>
      </c>
      <c r="F1404" s="165">
        <v>284.43761499999999</v>
      </c>
      <c r="G1404" s="166" t="s">
        <v>73</v>
      </c>
      <c r="H1404" s="167">
        <v>0.3</v>
      </c>
    </row>
    <row r="1405" spans="1:8" x14ac:dyDescent="0.3">
      <c r="A1405" s="164" t="s">
        <v>691</v>
      </c>
      <c r="B1405" s="164" t="s">
        <v>1713</v>
      </c>
      <c r="C1405" s="163" t="s">
        <v>844</v>
      </c>
      <c r="D1405" s="163" t="s">
        <v>856</v>
      </c>
      <c r="E1405" s="163" t="str">
        <f t="shared" si="21"/>
        <v>TOT-Industrials-Transportation</v>
      </c>
      <c r="F1405" s="165">
        <v>6307.6860319999996</v>
      </c>
      <c r="G1405" s="166" t="s">
        <v>64</v>
      </c>
      <c r="H1405" s="167">
        <v>0.5</v>
      </c>
    </row>
    <row r="1406" spans="1:8" x14ac:dyDescent="0.3">
      <c r="A1406" s="164" t="s">
        <v>691</v>
      </c>
      <c r="B1406" s="164" t="s">
        <v>1714</v>
      </c>
      <c r="C1406" s="163" t="s">
        <v>874</v>
      </c>
      <c r="D1406" s="163" t="s">
        <v>878</v>
      </c>
      <c r="E1406" s="163" t="str">
        <f t="shared" si="21"/>
        <v>TOW-Utilities-Water</v>
      </c>
      <c r="F1406" s="165">
        <v>15651.695492000001</v>
      </c>
      <c r="G1406" s="166" t="s">
        <v>68</v>
      </c>
      <c r="H1406" s="167">
        <v>0.3</v>
      </c>
    </row>
    <row r="1407" spans="1:8" x14ac:dyDescent="0.3">
      <c r="A1407" s="164" t="s">
        <v>691</v>
      </c>
      <c r="B1407" s="164" t="s">
        <v>1715</v>
      </c>
      <c r="C1407" s="163" t="s">
        <v>844</v>
      </c>
      <c r="D1407" s="163" t="s">
        <v>856</v>
      </c>
      <c r="E1407" s="163" t="str">
        <f t="shared" si="21"/>
        <v>TPS-Industrials-Transportation</v>
      </c>
      <c r="F1407" s="165">
        <v>20340.773294999999</v>
      </c>
      <c r="G1407" s="166" t="s">
        <v>61</v>
      </c>
      <c r="H1407" s="167">
        <v>0.5</v>
      </c>
    </row>
    <row r="1408" spans="1:8" x14ac:dyDescent="0.3">
      <c r="A1408" s="164" t="s">
        <v>691</v>
      </c>
      <c r="B1408" s="164" t="s">
        <v>1716</v>
      </c>
      <c r="C1408" s="163" t="s">
        <v>833</v>
      </c>
      <c r="D1408" s="163" t="s">
        <v>834</v>
      </c>
      <c r="E1408" s="163" t="str">
        <f t="shared" si="21"/>
        <v>TQN-Consumer Staples-Agriculture</v>
      </c>
      <c r="F1408" s="165">
        <v>45487.620241999997</v>
      </c>
      <c r="G1408" s="166" t="s">
        <v>68</v>
      </c>
      <c r="H1408" s="167">
        <v>0.3</v>
      </c>
    </row>
    <row r="1409" spans="1:8" x14ac:dyDescent="0.3">
      <c r="A1409" s="164" t="s">
        <v>691</v>
      </c>
      <c r="B1409" s="164" t="s">
        <v>1717</v>
      </c>
      <c r="C1409" s="163" t="s">
        <v>874</v>
      </c>
      <c r="D1409" s="163" t="s">
        <v>878</v>
      </c>
      <c r="E1409" s="163" t="str">
        <f t="shared" si="21"/>
        <v>TQW-Utilities-Water</v>
      </c>
      <c r="F1409" s="165">
        <v>2013.518106</v>
      </c>
      <c r="G1409" s="166" t="s">
        <v>71</v>
      </c>
      <c r="H1409" s="167">
        <v>0.3</v>
      </c>
    </row>
    <row r="1410" spans="1:8" x14ac:dyDescent="0.3">
      <c r="A1410" s="164" t="s">
        <v>691</v>
      </c>
      <c r="B1410" s="164" t="s">
        <v>1718</v>
      </c>
      <c r="C1410" s="163" t="s">
        <v>844</v>
      </c>
      <c r="D1410" s="163" t="s">
        <v>856</v>
      </c>
      <c r="E1410" s="163" t="str">
        <f t="shared" si="21"/>
        <v>TRS-Industrials-Transportation</v>
      </c>
      <c r="F1410" s="165">
        <v>21752.44313</v>
      </c>
      <c r="G1410" s="166" t="s">
        <v>71</v>
      </c>
      <c r="H1410" s="167">
        <v>0.3</v>
      </c>
    </row>
    <row r="1411" spans="1:8" x14ac:dyDescent="0.3">
      <c r="A1411" s="164" t="s">
        <v>691</v>
      </c>
      <c r="B1411" s="164" t="s">
        <v>1719</v>
      </c>
      <c r="C1411" s="163" t="s">
        <v>848</v>
      </c>
      <c r="D1411" s="163" t="s">
        <v>894</v>
      </c>
      <c r="E1411" s="163" t="str">
        <f t="shared" ref="E1411:E1474" si="22">B1411&amp;"-"&amp;C1411&amp;"-"&amp;D1411</f>
        <v>TRT-Materials-Ceramic, Granic, Brick</v>
      </c>
      <c r="F1411" s="165">
        <v>2383.2645130000001</v>
      </c>
      <c r="G1411" s="166" t="s">
        <v>71</v>
      </c>
      <c r="H1411" s="167">
        <v>0.3</v>
      </c>
    </row>
    <row r="1412" spans="1:8" x14ac:dyDescent="0.3">
      <c r="A1412" s="164" t="s">
        <v>691</v>
      </c>
      <c r="B1412" s="164" t="s">
        <v>1720</v>
      </c>
      <c r="C1412" s="163" t="s">
        <v>844</v>
      </c>
      <c r="D1412" s="163" t="s">
        <v>845</v>
      </c>
      <c r="E1412" s="163" t="str">
        <f t="shared" si="22"/>
        <v>TS3-Industrials-Engineering&amp;Construction</v>
      </c>
      <c r="F1412" s="165">
        <v>1760.739977</v>
      </c>
      <c r="G1412" s="166" t="s">
        <v>75</v>
      </c>
      <c r="H1412" s="167">
        <v>0.2</v>
      </c>
    </row>
    <row r="1413" spans="1:8" x14ac:dyDescent="0.3">
      <c r="A1413" s="164" t="s">
        <v>691</v>
      </c>
      <c r="B1413" s="164" t="s">
        <v>1721</v>
      </c>
      <c r="C1413" s="163" t="s">
        <v>844</v>
      </c>
      <c r="D1413" s="163" t="s">
        <v>845</v>
      </c>
      <c r="E1413" s="163" t="str">
        <f t="shared" si="22"/>
        <v>TS5-Industrials-Engineering&amp;Construction</v>
      </c>
      <c r="F1413" s="165">
        <v>0</v>
      </c>
      <c r="G1413" s="166" t="s">
        <v>75</v>
      </c>
      <c r="H1413" s="167">
        <v>0.2</v>
      </c>
    </row>
    <row r="1414" spans="1:8" x14ac:dyDescent="0.3">
      <c r="A1414" s="164" t="s">
        <v>691</v>
      </c>
      <c r="B1414" s="164" t="s">
        <v>1722</v>
      </c>
      <c r="C1414" s="163" t="s">
        <v>829</v>
      </c>
      <c r="D1414" s="163" t="s">
        <v>853</v>
      </c>
      <c r="E1414" s="163" t="str">
        <f t="shared" si="22"/>
        <v>TSD-Consumer Discretionary-Travel Services</v>
      </c>
      <c r="F1414" s="165">
        <v>-1540.92</v>
      </c>
      <c r="G1414" s="166" t="s">
        <v>75</v>
      </c>
      <c r="H1414" s="167">
        <v>0.2</v>
      </c>
    </row>
    <row r="1415" spans="1:8" x14ac:dyDescent="0.3">
      <c r="A1415" s="164" t="s">
        <v>691</v>
      </c>
      <c r="B1415" s="164" t="s">
        <v>1723</v>
      </c>
      <c r="C1415" s="163" t="s">
        <v>844</v>
      </c>
      <c r="D1415" s="163" t="s">
        <v>856</v>
      </c>
      <c r="E1415" s="163" t="str">
        <f t="shared" si="22"/>
        <v>TSG-Industrials-Transportation</v>
      </c>
      <c r="F1415" s="165">
        <v>5732.8</v>
      </c>
      <c r="G1415" s="166" t="s">
        <v>68</v>
      </c>
      <c r="H1415" s="167">
        <v>0.3</v>
      </c>
    </row>
    <row r="1416" spans="1:8" x14ac:dyDescent="0.3">
      <c r="A1416" s="164" t="s">
        <v>691</v>
      </c>
      <c r="B1416" s="164" t="s">
        <v>1724</v>
      </c>
      <c r="C1416" s="163" t="s">
        <v>829</v>
      </c>
      <c r="D1416" s="163" t="s">
        <v>853</v>
      </c>
      <c r="E1416" s="163" t="str">
        <f t="shared" si="22"/>
        <v>TSJ-Consumer Discretionary-Travel Services</v>
      </c>
      <c r="F1416" s="165">
        <v>91563.037125000003</v>
      </c>
      <c r="G1416" s="166" t="s">
        <v>64</v>
      </c>
      <c r="H1416" s="167">
        <v>0.5</v>
      </c>
    </row>
    <row r="1417" spans="1:8" x14ac:dyDescent="0.3">
      <c r="A1417" s="164" t="s">
        <v>691</v>
      </c>
      <c r="B1417" s="164" t="s">
        <v>1725</v>
      </c>
      <c r="C1417" s="163" t="s">
        <v>869</v>
      </c>
      <c r="D1417" s="163" t="s">
        <v>891</v>
      </c>
      <c r="E1417" s="163" t="str">
        <f t="shared" si="22"/>
        <v>TTD-Health Care-Pharmaceuticals</v>
      </c>
      <c r="F1417" s="165">
        <v>66611.442400999993</v>
      </c>
      <c r="G1417" s="166" t="s">
        <v>61</v>
      </c>
      <c r="H1417" s="167">
        <v>0.5</v>
      </c>
    </row>
    <row r="1418" spans="1:8" x14ac:dyDescent="0.3">
      <c r="A1418" s="164" t="s">
        <v>691</v>
      </c>
      <c r="B1418" s="164" t="s">
        <v>1726</v>
      </c>
      <c r="C1418" s="163" t="s">
        <v>829</v>
      </c>
      <c r="D1418" s="163" t="s">
        <v>866</v>
      </c>
      <c r="E1418" s="163" t="str">
        <f t="shared" si="22"/>
        <v>TTG-Consumer Discretionary-Textiles</v>
      </c>
      <c r="F1418" s="165">
        <v>461.7319</v>
      </c>
      <c r="G1418" s="166" t="s">
        <v>64</v>
      </c>
      <c r="H1418" s="167">
        <v>0.5</v>
      </c>
    </row>
    <row r="1419" spans="1:8" x14ac:dyDescent="0.3">
      <c r="A1419" s="164" t="s">
        <v>691</v>
      </c>
      <c r="B1419" s="164" t="s">
        <v>1727</v>
      </c>
      <c r="C1419" s="163" t="s">
        <v>833</v>
      </c>
      <c r="D1419" s="163" t="s">
        <v>835</v>
      </c>
      <c r="E1419" s="163" t="str">
        <f t="shared" si="22"/>
        <v>TTJ-Consumer Staples-Food &amp; Beverage</v>
      </c>
      <c r="F1419" s="165">
        <v>2332.3501630000001</v>
      </c>
      <c r="G1419" s="166" t="s">
        <v>64</v>
      </c>
      <c r="H1419" s="167">
        <v>0.5</v>
      </c>
    </row>
    <row r="1420" spans="1:8" x14ac:dyDescent="0.3">
      <c r="A1420" s="164" t="s">
        <v>691</v>
      </c>
      <c r="B1420" s="164" t="s">
        <v>1728</v>
      </c>
      <c r="C1420" s="163" t="s">
        <v>871</v>
      </c>
      <c r="D1420" s="163" t="s">
        <v>872</v>
      </c>
      <c r="E1420" s="163" t="str">
        <f t="shared" si="22"/>
        <v>TTN-Information Technology-Telecom</v>
      </c>
      <c r="F1420" s="165">
        <v>50563.952266</v>
      </c>
      <c r="G1420" s="166" t="s">
        <v>71</v>
      </c>
      <c r="H1420" s="167">
        <v>0.3</v>
      </c>
    </row>
    <row r="1421" spans="1:8" x14ac:dyDescent="0.3">
      <c r="A1421" s="164" t="s">
        <v>691</v>
      </c>
      <c r="B1421" s="164" t="s">
        <v>1729</v>
      </c>
      <c r="C1421" s="163" t="s">
        <v>848</v>
      </c>
      <c r="D1421" s="163" t="s">
        <v>887</v>
      </c>
      <c r="E1421" s="163" t="str">
        <f t="shared" si="22"/>
        <v>TTP-Materials-Packaging&amp;Containers</v>
      </c>
      <c r="F1421" s="165">
        <v>47219.029678999999</v>
      </c>
      <c r="G1421" s="166" t="s">
        <v>66</v>
      </c>
      <c r="H1421" s="167">
        <v>0.5</v>
      </c>
    </row>
    <row r="1422" spans="1:8" x14ac:dyDescent="0.3">
      <c r="A1422" s="164" t="s">
        <v>691</v>
      </c>
      <c r="B1422" s="164" t="s">
        <v>1730</v>
      </c>
      <c r="C1422" s="163" t="s">
        <v>848</v>
      </c>
      <c r="D1422" s="163" t="s">
        <v>889</v>
      </c>
      <c r="E1422" s="163" t="str">
        <f t="shared" si="22"/>
        <v xml:space="preserve">TTS-Materials-Steel </v>
      </c>
      <c r="F1422" s="165">
        <v>6073.6698390000001</v>
      </c>
      <c r="G1422" s="166" t="s">
        <v>80</v>
      </c>
      <c r="H1422" s="167">
        <v>0</v>
      </c>
    </row>
    <row r="1423" spans="1:8" x14ac:dyDescent="0.3">
      <c r="A1423" s="164" t="s">
        <v>691</v>
      </c>
      <c r="B1423" s="164" t="s">
        <v>1731</v>
      </c>
      <c r="C1423" s="163" t="s">
        <v>844</v>
      </c>
      <c r="D1423" s="163" t="s">
        <v>856</v>
      </c>
      <c r="E1423" s="163" t="str">
        <f t="shared" si="22"/>
        <v>TTV-Industrials-Transportation</v>
      </c>
      <c r="F1423" s="165">
        <v>2841.9427110000001</v>
      </c>
      <c r="G1423" s="166" t="s">
        <v>73</v>
      </c>
      <c r="H1423" s="167">
        <v>0.3</v>
      </c>
    </row>
    <row r="1424" spans="1:8" x14ac:dyDescent="0.3">
      <c r="A1424" s="164" t="s">
        <v>691</v>
      </c>
      <c r="B1424" s="164" t="s">
        <v>1732</v>
      </c>
      <c r="C1424" s="163" t="s">
        <v>844</v>
      </c>
      <c r="D1424" s="163" t="s">
        <v>856</v>
      </c>
      <c r="E1424" s="163" t="str">
        <f t="shared" si="22"/>
        <v>TUG-Industrials-Transportation</v>
      </c>
      <c r="F1424" s="165">
        <v>5224.4699710000004</v>
      </c>
      <c r="G1424" s="166" t="s">
        <v>64</v>
      </c>
      <c r="H1424" s="167">
        <v>0.5</v>
      </c>
    </row>
    <row r="1425" spans="1:8" x14ac:dyDescent="0.3">
      <c r="A1425" s="164" t="s">
        <v>691</v>
      </c>
      <c r="B1425" s="164" t="s">
        <v>1733</v>
      </c>
      <c r="C1425" s="163" t="s">
        <v>844</v>
      </c>
      <c r="D1425" s="163" t="s">
        <v>845</v>
      </c>
      <c r="E1425" s="163" t="str">
        <f t="shared" si="22"/>
        <v>TV1-Industrials-Engineering&amp;Construction</v>
      </c>
      <c r="F1425" s="165">
        <v>2493.6004819999998</v>
      </c>
      <c r="G1425" s="166" t="s">
        <v>78</v>
      </c>
      <c r="H1425" s="167">
        <v>0.2</v>
      </c>
    </row>
    <row r="1426" spans="1:8" x14ac:dyDescent="0.3">
      <c r="A1426" s="164" t="s">
        <v>691</v>
      </c>
      <c r="B1426" s="164" t="s">
        <v>1734</v>
      </c>
      <c r="C1426" s="163" t="s">
        <v>848</v>
      </c>
      <c r="D1426" s="163" t="s">
        <v>894</v>
      </c>
      <c r="E1426" s="163" t="str">
        <f t="shared" si="22"/>
        <v>TVA-Materials-Ceramic, Granic, Brick</v>
      </c>
      <c r="F1426" s="165">
        <v>24856.276744999999</v>
      </c>
      <c r="G1426" s="166" t="s">
        <v>61</v>
      </c>
      <c r="H1426" s="167">
        <v>0.5</v>
      </c>
    </row>
    <row r="1427" spans="1:8" x14ac:dyDescent="0.3">
      <c r="A1427" s="164" t="s">
        <v>691</v>
      </c>
      <c r="B1427" s="164" t="s">
        <v>1735</v>
      </c>
      <c r="C1427" s="163" t="s">
        <v>844</v>
      </c>
      <c r="D1427" s="163" t="s">
        <v>845</v>
      </c>
      <c r="E1427" s="163" t="str">
        <f t="shared" si="22"/>
        <v>TVG-Industrials-Engineering&amp;Construction</v>
      </c>
      <c r="F1427" s="165">
        <v>663.45254299999999</v>
      </c>
      <c r="G1427" s="166" t="s">
        <v>73</v>
      </c>
      <c r="H1427" s="167">
        <v>0.3</v>
      </c>
    </row>
    <row r="1428" spans="1:8" x14ac:dyDescent="0.3">
      <c r="A1428" s="164" t="s">
        <v>691</v>
      </c>
      <c r="B1428" s="164" t="s">
        <v>1736</v>
      </c>
      <c r="C1428" s="163" t="s">
        <v>844</v>
      </c>
      <c r="D1428" s="163" t="s">
        <v>845</v>
      </c>
      <c r="E1428" s="163" t="str">
        <f t="shared" si="22"/>
        <v>TVH-Industrials-Engineering&amp;Construction</v>
      </c>
      <c r="F1428" s="165">
        <v>19185.468092999999</v>
      </c>
      <c r="G1428" s="166" t="s">
        <v>68</v>
      </c>
      <c r="H1428" s="167">
        <v>0.3</v>
      </c>
    </row>
    <row r="1429" spans="1:8" x14ac:dyDescent="0.3">
      <c r="A1429" s="164" t="s">
        <v>691</v>
      </c>
      <c r="B1429" s="164" t="s">
        <v>1737</v>
      </c>
      <c r="C1429" s="163" t="s">
        <v>844</v>
      </c>
      <c r="D1429" s="163" t="s">
        <v>845</v>
      </c>
      <c r="E1429" s="163" t="str">
        <f t="shared" si="22"/>
        <v>TVM-Industrials-Engineering&amp;Construction</v>
      </c>
      <c r="F1429" s="165">
        <v>1187.5780930000001</v>
      </c>
      <c r="G1429" s="166" t="s">
        <v>73</v>
      </c>
      <c r="H1429" s="167">
        <v>0.3</v>
      </c>
    </row>
    <row r="1430" spans="1:8" x14ac:dyDescent="0.3">
      <c r="A1430" s="164" t="s">
        <v>691</v>
      </c>
      <c r="B1430" s="164" t="s">
        <v>1738</v>
      </c>
      <c r="C1430" s="163" t="s">
        <v>848</v>
      </c>
      <c r="D1430" s="163" t="s">
        <v>889</v>
      </c>
      <c r="E1430" s="163" t="str">
        <f t="shared" si="22"/>
        <v xml:space="preserve">TVN-Materials-Steel </v>
      </c>
      <c r="F1430" s="165">
        <v>485989.79953199998</v>
      </c>
      <c r="G1430" s="166" t="s">
        <v>66</v>
      </c>
      <c r="H1430" s="167">
        <v>0.5</v>
      </c>
    </row>
    <row r="1431" spans="1:8" x14ac:dyDescent="0.3">
      <c r="A1431" s="164" t="s">
        <v>691</v>
      </c>
      <c r="B1431" s="164" t="s">
        <v>1739</v>
      </c>
      <c r="C1431" s="163" t="s">
        <v>869</v>
      </c>
      <c r="D1431" s="163" t="s">
        <v>891</v>
      </c>
      <c r="E1431" s="163" t="str">
        <f t="shared" si="22"/>
        <v>TVP-Health Care-Pharmaceuticals</v>
      </c>
      <c r="F1431" s="165">
        <v>40143.793389999999</v>
      </c>
      <c r="G1431" s="166" t="s">
        <v>64</v>
      </c>
      <c r="H1431" s="167">
        <v>0.5</v>
      </c>
    </row>
    <row r="1432" spans="1:8" x14ac:dyDescent="0.3">
      <c r="A1432" s="164" t="s">
        <v>691</v>
      </c>
      <c r="B1432" s="164" t="s">
        <v>1740</v>
      </c>
      <c r="C1432" s="163" t="s">
        <v>844</v>
      </c>
      <c r="D1432" s="163" t="s">
        <v>1074</v>
      </c>
      <c r="E1432" s="163" t="str">
        <f t="shared" si="22"/>
        <v>TVU-Industrials-Waste &amp; Disposable services</v>
      </c>
      <c r="F1432" s="165">
        <v>5240.3597259999997</v>
      </c>
      <c r="G1432" s="166" t="s">
        <v>64</v>
      </c>
      <c r="H1432" s="167">
        <v>0.5</v>
      </c>
    </row>
    <row r="1433" spans="1:8" x14ac:dyDescent="0.3">
      <c r="A1433" s="164" t="s">
        <v>691</v>
      </c>
      <c r="B1433" s="164" t="s">
        <v>1741</v>
      </c>
      <c r="C1433" s="163" t="s">
        <v>874</v>
      </c>
      <c r="D1433" s="163" t="s">
        <v>878</v>
      </c>
      <c r="E1433" s="163" t="str">
        <f t="shared" si="22"/>
        <v>TVW-Utilities-Water</v>
      </c>
      <c r="F1433" s="165">
        <v>11155.555665</v>
      </c>
      <c r="G1433" s="166" t="s">
        <v>68</v>
      </c>
      <c r="H1433" s="167">
        <v>0.3</v>
      </c>
    </row>
    <row r="1434" spans="1:8" x14ac:dyDescent="0.3">
      <c r="A1434" s="164" t="s">
        <v>691</v>
      </c>
      <c r="B1434" s="164" t="s">
        <v>1742</v>
      </c>
      <c r="C1434" s="163" t="s">
        <v>869</v>
      </c>
      <c r="D1434" s="163" t="s">
        <v>891</v>
      </c>
      <c r="E1434" s="163" t="str">
        <f t="shared" si="22"/>
        <v>TW3-Health Care-Pharmaceuticals</v>
      </c>
      <c r="F1434" s="165">
        <v>202.534941</v>
      </c>
      <c r="G1434" s="166" t="s">
        <v>73</v>
      </c>
      <c r="H1434" s="167">
        <v>0.3</v>
      </c>
    </row>
    <row r="1435" spans="1:8" x14ac:dyDescent="0.3">
      <c r="A1435" s="164" t="s">
        <v>691</v>
      </c>
      <c r="B1435" s="164" t="s">
        <v>1743</v>
      </c>
      <c r="C1435" s="163" t="s">
        <v>844</v>
      </c>
      <c r="D1435" s="163" t="s">
        <v>1074</v>
      </c>
      <c r="E1435" s="163" t="str">
        <f t="shared" si="22"/>
        <v>UCT-Industrials-Waste &amp; Disposable services</v>
      </c>
      <c r="F1435" s="165">
        <v>4238.2720639999998</v>
      </c>
      <c r="G1435" s="166" t="s">
        <v>64</v>
      </c>
      <c r="H1435" s="167">
        <v>0.5</v>
      </c>
    </row>
    <row r="1436" spans="1:8" x14ac:dyDescent="0.3">
      <c r="A1436" s="164" t="s">
        <v>691</v>
      </c>
      <c r="B1436" s="164" t="s">
        <v>1744</v>
      </c>
      <c r="C1436" s="163" t="s">
        <v>844</v>
      </c>
      <c r="D1436" s="163" t="s">
        <v>845</v>
      </c>
      <c r="E1436" s="163" t="str">
        <f t="shared" si="22"/>
        <v>UDJ-Industrials-Engineering&amp;Construction</v>
      </c>
      <c r="F1436" s="165">
        <v>24641.869408999999</v>
      </c>
      <c r="G1436" s="166" t="s">
        <v>71</v>
      </c>
      <c r="H1436" s="167">
        <v>0.3</v>
      </c>
    </row>
    <row r="1437" spans="1:8" x14ac:dyDescent="0.3">
      <c r="A1437" s="164" t="s">
        <v>691</v>
      </c>
      <c r="B1437" s="164" t="s">
        <v>1745</v>
      </c>
      <c r="C1437" s="163" t="s">
        <v>844</v>
      </c>
      <c r="D1437" s="163" t="s">
        <v>845</v>
      </c>
      <c r="E1437" s="163" t="str">
        <f t="shared" si="22"/>
        <v>UEM-Industrials-Engineering&amp;Construction</v>
      </c>
      <c r="F1437" s="165">
        <v>2994.0712309999999</v>
      </c>
      <c r="G1437" s="166" t="s">
        <v>64</v>
      </c>
      <c r="H1437" s="167">
        <v>0.5</v>
      </c>
    </row>
    <row r="1438" spans="1:8" x14ac:dyDescent="0.3">
      <c r="A1438" s="164" t="s">
        <v>691</v>
      </c>
      <c r="B1438" s="164" t="s">
        <v>1746</v>
      </c>
      <c r="C1438" s="163" t="s">
        <v>844</v>
      </c>
      <c r="D1438" s="163" t="s">
        <v>845</v>
      </c>
      <c r="E1438" s="163" t="str">
        <f t="shared" si="22"/>
        <v>UMC-Industrials-Engineering&amp;Construction</v>
      </c>
      <c r="F1438" s="165">
        <v>740.54507699999999</v>
      </c>
      <c r="G1438" s="166" t="s">
        <v>64</v>
      </c>
      <c r="H1438" s="167">
        <v>0.5</v>
      </c>
    </row>
    <row r="1439" spans="1:8" x14ac:dyDescent="0.3">
      <c r="A1439" s="164" t="s">
        <v>691</v>
      </c>
      <c r="B1439" s="164" t="s">
        <v>1747</v>
      </c>
      <c r="C1439" s="163" t="s">
        <v>829</v>
      </c>
      <c r="D1439" s="163" t="s">
        <v>857</v>
      </c>
      <c r="E1439" s="163" t="str">
        <f t="shared" si="22"/>
        <v>UPC-Consumer Discretionary-Consumer Services</v>
      </c>
      <c r="F1439" s="165">
        <v>8804.8318920000002</v>
      </c>
      <c r="G1439" s="166" t="s">
        <v>66</v>
      </c>
      <c r="H1439" s="167">
        <v>0.5</v>
      </c>
    </row>
    <row r="1440" spans="1:8" x14ac:dyDescent="0.3">
      <c r="A1440" s="164" t="s">
        <v>691</v>
      </c>
      <c r="B1440" s="164" t="s">
        <v>1748</v>
      </c>
      <c r="C1440" s="163" t="s">
        <v>869</v>
      </c>
      <c r="D1440" s="163" t="s">
        <v>891</v>
      </c>
      <c r="E1440" s="163" t="str">
        <f t="shared" si="22"/>
        <v>UPH-Health Care-Pharmaceuticals</v>
      </c>
      <c r="F1440" s="165">
        <v>8157.8359920000003</v>
      </c>
      <c r="G1440" s="166" t="s">
        <v>78</v>
      </c>
      <c r="H1440" s="167">
        <v>0.2</v>
      </c>
    </row>
    <row r="1441" spans="1:8" x14ac:dyDescent="0.3">
      <c r="A1441" s="164" t="s">
        <v>691</v>
      </c>
      <c r="B1441" s="164" t="s">
        <v>1749</v>
      </c>
      <c r="C1441" s="163" t="s">
        <v>844</v>
      </c>
      <c r="D1441" s="163" t="s">
        <v>845</v>
      </c>
      <c r="E1441" s="163" t="str">
        <f t="shared" si="22"/>
        <v>USC-Industrials-Engineering&amp;Construction</v>
      </c>
      <c r="F1441" s="165">
        <v>3961.5376529999999</v>
      </c>
      <c r="G1441" s="166" t="s">
        <v>68</v>
      </c>
      <c r="H1441" s="167">
        <v>0.3</v>
      </c>
    </row>
    <row r="1442" spans="1:8" x14ac:dyDescent="0.3">
      <c r="A1442" s="164" t="s">
        <v>691</v>
      </c>
      <c r="B1442" s="164" t="s">
        <v>1750</v>
      </c>
      <c r="C1442" s="163" t="s">
        <v>844</v>
      </c>
      <c r="D1442" s="163" t="s">
        <v>1074</v>
      </c>
      <c r="E1442" s="163" t="str">
        <f t="shared" si="22"/>
        <v>USD-Industrials-Waste &amp; Disposable services</v>
      </c>
      <c r="F1442" s="165" t="e">
        <v>#N/A</v>
      </c>
      <c r="G1442" s="166" t="e">
        <v>#N/A</v>
      </c>
      <c r="H1442" s="167" t="e">
        <v>#N/A</v>
      </c>
    </row>
    <row r="1443" spans="1:8" x14ac:dyDescent="0.3">
      <c r="A1443" s="164" t="s">
        <v>691</v>
      </c>
      <c r="B1443" s="164" t="s">
        <v>1751</v>
      </c>
      <c r="C1443" s="163" t="s">
        <v>844</v>
      </c>
      <c r="D1443" s="163" t="s">
        <v>845</v>
      </c>
      <c r="E1443" s="163" t="str">
        <f t="shared" si="22"/>
        <v>V11-Industrials-Engineering&amp;Construction</v>
      </c>
      <c r="F1443" s="165">
        <v>-12793.779227999999</v>
      </c>
      <c r="G1443" s="166" t="s">
        <v>80</v>
      </c>
      <c r="H1443" s="167">
        <v>0</v>
      </c>
    </row>
    <row r="1444" spans="1:8" x14ac:dyDescent="0.3">
      <c r="A1444" s="164" t="s">
        <v>691</v>
      </c>
      <c r="B1444" s="164" t="s">
        <v>1752</v>
      </c>
      <c r="C1444" s="163" t="s">
        <v>844</v>
      </c>
      <c r="D1444" s="163" t="s">
        <v>845</v>
      </c>
      <c r="E1444" s="163" t="str">
        <f t="shared" si="22"/>
        <v>V15-Industrials-Engineering&amp;Construction</v>
      </c>
      <c r="F1444" s="165">
        <v>-40562.900474000002</v>
      </c>
      <c r="G1444" s="166" t="s">
        <v>80</v>
      </c>
      <c r="H1444" s="167">
        <v>0</v>
      </c>
    </row>
    <row r="1445" spans="1:8" x14ac:dyDescent="0.3">
      <c r="A1445" s="164" t="s">
        <v>691</v>
      </c>
      <c r="B1445" s="164" t="s">
        <v>1753</v>
      </c>
      <c r="C1445" s="163" t="s">
        <v>874</v>
      </c>
      <c r="D1445" s="163" t="s">
        <v>878</v>
      </c>
      <c r="E1445" s="163" t="str">
        <f t="shared" si="22"/>
        <v>VAV-Utilities-Water</v>
      </c>
      <c r="F1445" s="165">
        <v>87410.536798999994</v>
      </c>
      <c r="G1445" s="166" t="s">
        <v>66</v>
      </c>
      <c r="H1445" s="167">
        <v>0.5</v>
      </c>
    </row>
    <row r="1446" spans="1:8" x14ac:dyDescent="0.3">
      <c r="A1446" s="164" t="s">
        <v>691</v>
      </c>
      <c r="B1446" s="164" t="s">
        <v>1754</v>
      </c>
      <c r="C1446" s="163" t="s">
        <v>848</v>
      </c>
      <c r="D1446" s="163" t="s">
        <v>849</v>
      </c>
      <c r="E1446" s="163" t="str">
        <f t="shared" si="22"/>
        <v>VBG-Materials-Mining</v>
      </c>
      <c r="F1446" s="165">
        <v>453.072563</v>
      </c>
      <c r="G1446" s="166" t="s">
        <v>68</v>
      </c>
      <c r="H1446" s="167">
        <v>0.3</v>
      </c>
    </row>
    <row r="1447" spans="1:8" x14ac:dyDescent="0.3">
      <c r="A1447" s="164" t="s">
        <v>691</v>
      </c>
      <c r="B1447" s="164" t="s">
        <v>1755</v>
      </c>
      <c r="C1447" s="163" t="s">
        <v>844</v>
      </c>
      <c r="D1447" s="163" t="s">
        <v>879</v>
      </c>
      <c r="E1447" s="163" t="str">
        <f t="shared" si="22"/>
        <v>VBH-Industrials-Electrical Compo&amp;Equip</v>
      </c>
      <c r="F1447" s="165">
        <v>1992.786793</v>
      </c>
      <c r="G1447" s="166" t="s">
        <v>64</v>
      </c>
      <c r="H1447" s="167">
        <v>0.5</v>
      </c>
    </row>
    <row r="1448" spans="1:8" x14ac:dyDescent="0.3">
      <c r="A1448" s="164" t="s">
        <v>691</v>
      </c>
      <c r="B1448" s="164" t="s">
        <v>1756</v>
      </c>
      <c r="C1448" s="163" t="s">
        <v>844</v>
      </c>
      <c r="D1448" s="163" t="s">
        <v>845</v>
      </c>
      <c r="E1448" s="163" t="str">
        <f t="shared" si="22"/>
        <v>VC5-Industrials-Engineering&amp;Construction</v>
      </c>
      <c r="F1448" s="165">
        <v>-78938.028940999997</v>
      </c>
      <c r="G1448" s="166" t="s">
        <v>80</v>
      </c>
      <c r="H1448" s="167">
        <v>0</v>
      </c>
    </row>
    <row r="1449" spans="1:8" x14ac:dyDescent="0.3">
      <c r="A1449" s="164" t="s">
        <v>691</v>
      </c>
      <c r="B1449" s="164" t="s">
        <v>1757</v>
      </c>
      <c r="C1449" s="163" t="s">
        <v>848</v>
      </c>
      <c r="D1449" s="163" t="s">
        <v>889</v>
      </c>
      <c r="E1449" s="163" t="str">
        <f t="shared" si="22"/>
        <v xml:space="preserve">VCA-Materials-Steel </v>
      </c>
      <c r="F1449" s="165">
        <v>32097.073408</v>
      </c>
      <c r="G1449" s="166" t="s">
        <v>71</v>
      </c>
      <c r="H1449" s="167">
        <v>0.3</v>
      </c>
    </row>
    <row r="1450" spans="1:8" x14ac:dyDescent="0.3">
      <c r="A1450" s="164" t="s">
        <v>691</v>
      </c>
      <c r="B1450" s="164" t="s">
        <v>1758</v>
      </c>
      <c r="C1450" s="163" t="s">
        <v>844</v>
      </c>
      <c r="D1450" s="163" t="s">
        <v>845</v>
      </c>
      <c r="E1450" s="163" t="str">
        <f t="shared" si="22"/>
        <v>VCE-Industrials-Engineering&amp;Construction</v>
      </c>
      <c r="F1450" s="165">
        <v>621.90146200000004</v>
      </c>
      <c r="G1450" s="166" t="s">
        <v>66</v>
      </c>
      <c r="H1450" s="167">
        <v>0.5</v>
      </c>
    </row>
    <row r="1451" spans="1:8" x14ac:dyDescent="0.3">
      <c r="A1451" s="164" t="s">
        <v>691</v>
      </c>
      <c r="B1451" s="164" t="s">
        <v>1759</v>
      </c>
      <c r="C1451" s="163" t="s">
        <v>844</v>
      </c>
      <c r="D1451" s="163" t="s">
        <v>845</v>
      </c>
      <c r="E1451" s="163" t="str">
        <f t="shared" si="22"/>
        <v>VCP-Industrials-Engineering&amp;Construction</v>
      </c>
      <c r="F1451" s="165">
        <v>234930.50119099999</v>
      </c>
      <c r="G1451" s="166" t="s">
        <v>68</v>
      </c>
      <c r="H1451" s="167">
        <v>0.3</v>
      </c>
    </row>
    <row r="1452" spans="1:8" x14ac:dyDescent="0.3">
      <c r="A1452" s="164" t="s">
        <v>691</v>
      </c>
      <c r="B1452" s="164" t="s">
        <v>1760</v>
      </c>
      <c r="C1452" s="163" t="s">
        <v>844</v>
      </c>
      <c r="D1452" s="163" t="s">
        <v>845</v>
      </c>
      <c r="E1452" s="163" t="str">
        <f t="shared" si="22"/>
        <v>VCT-Industrials-Engineering&amp;Construction</v>
      </c>
      <c r="F1452" s="165">
        <v>-2224.902998</v>
      </c>
      <c r="G1452" s="166" t="s">
        <v>80</v>
      </c>
      <c r="H1452" s="167">
        <v>0</v>
      </c>
    </row>
    <row r="1453" spans="1:8" x14ac:dyDescent="0.3">
      <c r="A1453" s="164" t="s">
        <v>691</v>
      </c>
      <c r="B1453" s="164" t="s">
        <v>1761</v>
      </c>
      <c r="C1453" s="163" t="s">
        <v>874</v>
      </c>
      <c r="D1453" s="163" t="s">
        <v>878</v>
      </c>
      <c r="E1453" s="163" t="str">
        <f t="shared" si="22"/>
        <v>VCW-Utilities-Water</v>
      </c>
      <c r="F1453" s="165">
        <v>218577.34256399999</v>
      </c>
      <c r="G1453" s="166" t="s">
        <v>64</v>
      </c>
      <c r="H1453" s="167">
        <v>0.5</v>
      </c>
    </row>
    <row r="1454" spans="1:8" x14ac:dyDescent="0.3">
      <c r="A1454" s="164" t="s">
        <v>691</v>
      </c>
      <c r="B1454" s="164" t="s">
        <v>1762</v>
      </c>
      <c r="C1454" s="163" t="s">
        <v>848</v>
      </c>
      <c r="D1454" s="163" t="s">
        <v>864</v>
      </c>
      <c r="E1454" s="163" t="str">
        <f t="shared" si="22"/>
        <v>VCX-Materials-Cement</v>
      </c>
      <c r="F1454" s="165">
        <v>6415.3837400000002</v>
      </c>
      <c r="G1454" s="166" t="s">
        <v>78</v>
      </c>
      <c r="H1454" s="167">
        <v>0.2</v>
      </c>
    </row>
    <row r="1455" spans="1:8" x14ac:dyDescent="0.3">
      <c r="A1455" s="164" t="s">
        <v>691</v>
      </c>
      <c r="B1455" s="164" t="s">
        <v>1763</v>
      </c>
      <c r="C1455" s="163" t="s">
        <v>842</v>
      </c>
      <c r="D1455" s="163" t="s">
        <v>846</v>
      </c>
      <c r="E1455" s="163" t="str">
        <f t="shared" si="22"/>
        <v>VDB-Energy-Coal</v>
      </c>
      <c r="F1455" s="165">
        <v>18341.321016999998</v>
      </c>
      <c r="G1455" s="166" t="s">
        <v>75</v>
      </c>
      <c r="H1455" s="167">
        <v>0.2</v>
      </c>
    </row>
    <row r="1456" spans="1:8" x14ac:dyDescent="0.3">
      <c r="A1456" s="164" t="s">
        <v>691</v>
      </c>
      <c r="B1456" s="164" t="s">
        <v>1764</v>
      </c>
      <c r="C1456" s="163" t="s">
        <v>829</v>
      </c>
      <c r="D1456" s="163" t="s">
        <v>866</v>
      </c>
      <c r="E1456" s="163" t="str">
        <f t="shared" si="22"/>
        <v>VDM-Consumer Discretionary-Textiles</v>
      </c>
      <c r="F1456" s="165" t="e">
        <v>#N/A</v>
      </c>
      <c r="G1456" s="166" t="e">
        <v>#N/A</v>
      </c>
      <c r="H1456" s="167" t="e">
        <v>#N/A</v>
      </c>
    </row>
    <row r="1457" spans="1:8" x14ac:dyDescent="0.3">
      <c r="A1457" s="164" t="s">
        <v>691</v>
      </c>
      <c r="B1457" s="164" t="s">
        <v>1765</v>
      </c>
      <c r="C1457" s="163" t="s">
        <v>829</v>
      </c>
      <c r="D1457" s="163" t="s">
        <v>866</v>
      </c>
      <c r="E1457" s="163" t="str">
        <f t="shared" si="22"/>
        <v>VDN-Consumer Discretionary-Textiles</v>
      </c>
      <c r="F1457" s="165">
        <v>13058.239534</v>
      </c>
      <c r="G1457" s="166" t="s">
        <v>77</v>
      </c>
      <c r="H1457" s="167">
        <v>0.2</v>
      </c>
    </row>
    <row r="1458" spans="1:8" x14ac:dyDescent="0.3">
      <c r="A1458" s="164" t="s">
        <v>691</v>
      </c>
      <c r="B1458" s="164" t="s">
        <v>1766</v>
      </c>
      <c r="C1458" s="163" t="s">
        <v>829</v>
      </c>
      <c r="D1458" s="163" t="s">
        <v>830</v>
      </c>
      <c r="E1458" s="163" t="str">
        <f t="shared" si="22"/>
        <v>VDT-Consumer Discretionary-Consumer Retailing</v>
      </c>
      <c r="F1458" s="165">
        <v>3685.325366</v>
      </c>
      <c r="G1458" s="166" t="s">
        <v>61</v>
      </c>
      <c r="H1458" s="167">
        <v>0.5</v>
      </c>
    </row>
    <row r="1459" spans="1:8" x14ac:dyDescent="0.3">
      <c r="A1459" s="164" t="s">
        <v>691</v>
      </c>
      <c r="B1459" s="164" t="s">
        <v>943</v>
      </c>
      <c r="C1459" s="163" t="s">
        <v>844</v>
      </c>
      <c r="D1459" s="163" t="s">
        <v>845</v>
      </c>
      <c r="E1459" s="163" t="str">
        <f t="shared" si="22"/>
        <v>VEA-Industrials-Engineering&amp;Construction</v>
      </c>
      <c r="F1459" s="165">
        <v>7010370.6926450003</v>
      </c>
      <c r="G1459" s="166" t="s">
        <v>61</v>
      </c>
      <c r="H1459" s="167">
        <v>0.5</v>
      </c>
    </row>
    <row r="1460" spans="1:8" x14ac:dyDescent="0.3">
      <c r="A1460" s="164" t="s">
        <v>691</v>
      </c>
      <c r="B1460" s="164" t="s">
        <v>1767</v>
      </c>
      <c r="C1460" s="163" t="s">
        <v>871</v>
      </c>
      <c r="D1460" s="163" t="s">
        <v>881</v>
      </c>
      <c r="E1460" s="163" t="str">
        <f t="shared" si="22"/>
        <v>VEC-Information Technology-Software &amp; Services</v>
      </c>
      <c r="F1460" s="165">
        <v>7382.603752</v>
      </c>
      <c r="G1460" s="166" t="s">
        <v>71</v>
      </c>
      <c r="H1460" s="167">
        <v>0.3</v>
      </c>
    </row>
    <row r="1461" spans="1:8" x14ac:dyDescent="0.3">
      <c r="A1461" s="164" t="s">
        <v>691</v>
      </c>
      <c r="B1461" s="164" t="s">
        <v>1768</v>
      </c>
      <c r="C1461" s="163" t="s">
        <v>844</v>
      </c>
      <c r="D1461" s="163" t="s">
        <v>879</v>
      </c>
      <c r="E1461" s="163" t="str">
        <f t="shared" si="22"/>
        <v>VEE-Industrials-Electrical Compo&amp;Equip</v>
      </c>
      <c r="F1461" s="165">
        <v>35531.796083000001</v>
      </c>
      <c r="G1461" s="166" t="s">
        <v>66</v>
      </c>
      <c r="H1461" s="167">
        <v>0.5</v>
      </c>
    </row>
    <row r="1462" spans="1:8" x14ac:dyDescent="0.3">
      <c r="A1462" s="164" t="s">
        <v>691</v>
      </c>
      <c r="B1462" s="164" t="s">
        <v>1769</v>
      </c>
      <c r="C1462" s="163" t="s">
        <v>871</v>
      </c>
      <c r="D1462" s="163" t="s">
        <v>872</v>
      </c>
      <c r="E1462" s="163" t="str">
        <f t="shared" si="22"/>
        <v>VEF-Information Technology-Telecom</v>
      </c>
      <c r="F1462" s="165">
        <v>32579.508223000001</v>
      </c>
      <c r="G1462" s="166" t="s">
        <v>66</v>
      </c>
      <c r="H1462" s="167">
        <v>0.5</v>
      </c>
    </row>
    <row r="1463" spans="1:8" x14ac:dyDescent="0.3">
      <c r="A1463" s="164" t="s">
        <v>691</v>
      </c>
      <c r="B1463" s="164" t="s">
        <v>1770</v>
      </c>
      <c r="C1463" s="163" t="s">
        <v>844</v>
      </c>
      <c r="D1463" s="163" t="s">
        <v>845</v>
      </c>
      <c r="E1463" s="163" t="str">
        <f t="shared" si="22"/>
        <v>VES-Industrials-Engineering&amp;Construction</v>
      </c>
      <c r="F1463" s="165">
        <v>-208.09100699999999</v>
      </c>
      <c r="G1463" s="166" t="e">
        <v>#N/A</v>
      </c>
      <c r="H1463" s="167" t="e">
        <v>#N/A</v>
      </c>
    </row>
    <row r="1464" spans="1:8" x14ac:dyDescent="0.3">
      <c r="A1464" s="164" t="s">
        <v>691</v>
      </c>
      <c r="B1464" s="164" t="s">
        <v>1771</v>
      </c>
      <c r="C1464" s="163" t="s">
        <v>833</v>
      </c>
      <c r="D1464" s="163" t="s">
        <v>834</v>
      </c>
      <c r="E1464" s="163" t="str">
        <f t="shared" si="22"/>
        <v>VET-Consumer Staples-Agriculture</v>
      </c>
      <c r="F1464" s="165">
        <v>121244.86743899999</v>
      </c>
      <c r="G1464" s="166" t="s">
        <v>68</v>
      </c>
      <c r="H1464" s="167">
        <v>0.3</v>
      </c>
    </row>
    <row r="1465" spans="1:8" x14ac:dyDescent="0.3">
      <c r="A1465" s="164" t="s">
        <v>691</v>
      </c>
      <c r="B1465" s="164" t="s">
        <v>1772</v>
      </c>
      <c r="C1465" s="163" t="s">
        <v>844</v>
      </c>
      <c r="D1465" s="163" t="s">
        <v>856</v>
      </c>
      <c r="E1465" s="163" t="str">
        <f t="shared" si="22"/>
        <v>VFC-Industrials-Transportation</v>
      </c>
      <c r="F1465" s="165">
        <v>17656.107527</v>
      </c>
      <c r="G1465" s="166" t="s">
        <v>68</v>
      </c>
      <c r="H1465" s="167">
        <v>0.3</v>
      </c>
    </row>
    <row r="1466" spans="1:8" x14ac:dyDescent="0.3">
      <c r="A1466" s="164" t="s">
        <v>691</v>
      </c>
      <c r="B1466" s="164" t="s">
        <v>1773</v>
      </c>
      <c r="C1466" s="163" t="s">
        <v>844</v>
      </c>
      <c r="D1466" s="163" t="s">
        <v>856</v>
      </c>
      <c r="E1466" s="163" t="str">
        <f t="shared" si="22"/>
        <v>VFR-Industrials-Transportation</v>
      </c>
      <c r="F1466" s="165">
        <v>-51231.257709999998</v>
      </c>
      <c r="G1466" s="166" t="s">
        <v>77</v>
      </c>
      <c r="H1466" s="167">
        <v>0.2</v>
      </c>
    </row>
    <row r="1467" spans="1:8" x14ac:dyDescent="0.3">
      <c r="A1467" s="164" t="s">
        <v>691</v>
      </c>
      <c r="B1467" s="164" t="s">
        <v>941</v>
      </c>
      <c r="C1467" s="163" t="s">
        <v>829</v>
      </c>
      <c r="D1467" s="163" t="s">
        <v>866</v>
      </c>
      <c r="E1467" s="163" t="str">
        <f t="shared" si="22"/>
        <v>VGG-Consumer Discretionary-Textiles</v>
      </c>
      <c r="F1467" s="165">
        <v>453024.20941299998</v>
      </c>
      <c r="G1467" s="166" t="s">
        <v>61</v>
      </c>
      <c r="H1467" s="167">
        <v>0.5</v>
      </c>
    </row>
    <row r="1468" spans="1:8" x14ac:dyDescent="0.3">
      <c r="A1468" s="164" t="s">
        <v>691</v>
      </c>
      <c r="B1468" s="164" t="s">
        <v>939</v>
      </c>
      <c r="C1468" s="163" t="s">
        <v>871</v>
      </c>
      <c r="D1468" s="163" t="s">
        <v>872</v>
      </c>
      <c r="E1468" s="163" t="str">
        <f t="shared" si="22"/>
        <v>VGI-Information Technology-Telecom</v>
      </c>
      <c r="F1468" s="165">
        <v>-1079983.0183860001</v>
      </c>
      <c r="G1468" s="166" t="s">
        <v>73</v>
      </c>
      <c r="H1468" s="167">
        <v>0.3</v>
      </c>
    </row>
    <row r="1469" spans="1:8" x14ac:dyDescent="0.3">
      <c r="A1469" s="164" t="s">
        <v>691</v>
      </c>
      <c r="B1469" s="164" t="s">
        <v>1774</v>
      </c>
      <c r="C1469" s="163" t="s">
        <v>848</v>
      </c>
      <c r="D1469" s="163" t="s">
        <v>849</v>
      </c>
      <c r="E1469" s="163" t="str">
        <f t="shared" si="22"/>
        <v>VGL-Materials-Mining</v>
      </c>
      <c r="F1469" s="165">
        <v>15546.161716000001</v>
      </c>
      <c r="G1469" s="166" t="s">
        <v>64</v>
      </c>
      <c r="H1469" s="167">
        <v>0.5</v>
      </c>
    </row>
    <row r="1470" spans="1:8" x14ac:dyDescent="0.3">
      <c r="A1470" s="164" t="s">
        <v>691</v>
      </c>
      <c r="B1470" s="164" t="s">
        <v>1775</v>
      </c>
      <c r="C1470" s="163" t="s">
        <v>844</v>
      </c>
      <c r="D1470" s="163" t="s">
        <v>861</v>
      </c>
      <c r="E1470" s="163" t="str">
        <f t="shared" si="22"/>
        <v>VGR-Industrials-Sea port</v>
      </c>
      <c r="F1470" s="165">
        <v>148248.651427</v>
      </c>
      <c r="G1470" s="166" t="s">
        <v>64</v>
      </c>
      <c r="H1470" s="167">
        <v>0.5</v>
      </c>
    </row>
    <row r="1471" spans="1:8" x14ac:dyDescent="0.3">
      <c r="A1471" s="164" t="s">
        <v>691</v>
      </c>
      <c r="B1471" s="164" t="s">
        <v>938</v>
      </c>
      <c r="C1471" s="163" t="s">
        <v>829</v>
      </c>
      <c r="D1471" s="163" t="s">
        <v>866</v>
      </c>
      <c r="E1471" s="163" t="str">
        <f t="shared" si="22"/>
        <v>VGT-Consumer Discretionary-Textiles</v>
      </c>
      <c r="F1471" s="165">
        <v>438096.56318</v>
      </c>
      <c r="G1471" s="166" t="s">
        <v>64</v>
      </c>
      <c r="H1471" s="167">
        <v>0.5</v>
      </c>
    </row>
    <row r="1472" spans="1:8" x14ac:dyDescent="0.3">
      <c r="A1472" s="164" t="s">
        <v>691</v>
      </c>
      <c r="B1472" s="164" t="s">
        <v>1776</v>
      </c>
      <c r="C1472" s="163" t="s">
        <v>795</v>
      </c>
      <c r="D1472" s="163" t="s">
        <v>852</v>
      </c>
      <c r="E1472" s="163" t="str">
        <f t="shared" si="22"/>
        <v>VGV-Financial-Real Estate</v>
      </c>
      <c r="F1472" s="165">
        <v>33520.233015999998</v>
      </c>
      <c r="G1472" s="166" t="s">
        <v>66</v>
      </c>
      <c r="H1472" s="167">
        <v>0.5</v>
      </c>
    </row>
    <row r="1473" spans="1:8" x14ac:dyDescent="0.3">
      <c r="A1473" s="164" t="s">
        <v>691</v>
      </c>
      <c r="B1473" s="164" t="s">
        <v>1777</v>
      </c>
      <c r="C1473" s="163" t="s">
        <v>795</v>
      </c>
      <c r="D1473" s="163" t="s">
        <v>852</v>
      </c>
      <c r="E1473" s="163" t="str">
        <f t="shared" si="22"/>
        <v>VHD-Financial-Real Estate</v>
      </c>
      <c r="F1473" s="165">
        <v>13162.229509000001</v>
      </c>
      <c r="G1473" s="166" t="s">
        <v>66</v>
      </c>
      <c r="H1473" s="167">
        <v>0.5</v>
      </c>
    </row>
    <row r="1474" spans="1:8" x14ac:dyDescent="0.3">
      <c r="A1474" s="164" t="s">
        <v>691</v>
      </c>
      <c r="B1474" s="164" t="s">
        <v>1778</v>
      </c>
      <c r="C1474" s="163" t="s">
        <v>833</v>
      </c>
      <c r="D1474" s="163" t="s">
        <v>835</v>
      </c>
      <c r="E1474" s="163" t="str">
        <f t="shared" si="22"/>
        <v>VHF-Consumer Staples-Food &amp; Beverage</v>
      </c>
      <c r="F1474" s="165">
        <v>9545.2939179999994</v>
      </c>
      <c r="G1474" s="166" t="s">
        <v>64</v>
      </c>
      <c r="H1474" s="167">
        <v>0.5</v>
      </c>
    </row>
    <row r="1475" spans="1:8" x14ac:dyDescent="0.3">
      <c r="A1475" s="164" t="s">
        <v>691</v>
      </c>
      <c r="B1475" s="164" t="s">
        <v>1779</v>
      </c>
      <c r="C1475" s="163" t="s">
        <v>844</v>
      </c>
      <c r="D1475" s="163" t="s">
        <v>884</v>
      </c>
      <c r="E1475" s="163" t="str">
        <f t="shared" ref="E1475:E1538" si="23">B1475&amp;"-"&amp;C1475&amp;"-"&amp;D1475</f>
        <v>VHG-Industrials-Rubber</v>
      </c>
      <c r="F1475" s="165">
        <v>-261162.923809</v>
      </c>
      <c r="G1475" s="166" t="s">
        <v>75</v>
      </c>
      <c r="H1475" s="167">
        <v>0.2</v>
      </c>
    </row>
    <row r="1476" spans="1:8" x14ac:dyDescent="0.3">
      <c r="A1476" s="164" t="s">
        <v>691</v>
      </c>
      <c r="B1476" s="164" t="s">
        <v>1780</v>
      </c>
      <c r="C1476" s="163" t="s">
        <v>844</v>
      </c>
      <c r="D1476" s="163" t="s">
        <v>845</v>
      </c>
      <c r="E1476" s="163" t="str">
        <f t="shared" si="23"/>
        <v>VHH-Industrials-Engineering&amp;Construction</v>
      </c>
      <c r="F1476" s="165">
        <v>1956.8771879999999</v>
      </c>
      <c r="G1476" s="166" t="s">
        <v>64</v>
      </c>
      <c r="H1476" s="167">
        <v>0.5</v>
      </c>
    </row>
    <row r="1477" spans="1:8" x14ac:dyDescent="0.3">
      <c r="A1477" s="164" t="s">
        <v>691</v>
      </c>
      <c r="B1477" s="164" t="s">
        <v>1781</v>
      </c>
      <c r="C1477" s="163" t="s">
        <v>833</v>
      </c>
      <c r="D1477" s="163" t="s">
        <v>834</v>
      </c>
      <c r="E1477" s="163" t="str">
        <f t="shared" si="23"/>
        <v>VIF-Consumer Staples-Agriculture</v>
      </c>
      <c r="F1477" s="165">
        <v>849491.02191899996</v>
      </c>
      <c r="G1477" s="166" t="s">
        <v>64</v>
      </c>
      <c r="H1477" s="167">
        <v>0.5</v>
      </c>
    </row>
    <row r="1478" spans="1:8" x14ac:dyDescent="0.3">
      <c r="A1478" s="164" t="s">
        <v>691</v>
      </c>
      <c r="B1478" s="164" t="s">
        <v>1782</v>
      </c>
      <c r="C1478" s="163" t="s">
        <v>848</v>
      </c>
      <c r="D1478" s="163" t="s">
        <v>894</v>
      </c>
      <c r="E1478" s="163" t="str">
        <f t="shared" si="23"/>
        <v>VIH-Materials-Ceramic, Granic, Brick</v>
      </c>
      <c r="F1478" s="165">
        <v>122.666844</v>
      </c>
      <c r="G1478" s="166" t="s">
        <v>80</v>
      </c>
      <c r="H1478" s="167">
        <v>0</v>
      </c>
    </row>
    <row r="1479" spans="1:8" x14ac:dyDescent="0.3">
      <c r="A1479" s="164" t="s">
        <v>691</v>
      </c>
      <c r="B1479" s="164" t="s">
        <v>1783</v>
      </c>
      <c r="C1479" s="163" t="s">
        <v>848</v>
      </c>
      <c r="D1479" s="163" t="s">
        <v>849</v>
      </c>
      <c r="E1479" s="163" t="str">
        <f t="shared" si="23"/>
        <v>VIM-Materials-Mining</v>
      </c>
      <c r="F1479" s="165">
        <v>6762.0507639999996</v>
      </c>
      <c r="G1479" s="166" t="s">
        <v>66</v>
      </c>
      <c r="H1479" s="167">
        <v>0.5</v>
      </c>
    </row>
    <row r="1480" spans="1:8" x14ac:dyDescent="0.3">
      <c r="A1480" s="164" t="s">
        <v>691</v>
      </c>
      <c r="B1480" s="164" t="s">
        <v>1784</v>
      </c>
      <c r="C1480" s="163" t="s">
        <v>844</v>
      </c>
      <c r="D1480" s="163" t="s">
        <v>856</v>
      </c>
      <c r="E1480" s="163" t="str">
        <f t="shared" si="23"/>
        <v>VIN-Industrials-Transportation</v>
      </c>
      <c r="F1480" s="165">
        <v>42072.839844000002</v>
      </c>
      <c r="G1480" s="166" t="s">
        <v>64</v>
      </c>
      <c r="H1480" s="167">
        <v>0.5</v>
      </c>
    </row>
    <row r="1481" spans="1:8" x14ac:dyDescent="0.3">
      <c r="A1481" s="164" t="s">
        <v>691</v>
      </c>
      <c r="B1481" s="164" t="s">
        <v>1785</v>
      </c>
      <c r="C1481" s="163" t="s">
        <v>829</v>
      </c>
      <c r="D1481" s="163" t="s">
        <v>853</v>
      </c>
      <c r="E1481" s="163" t="str">
        <f t="shared" si="23"/>
        <v>VIR-Consumer Discretionary-Travel Services</v>
      </c>
      <c r="F1481" s="165">
        <v>9009.5876970000008</v>
      </c>
      <c r="G1481" s="166" t="s">
        <v>64</v>
      </c>
      <c r="H1481" s="167">
        <v>0.5</v>
      </c>
    </row>
    <row r="1482" spans="1:8" x14ac:dyDescent="0.3">
      <c r="A1482" s="164" t="s">
        <v>691</v>
      </c>
      <c r="B1482" s="164" t="s">
        <v>1786</v>
      </c>
      <c r="C1482" s="163" t="s">
        <v>874</v>
      </c>
      <c r="D1482" s="163" t="s">
        <v>878</v>
      </c>
      <c r="E1482" s="163" t="str">
        <f t="shared" si="23"/>
        <v>VIW-Utilities-Water</v>
      </c>
      <c r="F1482" s="165">
        <v>1403.3508859999999</v>
      </c>
      <c r="G1482" s="166" t="s">
        <v>78</v>
      </c>
      <c r="H1482" s="167">
        <v>0.2</v>
      </c>
    </row>
    <row r="1483" spans="1:8" x14ac:dyDescent="0.3">
      <c r="A1483" s="164" t="s">
        <v>691</v>
      </c>
      <c r="B1483" s="164" t="s">
        <v>1787</v>
      </c>
      <c r="C1483" s="163" t="s">
        <v>833</v>
      </c>
      <c r="D1483" s="163" t="s">
        <v>835</v>
      </c>
      <c r="E1483" s="163" t="str">
        <f t="shared" si="23"/>
        <v>VKD-Consumer Staples-Food &amp; Beverage</v>
      </c>
      <c r="F1483" s="165">
        <v>-224.35619399999999</v>
      </c>
      <c r="G1483" s="166" t="s">
        <v>68</v>
      </c>
      <c r="H1483" s="167">
        <v>0.3</v>
      </c>
    </row>
    <row r="1484" spans="1:8" x14ac:dyDescent="0.3">
      <c r="A1484" s="164" t="s">
        <v>691</v>
      </c>
      <c r="B1484" s="164" t="s">
        <v>1788</v>
      </c>
      <c r="C1484" s="163" t="s">
        <v>848</v>
      </c>
      <c r="D1484" s="163" t="s">
        <v>888</v>
      </c>
      <c r="E1484" s="163" t="str">
        <f t="shared" si="23"/>
        <v>VKP-Materials-Plastic</v>
      </c>
      <c r="F1484" s="165">
        <v>-47870.803719000003</v>
      </c>
      <c r="G1484" s="166" t="s">
        <v>80</v>
      </c>
      <c r="H1484" s="167">
        <v>0</v>
      </c>
    </row>
    <row r="1485" spans="1:8" x14ac:dyDescent="0.3">
      <c r="A1485" s="164" t="s">
        <v>691</v>
      </c>
      <c r="B1485" s="164" t="s">
        <v>1789</v>
      </c>
      <c r="C1485" s="163" t="s">
        <v>844</v>
      </c>
      <c r="D1485" s="163" t="s">
        <v>845</v>
      </c>
      <c r="E1485" s="163" t="str">
        <f t="shared" si="23"/>
        <v>VLB-Industrials-Engineering&amp;Construction</v>
      </c>
      <c r="F1485" s="165">
        <v>141764.20991100001</v>
      </c>
      <c r="G1485" s="166" t="s">
        <v>61</v>
      </c>
      <c r="H1485" s="167">
        <v>0.5</v>
      </c>
    </row>
    <row r="1486" spans="1:8" x14ac:dyDescent="0.3">
      <c r="A1486" s="164" t="s">
        <v>691</v>
      </c>
      <c r="B1486" s="164" t="s">
        <v>1790</v>
      </c>
      <c r="C1486" s="163" t="s">
        <v>833</v>
      </c>
      <c r="D1486" s="163" t="s">
        <v>835</v>
      </c>
      <c r="E1486" s="163" t="str">
        <f t="shared" si="23"/>
        <v>VLC-Consumer Staples-Food &amp; Beverage</v>
      </c>
      <c r="F1486" s="165">
        <v>120107.043376</v>
      </c>
      <c r="G1486" s="166" t="s">
        <v>64</v>
      </c>
      <c r="H1486" s="167">
        <v>0.5</v>
      </c>
    </row>
    <row r="1487" spans="1:8" x14ac:dyDescent="0.3">
      <c r="A1487" s="164" t="s">
        <v>691</v>
      </c>
      <c r="B1487" s="164" t="s">
        <v>1791</v>
      </c>
      <c r="C1487" s="163" t="s">
        <v>833</v>
      </c>
      <c r="D1487" s="163" t="s">
        <v>835</v>
      </c>
      <c r="E1487" s="163" t="str">
        <f t="shared" si="23"/>
        <v>VLF-Consumer Staples-Food &amp; Beverage</v>
      </c>
      <c r="F1487" s="165">
        <v>-13623.912791000001</v>
      </c>
      <c r="G1487" s="166" t="e">
        <v>#N/A</v>
      </c>
      <c r="H1487" s="167" t="e">
        <v>#N/A</v>
      </c>
    </row>
    <row r="1488" spans="1:8" x14ac:dyDescent="0.3">
      <c r="A1488" s="164" t="s">
        <v>691</v>
      </c>
      <c r="B1488" s="164" t="s">
        <v>1792</v>
      </c>
      <c r="C1488" s="163" t="s">
        <v>844</v>
      </c>
      <c r="D1488" s="163" t="s">
        <v>856</v>
      </c>
      <c r="E1488" s="163" t="str">
        <f t="shared" si="23"/>
        <v>VLG-Industrials-Transportation</v>
      </c>
      <c r="F1488" s="165">
        <v>15373.666362</v>
      </c>
      <c r="G1488" s="166" t="s">
        <v>64</v>
      </c>
      <c r="H1488" s="167">
        <v>0.5</v>
      </c>
    </row>
    <row r="1489" spans="1:8" x14ac:dyDescent="0.3">
      <c r="A1489" s="164" t="s">
        <v>691</v>
      </c>
      <c r="B1489" s="164" t="s">
        <v>1793</v>
      </c>
      <c r="C1489" s="163" t="s">
        <v>844</v>
      </c>
      <c r="D1489" s="163" t="s">
        <v>1074</v>
      </c>
      <c r="E1489" s="163" t="str">
        <f t="shared" si="23"/>
        <v>VLP-Industrials-Waste &amp; Disposable services</v>
      </c>
      <c r="F1489" s="165">
        <v>9076.4591849999997</v>
      </c>
      <c r="G1489" s="166" t="s">
        <v>64</v>
      </c>
      <c r="H1489" s="167">
        <v>0.5</v>
      </c>
    </row>
    <row r="1490" spans="1:8" x14ac:dyDescent="0.3">
      <c r="A1490" s="164" t="s">
        <v>691</v>
      </c>
      <c r="B1490" s="164" t="s">
        <v>1794</v>
      </c>
      <c r="C1490" s="163" t="s">
        <v>874</v>
      </c>
      <c r="D1490" s="163" t="s">
        <v>878</v>
      </c>
      <c r="E1490" s="163" t="str">
        <f t="shared" si="23"/>
        <v>VLW-Utilities-Water</v>
      </c>
      <c r="F1490" s="165">
        <v>31652.005997</v>
      </c>
      <c r="G1490" s="166" t="s">
        <v>64</v>
      </c>
      <c r="H1490" s="167">
        <v>0.5</v>
      </c>
    </row>
    <row r="1491" spans="1:8" x14ac:dyDescent="0.3">
      <c r="A1491" s="164" t="s">
        <v>691</v>
      </c>
      <c r="B1491" s="164" t="s">
        <v>1795</v>
      </c>
      <c r="C1491" s="163" t="s">
        <v>829</v>
      </c>
      <c r="D1491" s="163" t="s">
        <v>896</v>
      </c>
      <c r="E1491" s="163" t="str">
        <f t="shared" si="23"/>
        <v>VMA-Consumer Discretionary-Automobiles &amp; Components</v>
      </c>
      <c r="F1491" s="165">
        <v>4265.1466970000001</v>
      </c>
      <c r="G1491" s="166" t="s">
        <v>68</v>
      </c>
      <c r="H1491" s="167">
        <v>0.3</v>
      </c>
    </row>
    <row r="1492" spans="1:8" x14ac:dyDescent="0.3">
      <c r="A1492" s="164" t="s">
        <v>691</v>
      </c>
      <c r="B1492" s="164" t="s">
        <v>1796</v>
      </c>
      <c r="C1492" s="163" t="s">
        <v>842</v>
      </c>
      <c r="D1492" s="163" t="s">
        <v>902</v>
      </c>
      <c r="E1492" s="163" t="str">
        <f t="shared" si="23"/>
        <v>VMG-Energy-Oil&amp;Gas distribution</v>
      </c>
      <c r="F1492" s="165">
        <v>932.66419199999996</v>
      </c>
      <c r="G1492" s="166" t="s">
        <v>78</v>
      </c>
      <c r="H1492" s="167">
        <v>0.2</v>
      </c>
    </row>
    <row r="1493" spans="1:8" x14ac:dyDescent="0.3">
      <c r="A1493" s="164" t="s">
        <v>691</v>
      </c>
      <c r="B1493" s="164" t="s">
        <v>1797</v>
      </c>
      <c r="C1493" s="163" t="s">
        <v>844</v>
      </c>
      <c r="D1493" s="163" t="s">
        <v>856</v>
      </c>
      <c r="E1493" s="163" t="str">
        <f t="shared" si="23"/>
        <v>VNA-Industrials-Transportation</v>
      </c>
      <c r="F1493" s="165">
        <v>33224.022356000001</v>
      </c>
      <c r="G1493" s="166" t="s">
        <v>80</v>
      </c>
      <c r="H1493" s="167">
        <v>0</v>
      </c>
    </row>
    <row r="1494" spans="1:8" x14ac:dyDescent="0.3">
      <c r="A1494" s="164" t="s">
        <v>691</v>
      </c>
      <c r="B1494" s="164" t="s">
        <v>1798</v>
      </c>
      <c r="C1494" s="163" t="s">
        <v>829</v>
      </c>
      <c r="D1494" s="163" t="s">
        <v>859</v>
      </c>
      <c r="E1494" s="163" t="str">
        <f t="shared" si="23"/>
        <v>VNB-Consumer Discretionary-Printing</v>
      </c>
      <c r="F1494" s="165">
        <v>32752.168100999999</v>
      </c>
      <c r="G1494" s="166" t="s">
        <v>66</v>
      </c>
      <c r="H1494" s="167">
        <v>0.5</v>
      </c>
    </row>
    <row r="1495" spans="1:8" x14ac:dyDescent="0.3">
      <c r="A1495" s="164" t="s">
        <v>691</v>
      </c>
      <c r="B1495" s="164" t="s">
        <v>1799</v>
      </c>
      <c r="C1495" s="163" t="s">
        <v>833</v>
      </c>
      <c r="D1495" s="163" t="s">
        <v>835</v>
      </c>
      <c r="E1495" s="163" t="str">
        <f t="shared" si="23"/>
        <v>VNH-Consumer Staples-Food &amp; Beverage</v>
      </c>
      <c r="F1495" s="165">
        <v>-1262.052983</v>
      </c>
      <c r="G1495" s="166" t="s">
        <v>78</v>
      </c>
      <c r="H1495" s="167">
        <v>0.2</v>
      </c>
    </row>
    <row r="1496" spans="1:8" x14ac:dyDescent="0.3">
      <c r="A1496" s="164" t="s">
        <v>691</v>
      </c>
      <c r="B1496" s="164" t="s">
        <v>1800</v>
      </c>
      <c r="C1496" s="163" t="s">
        <v>795</v>
      </c>
      <c r="D1496" s="163" t="s">
        <v>852</v>
      </c>
      <c r="E1496" s="163" t="str">
        <f t="shared" si="23"/>
        <v>VNI-Financial-Real Estate</v>
      </c>
      <c r="F1496" s="165">
        <v>-3299.4308460000002</v>
      </c>
      <c r="G1496" s="166" t="s">
        <v>80</v>
      </c>
      <c r="H1496" s="167">
        <v>0</v>
      </c>
    </row>
    <row r="1497" spans="1:8" x14ac:dyDescent="0.3">
      <c r="A1497" s="164" t="s">
        <v>691</v>
      </c>
      <c r="B1497" s="164" t="s">
        <v>1801</v>
      </c>
      <c r="C1497" s="163" t="s">
        <v>848</v>
      </c>
      <c r="D1497" s="163" t="s">
        <v>888</v>
      </c>
      <c r="E1497" s="163" t="str">
        <f t="shared" si="23"/>
        <v>VNP-Materials-Plastic</v>
      </c>
      <c r="F1497" s="165">
        <v>39680.211071999998</v>
      </c>
      <c r="G1497" s="166" t="s">
        <v>73</v>
      </c>
      <c r="H1497" s="167">
        <v>0.3</v>
      </c>
    </row>
    <row r="1498" spans="1:8" x14ac:dyDescent="0.3">
      <c r="A1498" s="164" t="s">
        <v>691</v>
      </c>
      <c r="B1498" s="164" t="s">
        <v>1802</v>
      </c>
      <c r="C1498" s="163" t="s">
        <v>871</v>
      </c>
      <c r="D1498" s="163" t="s">
        <v>872</v>
      </c>
      <c r="E1498" s="163" t="str">
        <f t="shared" si="23"/>
        <v>VNX-Information Technology-Telecom</v>
      </c>
      <c r="F1498" s="165">
        <v>12465.880357</v>
      </c>
      <c r="G1498" s="166" t="s">
        <v>61</v>
      </c>
      <c r="H1498" s="167">
        <v>0.5</v>
      </c>
    </row>
    <row r="1499" spans="1:8" x14ac:dyDescent="0.3">
      <c r="A1499" s="164" t="s">
        <v>691</v>
      </c>
      <c r="B1499" s="164" t="s">
        <v>1803</v>
      </c>
      <c r="C1499" s="163" t="s">
        <v>833</v>
      </c>
      <c r="D1499" s="163" t="s">
        <v>834</v>
      </c>
      <c r="E1499" s="163" t="str">
        <f t="shared" si="23"/>
        <v>VNY-Consumer Staples-Agriculture</v>
      </c>
      <c r="F1499" s="165">
        <v>-15905.240691000001</v>
      </c>
      <c r="G1499" s="166" t="s">
        <v>78</v>
      </c>
      <c r="H1499" s="167">
        <v>0.2</v>
      </c>
    </row>
    <row r="1500" spans="1:8" x14ac:dyDescent="0.3">
      <c r="A1500" s="164" t="s">
        <v>691</v>
      </c>
      <c r="B1500" s="164" t="s">
        <v>1804</v>
      </c>
      <c r="C1500" s="163" t="s">
        <v>833</v>
      </c>
      <c r="D1500" s="163" t="s">
        <v>835</v>
      </c>
      <c r="E1500" s="163" t="str">
        <f t="shared" si="23"/>
        <v>VOC-Consumer Staples-Food &amp; Beverage</v>
      </c>
      <c r="F1500" s="165">
        <v>279626.24638299999</v>
      </c>
      <c r="G1500" s="166" t="s">
        <v>64</v>
      </c>
      <c r="H1500" s="167">
        <v>0.5</v>
      </c>
    </row>
    <row r="1501" spans="1:8" x14ac:dyDescent="0.3">
      <c r="A1501" s="164" t="s">
        <v>691</v>
      </c>
      <c r="B1501" s="164" t="s">
        <v>1805</v>
      </c>
      <c r="C1501" s="163" t="s">
        <v>844</v>
      </c>
      <c r="D1501" s="163" t="s">
        <v>856</v>
      </c>
      <c r="E1501" s="163" t="str">
        <f t="shared" si="23"/>
        <v>VPA-Industrials-Transportation</v>
      </c>
      <c r="F1501" s="165">
        <v>-44216.090144000002</v>
      </c>
      <c r="G1501" s="166" t="e">
        <v>#N/A</v>
      </c>
      <c r="H1501" s="167" t="e">
        <v>#N/A</v>
      </c>
    </row>
    <row r="1502" spans="1:8" x14ac:dyDescent="0.3">
      <c r="A1502" s="164" t="s">
        <v>691</v>
      </c>
      <c r="B1502" s="164" t="s">
        <v>1806</v>
      </c>
      <c r="C1502" s="163" t="s">
        <v>844</v>
      </c>
      <c r="D1502" s="163" t="s">
        <v>845</v>
      </c>
      <c r="E1502" s="163" t="str">
        <f t="shared" si="23"/>
        <v>VPC-Industrials-Engineering&amp;Construction</v>
      </c>
      <c r="F1502" s="165">
        <v>-5671.4724159999996</v>
      </c>
      <c r="G1502" s="166" t="s">
        <v>80</v>
      </c>
      <c r="H1502" s="167">
        <v>0</v>
      </c>
    </row>
    <row r="1503" spans="1:8" x14ac:dyDescent="0.3">
      <c r="A1503" s="164" t="s">
        <v>691</v>
      </c>
      <c r="B1503" s="164" t="s">
        <v>1807</v>
      </c>
      <c r="C1503" s="163" t="s">
        <v>829</v>
      </c>
      <c r="D1503" s="163" t="s">
        <v>859</v>
      </c>
      <c r="E1503" s="163" t="str">
        <f t="shared" si="23"/>
        <v>VPR-Consumer Discretionary-Printing</v>
      </c>
      <c r="F1503" s="165">
        <v>2325.3011190000002</v>
      </c>
      <c r="G1503" s="166" t="s">
        <v>73</v>
      </c>
      <c r="H1503" s="167">
        <v>0.3</v>
      </c>
    </row>
    <row r="1504" spans="1:8" x14ac:dyDescent="0.3">
      <c r="A1504" s="164" t="s">
        <v>691</v>
      </c>
      <c r="B1504" s="164" t="s">
        <v>1808</v>
      </c>
      <c r="C1504" s="163" t="s">
        <v>874</v>
      </c>
      <c r="D1504" s="163" t="s">
        <v>878</v>
      </c>
      <c r="E1504" s="163" t="str">
        <f t="shared" si="23"/>
        <v>VPW-Utilities-Water</v>
      </c>
      <c r="F1504" s="165">
        <v>5230.2083119999998</v>
      </c>
      <c r="G1504" s="166" t="s">
        <v>66</v>
      </c>
      <c r="H1504" s="167">
        <v>0.5</v>
      </c>
    </row>
    <row r="1505" spans="1:8" x14ac:dyDescent="0.3">
      <c r="A1505" s="164" t="s">
        <v>691</v>
      </c>
      <c r="B1505" s="164" t="s">
        <v>1809</v>
      </c>
      <c r="C1505" s="163" t="s">
        <v>844</v>
      </c>
      <c r="D1505" s="163" t="s">
        <v>845</v>
      </c>
      <c r="E1505" s="163" t="str">
        <f t="shared" si="23"/>
        <v>VQC-Industrials-Engineering&amp;Construction</v>
      </c>
      <c r="F1505" s="165">
        <v>8288.2157289999996</v>
      </c>
      <c r="G1505" s="166" t="s">
        <v>64</v>
      </c>
      <c r="H1505" s="167">
        <v>0.5</v>
      </c>
    </row>
    <row r="1506" spans="1:8" x14ac:dyDescent="0.3">
      <c r="A1506" s="164" t="s">
        <v>691</v>
      </c>
      <c r="B1506" s="164" t="s">
        <v>1810</v>
      </c>
      <c r="C1506" s="163" t="s">
        <v>795</v>
      </c>
      <c r="D1506" s="163" t="s">
        <v>851</v>
      </c>
      <c r="E1506" s="163" t="str">
        <f t="shared" si="23"/>
        <v>VRG-Financial-Industrial Park</v>
      </c>
      <c r="F1506" s="165">
        <v>1948.4042979999999</v>
      </c>
      <c r="G1506" s="166" t="s">
        <v>66</v>
      </c>
      <c r="H1506" s="167">
        <v>0.5</v>
      </c>
    </row>
    <row r="1507" spans="1:8" x14ac:dyDescent="0.3">
      <c r="A1507" s="164" t="s">
        <v>691</v>
      </c>
      <c r="B1507" s="164" t="s">
        <v>1811</v>
      </c>
      <c r="C1507" s="163" t="s">
        <v>844</v>
      </c>
      <c r="D1507" s="163" t="s">
        <v>856</v>
      </c>
      <c r="E1507" s="163" t="str">
        <f t="shared" si="23"/>
        <v>VSE-Industrials-Transportation</v>
      </c>
      <c r="F1507" s="165">
        <v>4969.2214869999998</v>
      </c>
      <c r="G1507" s="166" t="s">
        <v>66</v>
      </c>
      <c r="H1507" s="167">
        <v>0.5</v>
      </c>
    </row>
    <row r="1508" spans="1:8" x14ac:dyDescent="0.3">
      <c r="A1508" s="164" t="s">
        <v>691</v>
      </c>
      <c r="B1508" s="164" t="s">
        <v>1812</v>
      </c>
      <c r="C1508" s="163" t="s">
        <v>833</v>
      </c>
      <c r="D1508" s="163" t="s">
        <v>835</v>
      </c>
      <c r="E1508" s="163" t="str">
        <f t="shared" si="23"/>
        <v>VSF-Consumer Staples-Food &amp; Beverage</v>
      </c>
      <c r="F1508" s="165">
        <v>-1468981.021282</v>
      </c>
      <c r="G1508" s="166" t="e">
        <v>#N/A</v>
      </c>
      <c r="H1508" s="167" t="e">
        <v>#N/A</v>
      </c>
    </row>
    <row r="1509" spans="1:8" x14ac:dyDescent="0.3">
      <c r="A1509" s="164" t="s">
        <v>691</v>
      </c>
      <c r="B1509" s="164" t="s">
        <v>1813</v>
      </c>
      <c r="C1509" s="163" t="s">
        <v>844</v>
      </c>
      <c r="D1509" s="163" t="s">
        <v>856</v>
      </c>
      <c r="E1509" s="163" t="str">
        <f t="shared" si="23"/>
        <v>VSG-Industrials-Transportation</v>
      </c>
      <c r="F1509" s="165">
        <v>-54216.871590000002</v>
      </c>
      <c r="G1509" s="166" t="s">
        <v>80</v>
      </c>
      <c r="H1509" s="167">
        <v>0</v>
      </c>
    </row>
    <row r="1510" spans="1:8" x14ac:dyDescent="0.3">
      <c r="A1510" s="164" t="s">
        <v>691</v>
      </c>
      <c r="B1510" s="164" t="s">
        <v>1814</v>
      </c>
      <c r="C1510" s="163" t="s">
        <v>833</v>
      </c>
      <c r="D1510" s="163" t="s">
        <v>835</v>
      </c>
      <c r="E1510" s="163" t="str">
        <f t="shared" si="23"/>
        <v>VSN-Consumer Staples-Food &amp; Beverage</v>
      </c>
      <c r="F1510" s="165">
        <v>138016.558032</v>
      </c>
      <c r="G1510" s="166" t="s">
        <v>61</v>
      </c>
      <c r="H1510" s="167">
        <v>0.5</v>
      </c>
    </row>
    <row r="1511" spans="1:8" x14ac:dyDescent="0.3">
      <c r="A1511" s="164" t="s">
        <v>691</v>
      </c>
      <c r="B1511" s="164" t="s">
        <v>1815</v>
      </c>
      <c r="C1511" s="163" t="s">
        <v>844</v>
      </c>
      <c r="D1511" s="163" t="s">
        <v>856</v>
      </c>
      <c r="E1511" s="163" t="str">
        <f t="shared" si="23"/>
        <v>VSP-Industrials-Transportation</v>
      </c>
      <c r="F1511" s="165">
        <v>-2036769.4001470001</v>
      </c>
      <c r="G1511" s="166" t="s">
        <v>80</v>
      </c>
      <c r="H1511" s="167">
        <v>0</v>
      </c>
    </row>
    <row r="1512" spans="1:8" x14ac:dyDescent="0.3">
      <c r="A1512" s="164" t="s">
        <v>691</v>
      </c>
      <c r="B1512" s="164" t="s">
        <v>1816</v>
      </c>
      <c r="C1512" s="163" t="s">
        <v>844</v>
      </c>
      <c r="D1512" s="163" t="s">
        <v>856</v>
      </c>
      <c r="E1512" s="163" t="str">
        <f t="shared" si="23"/>
        <v>VST-Industrials-Transportation</v>
      </c>
      <c r="F1512" s="165">
        <v>-255299.656797</v>
      </c>
      <c r="G1512" s="166" t="s">
        <v>80</v>
      </c>
      <c r="H1512" s="167">
        <v>0</v>
      </c>
    </row>
    <row r="1513" spans="1:8" x14ac:dyDescent="0.3">
      <c r="A1513" s="164" t="s">
        <v>691</v>
      </c>
      <c r="B1513" s="164" t="s">
        <v>1817</v>
      </c>
      <c r="C1513" s="163" t="s">
        <v>829</v>
      </c>
      <c r="D1513" s="163" t="s">
        <v>830</v>
      </c>
      <c r="E1513" s="163" t="str">
        <f t="shared" si="23"/>
        <v>VT1-Consumer Discretionary-Consumer Retailing</v>
      </c>
      <c r="F1513" s="165">
        <v>2579.7010059999998</v>
      </c>
      <c r="G1513" s="166" t="s">
        <v>64</v>
      </c>
      <c r="H1513" s="167">
        <v>0.5</v>
      </c>
    </row>
    <row r="1514" spans="1:8" x14ac:dyDescent="0.3">
      <c r="A1514" s="164" t="s">
        <v>691</v>
      </c>
      <c r="B1514" s="164" t="s">
        <v>1818</v>
      </c>
      <c r="C1514" s="163" t="s">
        <v>844</v>
      </c>
      <c r="D1514" s="163" t="s">
        <v>856</v>
      </c>
      <c r="E1514" s="163" t="str">
        <f t="shared" si="23"/>
        <v>VT8-Industrials-Transportation</v>
      </c>
      <c r="F1514" s="165">
        <v>-74.395276999999993</v>
      </c>
      <c r="G1514" s="166" t="s">
        <v>68</v>
      </c>
      <c r="H1514" s="167">
        <v>0.3</v>
      </c>
    </row>
    <row r="1515" spans="1:8" x14ac:dyDescent="0.3">
      <c r="A1515" s="164" t="s">
        <v>691</v>
      </c>
      <c r="B1515" s="164" t="s">
        <v>1819</v>
      </c>
      <c r="C1515" s="163" t="s">
        <v>848</v>
      </c>
      <c r="D1515" s="163" t="s">
        <v>894</v>
      </c>
      <c r="E1515" s="163" t="str">
        <f t="shared" si="23"/>
        <v>VTA-Materials-Ceramic, Granic, Brick</v>
      </c>
      <c r="F1515" s="165">
        <v>13142.338748</v>
      </c>
      <c r="G1515" s="166" t="s">
        <v>77</v>
      </c>
      <c r="H1515" s="167">
        <v>0.2</v>
      </c>
    </row>
    <row r="1516" spans="1:8" x14ac:dyDescent="0.3">
      <c r="A1516" s="164" t="s">
        <v>691</v>
      </c>
      <c r="B1516" s="164" t="s">
        <v>1820</v>
      </c>
      <c r="C1516" s="163" t="s">
        <v>829</v>
      </c>
      <c r="D1516" s="163" t="s">
        <v>853</v>
      </c>
      <c r="E1516" s="163" t="str">
        <f t="shared" si="23"/>
        <v>VTD-Consumer Discretionary-Travel Services</v>
      </c>
      <c r="F1516" s="165">
        <v>1822.751068</v>
      </c>
      <c r="G1516" s="166" t="s">
        <v>71</v>
      </c>
      <c r="H1516" s="167">
        <v>0.3</v>
      </c>
    </row>
    <row r="1517" spans="1:8" x14ac:dyDescent="0.3">
      <c r="A1517" s="164" t="s">
        <v>691</v>
      </c>
      <c r="B1517" s="164" t="s">
        <v>1821</v>
      </c>
      <c r="C1517" s="163" t="s">
        <v>871</v>
      </c>
      <c r="D1517" s="163" t="s">
        <v>872</v>
      </c>
      <c r="E1517" s="163" t="str">
        <f t="shared" si="23"/>
        <v>VTE-Information Technology-Telecom</v>
      </c>
      <c r="F1517" s="165">
        <v>2531.1351549999999</v>
      </c>
      <c r="G1517" s="166" t="s">
        <v>71</v>
      </c>
      <c r="H1517" s="167">
        <v>0.3</v>
      </c>
    </row>
    <row r="1518" spans="1:8" x14ac:dyDescent="0.3">
      <c r="A1518" s="164" t="s">
        <v>691</v>
      </c>
      <c r="B1518" s="164" t="s">
        <v>1822</v>
      </c>
      <c r="C1518" s="163" t="s">
        <v>829</v>
      </c>
      <c r="D1518" s="163" t="s">
        <v>853</v>
      </c>
      <c r="E1518" s="163" t="str">
        <f t="shared" si="23"/>
        <v>VTG-Consumer Discretionary-Travel Services</v>
      </c>
      <c r="F1518" s="165">
        <v>8806.4463230000001</v>
      </c>
      <c r="G1518" s="166" t="s">
        <v>64</v>
      </c>
      <c r="H1518" s="167">
        <v>0.5</v>
      </c>
    </row>
    <row r="1519" spans="1:8" x14ac:dyDescent="0.3">
      <c r="A1519" s="164" t="s">
        <v>691</v>
      </c>
      <c r="B1519" s="164" t="s">
        <v>1823</v>
      </c>
      <c r="C1519" s="163" t="s">
        <v>829</v>
      </c>
      <c r="D1519" s="163" t="s">
        <v>866</v>
      </c>
      <c r="E1519" s="163" t="str">
        <f t="shared" si="23"/>
        <v>VTI-Consumer Discretionary-Textiles</v>
      </c>
      <c r="F1519" s="165">
        <v>-16608.617012999999</v>
      </c>
      <c r="G1519" s="166" t="s">
        <v>78</v>
      </c>
      <c r="H1519" s="167">
        <v>0.2</v>
      </c>
    </row>
    <row r="1520" spans="1:8" x14ac:dyDescent="0.3">
      <c r="A1520" s="164" t="s">
        <v>691</v>
      </c>
      <c r="B1520" s="164" t="s">
        <v>1824</v>
      </c>
      <c r="C1520" s="163" t="s">
        <v>844</v>
      </c>
      <c r="D1520" s="163" t="s">
        <v>845</v>
      </c>
      <c r="E1520" s="163" t="str">
        <f t="shared" si="23"/>
        <v>VTK-Industrials-Engineering&amp;Construction</v>
      </c>
      <c r="F1520" s="165">
        <v>17880.166018</v>
      </c>
      <c r="G1520" s="166" t="s">
        <v>64</v>
      </c>
      <c r="H1520" s="167">
        <v>0.5</v>
      </c>
    </row>
    <row r="1521" spans="1:8" x14ac:dyDescent="0.3">
      <c r="A1521" s="164" t="s">
        <v>691</v>
      </c>
      <c r="B1521" s="164" t="s">
        <v>1825</v>
      </c>
      <c r="C1521" s="163" t="s">
        <v>844</v>
      </c>
      <c r="D1521" s="163" t="s">
        <v>856</v>
      </c>
      <c r="E1521" s="163" t="str">
        <f t="shared" si="23"/>
        <v>VTM-Industrials-Transportation</v>
      </c>
      <c r="F1521" s="165">
        <v>4050.0975149999999</v>
      </c>
      <c r="G1521" s="166" t="s">
        <v>77</v>
      </c>
      <c r="H1521" s="167">
        <v>0.2</v>
      </c>
    </row>
    <row r="1522" spans="1:8" x14ac:dyDescent="0.3">
      <c r="A1522" s="164" t="s">
        <v>691</v>
      </c>
      <c r="B1522" s="164" t="s">
        <v>1826</v>
      </c>
      <c r="C1522" s="163" t="s">
        <v>844</v>
      </c>
      <c r="D1522" s="163" t="s">
        <v>856</v>
      </c>
      <c r="E1522" s="163" t="str">
        <f t="shared" si="23"/>
        <v>VTP-Industrials-Transportation</v>
      </c>
      <c r="F1522" s="165">
        <v>279031.64082199999</v>
      </c>
      <c r="G1522" s="166" t="s">
        <v>71</v>
      </c>
      <c r="H1522" s="167">
        <v>0.3</v>
      </c>
    </row>
    <row r="1523" spans="1:8" x14ac:dyDescent="0.3">
      <c r="A1523" s="164" t="s">
        <v>691</v>
      </c>
      <c r="B1523" s="164" t="s">
        <v>1827</v>
      </c>
      <c r="C1523" s="163" t="s">
        <v>829</v>
      </c>
      <c r="D1523" s="163" t="s">
        <v>853</v>
      </c>
      <c r="E1523" s="163" t="str">
        <f t="shared" si="23"/>
        <v>VTR-Consumer Discretionary-Travel Services</v>
      </c>
      <c r="F1523" s="165">
        <v>56265.620172000003</v>
      </c>
      <c r="G1523" s="166" t="s">
        <v>68</v>
      </c>
      <c r="H1523" s="167">
        <v>0.3</v>
      </c>
    </row>
    <row r="1524" spans="1:8" x14ac:dyDescent="0.3">
      <c r="A1524" s="164" t="s">
        <v>691</v>
      </c>
      <c r="B1524" s="164" t="s">
        <v>1828</v>
      </c>
      <c r="C1524" s="163" t="s">
        <v>844</v>
      </c>
      <c r="D1524" s="163" t="s">
        <v>856</v>
      </c>
      <c r="E1524" s="163" t="str">
        <f t="shared" si="23"/>
        <v>VTX-Industrials-Transportation</v>
      </c>
      <c r="F1524" s="165">
        <v>6090.2125500000002</v>
      </c>
      <c r="G1524" s="166" t="s">
        <v>66</v>
      </c>
      <c r="H1524" s="167">
        <v>0.5</v>
      </c>
    </row>
    <row r="1525" spans="1:8" x14ac:dyDescent="0.3">
      <c r="A1525" s="164" t="s">
        <v>691</v>
      </c>
      <c r="B1525" s="164" t="s">
        <v>1829</v>
      </c>
      <c r="C1525" s="163" t="s">
        <v>844</v>
      </c>
      <c r="D1525" s="163" t="s">
        <v>845</v>
      </c>
      <c r="E1525" s="163" t="str">
        <f t="shared" si="23"/>
        <v>VVN-Industrials-Engineering&amp;Construction</v>
      </c>
      <c r="F1525" s="165">
        <v>-331210.58512499998</v>
      </c>
      <c r="G1525" s="166" t="s">
        <v>78</v>
      </c>
      <c r="H1525" s="167">
        <v>0.2</v>
      </c>
    </row>
    <row r="1526" spans="1:8" x14ac:dyDescent="0.3">
      <c r="A1526" s="164" t="s">
        <v>691</v>
      </c>
      <c r="B1526" s="164" t="s">
        <v>1830</v>
      </c>
      <c r="C1526" s="163" t="s">
        <v>874</v>
      </c>
      <c r="D1526" s="163" t="s">
        <v>878</v>
      </c>
      <c r="E1526" s="163" t="str">
        <f t="shared" si="23"/>
        <v>VWS-Utilities-Water</v>
      </c>
      <c r="F1526" s="165">
        <v>5744.1596579999996</v>
      </c>
      <c r="G1526" s="166" t="s">
        <v>66</v>
      </c>
      <c r="H1526" s="167">
        <v>0.5</v>
      </c>
    </row>
    <row r="1527" spans="1:8" x14ac:dyDescent="0.3">
      <c r="A1527" s="164" t="s">
        <v>691</v>
      </c>
      <c r="B1527" s="164" t="s">
        <v>1831</v>
      </c>
      <c r="C1527" s="163" t="s">
        <v>833</v>
      </c>
      <c r="D1527" s="163" t="s">
        <v>834</v>
      </c>
      <c r="E1527" s="163" t="str">
        <f t="shared" si="23"/>
        <v>VXP-Consumer Staples-Agriculture</v>
      </c>
      <c r="F1527" s="165">
        <v>6696.5752259999999</v>
      </c>
      <c r="G1527" s="166" t="s">
        <v>66</v>
      </c>
      <c r="H1527" s="167">
        <v>0.5</v>
      </c>
    </row>
    <row r="1528" spans="1:8" x14ac:dyDescent="0.3">
      <c r="A1528" s="164" t="s">
        <v>691</v>
      </c>
      <c r="B1528" s="164" t="s">
        <v>1832</v>
      </c>
      <c r="C1528" s="163" t="s">
        <v>833</v>
      </c>
      <c r="D1528" s="163" t="s">
        <v>835</v>
      </c>
      <c r="E1528" s="163" t="str">
        <f t="shared" si="23"/>
        <v>WSB-Consumer Staples-Food &amp; Beverage</v>
      </c>
      <c r="F1528" s="165">
        <v>117500.92333400001</v>
      </c>
      <c r="G1528" s="166" t="s">
        <v>68</v>
      </c>
      <c r="H1528" s="167">
        <v>0.3</v>
      </c>
    </row>
    <row r="1529" spans="1:8" x14ac:dyDescent="0.3">
      <c r="A1529" s="164" t="s">
        <v>691</v>
      </c>
      <c r="B1529" s="164" t="s">
        <v>1833</v>
      </c>
      <c r="C1529" s="163" t="s">
        <v>844</v>
      </c>
      <c r="D1529" s="163" t="s">
        <v>856</v>
      </c>
      <c r="E1529" s="163" t="str">
        <f t="shared" si="23"/>
        <v>WTC-Industrials-Transportation</v>
      </c>
      <c r="F1529" s="165">
        <v>20313.054273000002</v>
      </c>
      <c r="G1529" s="166" t="s">
        <v>73</v>
      </c>
      <c r="H1529" s="167">
        <v>0.3</v>
      </c>
    </row>
    <row r="1530" spans="1:8" x14ac:dyDescent="0.3">
      <c r="A1530" s="164" t="s">
        <v>691</v>
      </c>
      <c r="B1530" s="164" t="s">
        <v>1834</v>
      </c>
      <c r="C1530" s="163" t="s">
        <v>874</v>
      </c>
      <c r="D1530" s="163" t="s">
        <v>878</v>
      </c>
      <c r="E1530" s="163" t="str">
        <f t="shared" si="23"/>
        <v>WTN-Utilities-Water</v>
      </c>
      <c r="F1530" s="165">
        <v>3434.5762759999998</v>
      </c>
      <c r="G1530" s="166" t="s">
        <v>73</v>
      </c>
      <c r="H1530" s="167">
        <v>0.3</v>
      </c>
    </row>
    <row r="1531" spans="1:8" x14ac:dyDescent="0.3">
      <c r="A1531" s="164" t="s">
        <v>691</v>
      </c>
      <c r="B1531" s="164" t="s">
        <v>1835</v>
      </c>
      <c r="C1531" s="163" t="s">
        <v>848</v>
      </c>
      <c r="D1531" s="163" t="s">
        <v>864</v>
      </c>
      <c r="E1531" s="163" t="str">
        <f t="shared" si="23"/>
        <v>X18-Materials-Cement</v>
      </c>
      <c r="F1531" s="165">
        <v>64861.093593999998</v>
      </c>
      <c r="G1531" s="166" t="s">
        <v>80</v>
      </c>
      <c r="H1531" s="167">
        <v>0</v>
      </c>
    </row>
    <row r="1532" spans="1:8" x14ac:dyDescent="0.3">
      <c r="A1532" s="164" t="s">
        <v>691</v>
      </c>
      <c r="B1532" s="164" t="s">
        <v>1836</v>
      </c>
      <c r="C1532" s="163" t="s">
        <v>829</v>
      </c>
      <c r="D1532" s="163" t="s">
        <v>866</v>
      </c>
      <c r="E1532" s="163" t="str">
        <f t="shared" si="23"/>
        <v>X26-Consumer Discretionary-Textiles</v>
      </c>
      <c r="F1532" s="165">
        <v>17117.270821999999</v>
      </c>
      <c r="G1532" s="166" t="s">
        <v>64</v>
      </c>
      <c r="H1532" s="167">
        <v>0.5</v>
      </c>
    </row>
    <row r="1533" spans="1:8" x14ac:dyDescent="0.3">
      <c r="A1533" s="164" t="s">
        <v>691</v>
      </c>
      <c r="B1533" s="164" t="s">
        <v>1837</v>
      </c>
      <c r="C1533" s="163" t="s">
        <v>844</v>
      </c>
      <c r="D1533" s="163" t="s">
        <v>845</v>
      </c>
      <c r="E1533" s="163" t="str">
        <f t="shared" si="23"/>
        <v>X77-Industrials-Engineering&amp;Construction</v>
      </c>
      <c r="F1533" s="165">
        <v>-9641.6400450000001</v>
      </c>
      <c r="G1533" s="166" t="s">
        <v>80</v>
      </c>
      <c r="H1533" s="167">
        <v>0</v>
      </c>
    </row>
    <row r="1534" spans="1:8" x14ac:dyDescent="0.3">
      <c r="A1534" s="164" t="s">
        <v>691</v>
      </c>
      <c r="B1534" s="164" t="s">
        <v>1838</v>
      </c>
      <c r="C1534" s="163" t="s">
        <v>795</v>
      </c>
      <c r="D1534" s="163" t="s">
        <v>852</v>
      </c>
      <c r="E1534" s="163" t="str">
        <f t="shared" si="23"/>
        <v>XDH-Financial-Real Estate</v>
      </c>
      <c r="F1534" s="165">
        <v>197066.49383399999</v>
      </c>
      <c r="G1534" s="166" t="s">
        <v>64</v>
      </c>
      <c r="H1534" s="167">
        <v>0.5</v>
      </c>
    </row>
    <row r="1535" spans="1:8" x14ac:dyDescent="0.3">
      <c r="A1535" s="164" t="s">
        <v>691</v>
      </c>
      <c r="B1535" s="164" t="s">
        <v>1839</v>
      </c>
      <c r="C1535" s="163" t="s">
        <v>829</v>
      </c>
      <c r="D1535" s="163" t="s">
        <v>898</v>
      </c>
      <c r="E1535" s="163" t="str">
        <f t="shared" si="23"/>
        <v>XHC-Consumer Discretionary-Wholesale</v>
      </c>
      <c r="F1535" s="165">
        <v>54269.422211999998</v>
      </c>
      <c r="G1535" s="166" t="s">
        <v>64</v>
      </c>
      <c r="H1535" s="167">
        <v>0.5</v>
      </c>
    </row>
    <row r="1536" spans="1:8" x14ac:dyDescent="0.3">
      <c r="A1536" s="164" t="s">
        <v>691</v>
      </c>
      <c r="B1536" s="164" t="s">
        <v>1840</v>
      </c>
      <c r="C1536" s="163" t="s">
        <v>844</v>
      </c>
      <c r="D1536" s="163" t="s">
        <v>845</v>
      </c>
      <c r="E1536" s="163" t="str">
        <f t="shared" si="23"/>
        <v>XLV-Industrials-Engineering&amp;Construction</v>
      </c>
      <c r="F1536" s="165">
        <v>6065.5635510000002</v>
      </c>
      <c r="G1536" s="166" t="s">
        <v>64</v>
      </c>
      <c r="H1536" s="167">
        <v>0.5</v>
      </c>
    </row>
    <row r="1537" spans="1:8" x14ac:dyDescent="0.3">
      <c r="A1537" s="164" t="s">
        <v>691</v>
      </c>
      <c r="B1537" s="164" t="s">
        <v>1841</v>
      </c>
      <c r="C1537" s="163" t="s">
        <v>848</v>
      </c>
      <c r="D1537" s="163" t="s">
        <v>864</v>
      </c>
      <c r="E1537" s="163" t="str">
        <f t="shared" si="23"/>
        <v>XMC-Materials-Cement</v>
      </c>
      <c r="F1537" s="165">
        <v>95787.943740999995</v>
      </c>
      <c r="G1537" s="166" t="s">
        <v>71</v>
      </c>
      <c r="H1537" s="167">
        <v>0.3</v>
      </c>
    </row>
    <row r="1538" spans="1:8" x14ac:dyDescent="0.3">
      <c r="A1538" s="164" t="s">
        <v>691</v>
      </c>
      <c r="B1538" s="164" t="s">
        <v>1842</v>
      </c>
      <c r="C1538" s="163" t="s">
        <v>844</v>
      </c>
      <c r="D1538" s="163" t="s">
        <v>845</v>
      </c>
      <c r="E1538" s="163" t="str">
        <f t="shared" si="23"/>
        <v>XMD-Industrials-Engineering&amp;Construction</v>
      </c>
      <c r="F1538" s="165">
        <v>2902.0104769999998</v>
      </c>
      <c r="G1538" s="166" t="s">
        <v>66</v>
      </c>
      <c r="H1538" s="167">
        <v>0.5</v>
      </c>
    </row>
    <row r="1539" spans="1:8" x14ac:dyDescent="0.3">
      <c r="A1539" s="164" t="s">
        <v>691</v>
      </c>
      <c r="B1539" s="164" t="s">
        <v>1843</v>
      </c>
      <c r="C1539" s="163" t="s">
        <v>833</v>
      </c>
      <c r="D1539" s="163" t="s">
        <v>883</v>
      </c>
      <c r="E1539" s="163" t="str">
        <f t="shared" ref="E1539:E1602" si="24">B1539&amp;"-"&amp;C1539&amp;"-"&amp;D1539</f>
        <v>XPH-Consumer Staples-Household &amp; Personal Product</v>
      </c>
      <c r="F1539" s="165">
        <v>-10190.232021</v>
      </c>
      <c r="G1539" s="166" t="s">
        <v>71</v>
      </c>
      <c r="H1539" s="167">
        <v>0.3</v>
      </c>
    </row>
    <row r="1540" spans="1:8" x14ac:dyDescent="0.3">
      <c r="A1540" s="164" t="s">
        <v>691</v>
      </c>
      <c r="B1540" s="164" t="s">
        <v>1844</v>
      </c>
      <c r="C1540" s="163" t="s">
        <v>848</v>
      </c>
      <c r="D1540" s="163" t="s">
        <v>864</v>
      </c>
      <c r="E1540" s="163" t="str">
        <f t="shared" si="24"/>
        <v>YBC-Materials-Cement</v>
      </c>
      <c r="F1540" s="165">
        <v>4154.7574409999997</v>
      </c>
      <c r="G1540" s="166" t="s">
        <v>80</v>
      </c>
      <c r="H1540" s="167">
        <v>0</v>
      </c>
    </row>
    <row r="1541" spans="1:8" x14ac:dyDescent="0.3">
      <c r="A1541" s="164" t="s">
        <v>691</v>
      </c>
      <c r="B1541" s="164" t="s">
        <v>1845</v>
      </c>
      <c r="C1541" s="163" t="s">
        <v>844</v>
      </c>
      <c r="D1541" s="163" t="s">
        <v>856</v>
      </c>
      <c r="E1541" s="163" t="str">
        <f t="shared" si="24"/>
        <v>YRC-Industrials-Transportation</v>
      </c>
      <c r="F1541" s="165">
        <v>2090.05573</v>
      </c>
      <c r="G1541" s="166" t="s">
        <v>77</v>
      </c>
      <c r="H1541" s="167">
        <v>0.2</v>
      </c>
    </row>
    <row r="1542" spans="1:8" x14ac:dyDescent="0.3">
      <c r="A1542" s="164" t="s">
        <v>691</v>
      </c>
      <c r="B1542" s="164" t="s">
        <v>1846</v>
      </c>
      <c r="C1542" s="163" t="s">
        <v>869</v>
      </c>
      <c r="D1542" s="163" t="s">
        <v>891</v>
      </c>
      <c r="E1542" s="163" t="str">
        <f t="shared" si="24"/>
        <v>YTC-Health Care-Pharmaceuticals</v>
      </c>
      <c r="F1542" s="165">
        <v>14089.625661</v>
      </c>
      <c r="G1542" s="166" t="s">
        <v>73</v>
      </c>
      <c r="H1542" s="167">
        <v>0.3</v>
      </c>
    </row>
    <row r="1543" spans="1:8" x14ac:dyDescent="0.3">
      <c r="A1543" s="168" t="s">
        <v>681</v>
      </c>
      <c r="B1543" s="162" t="s">
        <v>680</v>
      </c>
      <c r="C1543" s="168" t="s">
        <v>795</v>
      </c>
      <c r="D1543" s="168" t="s">
        <v>1850</v>
      </c>
      <c r="E1543" s="169" t="str">
        <f t="shared" si="24"/>
        <v>ACB-Financial-Bank</v>
      </c>
      <c r="F1543" s="169"/>
      <c r="G1543" s="169" t="str">
        <f>VLOOKUP(B1543,Banks!B2:AD19,29)</f>
        <v>AA</v>
      </c>
      <c r="H1543" s="170">
        <f>VLOOKUP(B1543,Banks!B2:AE19,30,0)</f>
        <v>0.5</v>
      </c>
    </row>
    <row r="1544" spans="1:8" x14ac:dyDescent="0.3">
      <c r="A1544" s="168" t="s">
        <v>691</v>
      </c>
      <c r="B1544" s="162" t="s">
        <v>694</v>
      </c>
      <c r="C1544" s="168" t="s">
        <v>795</v>
      </c>
      <c r="D1544" s="168" t="s">
        <v>1850</v>
      </c>
      <c r="E1544" s="169" t="str">
        <f t="shared" si="24"/>
        <v>BAB-Financial-Bank</v>
      </c>
      <c r="F1544" s="169"/>
      <c r="G1544" s="169" t="str">
        <f>VLOOKUP(B1544,Banks!B3:AD20,29)</f>
        <v>BBB</v>
      </c>
      <c r="H1544" s="170">
        <f>VLOOKUP(B1544,Banks!B3:AE20,30,0)</f>
        <v>0.3</v>
      </c>
    </row>
    <row r="1545" spans="1:8" x14ac:dyDescent="0.3">
      <c r="A1545" s="168" t="s">
        <v>686</v>
      </c>
      <c r="B1545" s="162" t="s">
        <v>685</v>
      </c>
      <c r="C1545" s="168" t="s">
        <v>795</v>
      </c>
      <c r="D1545" s="168" t="s">
        <v>1850</v>
      </c>
      <c r="E1545" s="169" t="str">
        <f t="shared" si="24"/>
        <v>BID-Financial-Bank</v>
      </c>
      <c r="F1545" s="169"/>
      <c r="G1545" s="169" t="str">
        <f>VLOOKUP(B1545,Banks!B4:AD21,29)</f>
        <v>BBB</v>
      </c>
      <c r="H1545" s="170">
        <f>VLOOKUP(B1545,Banks!B4:AE21,30,0)</f>
        <v>0.3</v>
      </c>
    </row>
    <row r="1546" spans="1:8" x14ac:dyDescent="0.3">
      <c r="A1546" s="168" t="s">
        <v>686</v>
      </c>
      <c r="B1546" s="162" t="s">
        <v>128</v>
      </c>
      <c r="C1546" s="168" t="s">
        <v>795</v>
      </c>
      <c r="D1546" s="168" t="s">
        <v>1850</v>
      </c>
      <c r="E1546" s="169" t="str">
        <f t="shared" si="24"/>
        <v>CTG-Financial-Bank</v>
      </c>
      <c r="F1546" s="169"/>
      <c r="G1546" s="169" t="str">
        <f>VLOOKUP(B1546,Banks!B5:AD22,29)</f>
        <v>B</v>
      </c>
      <c r="H1546" s="170">
        <f>VLOOKUP(B1546,Banks!B5:AE22,30,0)</f>
        <v>0.3</v>
      </c>
    </row>
    <row r="1547" spans="1:8" x14ac:dyDescent="0.3">
      <c r="A1547" s="168" t="s">
        <v>686</v>
      </c>
      <c r="B1547" s="162" t="s">
        <v>188</v>
      </c>
      <c r="C1547" s="168" t="s">
        <v>795</v>
      </c>
      <c r="D1547" s="168" t="s">
        <v>1850</v>
      </c>
      <c r="E1547" s="169" t="str">
        <f t="shared" si="24"/>
        <v>EIB-Financial-Bank</v>
      </c>
      <c r="F1547" s="169"/>
      <c r="G1547" s="169" t="str">
        <f>VLOOKUP(B1547,Banks!B6:AD23,29)</f>
        <v>CCC</v>
      </c>
      <c r="H1547" s="170">
        <f>VLOOKUP(B1547,Banks!B6:AE23,30,0)</f>
        <v>0.2</v>
      </c>
    </row>
    <row r="1548" spans="1:8" x14ac:dyDescent="0.3">
      <c r="A1548" s="168" t="s">
        <v>686</v>
      </c>
      <c r="B1548" s="162" t="s">
        <v>688</v>
      </c>
      <c r="C1548" s="168" t="s">
        <v>795</v>
      </c>
      <c r="D1548" s="168" t="s">
        <v>1850</v>
      </c>
      <c r="E1548" s="169" t="str">
        <f t="shared" si="24"/>
        <v>HDB-Financial-Bank</v>
      </c>
      <c r="F1548" s="169"/>
      <c r="G1548" s="169" t="str">
        <f>VLOOKUP(B1548,Banks!B7:AD24,29)</f>
        <v>AA</v>
      </c>
      <c r="H1548" s="170">
        <f>VLOOKUP(B1548,Banks!B7:AE24,30,0)</f>
        <v>0.5</v>
      </c>
    </row>
    <row r="1549" spans="1:8" x14ac:dyDescent="0.3">
      <c r="A1549" s="168" t="s">
        <v>691</v>
      </c>
      <c r="B1549" s="162" t="s">
        <v>690</v>
      </c>
      <c r="C1549" s="168" t="s">
        <v>795</v>
      </c>
      <c r="D1549" s="168" t="s">
        <v>1850</v>
      </c>
      <c r="E1549" s="169" t="str">
        <f t="shared" si="24"/>
        <v>KLB-Financial-Bank</v>
      </c>
      <c r="F1549" s="169"/>
      <c r="G1549" s="169" t="e">
        <f>VLOOKUP(B1549,Banks!B8:AD25,29)</f>
        <v>#DIV/0!</v>
      </c>
      <c r="H1549" s="170" t="e">
        <f>VLOOKUP(B1549,Banks!B8:AE25,30,0)</f>
        <v>#DIV/0!</v>
      </c>
    </row>
    <row r="1550" spans="1:8" x14ac:dyDescent="0.3">
      <c r="A1550" s="168" t="s">
        <v>691</v>
      </c>
      <c r="B1550" s="162" t="s">
        <v>692</v>
      </c>
      <c r="C1550" s="168" t="s">
        <v>795</v>
      </c>
      <c r="D1550" s="168" t="s">
        <v>1850</v>
      </c>
      <c r="E1550" s="169" t="str">
        <f t="shared" si="24"/>
        <v>LPB-Financial-Bank</v>
      </c>
      <c r="F1550" s="169"/>
      <c r="G1550" s="169" t="str">
        <f>VLOOKUP(B1550,Banks!B9:AD26,29)</f>
        <v>AA</v>
      </c>
      <c r="H1550" s="170">
        <f>VLOOKUP(B1550,Banks!B9:AE26,30,0)</f>
        <v>0.5</v>
      </c>
    </row>
    <row r="1551" spans="1:8" x14ac:dyDescent="0.3">
      <c r="A1551" s="168" t="s">
        <v>686</v>
      </c>
      <c r="B1551" s="162" t="s">
        <v>326</v>
      </c>
      <c r="C1551" s="168" t="s">
        <v>795</v>
      </c>
      <c r="D1551" s="168" t="s">
        <v>1850</v>
      </c>
      <c r="E1551" s="169" t="str">
        <f t="shared" si="24"/>
        <v>MBB-Financial-Bank</v>
      </c>
      <c r="F1551" s="169"/>
      <c r="G1551" s="169" t="str">
        <f>VLOOKUP(B1551,Banks!B10:AD27,29)</f>
        <v>AAA</v>
      </c>
      <c r="H1551" s="170">
        <f>VLOOKUP(B1551,Banks!B10:AE27,30,0)</f>
        <v>0.5</v>
      </c>
    </row>
    <row r="1552" spans="1:8" x14ac:dyDescent="0.3">
      <c r="A1552" s="168" t="s">
        <v>681</v>
      </c>
      <c r="B1552" s="162" t="s">
        <v>366</v>
      </c>
      <c r="C1552" s="168" t="s">
        <v>795</v>
      </c>
      <c r="D1552" s="168" t="s">
        <v>1850</v>
      </c>
      <c r="E1552" s="169" t="str">
        <f t="shared" si="24"/>
        <v>NVB-Financial-Bank</v>
      </c>
      <c r="F1552" s="169"/>
      <c r="G1552" s="169" t="str">
        <f>VLOOKUP(B1552,Banks!B11:AD28,29)</f>
        <v>D</v>
      </c>
      <c r="H1552" s="170">
        <f>VLOOKUP(B1552,Banks!B11:AE28,30,0)</f>
        <v>0</v>
      </c>
    </row>
    <row r="1553" spans="1:8" x14ac:dyDescent="0.3">
      <c r="A1553" s="168" t="s">
        <v>681</v>
      </c>
      <c r="B1553" s="162" t="s">
        <v>477</v>
      </c>
      <c r="C1553" s="168" t="s">
        <v>795</v>
      </c>
      <c r="D1553" s="168" t="s">
        <v>1850</v>
      </c>
      <c r="E1553" s="169" t="str">
        <f t="shared" si="24"/>
        <v>SHB-Financial-Bank</v>
      </c>
      <c r="F1553" s="169"/>
      <c r="G1553" s="169" t="str">
        <f>VLOOKUP(B1553,Banks!B12:AD29,29)</f>
        <v>BBB</v>
      </c>
      <c r="H1553" s="170">
        <f>VLOOKUP(B1553,Banks!B12:AE29,30,0)</f>
        <v>0.3</v>
      </c>
    </row>
    <row r="1554" spans="1:8" x14ac:dyDescent="0.3">
      <c r="A1554" s="168" t="s">
        <v>686</v>
      </c>
      <c r="B1554" s="162" t="s">
        <v>505</v>
      </c>
      <c r="C1554" s="168" t="s">
        <v>795</v>
      </c>
      <c r="D1554" s="168" t="s">
        <v>1850</v>
      </c>
      <c r="E1554" s="169" t="str">
        <f t="shared" si="24"/>
        <v>STB-Financial-Bank</v>
      </c>
      <c r="F1554" s="169"/>
      <c r="G1554" s="169" t="str">
        <f>VLOOKUP(B1554,Banks!B13:AD30,29)</f>
        <v>BBB</v>
      </c>
      <c r="H1554" s="170">
        <f>VLOOKUP(B1554,Banks!B13:AE30,30,0)</f>
        <v>0.3</v>
      </c>
    </row>
    <row r="1555" spans="1:8" x14ac:dyDescent="0.3">
      <c r="A1555" s="168" t="s">
        <v>686</v>
      </c>
      <c r="B1555" s="162" t="s">
        <v>700</v>
      </c>
      <c r="C1555" s="168" t="s">
        <v>795</v>
      </c>
      <c r="D1555" s="168" t="s">
        <v>1850</v>
      </c>
      <c r="E1555" s="169" t="str">
        <f t="shared" si="24"/>
        <v>TCB-Financial-Bank</v>
      </c>
      <c r="F1555" s="169"/>
      <c r="G1555" s="169" t="str">
        <f>VLOOKUP(B1555,Banks!B14:AD31,29)</f>
        <v>AAA</v>
      </c>
      <c r="H1555" s="170">
        <f>VLOOKUP(B1555,Banks!B14:AE31,30,0)</f>
        <v>0.5</v>
      </c>
    </row>
    <row r="1556" spans="1:8" x14ac:dyDescent="0.3">
      <c r="A1556" s="168" t="s">
        <v>686</v>
      </c>
      <c r="B1556" s="162" t="s">
        <v>697</v>
      </c>
      <c r="C1556" s="168" t="s">
        <v>795</v>
      </c>
      <c r="D1556" s="168" t="s">
        <v>1850</v>
      </c>
      <c r="E1556" s="169" t="str">
        <f t="shared" si="24"/>
        <v>TPB-Financial-Bank</v>
      </c>
      <c r="F1556" s="169"/>
      <c r="G1556" s="169" t="str">
        <f>VLOOKUP(B1556,Banks!B15:AD32,29)</f>
        <v>A</v>
      </c>
      <c r="H1556" s="170">
        <f>VLOOKUP(B1556,Banks!B15:AE32,30,0)</f>
        <v>0.5</v>
      </c>
    </row>
    <row r="1557" spans="1:8" x14ac:dyDescent="0.3">
      <c r="A1557" s="168" t="s">
        <v>691</v>
      </c>
      <c r="B1557" s="162" t="s">
        <v>964</v>
      </c>
      <c r="C1557" s="168" t="s">
        <v>795</v>
      </c>
      <c r="D1557" s="168" t="s">
        <v>1850</v>
      </c>
      <c r="E1557" s="169" t="str">
        <f t="shared" si="24"/>
        <v>VBB-Financial-Bank</v>
      </c>
      <c r="F1557" s="169"/>
      <c r="G1557" s="169" t="str">
        <f>VLOOKUP(B1557,Banks!B16:AD33,29)</f>
        <v>CCC</v>
      </c>
      <c r="H1557" s="170" t="e">
        <f>VLOOKUP(B1557,Banks!B16:AE33,30,0)</f>
        <v>#DIV/0!</v>
      </c>
    </row>
    <row r="1558" spans="1:8" x14ac:dyDescent="0.3">
      <c r="A1558" s="168" t="s">
        <v>686</v>
      </c>
      <c r="B1558" s="162" t="s">
        <v>587</v>
      </c>
      <c r="C1558" s="168" t="s">
        <v>795</v>
      </c>
      <c r="D1558" s="168" t="s">
        <v>1850</v>
      </c>
      <c r="E1558" s="169" t="str">
        <f t="shared" si="24"/>
        <v>VCB-Financial-Bank</v>
      </c>
      <c r="F1558" s="169"/>
      <c r="G1558" s="169" t="str">
        <f>VLOOKUP(B1558,Banks!B17:AD34,29)</f>
        <v>AAA</v>
      </c>
      <c r="H1558" s="170">
        <f>VLOOKUP(B1558,Banks!B17:AE34,30,0)</f>
        <v>0.5</v>
      </c>
    </row>
    <row r="1559" spans="1:8" x14ac:dyDescent="0.3">
      <c r="A1559" s="168" t="s">
        <v>691</v>
      </c>
      <c r="B1559" s="162" t="s">
        <v>698</v>
      </c>
      <c r="C1559" s="168" t="s">
        <v>795</v>
      </c>
      <c r="D1559" s="168" t="s">
        <v>1850</v>
      </c>
      <c r="E1559" s="169" t="str">
        <f t="shared" si="24"/>
        <v>VIB-Financial-Bank</v>
      </c>
      <c r="F1559" s="169"/>
      <c r="G1559" s="169" t="str">
        <f>VLOOKUP(B1559,Banks!B18:AD35,29)</f>
        <v>D</v>
      </c>
      <c r="H1559" s="170">
        <f>VLOOKUP(B1559,Banks!B18:AE35,30,0)</f>
        <v>0.5</v>
      </c>
    </row>
    <row r="1560" spans="1:8" x14ac:dyDescent="0.3">
      <c r="A1560" s="168" t="s">
        <v>686</v>
      </c>
      <c r="B1560" s="162" t="s">
        <v>699</v>
      </c>
      <c r="C1560" s="168" t="s">
        <v>795</v>
      </c>
      <c r="D1560" s="168" t="s">
        <v>1850</v>
      </c>
      <c r="E1560" s="169" t="str">
        <f t="shared" si="24"/>
        <v>VPB-Financial-Bank</v>
      </c>
      <c r="F1560" s="169"/>
      <c r="G1560" s="169" t="str">
        <f>VLOOKUP(B1560,Banks!B19:AD36,29)</f>
        <v>BBB</v>
      </c>
      <c r="H1560" s="170">
        <f>VLOOKUP(B1560,Banks!B19:AE36,30,0)</f>
        <v>0.5</v>
      </c>
    </row>
    <row r="1561" spans="1:8" x14ac:dyDescent="0.3">
      <c r="A1561" s="171" t="s">
        <v>686</v>
      </c>
      <c r="B1561" s="172" t="s">
        <v>57</v>
      </c>
      <c r="C1561" s="171" t="s">
        <v>795</v>
      </c>
      <c r="D1561" s="171" t="s">
        <v>907</v>
      </c>
      <c r="E1561" s="171" t="str">
        <f t="shared" si="24"/>
        <v>BIC-Financial-Insurance</v>
      </c>
      <c r="F1561" s="173">
        <v>181642.396125</v>
      </c>
      <c r="G1561" s="174" t="s">
        <v>71</v>
      </c>
      <c r="H1561" s="175">
        <v>0.3</v>
      </c>
    </row>
    <row r="1562" spans="1:8" x14ac:dyDescent="0.3">
      <c r="A1562" s="171" t="s">
        <v>686</v>
      </c>
      <c r="B1562" s="172" t="s">
        <v>60</v>
      </c>
      <c r="C1562" s="171" t="s">
        <v>795</v>
      </c>
      <c r="D1562" s="171" t="s">
        <v>907</v>
      </c>
      <c r="E1562" s="171" t="str">
        <f t="shared" si="24"/>
        <v>BMI-Financial-Insurance</v>
      </c>
      <c r="F1562" s="173">
        <v>136167.074769</v>
      </c>
      <c r="G1562" s="174" t="s">
        <v>71</v>
      </c>
      <c r="H1562" s="175">
        <v>0.3</v>
      </c>
    </row>
    <row r="1563" spans="1:8" x14ac:dyDescent="0.3">
      <c r="A1563" s="171" t="s">
        <v>686</v>
      </c>
      <c r="B1563" s="172" t="s">
        <v>63</v>
      </c>
      <c r="C1563" s="171" t="s">
        <v>795</v>
      </c>
      <c r="D1563" s="171" t="s">
        <v>907</v>
      </c>
      <c r="E1563" s="171" t="str">
        <f t="shared" si="24"/>
        <v>BVH-Financial-Insurance</v>
      </c>
      <c r="F1563" s="173">
        <v>1312506.05168</v>
      </c>
      <c r="G1563" s="174" t="s">
        <v>68</v>
      </c>
      <c r="H1563" s="175">
        <v>0.3</v>
      </c>
    </row>
    <row r="1564" spans="1:8" x14ac:dyDescent="0.3">
      <c r="A1564" s="171" t="s">
        <v>686</v>
      </c>
      <c r="B1564" s="172" t="s">
        <v>67</v>
      </c>
      <c r="C1564" s="171" t="s">
        <v>795</v>
      </c>
      <c r="D1564" s="171" t="s">
        <v>907</v>
      </c>
      <c r="E1564" s="171" t="str">
        <f t="shared" si="24"/>
        <v>PGI-Financial-Insurance</v>
      </c>
      <c r="F1564" s="173">
        <v>151784.14402199999</v>
      </c>
      <c r="G1564" s="174" t="s">
        <v>73</v>
      </c>
      <c r="H1564" s="175">
        <v>0.3</v>
      </c>
    </row>
    <row r="1565" spans="1:8" x14ac:dyDescent="0.3">
      <c r="A1565" s="171" t="s">
        <v>681</v>
      </c>
      <c r="B1565" s="172" t="s">
        <v>70</v>
      </c>
      <c r="C1565" s="171" t="s">
        <v>795</v>
      </c>
      <c r="D1565" s="171" t="s">
        <v>907</v>
      </c>
      <c r="E1565" s="171" t="str">
        <f t="shared" si="24"/>
        <v>PTI-Financial-Insurance</v>
      </c>
      <c r="F1565" s="173">
        <v>14077.086525999999</v>
      </c>
      <c r="G1565" s="174" t="s">
        <v>80</v>
      </c>
      <c r="H1565" s="175">
        <v>0</v>
      </c>
    </row>
    <row r="1566" spans="1:8" x14ac:dyDescent="0.3">
      <c r="A1566" s="171" t="s">
        <v>681</v>
      </c>
      <c r="B1566" s="172" t="s">
        <v>72</v>
      </c>
      <c r="C1566" s="171" t="s">
        <v>795</v>
      </c>
      <c r="D1566" s="171" t="s">
        <v>907</v>
      </c>
      <c r="E1566" s="171" t="str">
        <f t="shared" si="24"/>
        <v>PVI-Financial-Insurance</v>
      </c>
      <c r="F1566" s="173">
        <v>703665.504159</v>
      </c>
      <c r="G1566" s="174" t="s">
        <v>73</v>
      </c>
      <c r="H1566" s="175">
        <v>0.3</v>
      </c>
    </row>
    <row r="1567" spans="1:8" x14ac:dyDescent="0.3">
      <c r="A1567" s="171" t="s">
        <v>681</v>
      </c>
      <c r="B1567" s="172" t="s">
        <v>74</v>
      </c>
      <c r="C1567" s="171" t="s">
        <v>795</v>
      </c>
      <c r="D1567" s="171" t="s">
        <v>907</v>
      </c>
      <c r="E1567" s="171" t="str">
        <f t="shared" si="24"/>
        <v>VNR-Financial-Insurance</v>
      </c>
      <c r="F1567" s="173">
        <v>276578.85500799998</v>
      </c>
      <c r="G1567" s="174" t="s">
        <v>68</v>
      </c>
      <c r="H1567" s="175">
        <v>0.3</v>
      </c>
    </row>
    <row r="1568" spans="1:8" x14ac:dyDescent="0.3">
      <c r="A1568" s="171" t="s">
        <v>691</v>
      </c>
      <c r="B1568" s="172" t="s">
        <v>56</v>
      </c>
      <c r="C1568" s="171" t="s">
        <v>795</v>
      </c>
      <c r="D1568" s="171" t="s">
        <v>907</v>
      </c>
      <c r="E1568" s="171" t="str">
        <f t="shared" si="24"/>
        <v>ABI-Financial-Insurance</v>
      </c>
      <c r="F1568" s="173">
        <v>171798.34993200001</v>
      </c>
      <c r="G1568" s="174" t="s">
        <v>64</v>
      </c>
      <c r="H1568" s="175">
        <v>0.5</v>
      </c>
    </row>
    <row r="1569" spans="1:8" x14ac:dyDescent="0.3">
      <c r="A1569" s="171" t="s">
        <v>691</v>
      </c>
      <c r="B1569" s="172" t="s">
        <v>58</v>
      </c>
      <c r="C1569" s="171" t="s">
        <v>795</v>
      </c>
      <c r="D1569" s="171" t="s">
        <v>907</v>
      </c>
      <c r="E1569" s="171" t="str">
        <f t="shared" si="24"/>
        <v>BLI-Financial-Insurance</v>
      </c>
      <c r="F1569" s="173">
        <v>38479.938274</v>
      </c>
      <c r="G1569" s="174" t="s">
        <v>73</v>
      </c>
      <c r="H1569" s="175">
        <v>0.3</v>
      </c>
    </row>
    <row r="1570" spans="1:8" x14ac:dyDescent="0.3">
      <c r="A1570" s="171" t="s">
        <v>691</v>
      </c>
      <c r="B1570" s="172" t="s">
        <v>65</v>
      </c>
      <c r="C1570" s="171" t="s">
        <v>795</v>
      </c>
      <c r="D1570" s="171" t="s">
        <v>907</v>
      </c>
      <c r="E1570" s="171" t="str">
        <f t="shared" si="24"/>
        <v>MIG-Financial-Insurance</v>
      </c>
      <c r="F1570" s="173">
        <v>108105.435426</v>
      </c>
      <c r="G1570" s="174" t="s">
        <v>71</v>
      </c>
      <c r="H1570" s="175">
        <v>0.3</v>
      </c>
    </row>
    <row r="1571" spans="1:8" x14ac:dyDescent="0.3">
      <c r="A1571" s="176" t="s">
        <v>686</v>
      </c>
      <c r="B1571" s="177" t="s">
        <v>649</v>
      </c>
      <c r="C1571" s="176" t="s">
        <v>795</v>
      </c>
      <c r="D1571" s="176" t="s">
        <v>905</v>
      </c>
      <c r="E1571" s="176" t="str">
        <f t="shared" si="24"/>
        <v>AGR-Financial-Securities</v>
      </c>
      <c r="F1571" s="178">
        <v>72907.829905000006</v>
      </c>
      <c r="G1571" s="179" t="s">
        <v>61</v>
      </c>
      <c r="H1571" s="180">
        <v>0.5</v>
      </c>
    </row>
    <row r="1572" spans="1:8" x14ac:dyDescent="0.3">
      <c r="A1572" s="176" t="s">
        <v>686</v>
      </c>
      <c r="B1572" s="177" t="s">
        <v>650</v>
      </c>
      <c r="C1572" s="176" t="s">
        <v>795</v>
      </c>
      <c r="D1572" s="176" t="s">
        <v>905</v>
      </c>
      <c r="E1572" s="176" t="str">
        <f t="shared" si="24"/>
        <v>APG-Financial-Securities</v>
      </c>
      <c r="F1572" s="178">
        <v>4868.9945319999997</v>
      </c>
      <c r="G1572" s="179" t="s">
        <v>64</v>
      </c>
      <c r="H1572" s="180">
        <v>0.5</v>
      </c>
    </row>
    <row r="1573" spans="1:8" x14ac:dyDescent="0.3">
      <c r="A1573" s="176" t="s">
        <v>686</v>
      </c>
      <c r="B1573" s="177" t="s">
        <v>87</v>
      </c>
      <c r="C1573" s="176" t="s">
        <v>795</v>
      </c>
      <c r="D1573" s="176" t="s">
        <v>905</v>
      </c>
      <c r="E1573" s="176" t="str">
        <f t="shared" si="24"/>
        <v>BSI-Financial-Securities</v>
      </c>
      <c r="F1573" s="178">
        <v>103901.25413099999</v>
      </c>
      <c r="G1573" s="179" t="s">
        <v>64</v>
      </c>
      <c r="H1573" s="180">
        <v>0.5</v>
      </c>
    </row>
    <row r="1574" spans="1:8" x14ac:dyDescent="0.3">
      <c r="A1574" s="176" t="s">
        <v>686</v>
      </c>
      <c r="B1574" s="177" t="s">
        <v>130</v>
      </c>
      <c r="C1574" s="176" t="s">
        <v>795</v>
      </c>
      <c r="D1574" s="176" t="s">
        <v>905</v>
      </c>
      <c r="E1574" s="176" t="str">
        <f t="shared" si="24"/>
        <v>CTS-Financial-Securities</v>
      </c>
      <c r="F1574" s="178">
        <v>69729.585783000002</v>
      </c>
      <c r="G1574" s="179" t="s">
        <v>71</v>
      </c>
      <c r="H1574" s="180">
        <v>0.3</v>
      </c>
    </row>
    <row r="1575" spans="1:8" x14ac:dyDescent="0.3">
      <c r="A1575" s="176" t="s">
        <v>686</v>
      </c>
      <c r="B1575" s="177" t="s">
        <v>654</v>
      </c>
      <c r="C1575" s="176" t="s">
        <v>795</v>
      </c>
      <c r="D1575" s="176" t="s">
        <v>905</v>
      </c>
      <c r="E1575" s="176" t="str">
        <f t="shared" si="24"/>
        <v>FTS-Financial-Securities</v>
      </c>
      <c r="F1575" s="178">
        <v>545495.15447800001</v>
      </c>
      <c r="G1575" s="179" t="s">
        <v>64</v>
      </c>
      <c r="H1575" s="180">
        <v>0.5</v>
      </c>
    </row>
    <row r="1576" spans="1:8" x14ac:dyDescent="0.3">
      <c r="A1576" s="176" t="s">
        <v>686</v>
      </c>
      <c r="B1576" s="177" t="s">
        <v>225</v>
      </c>
      <c r="C1576" s="176" t="s">
        <v>795</v>
      </c>
      <c r="D1576" s="176" t="s">
        <v>905</v>
      </c>
      <c r="E1576" s="176" t="str">
        <f t="shared" si="24"/>
        <v>HCM-Financial-Securities</v>
      </c>
      <c r="F1576" s="178">
        <v>377361.86349700001</v>
      </c>
      <c r="G1576" s="179" t="s">
        <v>64</v>
      </c>
      <c r="H1576" s="180">
        <v>0.5</v>
      </c>
    </row>
    <row r="1577" spans="1:8" x14ac:dyDescent="0.3">
      <c r="A1577" s="176" t="s">
        <v>686</v>
      </c>
      <c r="B1577" s="177" t="s">
        <v>502</v>
      </c>
      <c r="C1577" s="176" t="s">
        <v>795</v>
      </c>
      <c r="D1577" s="176" t="s">
        <v>905</v>
      </c>
      <c r="E1577" s="176" t="str">
        <f t="shared" si="24"/>
        <v>SSI-Financial-Securities</v>
      </c>
      <c r="F1577" s="178">
        <v>896659.14484900003</v>
      </c>
      <c r="G1577" s="179" t="s">
        <v>68</v>
      </c>
      <c r="H1577" s="180">
        <v>0.3</v>
      </c>
    </row>
    <row r="1578" spans="1:8" x14ac:dyDescent="0.3">
      <c r="A1578" s="176" t="s">
        <v>686</v>
      </c>
      <c r="B1578" s="177" t="s">
        <v>659</v>
      </c>
      <c r="C1578" s="176" t="s">
        <v>795</v>
      </c>
      <c r="D1578" s="176" t="s">
        <v>905</v>
      </c>
      <c r="E1578" s="176" t="str">
        <f t="shared" si="24"/>
        <v>TVB-Financial-Securities</v>
      </c>
      <c r="F1578" s="178">
        <v>20008.655340000001</v>
      </c>
      <c r="G1578" s="179" t="s">
        <v>64</v>
      </c>
      <c r="H1578" s="180">
        <v>0.5</v>
      </c>
    </row>
    <row r="1579" spans="1:8" x14ac:dyDescent="0.3">
      <c r="A1579" s="176" t="s">
        <v>686</v>
      </c>
      <c r="B1579" s="177" t="s">
        <v>571</v>
      </c>
      <c r="C1579" s="176" t="s">
        <v>795</v>
      </c>
      <c r="D1579" s="176" t="s">
        <v>905</v>
      </c>
      <c r="E1579" s="176" t="str">
        <f t="shared" si="24"/>
        <v>TVS-Financial-Securities</v>
      </c>
      <c r="F1579" s="178">
        <v>99595.112695000003</v>
      </c>
      <c r="G1579" s="179" t="s">
        <v>68</v>
      </c>
      <c r="H1579" s="180">
        <v>0.3</v>
      </c>
    </row>
    <row r="1580" spans="1:8" x14ac:dyDescent="0.3">
      <c r="A1580" s="176" t="s">
        <v>686</v>
      </c>
      <c r="B1580" s="177" t="s">
        <v>660</v>
      </c>
      <c r="C1580" s="176" t="s">
        <v>795</v>
      </c>
      <c r="D1580" s="176" t="s">
        <v>905</v>
      </c>
      <c r="E1580" s="176" t="str">
        <f t="shared" si="24"/>
        <v>VCI-Financial-Securities</v>
      </c>
      <c r="F1580" s="178">
        <v>822621.62735099997</v>
      </c>
      <c r="G1580" s="179" t="s">
        <v>64</v>
      </c>
      <c r="H1580" s="180">
        <v>0.5</v>
      </c>
    </row>
    <row r="1581" spans="1:8" x14ac:dyDescent="0.3">
      <c r="A1581" s="176" t="s">
        <v>686</v>
      </c>
      <c r="B1581" s="177" t="s">
        <v>594</v>
      </c>
      <c r="C1581" s="176" t="s">
        <v>795</v>
      </c>
      <c r="D1581" s="176" t="s">
        <v>905</v>
      </c>
      <c r="E1581" s="176" t="str">
        <f t="shared" si="24"/>
        <v>VDS-Financial-Securities</v>
      </c>
      <c r="F1581" s="178">
        <v>27083.366125</v>
      </c>
      <c r="G1581" s="179" t="s">
        <v>73</v>
      </c>
      <c r="H1581" s="180">
        <v>0.3</v>
      </c>
    </row>
    <row r="1582" spans="1:8" x14ac:dyDescent="0.3">
      <c r="A1582" s="176" t="s">
        <v>686</v>
      </c>
      <c r="B1582" s="177" t="s">
        <v>620</v>
      </c>
      <c r="C1582" s="176" t="s">
        <v>795</v>
      </c>
      <c r="D1582" s="176" t="s">
        <v>905</v>
      </c>
      <c r="E1582" s="176" t="str">
        <f t="shared" si="24"/>
        <v>VND-Financial-Securities</v>
      </c>
      <c r="F1582" s="178">
        <v>276088.86474500003</v>
      </c>
      <c r="G1582" s="179" t="s">
        <v>75</v>
      </c>
      <c r="H1582" s="180">
        <v>0.2</v>
      </c>
    </row>
    <row r="1583" spans="1:8" x14ac:dyDescent="0.3">
      <c r="A1583" s="176" t="s">
        <v>681</v>
      </c>
      <c r="B1583" s="177" t="s">
        <v>651</v>
      </c>
      <c r="C1583" s="176" t="s">
        <v>795</v>
      </c>
      <c r="D1583" s="176" t="s">
        <v>905</v>
      </c>
      <c r="E1583" s="176" t="str">
        <f t="shared" si="24"/>
        <v>APS-Financial-Securities</v>
      </c>
      <c r="F1583" s="178">
        <v>-24354.636374000002</v>
      </c>
      <c r="G1583" s="179" t="s">
        <v>68</v>
      </c>
      <c r="H1583" s="180">
        <v>0.3</v>
      </c>
    </row>
    <row r="1584" spans="1:8" x14ac:dyDescent="0.3">
      <c r="A1584" s="176" t="s">
        <v>681</v>
      </c>
      <c r="B1584" s="177" t="s">
        <v>653</v>
      </c>
      <c r="C1584" s="176" t="s">
        <v>795</v>
      </c>
      <c r="D1584" s="176" t="s">
        <v>905</v>
      </c>
      <c r="E1584" s="176" t="str">
        <f t="shared" si="24"/>
        <v>ART-Financial-Securities</v>
      </c>
      <c r="F1584" s="178">
        <v>55054.366968000002</v>
      </c>
      <c r="G1584" s="179" t="s">
        <v>61</v>
      </c>
      <c r="H1584" s="180">
        <v>0.5</v>
      </c>
    </row>
    <row r="1585" spans="1:8" x14ac:dyDescent="0.3">
      <c r="A1585" s="176" t="s">
        <v>681</v>
      </c>
      <c r="B1585" s="177" t="s">
        <v>92</v>
      </c>
      <c r="C1585" s="176" t="s">
        <v>795</v>
      </c>
      <c r="D1585" s="176" t="s">
        <v>905</v>
      </c>
      <c r="E1585" s="176" t="str">
        <f t="shared" si="24"/>
        <v>BVS-Financial-Securities</v>
      </c>
      <c r="F1585" s="178">
        <v>118838.25012899999</v>
      </c>
      <c r="G1585" s="179" t="s">
        <v>64</v>
      </c>
      <c r="H1585" s="180">
        <v>0.5</v>
      </c>
    </row>
    <row r="1586" spans="1:8" x14ac:dyDescent="0.3">
      <c r="A1586" s="176" t="s">
        <v>681</v>
      </c>
      <c r="B1586" s="177" t="s">
        <v>931</v>
      </c>
      <c r="C1586" s="176" t="s">
        <v>795</v>
      </c>
      <c r="D1586" s="176" t="s">
        <v>905</v>
      </c>
      <c r="E1586" s="176" t="str">
        <f t="shared" si="24"/>
        <v>EVS-Financial-Securities</v>
      </c>
      <c r="F1586" s="178" t="e">
        <v>#N/A</v>
      </c>
      <c r="G1586" s="179" t="e">
        <v>#N/A</v>
      </c>
      <c r="H1586" s="180" t="e">
        <v>#N/A</v>
      </c>
    </row>
    <row r="1587" spans="1:8" x14ac:dyDescent="0.3">
      <c r="A1587" s="176" t="s">
        <v>681</v>
      </c>
      <c r="B1587" s="177" t="s">
        <v>223</v>
      </c>
      <c r="C1587" s="176" t="s">
        <v>795</v>
      </c>
      <c r="D1587" s="176" t="s">
        <v>905</v>
      </c>
      <c r="E1587" s="176" t="str">
        <f t="shared" si="24"/>
        <v>HBS-Financial-Securities</v>
      </c>
      <c r="F1587" s="178">
        <v>6012.0611470000003</v>
      </c>
      <c r="G1587" s="179" t="s">
        <v>64</v>
      </c>
      <c r="H1587" s="180">
        <v>0.5</v>
      </c>
    </row>
    <row r="1588" spans="1:8" x14ac:dyDescent="0.3">
      <c r="A1588" s="176" t="s">
        <v>681</v>
      </c>
      <c r="B1588" s="177" t="s">
        <v>277</v>
      </c>
      <c r="C1588" s="176" t="s">
        <v>795</v>
      </c>
      <c r="D1588" s="176" t="s">
        <v>905</v>
      </c>
      <c r="E1588" s="176" t="str">
        <f t="shared" si="24"/>
        <v>IVS-Financial-Securities</v>
      </c>
      <c r="F1588" s="178">
        <v>2753.4826619999999</v>
      </c>
      <c r="G1588" s="179" t="s">
        <v>66</v>
      </c>
      <c r="H1588" s="180">
        <v>0.5</v>
      </c>
    </row>
    <row r="1589" spans="1:8" x14ac:dyDescent="0.3">
      <c r="A1589" s="176" t="s">
        <v>681</v>
      </c>
      <c r="B1589" s="177" t="s">
        <v>658</v>
      </c>
      <c r="C1589" s="176" t="s">
        <v>795</v>
      </c>
      <c r="D1589" s="176" t="s">
        <v>905</v>
      </c>
      <c r="E1589" s="176" t="str">
        <f t="shared" si="24"/>
        <v>MBS-Financial-Securities</v>
      </c>
      <c r="F1589" s="178">
        <v>171505.02348900001</v>
      </c>
      <c r="G1589" s="179" t="s">
        <v>68</v>
      </c>
      <c r="H1589" s="180">
        <v>0.3</v>
      </c>
    </row>
    <row r="1590" spans="1:8" x14ac:dyDescent="0.3">
      <c r="A1590" s="176" t="s">
        <v>681</v>
      </c>
      <c r="B1590" s="177" t="s">
        <v>412</v>
      </c>
      <c r="C1590" s="176" t="s">
        <v>795</v>
      </c>
      <c r="D1590" s="176" t="s">
        <v>905</v>
      </c>
      <c r="E1590" s="176" t="str">
        <f t="shared" si="24"/>
        <v>PSI-Financial-Securities</v>
      </c>
      <c r="F1590" s="178">
        <v>6664.6130030000004</v>
      </c>
      <c r="G1590" s="179" t="s">
        <v>68</v>
      </c>
      <c r="H1590" s="180">
        <v>0.3</v>
      </c>
    </row>
    <row r="1591" spans="1:8" x14ac:dyDescent="0.3">
      <c r="A1591" s="176" t="s">
        <v>681</v>
      </c>
      <c r="B1591" s="177" t="s">
        <v>481</v>
      </c>
      <c r="C1591" s="176" t="s">
        <v>795</v>
      </c>
      <c r="D1591" s="176" t="s">
        <v>905</v>
      </c>
      <c r="E1591" s="176" t="str">
        <f t="shared" si="24"/>
        <v>SHS-Financial-Securities</v>
      </c>
      <c r="F1591" s="178">
        <v>306437.93906</v>
      </c>
      <c r="G1591" s="179" t="s">
        <v>64</v>
      </c>
      <c r="H1591" s="180">
        <v>0.5</v>
      </c>
    </row>
    <row r="1592" spans="1:8" x14ac:dyDescent="0.3">
      <c r="A1592" s="176" t="s">
        <v>681</v>
      </c>
      <c r="B1592" s="177" t="s">
        <v>609</v>
      </c>
      <c r="C1592" s="176" t="s">
        <v>795</v>
      </c>
      <c r="D1592" s="176" t="s">
        <v>905</v>
      </c>
      <c r="E1592" s="176" t="str">
        <f t="shared" si="24"/>
        <v>VIG-Financial-Securities</v>
      </c>
      <c r="F1592" s="178">
        <v>-25001.393011</v>
      </c>
      <c r="G1592" s="179" t="s">
        <v>68</v>
      </c>
      <c r="H1592" s="180">
        <v>0.3</v>
      </c>
    </row>
    <row r="1593" spans="1:8" x14ac:dyDescent="0.3">
      <c r="A1593" s="176" t="s">
        <v>681</v>
      </c>
      <c r="B1593" s="177" t="s">
        <v>613</v>
      </c>
      <c r="C1593" s="176" t="s">
        <v>795</v>
      </c>
      <c r="D1593" s="176" t="s">
        <v>905</v>
      </c>
      <c r="E1593" s="176" t="str">
        <f t="shared" si="24"/>
        <v>VIX-Financial-Securities</v>
      </c>
      <c r="F1593" s="178">
        <v>113502.15693</v>
      </c>
      <c r="G1593" s="179" t="s">
        <v>64</v>
      </c>
      <c r="H1593" s="180">
        <v>0.5</v>
      </c>
    </row>
    <row r="1594" spans="1:8" x14ac:dyDescent="0.3">
      <c r="A1594" s="176" t="s">
        <v>681</v>
      </c>
      <c r="B1594" s="177" t="s">
        <v>646</v>
      </c>
      <c r="C1594" s="176" t="s">
        <v>795</v>
      </c>
      <c r="D1594" s="176" t="s">
        <v>905</v>
      </c>
      <c r="E1594" s="176" t="str">
        <f t="shared" si="24"/>
        <v>WSS-Financial-Securities</v>
      </c>
      <c r="F1594" s="178">
        <v>-80394.294796000002</v>
      </c>
      <c r="G1594" s="179" t="s">
        <v>68</v>
      </c>
      <c r="H1594" s="180">
        <v>0.3</v>
      </c>
    </row>
    <row r="1595" spans="1:8" x14ac:dyDescent="0.3">
      <c r="A1595" s="176" t="s">
        <v>691</v>
      </c>
      <c r="B1595" s="177" t="s">
        <v>930</v>
      </c>
      <c r="C1595" s="176" t="s">
        <v>795</v>
      </c>
      <c r="D1595" s="176" t="s">
        <v>905</v>
      </c>
      <c r="E1595" s="176" t="str">
        <f t="shared" si="24"/>
        <v>BMS-Financial-Securities</v>
      </c>
      <c r="F1595" s="178">
        <v>31626.654815000002</v>
      </c>
      <c r="G1595" s="179" t="s">
        <v>68</v>
      </c>
      <c r="H1595" s="180">
        <v>0.3</v>
      </c>
    </row>
    <row r="1596" spans="1:8" x14ac:dyDescent="0.3">
      <c r="A1596" s="176" t="s">
        <v>691</v>
      </c>
      <c r="B1596" s="177" t="s">
        <v>965</v>
      </c>
      <c r="C1596" s="176" t="s">
        <v>795</v>
      </c>
      <c r="D1596" s="176" t="s">
        <v>905</v>
      </c>
      <c r="E1596" s="176" t="str">
        <f t="shared" si="24"/>
        <v>CSI-Financial-Securities</v>
      </c>
      <c r="F1596" s="178" t="e">
        <v>#N/A</v>
      </c>
      <c r="G1596" s="179" t="e">
        <v>#N/A</v>
      </c>
      <c r="H1596" s="180" t="e">
        <v>#N/A</v>
      </c>
    </row>
    <row r="1597" spans="1:8" x14ac:dyDescent="0.3">
      <c r="A1597" s="176" t="s">
        <v>691</v>
      </c>
      <c r="B1597" s="177" t="s">
        <v>652</v>
      </c>
      <c r="C1597" s="176" t="s">
        <v>795</v>
      </c>
      <c r="D1597" s="176" t="s">
        <v>905</v>
      </c>
      <c r="E1597" s="176" t="str">
        <f t="shared" si="24"/>
        <v>DSC-Financial-Securities</v>
      </c>
      <c r="F1597" s="178">
        <v>12466.915985</v>
      </c>
      <c r="G1597" s="179" t="s">
        <v>61</v>
      </c>
      <c r="H1597" s="180">
        <v>0.5</v>
      </c>
    </row>
    <row r="1598" spans="1:8" x14ac:dyDescent="0.3">
      <c r="A1598" s="176" t="s">
        <v>691</v>
      </c>
      <c r="B1598" s="177" t="s">
        <v>655</v>
      </c>
      <c r="C1598" s="176" t="s">
        <v>795</v>
      </c>
      <c r="D1598" s="176" t="s">
        <v>905</v>
      </c>
      <c r="E1598" s="176" t="str">
        <f t="shared" si="24"/>
        <v>HAC-Financial-Securities</v>
      </c>
      <c r="F1598" s="178">
        <v>-7894.3190500000001</v>
      </c>
      <c r="G1598" s="179" t="s">
        <v>68</v>
      </c>
      <c r="H1598" s="180">
        <v>0.3</v>
      </c>
    </row>
    <row r="1599" spans="1:8" x14ac:dyDescent="0.3">
      <c r="A1599" s="176" t="s">
        <v>691</v>
      </c>
      <c r="B1599" s="177" t="s">
        <v>656</v>
      </c>
      <c r="C1599" s="176" t="s">
        <v>795</v>
      </c>
      <c r="D1599" s="176" t="s">
        <v>905</v>
      </c>
      <c r="E1599" s="176" t="str">
        <f t="shared" si="24"/>
        <v>HFT-Financial-Securities</v>
      </c>
      <c r="F1599" s="178">
        <v>5112.5988969999999</v>
      </c>
      <c r="G1599" s="179" t="s">
        <v>61</v>
      </c>
      <c r="H1599" s="180">
        <v>0.5</v>
      </c>
    </row>
    <row r="1600" spans="1:8" x14ac:dyDescent="0.3">
      <c r="A1600" s="176" t="s">
        <v>691</v>
      </c>
      <c r="B1600" s="177" t="s">
        <v>372</v>
      </c>
      <c r="C1600" s="176" t="s">
        <v>795</v>
      </c>
      <c r="D1600" s="176" t="s">
        <v>905</v>
      </c>
      <c r="E1600" s="176" t="str">
        <f t="shared" si="24"/>
        <v>ORS-Financial-Securities</v>
      </c>
      <c r="F1600" s="178">
        <v>-10662.000769</v>
      </c>
      <c r="G1600" s="179" t="s">
        <v>73</v>
      </c>
      <c r="H1600" s="180">
        <v>0.3</v>
      </c>
    </row>
    <row r="1601" spans="1:8" x14ac:dyDescent="0.3">
      <c r="A1601" s="176" t="s">
        <v>691</v>
      </c>
      <c r="B1601" s="177" t="s">
        <v>966</v>
      </c>
      <c r="C1601" s="176" t="s">
        <v>795</v>
      </c>
      <c r="D1601" s="176" t="s">
        <v>905</v>
      </c>
      <c r="E1601" s="176" t="str">
        <f t="shared" si="24"/>
        <v>PHS-Financial-Securities</v>
      </c>
      <c r="F1601" s="178" t="e">
        <v>#N/A</v>
      </c>
      <c r="G1601" s="179" t="e">
        <v>#N/A</v>
      </c>
      <c r="H1601" s="180" t="e">
        <v>#N/A</v>
      </c>
    </row>
    <row r="1602" spans="1:8" x14ac:dyDescent="0.3">
      <c r="A1602" s="176" t="s">
        <v>691</v>
      </c>
      <c r="B1602" s="177" t="s">
        <v>657</v>
      </c>
      <c r="C1602" s="176" t="s">
        <v>795</v>
      </c>
      <c r="D1602" s="176" t="s">
        <v>905</v>
      </c>
      <c r="E1602" s="176" t="str">
        <f t="shared" si="24"/>
        <v>SBS-Financial-Securities</v>
      </c>
      <c r="F1602" s="178">
        <v>705.08658100000002</v>
      </c>
      <c r="G1602" s="179" t="s">
        <v>68</v>
      </c>
      <c r="H1602" s="180">
        <v>0.3</v>
      </c>
    </row>
    <row r="1603" spans="1:8" x14ac:dyDescent="0.3">
      <c r="A1603" s="176" t="s">
        <v>691</v>
      </c>
      <c r="B1603" s="177" t="s">
        <v>936</v>
      </c>
      <c r="C1603" s="176" t="s">
        <v>795</v>
      </c>
      <c r="D1603" s="176" t="s">
        <v>905</v>
      </c>
      <c r="E1603" s="176" t="str">
        <f t="shared" ref="E1603" si="25">B1603&amp;"-"&amp;C1603&amp;"-"&amp;D1603</f>
        <v>TCI-Financial-Securities</v>
      </c>
      <c r="F1603" s="178">
        <v>14127.922359</v>
      </c>
      <c r="G1603" s="179" t="s">
        <v>64</v>
      </c>
      <c r="H1603" s="180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A1542"/>
  <sheetViews>
    <sheetView tabSelected="1" zoomScale="90" zoomScaleNormal="90" workbookViewId="0">
      <pane xSplit="8" ySplit="1" topLeftCell="I2" activePane="bottomRight" state="frozen"/>
      <selection activeCell="G356" sqref="G356"/>
      <selection pane="topRight" activeCell="G356" sqref="G356"/>
      <selection pane="bottomLeft" activeCell="G356" sqref="G356"/>
      <selection pane="bottomRight" activeCell="H1" sqref="A1:XFD1"/>
    </sheetView>
  </sheetViews>
  <sheetFormatPr defaultColWidth="8.77734375" defaultRowHeight="18" customHeight="1" x14ac:dyDescent="0.25"/>
  <cols>
    <col min="1" max="1" width="5" style="16" bestFit="1" customWidth="1"/>
    <col min="2" max="2" width="13.44140625" style="149" customWidth="1"/>
    <col min="3" max="3" width="7.33203125" style="149" customWidth="1"/>
    <col min="4" max="4" width="7.33203125" style="4" customWidth="1"/>
    <col min="5" max="5" width="8.21875" style="151" customWidth="1"/>
    <col min="6" max="6" width="11.88671875" style="151" customWidth="1"/>
    <col min="7" max="7" width="22.21875" style="4" customWidth="1"/>
    <col min="8" max="8" width="6.6640625" style="70" customWidth="1"/>
    <col min="9" max="9" width="13.109375" style="4" customWidth="1"/>
    <col min="10" max="10" width="10.88671875" style="4" customWidth="1"/>
    <col min="11" max="11" width="10.21875" style="4" bestFit="1" customWidth="1"/>
    <col min="12" max="12" width="11.33203125" style="4" customWidth="1"/>
    <col min="13" max="13" width="11.21875" style="4" customWidth="1"/>
    <col min="14" max="14" width="9.88671875" style="4" bestFit="1" customWidth="1"/>
    <col min="15" max="15" width="9.88671875" style="151" bestFit="1" customWidth="1"/>
    <col min="16" max="16" width="9.88671875" style="66" bestFit="1" customWidth="1"/>
    <col min="17" max="17" width="12.77734375" style="4" customWidth="1"/>
    <col min="18" max="18" width="9.21875" style="4" bestFit="1" customWidth="1"/>
    <col min="19" max="20" width="9.88671875" style="4" bestFit="1" customWidth="1"/>
    <col min="21" max="21" width="11.109375" style="4" customWidth="1"/>
    <col min="22" max="22" width="9.77734375" style="4" customWidth="1"/>
    <col min="23" max="23" width="10.88671875" style="4" customWidth="1"/>
    <col min="24" max="24" width="10.21875" style="4" customWidth="1"/>
    <col min="25" max="25" width="10.5546875" style="4" customWidth="1"/>
    <col min="26" max="26" width="9.88671875" style="4" bestFit="1" customWidth="1"/>
    <col min="27" max="27" width="8.88671875" style="67" bestFit="1" customWidth="1"/>
    <col min="28" max="28" width="10.77734375" style="32" bestFit="1" customWidth="1"/>
    <col min="29" max="29" width="8.21875" style="32" customWidth="1"/>
    <col min="30" max="30" width="6.88671875" style="71" customWidth="1"/>
    <col min="31" max="31" width="7.5546875" style="71" customWidth="1"/>
    <col min="32" max="32" width="11.6640625" style="24" customWidth="1"/>
    <col min="33" max="33" width="8.5546875" style="72" customWidth="1"/>
    <col min="34" max="34" width="9.109375" style="72" customWidth="1"/>
    <col min="35" max="35" width="8.44140625" style="72" customWidth="1"/>
    <col min="36" max="36" width="9.21875" style="27" customWidth="1"/>
    <col min="37" max="37" width="10.21875" style="27" customWidth="1"/>
    <col min="38" max="38" width="9.44140625" style="27" customWidth="1"/>
    <col min="39" max="39" width="8.5546875" style="27" customWidth="1"/>
    <col min="40" max="40" width="10.5546875" style="23" customWidth="1"/>
    <col min="41" max="41" width="10.109375" style="23" customWidth="1"/>
    <col min="42" max="42" width="9.109375" style="23" customWidth="1"/>
    <col min="43" max="43" width="6.5546875" style="73" customWidth="1"/>
    <col min="44" max="44" width="7.6640625" style="74" customWidth="1"/>
    <col min="45" max="45" width="8" style="158" customWidth="1"/>
    <col min="46" max="48" width="8.77734375" style="4"/>
    <col min="49" max="50" width="7.77734375" style="4" customWidth="1"/>
    <col min="51" max="51" width="9.6640625" style="4" bestFit="1" customWidth="1"/>
    <col min="52" max="52" width="18.33203125" style="4" bestFit="1" customWidth="1"/>
    <col min="53" max="16384" width="8.77734375" style="4"/>
  </cols>
  <sheetData>
    <row r="1" spans="1:53" s="14" customFormat="1" ht="37.5" customHeight="1" x14ac:dyDescent="0.3">
      <c r="A1" s="5" t="s">
        <v>11</v>
      </c>
      <c r="B1" s="147" t="s">
        <v>12</v>
      </c>
      <c r="C1" s="147" t="s">
        <v>13</v>
      </c>
      <c r="D1" s="5" t="s">
        <v>14</v>
      </c>
      <c r="E1" s="147" t="s">
        <v>15</v>
      </c>
      <c r="F1" s="147" t="s">
        <v>16</v>
      </c>
      <c r="G1" s="5" t="s">
        <v>17</v>
      </c>
      <c r="H1" s="5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152" t="s">
        <v>25</v>
      </c>
      <c r="P1" s="7" t="s">
        <v>26</v>
      </c>
      <c r="Q1" s="6" t="s">
        <v>27</v>
      </c>
      <c r="R1" s="6" t="s">
        <v>28</v>
      </c>
      <c r="S1" s="6" t="s">
        <v>29</v>
      </c>
      <c r="T1" s="6" t="s">
        <v>30</v>
      </c>
      <c r="U1" s="6" t="s">
        <v>31</v>
      </c>
      <c r="V1" s="6" t="s">
        <v>32</v>
      </c>
      <c r="W1" s="6" t="s">
        <v>33</v>
      </c>
      <c r="X1" s="6" t="s">
        <v>34</v>
      </c>
      <c r="Y1" s="6" t="s">
        <v>35</v>
      </c>
      <c r="Z1" s="6" t="s">
        <v>36</v>
      </c>
      <c r="AA1" s="7" t="s">
        <v>37</v>
      </c>
      <c r="AB1" s="8" t="s">
        <v>38</v>
      </c>
      <c r="AC1" s="8" t="s">
        <v>39</v>
      </c>
      <c r="AD1" s="9" t="s">
        <v>1852</v>
      </c>
      <c r="AE1" s="9" t="s">
        <v>1853</v>
      </c>
      <c r="AF1" s="10" t="s">
        <v>42</v>
      </c>
      <c r="AG1" s="13" t="s">
        <v>44</v>
      </c>
      <c r="AH1" s="13" t="s">
        <v>45</v>
      </c>
      <c r="AI1" s="13" t="s">
        <v>46</v>
      </c>
      <c r="AJ1" s="13" t="s">
        <v>1854</v>
      </c>
      <c r="AK1" s="13" t="s">
        <v>48</v>
      </c>
      <c r="AL1" s="13" t="s">
        <v>49</v>
      </c>
      <c r="AM1" s="13" t="s">
        <v>50</v>
      </c>
      <c r="AN1" s="9" t="s">
        <v>51</v>
      </c>
      <c r="AO1" s="9" t="s">
        <v>648</v>
      </c>
      <c r="AP1" s="9" t="s">
        <v>52</v>
      </c>
      <c r="AQ1" s="10" t="s">
        <v>53</v>
      </c>
      <c r="AR1" s="155" t="s">
        <v>54</v>
      </c>
      <c r="AS1" s="156" t="s">
        <v>55</v>
      </c>
      <c r="AU1" s="15"/>
    </row>
    <row r="2" spans="1:53" ht="18" customHeight="1" x14ac:dyDescent="0.25">
      <c r="A2" s="16">
        <v>1</v>
      </c>
      <c r="B2" s="148" t="s">
        <v>61</v>
      </c>
      <c r="C2" s="150" t="s">
        <v>686</v>
      </c>
      <c r="D2" s="18">
        <v>2653.5996279999999</v>
      </c>
      <c r="E2" s="150" t="s">
        <v>848</v>
      </c>
      <c r="F2" s="150" t="s">
        <v>887</v>
      </c>
      <c r="G2" s="18" t="s">
        <v>882</v>
      </c>
      <c r="H2" s="19" t="s">
        <v>709</v>
      </c>
      <c r="I2" s="20">
        <v>9615478.6392170005</v>
      </c>
      <c r="J2" s="20">
        <v>8552368.3111249991</v>
      </c>
      <c r="K2" s="20">
        <v>1063110.3280920004</v>
      </c>
      <c r="L2" s="20">
        <v>687528.82455100003</v>
      </c>
      <c r="M2" s="20">
        <v>189766.77668800001</v>
      </c>
      <c r="N2" s="20">
        <v>773542.9774160001</v>
      </c>
      <c r="O2" s="153">
        <v>460939.35154200002</v>
      </c>
      <c r="P2" s="21">
        <v>2692.4031317738036</v>
      </c>
      <c r="Q2" s="20">
        <v>992708.26611800003</v>
      </c>
      <c r="R2" s="20">
        <v>1566026.7748199999</v>
      </c>
      <c r="S2" s="20">
        <v>5114262.2290850002</v>
      </c>
      <c r="T2" s="20">
        <v>2481101.7063480001</v>
      </c>
      <c r="U2" s="20">
        <v>7938063.2476380002</v>
      </c>
      <c r="V2" s="20">
        <v>2334836.538044</v>
      </c>
      <c r="W2" s="20">
        <v>3148309.4193350002</v>
      </c>
      <c r="X2" s="20">
        <v>1443516.244552</v>
      </c>
      <c r="Y2" s="20">
        <v>4727606.4919579998</v>
      </c>
      <c r="Z2" s="20">
        <v>3210456.7556799999</v>
      </c>
      <c r="AA2" s="21">
        <v>18752.670594299616</v>
      </c>
      <c r="AB2" s="22">
        <v>0.11056239298957776</v>
      </c>
      <c r="AC2" s="22">
        <v>4.7937223807252391E-2</v>
      </c>
      <c r="AD2" s="23">
        <v>5.8066978954741159E-2</v>
      </c>
      <c r="AE2" s="23">
        <v>0.14357438415156895</v>
      </c>
      <c r="AF2" s="24">
        <v>4.0762824289722754</v>
      </c>
      <c r="AG2" s="27">
        <v>0.62444713905066462</v>
      </c>
      <c r="AH2" s="27">
        <v>1.6244471390506645</v>
      </c>
      <c r="AI2" s="27">
        <v>1.3091324307753629</v>
      </c>
      <c r="AJ2" s="27">
        <v>4.8910017532108263</v>
      </c>
      <c r="AK2" s="27">
        <v>8.615187969139372</v>
      </c>
      <c r="AL2" s="27">
        <v>6.1400474077604512</v>
      </c>
      <c r="AM2" s="27">
        <v>3.8754874959843062</v>
      </c>
      <c r="AN2" s="23">
        <v>0.59556170623416438</v>
      </c>
      <c r="AO2" s="23">
        <v>0.44962955566933088</v>
      </c>
      <c r="AP2" s="23">
        <v>1.4725650746093466</v>
      </c>
      <c r="AQ2" s="24">
        <v>83.2</v>
      </c>
      <c r="AR2" s="65" t="s">
        <v>64</v>
      </c>
      <c r="AS2" s="157">
        <v>0.5</v>
      </c>
      <c r="AU2" s="32"/>
    </row>
    <row r="3" spans="1:53" ht="18" customHeight="1" x14ac:dyDescent="0.25">
      <c r="A3" s="16">
        <v>2</v>
      </c>
      <c r="B3" s="148" t="s">
        <v>722</v>
      </c>
      <c r="C3" s="150" t="s">
        <v>686</v>
      </c>
      <c r="D3" s="18">
        <v>124.89162489999998</v>
      </c>
      <c r="E3" s="150" t="s">
        <v>833</v>
      </c>
      <c r="F3" s="150" t="s">
        <v>838</v>
      </c>
      <c r="G3" s="18" t="s">
        <v>839</v>
      </c>
      <c r="H3" s="19" t="s">
        <v>704</v>
      </c>
      <c r="I3" s="20">
        <v>206547.43878299999</v>
      </c>
      <c r="J3" s="20">
        <v>185496.364023</v>
      </c>
      <c r="K3" s="20">
        <v>21051.074759999996</v>
      </c>
      <c r="L3" s="20">
        <v>723.87329599999998</v>
      </c>
      <c r="M3" s="20">
        <v>14.81377</v>
      </c>
      <c r="N3" s="20">
        <v>10513.306919000001</v>
      </c>
      <c r="O3" s="153">
        <v>7957.2186840000004</v>
      </c>
      <c r="P3" s="21">
        <v>761.3702147757067</v>
      </c>
      <c r="Q3" s="20">
        <v>102646.611493</v>
      </c>
      <c r="R3" s="20">
        <v>23506.362206999998</v>
      </c>
      <c r="S3" s="20">
        <v>195081.932046</v>
      </c>
      <c r="T3" s="20">
        <v>31294.76816</v>
      </c>
      <c r="U3" s="20">
        <v>237686.860877</v>
      </c>
      <c r="V3" s="20">
        <v>4543.71947</v>
      </c>
      <c r="W3" s="20">
        <v>24241.981220000001</v>
      </c>
      <c r="X3" s="20">
        <v>0</v>
      </c>
      <c r="Y3" s="20">
        <v>26276.981220000001</v>
      </c>
      <c r="Z3" s="20">
        <v>211409.87965700001</v>
      </c>
      <c r="AA3" s="21">
        <v>20228.322466970723</v>
      </c>
      <c r="AB3" s="22">
        <v>0.10191883706733534</v>
      </c>
      <c r="AC3" s="22">
        <v>3.8524896415490791E-2</v>
      </c>
      <c r="AD3" s="23">
        <v>3.3477738965629077E-2</v>
      </c>
      <c r="AE3" s="23">
        <v>3.76388213119941E-2</v>
      </c>
      <c r="AF3" s="24">
        <v>709.69826850288621</v>
      </c>
      <c r="AG3" s="27">
        <v>7.0472767582648927</v>
      </c>
      <c r="AH3" s="27">
        <v>8.0472767582648927</v>
      </c>
      <c r="AI3" s="27">
        <v>3.8130266546341294</v>
      </c>
      <c r="AJ3" s="27">
        <v>1.2090113453226636</v>
      </c>
      <c r="AK3" s="27">
        <v>1.8071357770602097</v>
      </c>
      <c r="AL3" s="27">
        <v>8.7868738243764444</v>
      </c>
      <c r="AM3" s="27">
        <v>6.600062915532396</v>
      </c>
      <c r="AN3" s="23">
        <v>0.11055293979248611</v>
      </c>
      <c r="AO3" s="23">
        <v>0</v>
      </c>
      <c r="AP3" s="23">
        <v>0.12429400774757</v>
      </c>
      <c r="AQ3" s="24">
        <v>75.199999999999989</v>
      </c>
      <c r="AR3" s="65" t="s">
        <v>66</v>
      </c>
      <c r="AS3" s="157">
        <v>0.5</v>
      </c>
      <c r="AU3" s="32"/>
    </row>
    <row r="4" spans="1:53" s="36" customFormat="1" ht="18" customHeight="1" x14ac:dyDescent="0.25">
      <c r="A4" s="16">
        <v>3</v>
      </c>
      <c r="B4" s="148" t="s">
        <v>723</v>
      </c>
      <c r="C4" s="150" t="s">
        <v>686</v>
      </c>
      <c r="D4" s="18">
        <v>402.40399499999995</v>
      </c>
      <c r="E4" s="150" t="s">
        <v>833</v>
      </c>
      <c r="F4" s="150" t="s">
        <v>838</v>
      </c>
      <c r="G4" s="18" t="s">
        <v>839</v>
      </c>
      <c r="H4" s="19" t="s">
        <v>704</v>
      </c>
      <c r="I4" s="20">
        <v>387737.95598700002</v>
      </c>
      <c r="J4" s="20">
        <v>310614.04185799998</v>
      </c>
      <c r="K4" s="20">
        <v>77123.914129000012</v>
      </c>
      <c r="L4" s="20">
        <v>45470.005707999997</v>
      </c>
      <c r="M4" s="20">
        <v>4532.8495220000004</v>
      </c>
      <c r="N4" s="20">
        <v>67411.058009</v>
      </c>
      <c r="O4" s="153">
        <v>57150.983464999998</v>
      </c>
      <c r="P4" s="21">
        <v>4970.8363886273046</v>
      </c>
      <c r="Q4" s="20">
        <v>137847.178805</v>
      </c>
      <c r="R4" s="20">
        <v>29338.526347999999</v>
      </c>
      <c r="S4" s="20">
        <v>254239.45635399999</v>
      </c>
      <c r="T4" s="20">
        <v>59863.248269000003</v>
      </c>
      <c r="U4" s="20">
        <v>531103.20657499984</v>
      </c>
      <c r="V4" s="20">
        <v>76530.409784999996</v>
      </c>
      <c r="W4" s="20">
        <v>112540.19237</v>
      </c>
      <c r="X4" s="20">
        <v>0</v>
      </c>
      <c r="Y4" s="20">
        <v>117694.335945</v>
      </c>
      <c r="Z4" s="20">
        <v>413408.87063000002</v>
      </c>
      <c r="AA4" s="21">
        <v>35957.174013766933</v>
      </c>
      <c r="AB4" s="22">
        <v>0.19890731082201765</v>
      </c>
      <c r="AC4" s="22">
        <v>0.14739589607501863</v>
      </c>
      <c r="AD4" s="23">
        <v>0.10760805575541071</v>
      </c>
      <c r="AE4" s="23">
        <v>0.13824324421947393</v>
      </c>
      <c r="AF4" s="24">
        <v>14.871673476435337</v>
      </c>
      <c r="AG4" s="27">
        <v>1.2590991804788576</v>
      </c>
      <c r="AH4" s="27">
        <v>2.2590991804788576</v>
      </c>
      <c r="AI4" s="27">
        <v>1.0342285284739468</v>
      </c>
      <c r="AJ4" s="27">
        <v>2.7363441777000448</v>
      </c>
      <c r="AK4" s="27">
        <v>2.2533217186649694</v>
      </c>
      <c r="AL4" s="27">
        <v>13.215999719543925</v>
      </c>
      <c r="AM4" s="27">
        <v>6.4770617565667399</v>
      </c>
      <c r="AN4" s="23">
        <v>0.22160351225139849</v>
      </c>
      <c r="AO4" s="23">
        <v>0</v>
      </c>
      <c r="AP4" s="23">
        <v>0.28469233319943965</v>
      </c>
      <c r="AQ4" s="24">
        <v>82</v>
      </c>
      <c r="AR4" s="65" t="s">
        <v>64</v>
      </c>
      <c r="AS4" s="157">
        <v>0.5</v>
      </c>
      <c r="AT4" s="4"/>
      <c r="AU4" s="32"/>
      <c r="AV4" s="4"/>
      <c r="BA4" s="35"/>
    </row>
    <row r="5" spans="1:53" s="36" customFormat="1" ht="18" customHeight="1" x14ac:dyDescent="0.25">
      <c r="A5" s="16">
        <v>4</v>
      </c>
      <c r="B5" s="148" t="s">
        <v>770</v>
      </c>
      <c r="C5" s="150" t="s">
        <v>686</v>
      </c>
      <c r="D5" s="18">
        <v>181.5</v>
      </c>
      <c r="E5" s="150" t="s">
        <v>848</v>
      </c>
      <c r="F5" s="150" t="s">
        <v>864</v>
      </c>
      <c r="G5" s="18" t="s">
        <v>893</v>
      </c>
      <c r="H5" s="19" t="s">
        <v>704</v>
      </c>
      <c r="I5" s="20">
        <v>396171.15041599999</v>
      </c>
      <c r="J5" s="20">
        <v>319896.04289699998</v>
      </c>
      <c r="K5" s="20">
        <v>76275.107519000012</v>
      </c>
      <c r="L5" s="20">
        <v>38600.164214999997</v>
      </c>
      <c r="M5" s="20">
        <v>1413.3984889999999</v>
      </c>
      <c r="N5" s="20">
        <v>44284.273994999996</v>
      </c>
      <c r="O5" s="153">
        <v>30683.614076000002</v>
      </c>
      <c r="P5" s="21">
        <v>3068.3614075999999</v>
      </c>
      <c r="Q5" s="20">
        <v>87464.812604000006</v>
      </c>
      <c r="R5" s="20">
        <v>107245.233138</v>
      </c>
      <c r="S5" s="20">
        <v>289223.10041499999</v>
      </c>
      <c r="T5" s="20">
        <v>30296.146513</v>
      </c>
      <c r="U5" s="20">
        <v>404026.60808799998</v>
      </c>
      <c r="V5" s="20">
        <v>42433.069826999999</v>
      </c>
      <c r="W5" s="20">
        <v>158155.70114200001</v>
      </c>
      <c r="X5" s="20">
        <v>0</v>
      </c>
      <c r="Y5" s="20">
        <v>169614.965715</v>
      </c>
      <c r="Z5" s="20">
        <v>234411.64237300001</v>
      </c>
      <c r="AA5" s="21">
        <v>23441.1642373</v>
      </c>
      <c r="AB5" s="22">
        <v>0.19253069649041138</v>
      </c>
      <c r="AC5" s="22">
        <v>7.7450400019740545E-2</v>
      </c>
      <c r="AD5" s="23">
        <v>7.5944537962996939E-2</v>
      </c>
      <c r="AE5" s="23">
        <v>0.13089628896151703</v>
      </c>
      <c r="AF5" s="24">
        <v>31.331768315623265</v>
      </c>
      <c r="AG5" s="27">
        <v>0.82872383560375862</v>
      </c>
      <c r="AH5" s="27">
        <v>1.8287238356037585</v>
      </c>
      <c r="AI5" s="27">
        <v>1.275694055630985</v>
      </c>
      <c r="AJ5" s="27">
        <v>3.0226521058132541</v>
      </c>
      <c r="AK5" s="27">
        <v>3.6574255791908055</v>
      </c>
      <c r="AL5" s="27">
        <v>3.6940676878963812</v>
      </c>
      <c r="AM5" s="27">
        <v>13.076618514701332</v>
      </c>
      <c r="AN5" s="23">
        <v>0.419811374596538</v>
      </c>
      <c r="AO5" s="23">
        <v>0</v>
      </c>
      <c r="AP5" s="23">
        <v>0.72357739572126556</v>
      </c>
      <c r="AQ5" s="24">
        <v>79.200000000000017</v>
      </c>
      <c r="AR5" s="65" t="s">
        <v>66</v>
      </c>
      <c r="AS5" s="157">
        <v>0.5</v>
      </c>
      <c r="AT5" s="4"/>
      <c r="AU5" s="32"/>
      <c r="AV5" s="4"/>
      <c r="BA5" s="40"/>
    </row>
    <row r="6" spans="1:53" s="36" customFormat="1" ht="18" customHeight="1" x14ac:dyDescent="0.25">
      <c r="A6" s="16">
        <v>5</v>
      </c>
      <c r="B6" s="148" t="s">
        <v>724</v>
      </c>
      <c r="C6" s="150" t="s">
        <v>686</v>
      </c>
      <c r="D6" s="18">
        <v>567.71190749999994</v>
      </c>
      <c r="E6" s="150" t="s">
        <v>833</v>
      </c>
      <c r="F6" s="150" t="s">
        <v>838</v>
      </c>
      <c r="G6" s="18" t="s">
        <v>839</v>
      </c>
      <c r="H6" s="19" t="s">
        <v>704</v>
      </c>
      <c r="I6" s="20">
        <v>1578079.808103</v>
      </c>
      <c r="J6" s="20">
        <v>1179980.551914</v>
      </c>
      <c r="K6" s="20">
        <v>398099.25618899998</v>
      </c>
      <c r="L6" s="20">
        <v>279862.44721499999</v>
      </c>
      <c r="M6" s="20">
        <v>42205.222641</v>
      </c>
      <c r="N6" s="20">
        <v>282389.63745499996</v>
      </c>
      <c r="O6" s="153">
        <v>214992.170213</v>
      </c>
      <c r="P6" s="21">
        <v>9429.6155630727189</v>
      </c>
      <c r="Q6" s="20">
        <v>700720.970096</v>
      </c>
      <c r="R6" s="20">
        <v>223079.88037500001</v>
      </c>
      <c r="S6" s="20">
        <v>1052997.6383080001</v>
      </c>
      <c r="T6" s="20">
        <v>335250.11228</v>
      </c>
      <c r="U6" s="20">
        <v>1398058.1010410001</v>
      </c>
      <c r="V6" s="20">
        <v>572608.97808999999</v>
      </c>
      <c r="W6" s="20">
        <v>707383.45500199997</v>
      </c>
      <c r="X6" s="20">
        <v>0</v>
      </c>
      <c r="Y6" s="20">
        <v>707383.45500199997</v>
      </c>
      <c r="Z6" s="20">
        <v>690674.64603900001</v>
      </c>
      <c r="AA6" s="21">
        <v>30293.179443961373</v>
      </c>
      <c r="AB6" s="22">
        <v>0.25226813887667227</v>
      </c>
      <c r="AC6" s="22">
        <v>0.13623656364467446</v>
      </c>
      <c r="AD6" s="23">
        <v>0.15377913840126953</v>
      </c>
      <c r="AE6" s="23">
        <v>0.31127850348347685</v>
      </c>
      <c r="AF6" s="24">
        <v>6.6908695129278692</v>
      </c>
      <c r="AG6" s="27">
        <v>0.48858109539050915</v>
      </c>
      <c r="AH6" s="27">
        <v>1.4885810953905092</v>
      </c>
      <c r="AI6" s="27">
        <v>0.49799958667538252</v>
      </c>
      <c r="AJ6" s="27">
        <v>4.5660157607183578</v>
      </c>
      <c r="AK6" s="27">
        <v>1.6839521040055938</v>
      </c>
      <c r="AL6" s="27">
        <v>7.0740570841719501</v>
      </c>
      <c r="AM6" s="27">
        <v>4.7071716020336245</v>
      </c>
      <c r="AN6" s="23">
        <v>0.50597572051925399</v>
      </c>
      <c r="AO6" s="23">
        <v>0</v>
      </c>
      <c r="AP6" s="23">
        <v>1.0241920114757717</v>
      </c>
      <c r="AQ6" s="24">
        <v>77.199999999999989</v>
      </c>
      <c r="AR6" s="65" t="s">
        <v>66</v>
      </c>
      <c r="AS6" s="157">
        <v>0.5</v>
      </c>
      <c r="AT6" s="4"/>
      <c r="AU6" s="32"/>
      <c r="AV6" s="4"/>
    </row>
    <row r="7" spans="1:53" s="36" customFormat="1" ht="18" customHeight="1" x14ac:dyDescent="0.25">
      <c r="A7" s="16">
        <v>6</v>
      </c>
      <c r="B7" s="148" t="s">
        <v>756</v>
      </c>
      <c r="C7" s="150" t="s">
        <v>686</v>
      </c>
      <c r="D7" s="18">
        <v>264.10924034999999</v>
      </c>
      <c r="E7" s="150" t="s">
        <v>829</v>
      </c>
      <c r="F7" s="150" t="s">
        <v>866</v>
      </c>
      <c r="G7" s="18" t="s">
        <v>867</v>
      </c>
      <c r="H7" s="19" t="s">
        <v>704</v>
      </c>
      <c r="I7" s="20">
        <v>1787886.399585</v>
      </c>
      <c r="J7" s="20">
        <v>1723521.4096919999</v>
      </c>
      <c r="K7" s="20">
        <v>64364.989893000107</v>
      </c>
      <c r="L7" s="20">
        <v>26812.198355</v>
      </c>
      <c r="M7" s="20">
        <v>42561.682005000002</v>
      </c>
      <c r="N7" s="20">
        <v>49606.096692000006</v>
      </c>
      <c r="O7" s="153">
        <v>4004.8113880000001</v>
      </c>
      <c r="P7" s="21">
        <v>156.94186924649188</v>
      </c>
      <c r="Q7" s="20">
        <v>291233.49071500002</v>
      </c>
      <c r="R7" s="20">
        <v>224921.21522700001</v>
      </c>
      <c r="S7" s="20">
        <v>1246471.026908</v>
      </c>
      <c r="T7" s="20">
        <v>346155.28690299997</v>
      </c>
      <c r="U7" s="20">
        <v>1633018.6150690001</v>
      </c>
      <c r="V7" s="20">
        <v>688606.26539800002</v>
      </c>
      <c r="W7" s="20">
        <v>1111812.9348629999</v>
      </c>
      <c r="X7" s="20">
        <v>122485.39213599999</v>
      </c>
      <c r="Y7" s="20">
        <v>1234298.326999</v>
      </c>
      <c r="Z7" s="20">
        <v>398720.28807000001</v>
      </c>
      <c r="AA7" s="21">
        <v>15625.18212560714</v>
      </c>
      <c r="AB7" s="22">
        <v>3.6000603790006094E-2</v>
      </c>
      <c r="AC7" s="22">
        <v>2.2399697144793915E-3</v>
      </c>
      <c r="AD7" s="23">
        <v>2.4523978790228209E-3</v>
      </c>
      <c r="AE7" s="23">
        <v>1.0044162556626435E-2</v>
      </c>
      <c r="AF7" s="24">
        <v>1.1655107212673703</v>
      </c>
      <c r="AG7" s="27">
        <v>0.12111578110178482</v>
      </c>
      <c r="AH7" s="27">
        <v>1.1211157811017849</v>
      </c>
      <c r="AI7" s="27">
        <v>0.85917109456071084</v>
      </c>
      <c r="AJ7" s="27">
        <v>13.277229555484301</v>
      </c>
      <c r="AK7" s="27">
        <v>5.9180055338437407</v>
      </c>
      <c r="AL7" s="27">
        <v>7.9489451352136324</v>
      </c>
      <c r="AM7" s="27">
        <v>5.1649836568464824</v>
      </c>
      <c r="AN7" s="23">
        <v>0.75583849174116557</v>
      </c>
      <c r="AO7" s="23">
        <v>0.30719628722403075</v>
      </c>
      <c r="AP7" s="23">
        <v>3.0956496670224731</v>
      </c>
      <c r="AQ7" s="24">
        <v>65.199999999999989</v>
      </c>
      <c r="AR7" s="65" t="s">
        <v>71</v>
      </c>
      <c r="AS7" s="157">
        <v>0.3</v>
      </c>
      <c r="AT7" s="4"/>
      <c r="AU7" s="32"/>
      <c r="AV7" s="4"/>
    </row>
    <row r="8" spans="1:53" s="36" customFormat="1" ht="18" customHeight="1" x14ac:dyDescent="0.25">
      <c r="A8" s="16">
        <v>7</v>
      </c>
      <c r="B8" s="148" t="s">
        <v>725</v>
      </c>
      <c r="C8" s="150" t="s">
        <v>686</v>
      </c>
      <c r="D8" s="18">
        <v>110.19019256</v>
      </c>
      <c r="E8" s="150" t="s">
        <v>833</v>
      </c>
      <c r="F8" s="150" t="s">
        <v>838</v>
      </c>
      <c r="G8" s="18" t="s">
        <v>839</v>
      </c>
      <c r="H8" s="19" t="s">
        <v>704</v>
      </c>
      <c r="I8" s="20">
        <v>806842.92547799996</v>
      </c>
      <c r="J8" s="20">
        <v>695402.62129899999</v>
      </c>
      <c r="K8" s="20">
        <v>111440.304179</v>
      </c>
      <c r="L8" s="20">
        <v>-60977.777224999998</v>
      </c>
      <c r="M8" s="20">
        <v>44665.627345000001</v>
      </c>
      <c r="N8" s="20">
        <v>-67384.015289999996</v>
      </c>
      <c r="O8" s="153">
        <v>-111740.905293</v>
      </c>
      <c r="P8" s="21">
        <v>-3975.1663788957444</v>
      </c>
      <c r="Q8" s="20">
        <v>121153.78363999999</v>
      </c>
      <c r="R8" s="20">
        <v>263867.85540100001</v>
      </c>
      <c r="S8" s="20">
        <v>619201.67067899997</v>
      </c>
      <c r="T8" s="20">
        <v>248168.28386200001</v>
      </c>
      <c r="U8" s="20">
        <v>911810.252186</v>
      </c>
      <c r="V8" s="20">
        <v>497055.50936199998</v>
      </c>
      <c r="W8" s="20">
        <v>581318.32576699997</v>
      </c>
      <c r="X8" s="20">
        <v>12000</v>
      </c>
      <c r="Y8" s="20">
        <v>600086.45231199998</v>
      </c>
      <c r="Z8" s="20">
        <v>311723.79987400002</v>
      </c>
      <c r="AA8" s="21">
        <v>11089.528633328309</v>
      </c>
      <c r="AB8" s="22">
        <v>0.13811895805243524</v>
      </c>
      <c r="AC8" s="22">
        <v>-0.13849152265516992</v>
      </c>
      <c r="AD8" s="23">
        <v>-0.12254841950406804</v>
      </c>
      <c r="AE8" s="23">
        <v>-0.35846125749194035</v>
      </c>
      <c r="AF8" s="24">
        <v>-1.5086324606955992</v>
      </c>
      <c r="AG8" s="27">
        <v>6.5167986682711496E-2</v>
      </c>
      <c r="AH8" s="27">
        <v>1.0651679866827115</v>
      </c>
      <c r="AI8" s="27">
        <v>0.8567558684510217</v>
      </c>
      <c r="AJ8" s="27">
        <v>21.298090951372746</v>
      </c>
      <c r="AK8" s="27">
        <v>5.7398341216097739</v>
      </c>
      <c r="AL8" s="27">
        <v>3.0577537542488482</v>
      </c>
      <c r="AM8" s="27">
        <v>3.2511927508297735</v>
      </c>
      <c r="AN8" s="23">
        <v>0.65812645873780817</v>
      </c>
      <c r="AO8" s="23">
        <v>3.8495616968773148E-2</v>
      </c>
      <c r="AP8" s="23">
        <v>1.9250581846960588</v>
      </c>
      <c r="AQ8" s="24">
        <v>59.6</v>
      </c>
      <c r="AR8" s="65" t="s">
        <v>75</v>
      </c>
      <c r="AS8" s="157">
        <v>0.2</v>
      </c>
      <c r="AT8" s="4"/>
      <c r="AU8" s="32"/>
      <c r="AV8" s="4"/>
      <c r="BA8" s="49"/>
    </row>
    <row r="9" spans="1:53" s="36" customFormat="1" ht="18" customHeight="1" x14ac:dyDescent="0.25">
      <c r="A9" s="16">
        <v>8</v>
      </c>
      <c r="B9" s="148" t="s">
        <v>717</v>
      </c>
      <c r="C9" s="150" t="s">
        <v>686</v>
      </c>
      <c r="D9" s="18">
        <v>183.82</v>
      </c>
      <c r="E9" s="150" t="s">
        <v>833</v>
      </c>
      <c r="F9" s="150" t="s">
        <v>835</v>
      </c>
      <c r="G9" s="18" t="s">
        <v>836</v>
      </c>
      <c r="H9" s="19" t="s">
        <v>704</v>
      </c>
      <c r="I9" s="20">
        <v>1987101.0563300001</v>
      </c>
      <c r="J9" s="20">
        <v>1812867.939676</v>
      </c>
      <c r="K9" s="20">
        <v>174233.11665399992</v>
      </c>
      <c r="L9" s="20">
        <v>36044.226665000002</v>
      </c>
      <c r="M9" s="20">
        <v>8308.7153849999995</v>
      </c>
      <c r="N9" s="20">
        <v>53575.025372000004</v>
      </c>
      <c r="O9" s="153">
        <v>39137.314638999997</v>
      </c>
      <c r="P9" s="21">
        <v>2150.4019032417582</v>
      </c>
      <c r="Q9" s="20">
        <v>328287.117982</v>
      </c>
      <c r="R9" s="20">
        <v>61951.799747999998</v>
      </c>
      <c r="S9" s="20">
        <v>621247.22486199997</v>
      </c>
      <c r="T9" s="20">
        <v>123932.195372</v>
      </c>
      <c r="U9" s="20">
        <v>804583.03760599997</v>
      </c>
      <c r="V9" s="20">
        <v>310492.81386400003</v>
      </c>
      <c r="W9" s="20">
        <v>367386.66437100002</v>
      </c>
      <c r="X9" s="20">
        <v>0</v>
      </c>
      <c r="Y9" s="20">
        <v>372645.45681399998</v>
      </c>
      <c r="Z9" s="20">
        <v>431937.580793</v>
      </c>
      <c r="AA9" s="21">
        <v>23732.834109505493</v>
      </c>
      <c r="AB9" s="22">
        <v>8.7682061311865581E-2</v>
      </c>
      <c r="AC9" s="22">
        <v>1.9695684079240116E-2</v>
      </c>
      <c r="AD9" s="23">
        <v>4.8642977554499887E-2</v>
      </c>
      <c r="AE9" s="23">
        <v>9.0608727694282298E-2</v>
      </c>
      <c r="AF9" s="24">
        <v>6.4480515807197802</v>
      </c>
      <c r="AG9" s="27">
        <v>0.69099013412920884</v>
      </c>
      <c r="AH9" s="27">
        <v>1.6909901341292088</v>
      </c>
      <c r="AI9" s="27">
        <v>0.79741627906275481</v>
      </c>
      <c r="AJ9" s="27">
        <v>7.827529618963589</v>
      </c>
      <c r="AK9" s="27">
        <v>5.5222024879313105</v>
      </c>
      <c r="AL9" s="27">
        <v>32.074952857106467</v>
      </c>
      <c r="AM9" s="27">
        <v>16.033775972138923</v>
      </c>
      <c r="AN9" s="23">
        <v>0.46315350858351362</v>
      </c>
      <c r="AO9" s="23">
        <v>0</v>
      </c>
      <c r="AP9" s="23">
        <v>0.86272987900208908</v>
      </c>
      <c r="AQ9" s="24">
        <v>85.2</v>
      </c>
      <c r="AR9" s="65" t="s">
        <v>64</v>
      </c>
      <c r="AS9" s="157">
        <v>0.5</v>
      </c>
      <c r="AT9" s="4"/>
      <c r="AU9" s="32"/>
      <c r="AV9" s="4"/>
    </row>
    <row r="10" spans="1:53" s="36" customFormat="1" ht="18" customHeight="1" x14ac:dyDescent="0.25">
      <c r="A10" s="16">
        <v>9</v>
      </c>
      <c r="B10" s="148" t="s">
        <v>777</v>
      </c>
      <c r="C10" s="150" t="s">
        <v>686</v>
      </c>
      <c r="D10" s="18">
        <v>271.41809083999999</v>
      </c>
      <c r="E10" s="150" t="s">
        <v>829</v>
      </c>
      <c r="F10" s="150" t="s">
        <v>898</v>
      </c>
      <c r="G10" s="18" t="s">
        <v>897</v>
      </c>
      <c r="H10" s="19" t="s">
        <v>704</v>
      </c>
      <c r="I10" s="20">
        <v>2289769.4977310002</v>
      </c>
      <c r="J10" s="20">
        <v>2198493.0676790001</v>
      </c>
      <c r="K10" s="20">
        <v>91276.430052000127</v>
      </c>
      <c r="L10" s="20">
        <v>48513.871359999997</v>
      </c>
      <c r="M10" s="20">
        <v>26554.433797999998</v>
      </c>
      <c r="N10" s="20">
        <v>74574.152700000006</v>
      </c>
      <c r="O10" s="153">
        <v>33758.655628</v>
      </c>
      <c r="P10" s="21">
        <v>206.46880305231758</v>
      </c>
      <c r="Q10" s="20">
        <v>75592.954777000006</v>
      </c>
      <c r="R10" s="20">
        <v>1375052.9831610001</v>
      </c>
      <c r="S10" s="20">
        <v>2096820.5621780001</v>
      </c>
      <c r="T10" s="20">
        <v>272783.307218</v>
      </c>
      <c r="U10" s="20">
        <v>2685225.919799</v>
      </c>
      <c r="V10" s="20">
        <v>278474.36293200002</v>
      </c>
      <c r="W10" s="20">
        <v>681954.14117299998</v>
      </c>
      <c r="X10" s="20">
        <v>67602.086316000001</v>
      </c>
      <c r="Y10" s="20">
        <v>749556.22748899995</v>
      </c>
      <c r="Z10" s="20">
        <v>1935669.6923100001</v>
      </c>
      <c r="AA10" s="21">
        <v>11838.605449217373</v>
      </c>
      <c r="AB10" s="22">
        <v>3.9862715501472364E-2</v>
      </c>
      <c r="AC10" s="22">
        <v>1.4743255013857265E-2</v>
      </c>
      <c r="AD10" s="23">
        <v>1.2571998273622717E-2</v>
      </c>
      <c r="AE10" s="23">
        <v>1.7440297671713251E-2</v>
      </c>
      <c r="AF10" s="24">
        <v>2.8083503217310817</v>
      </c>
      <c r="AG10" s="27">
        <v>2.0747237029330878</v>
      </c>
      <c r="AH10" s="27">
        <v>3.0747237029330878</v>
      </c>
      <c r="AI10" s="27">
        <v>2.9638761397128164</v>
      </c>
      <c r="AJ10" s="27">
        <v>1.6183644362020717</v>
      </c>
      <c r="AK10" s="27">
        <v>29.083306429343544</v>
      </c>
      <c r="AL10" s="27">
        <v>1.6652227410664795</v>
      </c>
      <c r="AM10" s="27">
        <v>8.3940968422275457</v>
      </c>
      <c r="AN10" s="23">
        <v>0.27914084322003985</v>
      </c>
      <c r="AO10" s="23">
        <v>3.4924391586316904E-2</v>
      </c>
      <c r="AP10" s="23">
        <v>0.38723354013694888</v>
      </c>
      <c r="AQ10" s="24">
        <v>65.2</v>
      </c>
      <c r="AR10" s="65" t="s">
        <v>71</v>
      </c>
      <c r="AS10" s="157">
        <v>0.3</v>
      </c>
      <c r="AT10" s="4"/>
      <c r="AU10" s="32"/>
      <c r="AV10" s="4"/>
    </row>
    <row r="11" spans="1:53" s="36" customFormat="1" ht="15.75" x14ac:dyDescent="0.25">
      <c r="A11" s="16">
        <v>10</v>
      </c>
      <c r="B11" s="148" t="s">
        <v>726</v>
      </c>
      <c r="C11" s="150" t="s">
        <v>686</v>
      </c>
      <c r="D11" s="18">
        <v>3209.9788437500001</v>
      </c>
      <c r="E11" s="150" t="s">
        <v>833</v>
      </c>
      <c r="F11" s="150" t="s">
        <v>838</v>
      </c>
      <c r="G11" s="18" t="s">
        <v>839</v>
      </c>
      <c r="H11" s="19" t="s">
        <v>709</v>
      </c>
      <c r="I11" s="20">
        <v>4485464.6622670004</v>
      </c>
      <c r="J11" s="20">
        <v>3315242.5141790002</v>
      </c>
      <c r="K11" s="20">
        <v>1170222.1480879998</v>
      </c>
      <c r="L11" s="20">
        <v>924452.17144499999</v>
      </c>
      <c r="M11" s="20">
        <v>46132.409135000002</v>
      </c>
      <c r="N11" s="20">
        <v>973045.43381199997</v>
      </c>
      <c r="O11" s="153">
        <v>802957.84210999997</v>
      </c>
      <c r="P11" s="21">
        <v>6316.1430340120132</v>
      </c>
      <c r="Q11" s="20">
        <v>1541345.9688240001</v>
      </c>
      <c r="R11" s="20">
        <v>421068.17467699997</v>
      </c>
      <c r="S11" s="20">
        <v>2539831.470377</v>
      </c>
      <c r="T11" s="20">
        <v>1241195.663864</v>
      </c>
      <c r="U11" s="20">
        <v>4000629.5913789999</v>
      </c>
      <c r="V11" s="20">
        <v>1411240.7965859999</v>
      </c>
      <c r="W11" s="20">
        <v>1796556.995541</v>
      </c>
      <c r="X11" s="20">
        <v>15702.799975</v>
      </c>
      <c r="Y11" s="20">
        <v>1812259.7955159999</v>
      </c>
      <c r="Z11" s="20">
        <v>2188369.7958630002</v>
      </c>
      <c r="AA11" s="21">
        <v>17213.925709550327</v>
      </c>
      <c r="AB11" s="22">
        <v>0.26089206719924474</v>
      </c>
      <c r="AC11" s="22">
        <v>0.17901330242654875</v>
      </c>
      <c r="AD11" s="23">
        <v>0.20070786954140982</v>
      </c>
      <c r="AE11" s="23">
        <v>0.36692054680518355</v>
      </c>
      <c r="AF11" s="24">
        <v>21.09244784863759</v>
      </c>
      <c r="AG11" s="27">
        <v>0.41372162234807175</v>
      </c>
      <c r="AH11" s="27">
        <v>1.4137216223480717</v>
      </c>
      <c r="AI11" s="27">
        <v>0.55577724727420874</v>
      </c>
      <c r="AJ11" s="27">
        <v>6.0347352345937848</v>
      </c>
      <c r="AK11" s="27">
        <v>2.1508750022608027</v>
      </c>
      <c r="AL11" s="27">
        <v>10.652585334210514</v>
      </c>
      <c r="AM11" s="27">
        <v>3.6138255980553287</v>
      </c>
      <c r="AN11" s="23">
        <v>0.45299364865501623</v>
      </c>
      <c r="AO11" s="23">
        <v>7.1755696887634488E-3</v>
      </c>
      <c r="AP11" s="23">
        <v>0.82813233802713926</v>
      </c>
      <c r="AQ11" s="24">
        <v>93.199999999999989</v>
      </c>
      <c r="AR11" s="65" t="s">
        <v>61</v>
      </c>
      <c r="AS11" s="157">
        <v>0.5</v>
      </c>
      <c r="AT11" s="4"/>
      <c r="AU11" s="32"/>
      <c r="AV11" s="4"/>
      <c r="BA11" s="40"/>
    </row>
    <row r="12" spans="1:53" s="36" customFormat="1" ht="18" customHeight="1" x14ac:dyDescent="0.25">
      <c r="A12" s="16">
        <v>11</v>
      </c>
      <c r="B12" s="148" t="s">
        <v>764</v>
      </c>
      <c r="C12" s="150" t="s">
        <v>686</v>
      </c>
      <c r="D12" s="18">
        <v>528.82054399999993</v>
      </c>
      <c r="E12" s="150" t="s">
        <v>833</v>
      </c>
      <c r="F12" s="150" t="s">
        <v>834</v>
      </c>
      <c r="G12" s="18" t="s">
        <v>882</v>
      </c>
      <c r="H12" s="19" t="s">
        <v>704</v>
      </c>
      <c r="I12" s="20">
        <v>142917.41410699999</v>
      </c>
      <c r="J12" s="20">
        <v>44912.272354000001</v>
      </c>
      <c r="K12" s="20">
        <v>98005.141753000018</v>
      </c>
      <c r="L12" s="20">
        <v>71903.390054000003</v>
      </c>
      <c r="M12" s="20">
        <v>0</v>
      </c>
      <c r="N12" s="20">
        <v>71770.403812999997</v>
      </c>
      <c r="O12" s="153">
        <v>56961.238657000002</v>
      </c>
      <c r="P12" s="21">
        <v>4825.5755582627289</v>
      </c>
      <c r="Q12" s="20">
        <v>222.38420300000001</v>
      </c>
      <c r="R12" s="20">
        <v>25397.702988000001</v>
      </c>
      <c r="S12" s="20">
        <v>130855.82068800001</v>
      </c>
      <c r="T12" s="20">
        <v>605583.722052</v>
      </c>
      <c r="U12" s="20">
        <v>827658.05727300001</v>
      </c>
      <c r="V12" s="20">
        <v>83713.372015000001</v>
      </c>
      <c r="W12" s="20">
        <v>138874.93946600001</v>
      </c>
      <c r="X12" s="20">
        <v>307549.95714999997</v>
      </c>
      <c r="Y12" s="20">
        <v>446424.89661599998</v>
      </c>
      <c r="Z12" s="20">
        <v>381233.16065699997</v>
      </c>
      <c r="AA12" s="21">
        <v>32296.864770506345</v>
      </c>
      <c r="AB12" s="22">
        <v>0.68574667660600919</v>
      </c>
      <c r="AC12" s="22">
        <v>0.39856051841487999</v>
      </c>
      <c r="AD12" s="23">
        <v>6.8822188289543285E-2</v>
      </c>
      <c r="AE12" s="23">
        <v>0.14941312701873988</v>
      </c>
      <c r="AF12" s="24">
        <v>100</v>
      </c>
      <c r="AG12" s="27">
        <v>-5.7743454714255918E-2</v>
      </c>
      <c r="AH12" s="27">
        <v>0.9422565452857441</v>
      </c>
      <c r="AI12" s="27">
        <v>0.94065521819350484</v>
      </c>
      <c r="AJ12" s="27">
        <v>-17.822084703257644</v>
      </c>
      <c r="AK12" s="27">
        <v>201.95801566894568</v>
      </c>
      <c r="AL12" s="27">
        <v>5.6271787324438804</v>
      </c>
      <c r="AM12" s="27">
        <v>0.23599943146214228</v>
      </c>
      <c r="AN12" s="23">
        <v>0.5393832545857139</v>
      </c>
      <c r="AO12" s="23">
        <v>0.806724044204293</v>
      </c>
      <c r="AP12" s="23">
        <v>1.1710022702291991</v>
      </c>
      <c r="AQ12" s="24">
        <v>66.8</v>
      </c>
      <c r="AR12" s="65" t="s">
        <v>71</v>
      </c>
      <c r="AS12" s="157">
        <v>0.3</v>
      </c>
      <c r="AT12" s="4"/>
      <c r="AU12" s="32"/>
      <c r="AV12" s="4"/>
    </row>
    <row r="13" spans="1:53" s="36" customFormat="1" ht="18" customHeight="1" x14ac:dyDescent="0.25">
      <c r="A13" s="16">
        <v>12</v>
      </c>
      <c r="B13" s="148" t="s">
        <v>740</v>
      </c>
      <c r="C13" s="150" t="s">
        <v>686</v>
      </c>
      <c r="D13" s="18">
        <v>1661.9315905799999</v>
      </c>
      <c r="E13" s="150" t="s">
        <v>795</v>
      </c>
      <c r="F13" s="150" t="s">
        <v>852</v>
      </c>
      <c r="G13" s="18" t="s">
        <v>850</v>
      </c>
      <c r="H13" s="19" t="s">
        <v>704</v>
      </c>
      <c r="I13" s="20">
        <v>14191309.495929001</v>
      </c>
      <c r="J13" s="20">
        <v>12834846.457862999</v>
      </c>
      <c r="K13" s="20">
        <v>1356463.0380660007</v>
      </c>
      <c r="L13" s="20">
        <v>859946.44704500004</v>
      </c>
      <c r="M13" s="20">
        <v>282957.31269200001</v>
      </c>
      <c r="N13" s="20">
        <v>1060117.5293930001</v>
      </c>
      <c r="O13" s="153">
        <v>524174.61958100001</v>
      </c>
      <c r="P13" s="21">
        <v>2024.8733923732648</v>
      </c>
      <c r="Q13" s="20">
        <v>2766276.162972</v>
      </c>
      <c r="R13" s="20">
        <v>1480097.091152</v>
      </c>
      <c r="S13" s="20">
        <v>7879947.9851740003</v>
      </c>
      <c r="T13" s="20">
        <v>5714870.8168660002</v>
      </c>
      <c r="U13" s="20">
        <v>15681677.113326</v>
      </c>
      <c r="V13" s="20">
        <v>4110565.1032830002</v>
      </c>
      <c r="W13" s="20">
        <v>7789923.2333279997</v>
      </c>
      <c r="X13" s="20">
        <v>1548757.938048</v>
      </c>
      <c r="Y13" s="20">
        <v>9342381.348034</v>
      </c>
      <c r="Z13" s="20">
        <v>6339295.765292</v>
      </c>
      <c r="AA13" s="21">
        <v>24488.540348987102</v>
      </c>
      <c r="AB13" s="22">
        <v>9.5584064208811978E-2</v>
      </c>
      <c r="AC13" s="22">
        <v>3.6936310897269044E-2</v>
      </c>
      <c r="AD13" s="23">
        <v>3.3425928603998997E-2</v>
      </c>
      <c r="AE13" s="23">
        <v>8.2686569453169462E-2</v>
      </c>
      <c r="AF13" s="24">
        <v>3.7465634632561753</v>
      </c>
      <c r="AG13" s="27">
        <v>1.1556564698974614E-2</v>
      </c>
      <c r="AH13" s="27">
        <v>1.0115565646989746</v>
      </c>
      <c r="AI13" s="27">
        <v>0.65644701096975322</v>
      </c>
      <c r="AJ13" s="27">
        <v>157.63786297578631</v>
      </c>
      <c r="AK13" s="27">
        <v>4.6397560119498857</v>
      </c>
      <c r="AL13" s="27">
        <v>9.5880936330220852</v>
      </c>
      <c r="AM13" s="27">
        <v>2.4832248970610027</v>
      </c>
      <c r="AN13" s="23">
        <v>0.59575141616039373</v>
      </c>
      <c r="AO13" s="23">
        <v>0.24431072399674686</v>
      </c>
      <c r="AP13" s="23">
        <v>1.4737254253357388</v>
      </c>
      <c r="AQ13" s="24">
        <v>75.599999999999994</v>
      </c>
      <c r="AR13" s="65" t="s">
        <v>66</v>
      </c>
      <c r="AS13" s="157">
        <v>0.5</v>
      </c>
      <c r="AT13" s="4"/>
      <c r="AU13" s="32"/>
      <c r="AV13" s="4"/>
    </row>
    <row r="14" spans="1:53" s="36" customFormat="1" ht="18" customHeight="1" x14ac:dyDescent="0.25">
      <c r="A14" s="16">
        <v>13</v>
      </c>
      <c r="B14" s="148" t="s">
        <v>788</v>
      </c>
      <c r="C14" s="150" t="s">
        <v>686</v>
      </c>
      <c r="D14" s="18">
        <v>261.37679400000002</v>
      </c>
      <c r="E14" s="150" t="s">
        <v>842</v>
      </c>
      <c r="F14" s="150" t="s">
        <v>902</v>
      </c>
      <c r="G14" s="18" t="s">
        <v>901</v>
      </c>
      <c r="H14" s="19" t="s">
        <v>704</v>
      </c>
      <c r="I14" s="20">
        <v>2737723.4670850001</v>
      </c>
      <c r="J14" s="20">
        <v>2211414.2684399998</v>
      </c>
      <c r="K14" s="20">
        <v>526309.198645</v>
      </c>
      <c r="L14" s="20">
        <v>91933.482069999998</v>
      </c>
      <c r="M14" s="20">
        <v>34479.241630999997</v>
      </c>
      <c r="N14" s="20">
        <v>115956.867168</v>
      </c>
      <c r="O14" s="153">
        <v>76176.186438999997</v>
      </c>
      <c r="P14" s="21">
        <v>2040.0942903638186</v>
      </c>
      <c r="Q14" s="20">
        <v>83370.677146000002</v>
      </c>
      <c r="R14" s="20">
        <v>255561.17625399999</v>
      </c>
      <c r="S14" s="20">
        <v>513191.54976099997</v>
      </c>
      <c r="T14" s="20">
        <v>98604.725441000002</v>
      </c>
      <c r="U14" s="20">
        <v>1830697.0622340001</v>
      </c>
      <c r="V14" s="20">
        <v>434103.63460599998</v>
      </c>
      <c r="W14" s="20">
        <v>841646.86273499997</v>
      </c>
      <c r="X14" s="20">
        <v>403216.54458300001</v>
      </c>
      <c r="Y14" s="20">
        <v>1333508.680565</v>
      </c>
      <c r="Z14" s="20">
        <v>497188.38166900002</v>
      </c>
      <c r="AA14" s="21">
        <v>13315.331550370918</v>
      </c>
      <c r="AB14" s="22">
        <v>0.19224337482316628</v>
      </c>
      <c r="AC14" s="22">
        <v>2.7824646044367966E-2</v>
      </c>
      <c r="AD14" s="23">
        <v>4.1610481608596768E-2</v>
      </c>
      <c r="AE14" s="23">
        <v>0.15321393107233508</v>
      </c>
      <c r="AF14" s="24">
        <v>3.3630921587249807</v>
      </c>
      <c r="AG14" s="27">
        <v>-0.39025311863773571</v>
      </c>
      <c r="AH14" s="27">
        <v>0.60974688136226429</v>
      </c>
      <c r="AI14" s="27">
        <v>0.51069028074109624</v>
      </c>
      <c r="AJ14" s="27">
        <v>-8.3351474582532141</v>
      </c>
      <c r="AK14" s="27">
        <v>26.525084647775348</v>
      </c>
      <c r="AL14" s="27">
        <v>10.712595344936123</v>
      </c>
      <c r="AM14" s="27">
        <v>27.764627454118443</v>
      </c>
      <c r="AN14" s="23">
        <v>0.7284158084231146</v>
      </c>
      <c r="AO14" s="23">
        <v>0.81099349753397665</v>
      </c>
      <c r="AP14" s="23">
        <v>2.6820994410379746</v>
      </c>
      <c r="AQ14" s="24">
        <v>60.4</v>
      </c>
      <c r="AR14" s="65" t="s">
        <v>73</v>
      </c>
      <c r="AS14" s="157">
        <v>0.3</v>
      </c>
      <c r="AT14" s="4"/>
      <c r="AU14" s="32"/>
      <c r="AV14" s="4"/>
      <c r="BA14" s="40"/>
    </row>
    <row r="15" spans="1:53" ht="18" customHeight="1" x14ac:dyDescent="0.25">
      <c r="A15" s="16">
        <v>14</v>
      </c>
      <c r="B15" s="148" t="s">
        <v>816</v>
      </c>
      <c r="C15" s="150" t="s">
        <v>686</v>
      </c>
      <c r="D15" s="18">
        <v>3303.0000000000005</v>
      </c>
      <c r="E15" s="150" t="s">
        <v>844</v>
      </c>
      <c r="F15" s="150" t="s">
        <v>856</v>
      </c>
      <c r="G15" s="18" t="s">
        <v>860</v>
      </c>
      <c r="H15" s="19" t="s">
        <v>709</v>
      </c>
      <c r="I15" s="20">
        <v>1067458.7380240001</v>
      </c>
      <c r="J15" s="20">
        <v>486523.54625499999</v>
      </c>
      <c r="K15" s="20">
        <v>580935.19176900003</v>
      </c>
      <c r="L15" s="20">
        <v>230249.757151</v>
      </c>
      <c r="M15" s="20">
        <v>564.04867999999999</v>
      </c>
      <c r="N15" s="20">
        <v>262561.596318</v>
      </c>
      <c r="O15" s="153">
        <v>195955.13632399999</v>
      </c>
      <c r="P15" s="21">
        <v>4354.5585849777781</v>
      </c>
      <c r="Q15" s="20">
        <v>99202.452136000007</v>
      </c>
      <c r="R15" s="20">
        <v>14510.585123999999</v>
      </c>
      <c r="S15" s="20">
        <v>428120.51267999999</v>
      </c>
      <c r="T15" s="20">
        <v>159354.17139900001</v>
      </c>
      <c r="U15" s="20">
        <v>831103.57176299999</v>
      </c>
      <c r="V15" s="20">
        <v>0</v>
      </c>
      <c r="W15" s="20">
        <v>136266.36768299999</v>
      </c>
      <c r="X15" s="20">
        <v>0</v>
      </c>
      <c r="Y15" s="20">
        <v>136266.36768299999</v>
      </c>
      <c r="Z15" s="20">
        <v>694837.20408000005</v>
      </c>
      <c r="AA15" s="21">
        <v>15440.826757333334</v>
      </c>
      <c r="AB15" s="22">
        <v>0.54422262058052373</v>
      </c>
      <c r="AC15" s="22">
        <v>0.18357162609089464</v>
      </c>
      <c r="AD15" s="23">
        <v>0.23577703547624645</v>
      </c>
      <c r="AE15" s="23">
        <v>0.28201589548368328</v>
      </c>
      <c r="AF15" s="24">
        <v>465.49456745116396</v>
      </c>
      <c r="AG15" s="27">
        <v>2.1417914776736979</v>
      </c>
      <c r="AH15" s="27">
        <v>3.1417914776736979</v>
      </c>
      <c r="AI15" s="27">
        <v>2.4137875408051581</v>
      </c>
      <c r="AJ15" s="27">
        <v>3.6575075472543745</v>
      </c>
      <c r="AK15" s="27">
        <v>4.9043500012278765</v>
      </c>
      <c r="AL15" s="27">
        <v>73.564141549224004</v>
      </c>
      <c r="AM15" s="27">
        <v>6.698655759385403</v>
      </c>
      <c r="AN15" s="23">
        <v>0.16395834684471566</v>
      </c>
      <c r="AO15" s="23">
        <v>0</v>
      </c>
      <c r="AP15" s="23">
        <v>0.19611265327023417</v>
      </c>
      <c r="AQ15" s="24">
        <v>95.6</v>
      </c>
      <c r="AR15" s="65" t="s">
        <v>61</v>
      </c>
      <c r="AS15" s="157">
        <v>0.5</v>
      </c>
      <c r="AU15" s="32"/>
    </row>
    <row r="16" spans="1:53" ht="18" customHeight="1" x14ac:dyDescent="0.25">
      <c r="A16" s="16">
        <v>15</v>
      </c>
      <c r="B16" s="148" t="s">
        <v>733</v>
      </c>
      <c r="C16" s="150" t="s">
        <v>686</v>
      </c>
      <c r="D16" s="18">
        <v>15.0678</v>
      </c>
      <c r="E16" s="150" t="s">
        <v>848</v>
      </c>
      <c r="F16" s="150" t="s">
        <v>849</v>
      </c>
      <c r="G16" s="18" t="s">
        <v>847</v>
      </c>
      <c r="H16" s="19" t="s">
        <v>704</v>
      </c>
      <c r="I16" s="20" t="e">
        <v>#N/A</v>
      </c>
      <c r="J16" s="20">
        <v>0</v>
      </c>
      <c r="K16" s="20" t="e">
        <v>#N/A</v>
      </c>
      <c r="L16" s="20">
        <v>-21580.064031000002</v>
      </c>
      <c r="M16" s="20">
        <v>1145.656385</v>
      </c>
      <c r="N16" s="20">
        <v>-21864.880895000002</v>
      </c>
      <c r="O16" s="153">
        <v>-23010.53728</v>
      </c>
      <c r="P16" s="21">
        <v>-1511.8618449408673</v>
      </c>
      <c r="Q16" s="20" t="e">
        <v>#N/A</v>
      </c>
      <c r="R16" s="20">
        <v>13605.363613</v>
      </c>
      <c r="S16" s="20">
        <v>141080.57482899999</v>
      </c>
      <c r="T16" s="20">
        <v>42199.971635000002</v>
      </c>
      <c r="U16" s="20">
        <v>184139.79574</v>
      </c>
      <c r="V16" s="20">
        <v>4200</v>
      </c>
      <c r="W16" s="20">
        <v>48320.754215000001</v>
      </c>
      <c r="X16" s="20">
        <v>6000</v>
      </c>
      <c r="Y16" s="20">
        <v>54320.754215000001</v>
      </c>
      <c r="Z16" s="20">
        <v>129819.04152499999</v>
      </c>
      <c r="AA16" s="21">
        <v>8529.5033853482255</v>
      </c>
      <c r="AB16" s="22" t="e">
        <v>#N/A</v>
      </c>
      <c r="AC16" s="22" t="e">
        <v>#N/A</v>
      </c>
      <c r="AD16" s="23">
        <v>-0.12496232651680686</v>
      </c>
      <c r="AE16" s="23">
        <v>-0.17725086404654075</v>
      </c>
      <c r="AF16" s="24">
        <v>-19.085025127320353</v>
      </c>
      <c r="AG16" s="27">
        <v>1.9196683106656678</v>
      </c>
      <c r="AH16" s="27">
        <v>2.9196683106656676</v>
      </c>
      <c r="AI16" s="27" t="e">
        <v>#N/A</v>
      </c>
      <c r="AJ16" s="27" t="e">
        <v>#N/A</v>
      </c>
      <c r="AK16" s="27" t="e">
        <v>#N/A</v>
      </c>
      <c r="AL16" s="27" t="e">
        <v>#N/A</v>
      </c>
      <c r="AM16" s="27" t="e">
        <v>#N/A</v>
      </c>
      <c r="AN16" s="23">
        <v>0.29499736326252535</v>
      </c>
      <c r="AO16" s="23">
        <v>4.6218181320068871E-2</v>
      </c>
      <c r="AP16" s="23">
        <v>0.41843441129196091</v>
      </c>
      <c r="AQ16" s="24" t="e">
        <v>#N/A</v>
      </c>
      <c r="AR16" s="65" t="e">
        <v>#N/A</v>
      </c>
      <c r="AS16" s="157" t="e">
        <v>#N/A</v>
      </c>
      <c r="AU16" s="32"/>
    </row>
    <row r="17" spans="1:47" ht="18" customHeight="1" x14ac:dyDescent="0.25">
      <c r="A17" s="16">
        <v>16</v>
      </c>
      <c r="B17" s="148" t="s">
        <v>718</v>
      </c>
      <c r="C17" s="150" t="s">
        <v>686</v>
      </c>
      <c r="D17" s="18">
        <v>962.25679680000007</v>
      </c>
      <c r="E17" s="150" t="s">
        <v>833</v>
      </c>
      <c r="F17" s="150" t="s">
        <v>835</v>
      </c>
      <c r="G17" s="18" t="s">
        <v>836</v>
      </c>
      <c r="H17" s="19" t="s">
        <v>704</v>
      </c>
      <c r="I17" s="20">
        <v>1453402.4433609999</v>
      </c>
      <c r="J17" s="20">
        <v>996583.18987</v>
      </c>
      <c r="K17" s="20">
        <v>456819.25349100004</v>
      </c>
      <c r="L17" s="20">
        <v>101905.783633</v>
      </c>
      <c r="M17" s="20">
        <v>0</v>
      </c>
      <c r="N17" s="20">
        <v>131743.892838</v>
      </c>
      <c r="O17" s="153">
        <v>106470.981634</v>
      </c>
      <c r="P17" s="21">
        <v>6904.3827760485819</v>
      </c>
      <c r="Q17" s="20">
        <v>151197.310214</v>
      </c>
      <c r="R17" s="20">
        <v>91870.920012000002</v>
      </c>
      <c r="S17" s="20">
        <v>678175.79587999999</v>
      </c>
      <c r="T17" s="20">
        <v>486482.18332100002</v>
      </c>
      <c r="U17" s="20">
        <v>1331544.580149</v>
      </c>
      <c r="V17" s="20">
        <v>0</v>
      </c>
      <c r="W17" s="20">
        <v>360860.32424500003</v>
      </c>
      <c r="X17" s="20">
        <v>0</v>
      </c>
      <c r="Y17" s="20">
        <v>379165.26758400002</v>
      </c>
      <c r="Z17" s="20">
        <v>952379.31256500003</v>
      </c>
      <c r="AA17" s="21">
        <v>61759.46930350225</v>
      </c>
      <c r="AB17" s="22">
        <v>0.3143102280980094</v>
      </c>
      <c r="AC17" s="22">
        <v>7.3256366204934503E-2</v>
      </c>
      <c r="AD17" s="23">
        <v>7.9960508436064434E-2</v>
      </c>
      <c r="AE17" s="23">
        <v>0.11179472320460902</v>
      </c>
      <c r="AF17" s="24">
        <v>100</v>
      </c>
      <c r="AG17" s="27">
        <v>0.87933045091309059</v>
      </c>
      <c r="AH17" s="27">
        <v>1.8793304509130906</v>
      </c>
      <c r="AI17" s="27">
        <v>1.4603392234060537</v>
      </c>
      <c r="AJ17" s="27">
        <v>4.5803075276228959</v>
      </c>
      <c r="AK17" s="27">
        <v>6.5912759192572077</v>
      </c>
      <c r="AL17" s="27">
        <v>15.820048859542926</v>
      </c>
      <c r="AM17" s="27">
        <v>2.9875758931997476</v>
      </c>
      <c r="AN17" s="23">
        <v>0.28475596929812996</v>
      </c>
      <c r="AO17" s="23">
        <v>0</v>
      </c>
      <c r="AP17" s="23">
        <v>0.39812421645616325</v>
      </c>
      <c r="AQ17" s="24">
        <v>92</v>
      </c>
      <c r="AR17" s="65" t="s">
        <v>61</v>
      </c>
      <c r="AS17" s="157">
        <v>0.5</v>
      </c>
      <c r="AU17" s="32"/>
    </row>
    <row r="18" spans="1:47" ht="18" customHeight="1" x14ac:dyDescent="0.25">
      <c r="A18" s="16">
        <v>17</v>
      </c>
      <c r="B18" s="148" t="s">
        <v>792</v>
      </c>
      <c r="C18" s="150" t="s">
        <v>686</v>
      </c>
      <c r="D18" s="18">
        <v>204</v>
      </c>
      <c r="E18" s="150" t="s">
        <v>844</v>
      </c>
      <c r="F18" s="150" t="s">
        <v>845</v>
      </c>
      <c r="G18" s="18" t="s">
        <v>904</v>
      </c>
      <c r="H18" s="19" t="s">
        <v>704</v>
      </c>
      <c r="I18" s="20">
        <v>516321.68008100003</v>
      </c>
      <c r="J18" s="20">
        <v>454635.19542100001</v>
      </c>
      <c r="K18" s="20">
        <v>61686.484660000009</v>
      </c>
      <c r="L18" s="20">
        <v>50619.338020000003</v>
      </c>
      <c r="M18" s="20">
        <v>5588.1371339999996</v>
      </c>
      <c r="N18" s="20">
        <v>53152.967267</v>
      </c>
      <c r="O18" s="153">
        <v>37975.012346000003</v>
      </c>
      <c r="P18" s="21">
        <v>1265.8337448666666</v>
      </c>
      <c r="Q18" s="20">
        <v>321581.70722899999</v>
      </c>
      <c r="R18" s="20">
        <v>455888.70711199997</v>
      </c>
      <c r="S18" s="20">
        <v>884109.94308700005</v>
      </c>
      <c r="T18" s="20">
        <v>37050.908707000002</v>
      </c>
      <c r="U18" s="20">
        <v>1051173.6651079999</v>
      </c>
      <c r="V18" s="20">
        <v>52891.669255000001</v>
      </c>
      <c r="W18" s="20">
        <v>703532.71931399999</v>
      </c>
      <c r="X18" s="20">
        <v>0</v>
      </c>
      <c r="Y18" s="20">
        <v>703532.71931399999</v>
      </c>
      <c r="Z18" s="20">
        <v>347640.945794</v>
      </c>
      <c r="AA18" s="21">
        <v>11588.031526466666</v>
      </c>
      <c r="AB18" s="22">
        <v>0.11947297012653564</v>
      </c>
      <c r="AC18" s="22">
        <v>7.3549133826885826E-2</v>
      </c>
      <c r="AD18" s="23">
        <v>3.6126297306067277E-2</v>
      </c>
      <c r="AE18" s="23">
        <v>0.10923630488711961</v>
      </c>
      <c r="AF18" s="24">
        <v>9.5117506948067678</v>
      </c>
      <c r="AG18" s="27">
        <v>0.25667210467350704</v>
      </c>
      <c r="AH18" s="27">
        <v>1.256672104673507</v>
      </c>
      <c r="AI18" s="27">
        <v>0.7995765092581758</v>
      </c>
      <c r="AJ18" s="27">
        <v>2.8592846278889383</v>
      </c>
      <c r="AK18" s="27">
        <v>1.4137470670782029</v>
      </c>
      <c r="AL18" s="27">
        <v>1.1325608027271297</v>
      </c>
      <c r="AM18" s="27">
        <v>13.935466041173013</v>
      </c>
      <c r="AN18" s="23">
        <v>0.66928305252178999</v>
      </c>
      <c r="AO18" s="23">
        <v>0</v>
      </c>
      <c r="AP18" s="23">
        <v>2.0237337627394707</v>
      </c>
      <c r="AQ18" s="24">
        <v>68.8</v>
      </c>
      <c r="AR18" s="65" t="s">
        <v>71</v>
      </c>
      <c r="AS18" s="157">
        <v>0.3</v>
      </c>
      <c r="AU18" s="32"/>
    </row>
    <row r="19" spans="1:47" ht="18" customHeight="1" x14ac:dyDescent="0.25">
      <c r="A19" s="16">
        <v>18</v>
      </c>
      <c r="B19" s="148" t="s">
        <v>750</v>
      </c>
      <c r="C19" s="150" t="s">
        <v>686</v>
      </c>
      <c r="D19" s="18">
        <v>999.05327999999997</v>
      </c>
      <c r="E19" s="150" t="s">
        <v>795</v>
      </c>
      <c r="F19" s="150" t="s">
        <v>796</v>
      </c>
      <c r="G19" s="18" t="s">
        <v>858</v>
      </c>
      <c r="H19" s="19" t="s">
        <v>709</v>
      </c>
      <c r="I19" s="20">
        <v>1219858.068802</v>
      </c>
      <c r="J19" s="20">
        <v>964372.17944600002</v>
      </c>
      <c r="K19" s="20">
        <v>255485.88935599991</v>
      </c>
      <c r="L19" s="20">
        <v>45115.536596999998</v>
      </c>
      <c r="M19" s="20">
        <v>190897.63434300001</v>
      </c>
      <c r="N19" s="20">
        <v>359005.81996500003</v>
      </c>
      <c r="O19" s="153">
        <v>96241.827531000003</v>
      </c>
      <c r="P19" s="21">
        <v>891.08050840066312</v>
      </c>
      <c r="Q19" s="20">
        <v>216491.846185</v>
      </c>
      <c r="R19" s="20">
        <v>671903.67538699997</v>
      </c>
      <c r="S19" s="20">
        <v>1866734.8324859999</v>
      </c>
      <c r="T19" s="20">
        <v>832236.54366299999</v>
      </c>
      <c r="U19" s="20">
        <v>6236285.8143229997</v>
      </c>
      <c r="V19" s="20">
        <v>409565.531754</v>
      </c>
      <c r="W19" s="20">
        <v>2059187.660281</v>
      </c>
      <c r="X19" s="20">
        <v>1603671.0267360001</v>
      </c>
      <c r="Y19" s="20">
        <v>4654049.8887360003</v>
      </c>
      <c r="Z19" s="20">
        <v>1582235.9255890001</v>
      </c>
      <c r="AA19" s="21">
        <v>14649.551334938062</v>
      </c>
      <c r="AB19" s="22">
        <v>0.20943902892482227</v>
      </c>
      <c r="AC19" s="22">
        <v>7.8895922396543486E-2</v>
      </c>
      <c r="AD19" s="23">
        <v>1.5432555594222368E-2</v>
      </c>
      <c r="AE19" s="23">
        <v>6.0826470929215698E-2</v>
      </c>
      <c r="AF19" s="24">
        <v>1.8806195330841424</v>
      </c>
      <c r="AG19" s="27">
        <v>-9.3460558018659476E-2</v>
      </c>
      <c r="AH19" s="27">
        <v>0.90653944198134051</v>
      </c>
      <c r="AI19" s="27">
        <v>0.80140485402666273</v>
      </c>
      <c r="AJ19" s="27">
        <v>-6.3384782794742192</v>
      </c>
      <c r="AK19" s="27">
        <v>4.4545427296227569</v>
      </c>
      <c r="AL19" s="27">
        <v>1.8155252210808221</v>
      </c>
      <c r="AM19" s="27">
        <v>1.4657588375450632</v>
      </c>
      <c r="AN19" s="23">
        <v>0.74628553393863906</v>
      </c>
      <c r="AO19" s="23">
        <v>1.0135473482812121</v>
      </c>
      <c r="AP19" s="23">
        <v>2.941438639754999</v>
      </c>
      <c r="AQ19" s="24">
        <v>51.6</v>
      </c>
      <c r="AR19" s="65" t="s">
        <v>78</v>
      </c>
      <c r="AS19" s="157">
        <v>0.2</v>
      </c>
      <c r="AU19" s="32"/>
    </row>
    <row r="20" spans="1:47" ht="18" customHeight="1" x14ac:dyDescent="0.25">
      <c r="A20" s="16">
        <v>19</v>
      </c>
      <c r="B20" s="148" t="s">
        <v>765</v>
      </c>
      <c r="C20" s="150" t="s">
        <v>686</v>
      </c>
      <c r="D20" s="18">
        <v>823.21909920000007</v>
      </c>
      <c r="E20" s="150" t="s">
        <v>848</v>
      </c>
      <c r="F20" s="150" t="s">
        <v>886</v>
      </c>
      <c r="G20" s="18" t="s">
        <v>882</v>
      </c>
      <c r="H20" s="19" t="s">
        <v>704</v>
      </c>
      <c r="I20" s="20">
        <v>5941297.6361090001</v>
      </c>
      <c r="J20" s="20">
        <v>5273705.0772299999</v>
      </c>
      <c r="K20" s="20">
        <v>667592.5588789999</v>
      </c>
      <c r="L20" s="20">
        <v>261726.455965</v>
      </c>
      <c r="M20" s="20">
        <v>109386.557393</v>
      </c>
      <c r="N20" s="20">
        <v>246634.162958</v>
      </c>
      <c r="O20" s="153">
        <v>81776.732367999997</v>
      </c>
      <c r="P20" s="21">
        <v>1430.4635876932045</v>
      </c>
      <c r="Q20" s="20">
        <v>1406110.227492</v>
      </c>
      <c r="R20" s="20">
        <v>962704.33943699999</v>
      </c>
      <c r="S20" s="20">
        <v>2826025.7064419999</v>
      </c>
      <c r="T20" s="20">
        <v>857189.18417400005</v>
      </c>
      <c r="U20" s="20">
        <v>3702114.9475870002</v>
      </c>
      <c r="V20" s="20">
        <v>1575731.0252040001</v>
      </c>
      <c r="W20" s="20">
        <v>2380722.589406</v>
      </c>
      <c r="X20" s="20">
        <v>174602.26815600001</v>
      </c>
      <c r="Y20" s="20">
        <v>2563372.1301130001</v>
      </c>
      <c r="Z20" s="20">
        <v>1138742.8174739999</v>
      </c>
      <c r="AA20" s="21">
        <v>19919.23728149771</v>
      </c>
      <c r="AB20" s="22">
        <v>0.11236477277650934</v>
      </c>
      <c r="AC20" s="22">
        <v>1.3764119789419637E-2</v>
      </c>
      <c r="AD20" s="23">
        <v>2.2089193211383459E-2</v>
      </c>
      <c r="AE20" s="23">
        <v>7.1813170729278508E-2</v>
      </c>
      <c r="AF20" s="24">
        <v>2.2547026694688075</v>
      </c>
      <c r="AG20" s="27">
        <v>0.1870453613611088</v>
      </c>
      <c r="AH20" s="27">
        <v>1.1870453613611087</v>
      </c>
      <c r="AI20" s="27">
        <v>0.5964220633132542</v>
      </c>
      <c r="AJ20" s="27">
        <v>13.342142484101867</v>
      </c>
      <c r="AK20" s="27">
        <v>3.7505630597939765</v>
      </c>
      <c r="AL20" s="27">
        <v>6.171466558033317</v>
      </c>
      <c r="AM20" s="27">
        <v>6.9311392931702942</v>
      </c>
      <c r="AN20" s="23">
        <v>0.69240749312329675</v>
      </c>
      <c r="AO20" s="23">
        <v>0.15332897426594444</v>
      </c>
      <c r="AP20" s="23">
        <v>2.2510544881408463</v>
      </c>
      <c r="AQ20" s="24">
        <v>67.2</v>
      </c>
      <c r="AR20" s="65" t="s">
        <v>71</v>
      </c>
      <c r="AS20" s="157">
        <v>0.3</v>
      </c>
      <c r="AU20" s="32"/>
    </row>
    <row r="21" spans="1:47" ht="18" customHeight="1" x14ac:dyDescent="0.25">
      <c r="A21" s="16">
        <v>20</v>
      </c>
      <c r="B21" s="148" t="s">
        <v>719</v>
      </c>
      <c r="C21" s="150" t="s">
        <v>686</v>
      </c>
      <c r="D21" s="18">
        <v>18196.3</v>
      </c>
      <c r="E21" s="150" t="s">
        <v>833</v>
      </c>
      <c r="F21" s="150" t="s">
        <v>835</v>
      </c>
      <c r="G21" s="18" t="s">
        <v>836</v>
      </c>
      <c r="H21" s="19" t="s">
        <v>704</v>
      </c>
      <c r="I21" s="20">
        <v>8993534.4252979998</v>
      </c>
      <c r="J21" s="20">
        <v>6647717.5062229997</v>
      </c>
      <c r="K21" s="20">
        <v>2345816.9190750006</v>
      </c>
      <c r="L21" s="20">
        <v>337383.22480800003</v>
      </c>
      <c r="M21" s="20">
        <v>33396.453430000001</v>
      </c>
      <c r="N21" s="20">
        <v>602809.87861000001</v>
      </c>
      <c r="O21" s="153">
        <v>476923.74042599997</v>
      </c>
      <c r="P21" s="21">
        <v>2057.4794668938739</v>
      </c>
      <c r="Q21" s="20">
        <v>634893.54701700003</v>
      </c>
      <c r="R21" s="20">
        <v>275517.75222000002</v>
      </c>
      <c r="S21" s="20">
        <v>5454705.9285859996</v>
      </c>
      <c r="T21" s="20">
        <v>2946117.4587329999</v>
      </c>
      <c r="U21" s="20">
        <v>9003516.3751669992</v>
      </c>
      <c r="V21" s="20">
        <v>249419.73873300001</v>
      </c>
      <c r="W21" s="20">
        <v>3519243.706942</v>
      </c>
      <c r="X21" s="20">
        <v>194058.57320899999</v>
      </c>
      <c r="Y21" s="20">
        <v>3860152.9603550001</v>
      </c>
      <c r="Z21" s="20">
        <v>5143363.4148119995</v>
      </c>
      <c r="AA21" s="21">
        <v>22188.798165711822</v>
      </c>
      <c r="AB21" s="22">
        <v>0.26083370654327287</v>
      </c>
      <c r="AC21" s="22">
        <v>5.3029623046135961E-2</v>
      </c>
      <c r="AD21" s="23">
        <v>5.2970830568090557E-2</v>
      </c>
      <c r="AE21" s="23">
        <v>9.2726043633732325E-2</v>
      </c>
      <c r="AF21" s="24">
        <v>18.050116605151146</v>
      </c>
      <c r="AG21" s="27">
        <v>0.5499653854111155</v>
      </c>
      <c r="AH21" s="27">
        <v>1.5499653854111155</v>
      </c>
      <c r="AI21" s="27">
        <v>1.3695591391018247</v>
      </c>
      <c r="AJ21" s="27">
        <v>4.6467114287866638</v>
      </c>
      <c r="AK21" s="27">
        <v>10.470601784278331</v>
      </c>
      <c r="AL21" s="27">
        <v>32.642304725674052</v>
      </c>
      <c r="AM21" s="27">
        <v>3.0526734087396967</v>
      </c>
      <c r="AN21" s="23">
        <v>0.42873837282085259</v>
      </c>
      <c r="AO21" s="23">
        <v>3.7729897259475148E-2</v>
      </c>
      <c r="AP21" s="23">
        <v>0.75051141617534267</v>
      </c>
      <c r="AQ21" s="24">
        <v>94.8</v>
      </c>
      <c r="AR21" s="65" t="s">
        <v>61</v>
      </c>
      <c r="AS21" s="157">
        <v>0.5</v>
      </c>
      <c r="AU21" s="32"/>
    </row>
    <row r="22" spans="1:47" ht="18" customHeight="1" x14ac:dyDescent="0.25">
      <c r="A22" s="16">
        <v>21</v>
      </c>
      <c r="B22" s="148" t="s">
        <v>735</v>
      </c>
      <c r="C22" s="150" t="s">
        <v>686</v>
      </c>
      <c r="D22" s="18">
        <v>182.171661</v>
      </c>
      <c r="E22" s="150" t="s">
        <v>848</v>
      </c>
      <c r="F22" s="150" t="s">
        <v>849</v>
      </c>
      <c r="G22" s="18" t="s">
        <v>847</v>
      </c>
      <c r="H22" s="19" t="s">
        <v>704</v>
      </c>
      <c r="I22" s="20">
        <v>215589.85560099999</v>
      </c>
      <c r="J22" s="20">
        <v>159925.99138200001</v>
      </c>
      <c r="K22" s="20">
        <v>55663.864219000003</v>
      </c>
      <c r="L22" s="20">
        <v>19957.893321</v>
      </c>
      <c r="M22" s="20">
        <v>0</v>
      </c>
      <c r="N22" s="20">
        <v>21840.104637</v>
      </c>
      <c r="O22" s="153">
        <v>16838.037228000001</v>
      </c>
      <c r="P22" s="21">
        <v>1358.7137861777526</v>
      </c>
      <c r="Q22" s="20">
        <v>90140.469868999993</v>
      </c>
      <c r="R22" s="20">
        <v>1595.2024799999999</v>
      </c>
      <c r="S22" s="20">
        <v>144270.66869399999</v>
      </c>
      <c r="T22" s="20">
        <v>48839.687064999998</v>
      </c>
      <c r="U22" s="20">
        <v>227687.75787199999</v>
      </c>
      <c r="V22" s="20">
        <v>0</v>
      </c>
      <c r="W22" s="20">
        <v>28657.439579000002</v>
      </c>
      <c r="X22" s="20">
        <v>0</v>
      </c>
      <c r="Y22" s="20">
        <v>31425.867474999999</v>
      </c>
      <c r="Z22" s="20">
        <v>196261.89039700001</v>
      </c>
      <c r="AA22" s="21">
        <v>15836.984594634068</v>
      </c>
      <c r="AB22" s="22">
        <v>0.25819333689809204</v>
      </c>
      <c r="AC22" s="22">
        <v>7.8102177772050516E-2</v>
      </c>
      <c r="AD22" s="23">
        <v>7.3952316915808447E-2</v>
      </c>
      <c r="AE22" s="23">
        <v>8.5793717740820161E-2</v>
      </c>
      <c r="AF22" s="24">
        <v>100</v>
      </c>
      <c r="AG22" s="27">
        <v>4.034318167060559</v>
      </c>
      <c r="AH22" s="27">
        <v>5.0343181670605581</v>
      </c>
      <c r="AI22" s="27">
        <v>1.8888707302611321</v>
      </c>
      <c r="AJ22" s="27">
        <v>1.8647507491253761</v>
      </c>
      <c r="AK22" s="27">
        <v>1.7741863517509775</v>
      </c>
      <c r="AL22" s="27">
        <v>135.14889696071685</v>
      </c>
      <c r="AM22" s="27">
        <v>4.4142349911881036</v>
      </c>
      <c r="AN22" s="23">
        <v>0.1380217705541586</v>
      </c>
      <c r="AO22" s="23">
        <v>0</v>
      </c>
      <c r="AP22" s="23">
        <v>0.16012210730993939</v>
      </c>
      <c r="AQ22" s="24">
        <v>84.4</v>
      </c>
      <c r="AR22" s="65" t="s">
        <v>64</v>
      </c>
      <c r="AS22" s="157">
        <v>0.5</v>
      </c>
      <c r="AU22" s="32"/>
    </row>
    <row r="23" spans="1:47" ht="18" customHeight="1" x14ac:dyDescent="0.25">
      <c r="A23" s="16">
        <v>22</v>
      </c>
      <c r="B23" s="148" t="s">
        <v>83</v>
      </c>
      <c r="C23" s="150" t="s">
        <v>686</v>
      </c>
      <c r="D23" s="18">
        <v>4240.3965883999999</v>
      </c>
      <c r="E23" s="150" t="s">
        <v>848</v>
      </c>
      <c r="F23" s="150" t="s">
        <v>888</v>
      </c>
      <c r="G23" s="18" t="s">
        <v>882</v>
      </c>
      <c r="H23" s="19" t="s">
        <v>709</v>
      </c>
      <c r="I23" s="20">
        <v>4348214.8197929999</v>
      </c>
      <c r="J23" s="20">
        <v>3385351.279294</v>
      </c>
      <c r="K23" s="20">
        <v>962863.54049899965</v>
      </c>
      <c r="L23" s="20">
        <v>594494.92087599996</v>
      </c>
      <c r="M23" s="20">
        <v>173.087423</v>
      </c>
      <c r="N23" s="20">
        <v>519959.08809400001</v>
      </c>
      <c r="O23" s="153">
        <v>415265.98788999999</v>
      </c>
      <c r="P23" s="21">
        <v>5072.8222524154316</v>
      </c>
      <c r="Q23" s="20">
        <v>538433.53819300001</v>
      </c>
      <c r="R23" s="20">
        <v>320378.23892199999</v>
      </c>
      <c r="S23" s="20">
        <v>1628687.219488</v>
      </c>
      <c r="T23" s="20">
        <v>662170.55996900005</v>
      </c>
      <c r="U23" s="20">
        <v>2839261.6008529998</v>
      </c>
      <c r="V23" s="20">
        <v>56405.186999999998</v>
      </c>
      <c r="W23" s="20">
        <v>300817.14659100003</v>
      </c>
      <c r="X23" s="20">
        <v>0</v>
      </c>
      <c r="Y23" s="20">
        <v>300817.14659100003</v>
      </c>
      <c r="Z23" s="20">
        <v>2538444.454262</v>
      </c>
      <c r="AA23" s="21">
        <v>31009.227554441168</v>
      </c>
      <c r="AB23" s="22">
        <v>0.22143881579080713</v>
      </c>
      <c r="AC23" s="22">
        <v>9.550263846204568E-2</v>
      </c>
      <c r="AD23" s="23">
        <v>0.14625844542300773</v>
      </c>
      <c r="AE23" s="23">
        <v>0.16359073258143439</v>
      </c>
      <c r="AF23" s="24">
        <v>3004.0258216450538</v>
      </c>
      <c r="AG23" s="27">
        <v>4.4142100539980582</v>
      </c>
      <c r="AH23" s="27">
        <v>5.4142100539980582</v>
      </c>
      <c r="AI23" s="27">
        <v>3.6243069706971904</v>
      </c>
      <c r="AJ23" s="27">
        <v>3.2745785213055867</v>
      </c>
      <c r="AK23" s="27">
        <v>6.2874078956064769</v>
      </c>
      <c r="AL23" s="27">
        <v>13.572129100976881</v>
      </c>
      <c r="AM23" s="27">
        <v>6.5666084882972813</v>
      </c>
      <c r="AN23" s="23">
        <v>0.10594907721804341</v>
      </c>
      <c r="AO23" s="23">
        <v>0</v>
      </c>
      <c r="AP23" s="23">
        <v>0.11850452196656647</v>
      </c>
      <c r="AQ23" s="24">
        <v>100</v>
      </c>
      <c r="AR23" s="65" t="s">
        <v>61</v>
      </c>
      <c r="AS23" s="157">
        <v>0.5</v>
      </c>
      <c r="AU23" s="32"/>
    </row>
    <row r="24" spans="1:47" ht="18" customHeight="1" x14ac:dyDescent="0.25">
      <c r="A24" s="16">
        <v>23</v>
      </c>
      <c r="B24" s="148" t="s">
        <v>85</v>
      </c>
      <c r="C24" s="150" t="s">
        <v>686</v>
      </c>
      <c r="D24" s="18">
        <v>136.124967</v>
      </c>
      <c r="E24" s="150" t="s">
        <v>844</v>
      </c>
      <c r="F24" s="150" t="s">
        <v>884</v>
      </c>
      <c r="G24" s="18" t="s">
        <v>882</v>
      </c>
      <c r="H24" s="19" t="s">
        <v>704</v>
      </c>
      <c r="I24" s="20">
        <v>274967.567408</v>
      </c>
      <c r="J24" s="20">
        <v>204195.44629699999</v>
      </c>
      <c r="K24" s="20">
        <v>70772.121111</v>
      </c>
      <c r="L24" s="20">
        <v>25296.333946999999</v>
      </c>
      <c r="M24" s="20">
        <v>1201.945432</v>
      </c>
      <c r="N24" s="20">
        <v>25666.670303999999</v>
      </c>
      <c r="O24" s="153">
        <v>19570.585143</v>
      </c>
      <c r="P24" s="21">
        <v>1581.4618090816507</v>
      </c>
      <c r="Q24" s="20">
        <v>58620.194233000002</v>
      </c>
      <c r="R24" s="20">
        <v>70787.901736999993</v>
      </c>
      <c r="S24" s="20">
        <v>150718.415633</v>
      </c>
      <c r="T24" s="20">
        <v>99720.455553000007</v>
      </c>
      <c r="U24" s="20">
        <v>282199.95427799999</v>
      </c>
      <c r="V24" s="20">
        <v>23302.665109000001</v>
      </c>
      <c r="W24" s="20">
        <v>82382.806991999998</v>
      </c>
      <c r="X24" s="20">
        <v>0</v>
      </c>
      <c r="Y24" s="20">
        <v>82482.806991999998</v>
      </c>
      <c r="Z24" s="20">
        <v>199717.14728599999</v>
      </c>
      <c r="AA24" s="21">
        <v>16138.763289073928</v>
      </c>
      <c r="AB24" s="22">
        <v>0.25738352263919012</v>
      </c>
      <c r="AC24" s="22">
        <v>7.1174158201577797E-2</v>
      </c>
      <c r="AD24" s="23">
        <v>6.9350064896611149E-2</v>
      </c>
      <c r="AE24" s="23">
        <v>9.7991511539940179E-2</v>
      </c>
      <c r="AF24" s="24">
        <v>21.354272515759266</v>
      </c>
      <c r="AG24" s="27">
        <v>0.82948871416381709</v>
      </c>
      <c r="AH24" s="27">
        <v>1.8294887141638172</v>
      </c>
      <c r="AI24" s="27">
        <v>1.1179301211349042</v>
      </c>
      <c r="AJ24" s="27">
        <v>4.0237816400017392</v>
      </c>
      <c r="AK24" s="27">
        <v>3.4833635229077591</v>
      </c>
      <c r="AL24" s="27">
        <v>3.8843864652125681</v>
      </c>
      <c r="AM24" s="27">
        <v>2.7573837873399869</v>
      </c>
      <c r="AN24" s="23">
        <v>0.29228497645589546</v>
      </c>
      <c r="AO24" s="23">
        <v>0</v>
      </c>
      <c r="AP24" s="23">
        <v>0.41299812316006368</v>
      </c>
      <c r="AQ24" s="24">
        <v>87.200000000000017</v>
      </c>
      <c r="AR24" s="65" t="s">
        <v>64</v>
      </c>
      <c r="AS24" s="157">
        <v>0.5</v>
      </c>
      <c r="AU24" s="32"/>
    </row>
    <row r="25" spans="1:47" ht="18" customHeight="1" x14ac:dyDescent="0.25">
      <c r="A25" s="16">
        <v>24</v>
      </c>
      <c r="B25" s="148" t="s">
        <v>89</v>
      </c>
      <c r="C25" s="150" t="s">
        <v>686</v>
      </c>
      <c r="D25" s="18">
        <v>750.02143999999998</v>
      </c>
      <c r="E25" s="150" t="s">
        <v>874</v>
      </c>
      <c r="F25" s="150" t="s">
        <v>877</v>
      </c>
      <c r="G25" s="18" t="s">
        <v>873</v>
      </c>
      <c r="H25" s="19" t="s">
        <v>704</v>
      </c>
      <c r="I25" s="20">
        <v>1074785.337692</v>
      </c>
      <c r="J25" s="20">
        <v>993993.03014399996</v>
      </c>
      <c r="K25" s="20">
        <v>80792.307548000012</v>
      </c>
      <c r="L25" s="20">
        <v>46996.908723</v>
      </c>
      <c r="M25" s="20">
        <v>11084.887434</v>
      </c>
      <c r="N25" s="20">
        <v>139136.79722199999</v>
      </c>
      <c r="O25" s="153">
        <v>96285.029748999994</v>
      </c>
      <c r="P25" s="21">
        <v>1591.866985679236</v>
      </c>
      <c r="Q25" s="20">
        <v>187408.70118199999</v>
      </c>
      <c r="R25" s="20">
        <v>178179.73516700001</v>
      </c>
      <c r="S25" s="20">
        <v>1065330.224107</v>
      </c>
      <c r="T25" s="20">
        <v>311253.67010300001</v>
      </c>
      <c r="U25" s="20">
        <v>1730840.2723419999</v>
      </c>
      <c r="V25" s="20">
        <v>50877.817922000002</v>
      </c>
      <c r="W25" s="20">
        <v>248733.40112900001</v>
      </c>
      <c r="X25" s="20">
        <v>381583.63421699998</v>
      </c>
      <c r="Y25" s="20">
        <v>630317.03534599999</v>
      </c>
      <c r="Z25" s="20">
        <v>1100523.2369959999</v>
      </c>
      <c r="AA25" s="21">
        <v>18194.79738972582</v>
      </c>
      <c r="AB25" s="22">
        <v>7.5170645443948705E-2</v>
      </c>
      <c r="AC25" s="22">
        <v>8.9585358464010126E-2</v>
      </c>
      <c r="AD25" s="23">
        <v>5.5629067157489193E-2</v>
      </c>
      <c r="AE25" s="23">
        <v>8.7490228749572477E-2</v>
      </c>
      <c r="AF25" s="24">
        <v>12.551935962401762</v>
      </c>
      <c r="AG25" s="27">
        <v>3.2830203714960278</v>
      </c>
      <c r="AH25" s="27">
        <v>4.2830203714960273</v>
      </c>
      <c r="AI25" s="27">
        <v>3.5295682804967785</v>
      </c>
      <c r="AJ25" s="27">
        <v>1.3161762419947056</v>
      </c>
      <c r="AK25" s="27">
        <v>5.303878762697865</v>
      </c>
      <c r="AL25" s="27">
        <v>6.0320290446309794</v>
      </c>
      <c r="AM25" s="27">
        <v>3.4530848659112428</v>
      </c>
      <c r="AN25" s="23">
        <v>0.36416822824044764</v>
      </c>
      <c r="AO25" s="23">
        <v>0.34672928420718746</v>
      </c>
      <c r="AP25" s="23">
        <v>0.57274304999367409</v>
      </c>
      <c r="AQ25" s="24">
        <v>85.199999999999989</v>
      </c>
      <c r="AR25" s="65" t="s">
        <v>64</v>
      </c>
      <c r="AS25" s="157">
        <v>0.5</v>
      </c>
      <c r="AU25" s="32"/>
    </row>
    <row r="26" spans="1:47" ht="18" customHeight="1" x14ac:dyDescent="0.25">
      <c r="A26" s="16">
        <v>25</v>
      </c>
      <c r="B26" s="148" t="s">
        <v>91</v>
      </c>
      <c r="C26" s="150" t="s">
        <v>686</v>
      </c>
      <c r="D26" s="18">
        <v>548.1</v>
      </c>
      <c r="E26" s="150" t="s">
        <v>829</v>
      </c>
      <c r="F26" s="150" t="s">
        <v>898</v>
      </c>
      <c r="G26" s="18" t="s">
        <v>900</v>
      </c>
      <c r="H26" s="19" t="s">
        <v>704</v>
      </c>
      <c r="I26" s="20">
        <v>316138.44443500001</v>
      </c>
      <c r="J26" s="20">
        <v>183704.13633000001</v>
      </c>
      <c r="K26" s="20">
        <v>132434.308105</v>
      </c>
      <c r="L26" s="20">
        <v>65317.964479000002</v>
      </c>
      <c r="M26" s="20">
        <v>0</v>
      </c>
      <c r="N26" s="20">
        <v>71464.139590999999</v>
      </c>
      <c r="O26" s="153">
        <v>56999.821101000001</v>
      </c>
      <c r="P26" s="21">
        <v>4222.2089704444443</v>
      </c>
      <c r="Q26" s="20">
        <v>24603.911709</v>
      </c>
      <c r="R26" s="20">
        <v>658.83571800000004</v>
      </c>
      <c r="S26" s="20">
        <v>150271.706328</v>
      </c>
      <c r="T26" s="20">
        <v>254704.537335</v>
      </c>
      <c r="U26" s="20">
        <v>541443.25349200016</v>
      </c>
      <c r="V26" s="20">
        <v>0</v>
      </c>
      <c r="W26" s="20">
        <v>73573.446475000004</v>
      </c>
      <c r="X26" s="20">
        <v>0</v>
      </c>
      <c r="Y26" s="20">
        <v>178041.10722599999</v>
      </c>
      <c r="Z26" s="20">
        <v>363402.146266</v>
      </c>
      <c r="AA26" s="21">
        <v>26918.677501185186</v>
      </c>
      <c r="AB26" s="22">
        <v>0.41891237980146795</v>
      </c>
      <c r="AC26" s="22">
        <v>0.18030018842810974</v>
      </c>
      <c r="AD26" s="23">
        <v>0.10527385969514565</v>
      </c>
      <c r="AE26" s="23">
        <v>0.15685053510740071</v>
      </c>
      <c r="AF26" s="24">
        <v>100</v>
      </c>
      <c r="AG26" s="27">
        <v>1.0424720266307193</v>
      </c>
      <c r="AH26" s="27">
        <v>2.042472026630719</v>
      </c>
      <c r="AI26" s="27">
        <v>1.7080590979478101</v>
      </c>
      <c r="AJ26" s="27">
        <v>4.1218463761878228</v>
      </c>
      <c r="AK26" s="27">
        <v>7.4664605572780474</v>
      </c>
      <c r="AL26" s="27">
        <v>479.84411864415642</v>
      </c>
      <c r="AM26" s="27">
        <v>1.2411967519023781</v>
      </c>
      <c r="AN26" s="23">
        <v>0.32882690120845798</v>
      </c>
      <c r="AO26" s="23">
        <v>0</v>
      </c>
      <c r="AP26" s="23">
        <v>0.48992860679386024</v>
      </c>
      <c r="AQ26" s="24">
        <v>93.6</v>
      </c>
      <c r="AR26" s="65" t="s">
        <v>61</v>
      </c>
      <c r="AS26" s="157">
        <v>0.5</v>
      </c>
      <c r="AU26" s="32"/>
    </row>
    <row r="27" spans="1:47" ht="18" customHeight="1" x14ac:dyDescent="0.25">
      <c r="A27" s="16">
        <v>26</v>
      </c>
      <c r="B27" s="148" t="s">
        <v>762</v>
      </c>
      <c r="C27" s="150" t="s">
        <v>686</v>
      </c>
      <c r="D27" s="18">
        <v>3735</v>
      </c>
      <c r="E27" s="150" t="s">
        <v>874</v>
      </c>
      <c r="F27" s="150" t="s">
        <v>878</v>
      </c>
      <c r="G27" s="18" t="s">
        <v>873</v>
      </c>
      <c r="H27" s="19" t="s">
        <v>704</v>
      </c>
      <c r="I27" s="20">
        <v>2197515.7455489999</v>
      </c>
      <c r="J27" s="20">
        <v>1326235.069961</v>
      </c>
      <c r="K27" s="20">
        <v>871280.67558799998</v>
      </c>
      <c r="L27" s="20">
        <v>486121.06813099998</v>
      </c>
      <c r="M27" s="20">
        <v>131581.09693599999</v>
      </c>
      <c r="N27" s="20">
        <v>493973.91226099996</v>
      </c>
      <c r="O27" s="153">
        <v>324912.84343299997</v>
      </c>
      <c r="P27" s="21">
        <v>2166.0856228866664</v>
      </c>
      <c r="Q27" s="20">
        <v>379813.77815700002</v>
      </c>
      <c r="R27" s="20">
        <v>345502.08546999999</v>
      </c>
      <c r="S27" s="20">
        <v>1481965.311491</v>
      </c>
      <c r="T27" s="20">
        <v>11577835.627506999</v>
      </c>
      <c r="U27" s="20">
        <v>13777983.140868001</v>
      </c>
      <c r="V27" s="20">
        <v>762588.81039400003</v>
      </c>
      <c r="W27" s="20">
        <v>2440791.3234890001</v>
      </c>
      <c r="X27" s="20">
        <v>1647165.7730020001</v>
      </c>
      <c r="Y27" s="20">
        <v>9651608.1503999997</v>
      </c>
      <c r="Z27" s="20">
        <v>4126374.9904680001</v>
      </c>
      <c r="AA27" s="21">
        <v>27509.16660312</v>
      </c>
      <c r="AB27" s="22">
        <v>0.39648438349201914</v>
      </c>
      <c r="AC27" s="22">
        <v>0.14785461450781451</v>
      </c>
      <c r="AD27" s="23">
        <v>2.3582032298272267E-2</v>
      </c>
      <c r="AE27" s="23">
        <v>7.8740503270680551E-2</v>
      </c>
      <c r="AF27" s="24">
        <v>3.7541404028670242</v>
      </c>
      <c r="AG27" s="27">
        <v>-0.39283407916552321</v>
      </c>
      <c r="AH27" s="27">
        <v>0.60716592083447674</v>
      </c>
      <c r="AI27" s="27">
        <v>0.45155500297277545</v>
      </c>
      <c r="AJ27" s="27">
        <v>-2.291881653241572</v>
      </c>
      <c r="AK27" s="27">
        <v>3.4918034737875856</v>
      </c>
      <c r="AL27" s="27">
        <v>6.3603545042561276</v>
      </c>
      <c r="AM27" s="27">
        <v>0.18980367455969666</v>
      </c>
      <c r="AN27" s="23">
        <v>0.70050950503572451</v>
      </c>
      <c r="AO27" s="23">
        <v>0.39917985563769226</v>
      </c>
      <c r="AP27" s="23">
        <v>2.3390041313975067</v>
      </c>
      <c r="AQ27" s="24">
        <v>57.2</v>
      </c>
      <c r="AR27" s="65" t="s">
        <v>75</v>
      </c>
      <c r="AS27" s="157">
        <v>0.2</v>
      </c>
      <c r="AU27" s="32"/>
    </row>
    <row r="28" spans="1:47" ht="18" customHeight="1" x14ac:dyDescent="0.25">
      <c r="A28" s="16">
        <v>27</v>
      </c>
      <c r="B28" s="148" t="s">
        <v>94</v>
      </c>
      <c r="C28" s="150" t="s">
        <v>686</v>
      </c>
      <c r="D28" s="18">
        <v>338.17826249999996</v>
      </c>
      <c r="E28" s="150" t="s">
        <v>844</v>
      </c>
      <c r="F28" s="150" t="s">
        <v>845</v>
      </c>
      <c r="G28" s="18" t="s">
        <v>904</v>
      </c>
      <c r="H28" s="19" t="s">
        <v>704</v>
      </c>
      <c r="I28" s="20">
        <v>730790.94909899996</v>
      </c>
      <c r="J28" s="20">
        <v>612526.60070399998</v>
      </c>
      <c r="K28" s="20">
        <v>118264.34839500005</v>
      </c>
      <c r="L28" s="20">
        <v>56596.430421999998</v>
      </c>
      <c r="M28" s="20">
        <v>12034.245435000001</v>
      </c>
      <c r="N28" s="20">
        <v>71998.497191999995</v>
      </c>
      <c r="O28" s="153">
        <v>49352.596597000003</v>
      </c>
      <c r="P28" s="21">
        <v>3283.5742168156062</v>
      </c>
      <c r="Q28" s="20">
        <v>98690.109007999999</v>
      </c>
      <c r="R28" s="20">
        <v>83881.252619999999</v>
      </c>
      <c r="S28" s="20">
        <v>401062.109757</v>
      </c>
      <c r="T28" s="20">
        <v>208032.59139799999</v>
      </c>
      <c r="U28" s="20">
        <v>862622.47922199999</v>
      </c>
      <c r="V28" s="20">
        <v>193589.588434</v>
      </c>
      <c r="W28" s="20">
        <v>318542.22324899997</v>
      </c>
      <c r="X28" s="20">
        <v>37670.792000000001</v>
      </c>
      <c r="Y28" s="20">
        <v>356213.01524899999</v>
      </c>
      <c r="Z28" s="20">
        <v>506409.46397300001</v>
      </c>
      <c r="AA28" s="21">
        <v>33692.919394523473</v>
      </c>
      <c r="AB28" s="22">
        <v>0.16183061454279016</v>
      </c>
      <c r="AC28" s="22">
        <v>6.753312511306736E-2</v>
      </c>
      <c r="AD28" s="23">
        <v>5.7212277428141167E-2</v>
      </c>
      <c r="AE28" s="23">
        <v>9.7455912869020375E-2</v>
      </c>
      <c r="AF28" s="24">
        <v>5.9828011303975863</v>
      </c>
      <c r="AG28" s="27">
        <v>0.2590547829619918</v>
      </c>
      <c r="AH28" s="27">
        <v>1.2590547829619918</v>
      </c>
      <c r="AI28" s="27">
        <v>0.94923680027385271</v>
      </c>
      <c r="AJ28" s="27">
        <v>8.8559373991401724</v>
      </c>
      <c r="AK28" s="27">
        <v>6.206565246111416</v>
      </c>
      <c r="AL28" s="27">
        <v>8.7122083454051307</v>
      </c>
      <c r="AM28" s="27">
        <v>3.5128675953513393</v>
      </c>
      <c r="AN28" s="23">
        <v>0.41294195761078339</v>
      </c>
      <c r="AO28" s="23">
        <v>7.4388009466601276E-2</v>
      </c>
      <c r="AP28" s="23">
        <v>0.70340908018257742</v>
      </c>
      <c r="AQ28" s="24">
        <v>83.2</v>
      </c>
      <c r="AR28" s="65" t="s">
        <v>64</v>
      </c>
      <c r="AS28" s="157">
        <v>0.5</v>
      </c>
      <c r="AU28" s="32"/>
    </row>
    <row r="29" spans="1:47" ht="18" customHeight="1" x14ac:dyDescent="0.25">
      <c r="A29" s="16">
        <v>28</v>
      </c>
      <c r="B29" s="148" t="s">
        <v>95</v>
      </c>
      <c r="C29" s="150" t="s">
        <v>686</v>
      </c>
      <c r="D29" s="18">
        <v>195.73149500000002</v>
      </c>
      <c r="E29" s="150" t="s">
        <v>844</v>
      </c>
      <c r="F29" s="150" t="s">
        <v>845</v>
      </c>
      <c r="G29" s="18" t="s">
        <v>904</v>
      </c>
      <c r="H29" s="19" t="s">
        <v>704</v>
      </c>
      <c r="I29" s="20">
        <v>819409.54321899998</v>
      </c>
      <c r="J29" s="20">
        <v>685074.070312</v>
      </c>
      <c r="K29" s="20">
        <v>134335.47290699999</v>
      </c>
      <c r="L29" s="20">
        <v>99142.941426999998</v>
      </c>
      <c r="M29" s="20">
        <v>84565.791924000005</v>
      </c>
      <c r="N29" s="20">
        <v>118387.240028</v>
      </c>
      <c r="O29" s="153">
        <v>27427.558615000002</v>
      </c>
      <c r="P29" s="21">
        <v>1611.477621792548</v>
      </c>
      <c r="Q29" s="20">
        <v>966093.71199600003</v>
      </c>
      <c r="R29" s="20">
        <v>204110.658608</v>
      </c>
      <c r="S29" s="20">
        <v>1317748.642549</v>
      </c>
      <c r="T29" s="20">
        <v>773033.29942199995</v>
      </c>
      <c r="U29" s="20">
        <v>2106256.1782249999</v>
      </c>
      <c r="V29" s="20">
        <v>673262.46698100003</v>
      </c>
      <c r="W29" s="20">
        <v>1240722.4270210001</v>
      </c>
      <c r="X29" s="20">
        <v>101993.796434</v>
      </c>
      <c r="Y29" s="20">
        <v>1810574.627721</v>
      </c>
      <c r="Z29" s="20">
        <v>295681.55050399998</v>
      </c>
      <c r="AA29" s="21">
        <v>17372.461344537322</v>
      </c>
      <c r="AB29" s="22">
        <v>0.163941796893494</v>
      </c>
      <c r="AC29" s="22">
        <v>3.3472344619337145E-2</v>
      </c>
      <c r="AD29" s="23">
        <v>1.3021948089008794E-2</v>
      </c>
      <c r="AE29" s="23">
        <v>9.2760466685353649E-2</v>
      </c>
      <c r="AF29" s="24">
        <v>1.3999424274817365</v>
      </c>
      <c r="AG29" s="27">
        <v>6.2081746771468806E-2</v>
      </c>
      <c r="AH29" s="27">
        <v>1.0620817467714687</v>
      </c>
      <c r="AI29" s="27">
        <v>0.28342756034267119</v>
      </c>
      <c r="AJ29" s="27">
        <v>10.638060530458429</v>
      </c>
      <c r="AK29" s="27">
        <v>0.70911761644385529</v>
      </c>
      <c r="AL29" s="27">
        <v>4.0145357856725061</v>
      </c>
      <c r="AM29" s="27">
        <v>1.0599925563771648</v>
      </c>
      <c r="AN29" s="23">
        <v>0.85961747979147585</v>
      </c>
      <c r="AO29" s="23">
        <v>0.34494474295115085</v>
      </c>
      <c r="AP29" s="23">
        <v>6.1233939846257215</v>
      </c>
      <c r="AQ29" s="24">
        <v>56</v>
      </c>
      <c r="AR29" s="65" t="s">
        <v>75</v>
      </c>
      <c r="AS29" s="157">
        <v>0.2</v>
      </c>
      <c r="AU29" s="32"/>
    </row>
    <row r="30" spans="1:47" ht="18" customHeight="1" x14ac:dyDescent="0.25">
      <c r="A30" s="16">
        <v>29</v>
      </c>
      <c r="B30" s="148" t="s">
        <v>99</v>
      </c>
      <c r="C30" s="150" t="s">
        <v>686</v>
      </c>
      <c r="D30" s="18">
        <v>3133.44</v>
      </c>
      <c r="E30" s="150" t="s">
        <v>844</v>
      </c>
      <c r="F30" s="150" t="s">
        <v>879</v>
      </c>
      <c r="G30" s="18" t="s">
        <v>880</v>
      </c>
      <c r="H30" s="19" t="s">
        <v>704</v>
      </c>
      <c r="I30" s="20">
        <v>9071921.6552479994</v>
      </c>
      <c r="J30" s="20">
        <v>7949418.1304609999</v>
      </c>
      <c r="K30" s="20">
        <v>1122503.5247869994</v>
      </c>
      <c r="L30" s="20">
        <v>691221.17128699995</v>
      </c>
      <c r="M30" s="20">
        <v>69551.77936</v>
      </c>
      <c r="N30" s="20">
        <v>720237.461901</v>
      </c>
      <c r="O30" s="153">
        <v>502901.853305</v>
      </c>
      <c r="P30" s="21">
        <v>8730.9349532118049</v>
      </c>
      <c r="Q30" s="20">
        <v>1089057.1535509999</v>
      </c>
      <c r="R30" s="20">
        <v>908033.34003600001</v>
      </c>
      <c r="S30" s="20">
        <v>2659526.6617970001</v>
      </c>
      <c r="T30" s="20">
        <v>1072938.012417</v>
      </c>
      <c r="U30" s="20">
        <v>3931265.0050039999</v>
      </c>
      <c r="V30" s="20">
        <v>1313885.559105</v>
      </c>
      <c r="W30" s="20">
        <v>2121995.497831</v>
      </c>
      <c r="X30" s="20">
        <v>249335.92628399999</v>
      </c>
      <c r="Y30" s="20">
        <v>2427101.2508979999</v>
      </c>
      <c r="Z30" s="20">
        <v>1504163.7541060001</v>
      </c>
      <c r="AA30" s="21">
        <v>26113.954064340276</v>
      </c>
      <c r="AB30" s="22">
        <v>0.12373382040150716</v>
      </c>
      <c r="AC30" s="22">
        <v>5.5434986369627348E-2</v>
      </c>
      <c r="AD30" s="23">
        <v>0.12792367155734094</v>
      </c>
      <c r="AE30" s="23">
        <v>0.334339829644346</v>
      </c>
      <c r="AF30" s="24">
        <v>10.355413887731771</v>
      </c>
      <c r="AG30" s="27">
        <v>0.25331399831688528</v>
      </c>
      <c r="AH30" s="27">
        <v>1.2533139983168853</v>
      </c>
      <c r="AI30" s="27">
        <v>0.74009087665419515</v>
      </c>
      <c r="AJ30" s="27">
        <v>16.877015256778332</v>
      </c>
      <c r="AK30" s="27">
        <v>7.2993580773433058</v>
      </c>
      <c r="AL30" s="27">
        <v>9.9907363036783785</v>
      </c>
      <c r="AM30" s="27">
        <v>8.4552150732470963</v>
      </c>
      <c r="AN30" s="23">
        <v>0.61738428923224686</v>
      </c>
      <c r="AO30" s="23">
        <v>0.16576381767169548</v>
      </c>
      <c r="AP30" s="23">
        <v>1.6135884435937282</v>
      </c>
      <c r="AQ30" s="24">
        <v>66.400000000000006</v>
      </c>
      <c r="AR30" s="65" t="s">
        <v>71</v>
      </c>
      <c r="AS30" s="157">
        <v>0.3</v>
      </c>
      <c r="AU30" s="32"/>
    </row>
    <row r="31" spans="1:47" ht="18" customHeight="1" x14ac:dyDescent="0.25">
      <c r="A31" s="16">
        <v>30</v>
      </c>
      <c r="B31" s="148" t="s">
        <v>100</v>
      </c>
      <c r="C31" s="150" t="s">
        <v>686</v>
      </c>
      <c r="D31" s="18">
        <v>238.55902800000001</v>
      </c>
      <c r="E31" s="150" t="s">
        <v>795</v>
      </c>
      <c r="F31" s="150" t="s">
        <v>851</v>
      </c>
      <c r="G31" s="18" t="s">
        <v>850</v>
      </c>
      <c r="H31" s="19" t="s">
        <v>704</v>
      </c>
      <c r="I31" s="20">
        <v>382885.71101000003</v>
      </c>
      <c r="J31" s="20">
        <v>341389.88871500001</v>
      </c>
      <c r="K31" s="20">
        <v>41495.82229500002</v>
      </c>
      <c r="L31" s="20">
        <v>19221.103593</v>
      </c>
      <c r="M31" s="20">
        <v>0</v>
      </c>
      <c r="N31" s="20">
        <v>41053.918210000003</v>
      </c>
      <c r="O31" s="153">
        <v>32854.222735000003</v>
      </c>
      <c r="P31" s="21">
        <v>1872.9847826006403</v>
      </c>
      <c r="Q31" s="20">
        <v>9129.489098</v>
      </c>
      <c r="R31" s="20">
        <v>9139.4285469999995</v>
      </c>
      <c r="S31" s="20">
        <v>296181.00443999999</v>
      </c>
      <c r="T31" s="20">
        <v>55294.289022999998</v>
      </c>
      <c r="U31" s="20">
        <v>685735.87084300001</v>
      </c>
      <c r="V31" s="20">
        <v>0</v>
      </c>
      <c r="W31" s="20">
        <v>26311.582407999998</v>
      </c>
      <c r="X31" s="20">
        <v>0</v>
      </c>
      <c r="Y31" s="20">
        <v>420725.94158599997</v>
      </c>
      <c r="Z31" s="20">
        <v>265009.92925699998</v>
      </c>
      <c r="AA31" s="21">
        <v>15107.938140556138</v>
      </c>
      <c r="AB31" s="22">
        <v>0.10837652359901269</v>
      </c>
      <c r="AC31" s="22">
        <v>8.5806865574416621E-2</v>
      </c>
      <c r="AD31" s="23">
        <v>4.7910900000915968E-2</v>
      </c>
      <c r="AE31" s="23">
        <v>0.12397355384800998</v>
      </c>
      <c r="AF31" s="24">
        <v>100</v>
      </c>
      <c r="AG31" s="27">
        <v>10.256677756862945</v>
      </c>
      <c r="AH31" s="27">
        <v>11.256677756862947</v>
      </c>
      <c r="AI31" s="27">
        <v>10.909701700598683</v>
      </c>
      <c r="AJ31" s="27">
        <v>1.4187813799986537</v>
      </c>
      <c r="AK31" s="27">
        <v>37.39419424793315</v>
      </c>
      <c r="AL31" s="27">
        <v>41.893834941757007</v>
      </c>
      <c r="AM31" s="27">
        <v>6.9245073546516958</v>
      </c>
      <c r="AN31" s="23">
        <v>0.61353935162934714</v>
      </c>
      <c r="AO31" s="23">
        <v>0</v>
      </c>
      <c r="AP31" s="23">
        <v>1.5875855775124204</v>
      </c>
      <c r="AQ31" s="24">
        <v>81.199999999999989</v>
      </c>
      <c r="AR31" s="65" t="s">
        <v>64</v>
      </c>
      <c r="AS31" s="157">
        <v>0.5</v>
      </c>
      <c r="AU31" s="32"/>
    </row>
    <row r="32" spans="1:47" ht="18" customHeight="1" x14ac:dyDescent="0.25">
      <c r="A32" s="16">
        <v>31</v>
      </c>
      <c r="B32" s="148" t="s">
        <v>101</v>
      </c>
      <c r="C32" s="150" t="s">
        <v>686</v>
      </c>
      <c r="D32" s="18">
        <v>309.69925019999999</v>
      </c>
      <c r="E32" s="150" t="s">
        <v>795</v>
      </c>
      <c r="F32" s="150" t="s">
        <v>852</v>
      </c>
      <c r="G32" s="18" t="s">
        <v>850</v>
      </c>
      <c r="H32" s="19" t="s">
        <v>704</v>
      </c>
      <c r="I32" s="20">
        <v>445458.66536500002</v>
      </c>
      <c r="J32" s="20">
        <v>370724.51118099998</v>
      </c>
      <c r="K32" s="20">
        <v>74734.154184000028</v>
      </c>
      <c r="L32" s="20">
        <v>67752.083033999996</v>
      </c>
      <c r="M32" s="20">
        <v>20312.437811</v>
      </c>
      <c r="N32" s="20">
        <v>71436.215712999998</v>
      </c>
      <c r="O32" s="153">
        <v>41202.250332000003</v>
      </c>
      <c r="P32" s="21">
        <v>867.41789652753891</v>
      </c>
      <c r="Q32" s="20">
        <v>180277.74090400001</v>
      </c>
      <c r="R32" s="20">
        <v>192755.157064</v>
      </c>
      <c r="S32" s="20">
        <v>485246.78227600001</v>
      </c>
      <c r="T32" s="20">
        <v>64257.443923999999</v>
      </c>
      <c r="U32" s="20">
        <v>846289.38879600004</v>
      </c>
      <c r="V32" s="20">
        <v>151885.552219</v>
      </c>
      <c r="W32" s="20">
        <v>258950.29689600001</v>
      </c>
      <c r="X32" s="20">
        <v>26576.940999999999</v>
      </c>
      <c r="Y32" s="20">
        <v>292760.46753600001</v>
      </c>
      <c r="Z32" s="20">
        <v>553528.92125999997</v>
      </c>
      <c r="AA32" s="21">
        <v>11653.268660755704</v>
      </c>
      <c r="AB32" s="22">
        <v>0.16776899855066091</v>
      </c>
      <c r="AC32" s="22">
        <v>9.249399222762833E-2</v>
      </c>
      <c r="AD32" s="23">
        <v>4.868576975851921E-2</v>
      </c>
      <c r="AE32" s="23">
        <v>7.4435587282794841E-2</v>
      </c>
      <c r="AF32" s="24">
        <v>3.5168706177805218</v>
      </c>
      <c r="AG32" s="27">
        <v>0.87389930844870012</v>
      </c>
      <c r="AH32" s="27">
        <v>1.8738993084487001</v>
      </c>
      <c r="AI32" s="27">
        <v>1.1777126538475533</v>
      </c>
      <c r="AJ32" s="27">
        <v>1.9684736358895722</v>
      </c>
      <c r="AK32" s="27">
        <v>2.0564075704632616</v>
      </c>
      <c r="AL32" s="27">
        <v>2.3110077683529657</v>
      </c>
      <c r="AM32" s="27">
        <v>6.9324056196798436</v>
      </c>
      <c r="AN32" s="23">
        <v>0.3459342293686381</v>
      </c>
      <c r="AO32" s="23">
        <v>4.8013644778492889E-2</v>
      </c>
      <c r="AP32" s="23">
        <v>0.52889823149545334</v>
      </c>
      <c r="AQ32" s="24">
        <v>83.199999999999989</v>
      </c>
      <c r="AR32" s="65" t="s">
        <v>64</v>
      </c>
      <c r="AS32" s="157">
        <v>0.5</v>
      </c>
      <c r="AU32" s="32"/>
    </row>
    <row r="33" spans="1:47" ht="18" customHeight="1" x14ac:dyDescent="0.25">
      <c r="A33" s="16">
        <v>32</v>
      </c>
      <c r="B33" s="148" t="s">
        <v>102</v>
      </c>
      <c r="C33" s="150" t="s">
        <v>686</v>
      </c>
      <c r="D33" s="18">
        <v>251.30249599999999</v>
      </c>
      <c r="E33" s="150" t="s">
        <v>844</v>
      </c>
      <c r="F33" s="150" t="s">
        <v>845</v>
      </c>
      <c r="G33" s="18" t="s">
        <v>904</v>
      </c>
      <c r="H33" s="19" t="s">
        <v>704</v>
      </c>
      <c r="I33" s="20">
        <v>453288.21012200002</v>
      </c>
      <c r="J33" s="20">
        <v>409799.29309300001</v>
      </c>
      <c r="K33" s="20">
        <v>43488.917028999975</v>
      </c>
      <c r="L33" s="20">
        <v>25742.471890000001</v>
      </c>
      <c r="M33" s="20">
        <v>5859.2405490000001</v>
      </c>
      <c r="N33" s="20">
        <v>42891.180664</v>
      </c>
      <c r="O33" s="153">
        <v>30340.453801</v>
      </c>
      <c r="P33" s="21">
        <v>1931.7247880259813</v>
      </c>
      <c r="Q33" s="20">
        <v>297686.92889400001</v>
      </c>
      <c r="R33" s="20">
        <v>118465.966342</v>
      </c>
      <c r="S33" s="20">
        <v>850065.43697799998</v>
      </c>
      <c r="T33" s="20">
        <v>11808.681311</v>
      </c>
      <c r="U33" s="20">
        <v>913202.14553800004</v>
      </c>
      <c r="V33" s="20">
        <v>29494.129379999998</v>
      </c>
      <c r="W33" s="20">
        <v>485781.94763499999</v>
      </c>
      <c r="X33" s="20">
        <v>141183.72930599999</v>
      </c>
      <c r="Y33" s="20">
        <v>634364.17449699994</v>
      </c>
      <c r="Z33" s="20">
        <v>278837.97104099998</v>
      </c>
      <c r="AA33" s="21">
        <v>17753.136589045258</v>
      </c>
      <c r="AB33" s="22">
        <v>9.5940984252149808E-2</v>
      </c>
      <c r="AC33" s="22">
        <v>6.6934134008987428E-2</v>
      </c>
      <c r="AD33" s="23">
        <v>3.3224247171611009E-2</v>
      </c>
      <c r="AE33" s="23">
        <v>0.10881033773028989</v>
      </c>
      <c r="AF33" s="24">
        <v>7.3202628062983797</v>
      </c>
      <c r="AG33" s="27">
        <v>0.74989095645997572</v>
      </c>
      <c r="AH33" s="27">
        <v>1.7498909564599758</v>
      </c>
      <c r="AI33" s="27">
        <v>1.1370914682466513</v>
      </c>
      <c r="AJ33" s="27">
        <v>1.2443281767711285</v>
      </c>
      <c r="AK33" s="27">
        <v>1.3766116457162982</v>
      </c>
      <c r="AL33" s="27">
        <v>3.8263158957687473</v>
      </c>
      <c r="AM33" s="27">
        <v>38.386014338430307</v>
      </c>
      <c r="AN33" s="23">
        <v>0.69465909338536791</v>
      </c>
      <c r="AO33" s="23">
        <v>0.5063289220578947</v>
      </c>
      <c r="AP33" s="23">
        <v>2.2750279387297789</v>
      </c>
      <c r="AQ33" s="24">
        <v>74</v>
      </c>
      <c r="AR33" s="65" t="s">
        <v>68</v>
      </c>
      <c r="AS33" s="157">
        <v>0.3</v>
      </c>
      <c r="AU33" s="32"/>
    </row>
    <row r="34" spans="1:47" ht="18" customHeight="1" x14ac:dyDescent="0.25">
      <c r="A34" s="16">
        <v>33</v>
      </c>
      <c r="B34" s="148" t="s">
        <v>802</v>
      </c>
      <c r="C34" s="150" t="s">
        <v>686</v>
      </c>
      <c r="D34" s="18">
        <v>592.5</v>
      </c>
      <c r="E34" s="150" t="s">
        <v>844</v>
      </c>
      <c r="F34" s="150" t="s">
        <v>903</v>
      </c>
      <c r="G34" s="18" t="s">
        <v>904</v>
      </c>
      <c r="H34" s="19" t="s">
        <v>704</v>
      </c>
      <c r="I34" s="20">
        <v>1183740.140081</v>
      </c>
      <c r="J34" s="20">
        <v>1088021.5573229999</v>
      </c>
      <c r="K34" s="20">
        <v>95718.582757999917</v>
      </c>
      <c r="L34" s="20">
        <v>38584.965162</v>
      </c>
      <c r="M34" s="20">
        <v>69019.864514000001</v>
      </c>
      <c r="N34" s="20">
        <v>92794.268930000006</v>
      </c>
      <c r="O34" s="153">
        <v>4169.2999280000004</v>
      </c>
      <c r="P34" s="21">
        <v>105.55189691139242</v>
      </c>
      <c r="Q34" s="20">
        <v>736066.05646300002</v>
      </c>
      <c r="R34" s="20">
        <v>746012.60410800006</v>
      </c>
      <c r="S34" s="20">
        <v>1882727.910556</v>
      </c>
      <c r="T34" s="20">
        <v>101982.852665</v>
      </c>
      <c r="U34" s="20">
        <v>2205079.4397450001</v>
      </c>
      <c r="V34" s="20">
        <v>701936.64907199994</v>
      </c>
      <c r="W34" s="20">
        <v>1476301.2454919999</v>
      </c>
      <c r="X34" s="20">
        <v>258686.61803099999</v>
      </c>
      <c r="Y34" s="20">
        <v>1735037.7555120001</v>
      </c>
      <c r="Z34" s="20">
        <v>470041.68423299998</v>
      </c>
      <c r="AA34" s="21">
        <v>11899.789474253164</v>
      </c>
      <c r="AB34" s="22">
        <v>8.086114470313574E-2</v>
      </c>
      <c r="AC34" s="22">
        <v>3.5221412088929475E-3</v>
      </c>
      <c r="AD34" s="23">
        <v>1.8907708506330034E-3</v>
      </c>
      <c r="AE34" s="23">
        <v>8.8700642259065595E-3</v>
      </c>
      <c r="AF34" s="24">
        <v>1.3444574193734848</v>
      </c>
      <c r="AG34" s="27">
        <v>0.27530063142942901</v>
      </c>
      <c r="AH34" s="27">
        <v>1.2753006314294291</v>
      </c>
      <c r="AI34" s="27">
        <v>0.77671265102188358</v>
      </c>
      <c r="AJ34" s="27">
        <v>2.9125553066125627</v>
      </c>
      <c r="AK34" s="27">
        <v>1.478157493841304</v>
      </c>
      <c r="AL34" s="27">
        <v>1.5867562204212173</v>
      </c>
      <c r="AM34" s="27">
        <v>11.607246798336067</v>
      </c>
      <c r="AN34" s="23">
        <v>0.78683684779748497</v>
      </c>
      <c r="AO34" s="23">
        <v>0.55034824933264614</v>
      </c>
      <c r="AP34" s="23">
        <v>3.6912423168238431</v>
      </c>
      <c r="AQ34" s="24">
        <v>58.400000000000006</v>
      </c>
      <c r="AR34" s="65" t="s">
        <v>75</v>
      </c>
      <c r="AS34" s="157">
        <v>0.2</v>
      </c>
      <c r="AU34" s="32"/>
    </row>
    <row r="35" spans="1:47" ht="18" customHeight="1" x14ac:dyDescent="0.25">
      <c r="A35" s="16">
        <v>34</v>
      </c>
      <c r="B35" s="148" t="s">
        <v>104</v>
      </c>
      <c r="C35" s="150" t="s">
        <v>686</v>
      </c>
      <c r="D35" s="18">
        <v>2813.5496515</v>
      </c>
      <c r="E35" s="150" t="s">
        <v>874</v>
      </c>
      <c r="F35" s="150" t="s">
        <v>876</v>
      </c>
      <c r="G35" s="18" t="s">
        <v>873</v>
      </c>
      <c r="H35" s="19" t="s">
        <v>704</v>
      </c>
      <c r="I35" s="20">
        <v>638725.97851399996</v>
      </c>
      <c r="J35" s="20">
        <v>313195.363587</v>
      </c>
      <c r="K35" s="20">
        <v>325530.61492700002</v>
      </c>
      <c r="L35" s="20">
        <v>298637.10258000001</v>
      </c>
      <c r="M35" s="20">
        <v>103668.967483</v>
      </c>
      <c r="N35" s="20">
        <v>301073.771802</v>
      </c>
      <c r="O35" s="153">
        <v>189151.21119599999</v>
      </c>
      <c r="P35" s="21">
        <v>1364.742074209242</v>
      </c>
      <c r="Q35" s="20">
        <v>10010.269881</v>
      </c>
      <c r="R35" s="20">
        <v>116202.18589399999</v>
      </c>
      <c r="S35" s="20">
        <v>238015.065905</v>
      </c>
      <c r="T35" s="20">
        <v>3372931.472085</v>
      </c>
      <c r="U35" s="20">
        <v>3675262.5217789998</v>
      </c>
      <c r="V35" s="20">
        <v>209655.641664</v>
      </c>
      <c r="W35" s="20">
        <v>644947.89572899998</v>
      </c>
      <c r="X35" s="20">
        <v>1432989.596285</v>
      </c>
      <c r="Y35" s="20">
        <v>2077937.492014</v>
      </c>
      <c r="Z35" s="20">
        <v>1597325.0297650001</v>
      </c>
      <c r="AA35" s="21">
        <v>11524.835926368758</v>
      </c>
      <c r="AB35" s="22">
        <v>0.50965613718162683</v>
      </c>
      <c r="AC35" s="22">
        <v>0.29613827769470324</v>
      </c>
      <c r="AD35" s="23">
        <v>5.1466040881466585E-2</v>
      </c>
      <c r="AE35" s="23">
        <v>0.11841748402567015</v>
      </c>
      <c r="AF35" s="24">
        <v>2.9041841460548077</v>
      </c>
      <c r="AG35" s="27">
        <v>-0.63095458178684982</v>
      </c>
      <c r="AH35" s="27">
        <v>0.36904541821315023</v>
      </c>
      <c r="AI35" s="27">
        <v>0.35352436612926802</v>
      </c>
      <c r="AJ35" s="27">
        <v>-1.5696103427935548</v>
      </c>
      <c r="AK35" s="27">
        <v>31.287404566530288</v>
      </c>
      <c r="AL35" s="27">
        <v>5.4966778258082671</v>
      </c>
      <c r="AM35" s="27">
        <v>0.18936820501697513</v>
      </c>
      <c r="AN35" s="23">
        <v>0.5653847799172127</v>
      </c>
      <c r="AO35" s="23">
        <v>0.89711835073154944</v>
      </c>
      <c r="AP35" s="23">
        <v>1.3008858267998893</v>
      </c>
      <c r="AQ35" s="24">
        <v>65.599999999999994</v>
      </c>
      <c r="AR35" s="65" t="s">
        <v>71</v>
      </c>
      <c r="AS35" s="157">
        <v>0.3</v>
      </c>
      <c r="AU35" s="32"/>
    </row>
    <row r="36" spans="1:47" ht="18" customHeight="1" x14ac:dyDescent="0.25">
      <c r="A36" s="16">
        <v>35</v>
      </c>
      <c r="B36" s="148" t="s">
        <v>105</v>
      </c>
      <c r="C36" s="150" t="s">
        <v>686</v>
      </c>
      <c r="D36" s="18">
        <v>60.24129877</v>
      </c>
      <c r="E36" s="150" t="s">
        <v>844</v>
      </c>
      <c r="F36" s="150" t="s">
        <v>845</v>
      </c>
      <c r="G36" s="18" t="s">
        <v>904</v>
      </c>
      <c r="H36" s="19" t="s">
        <v>704</v>
      </c>
      <c r="I36" s="20">
        <v>2189.0470529999998</v>
      </c>
      <c r="J36" s="20">
        <v>10377.528023000001</v>
      </c>
      <c r="K36" s="20">
        <v>-8188.4809699999996</v>
      </c>
      <c r="L36" s="20">
        <v>-14013.574134</v>
      </c>
      <c r="M36" s="20">
        <v>1370.375722</v>
      </c>
      <c r="N36" s="20">
        <v>-9686.4605699999993</v>
      </c>
      <c r="O36" s="153">
        <v>-12108.274358000001</v>
      </c>
      <c r="P36" s="21">
        <v>-383.90281245558214</v>
      </c>
      <c r="Q36" s="20">
        <v>371135.74636799999</v>
      </c>
      <c r="R36" s="20">
        <v>255962.63495000001</v>
      </c>
      <c r="S36" s="20">
        <v>781345.97450400004</v>
      </c>
      <c r="T36" s="20">
        <v>22432.197384999999</v>
      </c>
      <c r="U36" s="20">
        <v>898193.03556600004</v>
      </c>
      <c r="V36" s="20">
        <v>82609.717711000005</v>
      </c>
      <c r="W36" s="20">
        <v>473489.29968599998</v>
      </c>
      <c r="X36" s="20">
        <v>93915.560184999995</v>
      </c>
      <c r="Y36" s="20">
        <v>567404.85987100005</v>
      </c>
      <c r="Z36" s="20">
        <v>330788.17569499998</v>
      </c>
      <c r="AA36" s="21">
        <v>10487.911590181177</v>
      </c>
      <c r="AB36" s="22">
        <v>-3.7406601008315561</v>
      </c>
      <c r="AC36" s="22">
        <v>-5.5312992662291585</v>
      </c>
      <c r="AD36" s="23">
        <v>-1.3480703900548417E-2</v>
      </c>
      <c r="AE36" s="23">
        <v>-3.6604314324597619E-2</v>
      </c>
      <c r="AF36" s="24">
        <v>-7.0684706496865388</v>
      </c>
      <c r="AG36" s="27">
        <v>0.65018718484696247</v>
      </c>
      <c r="AH36" s="27">
        <v>1.6501871848469625</v>
      </c>
      <c r="AI36" s="27">
        <v>0.86635585726654396</v>
      </c>
      <c r="AJ36" s="27">
        <v>7.1106044859807873E-3</v>
      </c>
      <c r="AK36" s="27">
        <v>2.7961542709254831E-2</v>
      </c>
      <c r="AL36" s="27">
        <v>8.5522133081166723E-3</v>
      </c>
      <c r="AM36" s="27">
        <v>9.7585047752110798E-2</v>
      </c>
      <c r="AN36" s="23">
        <v>0.6317181690386271</v>
      </c>
      <c r="AO36" s="23">
        <v>0.28391450204554447</v>
      </c>
      <c r="AP36" s="23">
        <v>1.7153117963750015</v>
      </c>
      <c r="AQ36" s="24">
        <v>60</v>
      </c>
      <c r="AR36" s="65" t="s">
        <v>73</v>
      </c>
      <c r="AS36" s="157">
        <v>0.3</v>
      </c>
      <c r="AU36" s="32"/>
    </row>
    <row r="37" spans="1:47" ht="18" customHeight="1" x14ac:dyDescent="0.25">
      <c r="A37" s="16">
        <v>36</v>
      </c>
      <c r="B37" s="148" t="s">
        <v>106</v>
      </c>
      <c r="C37" s="150" t="s">
        <v>686</v>
      </c>
      <c r="D37" s="18">
        <v>5948.1187680000003</v>
      </c>
      <c r="E37" s="150" t="s">
        <v>844</v>
      </c>
      <c r="F37" s="150" t="s">
        <v>903</v>
      </c>
      <c r="G37" s="18" t="s">
        <v>904</v>
      </c>
      <c r="H37" s="19" t="s">
        <v>709</v>
      </c>
      <c r="I37" s="20">
        <v>1947597.5260910001</v>
      </c>
      <c r="J37" s="20">
        <v>1344540.1542799999</v>
      </c>
      <c r="K37" s="20">
        <v>603057.37181100016</v>
      </c>
      <c r="L37" s="20">
        <v>92383.233940999999</v>
      </c>
      <c r="M37" s="20">
        <v>676938.77584100002</v>
      </c>
      <c r="N37" s="20">
        <v>1588991.255877</v>
      </c>
      <c r="O37" s="153">
        <v>478424.71685999999</v>
      </c>
      <c r="P37" s="21">
        <v>1930.3907088090612</v>
      </c>
      <c r="Q37" s="20">
        <v>5031758.6146229999</v>
      </c>
      <c r="R37" s="20">
        <v>3279045.6940449998</v>
      </c>
      <c r="S37" s="20">
        <v>11255009.352301</v>
      </c>
      <c r="T37" s="20">
        <v>7126375.9350760002</v>
      </c>
      <c r="U37" s="20">
        <v>28582737.541274998</v>
      </c>
      <c r="V37" s="20">
        <v>3325727.6546319998</v>
      </c>
      <c r="W37" s="20">
        <v>9059004.9909150004</v>
      </c>
      <c r="X37" s="20">
        <v>10219666.963916</v>
      </c>
      <c r="Y37" s="20">
        <v>19527744.124685999</v>
      </c>
      <c r="Z37" s="20">
        <v>9054993.4165889993</v>
      </c>
      <c r="AA37" s="21">
        <v>36535.894872725919</v>
      </c>
      <c r="AB37" s="22">
        <v>0.3096416809593045</v>
      </c>
      <c r="AC37" s="22">
        <v>0.24564865710229186</v>
      </c>
      <c r="AD37" s="23">
        <v>1.67382398613544E-2</v>
      </c>
      <c r="AE37" s="23">
        <v>5.2835457172559906E-2</v>
      </c>
      <c r="AF37" s="24">
        <v>2.3473190081376334</v>
      </c>
      <c r="AG37" s="27">
        <v>0.24241121001570315</v>
      </c>
      <c r="AH37" s="27">
        <v>1.2424112100157032</v>
      </c>
      <c r="AI37" s="27">
        <v>0.68696846330464634</v>
      </c>
      <c r="AJ37" s="27">
        <v>0.88688235794840675</v>
      </c>
      <c r="AK37" s="27">
        <v>0.26721078200623072</v>
      </c>
      <c r="AL37" s="27">
        <v>0.5939525422375137</v>
      </c>
      <c r="AM37" s="27">
        <v>0.27329424434444038</v>
      </c>
      <c r="AN37" s="23">
        <v>0.68320062403004245</v>
      </c>
      <c r="AO37" s="23">
        <v>1.1286222412037634</v>
      </c>
      <c r="AP37" s="23">
        <v>2.1565718743550524</v>
      </c>
      <c r="AQ37" s="24">
        <v>61.2</v>
      </c>
      <c r="AR37" s="65" t="s">
        <v>73</v>
      </c>
      <c r="AS37" s="157">
        <v>0.3</v>
      </c>
      <c r="AU37" s="32"/>
    </row>
    <row r="38" spans="1:47" ht="18" customHeight="1" x14ac:dyDescent="0.25">
      <c r="A38" s="16">
        <v>37</v>
      </c>
      <c r="B38" s="148" t="s">
        <v>109</v>
      </c>
      <c r="C38" s="150" t="s">
        <v>686</v>
      </c>
      <c r="D38" s="18">
        <v>917.26540499999999</v>
      </c>
      <c r="E38" s="150" t="s">
        <v>848</v>
      </c>
      <c r="F38" s="150" t="s">
        <v>887</v>
      </c>
      <c r="G38" s="18" t="s">
        <v>882</v>
      </c>
      <c r="H38" s="19" t="s">
        <v>704</v>
      </c>
      <c r="I38" s="20">
        <v>2034963.661259</v>
      </c>
      <c r="J38" s="20">
        <v>1724224.3588380001</v>
      </c>
      <c r="K38" s="20">
        <v>310739.30242100009</v>
      </c>
      <c r="L38" s="20">
        <v>199719.58332100001</v>
      </c>
      <c r="M38" s="20">
        <v>17341.341742000001</v>
      </c>
      <c r="N38" s="20">
        <v>195866.58876699998</v>
      </c>
      <c r="O38" s="153">
        <v>141662.13606300001</v>
      </c>
      <c r="P38" s="21">
        <v>5405.3872905029048</v>
      </c>
      <c r="Q38" s="20">
        <v>630196.80433099996</v>
      </c>
      <c r="R38" s="20">
        <v>292303.91765700001</v>
      </c>
      <c r="S38" s="20">
        <v>948875.68981500005</v>
      </c>
      <c r="T38" s="20">
        <v>109542.532769</v>
      </c>
      <c r="U38" s="20">
        <v>1079209.7945920001</v>
      </c>
      <c r="V38" s="20">
        <v>171091.06376399999</v>
      </c>
      <c r="W38" s="20">
        <v>401673.02581199998</v>
      </c>
      <c r="X38" s="20">
        <v>0</v>
      </c>
      <c r="Y38" s="20">
        <v>401673.02581199998</v>
      </c>
      <c r="Z38" s="20">
        <v>677536.76878000004</v>
      </c>
      <c r="AA38" s="21">
        <v>25852.699532803159</v>
      </c>
      <c r="AB38" s="22">
        <v>0.15270017265504907</v>
      </c>
      <c r="AC38" s="22">
        <v>6.9614086364252759E-2</v>
      </c>
      <c r="AD38" s="23">
        <v>0.13126468715617615</v>
      </c>
      <c r="AE38" s="23">
        <v>0.20908405652741555</v>
      </c>
      <c r="AF38" s="24">
        <v>11.294777052494117</v>
      </c>
      <c r="AG38" s="27">
        <v>1.3623087158934943</v>
      </c>
      <c r="AH38" s="27">
        <v>2.3623087158934943</v>
      </c>
      <c r="AI38" s="27">
        <v>0.7933788554503417</v>
      </c>
      <c r="AJ38" s="27">
        <v>3.718848235080674</v>
      </c>
      <c r="AK38" s="27">
        <v>2.7360093656272828</v>
      </c>
      <c r="AL38" s="27">
        <v>6.961807688280456</v>
      </c>
      <c r="AM38" s="27">
        <v>18.576927242957492</v>
      </c>
      <c r="AN38" s="23">
        <v>0.3721917905349017</v>
      </c>
      <c r="AO38" s="23">
        <v>0</v>
      </c>
      <c r="AP38" s="23">
        <v>0.59284314050626152</v>
      </c>
      <c r="AQ38" s="24">
        <v>86.800000000000011</v>
      </c>
      <c r="AR38" s="65" t="s">
        <v>64</v>
      </c>
      <c r="AS38" s="157">
        <v>0.5</v>
      </c>
      <c r="AU38" s="32"/>
    </row>
    <row r="39" spans="1:47" ht="18" customHeight="1" x14ac:dyDescent="0.25">
      <c r="A39" s="16">
        <v>38</v>
      </c>
      <c r="B39" s="148" t="s">
        <v>110</v>
      </c>
      <c r="C39" s="150" t="s">
        <v>686</v>
      </c>
      <c r="D39" s="18">
        <v>101.73149999999998</v>
      </c>
      <c r="E39" s="150" t="s">
        <v>795</v>
      </c>
      <c r="F39" s="150" t="s">
        <v>852</v>
      </c>
      <c r="G39" s="18" t="s">
        <v>850</v>
      </c>
      <c r="H39" s="19" t="s">
        <v>704</v>
      </c>
      <c r="I39" s="20">
        <v>91843.111550000001</v>
      </c>
      <c r="J39" s="20">
        <v>66211.925430000003</v>
      </c>
      <c r="K39" s="20">
        <v>25631.186119999998</v>
      </c>
      <c r="L39" s="20">
        <v>-35929.371991</v>
      </c>
      <c r="M39" s="20">
        <v>16750.577001000001</v>
      </c>
      <c r="N39" s="20">
        <v>-103726.64138300001</v>
      </c>
      <c r="O39" s="153">
        <v>-113970.48005100001</v>
      </c>
      <c r="P39" s="21">
        <v>-5388.6751797163124</v>
      </c>
      <c r="Q39" s="20">
        <v>141804.350856</v>
      </c>
      <c r="R39" s="20">
        <v>96513.018194999997</v>
      </c>
      <c r="S39" s="20">
        <v>658874.73387800006</v>
      </c>
      <c r="T39" s="20">
        <v>3365.6311879999998</v>
      </c>
      <c r="U39" s="20">
        <v>753990.36036399996</v>
      </c>
      <c r="V39" s="20">
        <v>151116.50144200001</v>
      </c>
      <c r="W39" s="20">
        <v>585705.73415499995</v>
      </c>
      <c r="X39" s="20">
        <v>16950</v>
      </c>
      <c r="Y39" s="20">
        <v>632067.32497299998</v>
      </c>
      <c r="Z39" s="20">
        <v>121923.03539200001</v>
      </c>
      <c r="AA39" s="21">
        <v>5764.6825244444444</v>
      </c>
      <c r="AB39" s="22">
        <v>0.27907575960170089</v>
      </c>
      <c r="AC39" s="22">
        <v>-1.2409257278805685</v>
      </c>
      <c r="AD39" s="23">
        <v>-0.15115641531010965</v>
      </c>
      <c r="AE39" s="23">
        <v>-0.93477397183041422</v>
      </c>
      <c r="AF39" s="24">
        <v>-6.1924219910041058</v>
      </c>
      <c r="AG39" s="27">
        <v>0.12492450637957526</v>
      </c>
      <c r="AH39" s="27">
        <v>1.1249245063795752</v>
      </c>
      <c r="AI39" s="27">
        <v>0.88281598227475033</v>
      </c>
      <c r="AJ39" s="27">
        <v>1.2552189027825378</v>
      </c>
      <c r="AK39" s="27">
        <v>0.46692449865122354</v>
      </c>
      <c r="AL39" s="27">
        <v>0.95161371250907656</v>
      </c>
      <c r="AM39" s="27">
        <v>27.288525218527301</v>
      </c>
      <c r="AN39" s="23">
        <v>0.83829629422299268</v>
      </c>
      <c r="AO39" s="23">
        <v>0.13902212937451339</v>
      </c>
      <c r="AP39" s="23">
        <v>5.1841501726135109</v>
      </c>
      <c r="AQ39" s="24">
        <v>53.2</v>
      </c>
      <c r="AR39" s="65" t="s">
        <v>77</v>
      </c>
      <c r="AS39" s="157">
        <v>0.2</v>
      </c>
      <c r="AU39" s="32"/>
    </row>
    <row r="40" spans="1:47" ht="18" customHeight="1" x14ac:dyDescent="0.25">
      <c r="A40" s="16">
        <v>39</v>
      </c>
      <c r="B40" s="148" t="s">
        <v>111</v>
      </c>
      <c r="C40" s="150" t="s">
        <v>686</v>
      </c>
      <c r="D40" s="18">
        <v>965.59999999999991</v>
      </c>
      <c r="E40" s="150" t="s">
        <v>844</v>
      </c>
      <c r="F40" s="150" t="s">
        <v>861</v>
      </c>
      <c r="G40" s="18" t="s">
        <v>862</v>
      </c>
      <c r="H40" s="19" t="s">
        <v>704</v>
      </c>
      <c r="I40" s="20" t="e">
        <v>#N/A</v>
      </c>
      <c r="J40" s="20" t="e">
        <v>#N/A</v>
      </c>
      <c r="K40" s="20" t="e">
        <v>#N/A</v>
      </c>
      <c r="L40" s="20">
        <v>118632.227902</v>
      </c>
      <c r="M40" s="20">
        <v>2202.1429910000002</v>
      </c>
      <c r="N40" s="20">
        <v>121254.80243700001</v>
      </c>
      <c r="O40" s="153">
        <v>92280.533968999996</v>
      </c>
      <c r="P40" s="21">
        <v>2714.133352029412</v>
      </c>
      <c r="Q40" s="20">
        <v>0</v>
      </c>
      <c r="R40" s="20">
        <v>89211.525500000003</v>
      </c>
      <c r="S40" s="20">
        <v>338624.63397299999</v>
      </c>
      <c r="T40" s="20">
        <v>354096.54375399998</v>
      </c>
      <c r="U40" s="20">
        <v>701113.01640700002</v>
      </c>
      <c r="V40" s="20">
        <v>17873.148800999999</v>
      </c>
      <c r="W40" s="20">
        <v>72758.772259000005</v>
      </c>
      <c r="X40" s="20">
        <v>3390.2</v>
      </c>
      <c r="Y40" s="20">
        <v>78715.602356000003</v>
      </c>
      <c r="Z40" s="20">
        <v>622397.41405100003</v>
      </c>
      <c r="AA40" s="21">
        <v>18305.806295617647</v>
      </c>
      <c r="AB40" s="22" t="e">
        <v>#N/A</v>
      </c>
      <c r="AC40" s="22" t="e">
        <v>#N/A</v>
      </c>
      <c r="AD40" s="23">
        <v>0.13162005526856549</v>
      </c>
      <c r="AE40" s="23">
        <v>0.14826625542733765</v>
      </c>
      <c r="AF40" s="24">
        <v>55.062183941987257</v>
      </c>
      <c r="AG40" s="27">
        <v>3.6540729517479362</v>
      </c>
      <c r="AH40" s="27">
        <v>4.6540729517479358</v>
      </c>
      <c r="AI40" s="27">
        <v>4.6540729517479358</v>
      </c>
      <c r="AJ40" s="27" t="e">
        <v>#N/A</v>
      </c>
      <c r="AK40" s="27" t="e">
        <v>#N/A</v>
      </c>
      <c r="AL40" s="27" t="e">
        <v>#N/A</v>
      </c>
      <c r="AM40" s="27" t="e">
        <v>#N/A</v>
      </c>
      <c r="AN40" s="23">
        <v>0.11227234484875853</v>
      </c>
      <c r="AO40" s="23">
        <v>5.4470020656644351E-3</v>
      </c>
      <c r="AP40" s="23">
        <v>0.12647160894140533</v>
      </c>
      <c r="AQ40" s="24" t="e">
        <v>#N/A</v>
      </c>
      <c r="AR40" s="65" t="e">
        <v>#N/A</v>
      </c>
      <c r="AS40" s="157" t="e">
        <v>#N/A</v>
      </c>
      <c r="AU40" s="32"/>
    </row>
    <row r="41" spans="1:47" ht="18" customHeight="1" x14ac:dyDescent="0.25">
      <c r="A41" s="16">
        <v>40</v>
      </c>
      <c r="B41" s="148" t="s">
        <v>112</v>
      </c>
      <c r="C41" s="150" t="s">
        <v>686</v>
      </c>
      <c r="D41" s="18">
        <v>279.5</v>
      </c>
      <c r="E41" s="150" t="s">
        <v>874</v>
      </c>
      <c r="F41" s="150" t="s">
        <v>878</v>
      </c>
      <c r="G41" s="18" t="s">
        <v>873</v>
      </c>
      <c r="H41" s="19" t="s">
        <v>704</v>
      </c>
      <c r="I41" s="20">
        <v>1056722.25559</v>
      </c>
      <c r="J41" s="20">
        <v>946550.57120999997</v>
      </c>
      <c r="K41" s="20">
        <v>110171.68437999999</v>
      </c>
      <c r="L41" s="20">
        <v>48215.303920999999</v>
      </c>
      <c r="M41" s="20">
        <v>2292.460133</v>
      </c>
      <c r="N41" s="20">
        <v>53335.516793000003</v>
      </c>
      <c r="O41" s="153">
        <v>41553.863548000001</v>
      </c>
      <c r="P41" s="21">
        <v>3196.4510421538462</v>
      </c>
      <c r="Q41" s="20">
        <v>16230.318006</v>
      </c>
      <c r="R41" s="20">
        <v>26689.347400999999</v>
      </c>
      <c r="S41" s="20">
        <v>180899.02605399999</v>
      </c>
      <c r="T41" s="20">
        <v>218602.74864999999</v>
      </c>
      <c r="U41" s="20">
        <v>464240.431407</v>
      </c>
      <c r="V41" s="20">
        <v>5538.88</v>
      </c>
      <c r="W41" s="20">
        <v>188030.567644</v>
      </c>
      <c r="X41" s="20">
        <v>30557.838366</v>
      </c>
      <c r="Y41" s="20">
        <v>238470.15101</v>
      </c>
      <c r="Z41" s="20">
        <v>225770.28039699999</v>
      </c>
      <c r="AA41" s="21">
        <v>17366.944645923078</v>
      </c>
      <c r="AB41" s="22">
        <v>0.10425793892122373</v>
      </c>
      <c r="AC41" s="22">
        <v>3.9323354200389411E-2</v>
      </c>
      <c r="AD41" s="23">
        <v>8.9509359238833061E-2</v>
      </c>
      <c r="AE41" s="23">
        <v>0.18405373583684562</v>
      </c>
      <c r="AF41" s="24">
        <v>23.265624568660712</v>
      </c>
      <c r="AG41" s="27">
        <v>-3.7927565072835505E-2</v>
      </c>
      <c r="AH41" s="27">
        <v>0.96207243492716454</v>
      </c>
      <c r="AI41" s="27">
        <v>0.87575499085749064</v>
      </c>
      <c r="AJ41" s="27">
        <v>-148.17585261954545</v>
      </c>
      <c r="AK41" s="27">
        <v>58.319902965553759</v>
      </c>
      <c r="AL41" s="27">
        <v>39.593409299712086</v>
      </c>
      <c r="AM41" s="27">
        <v>4.8339843031063365</v>
      </c>
      <c r="AN41" s="23">
        <v>0.51367811779610595</v>
      </c>
      <c r="AO41" s="23">
        <v>0.13534925107178122</v>
      </c>
      <c r="AP41" s="23">
        <v>1.0562512948589524</v>
      </c>
      <c r="AQ41" s="24">
        <v>68.8</v>
      </c>
      <c r="AR41" s="65" t="s">
        <v>71</v>
      </c>
      <c r="AS41" s="157">
        <v>0.3</v>
      </c>
      <c r="AU41" s="32"/>
    </row>
    <row r="42" spans="1:47" ht="18" customHeight="1" x14ac:dyDescent="0.25">
      <c r="A42" s="16">
        <v>41</v>
      </c>
      <c r="B42" s="148" t="s">
        <v>114</v>
      </c>
      <c r="C42" s="150" t="s">
        <v>686</v>
      </c>
      <c r="D42" s="18">
        <v>3924.9947404999998</v>
      </c>
      <c r="E42" s="150" t="s">
        <v>871</v>
      </c>
      <c r="F42" s="150" t="s">
        <v>881</v>
      </c>
      <c r="G42" s="18" t="s">
        <v>880</v>
      </c>
      <c r="H42" s="19" t="s">
        <v>704</v>
      </c>
      <c r="I42" s="20">
        <v>5002761.3346689995</v>
      </c>
      <c r="J42" s="20">
        <v>4114170.7416079999</v>
      </c>
      <c r="K42" s="20">
        <v>888590.59306100034</v>
      </c>
      <c r="L42" s="20">
        <v>245856.48538299999</v>
      </c>
      <c r="M42" s="20">
        <v>59594.206512999997</v>
      </c>
      <c r="N42" s="20">
        <v>309553.24728299998</v>
      </c>
      <c r="O42" s="153">
        <v>138708.92286699999</v>
      </c>
      <c r="P42" s="21">
        <v>1387.091087372057</v>
      </c>
      <c r="Q42" s="20">
        <v>165725.11621099999</v>
      </c>
      <c r="R42" s="20">
        <v>1197377.3771639999</v>
      </c>
      <c r="S42" s="20">
        <v>3065532.5257270001</v>
      </c>
      <c r="T42" s="20">
        <v>1199185.343196</v>
      </c>
      <c r="U42" s="20">
        <v>4675083.0736609995</v>
      </c>
      <c r="V42" s="20">
        <v>453279.70288300002</v>
      </c>
      <c r="W42" s="20">
        <v>1709516.0993230001</v>
      </c>
      <c r="X42" s="20">
        <v>673670.91435199999</v>
      </c>
      <c r="Y42" s="20">
        <v>2439995.250643</v>
      </c>
      <c r="Z42" s="20">
        <v>2235087.823018</v>
      </c>
      <c r="AA42" s="21">
        <v>22350.90818039696</v>
      </c>
      <c r="AB42" s="22">
        <v>0.17762002494564189</v>
      </c>
      <c r="AC42" s="22">
        <v>2.7726472159635307E-2</v>
      </c>
      <c r="AD42" s="23">
        <v>2.9669830606534817E-2</v>
      </c>
      <c r="AE42" s="23">
        <v>6.2059719281949179E-2</v>
      </c>
      <c r="AF42" s="24">
        <v>5.1943513538597657</v>
      </c>
      <c r="AG42" s="27">
        <v>0.79321652890020022</v>
      </c>
      <c r="AH42" s="27">
        <v>1.7932165289002002</v>
      </c>
      <c r="AI42" s="27">
        <v>1.696273823138827</v>
      </c>
      <c r="AJ42" s="27">
        <v>3.6893073249383481</v>
      </c>
      <c r="AK42" s="27">
        <v>24.825269914850253</v>
      </c>
      <c r="AL42" s="27">
        <v>4.1780990939699301</v>
      </c>
      <c r="AM42" s="27">
        <v>4.171799933224607</v>
      </c>
      <c r="AN42" s="23">
        <v>0.52191484347940587</v>
      </c>
      <c r="AO42" s="23">
        <v>0.30140691001678582</v>
      </c>
      <c r="AP42" s="23">
        <v>1.0916775732545119</v>
      </c>
      <c r="AQ42" s="24">
        <v>73.599999999999994</v>
      </c>
      <c r="AR42" s="65" t="s">
        <v>68</v>
      </c>
      <c r="AS42" s="157">
        <v>0.3</v>
      </c>
      <c r="AU42" s="32"/>
    </row>
    <row r="43" spans="1:47" ht="18" customHeight="1" x14ac:dyDescent="0.25">
      <c r="A43" s="16">
        <v>42</v>
      </c>
      <c r="B43" s="148" t="s">
        <v>116</v>
      </c>
      <c r="C43" s="150" t="s">
        <v>686</v>
      </c>
      <c r="D43" s="18">
        <v>130.117054</v>
      </c>
      <c r="E43" s="150" t="s">
        <v>829</v>
      </c>
      <c r="F43" s="150" t="s">
        <v>898</v>
      </c>
      <c r="G43" s="18" t="s">
        <v>901</v>
      </c>
      <c r="H43" s="19" t="s">
        <v>704</v>
      </c>
      <c r="I43" s="20">
        <v>4711307.8770930003</v>
      </c>
      <c r="J43" s="20">
        <v>4526518.395366</v>
      </c>
      <c r="K43" s="20">
        <v>184789.4817270003</v>
      </c>
      <c r="L43" s="20">
        <v>5463.0762409999998</v>
      </c>
      <c r="M43" s="20">
        <v>15599.802229000001</v>
      </c>
      <c r="N43" s="20">
        <v>40944.708655000002</v>
      </c>
      <c r="O43" s="153">
        <v>15922.592369</v>
      </c>
      <c r="P43" s="21">
        <v>1315.4914187247891</v>
      </c>
      <c r="Q43" s="20">
        <v>343501.21839400003</v>
      </c>
      <c r="R43" s="20">
        <v>96454.687535999998</v>
      </c>
      <c r="S43" s="20">
        <v>525659.34379900002</v>
      </c>
      <c r="T43" s="20">
        <v>101721.83328200001</v>
      </c>
      <c r="U43" s="20">
        <v>646679.40100399998</v>
      </c>
      <c r="V43" s="20">
        <v>266096.34397599997</v>
      </c>
      <c r="W43" s="20">
        <v>457049.27978699998</v>
      </c>
      <c r="X43" s="20">
        <v>0</v>
      </c>
      <c r="Y43" s="20">
        <v>457499.27978699998</v>
      </c>
      <c r="Z43" s="20">
        <v>189180.12121700001</v>
      </c>
      <c r="AA43" s="21">
        <v>15629.667599780963</v>
      </c>
      <c r="AB43" s="22">
        <v>3.9222544258988273E-2</v>
      </c>
      <c r="AC43" s="22">
        <v>3.3796543941476934E-3</v>
      </c>
      <c r="AD43" s="23">
        <v>2.4622080654307887E-2</v>
      </c>
      <c r="AE43" s="23">
        <v>8.4166308101345969E-2</v>
      </c>
      <c r="AF43" s="24">
        <v>2.6246940861137245</v>
      </c>
      <c r="AG43" s="27">
        <v>0.15011524368657708</v>
      </c>
      <c r="AH43" s="27">
        <v>1.1501152436865771</v>
      </c>
      <c r="AI43" s="27">
        <v>0.39855248320244963</v>
      </c>
      <c r="AJ43" s="27">
        <v>68.667883421140417</v>
      </c>
      <c r="AK43" s="27">
        <v>13.177590509079444</v>
      </c>
      <c r="AL43" s="27">
        <v>48.844778801803578</v>
      </c>
      <c r="AM43" s="27">
        <v>46.315601332429786</v>
      </c>
      <c r="AN43" s="23">
        <v>0.70745918159247223</v>
      </c>
      <c r="AO43" s="23">
        <v>0</v>
      </c>
      <c r="AP43" s="23">
        <v>2.4183263909754191</v>
      </c>
      <c r="AQ43" s="24">
        <v>68</v>
      </c>
      <c r="AR43" s="65" t="s">
        <v>71</v>
      </c>
      <c r="AS43" s="157">
        <v>0.3</v>
      </c>
      <c r="AU43" s="32"/>
    </row>
    <row r="44" spans="1:47" ht="18" customHeight="1" x14ac:dyDescent="0.25">
      <c r="A44" s="16">
        <v>43</v>
      </c>
      <c r="B44" s="148" t="s">
        <v>117</v>
      </c>
      <c r="C44" s="150" t="s">
        <v>686</v>
      </c>
      <c r="D44" s="18">
        <v>223.43885459999998</v>
      </c>
      <c r="E44" s="150" t="s">
        <v>833</v>
      </c>
      <c r="F44" s="150" t="s">
        <v>838</v>
      </c>
      <c r="G44" s="18" t="s">
        <v>839</v>
      </c>
      <c r="H44" s="19" t="s">
        <v>704</v>
      </c>
      <c r="I44" s="20">
        <v>1021915.045173</v>
      </c>
      <c r="J44" s="20">
        <v>809394.70746299997</v>
      </c>
      <c r="K44" s="20">
        <v>212520.33770999999</v>
      </c>
      <c r="L44" s="20">
        <v>135026.97285200001</v>
      </c>
      <c r="M44" s="20">
        <v>32893.690449000002</v>
      </c>
      <c r="N44" s="20">
        <v>146487.89617200001</v>
      </c>
      <c r="O44" s="153">
        <v>87827.130995</v>
      </c>
      <c r="P44" s="21">
        <v>6642.8845442868642</v>
      </c>
      <c r="Q44" s="20">
        <v>500105.40843499999</v>
      </c>
      <c r="R44" s="20">
        <v>187513.33681000001</v>
      </c>
      <c r="S44" s="20">
        <v>862634.09395699995</v>
      </c>
      <c r="T44" s="20">
        <v>325595.16955300001</v>
      </c>
      <c r="U44" s="20">
        <v>1260762.129164</v>
      </c>
      <c r="V44" s="20">
        <v>581696.76758999994</v>
      </c>
      <c r="W44" s="20">
        <v>913596.63222999999</v>
      </c>
      <c r="X44" s="20">
        <v>43349.678398999997</v>
      </c>
      <c r="Y44" s="20">
        <v>957431.60738199996</v>
      </c>
      <c r="Z44" s="20">
        <v>303330.52178200003</v>
      </c>
      <c r="AA44" s="21">
        <v>22942.678556479674</v>
      </c>
      <c r="AB44" s="22">
        <v>0.20796282304858563</v>
      </c>
      <c r="AC44" s="22">
        <v>8.5943671550634371E-2</v>
      </c>
      <c r="AD44" s="23">
        <v>6.9661936191910662E-2</v>
      </c>
      <c r="AE44" s="23">
        <v>0.28954267601900047</v>
      </c>
      <c r="AF44" s="24">
        <v>4.4533737070068824</v>
      </c>
      <c r="AG44" s="27">
        <v>-5.57823184490134E-2</v>
      </c>
      <c r="AH44" s="27">
        <v>0.94421768155098662</v>
      </c>
      <c r="AI44" s="27">
        <v>0.39681482257339645</v>
      </c>
      <c r="AJ44" s="27">
        <v>-20.052279180026844</v>
      </c>
      <c r="AK44" s="27">
        <v>1.6184482187382685</v>
      </c>
      <c r="AL44" s="27">
        <v>5.4498259300268694</v>
      </c>
      <c r="AM44" s="27">
        <v>3.1386062839198656</v>
      </c>
      <c r="AN44" s="23">
        <v>0.75940701678346267</v>
      </c>
      <c r="AO44" s="23">
        <v>0.14291235232224631</v>
      </c>
      <c r="AP44" s="23">
        <v>3.1563971925980283</v>
      </c>
      <c r="AQ44" s="24">
        <v>59.2</v>
      </c>
      <c r="AR44" s="65" t="s">
        <v>75</v>
      </c>
      <c r="AS44" s="157">
        <v>0.2</v>
      </c>
      <c r="AU44" s="32"/>
    </row>
    <row r="45" spans="1:47" ht="18" customHeight="1" x14ac:dyDescent="0.25">
      <c r="A45" s="16">
        <v>44</v>
      </c>
      <c r="B45" s="148" t="s">
        <v>118</v>
      </c>
      <c r="C45" s="150" t="s">
        <v>686</v>
      </c>
      <c r="D45" s="18">
        <v>620.992479</v>
      </c>
      <c r="E45" s="150" t="s">
        <v>842</v>
      </c>
      <c r="F45" s="150" t="s">
        <v>902</v>
      </c>
      <c r="G45" s="18" t="s">
        <v>901</v>
      </c>
      <c r="H45" s="19" t="s">
        <v>704</v>
      </c>
      <c r="I45" s="20">
        <v>2120447.0919280001</v>
      </c>
      <c r="J45" s="20">
        <v>1913310.5415070001</v>
      </c>
      <c r="K45" s="20">
        <v>207136.55042100002</v>
      </c>
      <c r="L45" s="20">
        <v>106689.925279</v>
      </c>
      <c r="M45" s="20">
        <v>30.033797</v>
      </c>
      <c r="N45" s="20">
        <v>122972.982693</v>
      </c>
      <c r="O45" s="153">
        <v>94521.834833000001</v>
      </c>
      <c r="P45" s="21">
        <v>3500.8510967151342</v>
      </c>
      <c r="Q45" s="20">
        <v>28691.446007999999</v>
      </c>
      <c r="R45" s="20">
        <v>264124.74002899998</v>
      </c>
      <c r="S45" s="20">
        <v>669253.321031</v>
      </c>
      <c r="T45" s="20">
        <v>171825.88456100001</v>
      </c>
      <c r="U45" s="20">
        <v>859875.71117799997</v>
      </c>
      <c r="V45" s="20">
        <v>0</v>
      </c>
      <c r="W45" s="20">
        <v>319595.18403300003</v>
      </c>
      <c r="X45" s="20">
        <v>0</v>
      </c>
      <c r="Y45" s="20">
        <v>337371.307333</v>
      </c>
      <c r="Z45" s="20">
        <v>522504.40384500002</v>
      </c>
      <c r="AA45" s="21">
        <v>19352.249334464163</v>
      </c>
      <c r="AB45" s="22">
        <v>9.7685318916711436E-2</v>
      </c>
      <c r="AC45" s="22">
        <v>4.4576370329078456E-2</v>
      </c>
      <c r="AD45" s="23">
        <v>0.10992499683879704</v>
      </c>
      <c r="AE45" s="23">
        <v>0.18090150846085448</v>
      </c>
      <c r="AF45" s="24">
        <v>4094.4867108544418</v>
      </c>
      <c r="AG45" s="27">
        <v>1.0940657258524138</v>
      </c>
      <c r="AH45" s="27">
        <v>2.0940657258524138</v>
      </c>
      <c r="AI45" s="27">
        <v>2.0042913880606483</v>
      </c>
      <c r="AJ45" s="27">
        <v>6.0643436189792688</v>
      </c>
      <c r="AK45" s="27">
        <v>66.685748113689158</v>
      </c>
      <c r="AL45" s="27">
        <v>8.028203233423655</v>
      </c>
      <c r="AM45" s="27">
        <v>12.340673218971377</v>
      </c>
      <c r="AN45" s="23">
        <v>0.3923489208350972</v>
      </c>
      <c r="AO45" s="23">
        <v>0</v>
      </c>
      <c r="AP45" s="23">
        <v>0.64568127053160795</v>
      </c>
      <c r="AQ45" s="24">
        <v>86.4</v>
      </c>
      <c r="AR45" s="65" t="s">
        <v>64</v>
      </c>
      <c r="AS45" s="157">
        <v>0.5</v>
      </c>
      <c r="AU45" s="32"/>
    </row>
    <row r="46" spans="1:47" ht="18" customHeight="1" x14ac:dyDescent="0.25">
      <c r="A46" s="16">
        <v>45</v>
      </c>
      <c r="B46" s="148" t="s">
        <v>119</v>
      </c>
      <c r="C46" s="150" t="s">
        <v>686</v>
      </c>
      <c r="D46" s="18">
        <v>787.93104239999991</v>
      </c>
      <c r="E46" s="150" t="s">
        <v>829</v>
      </c>
      <c r="F46" s="150" t="s">
        <v>898</v>
      </c>
      <c r="G46" s="18" t="s">
        <v>901</v>
      </c>
      <c r="H46" s="19" t="s">
        <v>704</v>
      </c>
      <c r="I46" s="20">
        <v>4172964.2391940001</v>
      </c>
      <c r="J46" s="20">
        <v>3946286.265681</v>
      </c>
      <c r="K46" s="20">
        <v>226677.97351299971</v>
      </c>
      <c r="L46" s="20">
        <v>83609.693790000005</v>
      </c>
      <c r="M46" s="20">
        <v>18.739726000000001</v>
      </c>
      <c r="N46" s="20">
        <v>83647.077411000006</v>
      </c>
      <c r="O46" s="153">
        <v>67117.195909999995</v>
      </c>
      <c r="P46" s="21">
        <v>4753.1310866627173</v>
      </c>
      <c r="Q46" s="20">
        <v>61577.467569</v>
      </c>
      <c r="R46" s="20">
        <v>21746.6427</v>
      </c>
      <c r="S46" s="20">
        <v>258774.852017</v>
      </c>
      <c r="T46" s="20">
        <v>278697.44413000002</v>
      </c>
      <c r="U46" s="20">
        <v>550442.01935099997</v>
      </c>
      <c r="V46" s="20">
        <v>0</v>
      </c>
      <c r="W46" s="20">
        <v>57012.618350999997</v>
      </c>
      <c r="X46" s="20">
        <v>0</v>
      </c>
      <c r="Y46" s="20">
        <v>72485.671356000006</v>
      </c>
      <c r="Z46" s="20">
        <v>477956.34799500002</v>
      </c>
      <c r="AA46" s="21">
        <v>33848.094291202913</v>
      </c>
      <c r="AB46" s="22">
        <v>5.4320612523816432E-2</v>
      </c>
      <c r="AC46" s="22">
        <v>1.6083817656430133E-2</v>
      </c>
      <c r="AD46" s="23">
        <v>0.12193327099034826</v>
      </c>
      <c r="AE46" s="23">
        <v>0.14042536769634478</v>
      </c>
      <c r="AF46" s="24">
        <v>4463.6232894226951</v>
      </c>
      <c r="AG46" s="27">
        <v>3.5389048863506742</v>
      </c>
      <c r="AH46" s="27">
        <v>4.5389048863506742</v>
      </c>
      <c r="AI46" s="27">
        <v>3.458837537226374</v>
      </c>
      <c r="AJ46" s="27">
        <v>20.682583471503307</v>
      </c>
      <c r="AK46" s="27">
        <v>64.086530698246548</v>
      </c>
      <c r="AL46" s="27">
        <v>191.89004467314857</v>
      </c>
      <c r="AM46" s="27">
        <v>14.973098344050465</v>
      </c>
      <c r="AN46" s="23">
        <v>0.13168629720795011</v>
      </c>
      <c r="AO46" s="23">
        <v>0</v>
      </c>
      <c r="AP46" s="23">
        <v>0.15165751362038252</v>
      </c>
      <c r="AQ46" s="24">
        <v>89.2</v>
      </c>
      <c r="AR46" s="65" t="s">
        <v>64</v>
      </c>
      <c r="AS46" s="157">
        <v>0.5</v>
      </c>
      <c r="AU46" s="32"/>
    </row>
    <row r="47" spans="1:47" ht="18" customHeight="1" x14ac:dyDescent="0.25">
      <c r="A47" s="16">
        <v>46</v>
      </c>
      <c r="B47" s="148" t="s">
        <v>911</v>
      </c>
      <c r="C47" s="150" t="s">
        <v>686</v>
      </c>
      <c r="D47" s="18">
        <v>202.5</v>
      </c>
      <c r="E47" s="150" t="s">
        <v>848</v>
      </c>
      <c r="F47" s="150" t="s">
        <v>894</v>
      </c>
      <c r="G47" s="18" t="s">
        <v>893</v>
      </c>
      <c r="H47" s="19" t="s">
        <v>704</v>
      </c>
      <c r="I47" s="20">
        <v>240981.195347</v>
      </c>
      <c r="J47" s="20">
        <v>221523.33322199999</v>
      </c>
      <c r="K47" s="20">
        <v>19457.862124999989</v>
      </c>
      <c r="L47" s="20">
        <v>12492.319199</v>
      </c>
      <c r="M47" s="20">
        <v>6531.3339839999999</v>
      </c>
      <c r="N47" s="20">
        <v>22638.496552000001</v>
      </c>
      <c r="O47" s="153">
        <v>12211.777236</v>
      </c>
      <c r="P47" s="21">
        <v>814.11848239999995</v>
      </c>
      <c r="Q47" s="20">
        <v>74873.964198000001</v>
      </c>
      <c r="R47" s="20">
        <v>8036.3173280000001</v>
      </c>
      <c r="S47" s="20">
        <v>238839.703048</v>
      </c>
      <c r="T47" s="20">
        <v>23138.667731000001</v>
      </c>
      <c r="U47" s="20">
        <v>347665.66021499998</v>
      </c>
      <c r="V47" s="20">
        <v>132066.02741800001</v>
      </c>
      <c r="W47" s="20">
        <v>150945.69505000001</v>
      </c>
      <c r="X47" s="20">
        <v>4156.3519999999999</v>
      </c>
      <c r="Y47" s="20">
        <v>155132.166394</v>
      </c>
      <c r="Z47" s="20">
        <v>192533.49382100001</v>
      </c>
      <c r="AA47" s="21">
        <v>12835.566254733334</v>
      </c>
      <c r="AB47" s="22">
        <v>8.0744317401952093E-2</v>
      </c>
      <c r="AC47" s="22">
        <v>5.0675228904959554E-2</v>
      </c>
      <c r="AD47" s="23">
        <v>3.5125060175480408E-2</v>
      </c>
      <c r="AE47" s="23">
        <v>6.3426767954220947E-2</v>
      </c>
      <c r="AF47" s="24">
        <v>3.4661367199194206</v>
      </c>
      <c r="AG47" s="27">
        <v>0.58228893489731881</v>
      </c>
      <c r="AH47" s="27">
        <v>1.5822889348973188</v>
      </c>
      <c r="AI47" s="27">
        <v>1.0862564765142004</v>
      </c>
      <c r="AJ47" s="27">
        <v>2.741724957547544</v>
      </c>
      <c r="AK47" s="27">
        <v>2.9586163307207021</v>
      </c>
      <c r="AL47" s="27">
        <v>29.986520630211729</v>
      </c>
      <c r="AM47" s="27">
        <v>10.414653002002606</v>
      </c>
      <c r="AN47" s="23">
        <v>0.4462107827907556</v>
      </c>
      <c r="AO47" s="23">
        <v>2.1587682836442967E-2</v>
      </c>
      <c r="AP47" s="23">
        <v>0.80574118983280729</v>
      </c>
      <c r="AQ47" s="24">
        <v>77.2</v>
      </c>
      <c r="AR47" s="65" t="s">
        <v>66</v>
      </c>
      <c r="AS47" s="157">
        <v>0.5</v>
      </c>
      <c r="AU47" s="32"/>
    </row>
    <row r="48" spans="1:47" ht="18" customHeight="1" x14ac:dyDescent="0.25">
      <c r="A48" s="16">
        <v>47</v>
      </c>
      <c r="B48" s="148" t="s">
        <v>932</v>
      </c>
      <c r="C48" s="150" t="s">
        <v>686</v>
      </c>
      <c r="D48" s="18">
        <v>1963.9973486000001</v>
      </c>
      <c r="E48" s="150" t="s">
        <v>795</v>
      </c>
      <c r="F48" s="150" t="s">
        <v>852</v>
      </c>
      <c r="G48" s="18" t="s">
        <v>850</v>
      </c>
      <c r="H48" s="19" t="s">
        <v>704</v>
      </c>
      <c r="I48" s="20">
        <v>1687183.5654549999</v>
      </c>
      <c r="J48" s="20">
        <v>1131568.8387549999</v>
      </c>
      <c r="K48" s="20">
        <v>555614.72670000012</v>
      </c>
      <c r="L48" s="20">
        <v>400061.50436000002</v>
      </c>
      <c r="M48" s="20">
        <v>0</v>
      </c>
      <c r="N48" s="20">
        <v>400682.92677999998</v>
      </c>
      <c r="O48" s="153">
        <v>315301.35483899998</v>
      </c>
      <c r="P48" s="21">
        <v>3941.2722562050458</v>
      </c>
      <c r="Q48" s="20">
        <v>459866.85997699999</v>
      </c>
      <c r="R48" s="20">
        <v>675452.539062</v>
      </c>
      <c r="S48" s="20">
        <v>1678371.811888</v>
      </c>
      <c r="T48" s="20">
        <v>158652.06838499999</v>
      </c>
      <c r="U48" s="20">
        <v>2328309.6458620001</v>
      </c>
      <c r="V48" s="20">
        <v>170000</v>
      </c>
      <c r="W48" s="20">
        <v>836906.09756499995</v>
      </c>
      <c r="X48" s="20">
        <v>0</v>
      </c>
      <c r="Y48" s="20">
        <v>839065.83669000003</v>
      </c>
      <c r="Z48" s="20">
        <v>1489243.809172</v>
      </c>
      <c r="AA48" s="21">
        <v>18615.572745673206</v>
      </c>
      <c r="AB48" s="22">
        <v>0.32931492344768176</v>
      </c>
      <c r="AC48" s="22">
        <v>0.18688029049996671</v>
      </c>
      <c r="AD48" s="23">
        <v>0.13542071407871839</v>
      </c>
      <c r="AE48" s="23">
        <v>0.21171909723385279</v>
      </c>
      <c r="AF48" s="24">
        <v>100</v>
      </c>
      <c r="AG48" s="27">
        <v>1.005448182025757</v>
      </c>
      <c r="AH48" s="27">
        <v>2.005448182025757</v>
      </c>
      <c r="AI48" s="27">
        <v>1.455963763982927</v>
      </c>
      <c r="AJ48" s="27">
        <v>2.005053250223535</v>
      </c>
      <c r="AK48" s="27">
        <v>2.460644454378806</v>
      </c>
      <c r="AL48" s="27">
        <v>2.4978565744944707</v>
      </c>
      <c r="AM48" s="27">
        <v>10.634488302798058</v>
      </c>
      <c r="AN48" s="23">
        <v>0.36037553603801536</v>
      </c>
      <c r="AO48" s="23">
        <v>0</v>
      </c>
      <c r="AP48" s="23">
        <v>0.56341737432268368</v>
      </c>
      <c r="AQ48" s="24">
        <v>91.199999999999989</v>
      </c>
      <c r="AR48" s="65" t="s">
        <v>61</v>
      </c>
      <c r="AS48" s="157">
        <v>0.5</v>
      </c>
      <c r="AU48" s="32"/>
    </row>
    <row r="49" spans="1:47" ht="18" customHeight="1" x14ac:dyDescent="0.25">
      <c r="A49" s="16">
        <v>48</v>
      </c>
      <c r="B49" s="148" t="s">
        <v>122</v>
      </c>
      <c r="C49" s="150" t="s">
        <v>686</v>
      </c>
      <c r="D49" s="18">
        <v>1518.1100883000001</v>
      </c>
      <c r="E49" s="150" t="s">
        <v>829</v>
      </c>
      <c r="F49" s="150" t="s">
        <v>840</v>
      </c>
      <c r="G49" s="18" t="s">
        <v>882</v>
      </c>
      <c r="H49" s="19" t="s">
        <v>704</v>
      </c>
      <c r="I49" s="20">
        <v>4113498.272082</v>
      </c>
      <c r="J49" s="20">
        <v>3577467.2978980001</v>
      </c>
      <c r="K49" s="20">
        <v>536030.9741839997</v>
      </c>
      <c r="L49" s="20">
        <v>167147.675097</v>
      </c>
      <c r="M49" s="20">
        <v>131164.58929500001</v>
      </c>
      <c r="N49" s="20">
        <v>156597.24891200001</v>
      </c>
      <c r="O49" s="153">
        <v>20346.127692999999</v>
      </c>
      <c r="P49" s="21">
        <v>196.34331725983958</v>
      </c>
      <c r="Q49" s="20">
        <v>1020103.487446</v>
      </c>
      <c r="R49" s="20">
        <v>676285.46047399996</v>
      </c>
      <c r="S49" s="20">
        <v>2092337.178417</v>
      </c>
      <c r="T49" s="20">
        <v>1621072.945295</v>
      </c>
      <c r="U49" s="20">
        <v>3777125.1659229998</v>
      </c>
      <c r="V49" s="20">
        <v>1604190.7697360001</v>
      </c>
      <c r="W49" s="20">
        <v>2052717.6235170001</v>
      </c>
      <c r="X49" s="20">
        <v>497303.39402800001</v>
      </c>
      <c r="Y49" s="20">
        <v>2562871.840045</v>
      </c>
      <c r="Z49" s="20">
        <v>1214253.3258779999</v>
      </c>
      <c r="AA49" s="21">
        <v>11717.734676299298</v>
      </c>
      <c r="AB49" s="22">
        <v>0.13031024659035381</v>
      </c>
      <c r="AC49" s="22">
        <v>4.9461860312638561E-3</v>
      </c>
      <c r="AD49" s="23">
        <v>5.3866702317840985E-3</v>
      </c>
      <c r="AE49" s="23">
        <v>1.6756081502423029E-2</v>
      </c>
      <c r="AF49" s="24">
        <v>1.1938988240172037</v>
      </c>
      <c r="AG49" s="27">
        <v>1.930102535589779E-2</v>
      </c>
      <c r="AH49" s="27">
        <v>1.0193010253558978</v>
      </c>
      <c r="AI49" s="27">
        <v>0.52234836330478851</v>
      </c>
      <c r="AJ49" s="27">
        <v>103.82494913091548</v>
      </c>
      <c r="AK49" s="27">
        <v>3.5069650696467951</v>
      </c>
      <c r="AL49" s="27">
        <v>6.0824881096791596</v>
      </c>
      <c r="AM49" s="27">
        <v>2.5375158372860471</v>
      </c>
      <c r="AN49" s="23">
        <v>0.67852446701186353</v>
      </c>
      <c r="AO49" s="23">
        <v>0.40955489553089003</v>
      </c>
      <c r="AP49" s="23">
        <v>2.1106566359963179</v>
      </c>
      <c r="AQ49" s="24">
        <v>58</v>
      </c>
      <c r="AR49" s="65" t="s">
        <v>75</v>
      </c>
      <c r="AS49" s="157">
        <v>0.2</v>
      </c>
      <c r="AU49" s="32"/>
    </row>
    <row r="50" spans="1:47" ht="18" customHeight="1" x14ac:dyDescent="0.25">
      <c r="A50" s="16">
        <v>49</v>
      </c>
      <c r="B50" s="148" t="s">
        <v>123</v>
      </c>
      <c r="C50" s="150" t="s">
        <v>686</v>
      </c>
      <c r="D50" s="18">
        <v>937.04000000000008</v>
      </c>
      <c r="E50" s="150" t="s">
        <v>848</v>
      </c>
      <c r="F50" s="150" t="s">
        <v>885</v>
      </c>
      <c r="G50" s="18" t="s">
        <v>882</v>
      </c>
      <c r="H50" s="19" t="s">
        <v>704</v>
      </c>
      <c r="I50" s="20">
        <v>1559963.5498540001</v>
      </c>
      <c r="J50" s="20">
        <v>1140460.422364</v>
      </c>
      <c r="K50" s="20">
        <v>419503.12748999998</v>
      </c>
      <c r="L50" s="20">
        <v>287180.34920400003</v>
      </c>
      <c r="M50" s="20">
        <v>8386.0098330000001</v>
      </c>
      <c r="N50" s="20">
        <v>315911.99227400002</v>
      </c>
      <c r="O50" s="153">
        <v>241818.79136500001</v>
      </c>
      <c r="P50" s="21">
        <v>5471.0133792986426</v>
      </c>
      <c r="Q50" s="20">
        <v>314429.33931200003</v>
      </c>
      <c r="R50" s="20">
        <v>157110.36687999999</v>
      </c>
      <c r="S50" s="20">
        <v>794354.88615699997</v>
      </c>
      <c r="T50" s="20">
        <v>152378.23639599999</v>
      </c>
      <c r="U50" s="20">
        <v>1317699.910895</v>
      </c>
      <c r="V50" s="20">
        <v>67476.219152999998</v>
      </c>
      <c r="W50" s="20">
        <v>241541.45156799999</v>
      </c>
      <c r="X50" s="20">
        <v>120140.077812</v>
      </c>
      <c r="Y50" s="20">
        <v>361681.52938000002</v>
      </c>
      <c r="Z50" s="20">
        <v>956018.38151500002</v>
      </c>
      <c r="AA50" s="21">
        <v>21629.37514739819</v>
      </c>
      <c r="AB50" s="22">
        <v>0.26891854462193177</v>
      </c>
      <c r="AC50" s="22">
        <v>0.1550156677620014</v>
      </c>
      <c r="AD50" s="23">
        <v>0.18351582888151927</v>
      </c>
      <c r="AE50" s="23">
        <v>0.25294366305153082</v>
      </c>
      <c r="AF50" s="24">
        <v>37.671311930835891</v>
      </c>
      <c r="AG50" s="27">
        <v>2.2886897093659679</v>
      </c>
      <c r="AH50" s="27">
        <v>3.2886897093659684</v>
      </c>
      <c r="AI50" s="27">
        <v>1.986928304560134</v>
      </c>
      <c r="AJ50" s="27">
        <v>2.8218625891640743</v>
      </c>
      <c r="AK50" s="27">
        <v>3.6270801727963145</v>
      </c>
      <c r="AL50" s="27">
        <v>9.9290936736561211</v>
      </c>
      <c r="AM50" s="27">
        <v>10.237443264535315</v>
      </c>
      <c r="AN50" s="23">
        <v>0.27447943677429631</v>
      </c>
      <c r="AO50" s="23">
        <v>0.12566712119239204</v>
      </c>
      <c r="AP50" s="23">
        <v>0.37832068543163799</v>
      </c>
      <c r="AQ50" s="24">
        <v>94.800000000000011</v>
      </c>
      <c r="AR50" s="65" t="s">
        <v>61</v>
      </c>
      <c r="AS50" s="157">
        <v>0.5</v>
      </c>
      <c r="AU50" s="32"/>
    </row>
    <row r="51" spans="1:47" ht="18" customHeight="1" x14ac:dyDescent="0.25">
      <c r="A51" s="16">
        <v>50</v>
      </c>
      <c r="B51" s="148" t="s">
        <v>127</v>
      </c>
      <c r="C51" s="150" t="s">
        <v>686</v>
      </c>
      <c r="D51" s="18">
        <v>5355.7386246000005</v>
      </c>
      <c r="E51" s="150" t="s">
        <v>844</v>
      </c>
      <c r="F51" s="150" t="s">
        <v>845</v>
      </c>
      <c r="G51" s="18" t="s">
        <v>904</v>
      </c>
      <c r="H51" s="19" t="s">
        <v>709</v>
      </c>
      <c r="I51" s="20">
        <v>24086328.474018</v>
      </c>
      <c r="J51" s="20">
        <v>22966628.433339</v>
      </c>
      <c r="K51" s="20">
        <v>1119700.0406789989</v>
      </c>
      <c r="L51" s="20">
        <v>674572.13663900003</v>
      </c>
      <c r="M51" s="20">
        <v>0</v>
      </c>
      <c r="N51" s="20">
        <v>1002141.583444</v>
      </c>
      <c r="O51" s="153">
        <v>796439.96866200003</v>
      </c>
      <c r="P51" s="21">
        <v>10439.285730499612</v>
      </c>
      <c r="Q51" s="20">
        <v>1515655.627199</v>
      </c>
      <c r="R51" s="20">
        <v>6645255.5161499996</v>
      </c>
      <c r="S51" s="20">
        <v>13393155.679969</v>
      </c>
      <c r="T51" s="20">
        <v>890575.31463699997</v>
      </c>
      <c r="U51" s="20">
        <v>14987457.605629999</v>
      </c>
      <c r="V51" s="20">
        <v>0</v>
      </c>
      <c r="W51" s="20">
        <v>6752408.4383319998</v>
      </c>
      <c r="X51" s="20">
        <v>0</v>
      </c>
      <c r="Y51" s="20">
        <v>6761426.9148340002</v>
      </c>
      <c r="Z51" s="20">
        <v>8226030.690796</v>
      </c>
      <c r="AA51" s="21">
        <v>107822.16888655728</v>
      </c>
      <c r="AB51" s="22">
        <v>4.6486953870400916E-2</v>
      </c>
      <c r="AC51" s="22">
        <v>3.30660594254173E-2</v>
      </c>
      <c r="AD51" s="23">
        <v>5.3140431794303757E-2</v>
      </c>
      <c r="AE51" s="23">
        <v>9.6819474494925784E-2</v>
      </c>
      <c r="AF51" s="24">
        <v>100</v>
      </c>
      <c r="AG51" s="27">
        <v>0.98346350080644962</v>
      </c>
      <c r="AH51" s="27">
        <v>1.9834635008064496</v>
      </c>
      <c r="AI51" s="27">
        <v>1.7590020155392163</v>
      </c>
      <c r="AJ51" s="27">
        <v>3.6270509323105209</v>
      </c>
      <c r="AK51" s="27">
        <v>15.152933173733116</v>
      </c>
      <c r="AL51" s="27">
        <v>3.6245902682719828</v>
      </c>
      <c r="AM51" s="27">
        <v>27.045807443961806</v>
      </c>
      <c r="AN51" s="23">
        <v>0.4511390185546939</v>
      </c>
      <c r="AO51" s="23">
        <v>0</v>
      </c>
      <c r="AP51" s="23">
        <v>0.82195498278401435</v>
      </c>
      <c r="AQ51" s="24">
        <v>87.199999999999989</v>
      </c>
      <c r="AR51" s="65" t="s">
        <v>64</v>
      </c>
      <c r="AS51" s="157">
        <v>0.5</v>
      </c>
      <c r="AU51" s="32"/>
    </row>
    <row r="52" spans="1:47" ht="18" customHeight="1" x14ac:dyDescent="0.25">
      <c r="A52" s="16">
        <v>51</v>
      </c>
      <c r="B52" s="148" t="s">
        <v>782</v>
      </c>
      <c r="C52" s="150" t="s">
        <v>686</v>
      </c>
      <c r="D52" s="18">
        <v>1063.3582528000002</v>
      </c>
      <c r="E52" s="150" t="s">
        <v>829</v>
      </c>
      <c r="F52" s="150" t="s">
        <v>896</v>
      </c>
      <c r="G52" s="18" t="s">
        <v>897</v>
      </c>
      <c r="H52" s="19" t="s">
        <v>704</v>
      </c>
      <c r="I52" s="20">
        <v>3401708.1071429998</v>
      </c>
      <c r="J52" s="20">
        <v>3159418.1134799998</v>
      </c>
      <c r="K52" s="20">
        <v>242289.99366299986</v>
      </c>
      <c r="L52" s="20">
        <v>56678.613146000003</v>
      </c>
      <c r="M52" s="20">
        <v>23143.427222999999</v>
      </c>
      <c r="N52" s="20">
        <v>91468.943781999988</v>
      </c>
      <c r="O52" s="153">
        <v>54313.104700000004</v>
      </c>
      <c r="P52" s="21">
        <v>1192.6469667260196</v>
      </c>
      <c r="Q52" s="20">
        <v>207386.07974799999</v>
      </c>
      <c r="R52" s="20">
        <v>287994.00432800001</v>
      </c>
      <c r="S52" s="20">
        <v>775784.29981400003</v>
      </c>
      <c r="T52" s="20">
        <v>120360.151854</v>
      </c>
      <c r="U52" s="20">
        <v>965902.81477199995</v>
      </c>
      <c r="V52" s="20">
        <v>574285.98221299995</v>
      </c>
      <c r="W52" s="20">
        <v>696433.96587099996</v>
      </c>
      <c r="X52" s="20">
        <v>1229.96</v>
      </c>
      <c r="Y52" s="20">
        <v>698698.188417</v>
      </c>
      <c r="Z52" s="20">
        <v>267204.62635500001</v>
      </c>
      <c r="AA52" s="21">
        <v>5867.4750574045202</v>
      </c>
      <c r="AB52" s="22">
        <v>7.1225980016989904E-2</v>
      </c>
      <c r="AC52" s="22">
        <v>1.5966421276990776E-2</v>
      </c>
      <c r="AD52" s="23">
        <v>5.6230403172414956E-2</v>
      </c>
      <c r="AE52" s="23">
        <v>0.20326408805452811</v>
      </c>
      <c r="AF52" s="24">
        <v>3.9522644118628167</v>
      </c>
      <c r="AG52" s="27">
        <v>0.11393805849741981</v>
      </c>
      <c r="AH52" s="27">
        <v>1.1139380584974199</v>
      </c>
      <c r="AI52" s="27">
        <v>0.81615522493238657</v>
      </c>
      <c r="AJ52" s="27">
        <v>42.869486971366214</v>
      </c>
      <c r="AK52" s="27">
        <v>15.23447531926486</v>
      </c>
      <c r="AL52" s="27">
        <v>11.811732383389312</v>
      </c>
      <c r="AM52" s="27">
        <v>28.262743563744923</v>
      </c>
      <c r="AN52" s="23">
        <v>0.72336282463565116</v>
      </c>
      <c r="AO52" s="23">
        <v>4.6030640141908035E-3</v>
      </c>
      <c r="AP52" s="23">
        <v>2.614843155779536</v>
      </c>
      <c r="AQ52" s="24">
        <v>73.599999999999994</v>
      </c>
      <c r="AR52" s="65" t="s">
        <v>68</v>
      </c>
      <c r="AS52" s="157">
        <v>0.3</v>
      </c>
      <c r="AU52" s="32"/>
    </row>
    <row r="53" spans="1:47" ht="18" customHeight="1" x14ac:dyDescent="0.25">
      <c r="A53" s="16">
        <v>52</v>
      </c>
      <c r="B53" s="148" t="s">
        <v>129</v>
      </c>
      <c r="C53" s="150" t="s">
        <v>686</v>
      </c>
      <c r="D53" s="18">
        <v>1511.999928</v>
      </c>
      <c r="E53" s="150" t="s">
        <v>844</v>
      </c>
      <c r="F53" s="150" t="s">
        <v>903</v>
      </c>
      <c r="G53" s="18" t="s">
        <v>904</v>
      </c>
      <c r="H53" s="19" t="s">
        <v>704</v>
      </c>
      <c r="I53" s="20">
        <v>800662.58455100004</v>
      </c>
      <c r="J53" s="20">
        <v>419878.433494</v>
      </c>
      <c r="K53" s="20">
        <v>380784.15105699998</v>
      </c>
      <c r="L53" s="20">
        <v>297108.18654000002</v>
      </c>
      <c r="M53" s="20">
        <v>203457.772084</v>
      </c>
      <c r="N53" s="20">
        <v>297570.08508699998</v>
      </c>
      <c r="O53" s="153">
        <v>71766.236382999996</v>
      </c>
      <c r="P53" s="21">
        <v>1139.1466634990475</v>
      </c>
      <c r="Q53" s="20">
        <v>187277.804687</v>
      </c>
      <c r="R53" s="20">
        <v>72243.639089999997</v>
      </c>
      <c r="S53" s="20">
        <v>572970.49068299995</v>
      </c>
      <c r="T53" s="20">
        <v>1272999.1373719999</v>
      </c>
      <c r="U53" s="20">
        <v>4505609.9271740001</v>
      </c>
      <c r="V53" s="20">
        <v>318626.95394699997</v>
      </c>
      <c r="W53" s="20">
        <v>762446.88664200006</v>
      </c>
      <c r="X53" s="20">
        <v>2265687.2352550002</v>
      </c>
      <c r="Y53" s="20">
        <v>3062651.8367849998</v>
      </c>
      <c r="Z53" s="20">
        <v>1442958.090389</v>
      </c>
      <c r="AA53" s="21">
        <v>22904.097763512593</v>
      </c>
      <c r="AB53" s="22">
        <v>0.47558629365769378</v>
      </c>
      <c r="AC53" s="22">
        <v>8.9633558215094389E-2</v>
      </c>
      <c r="AD53" s="23">
        <v>1.5928195636769886E-2</v>
      </c>
      <c r="AE53" s="23">
        <v>4.9735496034852188E-2</v>
      </c>
      <c r="AF53" s="24">
        <v>1.4625643544555504</v>
      </c>
      <c r="AG53" s="27">
        <v>-0.24851094453739569</v>
      </c>
      <c r="AH53" s="27">
        <v>0.75148905546260425</v>
      </c>
      <c r="AI53" s="27">
        <v>0.50586171017719483</v>
      </c>
      <c r="AJ53" s="27">
        <v>-4.2256587185891563</v>
      </c>
      <c r="AK53" s="27">
        <v>2.2420085188191345</v>
      </c>
      <c r="AL53" s="27">
        <v>11.082810814022631</v>
      </c>
      <c r="AM53" s="27">
        <v>0.62895768036724742</v>
      </c>
      <c r="AN53" s="23">
        <v>0.67974189649967109</v>
      </c>
      <c r="AO53" s="23">
        <v>1.5701684271676972</v>
      </c>
      <c r="AP53" s="23">
        <v>2.122481489368381</v>
      </c>
      <c r="AQ53" s="24">
        <v>49.2</v>
      </c>
      <c r="AR53" s="65" t="s">
        <v>78</v>
      </c>
      <c r="AS53" s="157">
        <v>0.2</v>
      </c>
      <c r="AU53" s="32"/>
    </row>
    <row r="54" spans="1:47" ht="18" customHeight="1" x14ac:dyDescent="0.25">
      <c r="A54" s="16">
        <v>53</v>
      </c>
      <c r="B54" s="148" t="s">
        <v>134</v>
      </c>
      <c r="C54" s="150" t="s">
        <v>686</v>
      </c>
      <c r="D54" s="18">
        <v>821.87586879999992</v>
      </c>
      <c r="E54" s="150" t="s">
        <v>848</v>
      </c>
      <c r="F54" s="150" t="s">
        <v>894</v>
      </c>
      <c r="G54" s="18" t="s">
        <v>893</v>
      </c>
      <c r="H54" s="19" t="s">
        <v>704</v>
      </c>
      <c r="I54" s="20">
        <v>1496773.8012930001</v>
      </c>
      <c r="J54" s="20">
        <v>1223210.4047950001</v>
      </c>
      <c r="K54" s="20">
        <v>273563.39649800002</v>
      </c>
      <c r="L54" s="20">
        <v>217092.950228</v>
      </c>
      <c r="M54" s="20">
        <v>30710.023695</v>
      </c>
      <c r="N54" s="20">
        <v>226730.382262</v>
      </c>
      <c r="O54" s="153">
        <v>156616.84638199999</v>
      </c>
      <c r="P54" s="21">
        <v>4268.5489282938297</v>
      </c>
      <c r="Q54" s="20">
        <v>377965.51479699998</v>
      </c>
      <c r="R54" s="20">
        <v>26112.213299999999</v>
      </c>
      <c r="S54" s="20">
        <v>496420.80366999999</v>
      </c>
      <c r="T54" s="20">
        <v>610831.35801099997</v>
      </c>
      <c r="U54" s="20">
        <v>1236424.755233</v>
      </c>
      <c r="V54" s="20">
        <v>294482.22787</v>
      </c>
      <c r="W54" s="20">
        <v>597601.48371399997</v>
      </c>
      <c r="X54" s="20">
        <v>49920.045763000002</v>
      </c>
      <c r="Y54" s="20">
        <v>647521.529477</v>
      </c>
      <c r="Z54" s="20">
        <v>588903.22575600003</v>
      </c>
      <c r="AA54" s="21">
        <v>16050.394904762046</v>
      </c>
      <c r="AB54" s="22">
        <v>0.18276869642004695</v>
      </c>
      <c r="AC54" s="22">
        <v>0.10463628254764031</v>
      </c>
      <c r="AD54" s="23">
        <v>0.1266691286462362</v>
      </c>
      <c r="AE54" s="23">
        <v>0.26594666072841477</v>
      </c>
      <c r="AF54" s="24">
        <v>7.3829439050193475</v>
      </c>
      <c r="AG54" s="27">
        <v>-0.1693112932303612</v>
      </c>
      <c r="AH54" s="27">
        <v>0.8306887067696388</v>
      </c>
      <c r="AI54" s="27">
        <v>0.19821786274160311</v>
      </c>
      <c r="AJ54" s="27">
        <v>-14.793079080335346</v>
      </c>
      <c r="AK54" s="27">
        <v>3.2363016119393047</v>
      </c>
      <c r="AL54" s="27">
        <v>57.320832366707123</v>
      </c>
      <c r="AM54" s="27">
        <v>2.4503879535045838</v>
      </c>
      <c r="AN54" s="23">
        <v>0.52370475982177889</v>
      </c>
      <c r="AO54" s="23">
        <v>8.4767825305958416E-2</v>
      </c>
      <c r="AP54" s="23">
        <v>1.0995380924357294</v>
      </c>
      <c r="AQ54" s="24">
        <v>62.400000000000006</v>
      </c>
      <c r="AR54" s="65" t="s">
        <v>73</v>
      </c>
      <c r="AS54" s="157">
        <v>0.3</v>
      </c>
      <c r="AU54" s="32"/>
    </row>
    <row r="55" spans="1:47" ht="18" customHeight="1" x14ac:dyDescent="0.25">
      <c r="A55" s="16">
        <v>54</v>
      </c>
      <c r="B55" s="148" t="s">
        <v>137</v>
      </c>
      <c r="C55" s="150" t="s">
        <v>686</v>
      </c>
      <c r="D55" s="18">
        <v>1804.9542896000003</v>
      </c>
      <c r="E55" s="150" t="s">
        <v>844</v>
      </c>
      <c r="F55" s="150" t="s">
        <v>845</v>
      </c>
      <c r="G55" s="18" t="s">
        <v>904</v>
      </c>
      <c r="H55" s="19" t="s">
        <v>704</v>
      </c>
      <c r="I55" s="20">
        <v>512367.43487900001</v>
      </c>
      <c r="J55" s="20">
        <v>192855.96351</v>
      </c>
      <c r="K55" s="20">
        <v>319511.47136899998</v>
      </c>
      <c r="L55" s="20">
        <v>271222.77882499999</v>
      </c>
      <c r="M55" s="20">
        <v>0</v>
      </c>
      <c r="N55" s="20">
        <v>357663.76155300002</v>
      </c>
      <c r="O55" s="153">
        <v>286123.04427999997</v>
      </c>
      <c r="P55" s="21">
        <v>13426.723319340508</v>
      </c>
      <c r="Q55" s="20">
        <v>405521.897474</v>
      </c>
      <c r="R55" s="20">
        <v>36990.750281000001</v>
      </c>
      <c r="S55" s="20">
        <v>1516592.981377</v>
      </c>
      <c r="T55" s="20">
        <v>202013.69022300001</v>
      </c>
      <c r="U55" s="20">
        <v>2405835.3144189999</v>
      </c>
      <c r="V55" s="20">
        <v>0</v>
      </c>
      <c r="W55" s="20">
        <v>1043458.5904249999</v>
      </c>
      <c r="X55" s="20">
        <v>0</v>
      </c>
      <c r="Y55" s="20">
        <v>1693683.640537</v>
      </c>
      <c r="Z55" s="20">
        <v>712151.67388200003</v>
      </c>
      <c r="AA55" s="21">
        <v>33418.711557051611</v>
      </c>
      <c r="AB55" s="22">
        <v>0.62359831952328382</v>
      </c>
      <c r="AC55" s="22">
        <v>0.55843331328730994</v>
      </c>
      <c r="AD55" s="23">
        <v>0.11892877395437916</v>
      </c>
      <c r="AE55" s="23">
        <v>0.40177262059965213</v>
      </c>
      <c r="AF55" s="24">
        <v>100</v>
      </c>
      <c r="AG55" s="27">
        <v>0.45342900551452908</v>
      </c>
      <c r="AH55" s="27">
        <v>1.4534290055145291</v>
      </c>
      <c r="AI55" s="27">
        <v>1.0647965277189022</v>
      </c>
      <c r="AJ55" s="27">
        <v>1.0829215645222039</v>
      </c>
      <c r="AK55" s="27">
        <v>0.47557472163969872</v>
      </c>
      <c r="AL55" s="27">
        <v>13.851231212851971</v>
      </c>
      <c r="AM55" s="27">
        <v>2.5363005562316343</v>
      </c>
      <c r="AN55" s="23">
        <v>0.70398984934096298</v>
      </c>
      <c r="AO55" s="23">
        <v>0</v>
      </c>
      <c r="AP55" s="23">
        <v>2.3782625284085688</v>
      </c>
      <c r="AQ55" s="24">
        <v>81.2</v>
      </c>
      <c r="AR55" s="65" t="s">
        <v>64</v>
      </c>
      <c r="AS55" s="157">
        <v>0.5</v>
      </c>
      <c r="AU55" s="32"/>
    </row>
    <row r="56" spans="1:47" ht="18" customHeight="1" x14ac:dyDescent="0.25">
      <c r="A56" s="16">
        <v>55</v>
      </c>
      <c r="B56" s="148" t="s">
        <v>140</v>
      </c>
      <c r="C56" s="150" t="s">
        <v>686</v>
      </c>
      <c r="D56" s="18">
        <v>349.09015808000004</v>
      </c>
      <c r="E56" s="150" t="s">
        <v>848</v>
      </c>
      <c r="F56" s="150" t="s">
        <v>888</v>
      </c>
      <c r="G56" s="18" t="s">
        <v>882</v>
      </c>
      <c r="H56" s="19" t="s">
        <v>704</v>
      </c>
      <c r="I56" s="20">
        <v>1640875.561186</v>
      </c>
      <c r="J56" s="20">
        <v>1491763.316135</v>
      </c>
      <c r="K56" s="20">
        <v>149112.24505100006</v>
      </c>
      <c r="L56" s="20">
        <v>106161.504048</v>
      </c>
      <c r="M56" s="20">
        <v>49083.369031000002</v>
      </c>
      <c r="N56" s="20">
        <v>121207.60285299999</v>
      </c>
      <c r="O56" s="153">
        <v>58106.335869000002</v>
      </c>
      <c r="P56" s="21">
        <v>1121.8783878384497</v>
      </c>
      <c r="Q56" s="20">
        <v>595594.30181600002</v>
      </c>
      <c r="R56" s="20">
        <v>199623.12477900001</v>
      </c>
      <c r="S56" s="20">
        <v>853488.531036</v>
      </c>
      <c r="T56" s="20">
        <v>569856.470585</v>
      </c>
      <c r="U56" s="20">
        <v>1456929.4280340001</v>
      </c>
      <c r="V56" s="20">
        <v>438963.55419200001</v>
      </c>
      <c r="W56" s="20">
        <v>641964.59456500004</v>
      </c>
      <c r="X56" s="20">
        <v>145316.791945</v>
      </c>
      <c r="Y56" s="20">
        <v>787619.20760099997</v>
      </c>
      <c r="Z56" s="20">
        <v>669310.22043300013</v>
      </c>
      <c r="AA56" s="21">
        <v>12922.595442191221</v>
      </c>
      <c r="AB56" s="22">
        <v>9.087358516280418E-2</v>
      </c>
      <c r="AC56" s="22">
        <v>3.5411787001691723E-2</v>
      </c>
      <c r="AD56" s="23">
        <v>3.9882738827926249E-2</v>
      </c>
      <c r="AE56" s="23">
        <v>8.681525262143612E-2</v>
      </c>
      <c r="AF56" s="24">
        <v>2.4694230499224261</v>
      </c>
      <c r="AG56" s="27">
        <v>0.32949470774837691</v>
      </c>
      <c r="AH56" s="27">
        <v>1.329494707748377</v>
      </c>
      <c r="AI56" s="27">
        <v>0.40172656156333825</v>
      </c>
      <c r="AJ56" s="27">
        <v>7.7573989429369608</v>
      </c>
      <c r="AK56" s="27">
        <v>2.5046635127074435</v>
      </c>
      <c r="AL56" s="27">
        <v>8.2198671271306392</v>
      </c>
      <c r="AM56" s="27">
        <v>2.8794541185107883</v>
      </c>
      <c r="AN56" s="23">
        <v>0.54060216812548278</v>
      </c>
      <c r="AO56" s="23">
        <v>0.2171142580954307</v>
      </c>
      <c r="AP56" s="23">
        <v>1.1767625587600643</v>
      </c>
      <c r="AQ56" s="24">
        <v>66.8</v>
      </c>
      <c r="AR56" s="65" t="s">
        <v>71</v>
      </c>
      <c r="AS56" s="157">
        <v>0.3</v>
      </c>
      <c r="AU56" s="32"/>
    </row>
    <row r="57" spans="1:47" ht="18" customHeight="1" x14ac:dyDescent="0.25">
      <c r="A57" s="16">
        <v>56</v>
      </c>
      <c r="B57" s="148" t="s">
        <v>744</v>
      </c>
      <c r="C57" s="150" t="s">
        <v>686</v>
      </c>
      <c r="D57" s="18">
        <v>331.05600000000004</v>
      </c>
      <c r="E57" s="150" t="s">
        <v>795</v>
      </c>
      <c r="F57" s="150" t="s">
        <v>855</v>
      </c>
      <c r="G57" s="18" t="s">
        <v>854</v>
      </c>
      <c r="H57" s="19" t="s">
        <v>704</v>
      </c>
      <c r="I57" s="20">
        <v>172175.73705200001</v>
      </c>
      <c r="J57" s="20">
        <v>151364.89317699999</v>
      </c>
      <c r="K57" s="20">
        <v>20810.843875000006</v>
      </c>
      <c r="L57" s="20">
        <v>17002.824701000001</v>
      </c>
      <c r="M57" s="20">
        <v>25106.732233999999</v>
      </c>
      <c r="N57" s="20">
        <v>42496.715504</v>
      </c>
      <c r="O57" s="153">
        <v>12147.119262</v>
      </c>
      <c r="P57" s="21">
        <v>355.17892578947368</v>
      </c>
      <c r="Q57" s="20">
        <v>63187.285725000002</v>
      </c>
      <c r="R57" s="20">
        <v>62000.600933000002</v>
      </c>
      <c r="S57" s="20">
        <v>158250.99393</v>
      </c>
      <c r="T57" s="20">
        <v>546740.08735299984</v>
      </c>
      <c r="U57" s="20">
        <v>762043.00111399998</v>
      </c>
      <c r="V57" s="20">
        <v>85059.587115999995</v>
      </c>
      <c r="W57" s="20">
        <v>150303.073527</v>
      </c>
      <c r="X57" s="20">
        <v>240567.81578899999</v>
      </c>
      <c r="Y57" s="20">
        <v>392146.68931599997</v>
      </c>
      <c r="Z57" s="20">
        <v>369896.31179800001</v>
      </c>
      <c r="AA57" s="21">
        <v>10815.681631520469</v>
      </c>
      <c r="AB57" s="22">
        <v>0.12086978241722163</v>
      </c>
      <c r="AC57" s="22">
        <v>7.0550702845728855E-2</v>
      </c>
      <c r="AD57" s="23">
        <v>1.5940201857693879E-2</v>
      </c>
      <c r="AE57" s="23">
        <v>3.2839254879171463E-2</v>
      </c>
      <c r="AF57" s="24">
        <v>1.6926422406516992</v>
      </c>
      <c r="AG57" s="27">
        <v>5.2879293925897367E-2</v>
      </c>
      <c r="AH57" s="27">
        <v>1.0528792939258973</v>
      </c>
      <c r="AI57" s="27">
        <v>0.63248013479859433</v>
      </c>
      <c r="AJ57" s="27">
        <v>21.662992118920958</v>
      </c>
      <c r="AK57" s="27">
        <v>2.3954960470332813</v>
      </c>
      <c r="AL57" s="27">
        <v>2.7770011009741515</v>
      </c>
      <c r="AM57" s="27">
        <v>0.31491332176789089</v>
      </c>
      <c r="AN57" s="23">
        <v>0.51459916138949702</v>
      </c>
      <c r="AO57" s="23">
        <v>0.65036554330494056</v>
      </c>
      <c r="AP57" s="23">
        <v>1.060153012637095</v>
      </c>
      <c r="AQ57" s="24">
        <v>65.199999999999989</v>
      </c>
      <c r="AR57" s="65" t="s">
        <v>71</v>
      </c>
      <c r="AS57" s="157">
        <v>0.3</v>
      </c>
      <c r="AU57" s="32"/>
    </row>
    <row r="58" spans="1:47" ht="18" customHeight="1" x14ac:dyDescent="0.25">
      <c r="A58" s="16">
        <v>57</v>
      </c>
      <c r="B58" s="148" t="s">
        <v>141</v>
      </c>
      <c r="C58" s="150" t="s">
        <v>686</v>
      </c>
      <c r="D58" s="18">
        <v>770.59066774999997</v>
      </c>
      <c r="E58" s="150" t="s">
        <v>833</v>
      </c>
      <c r="F58" s="150" t="s">
        <v>838</v>
      </c>
      <c r="G58" s="18" t="s">
        <v>839</v>
      </c>
      <c r="H58" s="19" t="s">
        <v>704</v>
      </c>
      <c r="I58" s="20">
        <v>2093845.8224790001</v>
      </c>
      <c r="J58" s="20">
        <v>1976528.0930029999</v>
      </c>
      <c r="K58" s="20">
        <v>117317.72947599999</v>
      </c>
      <c r="L58" s="20">
        <v>93935.818513000006</v>
      </c>
      <c r="M58" s="20">
        <v>45194.348404999997</v>
      </c>
      <c r="N58" s="20">
        <v>118219.562441</v>
      </c>
      <c r="O58" s="153">
        <v>64798.989414000003</v>
      </c>
      <c r="P58" s="21">
        <v>1408.5079382723941</v>
      </c>
      <c r="Q58" s="20">
        <v>63926.962822000001</v>
      </c>
      <c r="R58" s="20">
        <v>245473.14989900001</v>
      </c>
      <c r="S58" s="20">
        <v>982342.01957300003</v>
      </c>
      <c r="T58" s="20">
        <v>338800.23480099998</v>
      </c>
      <c r="U58" s="20">
        <v>1499114.65224</v>
      </c>
      <c r="V58" s="20">
        <v>711404.864221</v>
      </c>
      <c r="W58" s="20">
        <v>744290.81542200001</v>
      </c>
      <c r="X58" s="20">
        <v>180382.59230700001</v>
      </c>
      <c r="Y58" s="20">
        <v>924673.40772899997</v>
      </c>
      <c r="Z58" s="20">
        <v>574441.244511</v>
      </c>
      <c r="AA58" s="21">
        <v>12486.383819899627</v>
      </c>
      <c r="AB58" s="22">
        <v>5.6029784149580868E-2</v>
      </c>
      <c r="AC58" s="22">
        <v>3.0947354728000701E-2</v>
      </c>
      <c r="AD58" s="23">
        <v>4.3224838952228478E-2</v>
      </c>
      <c r="AE58" s="23">
        <v>0.11280351129585224</v>
      </c>
      <c r="AF58" s="24">
        <v>2.6158041129744665</v>
      </c>
      <c r="AG58" s="27">
        <v>0.31983627799575776</v>
      </c>
      <c r="AH58" s="27">
        <v>1.3198362779957578</v>
      </c>
      <c r="AI58" s="27">
        <v>1.2339465135415846</v>
      </c>
      <c r="AJ58" s="27">
        <v>8.7957791683794095</v>
      </c>
      <c r="AK58" s="27">
        <v>30.918535868918084</v>
      </c>
      <c r="AL58" s="27">
        <v>8.5298364539686453</v>
      </c>
      <c r="AM58" s="27">
        <v>6.1801781917561414</v>
      </c>
      <c r="AN58" s="23">
        <v>0.61681300115860971</v>
      </c>
      <c r="AO58" s="23">
        <v>0.31401399887390197</v>
      </c>
      <c r="AP58" s="23">
        <v>1.6096918815711767</v>
      </c>
      <c r="AQ58" s="24">
        <v>72.8</v>
      </c>
      <c r="AR58" s="65" t="s">
        <v>68</v>
      </c>
      <c r="AS58" s="157">
        <v>0.3</v>
      </c>
      <c r="AU58" s="32"/>
    </row>
    <row r="59" spans="1:47" ht="18" customHeight="1" x14ac:dyDescent="0.25">
      <c r="A59" s="16">
        <v>58</v>
      </c>
      <c r="B59" s="148" t="s">
        <v>142</v>
      </c>
      <c r="C59" s="150" t="s">
        <v>686</v>
      </c>
      <c r="D59" s="18">
        <v>2222.8358032000001</v>
      </c>
      <c r="E59" s="150" t="s">
        <v>833</v>
      </c>
      <c r="F59" s="150" t="s">
        <v>834</v>
      </c>
      <c r="G59" s="18" t="s">
        <v>836</v>
      </c>
      <c r="H59" s="19" t="s">
        <v>704</v>
      </c>
      <c r="I59" s="20">
        <v>6928533.6863540001</v>
      </c>
      <c r="J59" s="20">
        <v>5927152.0932369996</v>
      </c>
      <c r="K59" s="20">
        <v>1001381.5931170001</v>
      </c>
      <c r="L59" s="20">
        <v>422114.160776</v>
      </c>
      <c r="M59" s="20">
        <v>265872.72982100002</v>
      </c>
      <c r="N59" s="20">
        <v>464550.71208299999</v>
      </c>
      <c r="O59" s="153">
        <v>160600.089271</v>
      </c>
      <c r="P59" s="21">
        <v>1762.9022227242845</v>
      </c>
      <c r="Q59" s="20">
        <v>2764537.5318829999</v>
      </c>
      <c r="R59" s="20">
        <v>413775.46948500001</v>
      </c>
      <c r="S59" s="20">
        <v>4148284.7052449998</v>
      </c>
      <c r="T59" s="20">
        <v>4987469.0691999998</v>
      </c>
      <c r="U59" s="20">
        <v>9268912.428723</v>
      </c>
      <c r="V59" s="20">
        <v>3203056.9784110002</v>
      </c>
      <c r="W59" s="20">
        <v>4681946.0387460003</v>
      </c>
      <c r="X59" s="20">
        <v>1475210.6630210001</v>
      </c>
      <c r="Y59" s="20">
        <v>6498599.56207</v>
      </c>
      <c r="Z59" s="20">
        <v>2770312.866653</v>
      </c>
      <c r="AA59" s="21">
        <v>30409.638826683626</v>
      </c>
      <c r="AB59" s="22">
        <v>0.14453008940250339</v>
      </c>
      <c r="AC59" s="22">
        <v>2.3179520594279239E-2</v>
      </c>
      <c r="AD59" s="23">
        <v>1.7326745775839234E-2</v>
      </c>
      <c r="AE59" s="23">
        <v>5.7971823761924661E-2</v>
      </c>
      <c r="AF59" s="24">
        <v>1.7472672447293138</v>
      </c>
      <c r="AG59" s="27">
        <v>-0.11398280310892579</v>
      </c>
      <c r="AH59" s="27">
        <v>0.88601719689107417</v>
      </c>
      <c r="AI59" s="27">
        <v>0.2955495774429342</v>
      </c>
      <c r="AJ59" s="27">
        <v>-12.983016102928904</v>
      </c>
      <c r="AK59" s="27">
        <v>2.1439940767235157</v>
      </c>
      <c r="AL59" s="27">
        <v>16.744669989686688</v>
      </c>
      <c r="AM59" s="27">
        <v>1.3891883017663207</v>
      </c>
      <c r="AN59" s="23">
        <v>0.70111780773025678</v>
      </c>
      <c r="AO59" s="23">
        <v>0.53250688064099438</v>
      </c>
      <c r="AP59" s="23">
        <v>2.3457998698614109</v>
      </c>
      <c r="AQ59" s="24">
        <v>56.800000000000004</v>
      </c>
      <c r="AR59" s="65" t="s">
        <v>75</v>
      </c>
      <c r="AS59" s="157">
        <v>0.2</v>
      </c>
      <c r="AU59" s="32"/>
    </row>
    <row r="60" spans="1:47" ht="18" customHeight="1" x14ac:dyDescent="0.25">
      <c r="A60" s="16">
        <v>59</v>
      </c>
      <c r="B60" s="148" t="s">
        <v>912</v>
      </c>
      <c r="C60" s="150" t="s">
        <v>686</v>
      </c>
      <c r="D60" s="18">
        <v>3011.7876124999998</v>
      </c>
      <c r="E60" s="150" t="s">
        <v>869</v>
      </c>
      <c r="F60" s="150" t="s">
        <v>891</v>
      </c>
      <c r="G60" s="18" t="s">
        <v>892</v>
      </c>
      <c r="H60" s="19" t="s">
        <v>709</v>
      </c>
      <c r="I60" s="20">
        <v>1401024.3162509999</v>
      </c>
      <c r="J60" s="20">
        <v>972896.27893100004</v>
      </c>
      <c r="K60" s="20">
        <v>428128.03732</v>
      </c>
      <c r="L60" s="20">
        <v>186556.96830199999</v>
      </c>
      <c r="M60" s="20">
        <v>8365.8396649999995</v>
      </c>
      <c r="N60" s="20">
        <v>209392.18376300001</v>
      </c>
      <c r="O60" s="153">
        <v>163004.79829400001</v>
      </c>
      <c r="P60" s="21">
        <v>3112.0308294663987</v>
      </c>
      <c r="Q60" s="20">
        <v>269729.04185799998</v>
      </c>
      <c r="R60" s="20">
        <v>368553.25793999998</v>
      </c>
      <c r="S60" s="20">
        <v>1021237.151785</v>
      </c>
      <c r="T60" s="20">
        <v>236550.59780700001</v>
      </c>
      <c r="U60" s="20">
        <v>1434340.8771860001</v>
      </c>
      <c r="V60" s="20">
        <v>95986.460433999993</v>
      </c>
      <c r="W60" s="20">
        <v>497319.705472</v>
      </c>
      <c r="X60" s="20">
        <v>0</v>
      </c>
      <c r="Y60" s="20">
        <v>543686.58799399994</v>
      </c>
      <c r="Z60" s="20">
        <v>890654.28919200017</v>
      </c>
      <c r="AA60" s="21">
        <v>17004.061447091834</v>
      </c>
      <c r="AB60" s="22">
        <v>0.3055821603907829</v>
      </c>
      <c r="AC60" s="22">
        <v>0.11634687307225648</v>
      </c>
      <c r="AD60" s="23">
        <v>0.11364439296591429</v>
      </c>
      <c r="AE60" s="23">
        <v>0.18301691270344372</v>
      </c>
      <c r="AF60" s="24">
        <v>25.029428263970921</v>
      </c>
      <c r="AG60" s="27">
        <v>1.0534821776582459</v>
      </c>
      <c r="AH60" s="27">
        <v>2.0534821776582457</v>
      </c>
      <c r="AI60" s="27">
        <v>1.5111166954740973</v>
      </c>
      <c r="AJ60" s="27">
        <v>2.6741318238408054</v>
      </c>
      <c r="AK60" s="27">
        <v>3.6069392907389837</v>
      </c>
      <c r="AL60" s="27">
        <v>3.8014161754583782</v>
      </c>
      <c r="AM60" s="27">
        <v>5.9227257476393529</v>
      </c>
      <c r="AN60" s="23">
        <v>0.37904977585289623</v>
      </c>
      <c r="AO60" s="23">
        <v>0</v>
      </c>
      <c r="AP60" s="23">
        <v>0.61043504151002448</v>
      </c>
      <c r="AQ60" s="24">
        <v>86.4</v>
      </c>
      <c r="AR60" s="65" t="s">
        <v>64</v>
      </c>
      <c r="AS60" s="157">
        <v>0.5</v>
      </c>
      <c r="AU60" s="32"/>
    </row>
    <row r="61" spans="1:47" ht="18" customHeight="1" x14ac:dyDescent="0.25">
      <c r="A61" s="16">
        <v>60</v>
      </c>
      <c r="B61" s="148" t="s">
        <v>146</v>
      </c>
      <c r="C61" s="150" t="s">
        <v>686</v>
      </c>
      <c r="D61" s="18">
        <v>1028.6741144</v>
      </c>
      <c r="E61" s="150" t="s">
        <v>869</v>
      </c>
      <c r="F61" s="150" t="s">
        <v>891</v>
      </c>
      <c r="G61" s="18" t="s">
        <v>892</v>
      </c>
      <c r="H61" s="19" t="s">
        <v>704</v>
      </c>
      <c r="I61" s="20">
        <v>768082.48967000004</v>
      </c>
      <c r="J61" s="20">
        <v>584130.09950000001</v>
      </c>
      <c r="K61" s="20">
        <v>183952.39017</v>
      </c>
      <c r="L61" s="20">
        <v>5009.0194890000002</v>
      </c>
      <c r="M61" s="20">
        <v>42721.616845999997</v>
      </c>
      <c r="N61" s="20">
        <v>62002.536205999997</v>
      </c>
      <c r="O61" s="153">
        <v>7857.9533080000001</v>
      </c>
      <c r="P61" s="21">
        <v>138.2643471667007</v>
      </c>
      <c r="Q61" s="20">
        <v>251571.16815300001</v>
      </c>
      <c r="R61" s="20">
        <v>183415.66386500001</v>
      </c>
      <c r="S61" s="20">
        <v>1215216.3868869999</v>
      </c>
      <c r="T61" s="20">
        <v>414552.59714700002</v>
      </c>
      <c r="U61" s="20">
        <v>1667952.6109760001</v>
      </c>
      <c r="V61" s="20">
        <v>262417.77896099997</v>
      </c>
      <c r="W61" s="20">
        <v>355366.18847400002</v>
      </c>
      <c r="X61" s="20">
        <v>63946.903162000002</v>
      </c>
      <c r="Y61" s="20">
        <v>862525.28213299997</v>
      </c>
      <c r="Z61" s="20">
        <v>805427.328843</v>
      </c>
      <c r="AA61" s="21">
        <v>14171.868863018315</v>
      </c>
      <c r="AB61" s="22">
        <v>0.23949561752023998</v>
      </c>
      <c r="AC61" s="22">
        <v>1.0230611182629747E-2</v>
      </c>
      <c r="AD61" s="23">
        <v>4.7111370288883264E-3</v>
      </c>
      <c r="AE61" s="23">
        <v>9.7562536390315754E-3</v>
      </c>
      <c r="AF61" s="24">
        <v>1.4513153008581712</v>
      </c>
      <c r="AG61" s="27">
        <v>2.4196173589427175</v>
      </c>
      <c r="AH61" s="27">
        <v>3.4196173589427175</v>
      </c>
      <c r="AI61" s="27">
        <v>2.7116964134152677</v>
      </c>
      <c r="AJ61" s="27">
        <v>0.89327477168421565</v>
      </c>
      <c r="AK61" s="27">
        <v>2.3219278416863136</v>
      </c>
      <c r="AL61" s="27">
        <v>4.187660276579944</v>
      </c>
      <c r="AM61" s="27">
        <v>1.8527986435401311</v>
      </c>
      <c r="AN61" s="23">
        <v>0.51711617971465895</v>
      </c>
      <c r="AO61" s="23">
        <v>7.9395000482365086E-2</v>
      </c>
      <c r="AP61" s="23">
        <v>1.0708915022439349</v>
      </c>
      <c r="AQ61" s="24">
        <v>65.599999999999994</v>
      </c>
      <c r="AR61" s="65" t="s">
        <v>71</v>
      </c>
      <c r="AS61" s="157">
        <v>0.3</v>
      </c>
      <c r="AU61" s="32"/>
    </row>
    <row r="62" spans="1:47" ht="18" customHeight="1" x14ac:dyDescent="0.25">
      <c r="A62" s="16">
        <v>61</v>
      </c>
      <c r="B62" s="148" t="s">
        <v>147</v>
      </c>
      <c r="C62" s="150" t="s">
        <v>686</v>
      </c>
      <c r="D62" s="18">
        <v>3753.4459999999999</v>
      </c>
      <c r="E62" s="150" t="s">
        <v>848</v>
      </c>
      <c r="F62" s="150" t="s">
        <v>886</v>
      </c>
      <c r="G62" s="18" t="s">
        <v>882</v>
      </c>
      <c r="H62" s="19" t="s">
        <v>709</v>
      </c>
      <c r="I62" s="20">
        <v>6972418.6221770002</v>
      </c>
      <c r="J62" s="20">
        <v>6068509.2565219998</v>
      </c>
      <c r="K62" s="20">
        <v>903909.36565500044</v>
      </c>
      <c r="L62" s="20">
        <v>370260.44313199999</v>
      </c>
      <c r="M62" s="20">
        <v>96516.509669000006</v>
      </c>
      <c r="N62" s="20">
        <v>542484.41199499997</v>
      </c>
      <c r="O62" s="153">
        <v>399504.99553800002</v>
      </c>
      <c r="P62" s="21">
        <v>754.63731684548543</v>
      </c>
      <c r="Q62" s="20">
        <v>1746045.151995</v>
      </c>
      <c r="R62" s="20">
        <v>279473.51276100002</v>
      </c>
      <c r="S62" s="20">
        <v>4641207.0342389997</v>
      </c>
      <c r="T62" s="20">
        <v>6039727.560335</v>
      </c>
      <c r="U62" s="20">
        <v>10726857.359158</v>
      </c>
      <c r="V62" s="20">
        <v>1129961.9188669999</v>
      </c>
      <c r="W62" s="20">
        <v>3467643.164045</v>
      </c>
      <c r="X62" s="20">
        <v>1061017.17829</v>
      </c>
      <c r="Y62" s="20">
        <v>4680103.8941930002</v>
      </c>
      <c r="Z62" s="20">
        <v>6046753.4649639996</v>
      </c>
      <c r="AA62" s="21">
        <v>11421.899253804308</v>
      </c>
      <c r="AB62" s="22">
        <v>0.12964071933087296</v>
      </c>
      <c r="AC62" s="22">
        <v>5.729790725234201E-2</v>
      </c>
      <c r="AD62" s="23">
        <v>3.724343320338129E-2</v>
      </c>
      <c r="AE62" s="23">
        <v>6.6069337513560852E-2</v>
      </c>
      <c r="AF62" s="24">
        <v>5.6206385193106474</v>
      </c>
      <c r="AG62" s="27">
        <v>0.3384327090983143</v>
      </c>
      <c r="AH62" s="27">
        <v>1.3384327090983144</v>
      </c>
      <c r="AI62" s="27">
        <v>0.8349076722377623</v>
      </c>
      <c r="AJ62" s="27">
        <v>5.9412348993194568</v>
      </c>
      <c r="AK62" s="27">
        <v>3.4755740706866769</v>
      </c>
      <c r="AL62" s="27">
        <v>24.948405855332947</v>
      </c>
      <c r="AM62" s="27">
        <v>1.1544260154989949</v>
      </c>
      <c r="AN62" s="23">
        <v>0.43629776527207992</v>
      </c>
      <c r="AO62" s="23">
        <v>0.17546889987126618</v>
      </c>
      <c r="AP62" s="23">
        <v>0.77398622604847078</v>
      </c>
      <c r="AQ62" s="24">
        <v>77.600000000000009</v>
      </c>
      <c r="AR62" s="65" t="s">
        <v>66</v>
      </c>
      <c r="AS62" s="157">
        <v>0.5</v>
      </c>
      <c r="AU62" s="32"/>
    </row>
    <row r="63" spans="1:47" ht="18" customHeight="1" x14ac:dyDescent="0.25">
      <c r="A63" s="16">
        <v>62</v>
      </c>
      <c r="B63" s="148" t="s">
        <v>149</v>
      </c>
      <c r="C63" s="150" t="s">
        <v>686</v>
      </c>
      <c r="D63" s="18">
        <v>1103.5273391999999</v>
      </c>
      <c r="E63" s="150" t="s">
        <v>829</v>
      </c>
      <c r="F63" s="150" t="s">
        <v>830</v>
      </c>
      <c r="G63" s="18" t="s">
        <v>900</v>
      </c>
      <c r="H63" s="19" t="s">
        <v>704</v>
      </c>
      <c r="I63" s="20">
        <v>7550954.3877330003</v>
      </c>
      <c r="J63" s="20">
        <v>7055766.3873100001</v>
      </c>
      <c r="K63" s="20">
        <v>495188.00042299944</v>
      </c>
      <c r="L63" s="20">
        <v>182507.10865499999</v>
      </c>
      <c r="M63" s="20">
        <v>51144.328607000003</v>
      </c>
      <c r="N63" s="20">
        <v>235040.08928300001</v>
      </c>
      <c r="O63" s="153">
        <v>144956.85790199999</v>
      </c>
      <c r="P63" s="21">
        <v>3467.8443502696323</v>
      </c>
      <c r="Q63" s="20">
        <v>838605.94468800002</v>
      </c>
      <c r="R63" s="20">
        <v>881786.28951100004</v>
      </c>
      <c r="S63" s="20">
        <v>1941470.0979500001</v>
      </c>
      <c r="T63" s="20">
        <v>79419.678604999994</v>
      </c>
      <c r="U63" s="20">
        <v>2046362.802963</v>
      </c>
      <c r="V63" s="20">
        <v>594193.515564</v>
      </c>
      <c r="W63" s="20">
        <v>1151385.142641</v>
      </c>
      <c r="X63" s="20">
        <v>0</v>
      </c>
      <c r="Y63" s="20">
        <v>1155873.7720679999</v>
      </c>
      <c r="Z63" s="20">
        <v>890489.03089499997</v>
      </c>
      <c r="AA63" s="21">
        <v>21303.423649359462</v>
      </c>
      <c r="AB63" s="22">
        <v>6.5579524785299118E-2</v>
      </c>
      <c r="AC63" s="22">
        <v>1.9197157135194924E-2</v>
      </c>
      <c r="AD63" s="23">
        <v>7.0836343238897773E-2</v>
      </c>
      <c r="AE63" s="23">
        <v>0.16278342896184675</v>
      </c>
      <c r="AF63" s="24">
        <v>4.5956237120459651</v>
      </c>
      <c r="AG63" s="27">
        <v>0.68620388265279819</v>
      </c>
      <c r="AH63" s="27">
        <v>1.6862038826527983</v>
      </c>
      <c r="AI63" s="27">
        <v>0.95785859346099911</v>
      </c>
      <c r="AJ63" s="27">
        <v>9.5571423515840053</v>
      </c>
      <c r="AK63" s="27">
        <v>8.4136851545156528</v>
      </c>
      <c r="AL63" s="27">
        <v>8.5632476684576577</v>
      </c>
      <c r="AM63" s="27">
        <v>95.076617286356253</v>
      </c>
      <c r="AN63" s="23">
        <v>0.56484303291399263</v>
      </c>
      <c r="AO63" s="23">
        <v>0</v>
      </c>
      <c r="AP63" s="23">
        <v>1.298021347782657</v>
      </c>
      <c r="AQ63" s="24">
        <v>77.600000000000009</v>
      </c>
      <c r="AR63" s="65" t="s">
        <v>66</v>
      </c>
      <c r="AS63" s="157">
        <v>0.5</v>
      </c>
      <c r="AU63" s="32"/>
    </row>
    <row r="64" spans="1:47" ht="18" customHeight="1" x14ac:dyDescent="0.25">
      <c r="A64" s="16">
        <v>63</v>
      </c>
      <c r="B64" s="148" t="s">
        <v>150</v>
      </c>
      <c r="C64" s="150" t="s">
        <v>686</v>
      </c>
      <c r="D64" s="18">
        <v>467.55281774999997</v>
      </c>
      <c r="E64" s="150" t="s">
        <v>848</v>
      </c>
      <c r="F64" s="150" t="s">
        <v>849</v>
      </c>
      <c r="G64" s="18" t="s">
        <v>847</v>
      </c>
      <c r="H64" s="19" t="s">
        <v>704</v>
      </c>
      <c r="I64" s="20">
        <v>324837.36453199998</v>
      </c>
      <c r="J64" s="20">
        <v>226664.55645500001</v>
      </c>
      <c r="K64" s="20">
        <v>98172.808076999994</v>
      </c>
      <c r="L64" s="20">
        <v>82767.008476000003</v>
      </c>
      <c r="M64" s="20">
        <v>0</v>
      </c>
      <c r="N64" s="20">
        <v>82611.745125000001</v>
      </c>
      <c r="O64" s="153">
        <v>66697.738308</v>
      </c>
      <c r="P64" s="21">
        <v>4529.227738311497</v>
      </c>
      <c r="Q64" s="20">
        <v>139.94999999999999</v>
      </c>
      <c r="R64" s="20">
        <v>55491.873165999998</v>
      </c>
      <c r="S64" s="20">
        <v>241939.74674500001</v>
      </c>
      <c r="T64" s="20">
        <v>106460.237043</v>
      </c>
      <c r="U64" s="20">
        <v>423934.30311799998</v>
      </c>
      <c r="V64" s="20">
        <v>0</v>
      </c>
      <c r="W64" s="20">
        <v>28301.825455999999</v>
      </c>
      <c r="X64" s="20">
        <v>0</v>
      </c>
      <c r="Y64" s="20">
        <v>32718.993913999999</v>
      </c>
      <c r="Z64" s="20">
        <v>391215.30920399999</v>
      </c>
      <c r="AA64" s="21">
        <v>26566.166635463509</v>
      </c>
      <c r="AB64" s="22">
        <v>0.3022214153794765</v>
      </c>
      <c r="AC64" s="22">
        <v>0.20532655904314712</v>
      </c>
      <c r="AD64" s="23">
        <v>0.1573303642037078</v>
      </c>
      <c r="AE64" s="23">
        <v>0.17048856918127489</v>
      </c>
      <c r="AF64" s="24">
        <v>100</v>
      </c>
      <c r="AG64" s="27">
        <v>7.5485562449367976</v>
      </c>
      <c r="AH64" s="27">
        <v>8.5485562449367976</v>
      </c>
      <c r="AI64" s="27">
        <v>8.5436113342200812</v>
      </c>
      <c r="AJ64" s="27">
        <v>1.5205042371320128</v>
      </c>
      <c r="AK64" s="27">
        <v>1619.6109785995</v>
      </c>
      <c r="AL64" s="27">
        <v>5.853782653187289</v>
      </c>
      <c r="AM64" s="27">
        <v>3.0512553189299774</v>
      </c>
      <c r="AN64" s="23">
        <v>7.7179397074864292E-2</v>
      </c>
      <c r="AO64" s="23">
        <v>0</v>
      </c>
      <c r="AP64" s="23">
        <v>8.3634237066470773E-2</v>
      </c>
      <c r="AQ64" s="24">
        <v>87.6</v>
      </c>
      <c r="AR64" s="65" t="s">
        <v>64</v>
      </c>
      <c r="AS64" s="157">
        <v>0.5</v>
      </c>
      <c r="AU64" s="32"/>
    </row>
    <row r="65" spans="1:47" ht="18" customHeight="1" x14ac:dyDescent="0.25">
      <c r="A65" s="16">
        <v>64</v>
      </c>
      <c r="B65" s="148" t="s">
        <v>151</v>
      </c>
      <c r="C65" s="150" t="s">
        <v>686</v>
      </c>
      <c r="D65" s="18">
        <v>2142.20780255</v>
      </c>
      <c r="E65" s="150" t="s">
        <v>848</v>
      </c>
      <c r="F65" s="150" t="s">
        <v>887</v>
      </c>
      <c r="G65" s="18" t="s">
        <v>882</v>
      </c>
      <c r="H65" s="19" t="s">
        <v>709</v>
      </c>
      <c r="I65" s="20">
        <v>1014176.988149</v>
      </c>
      <c r="J65" s="20">
        <v>826510.74280300003</v>
      </c>
      <c r="K65" s="20">
        <v>187666.24534600004</v>
      </c>
      <c r="L65" s="20">
        <v>136938.88363699999</v>
      </c>
      <c r="M65" s="20">
        <v>19260.127697</v>
      </c>
      <c r="N65" s="20">
        <v>145227.104058</v>
      </c>
      <c r="O65" s="153">
        <v>106820.42301499999</v>
      </c>
      <c r="P65" s="21">
        <v>1987.1059437280687</v>
      </c>
      <c r="Q65" s="20">
        <v>393426.85456800001</v>
      </c>
      <c r="R65" s="20">
        <v>339604.59278800001</v>
      </c>
      <c r="S65" s="20">
        <v>808496.20884700003</v>
      </c>
      <c r="T65" s="20">
        <v>1208591.9685810001</v>
      </c>
      <c r="U65" s="20">
        <v>2055473.036268</v>
      </c>
      <c r="V65" s="20">
        <v>240193.103435</v>
      </c>
      <c r="W65" s="20">
        <v>490858.21085899998</v>
      </c>
      <c r="X65" s="20">
        <v>589427.37457099999</v>
      </c>
      <c r="Y65" s="20">
        <v>1080285.58543</v>
      </c>
      <c r="Z65" s="20">
        <v>975187.45083800005</v>
      </c>
      <c r="AA65" s="21">
        <v>18140.733065034787</v>
      </c>
      <c r="AB65" s="22">
        <v>0.18504289442468463</v>
      </c>
      <c r="AC65" s="22">
        <v>0.10532720054116061</v>
      </c>
      <c r="AD65" s="23">
        <v>5.1968778539147109E-2</v>
      </c>
      <c r="AE65" s="23">
        <v>0.10953834867666401</v>
      </c>
      <c r="AF65" s="24">
        <v>7.5402980885023361</v>
      </c>
      <c r="AG65" s="27">
        <v>0.64710743542852178</v>
      </c>
      <c r="AH65" s="27">
        <v>1.6471074354285218</v>
      </c>
      <c r="AI65" s="27">
        <v>0.84559928936022122</v>
      </c>
      <c r="AJ65" s="27">
        <v>3.1928704832956236</v>
      </c>
      <c r="AK65" s="27">
        <v>2.100799000389908</v>
      </c>
      <c r="AL65" s="27">
        <v>2.9863465032173622</v>
      </c>
      <c r="AM65" s="27">
        <v>0.83913927488674156</v>
      </c>
      <c r="AN65" s="23">
        <v>0.52556543742914297</v>
      </c>
      <c r="AO65" s="23">
        <v>0.6044246919548566</v>
      </c>
      <c r="AP65" s="23">
        <v>1.1077722385595576</v>
      </c>
      <c r="AQ65" s="24">
        <v>74.400000000000006</v>
      </c>
      <c r="AR65" s="65" t="s">
        <v>68</v>
      </c>
      <c r="AS65" s="157">
        <v>0.3</v>
      </c>
      <c r="AU65" s="32"/>
    </row>
    <row r="66" spans="1:47" ht="18" customHeight="1" x14ac:dyDescent="0.25">
      <c r="A66" s="16">
        <v>65</v>
      </c>
      <c r="B66" s="148" t="s">
        <v>152</v>
      </c>
      <c r="C66" s="150" t="s">
        <v>686</v>
      </c>
      <c r="D66" s="18">
        <v>12290.130674</v>
      </c>
      <c r="E66" s="150" t="s">
        <v>869</v>
      </c>
      <c r="F66" s="150" t="s">
        <v>891</v>
      </c>
      <c r="G66" s="18" t="s">
        <v>892</v>
      </c>
      <c r="H66" s="19" t="s">
        <v>706</v>
      </c>
      <c r="I66" s="20">
        <v>3829822.8860030002</v>
      </c>
      <c r="J66" s="20">
        <v>2158945.9953859998</v>
      </c>
      <c r="K66" s="20">
        <v>1670876.8906169999</v>
      </c>
      <c r="L66" s="20">
        <v>667484.47004299995</v>
      </c>
      <c r="M66" s="20">
        <v>26374.160508000001</v>
      </c>
      <c r="N66" s="20">
        <v>727253.01768100006</v>
      </c>
      <c r="O66" s="153">
        <v>632644.17958</v>
      </c>
      <c r="P66" s="21">
        <v>4838.7242135941506</v>
      </c>
      <c r="Q66" s="20">
        <v>871226.85548599996</v>
      </c>
      <c r="R66" s="20">
        <v>405570.92970199999</v>
      </c>
      <c r="S66" s="20">
        <v>2804232.0971229998</v>
      </c>
      <c r="T66" s="20">
        <v>934700.95135500003</v>
      </c>
      <c r="U66" s="20">
        <v>3927166.6712600002</v>
      </c>
      <c r="V66" s="20">
        <v>231195.09070900001</v>
      </c>
      <c r="W66" s="20">
        <v>689397.89095899998</v>
      </c>
      <c r="X66" s="20">
        <v>0</v>
      </c>
      <c r="Y66" s="20">
        <v>753460.53260899999</v>
      </c>
      <c r="Z66" s="20">
        <v>3173706.1386509999</v>
      </c>
      <c r="AA66" s="21">
        <v>24273.816523717949</v>
      </c>
      <c r="AB66" s="22">
        <v>0.43628046005041576</v>
      </c>
      <c r="AC66" s="22">
        <v>0.16518888690444375</v>
      </c>
      <c r="AD66" s="23">
        <v>0.161094303485984</v>
      </c>
      <c r="AE66" s="23">
        <v>0.19933924312504517</v>
      </c>
      <c r="AF66" s="24">
        <v>27.574451799533275</v>
      </c>
      <c r="AG66" s="27">
        <v>3.0676540121440166</v>
      </c>
      <c r="AH66" s="27">
        <v>4.0676540121440175</v>
      </c>
      <c r="AI66" s="27">
        <v>2.8039036193569671</v>
      </c>
      <c r="AJ66" s="27">
        <v>1.8109329208126153</v>
      </c>
      <c r="AK66" s="27">
        <v>2.4780526240569873</v>
      </c>
      <c r="AL66" s="27">
        <v>9.443040922131738</v>
      </c>
      <c r="AM66" s="27">
        <v>4.0973777553676962</v>
      </c>
      <c r="AN66" s="23">
        <v>0.19185855749974018</v>
      </c>
      <c r="AO66" s="23">
        <v>0</v>
      </c>
      <c r="AP66" s="23">
        <v>0.2374071510380171</v>
      </c>
      <c r="AQ66" s="24">
        <v>88.800000000000011</v>
      </c>
      <c r="AR66" s="65" t="s">
        <v>64</v>
      </c>
      <c r="AS66" s="157">
        <v>0.5</v>
      </c>
      <c r="AU66" s="32"/>
    </row>
    <row r="67" spans="1:47" ht="18" customHeight="1" x14ac:dyDescent="0.25">
      <c r="A67" s="16">
        <v>66</v>
      </c>
      <c r="B67" s="148" t="s">
        <v>153</v>
      </c>
      <c r="C67" s="150" t="s">
        <v>686</v>
      </c>
      <c r="D67" s="18">
        <v>116.16586600000001</v>
      </c>
      <c r="E67" s="150" t="s">
        <v>848</v>
      </c>
      <c r="F67" s="150" t="s">
        <v>849</v>
      </c>
      <c r="G67" s="18" t="s">
        <v>847</v>
      </c>
      <c r="H67" s="19" t="s">
        <v>704</v>
      </c>
      <c r="I67" s="20">
        <v>1162436.7687850001</v>
      </c>
      <c r="J67" s="20">
        <v>1118525.522838</v>
      </c>
      <c r="K67" s="20">
        <v>43911.245947000061</v>
      </c>
      <c r="L67" s="20">
        <v>19244.829546000001</v>
      </c>
      <c r="M67" s="20">
        <v>9622.1803180000006</v>
      </c>
      <c r="N67" s="20">
        <v>14422.750578000001</v>
      </c>
      <c r="O67" s="153">
        <v>3750.9930439999998</v>
      </c>
      <c r="P67" s="21">
        <v>119.47291180009798</v>
      </c>
      <c r="Q67" s="20">
        <v>97731.534341999999</v>
      </c>
      <c r="R67" s="20">
        <v>100072.33047</v>
      </c>
      <c r="S67" s="20">
        <v>260174.106229</v>
      </c>
      <c r="T67" s="20">
        <v>111045.383391</v>
      </c>
      <c r="U67" s="20">
        <v>560932.92349800002</v>
      </c>
      <c r="V67" s="20">
        <v>116332.808171</v>
      </c>
      <c r="W67" s="20">
        <v>204115.45661699999</v>
      </c>
      <c r="X67" s="20">
        <v>418.5</v>
      </c>
      <c r="Y67" s="20">
        <v>204533.95661699999</v>
      </c>
      <c r="Z67" s="20">
        <v>356398.96688099997</v>
      </c>
      <c r="AA67" s="21">
        <v>11351.666568385072</v>
      </c>
      <c r="AB67" s="22">
        <v>3.7775169476871324E-2</v>
      </c>
      <c r="AC67" s="22">
        <v>3.2268361985147852E-3</v>
      </c>
      <c r="AD67" s="23">
        <v>6.6870616554447508E-3</v>
      </c>
      <c r="AE67" s="23">
        <v>1.052470234924233E-2</v>
      </c>
      <c r="AF67" s="24">
        <v>1.4989067031948757</v>
      </c>
      <c r="AG67" s="27">
        <v>0.27464186466382035</v>
      </c>
      <c r="AH67" s="27">
        <v>1.2746418646638205</v>
      </c>
      <c r="AI67" s="27">
        <v>0.79583670232188963</v>
      </c>
      <c r="AJ67" s="27">
        <v>20.736082242983016</v>
      </c>
      <c r="AK67" s="27">
        <v>11.444878363659488</v>
      </c>
      <c r="AL67" s="27">
        <v>11.615965805188068</v>
      </c>
      <c r="AM67" s="27">
        <v>10.468123331989084</v>
      </c>
      <c r="AN67" s="23">
        <v>0.36463175550744659</v>
      </c>
      <c r="AO67" s="23">
        <v>1.1742458281023449E-3</v>
      </c>
      <c r="AP67" s="23">
        <v>0.57389043073543189</v>
      </c>
      <c r="AQ67" s="24">
        <v>70.8</v>
      </c>
      <c r="AR67" s="65" t="s">
        <v>68</v>
      </c>
      <c r="AS67" s="157">
        <v>0.3</v>
      </c>
      <c r="AU67" s="32"/>
    </row>
    <row r="68" spans="1:47" ht="18" customHeight="1" x14ac:dyDescent="0.25">
      <c r="A68" s="16">
        <v>67</v>
      </c>
      <c r="B68" s="148" t="s">
        <v>156</v>
      </c>
      <c r="C68" s="150" t="s">
        <v>686</v>
      </c>
      <c r="D68" s="18">
        <v>45.126288799999998</v>
      </c>
      <c r="E68" s="150" t="s">
        <v>844</v>
      </c>
      <c r="F68" s="150" t="s">
        <v>845</v>
      </c>
      <c r="G68" s="18" t="s">
        <v>904</v>
      </c>
      <c r="H68" s="19" t="s">
        <v>704</v>
      </c>
      <c r="I68" s="20">
        <v>1719680.973124</v>
      </c>
      <c r="J68" s="20">
        <v>1609990.6988900001</v>
      </c>
      <c r="K68" s="20">
        <v>109690.27423400001</v>
      </c>
      <c r="L68" s="20">
        <v>71816.666347000006</v>
      </c>
      <c r="M68" s="20">
        <v>78391.383054000005</v>
      </c>
      <c r="N68" s="20">
        <v>80910.715330999999</v>
      </c>
      <c r="O68" s="153">
        <v>5695.4644870000002</v>
      </c>
      <c r="P68" s="21">
        <v>218.34619740566833</v>
      </c>
      <c r="Q68" s="20">
        <v>150730.54621100001</v>
      </c>
      <c r="R68" s="20">
        <v>464834.81596799998</v>
      </c>
      <c r="S68" s="20">
        <v>1426353.7930050001</v>
      </c>
      <c r="T68" s="20">
        <v>183351.644807</v>
      </c>
      <c r="U68" s="20">
        <v>1701204.1131289999</v>
      </c>
      <c r="V68" s="20">
        <v>886008.12459400005</v>
      </c>
      <c r="W68" s="20">
        <v>1375125.099256</v>
      </c>
      <c r="X68" s="20">
        <v>42500.211801999998</v>
      </c>
      <c r="Y68" s="20">
        <v>1417647.2050399999</v>
      </c>
      <c r="Z68" s="20">
        <v>283556.90808899998</v>
      </c>
      <c r="AA68" s="21">
        <v>10870.680129892933</v>
      </c>
      <c r="AB68" s="22">
        <v>6.3785246187108124E-2</v>
      </c>
      <c r="AC68" s="22">
        <v>3.3119308616025031E-3</v>
      </c>
      <c r="AD68" s="23">
        <v>3.3479019025673619E-3</v>
      </c>
      <c r="AE68" s="23">
        <v>2.0085789922678822E-2</v>
      </c>
      <c r="AF68" s="24">
        <v>1.0321378725422481</v>
      </c>
      <c r="AG68" s="27">
        <v>3.725384241529512E-2</v>
      </c>
      <c r="AH68" s="27">
        <v>1.0372538424152951</v>
      </c>
      <c r="AI68" s="27">
        <v>0.92764159965094473</v>
      </c>
      <c r="AJ68" s="27">
        <v>33.56870627132799</v>
      </c>
      <c r="AK68" s="27">
        <v>10.681250346139237</v>
      </c>
      <c r="AL68" s="27">
        <v>3.6995528606066928</v>
      </c>
      <c r="AM68" s="27">
        <v>9.3791412394155191</v>
      </c>
      <c r="AN68" s="23">
        <v>0.83331987860794787</v>
      </c>
      <c r="AO68" s="23">
        <v>0.1498824771663135</v>
      </c>
      <c r="AP68" s="23">
        <v>4.9995156689853708</v>
      </c>
      <c r="AQ68" s="24">
        <v>66.399999999999991</v>
      </c>
      <c r="AR68" s="65" t="s">
        <v>71</v>
      </c>
      <c r="AS68" s="157">
        <v>0.3</v>
      </c>
      <c r="AU68" s="32"/>
    </row>
    <row r="69" spans="1:47" ht="18" customHeight="1" x14ac:dyDescent="0.25">
      <c r="A69" s="16">
        <v>68</v>
      </c>
      <c r="B69" s="148" t="s">
        <v>158</v>
      </c>
      <c r="C69" s="150" t="s">
        <v>686</v>
      </c>
      <c r="D69" s="18">
        <v>4283.2329736000002</v>
      </c>
      <c r="E69" s="150" t="s">
        <v>844</v>
      </c>
      <c r="F69" s="150" t="s">
        <v>845</v>
      </c>
      <c r="G69" s="18" t="s">
        <v>850</v>
      </c>
      <c r="H69" s="19" t="s">
        <v>704</v>
      </c>
      <c r="I69" s="20">
        <v>2001942.7621220001</v>
      </c>
      <c r="J69" s="20">
        <v>1529804.4753630001</v>
      </c>
      <c r="K69" s="20">
        <v>472138.28675899992</v>
      </c>
      <c r="L69" s="20">
        <v>231125.062443</v>
      </c>
      <c r="M69" s="20">
        <v>31015.578485999999</v>
      </c>
      <c r="N69" s="20">
        <v>440513.87705900002</v>
      </c>
      <c r="O69" s="153">
        <v>308984.55347699998</v>
      </c>
      <c r="P69" s="21">
        <v>981.07900111613947</v>
      </c>
      <c r="Q69" s="20">
        <v>3408409.0828869999</v>
      </c>
      <c r="R69" s="20">
        <v>935138.95922900003</v>
      </c>
      <c r="S69" s="20">
        <v>6659307.6402390003</v>
      </c>
      <c r="T69" s="20">
        <v>582757.90056099999</v>
      </c>
      <c r="U69" s="20">
        <v>7831367.9198279995</v>
      </c>
      <c r="V69" s="20">
        <v>644278.76222599996</v>
      </c>
      <c r="W69" s="20">
        <v>3127618.1918720002</v>
      </c>
      <c r="X69" s="20">
        <v>679598.33817400003</v>
      </c>
      <c r="Y69" s="20">
        <v>4015121.9160429998</v>
      </c>
      <c r="Z69" s="20">
        <v>3816246.0037850002</v>
      </c>
      <c r="AA69" s="21">
        <v>12117.23620250662</v>
      </c>
      <c r="AB69" s="22">
        <v>0.23584005281876655</v>
      </c>
      <c r="AC69" s="22">
        <v>0.15434235150134137</v>
      </c>
      <c r="AD69" s="23">
        <v>3.9454735959306868E-2</v>
      </c>
      <c r="AE69" s="23">
        <v>8.0965575377097088E-2</v>
      </c>
      <c r="AF69" s="24">
        <v>14.202987613396987</v>
      </c>
      <c r="AG69" s="27">
        <v>1.1291945601112992</v>
      </c>
      <c r="AH69" s="27">
        <v>2.1291945601112992</v>
      </c>
      <c r="AI69" s="27">
        <v>1.0394166928048887</v>
      </c>
      <c r="AJ69" s="27">
        <v>0.5668513020157161</v>
      </c>
      <c r="AK69" s="27">
        <v>0.44883241364537763</v>
      </c>
      <c r="AL69" s="27">
        <v>2.1407970894213997</v>
      </c>
      <c r="AM69" s="27">
        <v>3.4352906416108682</v>
      </c>
      <c r="AN69" s="23">
        <v>0.51269739299021266</v>
      </c>
      <c r="AO69" s="23">
        <v>0.17808032749984304</v>
      </c>
      <c r="AP69" s="23">
        <v>1.0521129696724876</v>
      </c>
      <c r="AQ69" s="24">
        <v>79.599999999999994</v>
      </c>
      <c r="AR69" s="65" t="s">
        <v>66</v>
      </c>
      <c r="AS69" s="157">
        <v>0.5</v>
      </c>
      <c r="AU69" s="32"/>
    </row>
    <row r="70" spans="1:47" ht="18" customHeight="1" x14ac:dyDescent="0.25">
      <c r="A70" s="16">
        <v>69</v>
      </c>
      <c r="B70" s="148" t="s">
        <v>161</v>
      </c>
      <c r="C70" s="150" t="s">
        <v>686</v>
      </c>
      <c r="D70" s="18">
        <v>466.92316320000003</v>
      </c>
      <c r="E70" s="150" t="s">
        <v>829</v>
      </c>
      <c r="F70" s="150" t="s">
        <v>832</v>
      </c>
      <c r="G70" s="18" t="s">
        <v>831</v>
      </c>
      <c r="H70" s="19" t="s">
        <v>709</v>
      </c>
      <c r="I70" s="20">
        <v>2919016.7337039998</v>
      </c>
      <c r="J70" s="20">
        <v>2453897.8398199999</v>
      </c>
      <c r="K70" s="20">
        <v>465118.89388400008</v>
      </c>
      <c r="L70" s="20">
        <v>235313.21094300001</v>
      </c>
      <c r="M70" s="20">
        <v>342595.35432599997</v>
      </c>
      <c r="N70" s="20">
        <v>457068.65018299996</v>
      </c>
      <c r="O70" s="153">
        <v>75511.502030999996</v>
      </c>
      <c r="P70" s="21">
        <v>252.28549888389858</v>
      </c>
      <c r="Q70" s="20">
        <v>667513.16503100004</v>
      </c>
      <c r="R70" s="20">
        <v>2169976.5869499999</v>
      </c>
      <c r="S70" s="20">
        <v>4191797.0599199999</v>
      </c>
      <c r="T70" s="20">
        <v>3336360.7610450001</v>
      </c>
      <c r="U70" s="20">
        <v>8915603.0279060006</v>
      </c>
      <c r="V70" s="20">
        <v>1152253.8224220001</v>
      </c>
      <c r="W70" s="20">
        <v>2682237.7526250002</v>
      </c>
      <c r="X70" s="20">
        <v>2634681.2210519998</v>
      </c>
      <c r="Y70" s="20">
        <v>5339410.3465740001</v>
      </c>
      <c r="Z70" s="20">
        <v>3576192.6813320001</v>
      </c>
      <c r="AA70" s="21">
        <v>11948.134131200282</v>
      </c>
      <c r="AB70" s="22">
        <v>0.15934094810542632</v>
      </c>
      <c r="AC70" s="22">
        <v>2.5868814371331785E-2</v>
      </c>
      <c r="AD70" s="23">
        <v>8.4695899755347585E-3</v>
      </c>
      <c r="AE70" s="23">
        <v>2.1115054125907654E-2</v>
      </c>
      <c r="AF70" s="24">
        <v>1.3341355754289412</v>
      </c>
      <c r="AG70" s="27">
        <v>0.56279847146944884</v>
      </c>
      <c r="AH70" s="27">
        <v>1.5627984714694487</v>
      </c>
      <c r="AI70" s="27">
        <v>1.3139341922392682</v>
      </c>
      <c r="AJ70" s="27">
        <v>1.9336880105324423</v>
      </c>
      <c r="AK70" s="27">
        <v>3.6761789405397542</v>
      </c>
      <c r="AL70" s="27">
        <v>1.345183515462169</v>
      </c>
      <c r="AM70" s="27">
        <v>0.87491040171258894</v>
      </c>
      <c r="AN70" s="23">
        <v>0.59888381412469216</v>
      </c>
      <c r="AO70" s="23">
        <v>0.73672798303213294</v>
      </c>
      <c r="AP70" s="23">
        <v>1.4930432508421962</v>
      </c>
      <c r="AQ70" s="24">
        <v>66</v>
      </c>
      <c r="AR70" s="65" t="s">
        <v>71</v>
      </c>
      <c r="AS70" s="157">
        <v>0.3</v>
      </c>
      <c r="AU70" s="32"/>
    </row>
    <row r="71" spans="1:47" ht="18" customHeight="1" x14ac:dyDescent="0.25">
      <c r="A71" s="16">
        <v>70</v>
      </c>
      <c r="B71" s="148" t="s">
        <v>162</v>
      </c>
      <c r="C71" s="150" t="s">
        <v>686</v>
      </c>
      <c r="D71" s="18">
        <v>2406.6133245000001</v>
      </c>
      <c r="E71" s="150" t="s">
        <v>869</v>
      </c>
      <c r="F71" s="150" t="s">
        <v>891</v>
      </c>
      <c r="G71" s="18" t="s">
        <v>892</v>
      </c>
      <c r="H71" s="19" t="s">
        <v>704</v>
      </c>
      <c r="I71" s="20">
        <v>1459919.4975010001</v>
      </c>
      <c r="J71" s="20">
        <v>979963.88906900003</v>
      </c>
      <c r="K71" s="20">
        <v>479955.60843199992</v>
      </c>
      <c r="L71" s="20">
        <v>267973.48112299998</v>
      </c>
      <c r="M71" s="20">
        <v>1363.3027709999999</v>
      </c>
      <c r="N71" s="20">
        <v>291950.80419200001</v>
      </c>
      <c r="O71" s="153">
        <v>232385.17395500001</v>
      </c>
      <c r="P71" s="21">
        <v>6691.6826193619372</v>
      </c>
      <c r="Q71" s="20">
        <v>181074.46326399999</v>
      </c>
      <c r="R71" s="20">
        <v>659094.45955200004</v>
      </c>
      <c r="S71" s="20">
        <v>1165047.4515800001</v>
      </c>
      <c r="T71" s="20">
        <v>212307.579581</v>
      </c>
      <c r="U71" s="20">
        <v>1400078.9513129999</v>
      </c>
      <c r="V71" s="20">
        <v>0</v>
      </c>
      <c r="W71" s="20">
        <v>212896.120486</v>
      </c>
      <c r="X71" s="20">
        <v>0</v>
      </c>
      <c r="Y71" s="20">
        <v>213919.347779</v>
      </c>
      <c r="Z71" s="20">
        <v>1186159.603534</v>
      </c>
      <c r="AA71" s="21">
        <v>34156.239262900417</v>
      </c>
      <c r="AB71" s="22">
        <v>0.32875484521821802</v>
      </c>
      <c r="AC71" s="22">
        <v>0.15917670416264909</v>
      </c>
      <c r="AD71" s="23">
        <v>0.16598004972295899</v>
      </c>
      <c r="AE71" s="23">
        <v>0.19591391686467843</v>
      </c>
      <c r="AF71" s="24">
        <v>214.14964482016742</v>
      </c>
      <c r="AG71" s="27">
        <v>4.4723752077793897</v>
      </c>
      <c r="AH71" s="27">
        <v>5.4723752077793888</v>
      </c>
      <c r="AI71" s="27">
        <v>4.6218455558033806</v>
      </c>
      <c r="AJ71" s="27">
        <v>1.5332851510311769</v>
      </c>
      <c r="AK71" s="27">
        <v>5.4119386654773525</v>
      </c>
      <c r="AL71" s="27">
        <v>2.2150383398660902</v>
      </c>
      <c r="AM71" s="27">
        <v>6.8764360668715963</v>
      </c>
      <c r="AN71" s="23">
        <v>0.15279091766816832</v>
      </c>
      <c r="AO71" s="23">
        <v>0</v>
      </c>
      <c r="AP71" s="23">
        <v>0.18034617528843219</v>
      </c>
      <c r="AQ71" s="24">
        <v>86.4</v>
      </c>
      <c r="AR71" s="65" t="s">
        <v>64</v>
      </c>
      <c r="AS71" s="157">
        <v>0.5</v>
      </c>
      <c r="AU71" s="32"/>
    </row>
    <row r="72" spans="1:47" ht="18" customHeight="1" x14ac:dyDescent="0.25">
      <c r="A72" s="16">
        <v>71</v>
      </c>
      <c r="B72" s="148" t="s">
        <v>913</v>
      </c>
      <c r="C72" s="150" t="s">
        <v>686</v>
      </c>
      <c r="D72" s="18">
        <v>2191.4907469999998</v>
      </c>
      <c r="E72" s="150" t="s">
        <v>844</v>
      </c>
      <c r="F72" s="150" t="s">
        <v>845</v>
      </c>
      <c r="G72" s="18" t="s">
        <v>904</v>
      </c>
      <c r="H72" s="19" t="s">
        <v>704</v>
      </c>
      <c r="I72" s="20">
        <v>1572626.9874100001</v>
      </c>
      <c r="J72" s="20">
        <v>1220434.075004</v>
      </c>
      <c r="K72" s="20">
        <v>352192.91240600002</v>
      </c>
      <c r="L72" s="20">
        <v>293833.60796499997</v>
      </c>
      <c r="M72" s="20">
        <v>129200.655186</v>
      </c>
      <c r="N72" s="20">
        <v>317464.55671700003</v>
      </c>
      <c r="O72" s="153">
        <v>138282.31391200001</v>
      </c>
      <c r="P72" s="21">
        <v>3072.9532838471987</v>
      </c>
      <c r="Q72" s="20">
        <v>247428.402244</v>
      </c>
      <c r="R72" s="20">
        <v>601819.14992700005</v>
      </c>
      <c r="S72" s="20">
        <v>1633934.2107609999</v>
      </c>
      <c r="T72" s="20">
        <v>2917409.4428400001</v>
      </c>
      <c r="U72" s="20">
        <v>4647161.9343250003</v>
      </c>
      <c r="V72" s="20">
        <v>645756.00170699996</v>
      </c>
      <c r="W72" s="20">
        <v>1629779.0360630001</v>
      </c>
      <c r="X72" s="20">
        <v>1923371.474773</v>
      </c>
      <c r="Y72" s="20">
        <v>3611073.1519030002</v>
      </c>
      <c r="Z72" s="20">
        <v>1036088.782422</v>
      </c>
      <c r="AA72" s="21">
        <v>23024.292378612266</v>
      </c>
      <c r="AB72" s="22">
        <v>0.22395197031817163</v>
      </c>
      <c r="AC72" s="22">
        <v>8.7930777621806372E-2</v>
      </c>
      <c r="AD72" s="23">
        <v>2.9756293382121081E-2</v>
      </c>
      <c r="AE72" s="23">
        <v>0.13346569932814648</v>
      </c>
      <c r="AF72" s="24">
        <v>2.4571435513231052</v>
      </c>
      <c r="AG72" s="27">
        <v>2.5495325476988292E-3</v>
      </c>
      <c r="AH72" s="27">
        <v>1.0025495325476987</v>
      </c>
      <c r="AI72" s="27">
        <v>0.85073238631559112</v>
      </c>
      <c r="AJ72" s="27">
        <v>378.47433663066158</v>
      </c>
      <c r="AK72" s="27">
        <v>4.9324736527234911</v>
      </c>
      <c r="AL72" s="27">
        <v>2.6131222105523859</v>
      </c>
      <c r="AM72" s="27">
        <v>0.53904911813787115</v>
      </c>
      <c r="AN72" s="23">
        <v>0.77704913298389466</v>
      </c>
      <c r="AO72" s="23">
        <v>1.856377086022353</v>
      </c>
      <c r="AP72" s="23">
        <v>3.4852931651876591</v>
      </c>
      <c r="AQ72" s="24">
        <v>68</v>
      </c>
      <c r="AR72" s="65" t="s">
        <v>71</v>
      </c>
      <c r="AS72" s="157">
        <v>0.3</v>
      </c>
      <c r="AU72" s="32"/>
    </row>
    <row r="73" spans="1:47" ht="18" customHeight="1" x14ac:dyDescent="0.25">
      <c r="A73" s="16">
        <v>72</v>
      </c>
      <c r="B73" s="148" t="s">
        <v>169</v>
      </c>
      <c r="C73" s="150" t="s">
        <v>686</v>
      </c>
      <c r="D73" s="18">
        <v>5478.6796399999994</v>
      </c>
      <c r="E73" s="150" t="s">
        <v>848</v>
      </c>
      <c r="F73" s="150" t="s">
        <v>886</v>
      </c>
      <c r="G73" s="18" t="s">
        <v>882</v>
      </c>
      <c r="H73" s="19" t="s">
        <v>709</v>
      </c>
      <c r="I73" s="20">
        <v>7719975.0708149998</v>
      </c>
      <c r="J73" s="20">
        <v>6395202.2109949999</v>
      </c>
      <c r="K73" s="20">
        <v>1324772.8598199997</v>
      </c>
      <c r="L73" s="20">
        <v>360614.70521599997</v>
      </c>
      <c r="M73" s="20">
        <v>108794.077922</v>
      </c>
      <c r="N73" s="20">
        <v>500787.14535400004</v>
      </c>
      <c r="O73" s="153">
        <v>292577.015449</v>
      </c>
      <c r="P73" s="21">
        <v>747.63966602106348</v>
      </c>
      <c r="Q73" s="20">
        <v>1618715.0861539999</v>
      </c>
      <c r="R73" s="20">
        <v>17371.066513000002</v>
      </c>
      <c r="S73" s="20">
        <v>5469694.7159949997</v>
      </c>
      <c r="T73" s="20">
        <v>5032951.0142550003</v>
      </c>
      <c r="U73" s="20">
        <v>11070040.630688</v>
      </c>
      <c r="V73" s="20">
        <v>189613.42569599999</v>
      </c>
      <c r="W73" s="20">
        <v>1594241.0260449999</v>
      </c>
      <c r="X73" s="20">
        <v>1044732.975261</v>
      </c>
      <c r="Y73" s="20">
        <v>3105032.127146</v>
      </c>
      <c r="Z73" s="20">
        <v>7965008.5035420004</v>
      </c>
      <c r="AA73" s="21">
        <v>20353.465867113195</v>
      </c>
      <c r="AB73" s="22">
        <v>0.17160325618514505</v>
      </c>
      <c r="AC73" s="22">
        <v>3.789869951200666E-2</v>
      </c>
      <c r="AD73" s="23">
        <v>2.6429624353674699E-2</v>
      </c>
      <c r="AE73" s="23">
        <v>3.6732793859402965E-2</v>
      </c>
      <c r="AF73" s="24">
        <v>4.6030735764224202</v>
      </c>
      <c r="AG73" s="27">
        <v>2.4309082670919855</v>
      </c>
      <c r="AH73" s="27">
        <v>3.4309082670919855</v>
      </c>
      <c r="AI73" s="27">
        <v>2.4155567238126641</v>
      </c>
      <c r="AJ73" s="27">
        <v>1.9920184031187846</v>
      </c>
      <c r="AK73" s="27">
        <v>3.9507892807682023</v>
      </c>
      <c r="AL73" s="27">
        <v>444.41572226078318</v>
      </c>
      <c r="AM73" s="27">
        <v>1.5338863916913654</v>
      </c>
      <c r="AN73" s="23">
        <v>0.28048967756616294</v>
      </c>
      <c r="AO73" s="23">
        <v>0.13116533080867551</v>
      </c>
      <c r="AP73" s="23">
        <v>0.3898341258223651</v>
      </c>
      <c r="AQ73" s="24">
        <v>82.800000000000011</v>
      </c>
      <c r="AR73" s="65" t="s">
        <v>64</v>
      </c>
      <c r="AS73" s="157">
        <v>0.5</v>
      </c>
      <c r="AU73" s="32"/>
    </row>
    <row r="74" spans="1:47" ht="18" customHeight="1" x14ac:dyDescent="0.25">
      <c r="A74" s="16">
        <v>73</v>
      </c>
      <c r="B74" s="148" t="s">
        <v>170</v>
      </c>
      <c r="C74" s="150" t="s">
        <v>686</v>
      </c>
      <c r="D74" s="18">
        <v>1520.7295409999999</v>
      </c>
      <c r="E74" s="150" t="s">
        <v>844</v>
      </c>
      <c r="F74" s="150" t="s">
        <v>884</v>
      </c>
      <c r="G74" s="18" t="s">
        <v>882</v>
      </c>
      <c r="H74" s="19" t="s">
        <v>704</v>
      </c>
      <c r="I74" s="20">
        <v>1040782.661497</v>
      </c>
      <c r="J74" s="20">
        <v>760612.89295799995</v>
      </c>
      <c r="K74" s="20">
        <v>280169.76853900007</v>
      </c>
      <c r="L74" s="20">
        <v>177808.42063400001</v>
      </c>
      <c r="M74" s="20">
        <v>16023.085709000001</v>
      </c>
      <c r="N74" s="20">
        <v>242472.31669599999</v>
      </c>
      <c r="O74" s="153">
        <v>161693.52570200001</v>
      </c>
      <c r="P74" s="21">
        <v>4029.7662792004644</v>
      </c>
      <c r="Q74" s="20">
        <v>150692.834432</v>
      </c>
      <c r="R74" s="20">
        <v>7003.2453210000003</v>
      </c>
      <c r="S74" s="20">
        <v>1307146.9943560001</v>
      </c>
      <c r="T74" s="20">
        <v>1816920.063751</v>
      </c>
      <c r="U74" s="20">
        <v>3635397.337913</v>
      </c>
      <c r="V74" s="20">
        <v>103438.67645899999</v>
      </c>
      <c r="W74" s="20">
        <v>389047.110055</v>
      </c>
      <c r="X74" s="20">
        <v>186594.471322</v>
      </c>
      <c r="Y74" s="20">
        <v>1222213.7077200001</v>
      </c>
      <c r="Z74" s="20">
        <v>2413183.6301930002</v>
      </c>
      <c r="AA74" s="21">
        <v>60141.962866173257</v>
      </c>
      <c r="AB74" s="22">
        <v>0.26919142574494898</v>
      </c>
      <c r="AC74" s="22">
        <v>0.15535762814248813</v>
      </c>
      <c r="AD74" s="23">
        <v>4.4477538676645625E-2</v>
      </c>
      <c r="AE74" s="23">
        <v>6.7004236096640593E-2</v>
      </c>
      <c r="AF74" s="24">
        <v>15.132685495141914</v>
      </c>
      <c r="AG74" s="27">
        <v>2.3598681511121038</v>
      </c>
      <c r="AH74" s="27">
        <v>3.3598681511121042</v>
      </c>
      <c r="AI74" s="27">
        <v>2.9725298814339243</v>
      </c>
      <c r="AJ74" s="27">
        <v>1.1336268300364782</v>
      </c>
      <c r="AK74" s="27">
        <v>5.0474390227308774</v>
      </c>
      <c r="AL74" s="27">
        <v>148.61433718109217</v>
      </c>
      <c r="AM74" s="27">
        <v>0.57282798636078813</v>
      </c>
      <c r="AN74" s="23">
        <v>0.33619810824355323</v>
      </c>
      <c r="AO74" s="23">
        <v>7.732294757323406E-2</v>
      </c>
      <c r="AP74" s="23">
        <v>0.50647356149281131</v>
      </c>
      <c r="AQ74" s="24">
        <v>82</v>
      </c>
      <c r="AR74" s="65" t="s">
        <v>64</v>
      </c>
      <c r="AS74" s="157">
        <v>0.5</v>
      </c>
      <c r="AU74" s="32"/>
    </row>
    <row r="75" spans="1:47" ht="18" customHeight="1" x14ac:dyDescent="0.25">
      <c r="A75" s="16">
        <v>74</v>
      </c>
      <c r="B75" s="148" t="s">
        <v>172</v>
      </c>
      <c r="C75" s="150" t="s">
        <v>686</v>
      </c>
      <c r="D75" s="18">
        <v>461.59760549999999</v>
      </c>
      <c r="E75" s="150" t="s">
        <v>844</v>
      </c>
      <c r="F75" s="150" t="s">
        <v>879</v>
      </c>
      <c r="G75" s="18" t="s">
        <v>880</v>
      </c>
      <c r="H75" s="19" t="s">
        <v>704</v>
      </c>
      <c r="I75" s="20">
        <v>1032202.8603150001</v>
      </c>
      <c r="J75" s="20">
        <v>811251.43030400004</v>
      </c>
      <c r="K75" s="20">
        <v>220951.4300109999</v>
      </c>
      <c r="L75" s="20">
        <v>46078.997302999996</v>
      </c>
      <c r="M75" s="20">
        <v>5992.098919</v>
      </c>
      <c r="N75" s="20">
        <v>61277.025490999993</v>
      </c>
      <c r="O75" s="153">
        <v>42993.276532000003</v>
      </c>
      <c r="P75" s="21">
        <v>1560.0977416920332</v>
      </c>
      <c r="Q75" s="20">
        <v>392275.071192</v>
      </c>
      <c r="R75" s="20">
        <v>403821.177012</v>
      </c>
      <c r="S75" s="20">
        <v>1129520.536726</v>
      </c>
      <c r="T75" s="20">
        <v>199443.36725400001</v>
      </c>
      <c r="U75" s="20">
        <v>1508451.117171</v>
      </c>
      <c r="V75" s="20">
        <v>29790.887182999999</v>
      </c>
      <c r="W75" s="20">
        <v>450915.92049699998</v>
      </c>
      <c r="X75" s="20">
        <v>87034.5</v>
      </c>
      <c r="Y75" s="20">
        <v>541916.78644099995</v>
      </c>
      <c r="Z75" s="20">
        <v>966534.33073000005</v>
      </c>
      <c r="AA75" s="21">
        <v>35072.647359578863</v>
      </c>
      <c r="AB75" s="22">
        <v>0.2140581454536675</v>
      </c>
      <c r="AC75" s="22">
        <v>4.1651964148674836E-2</v>
      </c>
      <c r="AD75" s="23">
        <v>2.850160409084455E-2</v>
      </c>
      <c r="AE75" s="23">
        <v>4.4481892846504709E-2</v>
      </c>
      <c r="AF75" s="24">
        <v>10.226304057948745</v>
      </c>
      <c r="AG75" s="27">
        <v>1.5049471206983362</v>
      </c>
      <c r="AH75" s="27">
        <v>2.5049471206983362</v>
      </c>
      <c r="AI75" s="27">
        <v>1.6349954215885907</v>
      </c>
      <c r="AJ75" s="27">
        <v>1.521066664784779</v>
      </c>
      <c r="AK75" s="27">
        <v>2.0680677664243698</v>
      </c>
      <c r="AL75" s="27">
        <v>2.5560889796632114</v>
      </c>
      <c r="AM75" s="27">
        <v>5.1754183381814034</v>
      </c>
      <c r="AN75" s="23">
        <v>0.35925379369092775</v>
      </c>
      <c r="AO75" s="23">
        <v>9.0048017160719931E-2</v>
      </c>
      <c r="AP75" s="23">
        <v>0.56068032889396002</v>
      </c>
      <c r="AQ75" s="24">
        <v>68</v>
      </c>
      <c r="AR75" s="65" t="s">
        <v>71</v>
      </c>
      <c r="AS75" s="157">
        <v>0.3</v>
      </c>
      <c r="AU75" s="32"/>
    </row>
    <row r="76" spans="1:47" ht="18" customHeight="1" x14ac:dyDescent="0.25">
      <c r="A76" s="16">
        <v>75</v>
      </c>
      <c r="B76" s="148" t="s">
        <v>173</v>
      </c>
      <c r="C76" s="150" t="s">
        <v>686</v>
      </c>
      <c r="D76" s="18">
        <v>2702.5317637499998</v>
      </c>
      <c r="E76" s="150" t="s">
        <v>829</v>
      </c>
      <c r="F76" s="150" t="s">
        <v>840</v>
      </c>
      <c r="G76" s="18" t="s">
        <v>882</v>
      </c>
      <c r="H76" s="19" t="s">
        <v>709</v>
      </c>
      <c r="I76" s="20">
        <v>3890043.0447820001</v>
      </c>
      <c r="J76" s="20">
        <v>3375917.655247</v>
      </c>
      <c r="K76" s="20">
        <v>514125.38953499997</v>
      </c>
      <c r="L76" s="20">
        <v>331315.37315300002</v>
      </c>
      <c r="M76" s="20">
        <v>45034.487825999997</v>
      </c>
      <c r="N76" s="20">
        <v>301588.73415499995</v>
      </c>
      <c r="O76" s="153">
        <v>204656.96131000001</v>
      </c>
      <c r="P76" s="21">
        <v>1722.8089350342977</v>
      </c>
      <c r="Q76" s="20">
        <v>934189.99453000003</v>
      </c>
      <c r="R76" s="20">
        <v>218433.171065</v>
      </c>
      <c r="S76" s="20">
        <v>1227839.605181</v>
      </c>
      <c r="T76" s="20">
        <v>1311016.7715680001</v>
      </c>
      <c r="U76" s="20">
        <v>2608127.5895739999</v>
      </c>
      <c r="V76" s="20">
        <v>510683.13592199999</v>
      </c>
      <c r="W76" s="20">
        <v>840119.69338299998</v>
      </c>
      <c r="X76" s="20">
        <v>156859.46087899999</v>
      </c>
      <c r="Y76" s="20">
        <v>997399.154262</v>
      </c>
      <c r="Z76" s="20">
        <v>1610728.4353120001</v>
      </c>
      <c r="AA76" s="21">
        <v>13559.164186289205</v>
      </c>
      <c r="AB76" s="22">
        <v>0.13216444744091818</v>
      </c>
      <c r="AC76" s="22">
        <v>5.2610461877670323E-2</v>
      </c>
      <c r="AD76" s="23">
        <v>7.8468922351850046E-2</v>
      </c>
      <c r="AE76" s="23">
        <v>0.12705863808156942</v>
      </c>
      <c r="AF76" s="24">
        <v>6.6968394382600742</v>
      </c>
      <c r="AG76" s="27">
        <v>0.46150556266182341</v>
      </c>
      <c r="AH76" s="27">
        <v>1.4615055626618234</v>
      </c>
      <c r="AI76" s="27">
        <v>0.34953306411438778</v>
      </c>
      <c r="AJ76" s="27">
        <v>10.033126817610265</v>
      </c>
      <c r="AK76" s="27">
        <v>3.6137377567883893</v>
      </c>
      <c r="AL76" s="27">
        <v>17.808847556511576</v>
      </c>
      <c r="AM76" s="27">
        <v>2.9671954845622892</v>
      </c>
      <c r="AN76" s="23">
        <v>0.38241961714185568</v>
      </c>
      <c r="AO76" s="23">
        <v>9.7384175656286917E-2</v>
      </c>
      <c r="AP76" s="23">
        <v>0.61922241663834698</v>
      </c>
      <c r="AQ76" s="24">
        <v>83.600000000000009</v>
      </c>
      <c r="AR76" s="65" t="s">
        <v>64</v>
      </c>
      <c r="AS76" s="157">
        <v>0.5</v>
      </c>
      <c r="AU76" s="32"/>
    </row>
    <row r="77" spans="1:47" ht="18" customHeight="1" x14ac:dyDescent="0.25">
      <c r="A77" s="16">
        <v>76</v>
      </c>
      <c r="B77" s="148" t="s">
        <v>174</v>
      </c>
      <c r="C77" s="150" t="s">
        <v>686</v>
      </c>
      <c r="D77" s="18">
        <v>266.47395453000001</v>
      </c>
      <c r="E77" s="150" t="s">
        <v>795</v>
      </c>
      <c r="F77" s="150" t="s">
        <v>852</v>
      </c>
      <c r="G77" s="18" t="s">
        <v>850</v>
      </c>
      <c r="H77" s="19" t="s">
        <v>704</v>
      </c>
      <c r="I77" s="20">
        <v>180324.13886199999</v>
      </c>
      <c r="J77" s="20">
        <v>91111.467866000006</v>
      </c>
      <c r="K77" s="20">
        <v>89212.670996000001</v>
      </c>
      <c r="L77" s="20">
        <v>39222.185730999998</v>
      </c>
      <c r="M77" s="20">
        <v>29141.917042000001</v>
      </c>
      <c r="N77" s="20">
        <v>105650.84520500001</v>
      </c>
      <c r="O77" s="153">
        <v>66828.166370000006</v>
      </c>
      <c r="P77" s="21">
        <v>1105.9700532890952</v>
      </c>
      <c r="Q77" s="20">
        <v>1137329.2848960001</v>
      </c>
      <c r="R77" s="20">
        <v>69668.704679000002</v>
      </c>
      <c r="S77" s="20">
        <v>1920865.5650909999</v>
      </c>
      <c r="T77" s="20">
        <v>312.252993</v>
      </c>
      <c r="U77" s="20">
        <v>2561397.1100340001</v>
      </c>
      <c r="V77" s="20">
        <v>385484.84704700002</v>
      </c>
      <c r="W77" s="20">
        <v>1751322.37772</v>
      </c>
      <c r="X77" s="20">
        <v>22456.328739</v>
      </c>
      <c r="Y77" s="20">
        <v>1773897.5064590001</v>
      </c>
      <c r="Z77" s="20">
        <v>787499.60357499996</v>
      </c>
      <c r="AA77" s="21">
        <v>13032.693037077923</v>
      </c>
      <c r="AB77" s="22">
        <v>0.49473504523026418</v>
      </c>
      <c r="AC77" s="22">
        <v>0.37060022463849301</v>
      </c>
      <c r="AD77" s="23">
        <v>2.6090513692003395E-2</v>
      </c>
      <c r="AE77" s="23">
        <v>8.4861206363306338E-2</v>
      </c>
      <c r="AF77" s="24">
        <v>3.6253910493511317</v>
      </c>
      <c r="AG77" s="27">
        <v>9.6808668425583486E-2</v>
      </c>
      <c r="AH77" s="27">
        <v>1.0968086684255836</v>
      </c>
      <c r="AI77" s="27">
        <v>0.44739694425367016</v>
      </c>
      <c r="AJ77" s="27">
        <v>1.063588231754832</v>
      </c>
      <c r="AK77" s="27">
        <v>8.0110016576537407E-2</v>
      </c>
      <c r="AL77" s="27">
        <v>2.58830905056793</v>
      </c>
      <c r="AM77" s="27">
        <v>577.49370832131615</v>
      </c>
      <c r="AN77" s="23">
        <v>0.69255075658122112</v>
      </c>
      <c r="AO77" s="23">
        <v>2.8515987356762272E-2</v>
      </c>
      <c r="AP77" s="23">
        <v>2.2525693961064417</v>
      </c>
      <c r="AQ77" s="24">
        <v>66.8</v>
      </c>
      <c r="AR77" s="65" t="s">
        <v>71</v>
      </c>
      <c r="AS77" s="157">
        <v>0.3</v>
      </c>
      <c r="AU77" s="32"/>
    </row>
    <row r="78" spans="1:47" ht="18" customHeight="1" x14ac:dyDescent="0.25">
      <c r="A78" s="16">
        <v>77</v>
      </c>
      <c r="B78" s="148" t="s">
        <v>175</v>
      </c>
      <c r="C78" s="150" t="s">
        <v>686</v>
      </c>
      <c r="D78" s="18">
        <v>513.95000000000005</v>
      </c>
      <c r="E78" s="150" t="s">
        <v>874</v>
      </c>
      <c r="F78" s="150" t="s">
        <v>876</v>
      </c>
      <c r="G78" s="18" t="s">
        <v>873</v>
      </c>
      <c r="H78" s="19" t="s">
        <v>704</v>
      </c>
      <c r="I78" s="20">
        <v>87657.890461999996</v>
      </c>
      <c r="J78" s="20">
        <v>26789.125016999998</v>
      </c>
      <c r="K78" s="20">
        <v>60868.765444999997</v>
      </c>
      <c r="L78" s="20">
        <v>55102.291804</v>
      </c>
      <c r="M78" s="20">
        <v>0</v>
      </c>
      <c r="N78" s="20">
        <v>58289.594602999998</v>
      </c>
      <c r="O78" s="153">
        <v>54871.047906</v>
      </c>
      <c r="P78" s="21">
        <v>5775.8997795789473</v>
      </c>
      <c r="Q78" s="20">
        <v>1164.3834019999999</v>
      </c>
      <c r="R78" s="20">
        <v>7312.5131250000004</v>
      </c>
      <c r="S78" s="20">
        <v>95928.604407000006</v>
      </c>
      <c r="T78" s="20">
        <v>40546.891147000002</v>
      </c>
      <c r="U78" s="20">
        <v>140921.42703399999</v>
      </c>
      <c r="V78" s="20">
        <v>0</v>
      </c>
      <c r="W78" s="20">
        <v>8081.3548309999996</v>
      </c>
      <c r="X78" s="20">
        <v>0</v>
      </c>
      <c r="Y78" s="20">
        <v>8081.3548309999996</v>
      </c>
      <c r="Z78" s="20">
        <v>132840.07220299999</v>
      </c>
      <c r="AA78" s="21">
        <v>13983.16549505263</v>
      </c>
      <c r="AB78" s="22">
        <v>0.69439003293590351</v>
      </c>
      <c r="AC78" s="22">
        <v>0.62596815434187059</v>
      </c>
      <c r="AD78" s="23">
        <v>0.38937334840330073</v>
      </c>
      <c r="AE78" s="23">
        <v>0.4130609611695229</v>
      </c>
      <c r="AF78" s="24">
        <v>100</v>
      </c>
      <c r="AG78" s="27">
        <v>10.870361642706095</v>
      </c>
      <c r="AH78" s="27">
        <v>11.870361642706097</v>
      </c>
      <c r="AI78" s="27">
        <v>11.726278945392345</v>
      </c>
      <c r="AJ78" s="27">
        <v>0.99784445028257618</v>
      </c>
      <c r="AK78" s="27">
        <v>23.007134051366357</v>
      </c>
      <c r="AL78" s="27">
        <v>11.987382308048847</v>
      </c>
      <c r="AM78" s="27">
        <v>2.1618893084602284</v>
      </c>
      <c r="AN78" s="23">
        <v>5.7346529914504896E-2</v>
      </c>
      <c r="AO78" s="23">
        <v>0</v>
      </c>
      <c r="AP78" s="23">
        <v>6.0835218597671728E-2</v>
      </c>
      <c r="AQ78" s="24">
        <v>98.4</v>
      </c>
      <c r="AR78" s="65" t="s">
        <v>61</v>
      </c>
      <c r="AS78" s="157">
        <v>0.5</v>
      </c>
      <c r="AU78" s="32"/>
    </row>
    <row r="79" spans="1:47" ht="18" customHeight="1" x14ac:dyDescent="0.25">
      <c r="A79" s="16">
        <v>78</v>
      </c>
      <c r="B79" s="148" t="s">
        <v>176</v>
      </c>
      <c r="C79" s="150" t="s">
        <v>686</v>
      </c>
      <c r="D79" s="18">
        <v>723.77223909999998</v>
      </c>
      <c r="E79" s="150" t="s">
        <v>829</v>
      </c>
      <c r="F79" s="150" t="s">
        <v>853</v>
      </c>
      <c r="G79" s="18" t="s">
        <v>854</v>
      </c>
      <c r="H79" s="19" t="s">
        <v>709</v>
      </c>
      <c r="I79" s="20">
        <v>221933.34719500001</v>
      </c>
      <c r="J79" s="20">
        <v>81289.096181999994</v>
      </c>
      <c r="K79" s="20">
        <v>140644.251013</v>
      </c>
      <c r="L79" s="20">
        <v>108831.345286</v>
      </c>
      <c r="M79" s="20">
        <v>0</v>
      </c>
      <c r="N79" s="20">
        <v>124519.398908</v>
      </c>
      <c r="O79" s="153">
        <v>99270.785982000001</v>
      </c>
      <c r="P79" s="21">
        <v>8215.7338442767032</v>
      </c>
      <c r="Q79" s="20">
        <v>542.04297099999997</v>
      </c>
      <c r="R79" s="20">
        <v>404.90699999999998</v>
      </c>
      <c r="S79" s="20">
        <v>260296.13215399999</v>
      </c>
      <c r="T79" s="20">
        <v>5596.7811769999998</v>
      </c>
      <c r="U79" s="20">
        <v>272635.70360299997</v>
      </c>
      <c r="V79" s="20">
        <v>0</v>
      </c>
      <c r="W79" s="20">
        <v>29709.538917000002</v>
      </c>
      <c r="X79" s="20">
        <v>0</v>
      </c>
      <c r="Y79" s="20">
        <v>29809.538917000002</v>
      </c>
      <c r="Z79" s="20">
        <v>242826.164686</v>
      </c>
      <c r="AA79" s="21">
        <v>20096.497874494671</v>
      </c>
      <c r="AB79" s="22">
        <v>0.63372292983723633</v>
      </c>
      <c r="AC79" s="22">
        <v>0.44729999901626544</v>
      </c>
      <c r="AD79" s="23">
        <v>0.36411513484878605</v>
      </c>
      <c r="AE79" s="23">
        <v>0.40881420711136157</v>
      </c>
      <c r="AF79" s="24">
        <v>100</v>
      </c>
      <c r="AG79" s="27">
        <v>7.7613655964568595</v>
      </c>
      <c r="AH79" s="27">
        <v>8.7613655964568586</v>
      </c>
      <c r="AI79" s="27">
        <v>8.7431208511407412</v>
      </c>
      <c r="AJ79" s="27">
        <v>0.96247290043829192</v>
      </c>
      <c r="AK79" s="27">
        <v>149.96799244907098</v>
      </c>
      <c r="AL79" s="27">
        <v>548.10943548765522</v>
      </c>
      <c r="AM79" s="27">
        <v>39.653747426652345</v>
      </c>
      <c r="AN79" s="23">
        <v>0.10933835342566625</v>
      </c>
      <c r="AO79" s="23">
        <v>0</v>
      </c>
      <c r="AP79" s="23">
        <v>0.12276081926981344</v>
      </c>
      <c r="AQ79" s="24">
        <v>96</v>
      </c>
      <c r="AR79" s="65" t="s">
        <v>61</v>
      </c>
      <c r="AS79" s="157">
        <v>0.5</v>
      </c>
      <c r="AU79" s="32"/>
    </row>
    <row r="80" spans="1:47" ht="18" customHeight="1" x14ac:dyDescent="0.25">
      <c r="A80" s="16">
        <v>79</v>
      </c>
      <c r="B80" s="148" t="s">
        <v>178</v>
      </c>
      <c r="C80" s="150" t="s">
        <v>686</v>
      </c>
      <c r="D80" s="18">
        <v>101.48</v>
      </c>
      <c r="E80" s="150" t="s">
        <v>795</v>
      </c>
      <c r="F80" s="150" t="s">
        <v>852</v>
      </c>
      <c r="G80" s="18" t="s">
        <v>850</v>
      </c>
      <c r="H80" s="19" t="s">
        <v>704</v>
      </c>
      <c r="I80" s="20">
        <v>44567.911267000003</v>
      </c>
      <c r="J80" s="20">
        <v>29045.348900000001</v>
      </c>
      <c r="K80" s="20">
        <v>15522.562366999999</v>
      </c>
      <c r="L80" s="20">
        <v>9917.7502120000008</v>
      </c>
      <c r="M80" s="20">
        <v>3665.8254579999998</v>
      </c>
      <c r="N80" s="20">
        <v>11889.418222</v>
      </c>
      <c r="O80" s="153">
        <v>6698.013062</v>
      </c>
      <c r="P80" s="21">
        <v>389.41936406976743</v>
      </c>
      <c r="Q80" s="20">
        <v>2048.6317479999998</v>
      </c>
      <c r="R80" s="20">
        <v>17744.317189000001</v>
      </c>
      <c r="S80" s="20">
        <v>121426.858169</v>
      </c>
      <c r="T80" s="20">
        <v>11724.389798</v>
      </c>
      <c r="U80" s="20">
        <v>475108.29865999997</v>
      </c>
      <c r="V80" s="20">
        <v>52305.547420000003</v>
      </c>
      <c r="W80" s="20">
        <v>116236.362553</v>
      </c>
      <c r="X80" s="20">
        <v>86818.312000000005</v>
      </c>
      <c r="Y80" s="20">
        <v>290815.11636699998</v>
      </c>
      <c r="Z80" s="20">
        <v>184293.18229299999</v>
      </c>
      <c r="AA80" s="21">
        <v>10714.719900755814</v>
      </c>
      <c r="AB80" s="22">
        <v>0.34829010213214928</v>
      </c>
      <c r="AC80" s="22">
        <v>0.1502877938764767</v>
      </c>
      <c r="AD80" s="23">
        <v>1.409786585688177E-2</v>
      </c>
      <c r="AE80" s="23">
        <v>3.6344334492803484E-2</v>
      </c>
      <c r="AF80" s="24">
        <v>3.2433126885660908</v>
      </c>
      <c r="AG80" s="27">
        <v>4.4654663153566108E-2</v>
      </c>
      <c r="AH80" s="27">
        <v>1.044654663153566</v>
      </c>
      <c r="AI80" s="27">
        <v>1.0270299568826184</v>
      </c>
      <c r="AJ80" s="27">
        <v>8.5864461824448632</v>
      </c>
      <c r="AK80" s="27">
        <v>14.177925792839956</v>
      </c>
      <c r="AL80" s="27">
        <v>2.5116723733178303</v>
      </c>
      <c r="AM80" s="27">
        <v>3.8012990044567267</v>
      </c>
      <c r="AN80" s="23">
        <v>0.61210279253639166</v>
      </c>
      <c r="AO80" s="23">
        <v>0.47108802897532703</v>
      </c>
      <c r="AP80" s="23">
        <v>1.5780025758340059</v>
      </c>
      <c r="AQ80" s="24">
        <v>76.400000000000006</v>
      </c>
      <c r="AR80" s="65" t="s">
        <v>66</v>
      </c>
      <c r="AS80" s="157">
        <v>0.5</v>
      </c>
      <c r="AU80" s="32"/>
    </row>
    <row r="81" spans="1:47" ht="18" customHeight="1" x14ac:dyDescent="0.25">
      <c r="A81" s="16">
        <v>80</v>
      </c>
      <c r="B81" s="148" t="s">
        <v>179</v>
      </c>
      <c r="C81" s="150" t="s">
        <v>686</v>
      </c>
      <c r="D81" s="18">
        <v>1573.3740347999999</v>
      </c>
      <c r="E81" s="150" t="s">
        <v>848</v>
      </c>
      <c r="F81" s="150" t="s">
        <v>889</v>
      </c>
      <c r="G81" s="18" t="s">
        <v>890</v>
      </c>
      <c r="H81" s="19" t="s">
        <v>704</v>
      </c>
      <c r="I81" s="20">
        <v>2881412.099866</v>
      </c>
      <c r="J81" s="20">
        <v>2787216.8449200001</v>
      </c>
      <c r="K81" s="20">
        <v>94195.254945999855</v>
      </c>
      <c r="L81" s="20">
        <v>-19996.925251000001</v>
      </c>
      <c r="M81" s="20">
        <v>84382.424744000004</v>
      </c>
      <c r="N81" s="20">
        <v>-25962.191001999992</v>
      </c>
      <c r="O81" s="153">
        <v>-108333.432758</v>
      </c>
      <c r="P81" s="21">
        <v>-1786.7668576515268</v>
      </c>
      <c r="Q81" s="20">
        <v>1972756.584794</v>
      </c>
      <c r="R81" s="20">
        <v>109161.815164</v>
      </c>
      <c r="S81" s="20">
        <v>2218493.6185579998</v>
      </c>
      <c r="T81" s="20">
        <v>772826.09239200002</v>
      </c>
      <c r="U81" s="20">
        <v>3033757.374291</v>
      </c>
      <c r="V81" s="20">
        <v>1196335.3874619999</v>
      </c>
      <c r="W81" s="20">
        <v>1868850.833901</v>
      </c>
      <c r="X81" s="20">
        <v>66877.817855999994</v>
      </c>
      <c r="Y81" s="20">
        <v>1935728.651757</v>
      </c>
      <c r="Z81" s="20">
        <v>1098028.7225339999</v>
      </c>
      <c r="AA81" s="21">
        <v>18110.026426983273</v>
      </c>
      <c r="AB81" s="22">
        <v>3.269065710884618E-2</v>
      </c>
      <c r="AC81" s="22">
        <v>-3.7597340818773556E-2</v>
      </c>
      <c r="AD81" s="23">
        <v>-3.5709326551968547E-2</v>
      </c>
      <c r="AE81" s="23">
        <v>-9.8661747670854311E-2</v>
      </c>
      <c r="AF81" s="24">
        <v>-0.30767296721757253</v>
      </c>
      <c r="AG81" s="27">
        <v>0.18708972290054998</v>
      </c>
      <c r="AH81" s="27">
        <v>1.1870897229005499</v>
      </c>
      <c r="AI81" s="27">
        <v>0.13149098328573045</v>
      </c>
      <c r="AJ81" s="27">
        <v>8.2410169072777233</v>
      </c>
      <c r="AK81" s="27">
        <v>1.4128539052429765</v>
      </c>
      <c r="AL81" s="27">
        <v>26.395787716951123</v>
      </c>
      <c r="AM81" s="27">
        <v>3.7284094419582088</v>
      </c>
      <c r="AN81" s="23">
        <v>0.63806310556043944</v>
      </c>
      <c r="AO81" s="23">
        <v>6.0907166163796919E-2</v>
      </c>
      <c r="AP81" s="23">
        <v>1.7629125832790418</v>
      </c>
      <c r="AQ81" s="24">
        <v>52</v>
      </c>
      <c r="AR81" s="65" t="s">
        <v>78</v>
      </c>
      <c r="AS81" s="157">
        <v>0.2</v>
      </c>
      <c r="AU81" s="32"/>
    </row>
    <row r="82" spans="1:47" ht="18" customHeight="1" x14ac:dyDescent="0.25">
      <c r="A82" s="16">
        <v>81</v>
      </c>
      <c r="B82" s="148" t="s">
        <v>180</v>
      </c>
      <c r="C82" s="150" t="s">
        <v>686</v>
      </c>
      <c r="D82" s="18">
        <v>105.97366000000001</v>
      </c>
      <c r="E82" s="150" t="s">
        <v>848</v>
      </c>
      <c r="F82" s="150" t="s">
        <v>888</v>
      </c>
      <c r="G82" s="18" t="s">
        <v>882</v>
      </c>
      <c r="H82" s="19" t="s">
        <v>704</v>
      </c>
      <c r="I82" s="20">
        <v>160227.90142499999</v>
      </c>
      <c r="J82" s="20">
        <v>137034.03341999999</v>
      </c>
      <c r="K82" s="20">
        <v>23193.868005000004</v>
      </c>
      <c r="L82" s="20">
        <v>10120.395204</v>
      </c>
      <c r="M82" s="20">
        <v>2181.2736420000001</v>
      </c>
      <c r="N82" s="20">
        <v>9953.347769</v>
      </c>
      <c r="O82" s="153">
        <v>6165.9620850000001</v>
      </c>
      <c r="P82" s="21">
        <v>756.39085320824051</v>
      </c>
      <c r="Q82" s="20">
        <v>34326.433734999999</v>
      </c>
      <c r="R82" s="20">
        <v>29406.954203000001</v>
      </c>
      <c r="S82" s="20">
        <v>83968.155347000007</v>
      </c>
      <c r="T82" s="20">
        <v>74307.561661</v>
      </c>
      <c r="U82" s="20">
        <v>164037.569712</v>
      </c>
      <c r="V82" s="20">
        <v>27942.05414</v>
      </c>
      <c r="W82" s="20">
        <v>43267.848128999998</v>
      </c>
      <c r="X82" s="20">
        <v>310.06</v>
      </c>
      <c r="Y82" s="20">
        <v>44084.828129000001</v>
      </c>
      <c r="Z82" s="20">
        <v>119952.741583</v>
      </c>
      <c r="AA82" s="21">
        <v>14714.841787846148</v>
      </c>
      <c r="AB82" s="22">
        <v>0.14475548764430812</v>
      </c>
      <c r="AC82" s="22">
        <v>3.8482449249865415E-2</v>
      </c>
      <c r="AD82" s="23">
        <v>3.758871882719033E-2</v>
      </c>
      <c r="AE82" s="23">
        <v>5.1403261014534879E-2</v>
      </c>
      <c r="AF82" s="24">
        <v>4.5630899201962665</v>
      </c>
      <c r="AG82" s="27">
        <v>0.94065938053251341</v>
      </c>
      <c r="AH82" s="27">
        <v>1.9406593805325134</v>
      </c>
      <c r="AI82" s="27">
        <v>1.1473120055334567</v>
      </c>
      <c r="AJ82" s="27">
        <v>3.9367737586545299</v>
      </c>
      <c r="AK82" s="27">
        <v>3.992084772857631</v>
      </c>
      <c r="AL82" s="27">
        <v>5.4486398121657249</v>
      </c>
      <c r="AM82" s="27">
        <v>2.1562798972731589</v>
      </c>
      <c r="AN82" s="23">
        <v>0.26874836177102313</v>
      </c>
      <c r="AO82" s="23">
        <v>2.5848512998384232E-3</v>
      </c>
      <c r="AP82" s="23">
        <v>0.36751830385215484</v>
      </c>
      <c r="AQ82" s="24">
        <v>80.800000000000011</v>
      </c>
      <c r="AR82" s="65" t="s">
        <v>64</v>
      </c>
      <c r="AS82" s="157">
        <v>0.5</v>
      </c>
      <c r="AU82" s="32"/>
    </row>
    <row r="83" spans="1:47" ht="18" customHeight="1" x14ac:dyDescent="0.25">
      <c r="A83" s="16">
        <v>82</v>
      </c>
      <c r="B83" s="148" t="s">
        <v>181</v>
      </c>
      <c r="C83" s="150" t="s">
        <v>686</v>
      </c>
      <c r="D83" s="18">
        <v>1528</v>
      </c>
      <c r="E83" s="150" t="s">
        <v>844</v>
      </c>
      <c r="F83" s="150" t="s">
        <v>861</v>
      </c>
      <c r="G83" s="18" t="s">
        <v>862</v>
      </c>
      <c r="H83" s="19" t="s">
        <v>704</v>
      </c>
      <c r="I83" s="20">
        <v>596128.37386599998</v>
      </c>
      <c r="J83" s="20">
        <v>294906.14708099997</v>
      </c>
      <c r="K83" s="20">
        <v>301222.22678500006</v>
      </c>
      <c r="L83" s="20">
        <v>232959.70294399999</v>
      </c>
      <c r="M83" s="20">
        <v>32.407698000000003</v>
      </c>
      <c r="N83" s="20">
        <v>307634.32574900001</v>
      </c>
      <c r="O83" s="153">
        <v>258708.12669899999</v>
      </c>
      <c r="P83" s="21">
        <v>6467.7031674749996</v>
      </c>
      <c r="Q83" s="20">
        <v>11630.523020000001</v>
      </c>
      <c r="R83" s="20">
        <v>80343.350900999998</v>
      </c>
      <c r="S83" s="20">
        <v>833572.82689400006</v>
      </c>
      <c r="T83" s="20">
        <v>266405.37100099999</v>
      </c>
      <c r="U83" s="20">
        <v>1272035.115036</v>
      </c>
      <c r="V83" s="20">
        <v>0</v>
      </c>
      <c r="W83" s="20">
        <v>91559.081804999994</v>
      </c>
      <c r="X83" s="20">
        <v>0</v>
      </c>
      <c r="Y83" s="20">
        <v>91559.081804999994</v>
      </c>
      <c r="Z83" s="20">
        <v>1180476.033231</v>
      </c>
      <c r="AA83" s="21">
        <v>29511.900830775001</v>
      </c>
      <c r="AB83" s="22">
        <v>0.50529758352470222</v>
      </c>
      <c r="AC83" s="22">
        <v>0.43398056197397744</v>
      </c>
      <c r="AD83" s="23">
        <v>0.2033812774827983</v>
      </c>
      <c r="AE83" s="23">
        <v>0.21915576379039881</v>
      </c>
      <c r="AF83" s="24">
        <v>9492.6312183296686</v>
      </c>
      <c r="AG83" s="27">
        <v>8.1042069280393232</v>
      </c>
      <c r="AH83" s="27">
        <v>9.1042069280393232</v>
      </c>
      <c r="AI83" s="27">
        <v>8.9771794088602821</v>
      </c>
      <c r="AJ83" s="27">
        <v>0.80339262959946645</v>
      </c>
      <c r="AK83" s="27">
        <v>25.356224012787344</v>
      </c>
      <c r="AL83" s="27">
        <v>7.4197599077060676</v>
      </c>
      <c r="AM83" s="27">
        <v>2.2376740064439704</v>
      </c>
      <c r="AN83" s="23">
        <v>7.1978423176162681E-2</v>
      </c>
      <c r="AO83" s="23">
        <v>0</v>
      </c>
      <c r="AP83" s="23">
        <v>7.7561152643141701E-2</v>
      </c>
      <c r="AQ83" s="24">
        <v>87.2</v>
      </c>
      <c r="AR83" s="65" t="s">
        <v>64</v>
      </c>
      <c r="AS83" s="157">
        <v>0.5</v>
      </c>
      <c r="AU83" s="32"/>
    </row>
    <row r="84" spans="1:47" ht="18" customHeight="1" x14ac:dyDescent="0.25">
      <c r="A84" s="16">
        <v>83</v>
      </c>
      <c r="B84" s="148" t="s">
        <v>182</v>
      </c>
      <c r="C84" s="150" t="s">
        <v>686</v>
      </c>
      <c r="D84" s="18">
        <v>8264.5753149000011</v>
      </c>
      <c r="E84" s="150" t="s">
        <v>795</v>
      </c>
      <c r="F84" s="150" t="s">
        <v>852</v>
      </c>
      <c r="G84" s="18" t="s">
        <v>850</v>
      </c>
      <c r="H84" s="19" t="s">
        <v>704</v>
      </c>
      <c r="I84" s="20">
        <v>5206523.3362889998</v>
      </c>
      <c r="J84" s="20">
        <v>2054807.2840720001</v>
      </c>
      <c r="K84" s="20">
        <v>3151716.0522170002</v>
      </c>
      <c r="L84" s="20">
        <v>2206079.8368319999</v>
      </c>
      <c r="M84" s="20">
        <v>199657.068249</v>
      </c>
      <c r="N84" s="20">
        <v>2753358.970183</v>
      </c>
      <c r="O84" s="153">
        <v>1335181.781009</v>
      </c>
      <c r="P84" s="21">
        <v>2568.7212602163781</v>
      </c>
      <c r="Q84" s="20">
        <v>5310358.9865070004</v>
      </c>
      <c r="R84" s="20">
        <v>1384384.4909699999</v>
      </c>
      <c r="S84" s="20">
        <v>15526669.765171001</v>
      </c>
      <c r="T84" s="20">
        <v>200781.09415300001</v>
      </c>
      <c r="U84" s="20">
        <v>17999817.286745999</v>
      </c>
      <c r="V84" s="20">
        <v>1160729.1700939999</v>
      </c>
      <c r="W84" s="20">
        <v>7726807.7750730002</v>
      </c>
      <c r="X84" s="20">
        <v>2241425.9542510002</v>
      </c>
      <c r="Y84" s="20">
        <v>10183548.717898</v>
      </c>
      <c r="Z84" s="20">
        <v>7816268.5688469997</v>
      </c>
      <c r="AA84" s="21">
        <v>15037.514392373958</v>
      </c>
      <c r="AB84" s="22">
        <v>0.60533984938659979</v>
      </c>
      <c r="AC84" s="22">
        <v>0.25644402123445853</v>
      </c>
      <c r="AD84" s="23">
        <v>7.4177518568043957E-2</v>
      </c>
      <c r="AE84" s="23">
        <v>0.17082086794337936</v>
      </c>
      <c r="AF84" s="24">
        <v>13.79044075088381</v>
      </c>
      <c r="AG84" s="27">
        <v>1.0094546437741956</v>
      </c>
      <c r="AH84" s="27">
        <v>2.0094546437741956</v>
      </c>
      <c r="AI84" s="27">
        <v>1.3221903632211791</v>
      </c>
      <c r="AJ84" s="27">
        <v>0.66751480255660045</v>
      </c>
      <c r="AK84" s="27">
        <v>0.38694319711586816</v>
      </c>
      <c r="AL84" s="27">
        <v>3.7608940075895627</v>
      </c>
      <c r="AM84" s="27">
        <v>25.931342581097322</v>
      </c>
      <c r="AN84" s="23">
        <v>0.5657584494147373</v>
      </c>
      <c r="AO84" s="23">
        <v>0.28676419374643358</v>
      </c>
      <c r="AP84" s="23">
        <v>1.3028657636568652</v>
      </c>
      <c r="AQ84" s="24">
        <v>85.6</v>
      </c>
      <c r="AR84" s="65" t="s">
        <v>64</v>
      </c>
      <c r="AS84" s="157">
        <v>0.5</v>
      </c>
      <c r="AU84" s="32"/>
    </row>
    <row r="85" spans="1:47" ht="18" customHeight="1" x14ac:dyDescent="0.25">
      <c r="A85" s="16">
        <v>84</v>
      </c>
      <c r="B85" s="148" t="s">
        <v>184</v>
      </c>
      <c r="C85" s="150" t="s">
        <v>686</v>
      </c>
      <c r="D85" s="18">
        <v>31.581</v>
      </c>
      <c r="E85" s="150" t="s">
        <v>848</v>
      </c>
      <c r="F85" s="150" t="s">
        <v>864</v>
      </c>
      <c r="G85" s="18" t="s">
        <v>893</v>
      </c>
      <c r="H85" s="19" t="s">
        <v>704</v>
      </c>
      <c r="I85" s="20">
        <v>282814.744573</v>
      </c>
      <c r="J85" s="20">
        <v>268521.25002799998</v>
      </c>
      <c r="K85" s="20">
        <v>14293.494545000001</v>
      </c>
      <c r="L85" s="20">
        <v>-6183.6326779999999</v>
      </c>
      <c r="M85" s="20">
        <v>0</v>
      </c>
      <c r="N85" s="20">
        <v>-2153.8934009999998</v>
      </c>
      <c r="O85" s="153">
        <v>-2182.4236460000002</v>
      </c>
      <c r="P85" s="21">
        <v>-220.44683292929292</v>
      </c>
      <c r="Q85" s="20">
        <v>32839.200127999997</v>
      </c>
      <c r="R85" s="20">
        <v>66021.905035999996</v>
      </c>
      <c r="S85" s="20">
        <v>128433.40193399999</v>
      </c>
      <c r="T85" s="20">
        <v>17484.584744</v>
      </c>
      <c r="U85" s="20">
        <v>146482.37780399999</v>
      </c>
      <c r="V85" s="20">
        <v>0</v>
      </c>
      <c r="W85" s="20">
        <v>31437.644230999998</v>
      </c>
      <c r="X85" s="20">
        <v>0</v>
      </c>
      <c r="Y85" s="20">
        <v>31437.644230999998</v>
      </c>
      <c r="Z85" s="20">
        <v>115044.733573</v>
      </c>
      <c r="AA85" s="21">
        <v>11620.680158888888</v>
      </c>
      <c r="AB85" s="22">
        <v>5.0540132080385831E-2</v>
      </c>
      <c r="AC85" s="22">
        <v>-7.7167958456164374E-3</v>
      </c>
      <c r="AD85" s="23">
        <v>-1.4898881890900086E-2</v>
      </c>
      <c r="AE85" s="23">
        <v>-1.8970217742432984E-2</v>
      </c>
      <c r="AF85" s="24">
        <v>0</v>
      </c>
      <c r="AG85" s="27">
        <v>3.0853379785802946</v>
      </c>
      <c r="AH85" s="27">
        <v>4.085337978580295</v>
      </c>
      <c r="AI85" s="27">
        <v>3.0407558881825048</v>
      </c>
      <c r="AJ85" s="27">
        <v>2.9157434435326111</v>
      </c>
      <c r="AK85" s="27">
        <v>8.1768511102999781</v>
      </c>
      <c r="AL85" s="27">
        <v>4.2836501676040495</v>
      </c>
      <c r="AM85" s="27">
        <v>16.175090727851032</v>
      </c>
      <c r="AN85" s="23">
        <v>0.21461724408286831</v>
      </c>
      <c r="AO85" s="23">
        <v>0</v>
      </c>
      <c r="AP85" s="23">
        <v>0.27326452289145148</v>
      </c>
      <c r="AQ85" s="24">
        <v>72.400000000000006</v>
      </c>
      <c r="AR85" s="65" t="s">
        <v>68</v>
      </c>
      <c r="AS85" s="157">
        <v>0.3</v>
      </c>
      <c r="AU85" s="32"/>
    </row>
    <row r="86" spans="1:47" ht="18" customHeight="1" x14ac:dyDescent="0.25">
      <c r="A86" s="16">
        <v>85</v>
      </c>
      <c r="B86" s="148" t="s">
        <v>190</v>
      </c>
      <c r="C86" s="150" t="s">
        <v>686</v>
      </c>
      <c r="D86" s="18">
        <v>294.60053135999999</v>
      </c>
      <c r="E86" s="150" t="s">
        <v>871</v>
      </c>
      <c r="F86" s="150" t="s">
        <v>881</v>
      </c>
      <c r="G86" s="18" t="s">
        <v>880</v>
      </c>
      <c r="H86" s="19" t="s">
        <v>704</v>
      </c>
      <c r="I86" s="20">
        <v>432480.196192</v>
      </c>
      <c r="J86" s="20">
        <v>326465.52973000001</v>
      </c>
      <c r="K86" s="20">
        <v>106014.66646199998</v>
      </c>
      <c r="L86" s="20">
        <v>8387.6610409999994</v>
      </c>
      <c r="M86" s="20">
        <v>2926.439269</v>
      </c>
      <c r="N86" s="20">
        <v>17107.197725999999</v>
      </c>
      <c r="O86" s="153">
        <v>9583.6830009999994</v>
      </c>
      <c r="P86" s="21">
        <v>189.33107421201768</v>
      </c>
      <c r="Q86" s="20">
        <v>192254.94992700001</v>
      </c>
      <c r="R86" s="20">
        <v>276815.779828</v>
      </c>
      <c r="S86" s="20">
        <v>691361.33575099998</v>
      </c>
      <c r="T86" s="20">
        <v>84819.306127000003</v>
      </c>
      <c r="U86" s="20">
        <v>998429.51738900004</v>
      </c>
      <c r="V86" s="20">
        <v>9996.1689239999996</v>
      </c>
      <c r="W86" s="20">
        <v>152583.633412</v>
      </c>
      <c r="X86" s="20">
        <v>43694.319649999998</v>
      </c>
      <c r="Y86" s="20">
        <v>198801.67507299999</v>
      </c>
      <c r="Z86" s="20">
        <v>799627.84231600002</v>
      </c>
      <c r="AA86" s="21">
        <v>15797.099960394044</v>
      </c>
      <c r="AB86" s="22">
        <v>0.24513184047607736</v>
      </c>
      <c r="AC86" s="22">
        <v>2.215981930591179E-2</v>
      </c>
      <c r="AD86" s="23">
        <v>9.5987576830283972E-3</v>
      </c>
      <c r="AE86" s="23">
        <v>1.1985179221926946E-2</v>
      </c>
      <c r="AF86" s="24">
        <v>5.8457381662479317</v>
      </c>
      <c r="AG86" s="27">
        <v>3.5310320660946299</v>
      </c>
      <c r="AH86" s="27">
        <v>4.5310320660946299</v>
      </c>
      <c r="AI86" s="27">
        <v>3.2710348722417275</v>
      </c>
      <c r="AJ86" s="27">
        <v>0.80270618905435442</v>
      </c>
      <c r="AK86" s="27">
        <v>1.6980864724365241</v>
      </c>
      <c r="AL86" s="27">
        <v>1.5623393885302435</v>
      </c>
      <c r="AM86" s="27">
        <v>5.0988414777226208</v>
      </c>
      <c r="AN86" s="23">
        <v>0.19911438074556093</v>
      </c>
      <c r="AO86" s="23">
        <v>5.464331947652807E-2</v>
      </c>
      <c r="AP86" s="23">
        <v>0.24861775009884757</v>
      </c>
      <c r="AQ86" s="24">
        <v>70</v>
      </c>
      <c r="AR86" s="65" t="s">
        <v>68</v>
      </c>
      <c r="AS86" s="157">
        <v>0.3</v>
      </c>
      <c r="AU86" s="32"/>
    </row>
    <row r="87" spans="1:47" ht="18" customHeight="1" x14ac:dyDescent="0.25">
      <c r="A87" s="16">
        <v>86</v>
      </c>
      <c r="B87" s="148" t="s">
        <v>191</v>
      </c>
      <c r="C87" s="150" t="s">
        <v>686</v>
      </c>
      <c r="D87" s="18">
        <v>165.21119640000001</v>
      </c>
      <c r="E87" s="150" t="s">
        <v>844</v>
      </c>
      <c r="F87" s="150" t="s">
        <v>879</v>
      </c>
      <c r="G87" s="18" t="s">
        <v>880</v>
      </c>
      <c r="H87" s="19" t="s">
        <v>704</v>
      </c>
      <c r="I87" s="20">
        <v>393954.60834600002</v>
      </c>
      <c r="J87" s="20">
        <v>368121.13890600001</v>
      </c>
      <c r="K87" s="20">
        <v>25833.469440000001</v>
      </c>
      <c r="L87" s="20">
        <v>3319.3095800000001</v>
      </c>
      <c r="M87" s="20">
        <v>5338.856957</v>
      </c>
      <c r="N87" s="20">
        <v>5940.3620129999999</v>
      </c>
      <c r="O87" s="153">
        <v>432.73197399999998</v>
      </c>
      <c r="P87" s="21">
        <v>28.288066553823466</v>
      </c>
      <c r="Q87" s="20">
        <v>187192.17381599999</v>
      </c>
      <c r="R87" s="20">
        <v>84902.283540000004</v>
      </c>
      <c r="S87" s="20">
        <v>297425.885137</v>
      </c>
      <c r="T87" s="20">
        <v>68726.772400999995</v>
      </c>
      <c r="U87" s="20">
        <v>374391.353978</v>
      </c>
      <c r="V87" s="20">
        <v>95520.378922999997</v>
      </c>
      <c r="W87" s="20">
        <v>214616.84758500001</v>
      </c>
      <c r="X87" s="20">
        <v>0</v>
      </c>
      <c r="Y87" s="20">
        <v>214624.84758500001</v>
      </c>
      <c r="Z87" s="20">
        <v>159766.50639299999</v>
      </c>
      <c r="AA87" s="21">
        <v>10444.075865577353</v>
      </c>
      <c r="AB87" s="22">
        <v>6.5574736004385417E-2</v>
      </c>
      <c r="AC87" s="22">
        <v>1.0984310497516576E-3</v>
      </c>
      <c r="AD87" s="23">
        <v>1.1558279041492721E-3</v>
      </c>
      <c r="AE87" s="23">
        <v>2.7085274865781238E-3</v>
      </c>
      <c r="AF87" s="24">
        <v>1.1126655126452378</v>
      </c>
      <c r="AG87" s="27">
        <v>0.3858459318726275</v>
      </c>
      <c r="AH87" s="27">
        <v>1.3858459318726275</v>
      </c>
      <c r="AI87" s="27">
        <v>0.51363027908301295</v>
      </c>
      <c r="AJ87" s="27">
        <v>4.757386633054586</v>
      </c>
      <c r="AK87" s="27">
        <v>1.9665412896366257</v>
      </c>
      <c r="AL87" s="27">
        <v>4.6400943757937467</v>
      </c>
      <c r="AM87" s="27">
        <v>5.732185501850628</v>
      </c>
      <c r="AN87" s="23">
        <v>0.57326336547187418</v>
      </c>
      <c r="AO87" s="23">
        <v>0</v>
      </c>
      <c r="AP87" s="23">
        <v>1.3433657180752097</v>
      </c>
      <c r="AQ87" s="24">
        <v>58</v>
      </c>
      <c r="AR87" s="65" t="s">
        <v>75</v>
      </c>
      <c r="AS87" s="157">
        <v>0.2</v>
      </c>
      <c r="AU87" s="32"/>
    </row>
    <row r="88" spans="1:47" ht="18" customHeight="1" x14ac:dyDescent="0.25">
      <c r="A88" s="16">
        <v>87</v>
      </c>
      <c r="B88" s="148" t="s">
        <v>192</v>
      </c>
      <c r="C88" s="150" t="s">
        <v>686</v>
      </c>
      <c r="D88" s="18">
        <v>431.84449354999998</v>
      </c>
      <c r="E88" s="150" t="s">
        <v>829</v>
      </c>
      <c r="F88" s="150" t="s">
        <v>866</v>
      </c>
      <c r="G88" s="18" t="s">
        <v>867</v>
      </c>
      <c r="H88" s="19" t="s">
        <v>704</v>
      </c>
      <c r="I88" s="20">
        <v>1072316.376743</v>
      </c>
      <c r="J88" s="20">
        <v>721748.78076999995</v>
      </c>
      <c r="K88" s="20">
        <v>350567.59597299993</v>
      </c>
      <c r="L88" s="20">
        <v>52890.469306999999</v>
      </c>
      <c r="M88" s="20" t="e">
        <v>#N/A</v>
      </c>
      <c r="N88" s="20" t="e">
        <v>#N/A</v>
      </c>
      <c r="O88" s="153">
        <v>52354.709831</v>
      </c>
      <c r="P88" s="21">
        <v>1376.0183710969307</v>
      </c>
      <c r="Q88" s="20">
        <v>417633.72748499998</v>
      </c>
      <c r="R88" s="20">
        <v>181829.626563</v>
      </c>
      <c r="S88" s="20">
        <v>1230578.729692</v>
      </c>
      <c r="T88" s="20">
        <v>250935.103432</v>
      </c>
      <c r="U88" s="20">
        <v>1544976.9618589999</v>
      </c>
      <c r="V88" s="20">
        <v>140915.33716900001</v>
      </c>
      <c r="W88" s="20">
        <v>286272.52382900001</v>
      </c>
      <c r="X88" s="20">
        <v>103280.622064</v>
      </c>
      <c r="Y88" s="20">
        <v>641336.63649599999</v>
      </c>
      <c r="Z88" s="20">
        <v>903640.32536400005</v>
      </c>
      <c r="AA88" s="21">
        <v>23750.025405137876</v>
      </c>
      <c r="AB88" s="22">
        <v>0.32692552643632689</v>
      </c>
      <c r="AC88" s="22">
        <v>4.8823939432893461E-2</v>
      </c>
      <c r="AD88" s="23">
        <v>3.3887048883890138E-2</v>
      </c>
      <c r="AE88" s="23">
        <v>5.7937553649911239E-2</v>
      </c>
      <c r="AF88" s="24" t="e">
        <v>#N/A</v>
      </c>
      <c r="AG88" s="27">
        <v>3.2986267533906433</v>
      </c>
      <c r="AH88" s="27">
        <v>4.2986267533906437</v>
      </c>
      <c r="AI88" s="27">
        <v>2.8397590915591984</v>
      </c>
      <c r="AJ88" s="27">
        <v>1.1355600228879275</v>
      </c>
      <c r="AK88" s="27">
        <v>1.7281860474162083</v>
      </c>
      <c r="AL88" s="27">
        <v>5.8973688557374109</v>
      </c>
      <c r="AM88" s="27">
        <v>4.273281665566504</v>
      </c>
      <c r="AN88" s="23">
        <v>0.41511080898210223</v>
      </c>
      <c r="AO88" s="23">
        <v>0.11429394988807852</v>
      </c>
      <c r="AP88" s="23">
        <v>0.70972556059587077</v>
      </c>
      <c r="AQ88" s="24" t="e">
        <v>#N/A</v>
      </c>
      <c r="AR88" s="65" t="e">
        <v>#N/A</v>
      </c>
      <c r="AS88" s="157" t="e">
        <v>#N/A</v>
      </c>
      <c r="AU88" s="32"/>
    </row>
    <row r="89" spans="1:47" ht="18" customHeight="1" x14ac:dyDescent="0.25">
      <c r="A89" s="16">
        <v>88</v>
      </c>
      <c r="B89" s="148" t="s">
        <v>743</v>
      </c>
      <c r="C89" s="150" t="s">
        <v>686</v>
      </c>
      <c r="D89" s="18">
        <v>167.4</v>
      </c>
      <c r="E89" s="150" t="s">
        <v>795</v>
      </c>
      <c r="F89" s="150" t="s">
        <v>852</v>
      </c>
      <c r="G89" s="18" t="s">
        <v>850</v>
      </c>
      <c r="H89" s="19" t="s">
        <v>704</v>
      </c>
      <c r="I89" s="20">
        <v>553681.76746899995</v>
      </c>
      <c r="J89" s="20">
        <v>509040.06739400001</v>
      </c>
      <c r="K89" s="20">
        <v>44641.700074999972</v>
      </c>
      <c r="L89" s="20">
        <v>32461.027313999999</v>
      </c>
      <c r="M89" s="20">
        <v>1326.0421080000001</v>
      </c>
      <c r="N89" s="20">
        <v>35407.524997</v>
      </c>
      <c r="O89" s="153">
        <v>27040.738708000001</v>
      </c>
      <c r="P89" s="21">
        <v>450.67897846666665</v>
      </c>
      <c r="Q89" s="20">
        <v>148714.25882700001</v>
      </c>
      <c r="R89" s="20">
        <v>114799.013505</v>
      </c>
      <c r="S89" s="20">
        <v>343303.90122499998</v>
      </c>
      <c r="T89" s="20">
        <v>12056.206437000001</v>
      </c>
      <c r="U89" s="20">
        <v>760462.99506300001</v>
      </c>
      <c r="V89" s="20">
        <v>18381.742923999998</v>
      </c>
      <c r="W89" s="20">
        <v>91031.359192000004</v>
      </c>
      <c r="X89" s="20">
        <v>937.36667299999999</v>
      </c>
      <c r="Y89" s="20">
        <v>91968.725865</v>
      </c>
      <c r="Z89" s="20">
        <v>668494.26919799997</v>
      </c>
      <c r="AA89" s="21">
        <v>11141.571153299999</v>
      </c>
      <c r="AB89" s="22">
        <v>8.0627000377973282E-2</v>
      </c>
      <c r="AC89" s="22">
        <v>4.8838051560933841E-2</v>
      </c>
      <c r="AD89" s="23">
        <v>3.5558257119085501E-2</v>
      </c>
      <c r="AE89" s="23">
        <v>4.0450217681658032E-2</v>
      </c>
      <c r="AF89" s="24">
        <v>26.701659610495565</v>
      </c>
      <c r="AG89" s="27">
        <v>2.7712707387013302</v>
      </c>
      <c r="AH89" s="27">
        <v>3.7712707387013302</v>
      </c>
      <c r="AI89" s="27">
        <v>2.1376110839735856</v>
      </c>
      <c r="AJ89" s="27">
        <v>2.1947761853391574</v>
      </c>
      <c r="AK89" s="27">
        <v>3.4229405533074586</v>
      </c>
      <c r="AL89" s="27">
        <v>4.8230533570298038</v>
      </c>
      <c r="AM89" s="27">
        <v>45.925040381672083</v>
      </c>
      <c r="AN89" s="23">
        <v>0.12093780560273142</v>
      </c>
      <c r="AO89" s="23">
        <v>1.4022059966565896E-3</v>
      </c>
      <c r="AP89" s="23">
        <v>0.13757593759978812</v>
      </c>
      <c r="AQ89" s="24">
        <v>88.8</v>
      </c>
      <c r="AR89" s="65" t="s">
        <v>64</v>
      </c>
      <c r="AS89" s="157">
        <v>0.5</v>
      </c>
      <c r="AU89" s="32"/>
    </row>
    <row r="90" spans="1:47" ht="18" customHeight="1" x14ac:dyDescent="0.25">
      <c r="A90" s="16">
        <v>89</v>
      </c>
      <c r="B90" s="148" t="s">
        <v>193</v>
      </c>
      <c r="C90" s="150" t="s">
        <v>686</v>
      </c>
      <c r="D90" s="18">
        <v>272.65000000000003</v>
      </c>
      <c r="E90" s="150" t="s">
        <v>848</v>
      </c>
      <c r="F90" s="150" t="s">
        <v>864</v>
      </c>
      <c r="G90" s="18" t="s">
        <v>893</v>
      </c>
      <c r="H90" s="19" t="s">
        <v>704</v>
      </c>
      <c r="I90" s="20">
        <v>849205.09410700004</v>
      </c>
      <c r="J90" s="20">
        <v>725590.66052799998</v>
      </c>
      <c r="K90" s="20">
        <v>123614.43357900002</v>
      </c>
      <c r="L90" s="20">
        <v>87516.142179000002</v>
      </c>
      <c r="M90" s="20">
        <v>17882.15336</v>
      </c>
      <c r="N90" s="20">
        <v>89480.960357000004</v>
      </c>
      <c r="O90" s="153">
        <v>52627.667492</v>
      </c>
      <c r="P90" s="21">
        <v>1283.6016461463414</v>
      </c>
      <c r="Q90" s="20">
        <v>224256.39320600001</v>
      </c>
      <c r="R90" s="20">
        <v>403426.144485</v>
      </c>
      <c r="S90" s="20">
        <v>712160.97874399996</v>
      </c>
      <c r="T90" s="20">
        <v>194057.30417700001</v>
      </c>
      <c r="U90" s="20">
        <v>979653.37094199995</v>
      </c>
      <c r="V90" s="20">
        <v>268760.22744599998</v>
      </c>
      <c r="W90" s="20">
        <v>412363.02536700002</v>
      </c>
      <c r="X90" s="20">
        <v>2122.54</v>
      </c>
      <c r="Y90" s="20">
        <v>414756.565367</v>
      </c>
      <c r="Z90" s="20">
        <v>564896.80557500001</v>
      </c>
      <c r="AA90" s="21">
        <v>13777.970867682927</v>
      </c>
      <c r="AB90" s="22">
        <v>0.14556487524252248</v>
      </c>
      <c r="AC90" s="22">
        <v>6.1972858920896795E-2</v>
      </c>
      <c r="AD90" s="23">
        <v>5.3720702702625418E-2</v>
      </c>
      <c r="AE90" s="23">
        <v>9.3163329961533564E-2</v>
      </c>
      <c r="AF90" s="24">
        <v>5.0039253414053038</v>
      </c>
      <c r="AG90" s="27">
        <v>0.72702433277130507</v>
      </c>
      <c r="AH90" s="27">
        <v>1.7270243327713051</v>
      </c>
      <c r="AI90" s="27">
        <v>1.1831918856055743</v>
      </c>
      <c r="AJ90" s="27">
        <v>2.8325913654224091</v>
      </c>
      <c r="AK90" s="27">
        <v>3.2355405799355679</v>
      </c>
      <c r="AL90" s="27">
        <v>2.1049827972628452</v>
      </c>
      <c r="AM90" s="27">
        <v>4.3760532369986889</v>
      </c>
      <c r="AN90" s="23">
        <v>0.42337073261758368</v>
      </c>
      <c r="AO90" s="23">
        <v>3.7573942338716155E-3</v>
      </c>
      <c r="AP90" s="23">
        <v>0.73421651755460982</v>
      </c>
      <c r="AQ90" s="24">
        <v>77.200000000000017</v>
      </c>
      <c r="AR90" s="65" t="s">
        <v>66</v>
      </c>
      <c r="AS90" s="157">
        <v>0.5</v>
      </c>
      <c r="AU90" s="32"/>
    </row>
    <row r="91" spans="1:47" ht="18" customHeight="1" x14ac:dyDescent="0.25">
      <c r="A91" s="16">
        <v>90</v>
      </c>
      <c r="B91" s="148" t="s">
        <v>194</v>
      </c>
      <c r="C91" s="150" t="s">
        <v>686</v>
      </c>
      <c r="D91" s="18">
        <v>1386.6511588000001</v>
      </c>
      <c r="E91" s="150" t="s">
        <v>844</v>
      </c>
      <c r="F91" s="150" t="s">
        <v>845</v>
      </c>
      <c r="G91" s="18" t="s">
        <v>904</v>
      </c>
      <c r="H91" s="19" t="s">
        <v>704</v>
      </c>
      <c r="I91" s="20">
        <v>2941749.109646</v>
      </c>
      <c r="J91" s="20">
        <v>2517912.3507360001</v>
      </c>
      <c r="K91" s="20">
        <v>423836.75890999998</v>
      </c>
      <c r="L91" s="20">
        <v>244494.10418299999</v>
      </c>
      <c r="M91" s="20">
        <v>93854.847836999994</v>
      </c>
      <c r="N91" s="20">
        <v>430924.08416599996</v>
      </c>
      <c r="O91" s="153">
        <v>267135.87134499999</v>
      </c>
      <c r="P91" s="21">
        <v>2234.7193004790502</v>
      </c>
      <c r="Q91" s="20">
        <v>817213.693356</v>
      </c>
      <c r="R91" s="20">
        <v>1966520.300999</v>
      </c>
      <c r="S91" s="20">
        <v>3926137.1713080001</v>
      </c>
      <c r="T91" s="20">
        <v>700490.72412999999</v>
      </c>
      <c r="U91" s="20">
        <v>4915265.2072740002</v>
      </c>
      <c r="V91" s="20">
        <v>703979.86354000005</v>
      </c>
      <c r="W91" s="20">
        <v>2308452.489974</v>
      </c>
      <c r="X91" s="20">
        <v>375773.711174</v>
      </c>
      <c r="Y91" s="20">
        <v>2690402.0242949999</v>
      </c>
      <c r="Z91" s="20">
        <v>2224863.1829789998</v>
      </c>
      <c r="AA91" s="21">
        <v>18612.044391100393</v>
      </c>
      <c r="AB91" s="22">
        <v>0.14407644673716008</v>
      </c>
      <c r="AC91" s="22">
        <v>9.080851608624986E-2</v>
      </c>
      <c r="AD91" s="23">
        <v>5.4348211150371112E-2</v>
      </c>
      <c r="AE91" s="23">
        <v>0.12006844887752428</v>
      </c>
      <c r="AF91" s="24">
        <v>4.5913886612910648</v>
      </c>
      <c r="AG91" s="27">
        <v>0.70076585433743099</v>
      </c>
      <c r="AH91" s="27">
        <v>1.7007658543374311</v>
      </c>
      <c r="AI91" s="27">
        <v>1.3467565355815556</v>
      </c>
      <c r="AJ91" s="27">
        <v>1.8184935195282492</v>
      </c>
      <c r="AK91" s="27">
        <v>3.0810941754975349</v>
      </c>
      <c r="AL91" s="27">
        <v>1.4959159629074665</v>
      </c>
      <c r="AM91" s="27">
        <v>4.1995546954595477</v>
      </c>
      <c r="AN91" s="23">
        <v>0.54735643161502845</v>
      </c>
      <c r="AO91" s="23">
        <v>0.16889744684023875</v>
      </c>
      <c r="AP91" s="23">
        <v>1.2092438064855129</v>
      </c>
      <c r="AQ91" s="24">
        <v>81.2</v>
      </c>
      <c r="AR91" s="65" t="s">
        <v>64</v>
      </c>
      <c r="AS91" s="157">
        <v>0.5</v>
      </c>
      <c r="AU91" s="32"/>
    </row>
    <row r="92" spans="1:47" ht="18" customHeight="1" x14ac:dyDescent="0.25">
      <c r="A92" s="16">
        <v>91</v>
      </c>
      <c r="B92" s="148" t="s">
        <v>195</v>
      </c>
      <c r="C92" s="150" t="s">
        <v>686</v>
      </c>
      <c r="D92" s="18">
        <v>521.50483799999995</v>
      </c>
      <c r="E92" s="150" t="s">
        <v>829</v>
      </c>
      <c r="F92" s="150" t="s">
        <v>898</v>
      </c>
      <c r="G92" s="18" t="s">
        <v>897</v>
      </c>
      <c r="H92" s="19" t="s">
        <v>704</v>
      </c>
      <c r="I92" s="20">
        <v>483998.69069000002</v>
      </c>
      <c r="J92" s="20">
        <v>443467.218979</v>
      </c>
      <c r="K92" s="20">
        <v>40531.471710999984</v>
      </c>
      <c r="L92" s="20">
        <v>6944.1858650000004</v>
      </c>
      <c r="M92" s="20">
        <v>9670.4196620000002</v>
      </c>
      <c r="N92" s="20">
        <v>48906.930799000002</v>
      </c>
      <c r="O92" s="153">
        <v>37556.816293999997</v>
      </c>
      <c r="P92" s="21">
        <v>972.21920685038788</v>
      </c>
      <c r="Q92" s="20">
        <v>15423.390488999999</v>
      </c>
      <c r="R92" s="20">
        <v>234976.66303900001</v>
      </c>
      <c r="S92" s="20">
        <v>318388.06315900001</v>
      </c>
      <c r="T92" s="20">
        <v>354138.17346800002</v>
      </c>
      <c r="U92" s="20">
        <v>945974.70808999997</v>
      </c>
      <c r="V92" s="20">
        <v>101684.99834799999</v>
      </c>
      <c r="W92" s="20">
        <v>316475.737983</v>
      </c>
      <c r="X92" s="20">
        <v>6179.9554829999997</v>
      </c>
      <c r="Y92" s="20">
        <v>336318.24033100001</v>
      </c>
      <c r="Z92" s="20">
        <v>609656.46776000003</v>
      </c>
      <c r="AA92" s="21">
        <v>15781.948152818479</v>
      </c>
      <c r="AB92" s="22">
        <v>8.374293668690995E-2</v>
      </c>
      <c r="AC92" s="22">
        <v>7.7596937794311191E-2</v>
      </c>
      <c r="AD92" s="23">
        <v>3.9701712924048754E-2</v>
      </c>
      <c r="AE92" s="23">
        <v>6.1603244253261615E-2</v>
      </c>
      <c r="AF92" s="24">
        <v>5.0573741893725899</v>
      </c>
      <c r="AG92" s="27">
        <v>6.0425648682830048E-3</v>
      </c>
      <c r="AH92" s="27">
        <v>1.0060425648682829</v>
      </c>
      <c r="AI92" s="27">
        <v>0.95730773739841701</v>
      </c>
      <c r="AJ92" s="27">
        <v>253.09434648681147</v>
      </c>
      <c r="AK92" s="27">
        <v>28.752900945825235</v>
      </c>
      <c r="AL92" s="27">
        <v>2.0597734448619218</v>
      </c>
      <c r="AM92" s="27">
        <v>1.3666944908827634</v>
      </c>
      <c r="AN92" s="23">
        <v>0.3555256154892914</v>
      </c>
      <c r="AO92" s="23">
        <v>1.0136783270267588E-2</v>
      </c>
      <c r="AP92" s="23">
        <v>0.5516520501565424</v>
      </c>
      <c r="AQ92" s="24">
        <v>76.800000000000011</v>
      </c>
      <c r="AR92" s="65" t="s">
        <v>66</v>
      </c>
      <c r="AS92" s="157">
        <v>0.5</v>
      </c>
      <c r="AU92" s="32"/>
    </row>
    <row r="93" spans="1:47" ht="18" customHeight="1" x14ac:dyDescent="0.25">
      <c r="A93" s="16">
        <v>92</v>
      </c>
      <c r="B93" s="148" t="s">
        <v>933</v>
      </c>
      <c r="C93" s="150" t="s">
        <v>686</v>
      </c>
      <c r="D93" s="18">
        <v>553.80000000000007</v>
      </c>
      <c r="E93" s="150" t="s">
        <v>795</v>
      </c>
      <c r="F93" s="150" t="s">
        <v>852</v>
      </c>
      <c r="G93" s="18" t="s">
        <v>850</v>
      </c>
      <c r="H93" s="19" t="s">
        <v>704</v>
      </c>
      <c r="I93" s="20">
        <v>327862.91317000001</v>
      </c>
      <c r="J93" s="20">
        <v>176161.289582</v>
      </c>
      <c r="K93" s="20">
        <v>151701.62358800002</v>
      </c>
      <c r="L93" s="20">
        <v>117151.752528</v>
      </c>
      <c r="M93" s="20">
        <v>1425.51367</v>
      </c>
      <c r="N93" s="20">
        <v>119469.22238799999</v>
      </c>
      <c r="O93" s="153">
        <v>92449.990153000006</v>
      </c>
      <c r="P93" s="21">
        <v>7111.5377040769226</v>
      </c>
      <c r="Q93" s="20">
        <v>184376.47456199999</v>
      </c>
      <c r="R93" s="20">
        <v>9838.2340469999999</v>
      </c>
      <c r="S93" s="20">
        <v>367479.07377000002</v>
      </c>
      <c r="T93" s="20">
        <v>54462.508171000001</v>
      </c>
      <c r="U93" s="20">
        <v>450340.60047</v>
      </c>
      <c r="V93" s="20">
        <v>578.4</v>
      </c>
      <c r="W93" s="20">
        <v>131054.309007</v>
      </c>
      <c r="X93" s="20">
        <v>746.01666299999999</v>
      </c>
      <c r="Y93" s="20">
        <v>131800.32566999999</v>
      </c>
      <c r="Z93" s="20">
        <v>318540.27480000001</v>
      </c>
      <c r="AA93" s="21">
        <v>24503.098061538461</v>
      </c>
      <c r="AB93" s="22">
        <v>0.46269833364574936</v>
      </c>
      <c r="AC93" s="22">
        <v>0.28197757794296124</v>
      </c>
      <c r="AD93" s="23">
        <v>0.20528904135339821</v>
      </c>
      <c r="AE93" s="23">
        <v>0.29023014502968592</v>
      </c>
      <c r="AF93" s="24">
        <v>83.807840571602512</v>
      </c>
      <c r="AG93" s="27">
        <v>1.8040212989133524</v>
      </c>
      <c r="AH93" s="27">
        <v>2.8040212989133524</v>
      </c>
      <c r="AI93" s="27">
        <v>1.3971505446510726</v>
      </c>
      <c r="AJ93" s="27">
        <v>1.386753682503018</v>
      </c>
      <c r="AK93" s="27">
        <v>0.95544342086203904</v>
      </c>
      <c r="AL93" s="27">
        <v>33.325382543625921</v>
      </c>
      <c r="AM93" s="27">
        <v>6.0199745509440064</v>
      </c>
      <c r="AN93" s="23">
        <v>0.29266809506503738</v>
      </c>
      <c r="AO93" s="23">
        <v>2.341985368940857E-3</v>
      </c>
      <c r="AP93" s="23">
        <v>0.41376345817731425</v>
      </c>
      <c r="AQ93" s="24">
        <v>93.6</v>
      </c>
      <c r="AR93" s="65" t="s">
        <v>61</v>
      </c>
      <c r="AS93" s="157">
        <v>0.5</v>
      </c>
      <c r="AU93" s="32"/>
    </row>
    <row r="94" spans="1:47" ht="18" customHeight="1" x14ac:dyDescent="0.25">
      <c r="A94" s="16">
        <v>93</v>
      </c>
      <c r="B94" s="148" t="s">
        <v>198</v>
      </c>
      <c r="C94" s="150" t="s">
        <v>686</v>
      </c>
      <c r="D94" s="18">
        <v>1097.8873645699998</v>
      </c>
      <c r="E94" s="150" t="s">
        <v>795</v>
      </c>
      <c r="F94" s="150" t="s">
        <v>796</v>
      </c>
      <c r="G94" s="18" t="s">
        <v>850</v>
      </c>
      <c r="H94" s="19" t="s">
        <v>704</v>
      </c>
      <c r="I94" s="20">
        <v>1288788.7357890001</v>
      </c>
      <c r="J94" s="20">
        <v>1029574.141883</v>
      </c>
      <c r="K94" s="20">
        <v>259214.59390600008</v>
      </c>
      <c r="L94" s="20">
        <v>-29971.240530999999</v>
      </c>
      <c r="M94" s="20">
        <v>45578.442488000001</v>
      </c>
      <c r="N94" s="20">
        <v>84841.19614</v>
      </c>
      <c r="O94" s="153">
        <v>15654.650263</v>
      </c>
      <c r="P94" s="21">
        <v>61.455796660849622</v>
      </c>
      <c r="Q94" s="20">
        <v>285909.76823400002</v>
      </c>
      <c r="R94" s="20">
        <v>213800.56724500001</v>
      </c>
      <c r="S94" s="20">
        <v>2510739.9933879999</v>
      </c>
      <c r="T94" s="20">
        <v>696137.51037300006</v>
      </c>
      <c r="U94" s="20">
        <v>5135274.76272</v>
      </c>
      <c r="V94" s="20">
        <v>316402.00906999997</v>
      </c>
      <c r="W94" s="20">
        <v>618415.58081700001</v>
      </c>
      <c r="X94" s="20">
        <v>81485.527161999998</v>
      </c>
      <c r="Y94" s="20">
        <v>1145828.0397979999</v>
      </c>
      <c r="Z94" s="20">
        <v>3989446.7229220001</v>
      </c>
      <c r="AA94" s="21">
        <v>15661.456658195759</v>
      </c>
      <c r="AB94" s="22">
        <v>0.201130399969944</v>
      </c>
      <c r="AC94" s="22">
        <v>1.2146793208443259E-2</v>
      </c>
      <c r="AD94" s="23">
        <v>3.0484542670718177E-3</v>
      </c>
      <c r="AE94" s="23">
        <v>3.9240153711174331E-3</v>
      </c>
      <c r="AF94" s="24">
        <v>1.8614325437368158</v>
      </c>
      <c r="AG94" s="27">
        <v>3.0599559119629811</v>
      </c>
      <c r="AH94" s="27">
        <v>4.0599559119629811</v>
      </c>
      <c r="AI94" s="27">
        <v>3.5976296428604475</v>
      </c>
      <c r="AJ94" s="27">
        <v>0.68106120030338335</v>
      </c>
      <c r="AK94" s="27">
        <v>3.6010457013849044</v>
      </c>
      <c r="AL94" s="27">
        <v>6.0279949318943631</v>
      </c>
      <c r="AM94" s="27">
        <v>1.8513421796484566</v>
      </c>
      <c r="AN94" s="23">
        <v>0.22312886705035612</v>
      </c>
      <c r="AO94" s="23">
        <v>2.0425270174385824E-2</v>
      </c>
      <c r="AP94" s="23">
        <v>0.2872147742228171</v>
      </c>
      <c r="AQ94" s="24">
        <v>75.599999999999994</v>
      </c>
      <c r="AR94" s="65" t="s">
        <v>66</v>
      </c>
      <c r="AS94" s="157">
        <v>0.5</v>
      </c>
      <c r="AU94" s="32"/>
    </row>
    <row r="95" spans="1:47" ht="18" customHeight="1" x14ac:dyDescent="0.25">
      <c r="A95" s="16">
        <v>94</v>
      </c>
      <c r="B95" s="148" t="s">
        <v>199</v>
      </c>
      <c r="C95" s="150" t="s">
        <v>686</v>
      </c>
      <c r="D95" s="18">
        <v>3180.7901753600004</v>
      </c>
      <c r="E95" s="150" t="s">
        <v>795</v>
      </c>
      <c r="F95" s="150" t="s">
        <v>852</v>
      </c>
      <c r="G95" s="18" t="s">
        <v>850</v>
      </c>
      <c r="H95" s="19" t="s">
        <v>704</v>
      </c>
      <c r="I95" s="20">
        <v>15490088.422558</v>
      </c>
      <c r="J95" s="20">
        <v>14999427.353096999</v>
      </c>
      <c r="K95" s="20">
        <v>490661.06946099974</v>
      </c>
      <c r="L95" s="20">
        <v>-754612.00692299998</v>
      </c>
      <c r="M95" s="20">
        <v>431434.59631499997</v>
      </c>
      <c r="N95" s="20">
        <v>1076921.012656</v>
      </c>
      <c r="O95" s="153">
        <v>349360.41511499998</v>
      </c>
      <c r="P95" s="21">
        <v>492.0584425340345</v>
      </c>
      <c r="Q95" s="20">
        <v>1582943.720711</v>
      </c>
      <c r="R95" s="20">
        <v>10511682.766748</v>
      </c>
      <c r="S95" s="20">
        <v>18865201.838886999</v>
      </c>
      <c r="T95" s="20">
        <v>8621899.7345700003</v>
      </c>
      <c r="U95" s="20">
        <v>29111650.860142</v>
      </c>
      <c r="V95" s="20">
        <v>2878986.5420840001</v>
      </c>
      <c r="W95" s="20">
        <v>16679514.85101</v>
      </c>
      <c r="X95" s="20">
        <v>3183331.4596119998</v>
      </c>
      <c r="Y95" s="20">
        <v>20013831.061473001</v>
      </c>
      <c r="Z95" s="20">
        <v>9097819.7986689992</v>
      </c>
      <c r="AA95" s="21">
        <v>12813.870280966938</v>
      </c>
      <c r="AB95" s="22">
        <v>3.1675808173338565E-2</v>
      </c>
      <c r="AC95" s="22">
        <v>2.2553803799223719E-2</v>
      </c>
      <c r="AD95" s="23">
        <v>1.2000707785119949E-2</v>
      </c>
      <c r="AE95" s="23">
        <v>3.8400454487580754E-2</v>
      </c>
      <c r="AF95" s="24">
        <v>2.4961396741343296</v>
      </c>
      <c r="AG95" s="27">
        <v>0.13104020155266372</v>
      </c>
      <c r="AH95" s="27">
        <v>1.1310402015526637</v>
      </c>
      <c r="AI95" s="27">
        <v>1.0361367385412592</v>
      </c>
      <c r="AJ95" s="27">
        <v>7.0870570710602232</v>
      </c>
      <c r="AK95" s="27">
        <v>9.4756542237394328</v>
      </c>
      <c r="AL95" s="27">
        <v>1.473606915874438</v>
      </c>
      <c r="AM95" s="27">
        <v>1.7965980699647439</v>
      </c>
      <c r="AN95" s="23">
        <v>0.68748526689961054</v>
      </c>
      <c r="AO95" s="23">
        <v>0.3499004739660504</v>
      </c>
      <c r="AP95" s="23">
        <v>2.1998491401644382</v>
      </c>
      <c r="AQ95" s="24">
        <v>66.8</v>
      </c>
      <c r="AR95" s="65" t="s">
        <v>71</v>
      </c>
      <c r="AS95" s="157">
        <v>0.3</v>
      </c>
      <c r="AU95" s="32"/>
    </row>
    <row r="96" spans="1:47" ht="18" customHeight="1" x14ac:dyDescent="0.25">
      <c r="A96" s="16">
        <v>95</v>
      </c>
      <c r="B96" s="148" t="s">
        <v>200</v>
      </c>
      <c r="C96" s="150" t="s">
        <v>686</v>
      </c>
      <c r="D96" s="18">
        <v>1329.0924</v>
      </c>
      <c r="E96" s="150" t="s">
        <v>833</v>
      </c>
      <c r="F96" s="150" t="s">
        <v>838</v>
      </c>
      <c r="G96" s="18" t="s">
        <v>839</v>
      </c>
      <c r="H96" s="19" t="s">
        <v>704</v>
      </c>
      <c r="I96" s="20">
        <v>3726528.1991679999</v>
      </c>
      <c r="J96" s="20">
        <v>3287396.2982649999</v>
      </c>
      <c r="K96" s="20">
        <v>439131.90090300021</v>
      </c>
      <c r="L96" s="20">
        <v>246256.66496699999</v>
      </c>
      <c r="M96" s="20">
        <v>19315.082095999998</v>
      </c>
      <c r="N96" s="20">
        <v>258276.026916</v>
      </c>
      <c r="O96" s="153">
        <v>229575.147394</v>
      </c>
      <c r="P96" s="21">
        <v>4681.0037393768862</v>
      </c>
      <c r="Q96" s="20">
        <v>556048.26983300003</v>
      </c>
      <c r="R96" s="20">
        <v>295568.45289900003</v>
      </c>
      <c r="S96" s="20">
        <v>1046634.361369</v>
      </c>
      <c r="T96" s="20">
        <v>262550.83037600003</v>
      </c>
      <c r="U96" s="20">
        <v>1365527.560847</v>
      </c>
      <c r="V96" s="20">
        <v>491543.84499999997</v>
      </c>
      <c r="W96" s="20">
        <v>613982.67895199999</v>
      </c>
      <c r="X96" s="20">
        <v>0</v>
      </c>
      <c r="Y96" s="20">
        <v>623554.086702</v>
      </c>
      <c r="Z96" s="20">
        <v>741973.47414499999</v>
      </c>
      <c r="AA96" s="21">
        <v>15128.730816103907</v>
      </c>
      <c r="AB96" s="22">
        <v>0.11783941444507051</v>
      </c>
      <c r="AC96" s="22">
        <v>6.1605638042737984E-2</v>
      </c>
      <c r="AD96" s="23">
        <v>0.16812194347187009</v>
      </c>
      <c r="AE96" s="23">
        <v>0.3094115293791963</v>
      </c>
      <c r="AF96" s="24">
        <v>13.37172814654963</v>
      </c>
      <c r="AG96" s="27">
        <v>0.70466431260811502</v>
      </c>
      <c r="AH96" s="27">
        <v>1.7046643126081151</v>
      </c>
      <c r="AI96" s="27">
        <v>0.79902268965205303</v>
      </c>
      <c r="AJ96" s="27">
        <v>8.6132294189862471</v>
      </c>
      <c r="AK96" s="27">
        <v>5.9120700065343526</v>
      </c>
      <c r="AL96" s="27">
        <v>12.608003873949999</v>
      </c>
      <c r="AM96" s="27">
        <v>14.193549469377892</v>
      </c>
      <c r="AN96" s="23">
        <v>0.45663969339090177</v>
      </c>
      <c r="AO96" s="23">
        <v>0</v>
      </c>
      <c r="AP96" s="23">
        <v>0.84039943263543426</v>
      </c>
      <c r="AQ96" s="24">
        <v>83.199999999999989</v>
      </c>
      <c r="AR96" s="65" t="s">
        <v>64</v>
      </c>
      <c r="AS96" s="157">
        <v>0.5</v>
      </c>
      <c r="AU96" s="32"/>
    </row>
    <row r="97" spans="1:47" ht="18" customHeight="1" x14ac:dyDescent="0.25">
      <c r="A97" s="16">
        <v>96</v>
      </c>
      <c r="B97" s="148" t="s">
        <v>201</v>
      </c>
      <c r="C97" s="150" t="s">
        <v>686</v>
      </c>
      <c r="D97" s="18">
        <v>41035.716875999999</v>
      </c>
      <c r="E97" s="150" t="s">
        <v>871</v>
      </c>
      <c r="F97" s="150" t="s">
        <v>881</v>
      </c>
      <c r="G97" s="18" t="s">
        <v>880</v>
      </c>
      <c r="H97" s="19" t="s">
        <v>709</v>
      </c>
      <c r="I97" s="20">
        <v>26549218.866778001</v>
      </c>
      <c r="J97" s="20">
        <v>16338057.937264999</v>
      </c>
      <c r="K97" s="20">
        <v>10211160.929513002</v>
      </c>
      <c r="L97" s="20">
        <v>3936341.8627769998</v>
      </c>
      <c r="M97" s="20">
        <v>320409.66752199997</v>
      </c>
      <c r="N97" s="20">
        <v>4947709.3653100003</v>
      </c>
      <c r="O97" s="153">
        <v>3170081.2097939998</v>
      </c>
      <c r="P97" s="21">
        <v>4673.7312710310307</v>
      </c>
      <c r="Q97" s="20">
        <v>1425172.257953</v>
      </c>
      <c r="R97" s="20">
        <v>5289732.8398209997</v>
      </c>
      <c r="S97" s="20">
        <v>18431909.603326999</v>
      </c>
      <c r="T97" s="20">
        <v>7924765.8220579997</v>
      </c>
      <c r="U97" s="20">
        <v>32276824.464760002</v>
      </c>
      <c r="V97" s="20">
        <v>8217017.1652269997</v>
      </c>
      <c r="W97" s="20">
        <v>15404437.564853</v>
      </c>
      <c r="X97" s="20">
        <v>435530.13832199998</v>
      </c>
      <c r="Y97" s="20">
        <v>16025694.080600001</v>
      </c>
      <c r="Z97" s="20">
        <v>16251130.384160001</v>
      </c>
      <c r="AA97" s="21">
        <v>23959.45442387792</v>
      </c>
      <c r="AB97" s="22">
        <v>0.38461248071937049</v>
      </c>
      <c r="AC97" s="22">
        <v>0.11940393522315028</v>
      </c>
      <c r="AD97" s="23">
        <v>9.8215399512275758E-2</v>
      </c>
      <c r="AE97" s="23">
        <v>0.19506835123813185</v>
      </c>
      <c r="AF97" s="24">
        <v>15.441822974864767</v>
      </c>
      <c r="AG97" s="27">
        <v>0.19653246187848661</v>
      </c>
      <c r="AH97" s="27">
        <v>1.1965324618784865</v>
      </c>
      <c r="AI97" s="27">
        <v>1.1040154678660148</v>
      </c>
      <c r="AJ97" s="27">
        <v>8.7694348715306933</v>
      </c>
      <c r="AK97" s="27">
        <v>11.463918025412339</v>
      </c>
      <c r="AL97" s="27">
        <v>5.019009403823957</v>
      </c>
      <c r="AM97" s="27">
        <v>3.350158157718707</v>
      </c>
      <c r="AN97" s="23">
        <v>0.49650776823156606</v>
      </c>
      <c r="AO97" s="23">
        <v>2.6799990402299141E-2</v>
      </c>
      <c r="AP97" s="23">
        <v>0.98612796167214722</v>
      </c>
      <c r="AQ97" s="24">
        <v>82</v>
      </c>
      <c r="AR97" s="65" t="s">
        <v>64</v>
      </c>
      <c r="AS97" s="157">
        <v>0.5</v>
      </c>
      <c r="AU97" s="32"/>
    </row>
    <row r="98" spans="1:47" ht="18" customHeight="1" x14ac:dyDescent="0.25">
      <c r="A98" s="16">
        <v>97</v>
      </c>
      <c r="B98" s="148" t="s">
        <v>826</v>
      </c>
      <c r="C98" s="150" t="s">
        <v>686</v>
      </c>
      <c r="D98" s="18">
        <v>3100.0353359999999</v>
      </c>
      <c r="E98" s="150" t="s">
        <v>829</v>
      </c>
      <c r="F98" s="150" t="s">
        <v>830</v>
      </c>
      <c r="G98" s="18" t="s">
        <v>900</v>
      </c>
      <c r="H98" s="19" t="s">
        <v>704</v>
      </c>
      <c r="I98" s="20">
        <v>15298334.565897999</v>
      </c>
      <c r="J98" s="20">
        <v>13254725.142547</v>
      </c>
      <c r="K98" s="20">
        <v>2043609.4233510008</v>
      </c>
      <c r="L98" s="20">
        <v>460495.05983500002</v>
      </c>
      <c r="M98" s="20">
        <v>95670.507863000006</v>
      </c>
      <c r="N98" s="20">
        <v>530445.70623000001</v>
      </c>
      <c r="O98" s="153">
        <v>347763.35883799999</v>
      </c>
      <c r="P98" s="21">
        <v>4403.0826603427786</v>
      </c>
      <c r="Q98" s="20">
        <v>2506218.9172009998</v>
      </c>
      <c r="R98" s="20">
        <v>340398.17592299997</v>
      </c>
      <c r="S98" s="20">
        <v>4815269.2840360003</v>
      </c>
      <c r="T98" s="20">
        <v>45448.076518000002</v>
      </c>
      <c r="U98" s="20">
        <v>5167669.414965</v>
      </c>
      <c r="V98" s="20">
        <v>2947271.9846069999</v>
      </c>
      <c r="W98" s="20">
        <v>4008902.2823419999</v>
      </c>
      <c r="X98" s="20">
        <v>0</v>
      </c>
      <c r="Y98" s="20">
        <v>4008902.2823419999</v>
      </c>
      <c r="Z98" s="20">
        <v>1158767.1326230001</v>
      </c>
      <c r="AA98" s="21">
        <v>14671.319848288578</v>
      </c>
      <c r="AB98" s="22">
        <v>0.13358378420527389</v>
      </c>
      <c r="AC98" s="22">
        <v>2.2732105729548514E-2</v>
      </c>
      <c r="AD98" s="23">
        <v>6.729597637010519E-2</v>
      </c>
      <c r="AE98" s="23">
        <v>0.30011496619756411</v>
      </c>
      <c r="AF98" s="24">
        <v>5.5445060142211986</v>
      </c>
      <c r="AG98" s="27">
        <v>0.20114409005323045</v>
      </c>
      <c r="AH98" s="27">
        <v>1.2011440900532304</v>
      </c>
      <c r="AI98" s="27">
        <v>0.5759807059916795</v>
      </c>
      <c r="AJ98" s="27">
        <v>18.971925356270223</v>
      </c>
      <c r="AK98" s="27">
        <v>5.2887339775370332</v>
      </c>
      <c r="AL98" s="27">
        <v>44.942469284437557</v>
      </c>
      <c r="AM98" s="27">
        <v>336.61126582197591</v>
      </c>
      <c r="AN98" s="23">
        <v>0.77576600986368471</v>
      </c>
      <c r="AO98" s="23">
        <v>0</v>
      </c>
      <c r="AP98" s="23">
        <v>3.4596271929696503</v>
      </c>
      <c r="AQ98" s="24">
        <v>72.8</v>
      </c>
      <c r="AR98" s="65" t="s">
        <v>68</v>
      </c>
      <c r="AS98" s="157">
        <v>0.3</v>
      </c>
      <c r="AU98" s="32"/>
    </row>
    <row r="99" spans="1:47" ht="18" customHeight="1" x14ac:dyDescent="0.25">
      <c r="A99" s="16">
        <v>98</v>
      </c>
      <c r="B99" s="148" t="s">
        <v>757</v>
      </c>
      <c r="C99" s="150" t="s">
        <v>686</v>
      </c>
      <c r="D99" s="18">
        <v>160.5</v>
      </c>
      <c r="E99" s="150" t="s">
        <v>829</v>
      </c>
      <c r="F99" s="150" t="s">
        <v>866</v>
      </c>
      <c r="G99" s="18" t="s">
        <v>867</v>
      </c>
      <c r="H99" s="19" t="s">
        <v>704</v>
      </c>
      <c r="I99" s="20">
        <v>1138066.580571</v>
      </c>
      <c r="J99" s="20">
        <v>1135725.9580580001</v>
      </c>
      <c r="K99" s="20">
        <v>2340.6225129999352</v>
      </c>
      <c r="L99" s="20">
        <v>-21537.227396999999</v>
      </c>
      <c r="M99" s="20">
        <v>63110.796679999999</v>
      </c>
      <c r="N99" s="20">
        <v>19404.557892999997</v>
      </c>
      <c r="O99" s="153">
        <v>-43989.817064000003</v>
      </c>
      <c r="P99" s="21">
        <v>-879.79634127999998</v>
      </c>
      <c r="Q99" s="20">
        <v>200182.305452</v>
      </c>
      <c r="R99" s="20">
        <v>432316.144822</v>
      </c>
      <c r="S99" s="20">
        <v>1042215.612322</v>
      </c>
      <c r="T99" s="20">
        <v>624347.51092999999</v>
      </c>
      <c r="U99" s="20">
        <v>1732464.712082</v>
      </c>
      <c r="V99" s="20">
        <v>490335.39439199999</v>
      </c>
      <c r="W99" s="20">
        <v>870254.71736000001</v>
      </c>
      <c r="X99" s="20">
        <v>233645.28834900001</v>
      </c>
      <c r="Y99" s="20">
        <v>1194321.029748</v>
      </c>
      <c r="Z99" s="20">
        <v>538143.68233400001</v>
      </c>
      <c r="AA99" s="21">
        <v>10762.87364668</v>
      </c>
      <c r="AB99" s="22">
        <v>2.0566657109161216E-3</v>
      </c>
      <c r="AC99" s="22">
        <v>-3.8653113811609401E-2</v>
      </c>
      <c r="AD99" s="23">
        <v>-2.5391464978894128E-2</v>
      </c>
      <c r="AE99" s="23">
        <v>-8.1743628157465997E-2</v>
      </c>
      <c r="AF99" s="24">
        <v>0.30746811819520825</v>
      </c>
      <c r="AG99" s="27">
        <v>0.19759834854289512</v>
      </c>
      <c r="AH99" s="27">
        <v>1.1975983485428952</v>
      </c>
      <c r="AI99" s="27">
        <v>0.96757109162750377</v>
      </c>
      <c r="AJ99" s="27">
        <v>6.6181708394951695</v>
      </c>
      <c r="AK99" s="27">
        <v>5.6734582784107559</v>
      </c>
      <c r="AL99" s="27">
        <v>2.632486883041536</v>
      </c>
      <c r="AM99" s="27">
        <v>1.8228095101649195</v>
      </c>
      <c r="AN99" s="23">
        <v>0.68937682910303977</v>
      </c>
      <c r="AO99" s="23">
        <v>0.4341689701450171</v>
      </c>
      <c r="AP99" s="23">
        <v>2.2193348522983163</v>
      </c>
      <c r="AQ99" s="24">
        <v>63.6</v>
      </c>
      <c r="AR99" s="65" t="s">
        <v>73</v>
      </c>
      <c r="AS99" s="157">
        <v>0.3</v>
      </c>
      <c r="AU99" s="32"/>
    </row>
    <row r="100" spans="1:47" ht="18" customHeight="1" x14ac:dyDescent="0.25">
      <c r="A100" s="16">
        <v>99</v>
      </c>
      <c r="B100" s="148" t="s">
        <v>961</v>
      </c>
      <c r="C100" s="150" t="s">
        <v>686</v>
      </c>
      <c r="D100" s="18">
        <v>139.38</v>
      </c>
      <c r="E100" s="150" t="s">
        <v>848</v>
      </c>
      <c r="F100" s="150" t="s">
        <v>894</v>
      </c>
      <c r="G100" s="18" t="s">
        <v>893</v>
      </c>
      <c r="H100" s="19" t="s">
        <v>704</v>
      </c>
      <c r="I100" s="20">
        <v>92294.718766999998</v>
      </c>
      <c r="J100" s="20">
        <v>75216.817892000006</v>
      </c>
      <c r="K100" s="20">
        <v>17077.900874999999</v>
      </c>
      <c r="L100" s="20">
        <v>11329.519371</v>
      </c>
      <c r="M100" s="20">
        <v>3229.5309739999998</v>
      </c>
      <c r="N100" s="20">
        <v>11020.992415999999</v>
      </c>
      <c r="O100" s="153">
        <v>6196.4949420000003</v>
      </c>
      <c r="P100" s="21">
        <v>449.02137260869563</v>
      </c>
      <c r="Q100" s="20">
        <v>13296.791595999999</v>
      </c>
      <c r="R100" s="20">
        <v>19335.246712</v>
      </c>
      <c r="S100" s="20">
        <v>62593.636988999999</v>
      </c>
      <c r="T100" s="20">
        <v>88864.997401000001</v>
      </c>
      <c r="U100" s="20">
        <v>184138.93062299999</v>
      </c>
      <c r="V100" s="20">
        <v>14113.331303000001</v>
      </c>
      <c r="W100" s="20">
        <v>22887.752604000001</v>
      </c>
      <c r="X100" s="20">
        <v>16012.5</v>
      </c>
      <c r="Y100" s="20">
        <v>38900.252604000001</v>
      </c>
      <c r="Z100" s="20">
        <v>145238.67801900001</v>
      </c>
      <c r="AA100" s="21">
        <v>10524.541885434783</v>
      </c>
      <c r="AB100" s="22">
        <v>0.18503659909418574</v>
      </c>
      <c r="AC100" s="22">
        <v>6.7138131247175534E-2</v>
      </c>
      <c r="AD100" s="23">
        <v>3.3651194351109276E-2</v>
      </c>
      <c r="AE100" s="23">
        <v>4.2664220209918044E-2</v>
      </c>
      <c r="AF100" s="24">
        <v>3.4125674919134559</v>
      </c>
      <c r="AG100" s="27">
        <v>1.7348092262261152</v>
      </c>
      <c r="AH100" s="27">
        <v>2.7348092262261154</v>
      </c>
      <c r="AI100" s="27">
        <v>2.1538525973224902</v>
      </c>
      <c r="AJ100" s="27">
        <v>2.3244594648008117</v>
      </c>
      <c r="AK100" s="27">
        <v>5.6567644419295151</v>
      </c>
      <c r="AL100" s="27">
        <v>4.7733923513745129</v>
      </c>
      <c r="AM100" s="27">
        <v>1.0385947388320229</v>
      </c>
      <c r="AN100" s="23">
        <v>0.21125490667502084</v>
      </c>
      <c r="AO100" s="23">
        <v>0.11024955761374568</v>
      </c>
      <c r="AP100" s="23">
        <v>0.26783673009548531</v>
      </c>
      <c r="AQ100" s="24">
        <v>70.400000000000006</v>
      </c>
      <c r="AR100" s="65" t="s">
        <v>68</v>
      </c>
      <c r="AS100" s="157">
        <v>0.3</v>
      </c>
      <c r="AU100" s="32"/>
    </row>
    <row r="101" spans="1:47" ht="18" customHeight="1" x14ac:dyDescent="0.25">
      <c r="A101" s="16">
        <v>100</v>
      </c>
      <c r="B101" s="148" t="s">
        <v>202</v>
      </c>
      <c r="C101" s="150" t="s">
        <v>686</v>
      </c>
      <c r="D101" s="18">
        <v>200964.75</v>
      </c>
      <c r="E101" s="150" t="s">
        <v>842</v>
      </c>
      <c r="F101" s="150" t="s">
        <v>843</v>
      </c>
      <c r="G101" s="18" t="s">
        <v>901</v>
      </c>
      <c r="H101" s="19" t="s">
        <v>706</v>
      </c>
      <c r="I101" s="20">
        <v>77028088.399249002</v>
      </c>
      <c r="J101" s="20">
        <v>59958413.251249999</v>
      </c>
      <c r="K101" s="20">
        <v>17069675.147999004</v>
      </c>
      <c r="L101" s="20">
        <v>13303237.914280999</v>
      </c>
      <c r="M101" s="20">
        <v>256489.64155100001</v>
      </c>
      <c r="N101" s="20">
        <v>14832949.821703998</v>
      </c>
      <c r="O101" s="153">
        <v>11507587.427519999</v>
      </c>
      <c r="P101" s="21">
        <v>6012.4806956921548</v>
      </c>
      <c r="Q101" s="20">
        <v>1760397.7833189999</v>
      </c>
      <c r="R101" s="20">
        <v>4828179.7654330004</v>
      </c>
      <c r="S101" s="20">
        <v>42492240.531925999</v>
      </c>
      <c r="T101" s="20">
        <v>18257591.723618001</v>
      </c>
      <c r="U101" s="20">
        <v>62557544.509153001</v>
      </c>
      <c r="V101" s="20">
        <v>1500061.9241309999</v>
      </c>
      <c r="W101" s="20">
        <v>12346610.702703999</v>
      </c>
      <c r="X101" s="20">
        <v>2007696.755744</v>
      </c>
      <c r="Y101" s="20">
        <v>15298611.655688999</v>
      </c>
      <c r="Z101" s="20">
        <v>47258932.853464</v>
      </c>
      <c r="AA101" s="21">
        <v>24691.832520945689</v>
      </c>
      <c r="AB101" s="22">
        <v>0.22160325541929751</v>
      </c>
      <c r="AC101" s="22">
        <v>0.14939469051697504</v>
      </c>
      <c r="AD101" s="23">
        <v>0.1839520319701213</v>
      </c>
      <c r="AE101" s="23">
        <v>0.24350078879693773</v>
      </c>
      <c r="AF101" s="24">
        <v>57.83059983244835</v>
      </c>
      <c r="AG101" s="27">
        <v>2.4416117552503609</v>
      </c>
      <c r="AH101" s="27">
        <v>3.4416117552503604</v>
      </c>
      <c r="AI101" s="27">
        <v>3.2990302949850379</v>
      </c>
      <c r="AJ101" s="27">
        <v>2.5551991726701617</v>
      </c>
      <c r="AK101" s="27">
        <v>34.059582339513206</v>
      </c>
      <c r="AL101" s="27">
        <v>15.953856762071281</v>
      </c>
      <c r="AM101" s="27">
        <v>4.2189621482008253</v>
      </c>
      <c r="AN101" s="23">
        <v>0.24455262391973534</v>
      </c>
      <c r="AO101" s="23">
        <v>4.2482905019655751E-2</v>
      </c>
      <c r="AP101" s="23">
        <v>0.32371894014461727</v>
      </c>
      <c r="AQ101" s="24">
        <v>93.999999999999986</v>
      </c>
      <c r="AR101" s="65" t="s">
        <v>61</v>
      </c>
      <c r="AS101" s="157">
        <v>0.5</v>
      </c>
      <c r="AU101" s="32"/>
    </row>
    <row r="102" spans="1:47" ht="18" customHeight="1" x14ac:dyDescent="0.25">
      <c r="A102" s="16">
        <v>101</v>
      </c>
      <c r="B102" s="148" t="s">
        <v>203</v>
      </c>
      <c r="C102" s="150" t="s">
        <v>686</v>
      </c>
      <c r="D102" s="18">
        <v>547.90838839999992</v>
      </c>
      <c r="E102" s="150" t="s">
        <v>829</v>
      </c>
      <c r="F102" s="150" t="s">
        <v>832</v>
      </c>
      <c r="G102" s="18" t="s">
        <v>831</v>
      </c>
      <c r="H102" s="19" t="s">
        <v>709</v>
      </c>
      <c r="I102" s="20">
        <v>342691.12471100001</v>
      </c>
      <c r="J102" s="20">
        <v>225817.859196</v>
      </c>
      <c r="K102" s="20">
        <v>116873.26551500002</v>
      </c>
      <c r="L102" s="20">
        <v>83144.020157000006</v>
      </c>
      <c r="M102" s="20">
        <v>496.37420100000003</v>
      </c>
      <c r="N102" s="20">
        <v>93417.564262</v>
      </c>
      <c r="O102" s="153">
        <v>74090.912039999996</v>
      </c>
      <c r="P102" s="21">
        <v>4367.7675128873789</v>
      </c>
      <c r="Q102" s="20">
        <v>89934.798683000001</v>
      </c>
      <c r="R102" s="20">
        <v>24808.851362000001</v>
      </c>
      <c r="S102" s="20">
        <v>324908.01721999998</v>
      </c>
      <c r="T102" s="20">
        <v>42252.350728999998</v>
      </c>
      <c r="U102" s="20">
        <v>370827.58833699999</v>
      </c>
      <c r="V102" s="20">
        <v>48431.762999999999</v>
      </c>
      <c r="W102" s="20">
        <v>75424.417929999996</v>
      </c>
      <c r="X102" s="20">
        <v>0</v>
      </c>
      <c r="Y102" s="20">
        <v>78881.342220999999</v>
      </c>
      <c r="Z102" s="20">
        <v>291946.24611599999</v>
      </c>
      <c r="AA102" s="21">
        <v>17210.657747153411</v>
      </c>
      <c r="AB102" s="22">
        <v>0.34104549866461281</v>
      </c>
      <c r="AC102" s="22">
        <v>0.21620318326738899</v>
      </c>
      <c r="AD102" s="23">
        <v>0.1997988131688514</v>
      </c>
      <c r="AE102" s="23">
        <v>0.25378271865349211</v>
      </c>
      <c r="AF102" s="24">
        <v>188.19987838570199</v>
      </c>
      <c r="AG102" s="27">
        <v>3.3077298590695268</v>
      </c>
      <c r="AH102" s="27">
        <v>4.3077298590695268</v>
      </c>
      <c r="AI102" s="27">
        <v>3.1153467933299037</v>
      </c>
      <c r="AJ102" s="27">
        <v>1.3736018146533773</v>
      </c>
      <c r="AK102" s="27">
        <v>2.5109063733155987</v>
      </c>
      <c r="AL102" s="27">
        <v>13.813260425103916</v>
      </c>
      <c r="AM102" s="27">
        <v>8.1105812765061884</v>
      </c>
      <c r="AN102" s="23">
        <v>0.21271702727067426</v>
      </c>
      <c r="AO102" s="23">
        <v>0</v>
      </c>
      <c r="AP102" s="23">
        <v>0.2701913221026922</v>
      </c>
      <c r="AQ102" s="24">
        <v>94.4</v>
      </c>
      <c r="AR102" s="65" t="s">
        <v>61</v>
      </c>
      <c r="AS102" s="157">
        <v>0.5</v>
      </c>
      <c r="AU102" s="32"/>
    </row>
    <row r="103" spans="1:47" ht="18" customHeight="1" x14ac:dyDescent="0.25">
      <c r="A103" s="16">
        <v>102</v>
      </c>
      <c r="B103" s="148" t="s">
        <v>1009</v>
      </c>
      <c r="C103" s="150" t="s">
        <v>686</v>
      </c>
      <c r="D103" s="18">
        <v>5647.7994528999998</v>
      </c>
      <c r="E103" s="150" t="s">
        <v>874</v>
      </c>
      <c r="F103" s="150" t="s">
        <v>876</v>
      </c>
      <c r="G103" s="18" t="s">
        <v>873</v>
      </c>
      <c r="H103" s="19" t="s">
        <v>704</v>
      </c>
      <c r="I103" s="20">
        <v>559488.47487499996</v>
      </c>
      <c r="J103" s="20">
        <v>253487.961656</v>
      </c>
      <c r="K103" s="20">
        <v>306000.51321900001</v>
      </c>
      <c r="L103" s="20">
        <v>228775.91310100001</v>
      </c>
      <c r="M103" s="20">
        <v>40157.402593999999</v>
      </c>
      <c r="N103" s="20">
        <v>247096.17457799998</v>
      </c>
      <c r="O103" s="153">
        <v>144693.22516999999</v>
      </c>
      <c r="P103" s="21">
        <v>709.65734010810058</v>
      </c>
      <c r="Q103" s="20">
        <v>24721.958268999999</v>
      </c>
      <c r="R103" s="20">
        <v>109333.42952600001</v>
      </c>
      <c r="S103" s="20">
        <v>1229872.5104469999</v>
      </c>
      <c r="T103" s="20">
        <v>3093059.9399009999</v>
      </c>
      <c r="U103" s="20">
        <v>4360558.9057369996</v>
      </c>
      <c r="V103" s="20">
        <v>106374.337883</v>
      </c>
      <c r="W103" s="20">
        <v>528243.11800699984</v>
      </c>
      <c r="X103" s="20">
        <v>1420255.279818</v>
      </c>
      <c r="Y103" s="20">
        <v>1952623.5949049999</v>
      </c>
      <c r="Z103" s="20">
        <v>2407935.3108319999</v>
      </c>
      <c r="AA103" s="21">
        <v>11809.875450835592</v>
      </c>
      <c r="AB103" s="22">
        <v>0.54692907353876441</v>
      </c>
      <c r="AC103" s="22">
        <v>0.25861698974644137</v>
      </c>
      <c r="AD103" s="23">
        <v>3.3182265920002445E-2</v>
      </c>
      <c r="AE103" s="23">
        <v>6.0090162937145093E-2</v>
      </c>
      <c r="AF103" s="24">
        <v>6.1531911582080046</v>
      </c>
      <c r="AG103" s="27">
        <v>1.3282319608576569</v>
      </c>
      <c r="AH103" s="27">
        <v>2.3282319608576572</v>
      </c>
      <c r="AI103" s="27">
        <v>2.2814316194499487</v>
      </c>
      <c r="AJ103" s="27">
        <v>0.79741310854910441</v>
      </c>
      <c r="AK103" s="27">
        <v>10.253555114760477</v>
      </c>
      <c r="AL103" s="27">
        <v>5.1172681338231589</v>
      </c>
      <c r="AM103" s="27">
        <v>0.18088510592940776</v>
      </c>
      <c r="AN103" s="23">
        <v>0.44779204618380847</v>
      </c>
      <c r="AO103" s="23">
        <v>0.58982285505305687</v>
      </c>
      <c r="AP103" s="23">
        <v>0.81091198178007584</v>
      </c>
      <c r="AQ103" s="24">
        <v>83.6</v>
      </c>
      <c r="AR103" s="65" t="s">
        <v>64</v>
      </c>
      <c r="AS103" s="157">
        <v>0.5</v>
      </c>
      <c r="AU103" s="32"/>
    </row>
    <row r="104" spans="1:47" ht="18" customHeight="1" x14ac:dyDescent="0.25">
      <c r="A104" s="16">
        <v>103</v>
      </c>
      <c r="B104" s="148" t="s">
        <v>818</v>
      </c>
      <c r="C104" s="150" t="s">
        <v>686</v>
      </c>
      <c r="D104" s="18">
        <v>10155.475200000001</v>
      </c>
      <c r="E104" s="150" t="s">
        <v>844</v>
      </c>
      <c r="F104" s="150" t="s">
        <v>879</v>
      </c>
      <c r="G104" s="18" t="s">
        <v>880</v>
      </c>
      <c r="H104" s="19" t="s">
        <v>704</v>
      </c>
      <c r="I104" s="20">
        <v>13699129.512287</v>
      </c>
      <c r="J104" s="20">
        <v>11483443.422289001</v>
      </c>
      <c r="K104" s="20">
        <v>2215686.0899979994</v>
      </c>
      <c r="L104" s="20">
        <v>1224467.803696</v>
      </c>
      <c r="M104" s="20">
        <v>447395.28162299999</v>
      </c>
      <c r="N104" s="20">
        <v>1980468.5882699999</v>
      </c>
      <c r="O104" s="153">
        <v>942442.35354100005</v>
      </c>
      <c r="P104" s="21">
        <v>1930.2691964284252</v>
      </c>
      <c r="Q104" s="20">
        <v>2111126.5539719998</v>
      </c>
      <c r="R104" s="20">
        <v>1817163.2164169999</v>
      </c>
      <c r="S104" s="20">
        <v>8104003.3848879999</v>
      </c>
      <c r="T104" s="20">
        <v>5134458.3638209999</v>
      </c>
      <c r="U104" s="20">
        <v>17246488.17233</v>
      </c>
      <c r="V104" s="20">
        <v>3741916.9315340002</v>
      </c>
      <c r="W104" s="20">
        <v>6826523.4332959997</v>
      </c>
      <c r="X104" s="20">
        <v>2131746.1645140001</v>
      </c>
      <c r="Y104" s="20">
        <v>9281533.6315700002</v>
      </c>
      <c r="Z104" s="20">
        <v>7964954.5407600002</v>
      </c>
      <c r="AA104" s="21">
        <v>16313.471421584291</v>
      </c>
      <c r="AB104" s="22">
        <v>0.1617391884652751</v>
      </c>
      <c r="AC104" s="22">
        <v>6.8795783899678165E-2</v>
      </c>
      <c r="AD104" s="23">
        <v>5.4645464289538093E-2</v>
      </c>
      <c r="AE104" s="23">
        <v>0.11832363244738293</v>
      </c>
      <c r="AF104" s="24">
        <v>4.4266640029942295</v>
      </c>
      <c r="AG104" s="27">
        <v>0.18713477864313197</v>
      </c>
      <c r="AH104" s="27">
        <v>1.1871347786431319</v>
      </c>
      <c r="AI104" s="27">
        <v>0.87788123625066128</v>
      </c>
      <c r="AJ104" s="27">
        <v>10.723557340539939</v>
      </c>
      <c r="AK104" s="27">
        <v>5.4394860415560418</v>
      </c>
      <c r="AL104" s="27">
        <v>7.5387446700018081</v>
      </c>
      <c r="AM104" s="27">
        <v>2.6680768528215855</v>
      </c>
      <c r="AN104" s="23">
        <v>0.53816948348134719</v>
      </c>
      <c r="AO104" s="23">
        <v>0.2676407195552673</v>
      </c>
      <c r="AP104" s="23">
        <v>1.165296497810818</v>
      </c>
      <c r="AQ104" s="24">
        <v>68</v>
      </c>
      <c r="AR104" s="65" t="s">
        <v>71</v>
      </c>
      <c r="AS104" s="157">
        <v>0.3</v>
      </c>
      <c r="AU104" s="32"/>
    </row>
    <row r="105" spans="1:47" ht="18" customHeight="1" x14ac:dyDescent="0.25">
      <c r="A105" s="16">
        <v>104</v>
      </c>
      <c r="B105" s="148" t="s">
        <v>204</v>
      </c>
      <c r="C105" s="150" t="s">
        <v>686</v>
      </c>
      <c r="D105" s="18">
        <v>484.79999999999995</v>
      </c>
      <c r="E105" s="150" t="s">
        <v>829</v>
      </c>
      <c r="F105" s="150" t="s">
        <v>866</v>
      </c>
      <c r="G105" s="18" t="s">
        <v>867</v>
      </c>
      <c r="H105" s="19" t="s">
        <v>704</v>
      </c>
      <c r="I105" s="20">
        <v>2400957.2275660001</v>
      </c>
      <c r="J105" s="20">
        <v>2027328.9437849999</v>
      </c>
      <c r="K105" s="20">
        <v>373628.28378099983</v>
      </c>
      <c r="L105" s="20">
        <v>219395.36712000001</v>
      </c>
      <c r="M105" s="20">
        <v>20303.899068999999</v>
      </c>
      <c r="N105" s="20">
        <v>239813.038764</v>
      </c>
      <c r="O105" s="153">
        <v>165114.44003699999</v>
      </c>
      <c r="P105" s="21">
        <v>6879.7683348749997</v>
      </c>
      <c r="Q105" s="20">
        <v>674860.38294299995</v>
      </c>
      <c r="R105" s="20">
        <v>202911.66688899999</v>
      </c>
      <c r="S105" s="20">
        <v>1244685.6396619999</v>
      </c>
      <c r="T105" s="20">
        <v>161048.767207</v>
      </c>
      <c r="U105" s="20">
        <v>1590985.343779</v>
      </c>
      <c r="V105" s="20">
        <v>450074.77403600002</v>
      </c>
      <c r="W105" s="20">
        <v>821227.68006399996</v>
      </c>
      <c r="X105" s="20">
        <v>0</v>
      </c>
      <c r="Y105" s="20">
        <v>823827.68006399996</v>
      </c>
      <c r="Z105" s="20">
        <v>767157.66371500003</v>
      </c>
      <c r="AA105" s="21">
        <v>31964.902654791666</v>
      </c>
      <c r="AB105" s="22">
        <v>0.15561638478656703</v>
      </c>
      <c r="AC105" s="22">
        <v>6.8770254688954535E-2</v>
      </c>
      <c r="AD105" s="23">
        <v>0.10378124517779068</v>
      </c>
      <c r="AE105" s="23">
        <v>0.21522882172280586</v>
      </c>
      <c r="AF105" s="24">
        <v>11.811181583843993</v>
      </c>
      <c r="AG105" s="27">
        <v>0.51564014447856776</v>
      </c>
      <c r="AH105" s="27">
        <v>1.5156401444785677</v>
      </c>
      <c r="AI105" s="27">
        <v>0.69387000773596952</v>
      </c>
      <c r="AJ105" s="27">
        <v>5.6698833335079915</v>
      </c>
      <c r="AK105" s="27">
        <v>3.0040716495225532</v>
      </c>
      <c r="AL105" s="27">
        <v>11.832524291860508</v>
      </c>
      <c r="AM105" s="27">
        <v>14.908262069960399</v>
      </c>
      <c r="AN105" s="23">
        <v>0.51780972294012273</v>
      </c>
      <c r="AO105" s="23">
        <v>0</v>
      </c>
      <c r="AP105" s="23">
        <v>1.0738701039295788</v>
      </c>
      <c r="AQ105" s="24">
        <v>88.399999999999991</v>
      </c>
      <c r="AR105" s="65" t="s">
        <v>64</v>
      </c>
      <c r="AS105" s="157">
        <v>0.5</v>
      </c>
      <c r="AU105" s="32"/>
    </row>
    <row r="106" spans="1:47" ht="18" customHeight="1" x14ac:dyDescent="0.25">
      <c r="A106" s="16">
        <v>105</v>
      </c>
      <c r="B106" s="148" t="s">
        <v>206</v>
      </c>
      <c r="C106" s="150" t="s">
        <v>686</v>
      </c>
      <c r="D106" s="18">
        <v>376.24819480000002</v>
      </c>
      <c r="E106" s="150" t="s">
        <v>829</v>
      </c>
      <c r="F106" s="150" t="s">
        <v>866</v>
      </c>
      <c r="G106" s="18" t="s">
        <v>867</v>
      </c>
      <c r="H106" s="19" t="s">
        <v>704</v>
      </c>
      <c r="I106" s="20">
        <v>1871078.845671</v>
      </c>
      <c r="J106" s="20">
        <v>1550422.3693210001</v>
      </c>
      <c r="K106" s="20">
        <v>320656.47634999995</v>
      </c>
      <c r="L106" s="20">
        <v>113171.14902</v>
      </c>
      <c r="M106" s="20">
        <v>9817.6175820000008</v>
      </c>
      <c r="N106" s="20">
        <v>119718.17512100001</v>
      </c>
      <c r="O106" s="153">
        <v>85890.059160999997</v>
      </c>
      <c r="P106" s="21">
        <v>4816.7147998156988</v>
      </c>
      <c r="Q106" s="20">
        <v>264551.79774900002</v>
      </c>
      <c r="R106" s="20">
        <v>262823.901357</v>
      </c>
      <c r="S106" s="20">
        <v>699933.27319400001</v>
      </c>
      <c r="T106" s="20">
        <v>173716.594014</v>
      </c>
      <c r="U106" s="20">
        <v>913531.92703999998</v>
      </c>
      <c r="V106" s="20">
        <v>171837.478389</v>
      </c>
      <c r="W106" s="20">
        <v>457612.34745200002</v>
      </c>
      <c r="X106" s="20">
        <v>0</v>
      </c>
      <c r="Y106" s="20">
        <v>464647.17896500003</v>
      </c>
      <c r="Z106" s="20">
        <v>448884.74807500001</v>
      </c>
      <c r="AA106" s="21">
        <v>25173.458146203709</v>
      </c>
      <c r="AB106" s="22">
        <v>0.17137518127142698</v>
      </c>
      <c r="AC106" s="22">
        <v>4.5904029838036244E-2</v>
      </c>
      <c r="AD106" s="23">
        <v>9.4019767255752631E-2</v>
      </c>
      <c r="AE106" s="23">
        <v>0.19134100574664528</v>
      </c>
      <c r="AF106" s="24">
        <v>12.194218619850902</v>
      </c>
      <c r="AG106" s="27">
        <v>0.52953318915289449</v>
      </c>
      <c r="AH106" s="27">
        <v>1.5295331891528945</v>
      </c>
      <c r="AI106" s="27">
        <v>0.95141985977698762</v>
      </c>
      <c r="AJ106" s="27">
        <v>7.7214909935724849</v>
      </c>
      <c r="AK106" s="27">
        <v>5.8605625911943386</v>
      </c>
      <c r="AL106" s="27">
        <v>7.1191350406501606</v>
      </c>
      <c r="AM106" s="27">
        <v>10.770869969510269</v>
      </c>
      <c r="AN106" s="23">
        <v>0.50862719212292506</v>
      </c>
      <c r="AO106" s="23">
        <v>0</v>
      </c>
      <c r="AP106" s="23">
        <v>1.035114650158188</v>
      </c>
      <c r="AQ106" s="24">
        <v>92</v>
      </c>
      <c r="AR106" s="65" t="s">
        <v>61</v>
      </c>
      <c r="AS106" s="157">
        <v>0.5</v>
      </c>
      <c r="AU106" s="32"/>
    </row>
    <row r="107" spans="1:47" ht="18" customHeight="1" x14ac:dyDescent="0.25">
      <c r="A107" s="16">
        <v>106</v>
      </c>
      <c r="B107" s="148" t="s">
        <v>207</v>
      </c>
      <c r="C107" s="150" t="s">
        <v>686</v>
      </c>
      <c r="D107" s="18">
        <v>7437.9701728500004</v>
      </c>
      <c r="E107" s="150" t="s">
        <v>844</v>
      </c>
      <c r="F107" s="150" t="s">
        <v>861</v>
      </c>
      <c r="G107" s="18" t="s">
        <v>862</v>
      </c>
      <c r="H107" s="19" t="s">
        <v>704</v>
      </c>
      <c r="I107" s="20">
        <v>2704749.8965870002</v>
      </c>
      <c r="J107" s="20">
        <v>1692007.433591</v>
      </c>
      <c r="K107" s="20">
        <v>1012742.4629959998</v>
      </c>
      <c r="L107" s="20">
        <v>593568.79401099996</v>
      </c>
      <c r="M107" s="20">
        <v>151094.54650500001</v>
      </c>
      <c r="N107" s="20">
        <v>951367.27002399997</v>
      </c>
      <c r="O107" s="153">
        <v>623092.96464499994</v>
      </c>
      <c r="P107" s="21">
        <v>2098.4863345286262</v>
      </c>
      <c r="Q107" s="20">
        <v>67804.605735000005</v>
      </c>
      <c r="R107" s="20">
        <v>478859.00238999998</v>
      </c>
      <c r="S107" s="20">
        <v>1536820.0796129999</v>
      </c>
      <c r="T107" s="20">
        <v>4899564.0026420001</v>
      </c>
      <c r="U107" s="20">
        <v>9958812.4791119993</v>
      </c>
      <c r="V107" s="20">
        <v>359749.18084699998</v>
      </c>
      <c r="W107" s="20">
        <v>1294462.7051949999</v>
      </c>
      <c r="X107" s="20">
        <v>1413218.0326779999</v>
      </c>
      <c r="Y107" s="20">
        <v>3006443.7353690001</v>
      </c>
      <c r="Z107" s="20">
        <v>6952368.7437429996</v>
      </c>
      <c r="AA107" s="21">
        <v>23414.565127790858</v>
      </c>
      <c r="AB107" s="22">
        <v>0.37443109408153896</v>
      </c>
      <c r="AC107" s="22">
        <v>0.23036990053359549</v>
      </c>
      <c r="AD107" s="23">
        <v>6.2566994403388893E-2</v>
      </c>
      <c r="AE107" s="23">
        <v>8.9623118049624723E-2</v>
      </c>
      <c r="AF107" s="24">
        <v>6.2965030309185739</v>
      </c>
      <c r="AG107" s="27">
        <v>0.18722623173719855</v>
      </c>
      <c r="AH107" s="27">
        <v>1.1872262317371987</v>
      </c>
      <c r="AI107" s="27">
        <v>1.1348457301878814</v>
      </c>
      <c r="AJ107" s="27">
        <v>11.160171639432141</v>
      </c>
      <c r="AK107" s="27">
        <v>24.95416668601915</v>
      </c>
      <c r="AL107" s="27">
        <v>5.6483221221434921</v>
      </c>
      <c r="AM107" s="27">
        <v>0.55203889471155254</v>
      </c>
      <c r="AN107" s="23">
        <v>0.30188777443845161</v>
      </c>
      <c r="AO107" s="23">
        <v>0.20327144384421056</v>
      </c>
      <c r="AP107" s="23">
        <v>0.4324344473349091</v>
      </c>
      <c r="AQ107" s="24">
        <v>74</v>
      </c>
      <c r="AR107" s="65" t="s">
        <v>68</v>
      </c>
      <c r="AS107" s="157">
        <v>0.3</v>
      </c>
      <c r="AU107" s="32"/>
    </row>
    <row r="108" spans="1:47" ht="18" customHeight="1" x14ac:dyDescent="0.25">
      <c r="A108" s="16">
        <v>107</v>
      </c>
      <c r="B108" s="148" t="s">
        <v>209</v>
      </c>
      <c r="C108" s="150" t="s">
        <v>686</v>
      </c>
      <c r="D108" s="18">
        <v>439.5</v>
      </c>
      <c r="E108" s="150" t="s">
        <v>844</v>
      </c>
      <c r="F108" s="150" t="s">
        <v>863</v>
      </c>
      <c r="G108" s="18" t="s">
        <v>862</v>
      </c>
      <c r="H108" s="19" t="s">
        <v>704</v>
      </c>
      <c r="I108" s="20">
        <v>1425963.1105</v>
      </c>
      <c r="J108" s="20">
        <v>1318014.4694940001</v>
      </c>
      <c r="K108" s="20">
        <v>107948.6410059999</v>
      </c>
      <c r="L108" s="20">
        <v>57503.500681999998</v>
      </c>
      <c r="M108" s="20">
        <v>7314.2924080000003</v>
      </c>
      <c r="N108" s="20">
        <v>71704.776144999996</v>
      </c>
      <c r="O108" s="153">
        <v>51367.057909000003</v>
      </c>
      <c r="P108" s="21">
        <v>1712.2352636333333</v>
      </c>
      <c r="Q108" s="20">
        <v>18189.941825999998</v>
      </c>
      <c r="R108" s="20">
        <v>92380.697102999999</v>
      </c>
      <c r="S108" s="20">
        <v>358336.89125599997</v>
      </c>
      <c r="T108" s="20">
        <v>524968.17461800016</v>
      </c>
      <c r="U108" s="20">
        <v>884335.40987600002</v>
      </c>
      <c r="V108" s="20">
        <v>57546.209237000003</v>
      </c>
      <c r="W108" s="20">
        <v>191693.30851500001</v>
      </c>
      <c r="X108" s="20">
        <v>251678.790763</v>
      </c>
      <c r="Y108" s="20">
        <v>448647.05503500003</v>
      </c>
      <c r="Z108" s="20">
        <v>435688.35484099999</v>
      </c>
      <c r="AA108" s="21">
        <v>14522.945161366666</v>
      </c>
      <c r="AB108" s="22">
        <v>7.5702267619075198E-2</v>
      </c>
      <c r="AC108" s="22">
        <v>3.602271161908855E-2</v>
      </c>
      <c r="AD108" s="23">
        <v>5.8085492603086653E-2</v>
      </c>
      <c r="AE108" s="23">
        <v>0.11789862487315247</v>
      </c>
      <c r="AF108" s="24">
        <v>9.8033783919512114</v>
      </c>
      <c r="AG108" s="27">
        <v>0.86932394266626212</v>
      </c>
      <c r="AH108" s="27">
        <v>1.869323942666262</v>
      </c>
      <c r="AI108" s="27">
        <v>1.7744330882753974</v>
      </c>
      <c r="AJ108" s="27">
        <v>8.5569638329023086</v>
      </c>
      <c r="AK108" s="27">
        <v>72.458421368345512</v>
      </c>
      <c r="AL108" s="27">
        <v>15.435725808716514</v>
      </c>
      <c r="AM108" s="27">
        <v>2.7162848710545555</v>
      </c>
      <c r="AN108" s="23">
        <v>0.50732680160111254</v>
      </c>
      <c r="AO108" s="23">
        <v>0.57765783263784409</v>
      </c>
      <c r="AP108" s="23">
        <v>1.0297430492461273</v>
      </c>
      <c r="AQ108" s="24">
        <v>72.800000000000011</v>
      </c>
      <c r="AR108" s="65" t="s">
        <v>68</v>
      </c>
      <c r="AS108" s="157">
        <v>0.3</v>
      </c>
      <c r="AU108" s="32"/>
    </row>
    <row r="109" spans="1:47" ht="18" customHeight="1" x14ac:dyDescent="0.25">
      <c r="A109" s="16">
        <v>108</v>
      </c>
      <c r="B109" s="148" t="s">
        <v>210</v>
      </c>
      <c r="C109" s="150" t="s">
        <v>686</v>
      </c>
      <c r="D109" s="18">
        <v>131.23050000000001</v>
      </c>
      <c r="E109" s="150" t="s">
        <v>829</v>
      </c>
      <c r="F109" s="150" t="s">
        <v>832</v>
      </c>
      <c r="G109" s="18" t="s">
        <v>831</v>
      </c>
      <c r="H109" s="19" t="s">
        <v>704</v>
      </c>
      <c r="I109" s="20">
        <v>657185.43853599997</v>
      </c>
      <c r="J109" s="20">
        <v>611567.40634700004</v>
      </c>
      <c r="K109" s="20">
        <v>45618.032189000005</v>
      </c>
      <c r="L109" s="20">
        <v>14740.570865</v>
      </c>
      <c r="M109" s="20">
        <v>16013.551277</v>
      </c>
      <c r="N109" s="20">
        <v>38416.250019999999</v>
      </c>
      <c r="O109" s="153">
        <v>17843.758994</v>
      </c>
      <c r="P109" s="21">
        <v>1815.2348925737538</v>
      </c>
      <c r="Q109" s="20">
        <v>66811.384506999995</v>
      </c>
      <c r="R109" s="20">
        <v>36838.036569999997</v>
      </c>
      <c r="S109" s="20">
        <v>428224.57966799999</v>
      </c>
      <c r="T109" s="20">
        <v>37434.187024999999</v>
      </c>
      <c r="U109" s="20">
        <v>472735.67347600003</v>
      </c>
      <c r="V109" s="20">
        <v>224175.230774</v>
      </c>
      <c r="W109" s="20">
        <v>308740.98430800001</v>
      </c>
      <c r="X109" s="20">
        <v>0</v>
      </c>
      <c r="Y109" s="20">
        <v>308740.98430800001</v>
      </c>
      <c r="Z109" s="20">
        <v>163994.68916800001</v>
      </c>
      <c r="AA109" s="21">
        <v>16683.081298880978</v>
      </c>
      <c r="AB109" s="22">
        <v>6.9414246746888467E-2</v>
      </c>
      <c r="AC109" s="22">
        <v>2.715178691991444E-2</v>
      </c>
      <c r="AD109" s="23">
        <v>3.7745742483946257E-2</v>
      </c>
      <c r="AE109" s="23">
        <v>0.10880693200814835</v>
      </c>
      <c r="AF109" s="24">
        <v>2.3989837953793938</v>
      </c>
      <c r="AG109" s="27">
        <v>0.38700270269528952</v>
      </c>
      <c r="AH109" s="27">
        <v>1.3870027026952896</v>
      </c>
      <c r="AI109" s="27">
        <v>1.170603235495467</v>
      </c>
      <c r="AJ109" s="27">
        <v>5.500214791460893</v>
      </c>
      <c r="AK109" s="27">
        <v>9.1536406685738498</v>
      </c>
      <c r="AL109" s="27">
        <v>17.839860636633276</v>
      </c>
      <c r="AM109" s="27">
        <v>17.555755601079465</v>
      </c>
      <c r="AN109" s="23">
        <v>0.65309432232571774</v>
      </c>
      <c r="AO109" s="23">
        <v>0</v>
      </c>
      <c r="AP109" s="23">
        <v>1.8826279428580672</v>
      </c>
      <c r="AQ109" s="24">
        <v>71.599999999999994</v>
      </c>
      <c r="AR109" s="65" t="s">
        <v>68</v>
      </c>
      <c r="AS109" s="157">
        <v>0.3</v>
      </c>
      <c r="AU109" s="32"/>
    </row>
    <row r="110" spans="1:47" ht="18" customHeight="1" x14ac:dyDescent="0.25">
      <c r="A110" s="16">
        <v>109</v>
      </c>
      <c r="B110" s="148" t="s">
        <v>211</v>
      </c>
      <c r="C110" s="150" t="s">
        <v>686</v>
      </c>
      <c r="D110" s="18">
        <v>5250</v>
      </c>
      <c r="E110" s="150" t="s">
        <v>833</v>
      </c>
      <c r="F110" s="150" t="s">
        <v>835</v>
      </c>
      <c r="G110" s="18" t="s">
        <v>836</v>
      </c>
      <c r="H110" s="19" t="s">
        <v>704</v>
      </c>
      <c r="I110" s="20">
        <v>2974811.8646780001</v>
      </c>
      <c r="J110" s="20">
        <v>2538940.012042</v>
      </c>
      <c r="K110" s="20">
        <v>435871.85263599997</v>
      </c>
      <c r="L110" s="20">
        <v>-43584.799577999998</v>
      </c>
      <c r="M110" s="20">
        <v>1960.9082719999999</v>
      </c>
      <c r="N110" s="20">
        <v>64803.274631</v>
      </c>
      <c r="O110" s="153">
        <v>-10390.854366</v>
      </c>
      <c r="P110" s="21">
        <v>-41.563417463999997</v>
      </c>
      <c r="Q110" s="20">
        <v>316036.06918699999</v>
      </c>
      <c r="R110" s="20">
        <v>210443.26243800001</v>
      </c>
      <c r="S110" s="20">
        <v>2602837.6993160001</v>
      </c>
      <c r="T110" s="20">
        <v>636141.75556800002</v>
      </c>
      <c r="U110" s="20">
        <v>4775287.7285970002</v>
      </c>
      <c r="V110" s="20">
        <v>37966.013741000002</v>
      </c>
      <c r="W110" s="20">
        <v>773237.66730700003</v>
      </c>
      <c r="X110" s="20">
        <v>2369.0746089999998</v>
      </c>
      <c r="Y110" s="20">
        <v>977857.08414399996</v>
      </c>
      <c r="Z110" s="20">
        <v>3797430.6444529998</v>
      </c>
      <c r="AA110" s="21">
        <v>15189.722577811999</v>
      </c>
      <c r="AB110" s="22">
        <v>0.14652081289960153</v>
      </c>
      <c r="AC110" s="22">
        <v>-3.4929450461650378E-3</v>
      </c>
      <c r="AD110" s="23">
        <v>-2.1759640374702355E-3</v>
      </c>
      <c r="AE110" s="23">
        <v>-2.7362854884994871E-3</v>
      </c>
      <c r="AF110" s="24">
        <v>33.04758083605045</v>
      </c>
      <c r="AG110" s="27">
        <v>2.3661548180665521</v>
      </c>
      <c r="AH110" s="27">
        <v>3.3661548180665526</v>
      </c>
      <c r="AI110" s="27">
        <v>2.9574369263377687</v>
      </c>
      <c r="AJ110" s="27">
        <v>1.625935621246954</v>
      </c>
      <c r="AK110" s="27">
        <v>8.0337033003017684</v>
      </c>
      <c r="AL110" s="27">
        <v>14.135933031139107</v>
      </c>
      <c r="AM110" s="27">
        <v>4.6763348556200999</v>
      </c>
      <c r="AN110" s="23">
        <v>0.20477448474739313</v>
      </c>
      <c r="AO110" s="23">
        <v>6.2386250884148868E-4</v>
      </c>
      <c r="AP110" s="23">
        <v>0.25750492259085228</v>
      </c>
      <c r="AQ110" s="24">
        <v>79.599999999999994</v>
      </c>
      <c r="AR110" s="65" t="s">
        <v>66</v>
      </c>
      <c r="AS110" s="157">
        <v>0.5</v>
      </c>
      <c r="AU110" s="32"/>
    </row>
    <row r="111" spans="1:47" ht="18" customHeight="1" x14ac:dyDescent="0.25">
      <c r="A111" s="16">
        <v>110</v>
      </c>
      <c r="B111" s="148" t="s">
        <v>213</v>
      </c>
      <c r="C111" s="150" t="s">
        <v>686</v>
      </c>
      <c r="D111" s="18">
        <v>3774.5150818100001</v>
      </c>
      <c r="E111" s="150" t="s">
        <v>833</v>
      </c>
      <c r="F111" s="150" t="s">
        <v>834</v>
      </c>
      <c r="G111" s="18" t="s">
        <v>836</v>
      </c>
      <c r="H111" s="19" t="s">
        <v>704</v>
      </c>
      <c r="I111" s="20">
        <v>2432462.8390000002</v>
      </c>
      <c r="J111" s="20">
        <v>2108212.5890000002</v>
      </c>
      <c r="K111" s="20">
        <v>324250.25000000006</v>
      </c>
      <c r="L111" s="20">
        <v>-739025.44799999997</v>
      </c>
      <c r="M111" s="20">
        <v>1252790.0390000001</v>
      </c>
      <c r="N111" s="20">
        <v>-449291.30999999982</v>
      </c>
      <c r="O111" s="153">
        <v>-54021.991000000002</v>
      </c>
      <c r="P111" s="21">
        <v>-58.251059700247794</v>
      </c>
      <c r="Q111" s="20">
        <v>1988966.7479999999</v>
      </c>
      <c r="R111" s="20">
        <v>5136791.375</v>
      </c>
      <c r="S111" s="20">
        <v>8357620.7379999999</v>
      </c>
      <c r="T111" s="20">
        <v>23668954.057</v>
      </c>
      <c r="U111" s="20">
        <v>41894096.071000002</v>
      </c>
      <c r="V111" s="20">
        <v>4052477.41</v>
      </c>
      <c r="W111" s="20">
        <v>11001222.649</v>
      </c>
      <c r="X111" s="20">
        <v>10703584.541999999</v>
      </c>
      <c r="Y111" s="20">
        <v>24776693.965999998</v>
      </c>
      <c r="Z111" s="20">
        <v>17117402.105</v>
      </c>
      <c r="AA111" s="21">
        <v>18457.424346531439</v>
      </c>
      <c r="AB111" s="22">
        <v>0.13330121422668939</v>
      </c>
      <c r="AC111" s="22">
        <v>-2.2208763124294536E-2</v>
      </c>
      <c r="AD111" s="23">
        <v>-1.2894893568880506E-3</v>
      </c>
      <c r="AE111" s="23">
        <v>-3.1559690348233484E-3</v>
      </c>
      <c r="AF111" s="24">
        <v>-0.35863256891684131</v>
      </c>
      <c r="AG111" s="27">
        <v>-0.24030073704946794</v>
      </c>
      <c r="AH111" s="27">
        <v>0.75969926295053203</v>
      </c>
      <c r="AI111" s="27">
        <v>0.57890419939631932</v>
      </c>
      <c r="AJ111" s="27">
        <v>-0.92013204744577737</v>
      </c>
      <c r="AK111" s="27">
        <v>1.0599536624329731</v>
      </c>
      <c r="AL111" s="27">
        <v>0.47353740135105254</v>
      </c>
      <c r="AM111" s="27">
        <v>0.10277018718875787</v>
      </c>
      <c r="AN111" s="23">
        <v>0.59141254471774984</v>
      </c>
      <c r="AO111" s="23">
        <v>0.62530426500137415</v>
      </c>
      <c r="AP111" s="23">
        <v>1.4474564430990795</v>
      </c>
      <c r="AQ111" s="24">
        <v>39.6</v>
      </c>
      <c r="AR111" s="65" t="s">
        <v>80</v>
      </c>
      <c r="AS111" s="157">
        <v>0</v>
      </c>
      <c r="AU111" s="32"/>
    </row>
    <row r="112" spans="1:47" ht="18" customHeight="1" x14ac:dyDescent="0.25">
      <c r="A112" s="16">
        <v>111</v>
      </c>
      <c r="B112" s="148" t="s">
        <v>214</v>
      </c>
      <c r="C112" s="150" t="s">
        <v>686</v>
      </c>
      <c r="D112" s="18">
        <v>607.44219480000004</v>
      </c>
      <c r="E112" s="150" t="s">
        <v>844</v>
      </c>
      <c r="F112" s="150" t="s">
        <v>856</v>
      </c>
      <c r="G112" s="18" t="s">
        <v>860</v>
      </c>
      <c r="H112" s="19" t="s">
        <v>704</v>
      </c>
      <c r="I112" s="20">
        <v>1100808.733642</v>
      </c>
      <c r="J112" s="20">
        <v>868815.86137099995</v>
      </c>
      <c r="K112" s="20">
        <v>231992.87227099997</v>
      </c>
      <c r="L112" s="20">
        <v>165506.03642399999</v>
      </c>
      <c r="M112" s="20">
        <v>14452.947114000001</v>
      </c>
      <c r="N112" s="20">
        <v>187477.64553000001</v>
      </c>
      <c r="O112" s="153">
        <v>127476.71685300001</v>
      </c>
      <c r="P112" s="21">
        <v>2644.2131384643812</v>
      </c>
      <c r="Q112" s="20">
        <v>42963.444168000002</v>
      </c>
      <c r="R112" s="20">
        <v>94874.827388000005</v>
      </c>
      <c r="S112" s="20">
        <v>568552.29778100003</v>
      </c>
      <c r="T112" s="20">
        <v>886219.953859</v>
      </c>
      <c r="U112" s="20">
        <v>1747677.6923740001</v>
      </c>
      <c r="V112" s="20">
        <v>85628.061772000001</v>
      </c>
      <c r="W112" s="20">
        <v>241029.67840100001</v>
      </c>
      <c r="X112" s="20">
        <v>233472.737219</v>
      </c>
      <c r="Y112" s="20">
        <v>524502.41561999999</v>
      </c>
      <c r="Z112" s="20">
        <v>1223175.276754</v>
      </c>
      <c r="AA112" s="21">
        <v>25371.975504887003</v>
      </c>
      <c r="AB112" s="22">
        <v>0.21074766685712693</v>
      </c>
      <c r="AC112" s="22">
        <v>0.11580278476829145</v>
      </c>
      <c r="AD112" s="23">
        <v>7.2940632823343385E-2</v>
      </c>
      <c r="AE112" s="23">
        <v>0.10421786580848102</v>
      </c>
      <c r="AF112" s="24">
        <v>12.971585936850056</v>
      </c>
      <c r="AG112" s="27">
        <v>1.3588476803055851</v>
      </c>
      <c r="AH112" s="27">
        <v>2.3588476803055851</v>
      </c>
      <c r="AI112" s="27">
        <v>2.1805980786257373</v>
      </c>
      <c r="AJ112" s="27">
        <v>3.3610159070107271</v>
      </c>
      <c r="AK112" s="27">
        <v>20.222211654486273</v>
      </c>
      <c r="AL112" s="27">
        <v>11.602748209913823</v>
      </c>
      <c r="AM112" s="27">
        <v>1.2421394134137738</v>
      </c>
      <c r="AN112" s="23">
        <v>0.30011392713237045</v>
      </c>
      <c r="AO112" s="23">
        <v>0.19087431021217011</v>
      </c>
      <c r="AP112" s="23">
        <v>0.42880397077015625</v>
      </c>
      <c r="AQ112" s="24">
        <v>72</v>
      </c>
      <c r="AR112" s="65" t="s">
        <v>68</v>
      </c>
      <c r="AS112" s="157">
        <v>0.3</v>
      </c>
      <c r="AU112" s="32"/>
    </row>
    <row r="113" spans="1:47" ht="18" customHeight="1" x14ac:dyDescent="0.25">
      <c r="A113" s="16">
        <v>112</v>
      </c>
      <c r="B113" s="148" t="s">
        <v>215</v>
      </c>
      <c r="C113" s="150" t="s">
        <v>686</v>
      </c>
      <c r="D113" s="18">
        <v>394.59484584</v>
      </c>
      <c r="E113" s="150" t="s">
        <v>848</v>
      </c>
      <c r="F113" s="150" t="s">
        <v>885</v>
      </c>
      <c r="G113" s="18" t="s">
        <v>882</v>
      </c>
      <c r="H113" s="19" t="s">
        <v>704</v>
      </c>
      <c r="I113" s="20">
        <v>1768163.1510060001</v>
      </c>
      <c r="J113" s="20">
        <v>1759139.3113279999</v>
      </c>
      <c r="K113" s="20">
        <v>9023.8396779999312</v>
      </c>
      <c r="L113" s="20">
        <v>-51709.718123999999</v>
      </c>
      <c r="M113" s="20">
        <v>40351.199413000002</v>
      </c>
      <c r="N113" s="20">
        <v>56586.036382000006</v>
      </c>
      <c r="O113" s="153">
        <v>4448.6861010000002</v>
      </c>
      <c r="P113" s="21">
        <v>24.351970329729838</v>
      </c>
      <c r="Q113" s="20">
        <v>380936.55540999997</v>
      </c>
      <c r="R113" s="20">
        <v>2139076.9075779999</v>
      </c>
      <c r="S113" s="20">
        <v>2969437.4372149999</v>
      </c>
      <c r="T113" s="20">
        <v>186491.476295</v>
      </c>
      <c r="U113" s="20">
        <v>3444571.123497</v>
      </c>
      <c r="V113" s="20">
        <v>379115.07959400001</v>
      </c>
      <c r="W113" s="20">
        <v>1269985.6211349999</v>
      </c>
      <c r="X113" s="20">
        <v>39163.556304999998</v>
      </c>
      <c r="Y113" s="20">
        <v>1309201.7843190001</v>
      </c>
      <c r="Z113" s="20">
        <v>2135369.3391789999</v>
      </c>
      <c r="AA113" s="21">
        <v>11688.945816836318</v>
      </c>
      <c r="AB113" s="22">
        <v>5.1035107664503688E-3</v>
      </c>
      <c r="AC113" s="22">
        <v>2.5159929944637239E-3</v>
      </c>
      <c r="AD113" s="23">
        <v>1.2915065305673242E-3</v>
      </c>
      <c r="AE113" s="23">
        <v>2.0833333228950533E-3</v>
      </c>
      <c r="AF113" s="24">
        <v>1.402338398986217</v>
      </c>
      <c r="AG113" s="27">
        <v>1.3381661869220074</v>
      </c>
      <c r="AH113" s="27">
        <v>2.3381661869220074</v>
      </c>
      <c r="AI113" s="27">
        <v>2.038212747236956</v>
      </c>
      <c r="AJ113" s="27">
        <v>1.0404314698868553</v>
      </c>
      <c r="AK113" s="27">
        <v>4.6179325306143113</v>
      </c>
      <c r="AL113" s="27">
        <v>0.8266010187581464</v>
      </c>
      <c r="AM113" s="27">
        <v>9.4812008898950744</v>
      </c>
      <c r="AN113" s="23">
        <v>0.38007686222192771</v>
      </c>
      <c r="AO113" s="23">
        <v>1.8340413335735859E-2</v>
      </c>
      <c r="AP113" s="23">
        <v>0.61310320434888232</v>
      </c>
      <c r="AQ113" s="24">
        <v>67.599999999999994</v>
      </c>
      <c r="AR113" s="65" t="s">
        <v>71</v>
      </c>
      <c r="AS113" s="157">
        <v>0.3</v>
      </c>
      <c r="AU113" s="32"/>
    </row>
    <row r="114" spans="1:47" ht="18" customHeight="1" x14ac:dyDescent="0.25">
      <c r="A114" s="16">
        <v>113</v>
      </c>
      <c r="B114" s="148" t="s">
        <v>216</v>
      </c>
      <c r="C114" s="150" t="s">
        <v>686</v>
      </c>
      <c r="D114" s="18">
        <v>188.04720189</v>
      </c>
      <c r="E114" s="150" t="s">
        <v>829</v>
      </c>
      <c r="F114" s="150" t="s">
        <v>830</v>
      </c>
      <c r="G114" s="18" t="s">
        <v>831</v>
      </c>
      <c r="H114" s="19" t="s">
        <v>704</v>
      </c>
      <c r="I114" s="20">
        <v>427967.264394</v>
      </c>
      <c r="J114" s="20">
        <v>348353.57279499999</v>
      </c>
      <c r="K114" s="20">
        <v>79613.691598999983</v>
      </c>
      <c r="L114" s="20">
        <v>38859.420815999998</v>
      </c>
      <c r="M114" s="20">
        <v>2516.53179</v>
      </c>
      <c r="N114" s="20">
        <v>40160.859507000001</v>
      </c>
      <c r="O114" s="153">
        <v>29266.885717000001</v>
      </c>
      <c r="P114" s="21">
        <v>527.60552448244675</v>
      </c>
      <c r="Q114" s="20">
        <v>105574.62237700001</v>
      </c>
      <c r="R114" s="20">
        <v>60850.265355000003</v>
      </c>
      <c r="S114" s="20">
        <v>419982.72049099999</v>
      </c>
      <c r="T114" s="20">
        <v>77317.76165</v>
      </c>
      <c r="U114" s="20">
        <v>835930.53377900005</v>
      </c>
      <c r="V114" s="20">
        <v>49376.874244999999</v>
      </c>
      <c r="W114" s="20">
        <v>146190.17906699999</v>
      </c>
      <c r="X114" s="20">
        <v>808.10810300000003</v>
      </c>
      <c r="Y114" s="20">
        <v>147036.78814700001</v>
      </c>
      <c r="Z114" s="20">
        <v>688893.74563200003</v>
      </c>
      <c r="AA114" s="21">
        <v>12418.955316647387</v>
      </c>
      <c r="AB114" s="22">
        <v>0.18602752645516629</v>
      </c>
      <c r="AC114" s="22">
        <v>6.8385804597559108E-2</v>
      </c>
      <c r="AD114" s="23">
        <v>3.5011145704527478E-2</v>
      </c>
      <c r="AE114" s="23">
        <v>4.248388942789745E-2</v>
      </c>
      <c r="AF114" s="24">
        <v>15.958812706673577</v>
      </c>
      <c r="AG114" s="27">
        <v>1.8728518096863329</v>
      </c>
      <c r="AH114" s="27">
        <v>2.8728518096863329</v>
      </c>
      <c r="AI114" s="27">
        <v>2.1506786579001629</v>
      </c>
      <c r="AJ114" s="27">
        <v>1.56310782670753</v>
      </c>
      <c r="AK114" s="27">
        <v>3.2995957262442519</v>
      </c>
      <c r="AL114" s="27">
        <v>7.0331207579332995</v>
      </c>
      <c r="AM114" s="27">
        <v>5.5351740047947962</v>
      </c>
      <c r="AN114" s="23">
        <v>0.17589594135566414</v>
      </c>
      <c r="AO114" s="23">
        <v>1.1730518793702086E-3</v>
      </c>
      <c r="AP114" s="23">
        <v>0.2134389941544709</v>
      </c>
      <c r="AQ114" s="24">
        <v>82.4</v>
      </c>
      <c r="AR114" s="65" t="s">
        <v>64</v>
      </c>
      <c r="AS114" s="157">
        <v>0.5</v>
      </c>
      <c r="AU114" s="32"/>
    </row>
    <row r="115" spans="1:47" ht="18" customHeight="1" x14ac:dyDescent="0.25">
      <c r="A115" s="16">
        <v>114</v>
      </c>
      <c r="B115" s="148" t="s">
        <v>217</v>
      </c>
      <c r="C115" s="150" t="s">
        <v>686</v>
      </c>
      <c r="D115" s="18">
        <v>385.13037999999995</v>
      </c>
      <c r="E115" s="150" t="s">
        <v>795</v>
      </c>
      <c r="F115" s="150" t="s">
        <v>852</v>
      </c>
      <c r="G115" s="18" t="s">
        <v>850</v>
      </c>
      <c r="H115" s="19" t="s">
        <v>704</v>
      </c>
      <c r="I115" s="20">
        <v>57123.988877000003</v>
      </c>
      <c r="J115" s="20">
        <v>37012.279132000003</v>
      </c>
      <c r="K115" s="20">
        <v>20111.709745</v>
      </c>
      <c r="L115" s="20">
        <v>6323.738644</v>
      </c>
      <c r="M115" s="20">
        <v>10747.217065000001</v>
      </c>
      <c r="N115" s="20">
        <v>3098.8059150000008</v>
      </c>
      <c r="O115" s="153">
        <v>-6910.2393030000003</v>
      </c>
      <c r="P115" s="21">
        <v>-68.181869608416761</v>
      </c>
      <c r="Q115" s="20">
        <v>0</v>
      </c>
      <c r="R115" s="20">
        <v>24844.102954000002</v>
      </c>
      <c r="S115" s="20">
        <v>127502.22285400001</v>
      </c>
      <c r="T115" s="20">
        <v>716380.728917</v>
      </c>
      <c r="U115" s="20">
        <v>1174811.904724</v>
      </c>
      <c r="V115" s="20">
        <v>216.900025</v>
      </c>
      <c r="W115" s="20">
        <v>11784.869456</v>
      </c>
      <c r="X115" s="20">
        <v>111064.733349</v>
      </c>
      <c r="Y115" s="20">
        <v>123900.85636000001</v>
      </c>
      <c r="Z115" s="20">
        <v>1050911.0483639999</v>
      </c>
      <c r="AA115" s="21">
        <v>10369.117034556451</v>
      </c>
      <c r="AB115" s="22">
        <v>0.35207117255597736</v>
      </c>
      <c r="AC115" s="22">
        <v>-0.12096913116272751</v>
      </c>
      <c r="AD115" s="23">
        <v>-5.8819963223163208E-3</v>
      </c>
      <c r="AE115" s="23">
        <v>-6.5754749783604217E-3</v>
      </c>
      <c r="AF115" s="24">
        <v>0.28833565901369468</v>
      </c>
      <c r="AG115" s="27">
        <v>9.8191459676360804</v>
      </c>
      <c r="AH115" s="27">
        <v>10.81914596763608</v>
      </c>
      <c r="AI115" s="27">
        <v>10.81914596763608</v>
      </c>
      <c r="AJ115" s="27">
        <v>0.49365101429970398</v>
      </c>
      <c r="AK115" s="27">
        <v>100</v>
      </c>
      <c r="AL115" s="27">
        <v>2.2992977038763565</v>
      </c>
      <c r="AM115" s="27">
        <v>7.9739706236037516E-2</v>
      </c>
      <c r="AN115" s="23">
        <v>0.10546442018657291</v>
      </c>
      <c r="AO115" s="23">
        <v>0.10568423799702117</v>
      </c>
      <c r="AP115" s="23">
        <v>0.1178985191495341</v>
      </c>
      <c r="AQ115" s="24">
        <v>72</v>
      </c>
      <c r="AR115" s="65" t="s">
        <v>68</v>
      </c>
      <c r="AS115" s="157">
        <v>0.3</v>
      </c>
      <c r="AU115" s="32"/>
    </row>
    <row r="116" spans="1:47" ht="18" customHeight="1" x14ac:dyDescent="0.25">
      <c r="A116" s="16">
        <v>115</v>
      </c>
      <c r="B116" s="148" t="s">
        <v>218</v>
      </c>
      <c r="C116" s="150" t="s">
        <v>686</v>
      </c>
      <c r="D116" s="18">
        <v>54.6</v>
      </c>
      <c r="E116" s="150" t="s">
        <v>844</v>
      </c>
      <c r="F116" s="150" t="s">
        <v>845</v>
      </c>
      <c r="G116" s="18" t="s">
        <v>904</v>
      </c>
      <c r="H116" s="19" t="s">
        <v>704</v>
      </c>
      <c r="I116" s="20">
        <v>197493.415741</v>
      </c>
      <c r="J116" s="20">
        <v>183013.78201299999</v>
      </c>
      <c r="K116" s="20">
        <v>14479.633728000008</v>
      </c>
      <c r="L116" s="20">
        <v>2997.0322500000002</v>
      </c>
      <c r="M116" s="20">
        <v>22.933727999999999</v>
      </c>
      <c r="N116" s="20">
        <v>5967.121091</v>
      </c>
      <c r="O116" s="153">
        <v>4815.2717439999997</v>
      </c>
      <c r="P116" s="21">
        <v>617.34253128205125</v>
      </c>
      <c r="Q116" s="20">
        <v>31669.559904000002</v>
      </c>
      <c r="R116" s="20">
        <v>69360.924637000004</v>
      </c>
      <c r="S116" s="20">
        <v>217419.161494</v>
      </c>
      <c r="T116" s="20">
        <v>4509.8485270000001</v>
      </c>
      <c r="U116" s="20">
        <v>243469.614566</v>
      </c>
      <c r="V116" s="20">
        <v>27899.437851999999</v>
      </c>
      <c r="W116" s="20">
        <v>101385.090945</v>
      </c>
      <c r="X116" s="20">
        <v>0</v>
      </c>
      <c r="Y116" s="20">
        <v>101700.640589</v>
      </c>
      <c r="Z116" s="20">
        <v>141768.97397699999</v>
      </c>
      <c r="AA116" s="21">
        <v>18175.50948423077</v>
      </c>
      <c r="AB116" s="22">
        <v>7.3317045399574857E-2</v>
      </c>
      <c r="AC116" s="22">
        <v>2.4381935599893219E-2</v>
      </c>
      <c r="AD116" s="23">
        <v>1.9777711286821258E-2</v>
      </c>
      <c r="AE116" s="23">
        <v>3.3965624557466358E-2</v>
      </c>
      <c r="AF116" s="24">
        <v>260.18975593501415</v>
      </c>
      <c r="AG116" s="27">
        <v>1.1444884989248258</v>
      </c>
      <c r="AH116" s="27">
        <v>2.1444884989248258</v>
      </c>
      <c r="AI116" s="27">
        <v>1.8321194946776402</v>
      </c>
      <c r="AJ116" s="27">
        <v>1.7020295401737249</v>
      </c>
      <c r="AK116" s="27">
        <v>5.778854602582733</v>
      </c>
      <c r="AL116" s="27">
        <v>2.8473296279509053</v>
      </c>
      <c r="AM116" s="27">
        <v>43.791585140526827</v>
      </c>
      <c r="AN116" s="23">
        <v>0.41771389325229691</v>
      </c>
      <c r="AO116" s="23">
        <v>0</v>
      </c>
      <c r="AP116" s="23">
        <v>0.71736881304861166</v>
      </c>
      <c r="AQ116" s="24">
        <v>83.199999999999989</v>
      </c>
      <c r="AR116" s="65" t="s">
        <v>64</v>
      </c>
      <c r="AS116" s="157">
        <v>0.5</v>
      </c>
      <c r="AU116" s="32"/>
    </row>
    <row r="117" spans="1:47" ht="18" customHeight="1" x14ac:dyDescent="0.25">
      <c r="A117" s="16">
        <v>116</v>
      </c>
      <c r="B117" s="148" t="s">
        <v>220</v>
      </c>
      <c r="C117" s="150" t="s">
        <v>686</v>
      </c>
      <c r="D117" s="18">
        <v>631.52472524999996</v>
      </c>
      <c r="E117" s="150" t="s">
        <v>829</v>
      </c>
      <c r="F117" s="150" t="s">
        <v>896</v>
      </c>
      <c r="G117" s="18" t="s">
        <v>897</v>
      </c>
      <c r="H117" s="19" t="s">
        <v>704</v>
      </c>
      <c r="I117" s="20">
        <v>5110928.8955589999</v>
      </c>
      <c r="J117" s="20">
        <v>4893976.4880349999</v>
      </c>
      <c r="K117" s="20">
        <v>216952.40752400001</v>
      </c>
      <c r="L117" s="20">
        <v>43019.263720000003</v>
      </c>
      <c r="M117" s="20">
        <v>51032.491217000003</v>
      </c>
      <c r="N117" s="20">
        <v>150456.80648600002</v>
      </c>
      <c r="O117" s="153">
        <v>78339.556356999994</v>
      </c>
      <c r="P117" s="21">
        <v>2139.8328412609526</v>
      </c>
      <c r="Q117" s="20">
        <v>697530.94376000005</v>
      </c>
      <c r="R117" s="20">
        <v>584531.64232300001</v>
      </c>
      <c r="S117" s="20">
        <v>1402996.6706699999</v>
      </c>
      <c r="T117" s="20">
        <v>373425.26410999999</v>
      </c>
      <c r="U117" s="20">
        <v>1836652.4713560001</v>
      </c>
      <c r="V117" s="20">
        <v>1087661.271372</v>
      </c>
      <c r="W117" s="20">
        <v>1374660.2339600001</v>
      </c>
      <c r="X117" s="20">
        <v>0</v>
      </c>
      <c r="Y117" s="20">
        <v>1378088.966493</v>
      </c>
      <c r="Z117" s="20">
        <v>458563.50486099999</v>
      </c>
      <c r="AA117" s="21">
        <v>12525.591069646327</v>
      </c>
      <c r="AB117" s="22">
        <v>4.2448723501615292E-2</v>
      </c>
      <c r="AC117" s="22">
        <v>1.5327850955835247E-2</v>
      </c>
      <c r="AD117" s="23">
        <v>4.2653445645687078E-2</v>
      </c>
      <c r="AE117" s="23">
        <v>0.17083687543069159</v>
      </c>
      <c r="AF117" s="24">
        <v>2.948255178181066</v>
      </c>
      <c r="AG117" s="27">
        <v>2.0613411234258732E-2</v>
      </c>
      <c r="AH117" s="27">
        <v>1.0206134112342586</v>
      </c>
      <c r="AI117" s="27">
        <v>0.51319279446802379</v>
      </c>
      <c r="AJ117" s="27">
        <v>180.36597007115489</v>
      </c>
      <c r="AK117" s="27">
        <v>7.0161424834492703</v>
      </c>
      <c r="AL117" s="27">
        <v>8.7436308413476898</v>
      </c>
      <c r="AM117" s="27">
        <v>13.686617877181101</v>
      </c>
      <c r="AN117" s="23">
        <v>0.7503264705682493</v>
      </c>
      <c r="AO117" s="23">
        <v>0</v>
      </c>
      <c r="AP117" s="23">
        <v>3.0052303593386198</v>
      </c>
      <c r="AQ117" s="24">
        <v>61.6</v>
      </c>
      <c r="AR117" s="65" t="s">
        <v>73</v>
      </c>
      <c r="AS117" s="157">
        <v>0.3</v>
      </c>
      <c r="AU117" s="32"/>
    </row>
    <row r="118" spans="1:47" ht="18" customHeight="1" x14ac:dyDescent="0.25">
      <c r="A118" s="16">
        <v>117</v>
      </c>
      <c r="B118" s="148" t="s">
        <v>221</v>
      </c>
      <c r="C118" s="150" t="s">
        <v>686</v>
      </c>
      <c r="D118" s="18">
        <v>2805.1360857</v>
      </c>
      <c r="E118" s="150" t="s">
        <v>844</v>
      </c>
      <c r="F118" s="150" t="s">
        <v>845</v>
      </c>
      <c r="G118" s="18" t="s">
        <v>904</v>
      </c>
      <c r="H118" s="19" t="s">
        <v>704</v>
      </c>
      <c r="I118" s="20">
        <v>19177771.317173999</v>
      </c>
      <c r="J118" s="20">
        <v>17830845.362374</v>
      </c>
      <c r="K118" s="20">
        <v>1346925.9547999988</v>
      </c>
      <c r="L118" s="20">
        <v>746352.92257299996</v>
      </c>
      <c r="M118" s="20">
        <v>307955.77366599999</v>
      </c>
      <c r="N118" s="20">
        <v>788361.40423700004</v>
      </c>
      <c r="O118" s="153">
        <v>355985.30449900002</v>
      </c>
      <c r="P118" s="21">
        <v>1541.8936256646973</v>
      </c>
      <c r="Q118" s="20">
        <v>1774367.5632170001</v>
      </c>
      <c r="R118" s="20">
        <v>5235599.6839960003</v>
      </c>
      <c r="S118" s="20">
        <v>14051370.667961</v>
      </c>
      <c r="T118" s="20">
        <v>1473767.923372</v>
      </c>
      <c r="U118" s="20">
        <v>16446249.64009</v>
      </c>
      <c r="V118" s="20">
        <v>4930737.4873989997</v>
      </c>
      <c r="W118" s="20">
        <v>12079140.428492</v>
      </c>
      <c r="X118" s="20">
        <v>302431.590303</v>
      </c>
      <c r="Y118" s="20">
        <v>12813682.325751999</v>
      </c>
      <c r="Z118" s="20">
        <v>3632567.314338</v>
      </c>
      <c r="AA118" s="21">
        <v>15733.886528429504</v>
      </c>
      <c r="AB118" s="22">
        <v>7.0233706123808304E-2</v>
      </c>
      <c r="AC118" s="22">
        <v>1.8562391771780568E-2</v>
      </c>
      <c r="AD118" s="23">
        <v>2.1645378872958171E-2</v>
      </c>
      <c r="AE118" s="23">
        <v>9.7998267807426681E-2</v>
      </c>
      <c r="AF118" s="24">
        <v>2.5599825418179503</v>
      </c>
      <c r="AG118" s="27">
        <v>0.16327571081274522</v>
      </c>
      <c r="AH118" s="27">
        <v>1.1632757108127452</v>
      </c>
      <c r="AI118" s="27">
        <v>1.0163805261991394</v>
      </c>
      <c r="AJ118" s="27">
        <v>9.7239008577098982</v>
      </c>
      <c r="AK118" s="27">
        <v>10.04912721130111</v>
      </c>
      <c r="AL118" s="27">
        <v>3.662956007846808</v>
      </c>
      <c r="AM118" s="27">
        <v>13.012748488442476</v>
      </c>
      <c r="AN118" s="23">
        <v>0.77912488294698401</v>
      </c>
      <c r="AO118" s="23">
        <v>8.3255605232498003E-2</v>
      </c>
      <c r="AP118" s="23">
        <v>3.5274452520605712</v>
      </c>
      <c r="AQ118" s="24">
        <v>69.599999999999994</v>
      </c>
      <c r="AR118" s="65" t="s">
        <v>71</v>
      </c>
      <c r="AS118" s="157">
        <v>0.3</v>
      </c>
      <c r="AU118" s="32"/>
    </row>
    <row r="119" spans="1:47" ht="18" customHeight="1" x14ac:dyDescent="0.25">
      <c r="A119" s="16">
        <v>118</v>
      </c>
      <c r="B119" s="148" t="s">
        <v>779</v>
      </c>
      <c r="C119" s="150" t="s">
        <v>686</v>
      </c>
      <c r="D119" s="18">
        <v>103.95</v>
      </c>
      <c r="E119" s="150" t="s">
        <v>829</v>
      </c>
      <c r="F119" s="150" t="s">
        <v>898</v>
      </c>
      <c r="G119" s="18" t="s">
        <v>897</v>
      </c>
      <c r="H119" s="19" t="s">
        <v>704</v>
      </c>
      <c r="I119" s="20">
        <v>660425.94493300002</v>
      </c>
      <c r="J119" s="20">
        <v>620545.20147900004</v>
      </c>
      <c r="K119" s="20">
        <v>39880.743453999959</v>
      </c>
      <c r="L119" s="20">
        <v>36507.190470000001</v>
      </c>
      <c r="M119" s="20">
        <v>7748.3863460000002</v>
      </c>
      <c r="N119" s="20">
        <v>35548.423143</v>
      </c>
      <c r="O119" s="153">
        <v>28049.670115000001</v>
      </c>
      <c r="P119" s="21">
        <v>1038.876670925926</v>
      </c>
      <c r="Q119" s="20">
        <v>151232.147</v>
      </c>
      <c r="R119" s="20">
        <v>129028.7199</v>
      </c>
      <c r="S119" s="20">
        <v>311541.02924100001</v>
      </c>
      <c r="T119" s="20">
        <v>79735.497432999997</v>
      </c>
      <c r="U119" s="20">
        <v>441972.67247200001</v>
      </c>
      <c r="V119" s="20">
        <v>56029.608749999999</v>
      </c>
      <c r="W119" s="20">
        <v>79462.492893999995</v>
      </c>
      <c r="X119" s="20">
        <v>17440.459395999998</v>
      </c>
      <c r="Y119" s="20">
        <v>96902.952290000001</v>
      </c>
      <c r="Z119" s="20">
        <v>345069.72018200002</v>
      </c>
      <c r="AA119" s="21">
        <v>12780.360006740741</v>
      </c>
      <c r="AB119" s="22">
        <v>6.0386397233448859E-2</v>
      </c>
      <c r="AC119" s="22">
        <v>4.2472089914404605E-2</v>
      </c>
      <c r="AD119" s="23">
        <v>6.3464715947515987E-2</v>
      </c>
      <c r="AE119" s="23">
        <v>8.1286964559526609E-2</v>
      </c>
      <c r="AF119" s="24">
        <v>4.5878485604104382</v>
      </c>
      <c r="AG119" s="27">
        <v>2.9206047771064032</v>
      </c>
      <c r="AH119" s="27">
        <v>3.9206047771064032</v>
      </c>
      <c r="AI119" s="27">
        <v>2.0174157190719662</v>
      </c>
      <c r="AJ119" s="27">
        <v>2.8457002328967724</v>
      </c>
      <c r="AK119" s="27">
        <v>4.1032625257842836</v>
      </c>
      <c r="AL119" s="27">
        <v>5.1184414248614125</v>
      </c>
      <c r="AM119" s="27">
        <v>8.2827092850074902</v>
      </c>
      <c r="AN119" s="23">
        <v>0.21925100424877295</v>
      </c>
      <c r="AO119" s="23">
        <v>5.0541842346530384E-2</v>
      </c>
      <c r="AP119" s="23">
        <v>0.28082137209515373</v>
      </c>
      <c r="AQ119" s="24">
        <v>79.599999999999994</v>
      </c>
      <c r="AR119" s="65" t="s">
        <v>66</v>
      </c>
      <c r="AS119" s="157">
        <v>0.5</v>
      </c>
      <c r="AU119" s="32"/>
    </row>
    <row r="120" spans="1:47" ht="18" customHeight="1" x14ac:dyDescent="0.25">
      <c r="A120" s="16">
        <v>119</v>
      </c>
      <c r="B120" s="148" t="s">
        <v>228</v>
      </c>
      <c r="C120" s="150" t="s">
        <v>686</v>
      </c>
      <c r="D120" s="18">
        <v>1346.72395575</v>
      </c>
      <c r="E120" s="150" t="s">
        <v>795</v>
      </c>
      <c r="F120" s="150" t="s">
        <v>852</v>
      </c>
      <c r="G120" s="18" t="s">
        <v>850</v>
      </c>
      <c r="H120" s="19" t="s">
        <v>704</v>
      </c>
      <c r="I120" s="20">
        <v>698728.32753400004</v>
      </c>
      <c r="J120" s="20">
        <v>492188.35717999999</v>
      </c>
      <c r="K120" s="20">
        <v>206539.97035400002</v>
      </c>
      <c r="L120" s="20">
        <v>157570.970879</v>
      </c>
      <c r="M120" s="20">
        <v>15604.270301</v>
      </c>
      <c r="N120" s="20">
        <v>165851.37130900001</v>
      </c>
      <c r="O120" s="153">
        <v>119174.929903</v>
      </c>
      <c r="P120" s="21">
        <v>2057.4499387305118</v>
      </c>
      <c r="Q120" s="20">
        <v>872480.70929300005</v>
      </c>
      <c r="R120" s="20">
        <v>225057.96590099999</v>
      </c>
      <c r="S120" s="20">
        <v>1424630.91973</v>
      </c>
      <c r="T120" s="20">
        <v>425133.63241700002</v>
      </c>
      <c r="U120" s="20">
        <v>2218995.5461030002</v>
      </c>
      <c r="V120" s="20">
        <v>484646.06852999999</v>
      </c>
      <c r="W120" s="20">
        <v>815173.57565000001</v>
      </c>
      <c r="X120" s="20">
        <v>462957.46317200002</v>
      </c>
      <c r="Y120" s="20">
        <v>1281479.4364519999</v>
      </c>
      <c r="Z120" s="20">
        <v>937516.10965100001</v>
      </c>
      <c r="AA120" s="21">
        <v>16185.387849024122</v>
      </c>
      <c r="AB120" s="22">
        <v>0.29559409890097782</v>
      </c>
      <c r="AC120" s="22">
        <v>0.17055975148968175</v>
      </c>
      <c r="AD120" s="23">
        <v>5.3706700814381982E-2</v>
      </c>
      <c r="AE120" s="23">
        <v>0.12711774088592898</v>
      </c>
      <c r="AF120" s="24">
        <v>10.628588720253802</v>
      </c>
      <c r="AG120" s="27">
        <v>0.74764119236082105</v>
      </c>
      <c r="AH120" s="27">
        <v>1.747641192360821</v>
      </c>
      <c r="AI120" s="27">
        <v>0.67734066330195808</v>
      </c>
      <c r="AJ120" s="27">
        <v>1.1464761797050098</v>
      </c>
      <c r="AK120" s="27">
        <v>0.56412520292722168</v>
      </c>
      <c r="AL120" s="27">
        <v>3.1046593918002499</v>
      </c>
      <c r="AM120" s="27">
        <v>1.6435498729224032</v>
      </c>
      <c r="AN120" s="23">
        <v>0.57750428508183982</v>
      </c>
      <c r="AO120" s="23">
        <v>0.4938128085546612</v>
      </c>
      <c r="AP120" s="23">
        <v>1.366887910789121</v>
      </c>
      <c r="AQ120" s="24">
        <v>82.4</v>
      </c>
      <c r="AR120" s="65" t="s">
        <v>64</v>
      </c>
      <c r="AS120" s="157">
        <v>0.5</v>
      </c>
      <c r="AU120" s="32"/>
    </row>
    <row r="121" spans="1:47" ht="18" customHeight="1" x14ac:dyDescent="0.25">
      <c r="A121" s="16">
        <v>120</v>
      </c>
      <c r="B121" s="148" t="s">
        <v>229</v>
      </c>
      <c r="C121" s="150" t="s">
        <v>686</v>
      </c>
      <c r="D121" s="18">
        <v>4128.9734375999997</v>
      </c>
      <c r="E121" s="150" t="s">
        <v>795</v>
      </c>
      <c r="F121" s="150" t="s">
        <v>852</v>
      </c>
      <c r="G121" s="18" t="s">
        <v>850</v>
      </c>
      <c r="H121" s="19" t="s">
        <v>704</v>
      </c>
      <c r="I121" s="20">
        <v>4994399.2351500001</v>
      </c>
      <c r="J121" s="20">
        <v>2804355.0163059998</v>
      </c>
      <c r="K121" s="20">
        <v>2190044.2188439998</v>
      </c>
      <c r="L121" s="20">
        <v>1898926.6714349999</v>
      </c>
      <c r="M121" s="20">
        <v>219464.23323899999</v>
      </c>
      <c r="N121" s="20">
        <v>1933674.6066729999</v>
      </c>
      <c r="O121" s="153">
        <v>1130760.7093100001</v>
      </c>
      <c r="P121" s="21">
        <v>9530.3283682204528</v>
      </c>
      <c r="Q121" s="20">
        <v>3394185.8779600002</v>
      </c>
      <c r="R121" s="20">
        <v>847197.71019100002</v>
      </c>
      <c r="S121" s="20">
        <v>6168298.4188339999</v>
      </c>
      <c r="T121" s="20">
        <v>5741750.7774139997</v>
      </c>
      <c r="U121" s="20">
        <v>13054791.158314999</v>
      </c>
      <c r="V121" s="20">
        <v>904113.32532599999</v>
      </c>
      <c r="W121" s="20">
        <v>5564810.0337349996</v>
      </c>
      <c r="X121" s="20">
        <v>4202282.5981139997</v>
      </c>
      <c r="Y121" s="20">
        <v>9831562.1488290001</v>
      </c>
      <c r="Z121" s="20">
        <v>3223229.0094869998</v>
      </c>
      <c r="AA121" s="21">
        <v>27166.163993379039</v>
      </c>
      <c r="AB121" s="22">
        <v>0.43850003088073608</v>
      </c>
      <c r="AC121" s="22">
        <v>0.22640575093633641</v>
      </c>
      <c r="AD121" s="23">
        <v>8.661652994653872E-2</v>
      </c>
      <c r="AE121" s="23">
        <v>0.35081612444595389</v>
      </c>
      <c r="AF121" s="24">
        <v>8.8108872144428112</v>
      </c>
      <c r="AG121" s="27">
        <v>0.10844725721822167</v>
      </c>
      <c r="AH121" s="27">
        <v>1.1084472572182216</v>
      </c>
      <c r="AI121" s="27">
        <v>0.49850983664433657</v>
      </c>
      <c r="AJ121" s="27">
        <v>8.2758829473257975</v>
      </c>
      <c r="AK121" s="27">
        <v>0.8262231701911078</v>
      </c>
      <c r="AL121" s="27">
        <v>5.8951991667022057</v>
      </c>
      <c r="AM121" s="27">
        <v>0.86983908371575203</v>
      </c>
      <c r="AN121" s="23">
        <v>0.75309991784640495</v>
      </c>
      <c r="AO121" s="23">
        <v>1.3037493103174891</v>
      </c>
      <c r="AP121" s="23">
        <v>3.0502214145788433</v>
      </c>
      <c r="AQ121" s="24">
        <v>73.2</v>
      </c>
      <c r="AR121" s="65" t="s">
        <v>68</v>
      </c>
      <c r="AS121" s="157">
        <v>0.3</v>
      </c>
      <c r="AU121" s="32"/>
    </row>
    <row r="122" spans="1:47" ht="18" customHeight="1" x14ac:dyDescent="0.25">
      <c r="A122" s="16">
        <v>121</v>
      </c>
      <c r="B122" s="148" t="s">
        <v>234</v>
      </c>
      <c r="C122" s="150" t="s">
        <v>686</v>
      </c>
      <c r="D122" s="18">
        <v>754.22707026</v>
      </c>
      <c r="E122" s="150" t="s">
        <v>829</v>
      </c>
      <c r="F122" s="150" t="s">
        <v>896</v>
      </c>
      <c r="G122" s="18" t="s">
        <v>897</v>
      </c>
      <c r="H122" s="19" t="s">
        <v>704</v>
      </c>
      <c r="I122" s="20">
        <v>543860.75392599998</v>
      </c>
      <c r="J122" s="20">
        <v>462526.58223599999</v>
      </c>
      <c r="K122" s="20">
        <v>81334.171690000032</v>
      </c>
      <c r="L122" s="20">
        <v>50253.681616000002</v>
      </c>
      <c r="M122" s="20">
        <v>517.58082300000001</v>
      </c>
      <c r="N122" s="20">
        <v>170352.66181299998</v>
      </c>
      <c r="O122" s="153">
        <v>134520.174696</v>
      </c>
      <c r="P122" s="21">
        <v>538.6321223419834</v>
      </c>
      <c r="Q122" s="20">
        <v>293464.86741800001</v>
      </c>
      <c r="R122" s="20">
        <v>57514.791130999998</v>
      </c>
      <c r="S122" s="20">
        <v>2394727.137385</v>
      </c>
      <c r="T122" s="20">
        <v>181869.96601400001</v>
      </c>
      <c r="U122" s="20">
        <v>3521213.6103139999</v>
      </c>
      <c r="V122" s="20">
        <v>0</v>
      </c>
      <c r="W122" s="20">
        <v>117274.02280599999</v>
      </c>
      <c r="X122" s="20">
        <v>0</v>
      </c>
      <c r="Y122" s="20">
        <v>174543.64494100001</v>
      </c>
      <c r="Z122" s="20">
        <v>3346669.9653730001</v>
      </c>
      <c r="AA122" s="21">
        <v>13400.398492648052</v>
      </c>
      <c r="AB122" s="22">
        <v>0.14954962479433975</v>
      </c>
      <c r="AC122" s="22">
        <v>0.24734304456596881</v>
      </c>
      <c r="AD122" s="23">
        <v>3.8202787329339086E-2</v>
      </c>
      <c r="AE122" s="23">
        <v>4.0195231704303169E-2</v>
      </c>
      <c r="AF122" s="24">
        <v>329.13248374544196</v>
      </c>
      <c r="AG122" s="27">
        <v>19.419928301994606</v>
      </c>
      <c r="AH122" s="27">
        <v>20.419928301994606</v>
      </c>
      <c r="AI122" s="27">
        <v>17.917542348172052</v>
      </c>
      <c r="AJ122" s="27">
        <v>0.23880217355277397</v>
      </c>
      <c r="AK122" s="27">
        <v>1.576088430296479</v>
      </c>
      <c r="AL122" s="27">
        <v>9.4560154567415875</v>
      </c>
      <c r="AM122" s="27">
        <v>2.9903824465669864</v>
      </c>
      <c r="AN122" s="23">
        <v>4.9569172523286735E-2</v>
      </c>
      <c r="AO122" s="23">
        <v>0</v>
      </c>
      <c r="AP122" s="23">
        <v>5.2154424172969324E-2</v>
      </c>
      <c r="AQ122" s="24">
        <v>79.2</v>
      </c>
      <c r="AR122" s="65" t="s">
        <v>66</v>
      </c>
      <c r="AS122" s="157">
        <v>0.5</v>
      </c>
      <c r="AU122" s="32"/>
    </row>
    <row r="123" spans="1:47" ht="18" customHeight="1" x14ac:dyDescent="0.25">
      <c r="A123" s="16">
        <v>122</v>
      </c>
      <c r="B123" s="148" t="s">
        <v>793</v>
      </c>
      <c r="C123" s="150" t="s">
        <v>686</v>
      </c>
      <c r="D123" s="18">
        <v>146.31088359</v>
      </c>
      <c r="E123" s="150" t="s">
        <v>844</v>
      </c>
      <c r="F123" s="150" t="s">
        <v>845</v>
      </c>
      <c r="G123" s="18" t="s">
        <v>904</v>
      </c>
      <c r="H123" s="19" t="s">
        <v>704</v>
      </c>
      <c r="I123" s="20">
        <v>330103.77069199999</v>
      </c>
      <c r="J123" s="20">
        <v>313872.98262199998</v>
      </c>
      <c r="K123" s="20">
        <v>16230.788069999988</v>
      </c>
      <c r="L123" s="20">
        <v>2854.3703679999999</v>
      </c>
      <c r="M123" s="20">
        <v>2340.8575780000001</v>
      </c>
      <c r="N123" s="20">
        <v>5680.4154770000005</v>
      </c>
      <c r="O123" s="153">
        <v>3001.6663779999999</v>
      </c>
      <c r="P123" s="21">
        <v>51.08402804923557</v>
      </c>
      <c r="Q123" s="20">
        <v>18619.768631999999</v>
      </c>
      <c r="R123" s="20">
        <v>32262.024151000001</v>
      </c>
      <c r="S123" s="20">
        <v>264901.63550799998</v>
      </c>
      <c r="T123" s="20">
        <v>551925.68056500005</v>
      </c>
      <c r="U123" s="20">
        <v>1178584.112978</v>
      </c>
      <c r="V123" s="20">
        <v>98521.584619999994</v>
      </c>
      <c r="W123" s="20">
        <v>348486.72962</v>
      </c>
      <c r="X123" s="20">
        <v>214662.28405399999</v>
      </c>
      <c r="Y123" s="20">
        <v>563149.01367400005</v>
      </c>
      <c r="Z123" s="20">
        <v>615435.09930400003</v>
      </c>
      <c r="AA123" s="21">
        <v>10473.816845787254</v>
      </c>
      <c r="AB123" s="22">
        <v>4.9168744834314423E-2</v>
      </c>
      <c r="AC123" s="22">
        <v>9.0930993357257791E-3</v>
      </c>
      <c r="AD123" s="23">
        <v>2.546841031494568E-3</v>
      </c>
      <c r="AE123" s="23">
        <v>4.8773077476318887E-3</v>
      </c>
      <c r="AF123" s="24">
        <v>2.42663865174287</v>
      </c>
      <c r="AG123" s="27">
        <v>-0.23985158402772933</v>
      </c>
      <c r="AH123" s="27">
        <v>0.76014841597227067</v>
      </c>
      <c r="AI123" s="27">
        <v>0.70671806396918713</v>
      </c>
      <c r="AJ123" s="27">
        <v>-3.9493138603119444</v>
      </c>
      <c r="AK123" s="27">
        <v>16.856975445042682</v>
      </c>
      <c r="AL123" s="27">
        <v>10.231960931743584</v>
      </c>
      <c r="AM123" s="27">
        <v>0.59809460279883431</v>
      </c>
      <c r="AN123" s="23">
        <v>0.47781826300972041</v>
      </c>
      <c r="AO123" s="23">
        <v>0.3487975974993352</v>
      </c>
      <c r="AP123" s="23">
        <v>0.91504208049048441</v>
      </c>
      <c r="AQ123" s="24">
        <v>61.599999999999994</v>
      </c>
      <c r="AR123" s="65" t="s">
        <v>73</v>
      </c>
      <c r="AS123" s="157">
        <v>0.3</v>
      </c>
      <c r="AU123" s="32"/>
    </row>
    <row r="124" spans="1:47" ht="18" customHeight="1" x14ac:dyDescent="0.25">
      <c r="A124" s="16">
        <v>123</v>
      </c>
      <c r="B124" s="148" t="s">
        <v>737</v>
      </c>
      <c r="C124" s="150" t="s">
        <v>686</v>
      </c>
      <c r="D124" s="18">
        <v>307.74250000000006</v>
      </c>
      <c r="E124" s="150" t="s">
        <v>848</v>
      </c>
      <c r="F124" s="150" t="s">
        <v>849</v>
      </c>
      <c r="G124" s="18" t="s">
        <v>847</v>
      </c>
      <c r="H124" s="19" t="s">
        <v>704</v>
      </c>
      <c r="I124" s="20">
        <v>4874135.8501180001</v>
      </c>
      <c r="J124" s="20">
        <v>4662168.4453790002</v>
      </c>
      <c r="K124" s="20">
        <v>211967.40473900008</v>
      </c>
      <c r="L124" s="20">
        <v>90628.918552000003</v>
      </c>
      <c r="M124" s="20">
        <v>36347.220273999999</v>
      </c>
      <c r="N124" s="20">
        <v>92089.140826999996</v>
      </c>
      <c r="O124" s="153">
        <v>37572.828517000002</v>
      </c>
      <c r="P124" s="21">
        <v>1349.1141298743269</v>
      </c>
      <c r="Q124" s="20">
        <v>280843.364458</v>
      </c>
      <c r="R124" s="20">
        <v>656137.58592099999</v>
      </c>
      <c r="S124" s="20">
        <v>1501311.931441</v>
      </c>
      <c r="T124" s="20">
        <v>702089.08362100006</v>
      </c>
      <c r="U124" s="20">
        <v>2281235.7153770002</v>
      </c>
      <c r="V124" s="20">
        <v>722118.63465499994</v>
      </c>
      <c r="W124" s="20">
        <v>1457906.9967189999</v>
      </c>
      <c r="X124" s="20">
        <v>218817.03882799999</v>
      </c>
      <c r="Y124" s="20">
        <v>1676724.0355469999</v>
      </c>
      <c r="Z124" s="20">
        <v>604511.67983000004</v>
      </c>
      <c r="AA124" s="21">
        <v>21705.984913105924</v>
      </c>
      <c r="AB124" s="22">
        <v>4.3488202064345102E-2</v>
      </c>
      <c r="AC124" s="22">
        <v>7.708613315751219E-3</v>
      </c>
      <c r="AD124" s="23">
        <v>1.6470384127223198E-2</v>
      </c>
      <c r="AE124" s="23">
        <v>6.2154015829050946E-2</v>
      </c>
      <c r="AF124" s="24">
        <v>2.5335951451801519</v>
      </c>
      <c r="AG124" s="27">
        <v>2.9772087533486192E-2</v>
      </c>
      <c r="AH124" s="27">
        <v>1.0297720875334861</v>
      </c>
      <c r="AI124" s="27">
        <v>0.83713746468714945</v>
      </c>
      <c r="AJ124" s="27">
        <v>112.29450939935447</v>
      </c>
      <c r="AK124" s="27">
        <v>16.600600318175669</v>
      </c>
      <c r="AL124" s="27">
        <v>7.4285271179463477</v>
      </c>
      <c r="AM124" s="27">
        <v>6.9423324814848479</v>
      </c>
      <c r="AN124" s="23">
        <v>0.73500691938355966</v>
      </c>
      <c r="AO124" s="23">
        <v>0.36197321925944498</v>
      </c>
      <c r="AP124" s="23">
        <v>2.7736834398609567</v>
      </c>
      <c r="AQ124" s="24">
        <v>62</v>
      </c>
      <c r="AR124" s="65" t="s">
        <v>73</v>
      </c>
      <c r="AS124" s="157">
        <v>0.3</v>
      </c>
      <c r="AU124" s="32"/>
    </row>
    <row r="125" spans="1:47" ht="18" customHeight="1" x14ac:dyDescent="0.25">
      <c r="A125" s="16">
        <v>124</v>
      </c>
      <c r="B125" s="148" t="s">
        <v>241</v>
      </c>
      <c r="C125" s="150" t="s">
        <v>686</v>
      </c>
      <c r="D125" s="18">
        <v>244.65</v>
      </c>
      <c r="E125" s="150" t="s">
        <v>848</v>
      </c>
      <c r="F125" s="150" t="s">
        <v>889</v>
      </c>
      <c r="G125" s="18" t="s">
        <v>890</v>
      </c>
      <c r="H125" s="19" t="s">
        <v>704</v>
      </c>
      <c r="I125" s="20">
        <v>4277951.3558710003</v>
      </c>
      <c r="J125" s="20">
        <v>4088241.364788</v>
      </c>
      <c r="K125" s="20">
        <v>189709.99108299997</v>
      </c>
      <c r="L125" s="20">
        <v>81724.600722000003</v>
      </c>
      <c r="M125" s="20">
        <v>31586.664454999998</v>
      </c>
      <c r="N125" s="20">
        <v>101567.17991499999</v>
      </c>
      <c r="O125" s="153">
        <v>55353.856334999997</v>
      </c>
      <c r="P125" s="21">
        <v>2635.8979207142856</v>
      </c>
      <c r="Q125" s="20">
        <v>641279.64147000003</v>
      </c>
      <c r="R125" s="20">
        <v>292494.727067</v>
      </c>
      <c r="S125" s="20">
        <v>966353.650655</v>
      </c>
      <c r="T125" s="20">
        <v>31844.089143000001</v>
      </c>
      <c r="U125" s="20">
        <v>1095219.094638</v>
      </c>
      <c r="V125" s="20">
        <v>290909.363312</v>
      </c>
      <c r="W125" s="20">
        <v>704065.32555299997</v>
      </c>
      <c r="X125" s="20">
        <v>0</v>
      </c>
      <c r="Y125" s="20">
        <v>723881.14843199996</v>
      </c>
      <c r="Z125" s="20">
        <v>371337.94620599999</v>
      </c>
      <c r="AA125" s="21">
        <v>17682.759343142858</v>
      </c>
      <c r="AB125" s="22">
        <v>4.4345990709465329E-2</v>
      </c>
      <c r="AC125" s="22">
        <v>1.2939337484292135E-2</v>
      </c>
      <c r="AD125" s="23">
        <v>5.0541354333578314E-2</v>
      </c>
      <c r="AE125" s="23">
        <v>0.14906598396570117</v>
      </c>
      <c r="AF125" s="24">
        <v>3.2155082427173616</v>
      </c>
      <c r="AG125" s="27">
        <v>0.37253407543680511</v>
      </c>
      <c r="AH125" s="27">
        <v>1.3725340754368052</v>
      </c>
      <c r="AI125" s="27">
        <v>0.46171001097046549</v>
      </c>
      <c r="AJ125" s="27">
        <v>16.310109701632236</v>
      </c>
      <c r="AK125" s="27">
        <v>6.3751304429633198</v>
      </c>
      <c r="AL125" s="27">
        <v>14.625738380887379</v>
      </c>
      <c r="AM125" s="27">
        <v>134.34051564986854</v>
      </c>
      <c r="AN125" s="23">
        <v>0.66094642795765224</v>
      </c>
      <c r="AO125" s="23">
        <v>0</v>
      </c>
      <c r="AP125" s="23">
        <v>1.9493864169497679</v>
      </c>
      <c r="AQ125" s="24">
        <v>68.400000000000006</v>
      </c>
      <c r="AR125" s="65" t="s">
        <v>71</v>
      </c>
      <c r="AS125" s="157">
        <v>0.3</v>
      </c>
      <c r="AU125" s="32"/>
    </row>
    <row r="126" spans="1:47" ht="18" customHeight="1" x14ac:dyDescent="0.25">
      <c r="A126" s="16">
        <v>125</v>
      </c>
      <c r="B126" s="148" t="s">
        <v>243</v>
      </c>
      <c r="C126" s="150" t="s">
        <v>686</v>
      </c>
      <c r="D126" s="18">
        <v>16351.16995125</v>
      </c>
      <c r="E126" s="150" t="s">
        <v>833</v>
      </c>
      <c r="F126" s="150" t="s">
        <v>834</v>
      </c>
      <c r="G126" s="18" t="s">
        <v>836</v>
      </c>
      <c r="H126" s="19" t="s">
        <v>704</v>
      </c>
      <c r="I126" s="20">
        <v>2043892.699</v>
      </c>
      <c r="J126" s="20">
        <v>1759889.939</v>
      </c>
      <c r="K126" s="20">
        <v>284002.75999999995</v>
      </c>
      <c r="L126" s="20">
        <v>-614047.52099999995</v>
      </c>
      <c r="M126" s="20">
        <v>601534.98199999996</v>
      </c>
      <c r="N126" s="20">
        <v>-1584553.3360000001</v>
      </c>
      <c r="O126" s="153">
        <v>-2206881.8139999998</v>
      </c>
      <c r="P126" s="21">
        <v>-1990.7753912136134</v>
      </c>
      <c r="Q126" s="20">
        <v>1910342.5889999999</v>
      </c>
      <c r="R126" s="20">
        <v>3330627.2340000002</v>
      </c>
      <c r="S126" s="20">
        <v>5765013.1940000001</v>
      </c>
      <c r="T126" s="20">
        <v>18150041.467</v>
      </c>
      <c r="U126" s="20">
        <v>24832857.809999999</v>
      </c>
      <c r="V126" s="20">
        <v>5130998.4649999999</v>
      </c>
      <c r="W126" s="20">
        <v>8544345.6140000001</v>
      </c>
      <c r="X126" s="20">
        <v>4134477.9410000001</v>
      </c>
      <c r="Y126" s="20">
        <v>14316014.249</v>
      </c>
      <c r="Z126" s="20">
        <v>10516843.561000001</v>
      </c>
      <c r="AA126" s="21">
        <v>9486.9934681885716</v>
      </c>
      <c r="AB126" s="22">
        <v>0.13895189318840068</v>
      </c>
      <c r="AC126" s="22">
        <v>-1.0797444577593258</v>
      </c>
      <c r="AD126" s="23">
        <v>-8.8869425777942712E-2</v>
      </c>
      <c r="AE126" s="23">
        <v>-0.20984260165130356</v>
      </c>
      <c r="AF126" s="24">
        <v>-2.6341831870386554</v>
      </c>
      <c r="AG126" s="27">
        <v>-0.32528323941461762</v>
      </c>
      <c r="AH126" s="27">
        <v>0.67471676058538244</v>
      </c>
      <c r="AI126" s="27">
        <v>0.45113701846096699</v>
      </c>
      <c r="AJ126" s="27">
        <v>-0.73538979515088021</v>
      </c>
      <c r="AK126" s="27">
        <v>0.92124310536428089</v>
      </c>
      <c r="AL126" s="27">
        <v>0.61366600204770916</v>
      </c>
      <c r="AM126" s="27">
        <v>0.11261091070872538</v>
      </c>
      <c r="AN126" s="23">
        <v>0.57649483432531279</v>
      </c>
      <c r="AO126" s="23">
        <v>0.39312916627685113</v>
      </c>
      <c r="AP126" s="23">
        <v>1.3612462870597986</v>
      </c>
      <c r="AQ126" s="24">
        <v>36.799999999999997</v>
      </c>
      <c r="AR126" s="65" t="s">
        <v>80</v>
      </c>
      <c r="AS126" s="157">
        <v>0</v>
      </c>
      <c r="AU126" s="32"/>
    </row>
    <row r="127" spans="1:47" ht="18" customHeight="1" x14ac:dyDescent="0.25">
      <c r="A127" s="16">
        <v>126</v>
      </c>
      <c r="B127" s="148" t="s">
        <v>246</v>
      </c>
      <c r="C127" s="150" t="s">
        <v>686</v>
      </c>
      <c r="D127" s="18">
        <v>407.19679329999997</v>
      </c>
      <c r="E127" s="150" t="s">
        <v>829</v>
      </c>
      <c r="F127" s="150" t="s">
        <v>853</v>
      </c>
      <c r="G127" s="18" t="s">
        <v>854</v>
      </c>
      <c r="H127" s="19" t="s">
        <v>709</v>
      </c>
      <c r="I127" s="20">
        <v>186619.67028399999</v>
      </c>
      <c r="J127" s="20">
        <v>131684.88034100001</v>
      </c>
      <c r="K127" s="20">
        <v>54934.789943000011</v>
      </c>
      <c r="L127" s="20">
        <v>17518.191784999999</v>
      </c>
      <c r="M127" s="20">
        <v>7.8164290000000003</v>
      </c>
      <c r="N127" s="20">
        <v>17306.628964</v>
      </c>
      <c r="O127" s="153">
        <v>13481.566253000001</v>
      </c>
      <c r="P127" s="21">
        <v>1685.2090526462896</v>
      </c>
      <c r="Q127" s="20">
        <v>2580.205402</v>
      </c>
      <c r="R127" s="20">
        <v>7390.8408310000004</v>
      </c>
      <c r="S127" s="20">
        <v>70088.606471000006</v>
      </c>
      <c r="T127" s="20">
        <v>65874.186428000001</v>
      </c>
      <c r="U127" s="20">
        <v>145545.92190099999</v>
      </c>
      <c r="V127" s="20">
        <v>0</v>
      </c>
      <c r="W127" s="20">
        <v>30931.797953000001</v>
      </c>
      <c r="X127" s="20">
        <v>0</v>
      </c>
      <c r="Y127" s="20">
        <v>31787.56637</v>
      </c>
      <c r="Z127" s="20">
        <v>113758.35553099999</v>
      </c>
      <c r="AA127" s="21">
        <v>14219.906423138082</v>
      </c>
      <c r="AB127" s="22">
        <v>0.29436762941119554</v>
      </c>
      <c r="AC127" s="22">
        <v>7.2240864173018823E-2</v>
      </c>
      <c r="AD127" s="23">
        <v>9.2627578134206551E-2</v>
      </c>
      <c r="AE127" s="23">
        <v>0.11851055854377374</v>
      </c>
      <c r="AF127" s="24">
        <v>2214.1349923347348</v>
      </c>
      <c r="AG127" s="27">
        <v>1.2659079364703494</v>
      </c>
      <c r="AH127" s="27">
        <v>2.2659079364703492</v>
      </c>
      <c r="AI127" s="27">
        <v>2.1824919835431849</v>
      </c>
      <c r="AJ127" s="27">
        <v>4.765957118241972</v>
      </c>
      <c r="AK127" s="27">
        <v>51.036588109972499</v>
      </c>
      <c r="AL127" s="27">
        <v>25.250127089903767</v>
      </c>
      <c r="AM127" s="27">
        <v>2.832971159165266</v>
      </c>
      <c r="AN127" s="23">
        <v>0.21840231560470538</v>
      </c>
      <c r="AO127" s="23">
        <v>0</v>
      </c>
      <c r="AP127" s="23">
        <v>0.27943060728701946</v>
      </c>
      <c r="AQ127" s="24">
        <v>89.6</v>
      </c>
      <c r="AR127" s="65" t="s">
        <v>64</v>
      </c>
      <c r="AS127" s="157">
        <v>0.5</v>
      </c>
      <c r="AU127" s="32"/>
    </row>
    <row r="128" spans="1:47" ht="18" customHeight="1" x14ac:dyDescent="0.25">
      <c r="A128" s="16">
        <v>127</v>
      </c>
      <c r="B128" s="148" t="s">
        <v>247</v>
      </c>
      <c r="C128" s="150" t="s">
        <v>686</v>
      </c>
      <c r="D128" s="18">
        <v>62538.328704749991</v>
      </c>
      <c r="E128" s="150" t="s">
        <v>848</v>
      </c>
      <c r="F128" s="150" t="s">
        <v>889</v>
      </c>
      <c r="G128" s="18" t="s">
        <v>890</v>
      </c>
      <c r="H128" s="19" t="s">
        <v>706</v>
      </c>
      <c r="I128" s="20">
        <v>60069100.235495001</v>
      </c>
      <c r="J128" s="20">
        <v>49158576.800957002</v>
      </c>
      <c r="K128" s="20">
        <v>10910523.434537997</v>
      </c>
      <c r="L128" s="20">
        <v>9442658.8979800008</v>
      </c>
      <c r="M128" s="20">
        <v>811419.70722600003</v>
      </c>
      <c r="N128" s="20">
        <v>9660416.8603340015</v>
      </c>
      <c r="O128" s="153">
        <v>7354964.9542779997</v>
      </c>
      <c r="P128" s="21">
        <v>2663.8056958778884</v>
      </c>
      <c r="Q128" s="20">
        <v>18945703.297421999</v>
      </c>
      <c r="R128" s="20">
        <v>2429250.690616</v>
      </c>
      <c r="S128" s="20">
        <v>30494639.754255999</v>
      </c>
      <c r="T128" s="20">
        <v>64017609.73821</v>
      </c>
      <c r="U128" s="20">
        <v>97448356.345750004</v>
      </c>
      <c r="V128" s="20">
        <v>17430383.939442001</v>
      </c>
      <c r="W128" s="20">
        <v>24505625.834711999</v>
      </c>
      <c r="X128" s="20">
        <v>20738255.458345</v>
      </c>
      <c r="Y128" s="20">
        <v>51398830.400376</v>
      </c>
      <c r="Z128" s="20">
        <v>46049525.945373997</v>
      </c>
      <c r="AA128" s="21">
        <v>16678.120190690355</v>
      </c>
      <c r="AB128" s="22">
        <v>0.18163287600054542</v>
      </c>
      <c r="AC128" s="22">
        <v>0.12244173669063767</v>
      </c>
      <c r="AD128" s="23">
        <v>7.5475515750951613E-2</v>
      </c>
      <c r="AE128" s="23">
        <v>0.15971858131618527</v>
      </c>
      <c r="AF128" s="24">
        <v>11.905573372576889</v>
      </c>
      <c r="AG128" s="27">
        <v>0.24439342867386052</v>
      </c>
      <c r="AH128" s="27">
        <v>1.2443934286738605</v>
      </c>
      <c r="AI128" s="27">
        <v>0.47127694410787235</v>
      </c>
      <c r="AJ128" s="27">
        <v>10.029881553534379</v>
      </c>
      <c r="AK128" s="27">
        <v>2.5947084692098055</v>
      </c>
      <c r="AL128" s="27">
        <v>24.727419227475</v>
      </c>
      <c r="AM128" s="27">
        <v>0.93832150998980113</v>
      </c>
      <c r="AN128" s="23">
        <v>0.52744686855477829</v>
      </c>
      <c r="AO128" s="23">
        <v>0.4503467741002512</v>
      </c>
      <c r="AP128" s="23">
        <v>1.1161641590262532</v>
      </c>
      <c r="AQ128" s="24">
        <v>83.6</v>
      </c>
      <c r="AR128" s="65" t="s">
        <v>64</v>
      </c>
      <c r="AS128" s="157">
        <v>0.5</v>
      </c>
      <c r="AU128" s="32"/>
    </row>
    <row r="129" spans="1:47" ht="18" customHeight="1" x14ac:dyDescent="0.25">
      <c r="A129" s="16">
        <v>128</v>
      </c>
      <c r="B129" s="148" t="s">
        <v>928</v>
      </c>
      <c r="C129" s="150" t="s">
        <v>686</v>
      </c>
      <c r="D129" s="18">
        <v>5199.9039300000004</v>
      </c>
      <c r="E129" s="150" t="s">
        <v>795</v>
      </c>
      <c r="F129" s="150" t="s">
        <v>852</v>
      </c>
      <c r="G129" s="18" t="s">
        <v>850</v>
      </c>
      <c r="H129" s="19" t="s">
        <v>704</v>
      </c>
      <c r="I129" s="20">
        <v>2019623.9908729999</v>
      </c>
      <c r="J129" s="20">
        <v>1525775.265443</v>
      </c>
      <c r="K129" s="20">
        <v>493848.72542999993</v>
      </c>
      <c r="L129" s="20">
        <v>345588.85281999997</v>
      </c>
      <c r="M129" s="20">
        <v>11798.180202</v>
      </c>
      <c r="N129" s="20">
        <v>610388.53692899994</v>
      </c>
      <c r="O129" s="153">
        <v>452274.02536099998</v>
      </c>
      <c r="P129" s="21">
        <v>2261.4119063899707</v>
      </c>
      <c r="Q129" s="20">
        <v>3694694.2932790001</v>
      </c>
      <c r="R129" s="20">
        <v>437138.646175</v>
      </c>
      <c r="S129" s="20">
        <v>5628959.0872529997</v>
      </c>
      <c r="T129" s="20">
        <v>973834.67186500004</v>
      </c>
      <c r="U129" s="20">
        <v>7554115.8816170003</v>
      </c>
      <c r="V129" s="20">
        <v>671739.53971699998</v>
      </c>
      <c r="W129" s="20">
        <v>3177161.5716659999</v>
      </c>
      <c r="X129" s="20">
        <v>1567570.396655</v>
      </c>
      <c r="Y129" s="20">
        <v>4976540.0960929999</v>
      </c>
      <c r="Z129" s="20">
        <v>2577575.7855239999</v>
      </c>
      <c r="AA129" s="21">
        <v>12888.117035582232</v>
      </c>
      <c r="AB129" s="22">
        <v>0.24452508370953227</v>
      </c>
      <c r="AC129" s="22">
        <v>0.2239397171973089</v>
      </c>
      <c r="AD129" s="23">
        <v>5.9871205637924134E-2</v>
      </c>
      <c r="AE129" s="23">
        <v>0.17546487979171344</v>
      </c>
      <c r="AF129" s="24">
        <v>51.735820819682708</v>
      </c>
      <c r="AG129" s="27">
        <v>0.77169431276400491</v>
      </c>
      <c r="AH129" s="27">
        <v>1.771694312764005</v>
      </c>
      <c r="AI129" s="27">
        <v>0.60880277894074308</v>
      </c>
      <c r="AJ129" s="27">
        <v>0.823731967274414</v>
      </c>
      <c r="AK129" s="27">
        <v>0.4129638731460219</v>
      </c>
      <c r="AL129" s="27">
        <v>4.6200993861898967</v>
      </c>
      <c r="AM129" s="27">
        <v>2.0738879495892242</v>
      </c>
      <c r="AN129" s="23">
        <v>0.65878524688818307</v>
      </c>
      <c r="AO129" s="23">
        <v>0.60815686020123205</v>
      </c>
      <c r="AP129" s="23">
        <v>1.9307056359087071</v>
      </c>
      <c r="AQ129" s="24">
        <v>72.8</v>
      </c>
      <c r="AR129" s="65" t="s">
        <v>68</v>
      </c>
      <c r="AS129" s="157">
        <v>0.3</v>
      </c>
      <c r="AU129" s="32"/>
    </row>
    <row r="130" spans="1:47" ht="18" customHeight="1" x14ac:dyDescent="0.25">
      <c r="A130" s="16">
        <v>129</v>
      </c>
      <c r="B130" s="148" t="s">
        <v>249</v>
      </c>
      <c r="C130" s="150" t="s">
        <v>686</v>
      </c>
      <c r="D130" s="18">
        <v>514.72721592000005</v>
      </c>
      <c r="E130" s="150" t="s">
        <v>795</v>
      </c>
      <c r="F130" s="150" t="s">
        <v>852</v>
      </c>
      <c r="G130" s="18" t="s">
        <v>850</v>
      </c>
      <c r="H130" s="19" t="s">
        <v>704</v>
      </c>
      <c r="I130" s="20">
        <v>522020.858993</v>
      </c>
      <c r="J130" s="20">
        <v>299282.93681400002</v>
      </c>
      <c r="K130" s="20">
        <v>222737.92217899999</v>
      </c>
      <c r="L130" s="20">
        <v>99093.669202999998</v>
      </c>
      <c r="M130" s="20">
        <v>45604.113416</v>
      </c>
      <c r="N130" s="20">
        <v>106596.704448</v>
      </c>
      <c r="O130" s="153">
        <v>42700.253461</v>
      </c>
      <c r="P130" s="21">
        <v>89.593618350748898</v>
      </c>
      <c r="Q130" s="20">
        <v>765308.22680299997</v>
      </c>
      <c r="R130" s="20">
        <v>1496221.231831</v>
      </c>
      <c r="S130" s="20">
        <v>4688007.8670330001</v>
      </c>
      <c r="T130" s="20">
        <v>7110.066264</v>
      </c>
      <c r="U130" s="20">
        <v>6876737.3056899998</v>
      </c>
      <c r="V130" s="20">
        <v>168930.23552700001</v>
      </c>
      <c r="W130" s="20">
        <v>2325096.6600919999</v>
      </c>
      <c r="X130" s="20">
        <v>185985</v>
      </c>
      <c r="Y130" s="20">
        <v>2559810.1265369998</v>
      </c>
      <c r="Z130" s="20">
        <v>4316927.179153</v>
      </c>
      <c r="AA130" s="21">
        <v>9057.7712024651555</v>
      </c>
      <c r="AB130" s="22">
        <v>0.42668395015607369</v>
      </c>
      <c r="AC130" s="22">
        <v>8.1797983213487996E-2</v>
      </c>
      <c r="AD130" s="23">
        <v>6.2093768545831533E-3</v>
      </c>
      <c r="AE130" s="23">
        <v>9.8913536617446438E-3</v>
      </c>
      <c r="AF130" s="24">
        <v>2.3374361754525639</v>
      </c>
      <c r="AG130" s="27">
        <v>1.0162636450768048</v>
      </c>
      <c r="AH130" s="27">
        <v>2.0162636450768048</v>
      </c>
      <c r="AI130" s="27">
        <v>1.6871125005507452</v>
      </c>
      <c r="AJ130" s="27">
        <v>0.22092275725790081</v>
      </c>
      <c r="AK130" s="27">
        <v>0.39106196213808536</v>
      </c>
      <c r="AL130" s="27">
        <v>0.34889282940743815</v>
      </c>
      <c r="AM130" s="27">
        <v>73.419971011538806</v>
      </c>
      <c r="AN130" s="23">
        <v>0.37224195323252252</v>
      </c>
      <c r="AO130" s="23">
        <v>4.3082728126187915E-2</v>
      </c>
      <c r="AP130" s="23">
        <v>0.5929704209277965</v>
      </c>
      <c r="AQ130" s="24">
        <v>73.2</v>
      </c>
      <c r="AR130" s="65" t="s">
        <v>68</v>
      </c>
      <c r="AS130" s="157">
        <v>0.3</v>
      </c>
      <c r="AU130" s="32"/>
    </row>
    <row r="131" spans="1:47" ht="18" customHeight="1" x14ac:dyDescent="0.25">
      <c r="A131" s="16">
        <v>130</v>
      </c>
      <c r="B131" s="148" t="s">
        <v>250</v>
      </c>
      <c r="C131" s="150" t="s">
        <v>686</v>
      </c>
      <c r="D131" s="18">
        <v>1416.6905718</v>
      </c>
      <c r="E131" s="150" t="s">
        <v>844</v>
      </c>
      <c r="F131" s="150" t="s">
        <v>884</v>
      </c>
      <c r="G131" s="18" t="s">
        <v>882</v>
      </c>
      <c r="H131" s="19" t="s">
        <v>704</v>
      </c>
      <c r="I131" s="20">
        <v>202394.36932599999</v>
      </c>
      <c r="J131" s="20">
        <v>182993.365399</v>
      </c>
      <c r="K131" s="20">
        <v>19401.003926999998</v>
      </c>
      <c r="L131" s="20">
        <v>5061.3305069999997</v>
      </c>
      <c r="M131" s="20">
        <v>12934.770517999999</v>
      </c>
      <c r="N131" s="20">
        <v>21206.718130000001</v>
      </c>
      <c r="O131" s="153">
        <v>7210.6141699999998</v>
      </c>
      <c r="P131" s="21">
        <v>238.70971636616633</v>
      </c>
      <c r="Q131" s="20">
        <v>13952.019383000001</v>
      </c>
      <c r="R131" s="20">
        <v>2938.1803049999999</v>
      </c>
      <c r="S131" s="20">
        <v>268106.170659</v>
      </c>
      <c r="T131" s="20">
        <v>530834.47105599998</v>
      </c>
      <c r="U131" s="20">
        <v>1042178.4025880001</v>
      </c>
      <c r="V131" s="20">
        <v>67785.567528</v>
      </c>
      <c r="W131" s="20">
        <v>310759.48949800001</v>
      </c>
      <c r="X131" s="20">
        <v>200923.41334599999</v>
      </c>
      <c r="Y131" s="20">
        <v>511682.90284400003</v>
      </c>
      <c r="Z131" s="20">
        <v>530495.49974400003</v>
      </c>
      <c r="AA131" s="21">
        <v>17562.225254581594</v>
      </c>
      <c r="AB131" s="22">
        <v>9.5857429194339289E-2</v>
      </c>
      <c r="AC131" s="22">
        <v>3.5626555195247274E-2</v>
      </c>
      <c r="AD131" s="23">
        <v>6.9187906332487505E-3</v>
      </c>
      <c r="AE131" s="23">
        <v>1.3592224954744402E-2</v>
      </c>
      <c r="AF131" s="24">
        <v>1.6395125140016034</v>
      </c>
      <c r="AG131" s="27">
        <v>-0.13725508079544751</v>
      </c>
      <c r="AH131" s="27">
        <v>0.86274491920455254</v>
      </c>
      <c r="AI131" s="27">
        <v>0.81784840001687442</v>
      </c>
      <c r="AJ131" s="27">
        <v>-4.7451024875687029</v>
      </c>
      <c r="AK131" s="27">
        <v>13.11590533066277</v>
      </c>
      <c r="AL131" s="27">
        <v>68.884257709296705</v>
      </c>
      <c r="AM131" s="27">
        <v>0.38127585972963035</v>
      </c>
      <c r="AN131" s="23">
        <v>0.4909743874689384</v>
      </c>
      <c r="AO131" s="23">
        <v>0.37874668765891345</v>
      </c>
      <c r="AP131" s="23">
        <v>0.96453768804998652</v>
      </c>
      <c r="AQ131" s="24">
        <v>52</v>
      </c>
      <c r="AR131" s="65" t="s">
        <v>78</v>
      </c>
      <c r="AS131" s="157">
        <v>0.2</v>
      </c>
      <c r="AU131" s="32"/>
    </row>
    <row r="132" spans="1:47" ht="18" customHeight="1" x14ac:dyDescent="0.25">
      <c r="A132" s="16">
        <v>131</v>
      </c>
      <c r="B132" s="148" t="s">
        <v>251</v>
      </c>
      <c r="C132" s="150" t="s">
        <v>686</v>
      </c>
      <c r="D132" s="18">
        <v>3301.1439942000002</v>
      </c>
      <c r="E132" s="150" t="s">
        <v>848</v>
      </c>
      <c r="F132" s="150" t="s">
        <v>889</v>
      </c>
      <c r="G132" s="18" t="s">
        <v>890</v>
      </c>
      <c r="H132" s="19" t="s">
        <v>704</v>
      </c>
      <c r="I132" s="20">
        <v>28034785.118675001</v>
      </c>
      <c r="J132" s="20">
        <v>24845473.766454</v>
      </c>
      <c r="K132" s="20">
        <v>3189311.3522210019</v>
      </c>
      <c r="L132" s="20">
        <v>969727.82209699997</v>
      </c>
      <c r="M132" s="20">
        <v>745960.16492000001</v>
      </c>
      <c r="N132" s="20">
        <v>1205881.8833019999</v>
      </c>
      <c r="O132" s="153">
        <v>361341.39722899999</v>
      </c>
      <c r="P132" s="21">
        <v>853.7836893325906</v>
      </c>
      <c r="Q132" s="20">
        <v>4414458.7557150004</v>
      </c>
      <c r="R132" s="20">
        <v>1037833.440085</v>
      </c>
      <c r="S132" s="20">
        <v>7211005.7901379997</v>
      </c>
      <c r="T132" s="20">
        <v>9194470.4134139996</v>
      </c>
      <c r="U132" s="20">
        <v>17105354.759047002</v>
      </c>
      <c r="V132" s="20">
        <v>6706463.1729870001</v>
      </c>
      <c r="W132" s="20">
        <v>8647346.7017180007</v>
      </c>
      <c r="X132" s="20">
        <v>2986131.8532150001</v>
      </c>
      <c r="Y132" s="20">
        <v>11637084.309183</v>
      </c>
      <c r="Z132" s="20">
        <v>5468270.4498640001</v>
      </c>
      <c r="AA132" s="21">
        <v>12920.523789291905</v>
      </c>
      <c r="AB132" s="22">
        <v>0.11376264660921137</v>
      </c>
      <c r="AC132" s="22">
        <v>1.2889037518903515E-2</v>
      </c>
      <c r="AD132" s="23">
        <v>2.1124460867313316E-2</v>
      </c>
      <c r="AE132" s="23">
        <v>6.6079649962811696E-2</v>
      </c>
      <c r="AF132" s="24">
        <v>1.6165499714469658</v>
      </c>
      <c r="AG132" s="27">
        <v>-0.16610192248850597</v>
      </c>
      <c r="AH132" s="27">
        <v>0.83389807751149403</v>
      </c>
      <c r="AI132" s="27">
        <v>0.3233994346343716</v>
      </c>
      <c r="AJ132" s="27">
        <v>-19.518197172171494</v>
      </c>
      <c r="AK132" s="27">
        <v>5.6282038504242022</v>
      </c>
      <c r="AL132" s="27">
        <v>27.012798042409305</v>
      </c>
      <c r="AM132" s="27">
        <v>3.0490918843759052</v>
      </c>
      <c r="AN132" s="23">
        <v>0.68031820871929938</v>
      </c>
      <c r="AO132" s="23">
        <v>0.54608342447460101</v>
      </c>
      <c r="AP132" s="23">
        <v>2.1281106002122523</v>
      </c>
      <c r="AQ132" s="24">
        <v>50.8</v>
      </c>
      <c r="AR132" s="65" t="s">
        <v>78</v>
      </c>
      <c r="AS132" s="157">
        <v>0.2</v>
      </c>
      <c r="AU132" s="32"/>
    </row>
    <row r="133" spans="1:47" ht="18" customHeight="1" x14ac:dyDescent="0.25">
      <c r="A133" s="16">
        <v>132</v>
      </c>
      <c r="B133" s="148" t="s">
        <v>827</v>
      </c>
      <c r="C133" s="150" t="s">
        <v>686</v>
      </c>
      <c r="D133" s="18">
        <v>120.4871634</v>
      </c>
      <c r="E133" s="150" t="s">
        <v>833</v>
      </c>
      <c r="F133" s="150" t="s">
        <v>834</v>
      </c>
      <c r="G133" s="18" t="s">
        <v>836</v>
      </c>
      <c r="H133" s="19" t="s">
        <v>704</v>
      </c>
      <c r="I133" s="20">
        <v>313155.12157299998</v>
      </c>
      <c r="J133" s="20">
        <v>276958.567461</v>
      </c>
      <c r="K133" s="20">
        <v>36196.55411200002</v>
      </c>
      <c r="L133" s="20">
        <v>34212.395443000001</v>
      </c>
      <c r="M133" s="20">
        <v>0</v>
      </c>
      <c r="N133" s="20">
        <v>35222.745068999997</v>
      </c>
      <c r="O133" s="153">
        <v>35127.330944000001</v>
      </c>
      <c r="P133" s="21">
        <v>2230.312957318738</v>
      </c>
      <c r="Q133" s="20">
        <v>25583.556963999999</v>
      </c>
      <c r="R133" s="20">
        <v>92731.626829000001</v>
      </c>
      <c r="S133" s="20">
        <v>148863.02212400001</v>
      </c>
      <c r="T133" s="20">
        <v>12516.407695</v>
      </c>
      <c r="U133" s="20">
        <v>204007.42015200001</v>
      </c>
      <c r="V133" s="20">
        <v>0</v>
      </c>
      <c r="W133" s="20">
        <v>12759.210971</v>
      </c>
      <c r="X133" s="20">
        <v>0</v>
      </c>
      <c r="Y133" s="20">
        <v>12759.210971</v>
      </c>
      <c r="Z133" s="20">
        <v>191248.20918100001</v>
      </c>
      <c r="AA133" s="21">
        <v>12142.777362743109</v>
      </c>
      <c r="AB133" s="22">
        <v>0.11558665855497495</v>
      </c>
      <c r="AC133" s="22">
        <v>0.11217230223651771</v>
      </c>
      <c r="AD133" s="23">
        <v>0.17218653575358997</v>
      </c>
      <c r="AE133" s="23">
        <v>0.18367403854095699</v>
      </c>
      <c r="AF133" s="24">
        <v>100</v>
      </c>
      <c r="AG133" s="27">
        <v>10.667102492649898</v>
      </c>
      <c r="AH133" s="27">
        <v>11.667102492649896</v>
      </c>
      <c r="AI133" s="27">
        <v>9.6619975514315062</v>
      </c>
      <c r="AJ133" s="27">
        <v>2.3008549056790861</v>
      </c>
      <c r="AK133" s="27">
        <v>10.825647420752452</v>
      </c>
      <c r="AL133" s="27">
        <v>3.377004505167021</v>
      </c>
      <c r="AM133" s="27">
        <v>25.019568649725098</v>
      </c>
      <c r="AN133" s="23">
        <v>6.2542876928169983E-2</v>
      </c>
      <c r="AO133" s="23">
        <v>0</v>
      </c>
      <c r="AP133" s="23">
        <v>6.6715453313994186E-2</v>
      </c>
      <c r="AQ133" s="24">
        <v>84</v>
      </c>
      <c r="AR133" s="65" t="s">
        <v>64</v>
      </c>
      <c r="AS133" s="157">
        <v>0.5</v>
      </c>
      <c r="AU133" s="32"/>
    </row>
    <row r="134" spans="1:47" ht="18" customHeight="1" x14ac:dyDescent="0.25">
      <c r="A134" s="16">
        <v>133</v>
      </c>
      <c r="B134" s="148" t="s">
        <v>253</v>
      </c>
      <c r="C134" s="150" t="s">
        <v>686</v>
      </c>
      <c r="D134" s="18">
        <v>5932.9767160500005</v>
      </c>
      <c r="E134" s="150" t="s">
        <v>848</v>
      </c>
      <c r="F134" s="150" t="s">
        <v>864</v>
      </c>
      <c r="G134" s="18" t="s">
        <v>893</v>
      </c>
      <c r="H134" s="19" t="s">
        <v>709</v>
      </c>
      <c r="I134" s="20">
        <v>8870577.8358810004</v>
      </c>
      <c r="J134" s="20">
        <v>7335591.0277030002</v>
      </c>
      <c r="K134" s="20">
        <v>1534986.8081780006</v>
      </c>
      <c r="L134" s="20">
        <v>1177609.472968</v>
      </c>
      <c r="M134" s="20">
        <v>247921.22160600001</v>
      </c>
      <c r="N134" s="20">
        <v>1164489.080545</v>
      </c>
      <c r="O134" s="153">
        <v>729006.03891500004</v>
      </c>
      <c r="P134" s="21">
        <v>1910.6840373166763</v>
      </c>
      <c r="Q134" s="20">
        <v>787618.87909099995</v>
      </c>
      <c r="R134" s="20">
        <v>373979.44587300002</v>
      </c>
      <c r="S134" s="20">
        <v>1889957.2745370001</v>
      </c>
      <c r="T134" s="20">
        <v>8061117.4156210003</v>
      </c>
      <c r="U134" s="20">
        <v>10214186.754282</v>
      </c>
      <c r="V134" s="20">
        <v>1964389.9197269999</v>
      </c>
      <c r="W134" s="20">
        <v>3463665.658671</v>
      </c>
      <c r="X134" s="20">
        <v>1122014.1006140001</v>
      </c>
      <c r="Y134" s="20">
        <v>4595287.0254610004</v>
      </c>
      <c r="Z134" s="20">
        <v>5618899.7288210001</v>
      </c>
      <c r="AA134" s="21">
        <v>14726.821790282955</v>
      </c>
      <c r="AB134" s="22">
        <v>0.17304248230245647</v>
      </c>
      <c r="AC134" s="22">
        <v>8.2182474738704242E-2</v>
      </c>
      <c r="AD134" s="23">
        <v>7.1371912072136875E-2</v>
      </c>
      <c r="AE134" s="23">
        <v>0.1297417775896075</v>
      </c>
      <c r="AF134" s="24">
        <v>4.697012514707688</v>
      </c>
      <c r="AG134" s="27">
        <v>-0.45434765916114084</v>
      </c>
      <c r="AH134" s="27">
        <v>0.54565234083885916</v>
      </c>
      <c r="AI134" s="27">
        <v>0.31825773734436152</v>
      </c>
      <c r="AJ134" s="27">
        <v>-5.6367354494094624</v>
      </c>
      <c r="AK134" s="27">
        <v>9.3136302626075835</v>
      </c>
      <c r="AL134" s="27">
        <v>23.71942611758767</v>
      </c>
      <c r="AM134" s="27">
        <v>1.1004154112296405</v>
      </c>
      <c r="AN134" s="23">
        <v>0.44989259899076744</v>
      </c>
      <c r="AO134" s="23">
        <v>0.19968573115103971</v>
      </c>
      <c r="AP134" s="23">
        <v>0.81782684284085239</v>
      </c>
      <c r="AQ134" s="24">
        <v>65.2</v>
      </c>
      <c r="AR134" s="65" t="s">
        <v>71</v>
      </c>
      <c r="AS134" s="157">
        <v>0.3</v>
      </c>
      <c r="AU134" s="32"/>
    </row>
    <row r="135" spans="1:47" ht="18" customHeight="1" x14ac:dyDescent="0.25">
      <c r="A135" s="16">
        <v>134</v>
      </c>
      <c r="B135" s="148" t="s">
        <v>255</v>
      </c>
      <c r="C135" s="150" t="s">
        <v>686</v>
      </c>
      <c r="D135" s="18">
        <v>286.91579999999999</v>
      </c>
      <c r="E135" s="150" t="s">
        <v>844</v>
      </c>
      <c r="F135" s="150" t="s">
        <v>903</v>
      </c>
      <c r="G135" s="18" t="s">
        <v>904</v>
      </c>
      <c r="H135" s="19" t="s">
        <v>704</v>
      </c>
      <c r="I135" s="20">
        <v>374412.72192099999</v>
      </c>
      <c r="J135" s="20">
        <v>186243.91100299999</v>
      </c>
      <c r="K135" s="20">
        <v>188168.810918</v>
      </c>
      <c r="L135" s="20">
        <v>131217.349353</v>
      </c>
      <c r="M135" s="20">
        <v>62363.188867999997</v>
      </c>
      <c r="N135" s="20">
        <v>135271.744164</v>
      </c>
      <c r="O135" s="153">
        <v>69227.051976999996</v>
      </c>
      <c r="P135" s="21">
        <v>2774.720310751447</v>
      </c>
      <c r="Q135" s="20">
        <v>615.97085400000003</v>
      </c>
      <c r="R135" s="20">
        <v>3620.048108</v>
      </c>
      <c r="S135" s="20">
        <v>96451.286265000002</v>
      </c>
      <c r="T135" s="20">
        <v>1631866.5624200001</v>
      </c>
      <c r="U135" s="20">
        <v>1736783.117512</v>
      </c>
      <c r="V135" s="20">
        <v>0</v>
      </c>
      <c r="W135" s="20">
        <v>35365.608897999999</v>
      </c>
      <c r="X135" s="20">
        <v>1049298.46899</v>
      </c>
      <c r="Y135" s="20">
        <v>1270163.49104</v>
      </c>
      <c r="Z135" s="20">
        <v>466619.62647199997</v>
      </c>
      <c r="AA135" s="21">
        <v>18702.789126384814</v>
      </c>
      <c r="AB135" s="22">
        <v>0.50257055890772617</v>
      </c>
      <c r="AC135" s="22">
        <v>0.18489503140228955</v>
      </c>
      <c r="AD135" s="23">
        <v>3.9859353352173339E-2</v>
      </c>
      <c r="AE135" s="23">
        <v>0.14835863742039587</v>
      </c>
      <c r="AF135" s="24">
        <v>2.1690960103134027</v>
      </c>
      <c r="AG135" s="27">
        <v>1.7272621416806577</v>
      </c>
      <c r="AH135" s="27">
        <v>2.7272621416806579</v>
      </c>
      <c r="AI135" s="27">
        <v>2.709844914233039</v>
      </c>
      <c r="AJ135" s="27">
        <v>6.1293045777579769</v>
      </c>
      <c r="AK135" s="27">
        <v>302.35831743266215</v>
      </c>
      <c r="AL135" s="27">
        <v>103.42755420669123</v>
      </c>
      <c r="AM135" s="27">
        <v>0.22943831961711333</v>
      </c>
      <c r="AN135" s="23">
        <v>0.73133109035488075</v>
      </c>
      <c r="AO135" s="23">
        <v>2.2487233915201901</v>
      </c>
      <c r="AP135" s="23">
        <v>2.7220532934788966</v>
      </c>
      <c r="AQ135" s="24">
        <v>78.8</v>
      </c>
      <c r="AR135" s="65" t="s">
        <v>66</v>
      </c>
      <c r="AS135" s="157">
        <v>0.5</v>
      </c>
      <c r="AU135" s="32"/>
    </row>
    <row r="136" spans="1:47" ht="18" customHeight="1" x14ac:dyDescent="0.25">
      <c r="A136" s="16">
        <v>135</v>
      </c>
      <c r="B136" s="148" t="s">
        <v>256</v>
      </c>
      <c r="C136" s="150" t="s">
        <v>686</v>
      </c>
      <c r="D136" s="18">
        <v>230.39999999999998</v>
      </c>
      <c r="E136" s="150" t="s">
        <v>829</v>
      </c>
      <c r="F136" s="150" t="s">
        <v>896</v>
      </c>
      <c r="G136" s="18" t="s">
        <v>897</v>
      </c>
      <c r="H136" s="19" t="s">
        <v>704</v>
      </c>
      <c r="I136" s="20">
        <v>830198.09276100004</v>
      </c>
      <c r="J136" s="20">
        <v>742001.527351</v>
      </c>
      <c r="K136" s="20">
        <v>88196.565409999981</v>
      </c>
      <c r="L136" s="20">
        <v>23577.657268999999</v>
      </c>
      <c r="M136" s="20">
        <v>3909.557311</v>
      </c>
      <c r="N136" s="20">
        <v>37706.300610999999</v>
      </c>
      <c r="O136" s="153">
        <v>26073.760006</v>
      </c>
      <c r="P136" s="21">
        <v>2172.8133338333332</v>
      </c>
      <c r="Q136" s="20">
        <v>184069.501892</v>
      </c>
      <c r="R136" s="20">
        <v>37576.973103999997</v>
      </c>
      <c r="S136" s="20">
        <v>246714.04323700001</v>
      </c>
      <c r="T136" s="20">
        <v>44751.812723000003</v>
      </c>
      <c r="U136" s="20">
        <v>344143.17310399999</v>
      </c>
      <c r="V136" s="20">
        <v>28456.879498999999</v>
      </c>
      <c r="W136" s="20">
        <v>148575.70931400001</v>
      </c>
      <c r="X136" s="20">
        <v>0</v>
      </c>
      <c r="Y136" s="20">
        <v>150214.42901399999</v>
      </c>
      <c r="Z136" s="20">
        <v>193928.74408999999</v>
      </c>
      <c r="AA136" s="21">
        <v>16160.728674166667</v>
      </c>
      <c r="AB136" s="22">
        <v>0.10623556736523397</v>
      </c>
      <c r="AC136" s="22">
        <v>3.1406672977633776E-2</v>
      </c>
      <c r="AD136" s="23">
        <v>7.5764280810302509E-2</v>
      </c>
      <c r="AE136" s="23">
        <v>0.1344502081336611</v>
      </c>
      <c r="AF136" s="24">
        <v>9.6446471074637738</v>
      </c>
      <c r="AG136" s="27">
        <v>0.66052744675507069</v>
      </c>
      <c r="AH136" s="27">
        <v>1.6605274467550706</v>
      </c>
      <c r="AI136" s="27">
        <v>0.42163380295635666</v>
      </c>
      <c r="AJ136" s="27">
        <v>8.4594679731610185</v>
      </c>
      <c r="AK136" s="27">
        <v>4.0310943405842332</v>
      </c>
      <c r="AL136" s="27">
        <v>22.093266811653518</v>
      </c>
      <c r="AM136" s="27">
        <v>18.551161221103413</v>
      </c>
      <c r="AN136" s="23">
        <v>0.43648818501654607</v>
      </c>
      <c r="AO136" s="23">
        <v>0</v>
      </c>
      <c r="AP136" s="23">
        <v>0.77458568464862165</v>
      </c>
      <c r="AQ136" s="24">
        <v>80</v>
      </c>
      <c r="AR136" s="65" t="s">
        <v>64</v>
      </c>
      <c r="AS136" s="157">
        <v>0.5</v>
      </c>
      <c r="AU136" s="32"/>
    </row>
    <row r="137" spans="1:47" ht="18" customHeight="1" x14ac:dyDescent="0.25">
      <c r="A137" s="16">
        <v>136</v>
      </c>
      <c r="B137" s="148" t="s">
        <v>946</v>
      </c>
      <c r="C137" s="150" t="s">
        <v>686</v>
      </c>
      <c r="D137" s="18">
        <v>576.93575644999999</v>
      </c>
      <c r="E137" s="150" t="s">
        <v>844</v>
      </c>
      <c r="F137" s="150" t="s">
        <v>845</v>
      </c>
      <c r="G137" s="18" t="s">
        <v>904</v>
      </c>
      <c r="H137" s="19" t="s">
        <v>704</v>
      </c>
      <c r="I137" s="20">
        <v>4061274.5189740001</v>
      </c>
      <c r="J137" s="20">
        <v>3727403.0452470002</v>
      </c>
      <c r="K137" s="20">
        <v>333871.47372700018</v>
      </c>
      <c r="L137" s="20">
        <v>275593.90246900002</v>
      </c>
      <c r="M137" s="20">
        <v>45967.647750999997</v>
      </c>
      <c r="N137" s="20">
        <v>275859.91527100001</v>
      </c>
      <c r="O137" s="153">
        <v>182949.456852</v>
      </c>
      <c r="P137" s="21">
        <v>5533.4896240636708</v>
      </c>
      <c r="Q137" s="20">
        <v>1439003.199338</v>
      </c>
      <c r="R137" s="20">
        <v>929547.32722900005</v>
      </c>
      <c r="S137" s="20">
        <v>3796395.7349649998</v>
      </c>
      <c r="T137" s="20">
        <v>62219.056074</v>
      </c>
      <c r="U137" s="20">
        <v>3956733.4985890002</v>
      </c>
      <c r="V137" s="20">
        <v>875150.82803600002</v>
      </c>
      <c r="W137" s="20">
        <v>3233396.9978729999</v>
      </c>
      <c r="X137" s="20">
        <v>117169.218503</v>
      </c>
      <c r="Y137" s="20">
        <v>3350566.2163760001</v>
      </c>
      <c r="Z137" s="20">
        <v>606167.282213</v>
      </c>
      <c r="AA137" s="21">
        <v>18334.136784488859</v>
      </c>
      <c r="AB137" s="22">
        <v>8.220854615150372E-2</v>
      </c>
      <c r="AC137" s="22">
        <v>4.5047301283691242E-2</v>
      </c>
      <c r="AD137" s="23">
        <v>4.6237497905087896E-2</v>
      </c>
      <c r="AE137" s="23">
        <v>0.30181347990951735</v>
      </c>
      <c r="AF137" s="24">
        <v>6.0011753650152535</v>
      </c>
      <c r="AG137" s="27">
        <v>0.17411989231831199</v>
      </c>
      <c r="AH137" s="27">
        <v>1.174119892318312</v>
      </c>
      <c r="AI137" s="27">
        <v>0.72907611938086947</v>
      </c>
      <c r="AJ137" s="27">
        <v>7.213647653902898</v>
      </c>
      <c r="AK137" s="27">
        <v>2.5902673788089956</v>
      </c>
      <c r="AL137" s="27">
        <v>4.3690884799601806</v>
      </c>
      <c r="AM137" s="27">
        <v>65.273804767204098</v>
      </c>
      <c r="AN137" s="23">
        <v>0.84680108416976685</v>
      </c>
      <c r="AO137" s="23">
        <v>0.19329518755159095</v>
      </c>
      <c r="AP137" s="23">
        <v>5.5274613373122481</v>
      </c>
      <c r="AQ137" s="24">
        <v>72</v>
      </c>
      <c r="AR137" s="65" t="s">
        <v>68</v>
      </c>
      <c r="AS137" s="157">
        <v>0.3</v>
      </c>
      <c r="AU137" s="32"/>
    </row>
    <row r="138" spans="1:47" ht="18" customHeight="1" x14ac:dyDescent="0.25">
      <c r="A138" s="16">
        <v>137</v>
      </c>
      <c r="B138" s="148" t="s">
        <v>783</v>
      </c>
      <c r="C138" s="150" t="s">
        <v>686</v>
      </c>
      <c r="D138" s="18">
        <v>26</v>
      </c>
      <c r="E138" s="150" t="s">
        <v>848</v>
      </c>
      <c r="F138" s="150" t="s">
        <v>885</v>
      </c>
      <c r="G138" s="18" t="s">
        <v>897</v>
      </c>
      <c r="H138" s="19" t="s">
        <v>704</v>
      </c>
      <c r="I138" s="20">
        <v>51255.321281999997</v>
      </c>
      <c r="J138" s="20">
        <v>45947.010839000002</v>
      </c>
      <c r="K138" s="20">
        <v>5308.3104430000021</v>
      </c>
      <c r="L138" s="20">
        <v>-3399.7784510000001</v>
      </c>
      <c r="M138" s="20">
        <v>6338.6185880000003</v>
      </c>
      <c r="N138" s="20">
        <v>-17416.284082999999</v>
      </c>
      <c r="O138" s="153">
        <v>-23754.902671</v>
      </c>
      <c r="P138" s="21">
        <v>-1187.74513355</v>
      </c>
      <c r="Q138" s="20">
        <v>6762.1155630000003</v>
      </c>
      <c r="R138" s="20">
        <v>4497.2296960000003</v>
      </c>
      <c r="S138" s="20">
        <v>26826.437367999999</v>
      </c>
      <c r="T138" s="20">
        <v>99264.723498000007</v>
      </c>
      <c r="U138" s="20">
        <v>293151.71836200001</v>
      </c>
      <c r="V138" s="20">
        <v>46495.576929000003</v>
      </c>
      <c r="W138" s="20">
        <v>92204.707802999998</v>
      </c>
      <c r="X138" s="20">
        <v>1030</v>
      </c>
      <c r="Y138" s="20">
        <v>93260.878712000005</v>
      </c>
      <c r="Z138" s="20">
        <v>199890.83965000001</v>
      </c>
      <c r="AA138" s="21">
        <v>9994.5419825000008</v>
      </c>
      <c r="AB138" s="22">
        <v>0.10356603588131622</v>
      </c>
      <c r="AC138" s="22">
        <v>-0.46346217479164098</v>
      </c>
      <c r="AD138" s="23">
        <v>-8.1032793543669865E-2</v>
      </c>
      <c r="AE138" s="23">
        <v>-0.11883937609444124</v>
      </c>
      <c r="AF138" s="24">
        <v>-2.7476466427514281</v>
      </c>
      <c r="AG138" s="27">
        <v>-0.7090556652994765</v>
      </c>
      <c r="AH138" s="27">
        <v>0.29094433470052344</v>
      </c>
      <c r="AI138" s="27">
        <v>0.21760626201287286</v>
      </c>
      <c r="AJ138" s="27">
        <v>-0.78398099155833068</v>
      </c>
      <c r="AK138" s="27">
        <v>6.7947686505694227</v>
      </c>
      <c r="AL138" s="27">
        <v>11.397087706591536</v>
      </c>
      <c r="AM138" s="27">
        <v>0.51634981165320726</v>
      </c>
      <c r="AN138" s="23">
        <v>0.31813178252237395</v>
      </c>
      <c r="AO138" s="23">
        <v>5.1528124140330011E-3</v>
      </c>
      <c r="AP138" s="23">
        <v>0.46655904230176665</v>
      </c>
      <c r="AQ138" s="24">
        <v>48</v>
      </c>
      <c r="AR138" s="65" t="s">
        <v>78</v>
      </c>
      <c r="AS138" s="157">
        <v>0.2</v>
      </c>
      <c r="AU138" s="32"/>
    </row>
    <row r="139" spans="1:47" ht="18" customHeight="1" x14ac:dyDescent="0.25">
      <c r="A139" s="16">
        <v>138</v>
      </c>
      <c r="B139" s="148" t="s">
        <v>258</v>
      </c>
      <c r="C139" s="150" t="s">
        <v>686</v>
      </c>
      <c r="D139" s="18">
        <v>179.52479999999997</v>
      </c>
      <c r="E139" s="150" t="s">
        <v>844</v>
      </c>
      <c r="F139" s="150" t="s">
        <v>856</v>
      </c>
      <c r="G139" s="18" t="s">
        <v>862</v>
      </c>
      <c r="H139" s="19" t="s">
        <v>704</v>
      </c>
      <c r="I139" s="20">
        <v>258628.17269599999</v>
      </c>
      <c r="J139" s="20">
        <v>210976.448191</v>
      </c>
      <c r="K139" s="20">
        <v>47651.724504999976</v>
      </c>
      <c r="L139" s="20">
        <v>29274.610981000002</v>
      </c>
      <c r="M139" s="20">
        <v>0</v>
      </c>
      <c r="N139" s="20">
        <v>36937.881465999999</v>
      </c>
      <c r="O139" s="153">
        <v>29273.541947999998</v>
      </c>
      <c r="P139" s="21">
        <v>2233.9394038461537</v>
      </c>
      <c r="Q139" s="20">
        <v>996.07674899999995</v>
      </c>
      <c r="R139" s="20">
        <v>148778.294028</v>
      </c>
      <c r="S139" s="20">
        <v>309191.96994699998</v>
      </c>
      <c r="T139" s="20">
        <v>118141.91409599999</v>
      </c>
      <c r="U139" s="20">
        <v>427333.884043</v>
      </c>
      <c r="V139" s="20">
        <v>0</v>
      </c>
      <c r="W139" s="20">
        <v>96951.339068000001</v>
      </c>
      <c r="X139" s="20">
        <v>0</v>
      </c>
      <c r="Y139" s="20">
        <v>96951.339068000001</v>
      </c>
      <c r="Z139" s="20">
        <v>330382.54497500003</v>
      </c>
      <c r="AA139" s="21">
        <v>25212.343175747865</v>
      </c>
      <c r="AB139" s="22">
        <v>0.18424800364270977</v>
      </c>
      <c r="AC139" s="22">
        <v>0.11318775384307833</v>
      </c>
      <c r="AD139" s="23">
        <v>6.8502739991136249E-2</v>
      </c>
      <c r="AE139" s="23">
        <v>8.8604989559043196E-2</v>
      </c>
      <c r="AF139" s="24">
        <v>100</v>
      </c>
      <c r="AG139" s="27">
        <v>2.1891459459898543</v>
      </c>
      <c r="AH139" s="27">
        <v>3.1891459459898543</v>
      </c>
      <c r="AI139" s="27">
        <v>3.1788719594871884</v>
      </c>
      <c r="AJ139" s="27">
        <v>1.2185610814709928</v>
      </c>
      <c r="AK139" s="27">
        <v>211.8074218706615</v>
      </c>
      <c r="AL139" s="27">
        <v>1.7383461370200031</v>
      </c>
      <c r="AM139" s="27">
        <v>2.1891313906243588</v>
      </c>
      <c r="AN139" s="23">
        <v>0.22687491605099205</v>
      </c>
      <c r="AO139" s="23">
        <v>0</v>
      </c>
      <c r="AP139" s="23">
        <v>0.293451759309307</v>
      </c>
      <c r="AQ139" s="24">
        <v>77.599999999999994</v>
      </c>
      <c r="AR139" s="65" t="s">
        <v>66</v>
      </c>
      <c r="AS139" s="157">
        <v>0.5</v>
      </c>
      <c r="AU139" s="32"/>
    </row>
    <row r="140" spans="1:47" ht="18" customHeight="1" x14ac:dyDescent="0.25">
      <c r="A140" s="16">
        <v>139</v>
      </c>
      <c r="B140" s="148" t="s">
        <v>259</v>
      </c>
      <c r="C140" s="150" t="s">
        <v>686</v>
      </c>
      <c r="D140" s="18">
        <v>65.5</v>
      </c>
      <c r="E140" s="150" t="s">
        <v>844</v>
      </c>
      <c r="F140" s="150" t="s">
        <v>845</v>
      </c>
      <c r="G140" s="18" t="s">
        <v>904</v>
      </c>
      <c r="H140" s="19" t="s">
        <v>704</v>
      </c>
      <c r="I140" s="20">
        <v>540163.918328</v>
      </c>
      <c r="J140" s="20">
        <v>487981.98203999997</v>
      </c>
      <c r="K140" s="20">
        <v>52181.936288000034</v>
      </c>
      <c r="L140" s="20">
        <v>24946.362534</v>
      </c>
      <c r="M140" s="20">
        <v>14951.621832999999</v>
      </c>
      <c r="N140" s="20">
        <v>27350.503970999998</v>
      </c>
      <c r="O140" s="153">
        <v>9752.8475550000003</v>
      </c>
      <c r="P140" s="21">
        <v>975.28475549999996</v>
      </c>
      <c r="Q140" s="20">
        <v>570810.618533</v>
      </c>
      <c r="R140" s="20">
        <v>366991.56502899999</v>
      </c>
      <c r="S140" s="20">
        <v>1365762.230589</v>
      </c>
      <c r="T140" s="20">
        <v>1448.738034</v>
      </c>
      <c r="U140" s="20">
        <v>1403136.190196</v>
      </c>
      <c r="V140" s="20">
        <v>245399.21723000001</v>
      </c>
      <c r="W140" s="20">
        <v>1144068.1312200001</v>
      </c>
      <c r="X140" s="20">
        <v>98538.152788000007</v>
      </c>
      <c r="Y140" s="20">
        <v>1242606.284008</v>
      </c>
      <c r="Z140" s="20">
        <v>160529.90618799999</v>
      </c>
      <c r="AA140" s="21">
        <v>16052.9906188</v>
      </c>
      <c r="AB140" s="22">
        <v>9.6603890999461317E-2</v>
      </c>
      <c r="AC140" s="22">
        <v>1.8055348060249086E-2</v>
      </c>
      <c r="AD140" s="23">
        <v>6.9507490599594992E-3</v>
      </c>
      <c r="AE140" s="23">
        <v>6.0754084934044827E-2</v>
      </c>
      <c r="AF140" s="24">
        <v>1.8292667027354985</v>
      </c>
      <c r="AG140" s="27">
        <v>0.19377700795895081</v>
      </c>
      <c r="AH140" s="27">
        <v>1.1937770079589509</v>
      </c>
      <c r="AI140" s="27">
        <v>0.69484639101719181</v>
      </c>
      <c r="AJ140" s="27">
        <v>2.4365281704179291</v>
      </c>
      <c r="AK140" s="27">
        <v>0.85489296484029664</v>
      </c>
      <c r="AL140" s="27">
        <v>1.4718701185552201</v>
      </c>
      <c r="AM140" s="27">
        <v>372.85134071933948</v>
      </c>
      <c r="AN140" s="23">
        <v>0.88559207059895162</v>
      </c>
      <c r="AO140" s="23">
        <v>0.61383050129363359</v>
      </c>
      <c r="AP140" s="23">
        <v>7.7406529008542329</v>
      </c>
      <c r="AQ140" s="24">
        <v>57.599999999999994</v>
      </c>
      <c r="AR140" s="65" t="s">
        <v>75</v>
      </c>
      <c r="AS140" s="157">
        <v>0.2</v>
      </c>
      <c r="AU140" s="32"/>
    </row>
    <row r="141" spans="1:47" ht="18" customHeight="1" x14ac:dyDescent="0.25">
      <c r="A141" s="16">
        <v>140</v>
      </c>
      <c r="B141" s="148" t="s">
        <v>260</v>
      </c>
      <c r="C141" s="150" t="s">
        <v>686</v>
      </c>
      <c r="D141" s="18">
        <v>77.999563199999997</v>
      </c>
      <c r="E141" s="150" t="s">
        <v>844</v>
      </c>
      <c r="F141" s="150" t="s">
        <v>845</v>
      </c>
      <c r="G141" s="18" t="s">
        <v>904</v>
      </c>
      <c r="H141" s="19" t="s">
        <v>704</v>
      </c>
      <c r="I141" s="20">
        <v>713024.06818599999</v>
      </c>
      <c r="J141" s="20">
        <v>645580.48069300002</v>
      </c>
      <c r="K141" s="20">
        <v>67443.587493000043</v>
      </c>
      <c r="L141" s="20">
        <v>42752.219948999998</v>
      </c>
      <c r="M141" s="20">
        <v>9577.2042180000008</v>
      </c>
      <c r="N141" s="20">
        <v>45361.918308</v>
      </c>
      <c r="O141" s="153">
        <v>27798.078265</v>
      </c>
      <c r="P141" s="21">
        <v>2779.8233935110034</v>
      </c>
      <c r="Q141" s="20">
        <v>197208.09226199999</v>
      </c>
      <c r="R141" s="20">
        <v>112248.65066100001</v>
      </c>
      <c r="S141" s="20">
        <v>384887.29126000003</v>
      </c>
      <c r="T141" s="20">
        <v>40590.195913000003</v>
      </c>
      <c r="U141" s="20">
        <v>446366.86944400001</v>
      </c>
      <c r="V141" s="20">
        <v>88555.186243999997</v>
      </c>
      <c r="W141" s="20">
        <v>284570.65166500001</v>
      </c>
      <c r="X141" s="20">
        <v>0</v>
      </c>
      <c r="Y141" s="20">
        <v>284570.65166500001</v>
      </c>
      <c r="Z141" s="20">
        <v>161796.217779</v>
      </c>
      <c r="AA141" s="21">
        <v>16179.712384289349</v>
      </c>
      <c r="AB141" s="22">
        <v>9.4588093869794387E-2</v>
      </c>
      <c r="AC141" s="22">
        <v>3.898617102185753E-2</v>
      </c>
      <c r="AD141" s="23">
        <v>6.2276302673685488E-2</v>
      </c>
      <c r="AE141" s="23">
        <v>0.17180919706645945</v>
      </c>
      <c r="AF141" s="24">
        <v>4.7364468038327878</v>
      </c>
      <c r="AG141" s="27">
        <v>0.35251927424017698</v>
      </c>
      <c r="AH141" s="27">
        <v>1.352519274240177</v>
      </c>
      <c r="AI141" s="27">
        <v>0.65951705806591132</v>
      </c>
      <c r="AJ141" s="27">
        <v>7.1077347792413352</v>
      </c>
      <c r="AK141" s="27">
        <v>3.273600354265974</v>
      </c>
      <c r="AL141" s="27">
        <v>6.3521838702488305</v>
      </c>
      <c r="AM141" s="27">
        <v>17.566411103663498</v>
      </c>
      <c r="AN141" s="23">
        <v>0.63752637380875665</v>
      </c>
      <c r="AO141" s="23">
        <v>0</v>
      </c>
      <c r="AP141" s="23">
        <v>1.7588214086295857</v>
      </c>
      <c r="AQ141" s="24">
        <v>81.2</v>
      </c>
      <c r="AR141" s="65" t="s">
        <v>64</v>
      </c>
      <c r="AS141" s="157">
        <v>0.5</v>
      </c>
      <c r="AU141" s="32"/>
    </row>
    <row r="142" spans="1:47" ht="18" customHeight="1" x14ac:dyDescent="0.25">
      <c r="A142" s="16">
        <v>141</v>
      </c>
      <c r="B142" s="148" t="s">
        <v>953</v>
      </c>
      <c r="C142" s="150" t="s">
        <v>686</v>
      </c>
      <c r="D142" s="18">
        <v>311.01839999999999</v>
      </c>
      <c r="E142" s="150" t="s">
        <v>844</v>
      </c>
      <c r="F142" s="150" t="s">
        <v>845</v>
      </c>
      <c r="G142" s="18" t="s">
        <v>904</v>
      </c>
      <c r="H142" s="19" t="s">
        <v>704</v>
      </c>
      <c r="I142" s="20">
        <v>453010.09468799998</v>
      </c>
      <c r="J142" s="20">
        <v>358699.143828</v>
      </c>
      <c r="K142" s="20">
        <v>94310.950859999954</v>
      </c>
      <c r="L142" s="20">
        <v>48952.310844</v>
      </c>
      <c r="M142" s="20">
        <v>2180.346869</v>
      </c>
      <c r="N142" s="20">
        <v>84957.403151000006</v>
      </c>
      <c r="O142" s="153">
        <v>66074.421663000001</v>
      </c>
      <c r="P142" s="21">
        <v>4333.885718417946</v>
      </c>
      <c r="Q142" s="20">
        <v>113646.129317</v>
      </c>
      <c r="R142" s="20">
        <v>99173.603904999996</v>
      </c>
      <c r="S142" s="20">
        <v>434188.00500399998</v>
      </c>
      <c r="T142" s="20">
        <v>87139.950572000002</v>
      </c>
      <c r="U142" s="20">
        <v>707104.28833600006</v>
      </c>
      <c r="V142" s="20">
        <v>48025.515944999999</v>
      </c>
      <c r="W142" s="20">
        <v>242977.832104</v>
      </c>
      <c r="X142" s="20">
        <v>2986.4974999999999</v>
      </c>
      <c r="Y142" s="20">
        <v>332601.17054600001</v>
      </c>
      <c r="Z142" s="20">
        <v>374503.11778999999</v>
      </c>
      <c r="AA142" s="21">
        <v>24564.024517250426</v>
      </c>
      <c r="AB142" s="22">
        <v>0.20818730524085649</v>
      </c>
      <c r="AC142" s="22">
        <v>0.14585640019458551</v>
      </c>
      <c r="AD142" s="23">
        <v>9.3443672670251041E-2</v>
      </c>
      <c r="AE142" s="23">
        <v>0.17643223387008161</v>
      </c>
      <c r="AF142" s="24">
        <v>38.965085949817286</v>
      </c>
      <c r="AG142" s="27">
        <v>0.7869449292730446</v>
      </c>
      <c r="AH142" s="27">
        <v>1.7869449292730446</v>
      </c>
      <c r="AI142" s="27">
        <v>1.3192227163743926</v>
      </c>
      <c r="AJ142" s="27">
        <v>2.3691736052397032</v>
      </c>
      <c r="AK142" s="27">
        <v>3.1562812212236357</v>
      </c>
      <c r="AL142" s="27">
        <v>4.5678494765799345</v>
      </c>
      <c r="AM142" s="27">
        <v>5.1986498926654452</v>
      </c>
      <c r="AN142" s="23">
        <v>0.47037074450318622</v>
      </c>
      <c r="AO142" s="23">
        <v>7.974559778363869E-3</v>
      </c>
      <c r="AP142" s="23">
        <v>0.88811322188378627</v>
      </c>
      <c r="AQ142" s="24">
        <v>88.8</v>
      </c>
      <c r="AR142" s="65" t="s">
        <v>64</v>
      </c>
      <c r="AS142" s="157">
        <v>0.5</v>
      </c>
      <c r="AU142" s="32"/>
    </row>
    <row r="143" spans="1:47" ht="18" customHeight="1" x14ac:dyDescent="0.25">
      <c r="A143" s="16">
        <v>142</v>
      </c>
      <c r="B143" s="148" t="s">
        <v>262</v>
      </c>
      <c r="C143" s="150" t="s">
        <v>686</v>
      </c>
      <c r="D143" s="18">
        <v>1725.2375210699997</v>
      </c>
      <c r="E143" s="150" t="s">
        <v>833</v>
      </c>
      <c r="F143" s="150" t="s">
        <v>838</v>
      </c>
      <c r="G143" s="18" t="s">
        <v>839</v>
      </c>
      <c r="H143" s="19" t="s">
        <v>709</v>
      </c>
      <c r="I143" s="20">
        <v>3951768.7454169998</v>
      </c>
      <c r="J143" s="20">
        <v>3688373.5713610002</v>
      </c>
      <c r="K143" s="20">
        <v>263395.17405600013</v>
      </c>
      <c r="L143" s="20">
        <v>-205143.740632</v>
      </c>
      <c r="M143" s="20">
        <v>224056.689273</v>
      </c>
      <c r="N143" s="20">
        <v>-276028.47639199998</v>
      </c>
      <c r="O143" s="153">
        <v>-476190.25433999998</v>
      </c>
      <c r="P143" s="21">
        <v>-2144.6312354295683</v>
      </c>
      <c r="Q143" s="20">
        <v>1790227.3733320001</v>
      </c>
      <c r="R143" s="20">
        <v>2876533.5560229998</v>
      </c>
      <c r="S143" s="20">
        <v>6503606.1800809996</v>
      </c>
      <c r="T143" s="20">
        <v>1275393.2904040001</v>
      </c>
      <c r="U143" s="20">
        <v>8776974.4486929998</v>
      </c>
      <c r="V143" s="20">
        <v>2931855.2105180002</v>
      </c>
      <c r="W143" s="20">
        <v>7076573.1541520003</v>
      </c>
      <c r="X143" s="20">
        <v>130434.69854500001</v>
      </c>
      <c r="Y143" s="20">
        <v>7213814.4625220001</v>
      </c>
      <c r="Z143" s="20">
        <v>1563159.9861709999</v>
      </c>
      <c r="AA143" s="21">
        <v>7040.0469177228533</v>
      </c>
      <c r="AB143" s="22">
        <v>6.6652476656552453E-2</v>
      </c>
      <c r="AC143" s="22">
        <v>-0.12050053659953001</v>
      </c>
      <c r="AD143" s="23">
        <v>-5.425448793586389E-2</v>
      </c>
      <c r="AE143" s="23">
        <v>-0.3046330884572091</v>
      </c>
      <c r="AF143" s="24">
        <v>-1.2319582034691023</v>
      </c>
      <c r="AG143" s="27">
        <v>-8.0966728046162686E-2</v>
      </c>
      <c r="AH143" s="27">
        <v>0.91903327195383733</v>
      </c>
      <c r="AI143" s="27">
        <v>0.66605385178326648</v>
      </c>
      <c r="AJ143" s="27">
        <v>-6.8970270962376725</v>
      </c>
      <c r="AK143" s="27">
        <v>2.0602821889021503</v>
      </c>
      <c r="AL143" s="27">
        <v>1.3737954619519839</v>
      </c>
      <c r="AM143" s="27">
        <v>3.0984707032332102</v>
      </c>
      <c r="AN143" s="23">
        <v>0.82190218334248732</v>
      </c>
      <c r="AO143" s="23">
        <v>8.3442961500379179E-2</v>
      </c>
      <c r="AP143" s="23">
        <v>4.614891966491812</v>
      </c>
      <c r="AQ143" s="24">
        <v>51.20000000000001</v>
      </c>
      <c r="AR143" s="65" t="s">
        <v>78</v>
      </c>
      <c r="AS143" s="157">
        <v>0.2</v>
      </c>
      <c r="AU143" s="32"/>
    </row>
    <row r="144" spans="1:47" ht="18" customHeight="1" x14ac:dyDescent="0.25">
      <c r="A144" s="16">
        <v>143</v>
      </c>
      <c r="B144" s="148" t="s">
        <v>952</v>
      </c>
      <c r="C144" s="150" t="s">
        <v>686</v>
      </c>
      <c r="D144" s="18">
        <v>365</v>
      </c>
      <c r="E144" s="150" t="s">
        <v>844</v>
      </c>
      <c r="F144" s="150" t="s">
        <v>845</v>
      </c>
      <c r="G144" s="18" t="s">
        <v>904</v>
      </c>
      <c r="H144" s="19" t="s">
        <v>704</v>
      </c>
      <c r="I144" s="20">
        <v>490455.47253099998</v>
      </c>
      <c r="J144" s="20">
        <v>403323.476876</v>
      </c>
      <c r="K144" s="20">
        <v>87131.995655000021</v>
      </c>
      <c r="L144" s="20">
        <v>54325.051125999998</v>
      </c>
      <c r="M144" s="20">
        <v>28.480239000000001</v>
      </c>
      <c r="N144" s="20">
        <v>64052.325990999998</v>
      </c>
      <c r="O144" s="153">
        <v>50956.854403999998</v>
      </c>
      <c r="P144" s="21">
        <v>2547.8427201999998</v>
      </c>
      <c r="Q144" s="20">
        <v>71676.034186999997</v>
      </c>
      <c r="R144" s="20">
        <v>107552.039579</v>
      </c>
      <c r="S144" s="20">
        <v>243261.114394</v>
      </c>
      <c r="T144" s="20">
        <v>57974.997213000002</v>
      </c>
      <c r="U144" s="20">
        <v>328271.50845099997</v>
      </c>
      <c r="V144" s="20">
        <v>0</v>
      </c>
      <c r="W144" s="20">
        <v>61082.906303999996</v>
      </c>
      <c r="X144" s="20">
        <v>0</v>
      </c>
      <c r="Y144" s="20">
        <v>61082.906303999996</v>
      </c>
      <c r="Z144" s="20">
        <v>267188.60214799998</v>
      </c>
      <c r="AA144" s="21">
        <v>13359.430107399998</v>
      </c>
      <c r="AB144" s="22">
        <v>0.17765526237347207</v>
      </c>
      <c r="AC144" s="22">
        <v>0.10389700443352519</v>
      </c>
      <c r="AD144" s="23">
        <v>0.15522777058675552</v>
      </c>
      <c r="AE144" s="23">
        <v>0.19071492569048359</v>
      </c>
      <c r="AF144" s="24">
        <v>2249.0094268871831</v>
      </c>
      <c r="AG144" s="27">
        <v>2.982474461567493</v>
      </c>
      <c r="AH144" s="27">
        <v>3.982474461567493</v>
      </c>
      <c r="AI144" s="27">
        <v>2.8090523288634652</v>
      </c>
      <c r="AJ144" s="27">
        <v>2.6921742049889099</v>
      </c>
      <c r="AK144" s="27">
        <v>5.6270339375047547</v>
      </c>
      <c r="AL144" s="27">
        <v>4.5601689605406932</v>
      </c>
      <c r="AM144" s="27">
        <v>8.459775698290553</v>
      </c>
      <c r="AN144" s="23">
        <v>0.18607434617834842</v>
      </c>
      <c r="AO144" s="23">
        <v>0</v>
      </c>
      <c r="AP144" s="23">
        <v>0.22861344313693896</v>
      </c>
      <c r="AQ144" s="24">
        <v>94</v>
      </c>
      <c r="AR144" s="65" t="s">
        <v>61</v>
      </c>
      <c r="AS144" s="157">
        <v>0.5</v>
      </c>
      <c r="AU144" s="32"/>
    </row>
    <row r="145" spans="1:47" ht="18" customHeight="1" x14ac:dyDescent="0.25">
      <c r="A145" s="16">
        <v>144</v>
      </c>
      <c r="B145" s="148" t="s">
        <v>915</v>
      </c>
      <c r="C145" s="150" t="s">
        <v>686</v>
      </c>
      <c r="D145" s="18">
        <v>50845.726864950004</v>
      </c>
      <c r="E145" s="150" t="s">
        <v>844</v>
      </c>
      <c r="F145" s="150" t="s">
        <v>856</v>
      </c>
      <c r="G145" s="18" t="s">
        <v>862</v>
      </c>
      <c r="H145" s="19" t="s">
        <v>709</v>
      </c>
      <c r="I145" s="20">
        <v>96810641.717812002</v>
      </c>
      <c r="J145" s="20">
        <v>84546648.995573997</v>
      </c>
      <c r="K145" s="20">
        <v>12263992.722238002</v>
      </c>
      <c r="L145" s="20">
        <v>4886811.5277490001</v>
      </c>
      <c r="M145" s="20">
        <v>1561363.9006640001</v>
      </c>
      <c r="N145" s="20">
        <v>4873268.7294039996</v>
      </c>
      <c r="O145" s="153">
        <v>2335040.2345980001</v>
      </c>
      <c r="P145" s="21">
        <v>1646.3761572861649</v>
      </c>
      <c r="Q145" s="20">
        <v>3685639.3541259998</v>
      </c>
      <c r="R145" s="20">
        <v>4484394.3222190002</v>
      </c>
      <c r="S145" s="20">
        <v>20325570.151478998</v>
      </c>
      <c r="T145" s="20">
        <v>51175694.523907997</v>
      </c>
      <c r="U145" s="20">
        <v>82390256.747143999</v>
      </c>
      <c r="V145" s="20">
        <v>8272535.2858419996</v>
      </c>
      <c r="W145" s="20">
        <v>32170307.308853999</v>
      </c>
      <c r="X145" s="20">
        <v>30193295.541926999</v>
      </c>
      <c r="Y145" s="20">
        <v>63717833.334911004</v>
      </c>
      <c r="Z145" s="20">
        <v>18672423.412232999</v>
      </c>
      <c r="AA145" s="21">
        <v>13165.44025629815</v>
      </c>
      <c r="AB145" s="22">
        <v>0.12668021309047447</v>
      </c>
      <c r="AC145" s="22">
        <v>2.4119664875316912E-2</v>
      </c>
      <c r="AD145" s="23">
        <v>2.8341218085583191E-2</v>
      </c>
      <c r="AE145" s="23">
        <v>0.12505287519713315</v>
      </c>
      <c r="AF145" s="24">
        <v>3.121161394426724</v>
      </c>
      <c r="AG145" s="27">
        <v>-0.36818849890548172</v>
      </c>
      <c r="AH145" s="27">
        <v>0.63181150109451834</v>
      </c>
      <c r="AI145" s="27">
        <v>0.51724500601128276</v>
      </c>
      <c r="AJ145" s="27">
        <v>-8.173304348719455</v>
      </c>
      <c r="AK145" s="27">
        <v>22.939479659323073</v>
      </c>
      <c r="AL145" s="27">
        <v>21.588342764181242</v>
      </c>
      <c r="AM145" s="27">
        <v>1.8917308815923251</v>
      </c>
      <c r="AN145" s="23">
        <v>0.77336612180322817</v>
      </c>
      <c r="AO145" s="23">
        <v>1.616999297592312</v>
      </c>
      <c r="AP145" s="23">
        <v>3.412402982098568</v>
      </c>
      <c r="AQ145" s="24">
        <v>48.400000000000006</v>
      </c>
      <c r="AR145" s="65" t="s">
        <v>78</v>
      </c>
      <c r="AS145" s="157">
        <v>0.2</v>
      </c>
      <c r="AU145" s="32"/>
    </row>
    <row r="146" spans="1:47" ht="18" customHeight="1" x14ac:dyDescent="0.25">
      <c r="A146" s="16">
        <v>145</v>
      </c>
      <c r="B146" s="148" t="s">
        <v>264</v>
      </c>
      <c r="C146" s="150" t="s">
        <v>686</v>
      </c>
      <c r="D146" s="18">
        <v>124.57575</v>
      </c>
      <c r="E146" s="150" t="s">
        <v>848</v>
      </c>
      <c r="F146" s="150" t="s">
        <v>864</v>
      </c>
      <c r="G146" s="18" t="s">
        <v>893</v>
      </c>
      <c r="H146" s="19" t="s">
        <v>704</v>
      </c>
      <c r="I146" s="20">
        <v>963645.774248</v>
      </c>
      <c r="J146" s="20">
        <v>878341.782488</v>
      </c>
      <c r="K146" s="20">
        <v>85303.991760000063</v>
      </c>
      <c r="L146" s="20">
        <v>37054.989921</v>
      </c>
      <c r="M146" s="20">
        <v>33444.221818999999</v>
      </c>
      <c r="N146" s="20">
        <v>48564.521351000003</v>
      </c>
      <c r="O146" s="153">
        <v>12038.059825</v>
      </c>
      <c r="P146" s="21">
        <v>289.89734739706563</v>
      </c>
      <c r="Q146" s="20">
        <v>118549.330287</v>
      </c>
      <c r="R146" s="20">
        <v>53056.750777000001</v>
      </c>
      <c r="S146" s="20">
        <v>193152.95030200001</v>
      </c>
      <c r="T146" s="20">
        <v>657592.07863899996</v>
      </c>
      <c r="U146" s="20">
        <v>896243.25167799997</v>
      </c>
      <c r="V146" s="20">
        <v>134151.91178699999</v>
      </c>
      <c r="W146" s="20">
        <v>301822.78039700002</v>
      </c>
      <c r="X146" s="20">
        <v>158650</v>
      </c>
      <c r="Y146" s="20">
        <v>460781.78977999999</v>
      </c>
      <c r="Z146" s="20">
        <v>435461.46189799998</v>
      </c>
      <c r="AA146" s="21">
        <v>10486.666832782465</v>
      </c>
      <c r="AB146" s="22">
        <v>8.8522145833689475E-2</v>
      </c>
      <c r="AC146" s="22">
        <v>1.2492204238008658E-2</v>
      </c>
      <c r="AD146" s="23">
        <v>1.3431688107510576E-2</v>
      </c>
      <c r="AE146" s="23">
        <v>2.7644374711210902E-2</v>
      </c>
      <c r="AF146" s="24">
        <v>1.4521049888327797</v>
      </c>
      <c r="AG146" s="27">
        <v>-0.36004515614117022</v>
      </c>
      <c r="AH146" s="27">
        <v>0.63995484385882973</v>
      </c>
      <c r="AI146" s="27">
        <v>0.24717690267404857</v>
      </c>
      <c r="AJ146" s="27">
        <v>-8.8676477492011667</v>
      </c>
      <c r="AK146" s="27">
        <v>7.4090826187005296</v>
      </c>
      <c r="AL146" s="27">
        <v>18.1625478404859</v>
      </c>
      <c r="AM146" s="27">
        <v>1.4654157273950605</v>
      </c>
      <c r="AN146" s="23">
        <v>0.51412581229180454</v>
      </c>
      <c r="AO146" s="23">
        <v>0.36432615485308151</v>
      </c>
      <c r="AP146" s="23">
        <v>1.0581459672037083</v>
      </c>
      <c r="AQ146" s="24">
        <v>52</v>
      </c>
      <c r="AR146" s="65" t="s">
        <v>78</v>
      </c>
      <c r="AS146" s="157">
        <v>0.2</v>
      </c>
      <c r="AU146" s="32"/>
    </row>
    <row r="147" spans="1:47" ht="18" customHeight="1" x14ac:dyDescent="0.25">
      <c r="A147" s="16">
        <v>146</v>
      </c>
      <c r="B147" s="148" t="s">
        <v>814</v>
      </c>
      <c r="C147" s="150" t="s">
        <v>686</v>
      </c>
      <c r="D147" s="18">
        <v>1713.3844350000002</v>
      </c>
      <c r="E147" s="150" t="s">
        <v>829</v>
      </c>
      <c r="F147" s="150" t="s">
        <v>857</v>
      </c>
      <c r="G147" s="18" t="s">
        <v>858</v>
      </c>
      <c r="H147" s="19" t="s">
        <v>706</v>
      </c>
      <c r="I147" s="20">
        <v>1045126.974485</v>
      </c>
      <c r="J147" s="20">
        <v>551234.16812699998</v>
      </c>
      <c r="K147" s="20">
        <v>493892.80635799997</v>
      </c>
      <c r="L147" s="20">
        <v>132088.31378</v>
      </c>
      <c r="M147" s="20">
        <v>26891.076804</v>
      </c>
      <c r="N147" s="20">
        <v>152886.170182</v>
      </c>
      <c r="O147" s="153">
        <v>58489.469598999996</v>
      </c>
      <c r="P147" s="21">
        <v>716.87289582445635</v>
      </c>
      <c r="Q147" s="20">
        <v>4401.4829239999999</v>
      </c>
      <c r="R147" s="20">
        <v>91543.045177000007</v>
      </c>
      <c r="S147" s="20">
        <v>788532.95448399999</v>
      </c>
      <c r="T147" s="20">
        <v>419465.942262</v>
      </c>
      <c r="U147" s="20">
        <v>2259327.7280020001</v>
      </c>
      <c r="V147" s="20">
        <v>193825.04769800001</v>
      </c>
      <c r="W147" s="20">
        <v>748960.04379599995</v>
      </c>
      <c r="X147" s="20">
        <v>249199.31454299999</v>
      </c>
      <c r="Y147" s="20">
        <v>1023733.666692</v>
      </c>
      <c r="Z147" s="20">
        <v>1235594.06131</v>
      </c>
      <c r="AA147" s="21">
        <v>15143.989146551339</v>
      </c>
      <c r="AB147" s="22">
        <v>0.47256727499677453</v>
      </c>
      <c r="AC147" s="22">
        <v>5.5963984307094788E-2</v>
      </c>
      <c r="AD147" s="23">
        <v>2.5887997068368744E-2</v>
      </c>
      <c r="AE147" s="23">
        <v>4.7337124246929742E-2</v>
      </c>
      <c r="AF147" s="24">
        <v>5.6853866915161406</v>
      </c>
      <c r="AG147" s="27">
        <v>5.283714534013087E-2</v>
      </c>
      <c r="AH147" s="27">
        <v>1.0528371453401308</v>
      </c>
      <c r="AI147" s="27">
        <v>1.0469603526320823</v>
      </c>
      <c r="AJ147" s="27">
        <v>26.410161808035038</v>
      </c>
      <c r="AK147" s="27">
        <v>125.23828392501109</v>
      </c>
      <c r="AL147" s="27">
        <v>11.416781826125945</v>
      </c>
      <c r="AM147" s="27">
        <v>2.4915657486972083</v>
      </c>
      <c r="AN147" s="23">
        <v>0.45311428439703266</v>
      </c>
      <c r="AO147" s="23">
        <v>0.20168380728440391</v>
      </c>
      <c r="AP147" s="23">
        <v>0.82853559979611613</v>
      </c>
      <c r="AQ147" s="24">
        <v>76.800000000000011</v>
      </c>
      <c r="AR147" s="65" t="s">
        <v>66</v>
      </c>
      <c r="AS147" s="157">
        <v>0.5</v>
      </c>
      <c r="AU147" s="32"/>
    </row>
    <row r="148" spans="1:47" ht="18" customHeight="1" x14ac:dyDescent="0.25">
      <c r="A148" s="16">
        <v>147</v>
      </c>
      <c r="B148" s="148" t="s">
        <v>266</v>
      </c>
      <c r="C148" s="150" t="s">
        <v>686</v>
      </c>
      <c r="D148" s="18">
        <v>1224.72799104</v>
      </c>
      <c r="E148" s="150" t="s">
        <v>833</v>
      </c>
      <c r="F148" s="150" t="s">
        <v>838</v>
      </c>
      <c r="G148" s="18" t="s">
        <v>839</v>
      </c>
      <c r="H148" s="19" t="s">
        <v>704</v>
      </c>
      <c r="I148" s="20">
        <v>7529799.7975239996</v>
      </c>
      <c r="J148" s="20">
        <v>6665877.8925440004</v>
      </c>
      <c r="K148" s="20">
        <v>863921.90497999988</v>
      </c>
      <c r="L148" s="20">
        <v>608606.10178499995</v>
      </c>
      <c r="M148" s="20">
        <v>195418.58278900001</v>
      </c>
      <c r="N148" s="20">
        <v>726637.60684000002</v>
      </c>
      <c r="O148" s="153">
        <v>456914.279981</v>
      </c>
      <c r="P148" s="21">
        <v>2007.1386008009467</v>
      </c>
      <c r="Q148" s="20">
        <v>1405717.1928989999</v>
      </c>
      <c r="R148" s="20">
        <v>1528876.4643009999</v>
      </c>
      <c r="S148" s="20">
        <v>4847760.5872149998</v>
      </c>
      <c r="T148" s="20">
        <v>1225859.942855</v>
      </c>
      <c r="U148" s="20">
        <v>7388131.9052170003</v>
      </c>
      <c r="V148" s="20">
        <v>3226463.6032420001</v>
      </c>
      <c r="W148" s="20">
        <v>4080321.4163919999</v>
      </c>
      <c r="X148" s="20">
        <v>354827.21561800002</v>
      </c>
      <c r="Y148" s="20">
        <v>4435164.6288510002</v>
      </c>
      <c r="Z148" s="20">
        <v>2952967.2763660001</v>
      </c>
      <c r="AA148" s="21">
        <v>12971.830531413245</v>
      </c>
      <c r="AB148" s="22">
        <v>0.11473371513331346</v>
      </c>
      <c r="AC148" s="22">
        <v>6.0680800587984515E-2</v>
      </c>
      <c r="AD148" s="23">
        <v>6.184435874220897E-2</v>
      </c>
      <c r="AE148" s="23">
        <v>0.15473055988053172</v>
      </c>
      <c r="AF148" s="24">
        <v>3.7183649398612975</v>
      </c>
      <c r="AG148" s="27">
        <v>0.18808301908274752</v>
      </c>
      <c r="AH148" s="27">
        <v>1.1880830190827476</v>
      </c>
      <c r="AI148" s="27">
        <v>0.84357163151122694</v>
      </c>
      <c r="AJ148" s="27">
        <v>9.8115916984652483</v>
      </c>
      <c r="AK148" s="27">
        <v>4.7419764986988682</v>
      </c>
      <c r="AL148" s="27">
        <v>4.925054426138094</v>
      </c>
      <c r="AM148" s="27">
        <v>6.1424633714576453</v>
      </c>
      <c r="AN148" s="23">
        <v>0.60030934554906712</v>
      </c>
      <c r="AO148" s="23">
        <v>0.12015954882326356</v>
      </c>
      <c r="AP148" s="23">
        <v>1.50193490606812</v>
      </c>
      <c r="AQ148" s="24">
        <v>70.399999999999991</v>
      </c>
      <c r="AR148" s="65" t="s">
        <v>68</v>
      </c>
      <c r="AS148" s="157">
        <v>0.3</v>
      </c>
      <c r="AU148" s="32"/>
    </row>
    <row r="149" spans="1:47" ht="18" customHeight="1" x14ac:dyDescent="0.25">
      <c r="A149" s="16">
        <v>148</v>
      </c>
      <c r="B149" s="148" t="s">
        <v>269</v>
      </c>
      <c r="C149" s="150" t="s">
        <v>686</v>
      </c>
      <c r="D149" s="18">
        <v>2125.0085064999998</v>
      </c>
      <c r="E149" s="150" t="s">
        <v>844</v>
      </c>
      <c r="F149" s="150" t="s">
        <v>903</v>
      </c>
      <c r="G149" s="18" t="s">
        <v>904</v>
      </c>
      <c r="H149" s="19" t="s">
        <v>704</v>
      </c>
      <c r="I149" s="20">
        <v>1695097.8156270001</v>
      </c>
      <c r="J149" s="20">
        <v>1157033.917539</v>
      </c>
      <c r="K149" s="20">
        <v>538063.89808800002</v>
      </c>
      <c r="L149" s="20">
        <v>436243.12644800002</v>
      </c>
      <c r="M149" s="20">
        <v>104505.89932</v>
      </c>
      <c r="N149" s="20">
        <v>449115.95155300002</v>
      </c>
      <c r="O149" s="153">
        <v>283818.29203299998</v>
      </c>
      <c r="P149" s="21">
        <v>2070.1957253607352</v>
      </c>
      <c r="Q149" s="20">
        <v>4624341.2082900004</v>
      </c>
      <c r="R149" s="20">
        <v>948291.89268399996</v>
      </c>
      <c r="S149" s="20">
        <v>6025961.9633269999</v>
      </c>
      <c r="T149" s="20">
        <v>522654.72779199999</v>
      </c>
      <c r="U149" s="20">
        <v>7833232.2604999999</v>
      </c>
      <c r="V149" s="20">
        <v>873014.38418099994</v>
      </c>
      <c r="W149" s="20">
        <v>5040782.9362989999</v>
      </c>
      <c r="X149" s="20">
        <v>54158.194300000003</v>
      </c>
      <c r="Y149" s="20">
        <v>6021634.800783</v>
      </c>
      <c r="Z149" s="20">
        <v>1811597.4597169999</v>
      </c>
      <c r="AA149" s="21">
        <v>13213.952104061142</v>
      </c>
      <c r="AB149" s="22">
        <v>0.31742350979844514</v>
      </c>
      <c r="AC149" s="22">
        <v>0.16743475769745969</v>
      </c>
      <c r="AD149" s="23">
        <v>3.6232589893215254E-2</v>
      </c>
      <c r="AE149" s="23">
        <v>0.15666741555121019</v>
      </c>
      <c r="AF149" s="24">
        <v>4.297517694936956</v>
      </c>
      <c r="AG149" s="27">
        <v>0.19544166838323127</v>
      </c>
      <c r="AH149" s="27">
        <v>1.1954416683832312</v>
      </c>
      <c r="AI149" s="27">
        <v>0.27805616166168134</v>
      </c>
      <c r="AJ149" s="27">
        <v>1.7205987633949331</v>
      </c>
      <c r="AK149" s="27">
        <v>0.25020513526657578</v>
      </c>
      <c r="AL149" s="27">
        <v>1.7875274783055208</v>
      </c>
      <c r="AM149" s="27">
        <v>3.2432459241076552</v>
      </c>
      <c r="AN149" s="23">
        <v>0.76872925511832524</v>
      </c>
      <c r="AO149" s="23">
        <v>2.9895269508967166E-2</v>
      </c>
      <c r="AP149" s="23">
        <v>3.3239364343796742</v>
      </c>
      <c r="AQ149" s="24">
        <v>59.600000000000009</v>
      </c>
      <c r="AR149" s="65" t="s">
        <v>75</v>
      </c>
      <c r="AS149" s="157">
        <v>0.2</v>
      </c>
      <c r="AU149" s="32"/>
    </row>
    <row r="150" spans="1:47" ht="18" customHeight="1" x14ac:dyDescent="0.25">
      <c r="A150" s="16">
        <v>149</v>
      </c>
      <c r="B150" s="148" t="s">
        <v>954</v>
      </c>
      <c r="C150" s="150" t="s">
        <v>686</v>
      </c>
      <c r="D150" s="18">
        <v>421.43861399999997</v>
      </c>
      <c r="E150" s="150" t="s">
        <v>844</v>
      </c>
      <c r="F150" s="150" t="s">
        <v>861</v>
      </c>
      <c r="G150" s="18" t="s">
        <v>862</v>
      </c>
      <c r="H150" s="19" t="s">
        <v>704</v>
      </c>
      <c r="I150" s="20">
        <v>429505.67416900001</v>
      </c>
      <c r="J150" s="20">
        <v>278386.77207299997</v>
      </c>
      <c r="K150" s="20">
        <v>151118.90209600001</v>
      </c>
      <c r="L150" s="20">
        <v>108260.248272</v>
      </c>
      <c r="M150" s="20">
        <v>21720.323773</v>
      </c>
      <c r="N150" s="20">
        <v>109401.41757999999</v>
      </c>
      <c r="O150" s="153">
        <v>64710.700897000002</v>
      </c>
      <c r="P150" s="21">
        <v>2641.0110949833374</v>
      </c>
      <c r="Q150" s="20" t="e">
        <v>#N/A</v>
      </c>
      <c r="R150" s="20">
        <v>142913.91164499999</v>
      </c>
      <c r="S150" s="20">
        <v>249117.18442400001</v>
      </c>
      <c r="T150" s="20">
        <v>696827.95467200002</v>
      </c>
      <c r="U150" s="20">
        <v>1268624.3721469999</v>
      </c>
      <c r="V150" s="20">
        <v>55652.784498000001</v>
      </c>
      <c r="W150" s="20">
        <v>234797.694579</v>
      </c>
      <c r="X150" s="20">
        <v>312734.56406900001</v>
      </c>
      <c r="Y150" s="20">
        <v>852894.78911100002</v>
      </c>
      <c r="Z150" s="20">
        <v>415729.58303600003</v>
      </c>
      <c r="AA150" s="21">
        <v>16966.999678437627</v>
      </c>
      <c r="AB150" s="22">
        <v>0.35184378504051705</v>
      </c>
      <c r="AC150" s="22">
        <v>0.15066320374509864</v>
      </c>
      <c r="AD150" s="23">
        <v>5.1008558812002509E-2</v>
      </c>
      <c r="AE150" s="23">
        <v>0.15565575205023693</v>
      </c>
      <c r="AF150" s="24">
        <v>5.0368225963553179</v>
      </c>
      <c r="AG150" s="27">
        <v>6.0986501041568233E-2</v>
      </c>
      <c r="AH150" s="27">
        <v>1.0609865010415682</v>
      </c>
      <c r="AI150" s="27" t="e">
        <v>#N/A</v>
      </c>
      <c r="AJ150" s="27">
        <v>29.994481564507154</v>
      </c>
      <c r="AK150" s="27" t="e">
        <v>#N/A</v>
      </c>
      <c r="AL150" s="27">
        <v>3.0053454504548003</v>
      </c>
      <c r="AM150" s="27">
        <v>0.61637262295421291</v>
      </c>
      <c r="AN150" s="23">
        <v>0.67229891513716888</v>
      </c>
      <c r="AO150" s="23">
        <v>0.75225477529204077</v>
      </c>
      <c r="AP150" s="23">
        <v>2.0515614570472938</v>
      </c>
      <c r="AQ150" s="24" t="e">
        <v>#N/A</v>
      </c>
      <c r="AR150" s="65" t="e">
        <v>#N/A</v>
      </c>
      <c r="AS150" s="157" t="e">
        <v>#N/A</v>
      </c>
      <c r="AU150" s="32"/>
    </row>
    <row r="151" spans="1:47" ht="18" customHeight="1" x14ac:dyDescent="0.25">
      <c r="A151" s="16">
        <v>150</v>
      </c>
      <c r="B151" s="148" t="s">
        <v>270</v>
      </c>
      <c r="C151" s="150" t="s">
        <v>686</v>
      </c>
      <c r="D151" s="18">
        <v>2422.4499589499997</v>
      </c>
      <c r="E151" s="150" t="s">
        <v>869</v>
      </c>
      <c r="F151" s="150" t="s">
        <v>891</v>
      </c>
      <c r="G151" s="18" t="s">
        <v>892</v>
      </c>
      <c r="H151" s="19" t="s">
        <v>704</v>
      </c>
      <c r="I151" s="20">
        <v>1261050.6315899999</v>
      </c>
      <c r="J151" s="20">
        <v>781263.79166500003</v>
      </c>
      <c r="K151" s="20">
        <v>479786.83992499998</v>
      </c>
      <c r="L151" s="20">
        <v>174280.83999899999</v>
      </c>
      <c r="M151" s="20">
        <v>2128.327135</v>
      </c>
      <c r="N151" s="20">
        <v>189002.30991400001</v>
      </c>
      <c r="O151" s="153">
        <v>149846.93666100001</v>
      </c>
      <c r="P151" s="21">
        <v>3034.1152006326151</v>
      </c>
      <c r="Q151" s="20">
        <v>375266.95460599998</v>
      </c>
      <c r="R151" s="20">
        <v>181520.94983900001</v>
      </c>
      <c r="S151" s="20">
        <v>762634.84805300005</v>
      </c>
      <c r="T151" s="20">
        <v>961367.51493299997</v>
      </c>
      <c r="U151" s="20">
        <v>1811443.7604720001</v>
      </c>
      <c r="V151" s="20">
        <v>103554.75983700001</v>
      </c>
      <c r="W151" s="20">
        <v>296629.96125400002</v>
      </c>
      <c r="X151" s="20">
        <v>0</v>
      </c>
      <c r="Y151" s="20">
        <v>304490.75754199998</v>
      </c>
      <c r="Z151" s="20">
        <v>1506953.00293</v>
      </c>
      <c r="AA151" s="21">
        <v>30512.929491329956</v>
      </c>
      <c r="AB151" s="22">
        <v>0.38046596060941595</v>
      </c>
      <c r="AC151" s="22">
        <v>0.11882705809525269</v>
      </c>
      <c r="AD151" s="23">
        <v>8.2722378652238721E-2</v>
      </c>
      <c r="AE151" s="23">
        <v>9.9437033782506498E-2</v>
      </c>
      <c r="AF151" s="24">
        <v>88.803223341885371</v>
      </c>
      <c r="AG151" s="27">
        <v>1.570997362602784</v>
      </c>
      <c r="AH151" s="27">
        <v>2.570997362602784</v>
      </c>
      <c r="AI151" s="27">
        <v>1.3058960457312079</v>
      </c>
      <c r="AJ151" s="27">
        <v>2.7060888572482367</v>
      </c>
      <c r="AK151" s="27">
        <v>2.0818880588227224</v>
      </c>
      <c r="AL151" s="27">
        <v>6.9471354833064094</v>
      </c>
      <c r="AM151" s="27">
        <v>1.3117258613402238</v>
      </c>
      <c r="AN151" s="23">
        <v>0.16809285730331486</v>
      </c>
      <c r="AO151" s="23">
        <v>0</v>
      </c>
      <c r="AP151" s="23">
        <v>0.20205723532848888</v>
      </c>
      <c r="AQ151" s="24">
        <v>78.800000000000011</v>
      </c>
      <c r="AR151" s="65" t="s">
        <v>66</v>
      </c>
      <c r="AS151" s="157">
        <v>0.5</v>
      </c>
      <c r="AU151" s="32"/>
    </row>
    <row r="152" spans="1:47" ht="18" customHeight="1" x14ac:dyDescent="0.25">
      <c r="A152" s="16">
        <v>151</v>
      </c>
      <c r="B152" s="148" t="s">
        <v>273</v>
      </c>
      <c r="C152" s="150" t="s">
        <v>686</v>
      </c>
      <c r="D152" s="18">
        <v>2946.3297455000002</v>
      </c>
      <c r="E152" s="150" t="s">
        <v>795</v>
      </c>
      <c r="F152" s="150" t="s">
        <v>851</v>
      </c>
      <c r="G152" s="18" t="s">
        <v>850</v>
      </c>
      <c r="H152" s="19" t="s">
        <v>704</v>
      </c>
      <c r="I152" s="20">
        <v>873702.68900599994</v>
      </c>
      <c r="J152" s="20">
        <v>570262.38147999998</v>
      </c>
      <c r="K152" s="20">
        <v>303440.30752600002</v>
      </c>
      <c r="L152" s="20">
        <v>215769.906755</v>
      </c>
      <c r="M152" s="20">
        <v>45204.511924999999</v>
      </c>
      <c r="N152" s="20">
        <v>202962.5336</v>
      </c>
      <c r="O152" s="153">
        <v>148354.79279899999</v>
      </c>
      <c r="P152" s="21">
        <v>158.10655616545958</v>
      </c>
      <c r="Q152" s="20">
        <v>4503225.75019</v>
      </c>
      <c r="R152" s="20">
        <v>216772.732823</v>
      </c>
      <c r="S152" s="20">
        <v>6286774.9664970003</v>
      </c>
      <c r="T152" s="20">
        <v>124752.642322</v>
      </c>
      <c r="U152" s="20">
        <v>13521284.846455</v>
      </c>
      <c r="V152" s="20">
        <v>136812.94948899999</v>
      </c>
      <c r="W152" s="20">
        <v>2203781.238773</v>
      </c>
      <c r="X152" s="20">
        <v>360553.35375100002</v>
      </c>
      <c r="Y152" s="20">
        <v>2936236.7655739998</v>
      </c>
      <c r="Z152" s="20">
        <v>10585048.080881</v>
      </c>
      <c r="AA152" s="21">
        <v>11280.832033390045</v>
      </c>
      <c r="AB152" s="22">
        <v>0.34730384986135282</v>
      </c>
      <c r="AC152" s="22">
        <v>0.16980008722163975</v>
      </c>
      <c r="AD152" s="23">
        <v>1.0971944935979626E-2</v>
      </c>
      <c r="AE152" s="23">
        <v>1.4015504857929028E-2</v>
      </c>
      <c r="AF152" s="24">
        <v>4.4898733546054101</v>
      </c>
      <c r="AG152" s="27">
        <v>1.8527218835918986</v>
      </c>
      <c r="AH152" s="27">
        <v>2.8527218835918986</v>
      </c>
      <c r="AI152" s="27">
        <v>0.80931318632153693</v>
      </c>
      <c r="AJ152" s="27">
        <v>0.21398580239628032</v>
      </c>
      <c r="AK152" s="27">
        <v>0.12663419804257858</v>
      </c>
      <c r="AL152" s="27">
        <v>4.0305008735549714</v>
      </c>
      <c r="AM152" s="27">
        <v>7.0034804293032868</v>
      </c>
      <c r="AN152" s="23">
        <v>0.21715663850864145</v>
      </c>
      <c r="AO152" s="23">
        <v>3.4062514501208667E-2</v>
      </c>
      <c r="AP152" s="23">
        <v>0.27739474994709851</v>
      </c>
      <c r="AQ152" s="24">
        <v>79.199999999999989</v>
      </c>
      <c r="AR152" s="65" t="s">
        <v>66</v>
      </c>
      <c r="AS152" s="157">
        <v>0.5</v>
      </c>
      <c r="AU152" s="32"/>
    </row>
    <row r="153" spans="1:47" ht="18" customHeight="1" x14ac:dyDescent="0.25">
      <c r="A153" s="16">
        <v>152</v>
      </c>
      <c r="B153" s="148" t="s">
        <v>274</v>
      </c>
      <c r="C153" s="150" t="s">
        <v>686</v>
      </c>
      <c r="D153" s="18">
        <v>1129.2320955999999</v>
      </c>
      <c r="E153" s="150" t="s">
        <v>795</v>
      </c>
      <c r="F153" s="150" t="s">
        <v>852</v>
      </c>
      <c r="G153" s="18" t="s">
        <v>850</v>
      </c>
      <c r="H153" s="19" t="s">
        <v>704</v>
      </c>
      <c r="I153" s="20">
        <v>225276.33014199999</v>
      </c>
      <c r="J153" s="20">
        <v>174373.18450199999</v>
      </c>
      <c r="K153" s="20">
        <v>50903.145640000002</v>
      </c>
      <c r="L153" s="20">
        <v>29775.959997000002</v>
      </c>
      <c r="M153" s="20">
        <v>15529.626907</v>
      </c>
      <c r="N153" s="20">
        <v>43363.172603999999</v>
      </c>
      <c r="O153" s="153">
        <v>28026.449356000001</v>
      </c>
      <c r="P153" s="21">
        <v>408.27310320225723</v>
      </c>
      <c r="Q153" s="20">
        <v>2163816.9701220002</v>
      </c>
      <c r="R153" s="20">
        <v>74274.125289000003</v>
      </c>
      <c r="S153" s="20">
        <v>2789820.4343849998</v>
      </c>
      <c r="T153" s="20">
        <v>1277042.675662</v>
      </c>
      <c r="U153" s="20">
        <v>4171850.0224339999</v>
      </c>
      <c r="V153" s="20">
        <v>662015.04250900005</v>
      </c>
      <c r="W153" s="20">
        <v>2081666.2160380001</v>
      </c>
      <c r="X153" s="20">
        <v>195000</v>
      </c>
      <c r="Y153" s="20">
        <v>2454395.6724689999</v>
      </c>
      <c r="Z153" s="20">
        <v>1717454.3499650001</v>
      </c>
      <c r="AA153" s="21">
        <v>25018.881562973042</v>
      </c>
      <c r="AB153" s="22">
        <v>0.22595869529618967</v>
      </c>
      <c r="AC153" s="22">
        <v>0.12440920596644084</v>
      </c>
      <c r="AD153" s="23">
        <v>6.7179906289268785E-3</v>
      </c>
      <c r="AE153" s="23">
        <v>1.6318599301676433E-2</v>
      </c>
      <c r="AF153" s="24">
        <v>2.7922868246405836</v>
      </c>
      <c r="AG153" s="27">
        <v>0.34018624738735376</v>
      </c>
      <c r="AH153" s="27">
        <v>1.3401862473873538</v>
      </c>
      <c r="AI153" s="27">
        <v>0.3007223057375939</v>
      </c>
      <c r="AJ153" s="27">
        <v>0.31811761379865605</v>
      </c>
      <c r="AK153" s="27">
        <v>8.0585921503410929E-2</v>
      </c>
      <c r="AL153" s="27">
        <v>3.033039154152966</v>
      </c>
      <c r="AM153" s="27">
        <v>0.1764047000427923</v>
      </c>
      <c r="AN153" s="23">
        <v>0.58832308430805513</v>
      </c>
      <c r="AO153" s="23">
        <v>0.11354013572702756</v>
      </c>
      <c r="AP153" s="23">
        <v>1.4290893219485095</v>
      </c>
      <c r="AQ153" s="24">
        <v>70</v>
      </c>
      <c r="AR153" s="65" t="s">
        <v>68</v>
      </c>
      <c r="AS153" s="157">
        <v>0.3</v>
      </c>
      <c r="AU153" s="32"/>
    </row>
    <row r="154" spans="1:47" ht="18" customHeight="1" x14ac:dyDescent="0.25">
      <c r="A154" s="16">
        <v>153</v>
      </c>
      <c r="B154" s="148" t="s">
        <v>275</v>
      </c>
      <c r="C154" s="150" t="s">
        <v>686</v>
      </c>
      <c r="D154" s="18">
        <v>220.31427599999998</v>
      </c>
      <c r="E154" s="150" t="s">
        <v>871</v>
      </c>
      <c r="F154" s="150" t="s">
        <v>881</v>
      </c>
      <c r="G154" s="18" t="s">
        <v>880</v>
      </c>
      <c r="H154" s="19" t="s">
        <v>704</v>
      </c>
      <c r="I154" s="20">
        <v>388701.65669999999</v>
      </c>
      <c r="J154" s="20">
        <v>276295.2953</v>
      </c>
      <c r="K154" s="20">
        <v>112406.36140000001</v>
      </c>
      <c r="L154" s="20">
        <v>21097.887322999999</v>
      </c>
      <c r="M154" s="20">
        <v>854.06738600000006</v>
      </c>
      <c r="N154" s="20">
        <v>41156.515354000003</v>
      </c>
      <c r="O154" s="153">
        <v>23914.561341000001</v>
      </c>
      <c r="P154" s="21">
        <v>1259.1508666265458</v>
      </c>
      <c r="Q154" s="20">
        <v>83375.601695999998</v>
      </c>
      <c r="R154" s="20">
        <v>133556.04792099999</v>
      </c>
      <c r="S154" s="20">
        <v>415331.37359700003</v>
      </c>
      <c r="T154" s="20">
        <v>65270.136294000004</v>
      </c>
      <c r="U154" s="20">
        <v>510268.16364500002</v>
      </c>
      <c r="V154" s="20">
        <v>38155.469628999999</v>
      </c>
      <c r="W154" s="20">
        <v>180255.708507</v>
      </c>
      <c r="X154" s="20">
        <v>0</v>
      </c>
      <c r="Y154" s="20">
        <v>189045.13862300001</v>
      </c>
      <c r="Z154" s="20">
        <v>321223.02502200002</v>
      </c>
      <c r="AA154" s="21">
        <v>16913.053288726511</v>
      </c>
      <c r="AB154" s="22">
        <v>0.28918415824184474</v>
      </c>
      <c r="AC154" s="22">
        <v>6.1524207393479836E-2</v>
      </c>
      <c r="AD154" s="23">
        <v>4.6866653741771867E-2</v>
      </c>
      <c r="AE154" s="23">
        <v>7.4448465639603931E-2</v>
      </c>
      <c r="AF154" s="24">
        <v>48.18883852567577</v>
      </c>
      <c r="AG154" s="27">
        <v>1.3041232759675467</v>
      </c>
      <c r="AH154" s="27">
        <v>2.3041232759675467</v>
      </c>
      <c r="AI154" s="27">
        <v>1.8415825753896109</v>
      </c>
      <c r="AJ154" s="27">
        <v>1.6535172049866727</v>
      </c>
      <c r="AK154" s="27">
        <v>3.3138626850024333</v>
      </c>
      <c r="AL154" s="27">
        <v>2.9104010095441106</v>
      </c>
      <c r="AM154" s="27">
        <v>5.9552757014195423</v>
      </c>
      <c r="AN154" s="23">
        <v>0.37048193889384229</v>
      </c>
      <c r="AO154" s="23">
        <v>0</v>
      </c>
      <c r="AP154" s="23">
        <v>0.58851677463050045</v>
      </c>
      <c r="AQ154" s="24">
        <v>70.800000000000011</v>
      </c>
      <c r="AR154" s="65" t="s">
        <v>68</v>
      </c>
      <c r="AS154" s="157">
        <v>0.3</v>
      </c>
      <c r="AU154" s="32"/>
    </row>
    <row r="155" spans="1:47" ht="18" customHeight="1" x14ac:dyDescent="0.25">
      <c r="A155" s="16">
        <v>154</v>
      </c>
      <c r="B155" s="148" t="s">
        <v>278</v>
      </c>
      <c r="C155" s="150" t="s">
        <v>686</v>
      </c>
      <c r="D155" s="18">
        <v>463.50070452</v>
      </c>
      <c r="E155" s="150" t="s">
        <v>869</v>
      </c>
      <c r="F155" s="150" t="s">
        <v>870</v>
      </c>
      <c r="G155" s="18" t="s">
        <v>868</v>
      </c>
      <c r="H155" s="19" t="s">
        <v>709</v>
      </c>
      <c r="I155" s="20">
        <v>653168.95341900003</v>
      </c>
      <c r="J155" s="20">
        <v>537323.96031700005</v>
      </c>
      <c r="K155" s="20">
        <v>115844.99310199999</v>
      </c>
      <c r="L155" s="20">
        <v>-4853.8816919999999</v>
      </c>
      <c r="M155" s="20">
        <v>254.514161</v>
      </c>
      <c r="N155" s="20">
        <v>13445.662445</v>
      </c>
      <c r="O155" s="153">
        <v>13279.573753999999</v>
      </c>
      <c r="P155" s="21">
        <v>118.04047616958734</v>
      </c>
      <c r="Q155" s="20">
        <v>114473.467005</v>
      </c>
      <c r="R155" s="20">
        <v>113675.31422099999</v>
      </c>
      <c r="S155" s="20">
        <v>332652.445396</v>
      </c>
      <c r="T155" s="20">
        <v>324552.26772100001</v>
      </c>
      <c r="U155" s="20">
        <v>673836.89500899997</v>
      </c>
      <c r="V155" s="20">
        <v>0</v>
      </c>
      <c r="W155" s="20">
        <v>118090.744064</v>
      </c>
      <c r="X155" s="20">
        <v>0</v>
      </c>
      <c r="Y155" s="20">
        <v>141459.17038600001</v>
      </c>
      <c r="Z155" s="20">
        <v>532377.72462300002</v>
      </c>
      <c r="AA155" s="21">
        <v>4732.239248089676</v>
      </c>
      <c r="AB155" s="22">
        <v>0.17735838866132822</v>
      </c>
      <c r="AC155" s="22">
        <v>2.0330993511691473E-2</v>
      </c>
      <c r="AD155" s="23">
        <v>1.9707400785501115E-2</v>
      </c>
      <c r="AE155" s="23">
        <v>2.4943894418955725E-2</v>
      </c>
      <c r="AF155" s="24">
        <v>52.828740028339716</v>
      </c>
      <c r="AG155" s="27">
        <v>1.8169222578165565</v>
      </c>
      <c r="AH155" s="27">
        <v>2.8169222578165565</v>
      </c>
      <c r="AI155" s="27">
        <v>1.8475535921152006</v>
      </c>
      <c r="AJ155" s="27">
        <v>3.0442010357119851</v>
      </c>
      <c r="AK155" s="27">
        <v>4.6938733872149667</v>
      </c>
      <c r="AL155" s="27">
        <v>5.7459172899153144</v>
      </c>
      <c r="AM155" s="27">
        <v>2.012523153837563</v>
      </c>
      <c r="AN155" s="23">
        <v>0.20993087709171912</v>
      </c>
      <c r="AO155" s="23">
        <v>0</v>
      </c>
      <c r="AP155" s="23">
        <v>0.26571203835805385</v>
      </c>
      <c r="AQ155" s="24">
        <v>64.8</v>
      </c>
      <c r="AR155" s="65" t="s">
        <v>73</v>
      </c>
      <c r="AS155" s="157">
        <v>0.3</v>
      </c>
      <c r="AU155" s="32"/>
    </row>
    <row r="156" spans="1:47" ht="18" customHeight="1" x14ac:dyDescent="0.25">
      <c r="A156" s="16">
        <v>155</v>
      </c>
      <c r="B156" s="148" t="s">
        <v>280</v>
      </c>
      <c r="C156" s="150" t="s">
        <v>686</v>
      </c>
      <c r="D156" s="18">
        <v>6928.9627877500006</v>
      </c>
      <c r="E156" s="150" t="s">
        <v>795</v>
      </c>
      <c r="F156" s="150" t="s">
        <v>851</v>
      </c>
      <c r="G156" s="18" t="s">
        <v>850</v>
      </c>
      <c r="H156" s="19" t="s">
        <v>704</v>
      </c>
      <c r="I156" s="20">
        <v>3316622.518046</v>
      </c>
      <c r="J156" s="20">
        <v>1571091.491158</v>
      </c>
      <c r="K156" s="20">
        <v>1745531.0268880001</v>
      </c>
      <c r="L156" s="20">
        <v>1382524.9899279999</v>
      </c>
      <c r="M156" s="20">
        <v>197572.97487100001</v>
      </c>
      <c r="N156" s="20">
        <v>1439344.874537</v>
      </c>
      <c r="O156" s="153">
        <v>757042.66341000004</v>
      </c>
      <c r="P156" s="21">
        <v>1611.5513428703939</v>
      </c>
      <c r="Q156" s="20">
        <v>8127709.2850200003</v>
      </c>
      <c r="R156" s="20">
        <v>2389525.1525269998</v>
      </c>
      <c r="S156" s="20">
        <v>15298661.497237001</v>
      </c>
      <c r="T156" s="20">
        <v>379163.64970000001</v>
      </c>
      <c r="U156" s="20">
        <v>17593327.165672</v>
      </c>
      <c r="V156" s="20">
        <v>1174992.325379</v>
      </c>
      <c r="W156" s="20">
        <v>4133407.9586220002</v>
      </c>
      <c r="X156" s="20">
        <v>937539.777045</v>
      </c>
      <c r="Y156" s="20">
        <v>7345847.7563549997</v>
      </c>
      <c r="Z156" s="20">
        <v>10247479.409317</v>
      </c>
      <c r="AA156" s="21">
        <v>21814.278113118267</v>
      </c>
      <c r="AB156" s="22">
        <v>0.52629776750004875</v>
      </c>
      <c r="AC156" s="22">
        <v>0.22825710773260213</v>
      </c>
      <c r="AD156" s="23">
        <v>4.3030102054097949E-2</v>
      </c>
      <c r="AE156" s="23">
        <v>7.3875987759653122E-2</v>
      </c>
      <c r="AF156" s="24">
        <v>7.2851303447588505</v>
      </c>
      <c r="AG156" s="27">
        <v>2.7012222481753976</v>
      </c>
      <c r="AH156" s="27">
        <v>3.7012222481753976</v>
      </c>
      <c r="AI156" s="27">
        <v>1.7348764709418278</v>
      </c>
      <c r="AJ156" s="27">
        <v>0.29704856289877074</v>
      </c>
      <c r="AK156" s="27">
        <v>0.19330065041248998</v>
      </c>
      <c r="AL156" s="27">
        <v>1.3879839325141921</v>
      </c>
      <c r="AM156" s="27">
        <v>8.7472059114057004</v>
      </c>
      <c r="AN156" s="23">
        <v>0.41753601733094442</v>
      </c>
      <c r="AO156" s="23">
        <v>9.1489793694300048E-2</v>
      </c>
      <c r="AP156" s="23">
        <v>0.71684435390776791</v>
      </c>
      <c r="AQ156" s="24">
        <v>82.4</v>
      </c>
      <c r="AR156" s="65" t="s">
        <v>64</v>
      </c>
      <c r="AS156" s="157">
        <v>0.5</v>
      </c>
      <c r="AU156" s="32"/>
    </row>
    <row r="157" spans="1:47" ht="18" customHeight="1" x14ac:dyDescent="0.25">
      <c r="A157" s="16">
        <v>156</v>
      </c>
      <c r="B157" s="148" t="s">
        <v>281</v>
      </c>
      <c r="C157" s="150" t="s">
        <v>686</v>
      </c>
      <c r="D157" s="18">
        <v>4483.4128737999999</v>
      </c>
      <c r="E157" s="150" t="s">
        <v>833</v>
      </c>
      <c r="F157" s="150" t="s">
        <v>835</v>
      </c>
      <c r="G157" s="18" t="s">
        <v>836</v>
      </c>
      <c r="H157" s="19" t="s">
        <v>704</v>
      </c>
      <c r="I157" s="20">
        <v>6976421.0200239997</v>
      </c>
      <c r="J157" s="20">
        <v>5481872.9203150002</v>
      </c>
      <c r="K157" s="20">
        <v>1494548.099709</v>
      </c>
      <c r="L157" s="20">
        <v>-16294.131740000001</v>
      </c>
      <c r="M157" s="20">
        <v>171577.74249999999</v>
      </c>
      <c r="N157" s="20">
        <v>465358.46629299998</v>
      </c>
      <c r="O157" s="153">
        <v>105380.813111</v>
      </c>
      <c r="P157" s="21">
        <v>512.40021619349079</v>
      </c>
      <c r="Q157" s="20">
        <v>974349.59201799997</v>
      </c>
      <c r="R157" s="20">
        <v>440248.03826</v>
      </c>
      <c r="S157" s="20">
        <v>5242642.6821689997</v>
      </c>
      <c r="T157" s="20">
        <v>1638063.5226169999</v>
      </c>
      <c r="U157" s="20">
        <v>12248555.637667</v>
      </c>
      <c r="V157" s="20">
        <v>1629959.408974</v>
      </c>
      <c r="W157" s="20">
        <v>2779657.7752109999</v>
      </c>
      <c r="X157" s="20">
        <v>366247.90899500001</v>
      </c>
      <c r="Y157" s="20">
        <v>3990345.0139939999</v>
      </c>
      <c r="Z157" s="20">
        <v>8258210.6236730004</v>
      </c>
      <c r="AA157" s="21">
        <v>40154.45301683413</v>
      </c>
      <c r="AB157" s="22">
        <v>0.21422848412091083</v>
      </c>
      <c r="AC157" s="22">
        <v>1.5105282896277591E-2</v>
      </c>
      <c r="AD157" s="23">
        <v>8.6035297734967896E-3</v>
      </c>
      <c r="AE157" s="23">
        <v>1.2760732065723195E-2</v>
      </c>
      <c r="AF157" s="24">
        <v>2.7122309660473589</v>
      </c>
      <c r="AG157" s="27">
        <v>0.88607487185038025</v>
      </c>
      <c r="AH157" s="27">
        <v>1.8860748718503804</v>
      </c>
      <c r="AI157" s="27">
        <v>1.5355462561670923</v>
      </c>
      <c r="AJ157" s="27">
        <v>2.8325066062383977</v>
      </c>
      <c r="AK157" s="27">
        <v>5.6261869099378954</v>
      </c>
      <c r="AL157" s="27">
        <v>15.846569237643921</v>
      </c>
      <c r="AM157" s="27">
        <v>4.2589441274403956</v>
      </c>
      <c r="AN157" s="23">
        <v>0.32578086200815481</v>
      </c>
      <c r="AO157" s="23">
        <v>4.434954806615287E-2</v>
      </c>
      <c r="AP157" s="23">
        <v>0.48319729246857307</v>
      </c>
      <c r="AQ157" s="24">
        <v>80</v>
      </c>
      <c r="AR157" s="65" t="s">
        <v>64</v>
      </c>
      <c r="AS157" s="157">
        <v>0.5</v>
      </c>
      <c r="AU157" s="32"/>
    </row>
    <row r="158" spans="1:47" ht="18" customHeight="1" x14ac:dyDescent="0.25">
      <c r="A158" s="16">
        <v>157</v>
      </c>
      <c r="B158" s="148" t="s">
        <v>282</v>
      </c>
      <c r="C158" s="150" t="s">
        <v>686</v>
      </c>
      <c r="D158" s="18">
        <v>14291.26411125</v>
      </c>
      <c r="E158" s="150" t="s">
        <v>795</v>
      </c>
      <c r="F158" s="150" t="s">
        <v>852</v>
      </c>
      <c r="G158" s="18" t="s">
        <v>850</v>
      </c>
      <c r="H158" s="19" t="s">
        <v>704</v>
      </c>
      <c r="I158" s="20">
        <v>3440864.4029999999</v>
      </c>
      <c r="J158" s="20">
        <v>1847917.7390000001</v>
      </c>
      <c r="K158" s="20">
        <v>1592946.6640000001</v>
      </c>
      <c r="L158" s="20">
        <v>1300315.4650000001</v>
      </c>
      <c r="M158" s="20">
        <v>17310.005000000001</v>
      </c>
      <c r="N158" s="20">
        <v>1223481.7599999998</v>
      </c>
      <c r="O158" s="153">
        <v>914581.32299999997</v>
      </c>
      <c r="P158" s="21">
        <v>1679.8905640440323</v>
      </c>
      <c r="Q158" s="20">
        <v>6371706.3229999999</v>
      </c>
      <c r="R158" s="20">
        <v>967252.11100000003</v>
      </c>
      <c r="S158" s="20">
        <v>10198044.856000001</v>
      </c>
      <c r="T158" s="20">
        <v>678458.027</v>
      </c>
      <c r="U158" s="20">
        <v>11112420.274</v>
      </c>
      <c r="V158" s="20">
        <v>259403.36499999999</v>
      </c>
      <c r="W158" s="20">
        <v>3091891.7549999999</v>
      </c>
      <c r="X158" s="20">
        <v>549679.64300000016</v>
      </c>
      <c r="Y158" s="20">
        <v>3852940.7319999998</v>
      </c>
      <c r="Z158" s="20">
        <v>7259479.5420000004</v>
      </c>
      <c r="AA158" s="21">
        <v>13334.113518166054</v>
      </c>
      <c r="AB158" s="22">
        <v>0.4629495607589626</v>
      </c>
      <c r="AC158" s="22">
        <v>0.26579987348603462</v>
      </c>
      <c r="AD158" s="23">
        <v>8.2302621791570302E-2</v>
      </c>
      <c r="AE158" s="23">
        <v>0.12598442046825178</v>
      </c>
      <c r="AF158" s="24">
        <v>70.680612743901563</v>
      </c>
      <c r="AG158" s="27">
        <v>2.2983188494579108</v>
      </c>
      <c r="AH158" s="27">
        <v>3.2983188494579108</v>
      </c>
      <c r="AI158" s="27">
        <v>1.2375396152896694</v>
      </c>
      <c r="AJ158" s="27">
        <v>0.48420915706358625</v>
      </c>
      <c r="AK158" s="27">
        <v>0.29001928923333403</v>
      </c>
      <c r="AL158" s="27">
        <v>3.5573604480869414</v>
      </c>
      <c r="AM158" s="27">
        <v>5.0715950966263676</v>
      </c>
      <c r="AN158" s="23">
        <v>0.34672381326458818</v>
      </c>
      <c r="AO158" s="23">
        <v>7.571887761647475E-2</v>
      </c>
      <c r="AP158" s="23">
        <v>0.53074613816440441</v>
      </c>
      <c r="AQ158" s="24">
        <v>84.800000000000011</v>
      </c>
      <c r="AR158" s="65" t="s">
        <v>64</v>
      </c>
      <c r="AS158" s="157">
        <v>0.5</v>
      </c>
      <c r="AU158" s="32"/>
    </row>
    <row r="159" spans="1:47" ht="18" customHeight="1" x14ac:dyDescent="0.25">
      <c r="A159" s="16">
        <v>158</v>
      </c>
      <c r="B159" s="148" t="s">
        <v>283</v>
      </c>
      <c r="C159" s="150" t="s">
        <v>686</v>
      </c>
      <c r="D159" s="18">
        <v>380.08679904000002</v>
      </c>
      <c r="E159" s="150" t="s">
        <v>874</v>
      </c>
      <c r="F159" s="150" t="s">
        <v>875</v>
      </c>
      <c r="G159" s="18" t="s">
        <v>873</v>
      </c>
      <c r="H159" s="19" t="s">
        <v>704</v>
      </c>
      <c r="I159" s="20">
        <v>5198584.3115210002</v>
      </c>
      <c r="J159" s="20">
        <v>4963487.2350679999</v>
      </c>
      <c r="K159" s="20">
        <v>235097.0764529997</v>
      </c>
      <c r="L159" s="20">
        <v>71809.327533000003</v>
      </c>
      <c r="M159" s="20">
        <v>51644.174265000001</v>
      </c>
      <c r="N159" s="20">
        <v>108429.326054</v>
      </c>
      <c r="O159" s="153">
        <v>36623.487738000003</v>
      </c>
      <c r="P159" s="21">
        <v>914.41454823334561</v>
      </c>
      <c r="Q159" s="20">
        <v>135521.373036</v>
      </c>
      <c r="R159" s="20">
        <v>58192.534484000003</v>
      </c>
      <c r="S159" s="20">
        <v>581504.12704199995</v>
      </c>
      <c r="T159" s="20">
        <v>1213490.7181009999</v>
      </c>
      <c r="U159" s="20">
        <v>1909545.0066120001</v>
      </c>
      <c r="V159" s="20">
        <v>48407.131386000001</v>
      </c>
      <c r="W159" s="20">
        <v>575882.04062400002</v>
      </c>
      <c r="X159" s="20">
        <v>602587.51716399996</v>
      </c>
      <c r="Y159" s="20">
        <v>1255922.765992</v>
      </c>
      <c r="Z159" s="20">
        <v>653622.24062000006</v>
      </c>
      <c r="AA159" s="21">
        <v>16319.62772490558</v>
      </c>
      <c r="AB159" s="22">
        <v>4.5223288180973077E-2</v>
      </c>
      <c r="AC159" s="22">
        <v>7.0448963685816827E-3</v>
      </c>
      <c r="AD159" s="23">
        <v>1.9179169703352018E-2</v>
      </c>
      <c r="AE159" s="23">
        <v>5.6031581335513336E-2</v>
      </c>
      <c r="AF159" s="24">
        <v>2.0995461268800675</v>
      </c>
      <c r="AG159" s="27">
        <v>9.7625659794983218E-3</v>
      </c>
      <c r="AH159" s="27">
        <v>1.0097625659794984</v>
      </c>
      <c r="AI159" s="27">
        <v>0.77443421142766145</v>
      </c>
      <c r="AJ159" s="27">
        <v>924.67171882612308</v>
      </c>
      <c r="AK159" s="27">
        <v>36.625125054994058</v>
      </c>
      <c r="AL159" s="27">
        <v>89.334213703140009</v>
      </c>
      <c r="AM159" s="27">
        <v>4.2839918212611474</v>
      </c>
      <c r="AN159" s="23">
        <v>0.65770786320470875</v>
      </c>
      <c r="AO159" s="23">
        <v>0.92192015466366228</v>
      </c>
      <c r="AP159" s="23">
        <v>1.9214810756755794</v>
      </c>
      <c r="AQ159" s="24">
        <v>60</v>
      </c>
      <c r="AR159" s="65" t="s">
        <v>73</v>
      </c>
      <c r="AS159" s="157">
        <v>0.3</v>
      </c>
      <c r="AU159" s="32"/>
    </row>
    <row r="160" spans="1:47" ht="18" customHeight="1" x14ac:dyDescent="0.25">
      <c r="A160" s="16">
        <v>159</v>
      </c>
      <c r="B160" s="148" t="s">
        <v>286</v>
      </c>
      <c r="C160" s="150" t="s">
        <v>686</v>
      </c>
      <c r="D160" s="18">
        <v>151.86374468999998</v>
      </c>
      <c r="E160" s="150" t="s">
        <v>829</v>
      </c>
      <c r="F160" s="150" t="s">
        <v>866</v>
      </c>
      <c r="G160" s="18" t="s">
        <v>867</v>
      </c>
      <c r="H160" s="19" t="s">
        <v>704</v>
      </c>
      <c r="I160" s="20">
        <v>520879.70274400001</v>
      </c>
      <c r="J160" s="20">
        <v>445587.811094</v>
      </c>
      <c r="K160" s="20">
        <v>75291.89164999999</v>
      </c>
      <c r="L160" s="20">
        <v>18104.211298999999</v>
      </c>
      <c r="M160" s="20">
        <v>11252.690962999999</v>
      </c>
      <c r="N160" s="20">
        <v>20160.048589999999</v>
      </c>
      <c r="O160" s="153">
        <v>5506.7221040000004</v>
      </c>
      <c r="P160" s="21">
        <v>96.816709265882906</v>
      </c>
      <c r="Q160" s="20">
        <v>400585.961618</v>
      </c>
      <c r="R160" s="20">
        <v>111463.252979</v>
      </c>
      <c r="S160" s="20">
        <v>620585.82850499998</v>
      </c>
      <c r="T160" s="20">
        <v>358577.13326999999</v>
      </c>
      <c r="U160" s="20">
        <v>995800.54837500001</v>
      </c>
      <c r="V160" s="20">
        <v>209726.14753799999</v>
      </c>
      <c r="W160" s="20">
        <v>373731.06757399999</v>
      </c>
      <c r="X160" s="20">
        <v>11400</v>
      </c>
      <c r="Y160" s="20">
        <v>385131.06757399999</v>
      </c>
      <c r="Z160" s="20">
        <v>610669.48080100003</v>
      </c>
      <c r="AA160" s="21">
        <v>10736.515927925984</v>
      </c>
      <c r="AB160" s="22">
        <v>0.14454756300420515</v>
      </c>
      <c r="AC160" s="22">
        <v>1.0571965225349592E-2</v>
      </c>
      <c r="AD160" s="23">
        <v>5.5299448398438431E-3</v>
      </c>
      <c r="AE160" s="23">
        <v>9.0175164751593109E-3</v>
      </c>
      <c r="AF160" s="24">
        <v>1.7915757800768104</v>
      </c>
      <c r="AG160" s="27">
        <v>0.66051442427146345</v>
      </c>
      <c r="AH160" s="27">
        <v>1.6605144242714633</v>
      </c>
      <c r="AI160" s="27">
        <v>0.58865822505761922</v>
      </c>
      <c r="AJ160" s="27">
        <v>2.1100654521692395</v>
      </c>
      <c r="AK160" s="27">
        <v>1.1123400562871295</v>
      </c>
      <c r="AL160" s="27">
        <v>4.6731069551876017</v>
      </c>
      <c r="AM160" s="27">
        <v>1.4526294468191592</v>
      </c>
      <c r="AN160" s="23">
        <v>0.38675522744236007</v>
      </c>
      <c r="AO160" s="23">
        <v>1.8668036242857435E-2</v>
      </c>
      <c r="AP160" s="23">
        <v>0.63067023927384269</v>
      </c>
      <c r="AQ160" s="24">
        <v>66</v>
      </c>
      <c r="AR160" s="65" t="s">
        <v>71</v>
      </c>
      <c r="AS160" s="157">
        <v>0.3</v>
      </c>
      <c r="AU160" s="32"/>
    </row>
    <row r="161" spans="1:47" ht="18" customHeight="1" x14ac:dyDescent="0.25">
      <c r="A161" s="16">
        <v>160</v>
      </c>
      <c r="B161" s="148" t="s">
        <v>948</v>
      </c>
      <c r="C161" s="150" t="s">
        <v>686</v>
      </c>
      <c r="D161" s="18">
        <v>2884.25</v>
      </c>
      <c r="E161" s="150" t="s">
        <v>844</v>
      </c>
      <c r="F161" s="150" t="s">
        <v>845</v>
      </c>
      <c r="G161" s="18" t="s">
        <v>904</v>
      </c>
      <c r="H161" s="19" t="s">
        <v>704</v>
      </c>
      <c r="I161" s="20">
        <v>900017.949547</v>
      </c>
      <c r="J161" s="20">
        <v>814160.85287299997</v>
      </c>
      <c r="K161" s="20">
        <v>85857.096674000029</v>
      </c>
      <c r="L161" s="20">
        <v>66452.979376999996</v>
      </c>
      <c r="M161" s="20">
        <v>6397.1936029999997</v>
      </c>
      <c r="N161" s="20">
        <v>64422.658141</v>
      </c>
      <c r="O161" s="153">
        <v>45063.917886000003</v>
      </c>
      <c r="P161" s="21">
        <v>434.3510157686747</v>
      </c>
      <c r="Q161" s="20">
        <v>474901.55398600001</v>
      </c>
      <c r="R161" s="20">
        <v>270574.292778</v>
      </c>
      <c r="S161" s="20">
        <v>1483634.8331240001</v>
      </c>
      <c r="T161" s="20">
        <v>14265.873278999999</v>
      </c>
      <c r="U161" s="20">
        <v>1711131.5739490001</v>
      </c>
      <c r="V161" s="20">
        <v>63367.991705</v>
      </c>
      <c r="W161" s="20">
        <v>353963.89523700002</v>
      </c>
      <c r="X161" s="20">
        <v>240463.75001600001</v>
      </c>
      <c r="Y161" s="20">
        <v>594427.64525299997</v>
      </c>
      <c r="Z161" s="20">
        <v>1116703.928696</v>
      </c>
      <c r="AA161" s="21">
        <v>10763.411360925302</v>
      </c>
      <c r="AB161" s="22">
        <v>9.5394871532522102E-2</v>
      </c>
      <c r="AC161" s="22">
        <v>5.0070021279777499E-2</v>
      </c>
      <c r="AD161" s="23">
        <v>2.6335740963507652E-2</v>
      </c>
      <c r="AE161" s="23">
        <v>4.0354400775344405E-2</v>
      </c>
      <c r="AF161" s="24">
        <v>10.070456224865328</v>
      </c>
      <c r="AG161" s="27">
        <v>3.1914863439126124</v>
      </c>
      <c r="AH161" s="27">
        <v>4.1914863439126124</v>
      </c>
      <c r="AI161" s="27">
        <v>2.8498196926627015</v>
      </c>
      <c r="AJ161" s="27">
        <v>0.79670806724517851</v>
      </c>
      <c r="AK161" s="27">
        <v>1.7143781611988602</v>
      </c>
      <c r="AL161" s="27">
        <v>3.3263246863050808</v>
      </c>
      <c r="AM161" s="27">
        <v>63.088878748969854</v>
      </c>
      <c r="AN161" s="23">
        <v>0.34738862534174519</v>
      </c>
      <c r="AO161" s="23">
        <v>0.21533348619700377</v>
      </c>
      <c r="AP161" s="23">
        <v>0.53230550191322989</v>
      </c>
      <c r="AQ161" s="24">
        <v>78.400000000000006</v>
      </c>
      <c r="AR161" s="65" t="s">
        <v>66</v>
      </c>
      <c r="AS161" s="157">
        <v>0.5</v>
      </c>
      <c r="AU161" s="32"/>
    </row>
    <row r="162" spans="1:47" ht="18" customHeight="1" x14ac:dyDescent="0.25">
      <c r="A162" s="16">
        <v>161</v>
      </c>
      <c r="B162" s="148" t="s">
        <v>747</v>
      </c>
      <c r="C162" s="150" t="s">
        <v>686</v>
      </c>
      <c r="D162" s="18">
        <v>441.43845199999998</v>
      </c>
      <c r="E162" s="150" t="s">
        <v>829</v>
      </c>
      <c r="F162" s="150" t="s">
        <v>857</v>
      </c>
      <c r="G162" s="18" t="s">
        <v>858</v>
      </c>
      <c r="H162" s="19" t="s">
        <v>709</v>
      </c>
      <c r="I162" s="20">
        <v>418709.479934</v>
      </c>
      <c r="J162" s="20">
        <v>411760.36204600002</v>
      </c>
      <c r="K162" s="20">
        <v>6949.1178879999961</v>
      </c>
      <c r="L162" s="20">
        <v>-19992.560529999999</v>
      </c>
      <c r="M162" s="20">
        <v>451.218458</v>
      </c>
      <c r="N162" s="20">
        <v>5169.7244810000002</v>
      </c>
      <c r="O162" s="153">
        <v>3446.2411900000002</v>
      </c>
      <c r="P162" s="21">
        <v>191.26768130973784</v>
      </c>
      <c r="Q162" s="20">
        <v>347073.57669999998</v>
      </c>
      <c r="R162" s="20">
        <v>189621.60169899999</v>
      </c>
      <c r="S162" s="20">
        <v>818818.86973499996</v>
      </c>
      <c r="T162" s="20">
        <v>74414.146059999999</v>
      </c>
      <c r="U162" s="20">
        <v>900559.26272700005</v>
      </c>
      <c r="V162" s="20">
        <v>0</v>
      </c>
      <c r="W162" s="20">
        <v>685119.30132299999</v>
      </c>
      <c r="X162" s="20">
        <v>6000</v>
      </c>
      <c r="Y162" s="20">
        <v>691119.30132299999</v>
      </c>
      <c r="Z162" s="20">
        <v>209439.961404</v>
      </c>
      <c r="AA162" s="21">
        <v>11623.99657562681</v>
      </c>
      <c r="AB162" s="22">
        <v>1.6596514339955633E-2</v>
      </c>
      <c r="AC162" s="22">
        <v>8.2306261385417436E-3</v>
      </c>
      <c r="AD162" s="23">
        <v>3.8267789057705916E-3</v>
      </c>
      <c r="AE162" s="23">
        <v>1.6454554168640053E-2</v>
      </c>
      <c r="AF162" s="24">
        <v>11.457253996023363</v>
      </c>
      <c r="AG162" s="27">
        <v>0.19514786425345096</v>
      </c>
      <c r="AH162" s="27">
        <v>1.195147864253451</v>
      </c>
      <c r="AI162" s="27">
        <v>0.68855933867873231</v>
      </c>
      <c r="AJ162" s="27">
        <v>3.131719009321944</v>
      </c>
      <c r="AK162" s="27">
        <v>1.1863777299356713</v>
      </c>
      <c r="AL162" s="27">
        <v>2.2081317538844951</v>
      </c>
      <c r="AM162" s="27">
        <v>5.6267457479979042</v>
      </c>
      <c r="AN162" s="23">
        <v>0.76743344933259461</v>
      </c>
      <c r="AO162" s="23">
        <v>2.8647828044745853E-2</v>
      </c>
      <c r="AP162" s="23">
        <v>3.2998444837843661</v>
      </c>
      <c r="AQ162" s="24">
        <v>47.2</v>
      </c>
      <c r="AR162" s="65" t="s">
        <v>78</v>
      </c>
      <c r="AS162" s="157">
        <v>0.2</v>
      </c>
      <c r="AU162" s="32"/>
    </row>
    <row r="163" spans="1:47" ht="18" customHeight="1" x14ac:dyDescent="0.25">
      <c r="A163" s="16">
        <v>162</v>
      </c>
      <c r="B163" s="148" t="s">
        <v>288</v>
      </c>
      <c r="C163" s="150" t="s">
        <v>686</v>
      </c>
      <c r="D163" s="18">
        <v>947.77804140000001</v>
      </c>
      <c r="E163" s="150" t="s">
        <v>848</v>
      </c>
      <c r="F163" s="150" t="s">
        <v>849</v>
      </c>
      <c r="G163" s="18" t="s">
        <v>847</v>
      </c>
      <c r="H163" s="19" t="s">
        <v>709</v>
      </c>
      <c r="I163" s="20">
        <v>1234689.1391640001</v>
      </c>
      <c r="J163" s="20">
        <v>655308.62068599998</v>
      </c>
      <c r="K163" s="20">
        <v>579380.51847799995</v>
      </c>
      <c r="L163" s="20">
        <v>410278.87995199999</v>
      </c>
      <c r="M163" s="20">
        <v>65707.764886000004</v>
      </c>
      <c r="N163" s="20">
        <v>438192.71815700002</v>
      </c>
      <c r="O163" s="153">
        <v>303679.61962299998</v>
      </c>
      <c r="P163" s="21">
        <v>5671.2954220666334</v>
      </c>
      <c r="Q163" s="20">
        <v>73477.744019000005</v>
      </c>
      <c r="R163" s="20">
        <v>207929.64188000001</v>
      </c>
      <c r="S163" s="20">
        <v>2268302.6308809998</v>
      </c>
      <c r="T163" s="20">
        <v>852576.88208899996</v>
      </c>
      <c r="U163" s="20">
        <v>3698630.7806890002</v>
      </c>
      <c r="V163" s="20">
        <v>563546.77468399995</v>
      </c>
      <c r="W163" s="20">
        <v>1420103.759053</v>
      </c>
      <c r="X163" s="20">
        <v>380349.81226600002</v>
      </c>
      <c r="Y163" s="20">
        <v>2531619.2232880001</v>
      </c>
      <c r="Z163" s="20">
        <v>1167011.5574010001</v>
      </c>
      <c r="AA163" s="21">
        <v>21794.242600815862</v>
      </c>
      <c r="AB163" s="22">
        <v>0.46925213812951716</v>
      </c>
      <c r="AC163" s="22">
        <v>0.24595633831250793</v>
      </c>
      <c r="AD163" s="23">
        <v>8.2105956941835909E-2</v>
      </c>
      <c r="AE163" s="23">
        <v>0.26021989045190902</v>
      </c>
      <c r="AF163" s="24">
        <v>6.6688118050772927</v>
      </c>
      <c r="AG163" s="27">
        <v>0.59727950610709146</v>
      </c>
      <c r="AH163" s="27">
        <v>1.5972795061070915</v>
      </c>
      <c r="AI163" s="27">
        <v>1.5455383966630896</v>
      </c>
      <c r="AJ163" s="27">
        <v>1.4556599639222036</v>
      </c>
      <c r="AK163" s="27">
        <v>8.9184640796340879</v>
      </c>
      <c r="AL163" s="27">
        <v>5.9380140705314233</v>
      </c>
      <c r="AM163" s="27">
        <v>1.4481851022499477</v>
      </c>
      <c r="AN163" s="23">
        <v>0.68447470791242293</v>
      </c>
      <c r="AO163" s="23">
        <v>0.32591777678111455</v>
      </c>
      <c r="AP163" s="23">
        <v>2.1693180390827127</v>
      </c>
      <c r="AQ163" s="24">
        <v>79.2</v>
      </c>
      <c r="AR163" s="65" t="s">
        <v>66</v>
      </c>
      <c r="AS163" s="157">
        <v>0.5</v>
      </c>
      <c r="AU163" s="32"/>
    </row>
    <row r="164" spans="1:47" ht="18" customHeight="1" x14ac:dyDescent="0.25">
      <c r="A164" s="16">
        <v>163</v>
      </c>
      <c r="B164" s="148" t="s">
        <v>296</v>
      </c>
      <c r="C164" s="150" t="s">
        <v>686</v>
      </c>
      <c r="D164" s="18">
        <v>204.61099999999996</v>
      </c>
      <c r="E164" s="150" t="s">
        <v>844</v>
      </c>
      <c r="F164" s="150" t="s">
        <v>845</v>
      </c>
      <c r="G164" s="18" t="s">
        <v>904</v>
      </c>
      <c r="H164" s="19" t="s">
        <v>704</v>
      </c>
      <c r="I164" s="20">
        <v>1353360.889468</v>
      </c>
      <c r="J164" s="20">
        <v>1292169.9614530001</v>
      </c>
      <c r="K164" s="20">
        <v>61190.928014999925</v>
      </c>
      <c r="L164" s="20">
        <v>37077.882761000001</v>
      </c>
      <c r="M164" s="20">
        <v>16649.402979999999</v>
      </c>
      <c r="N164" s="20">
        <v>36599.459290999999</v>
      </c>
      <c r="O164" s="153">
        <v>15957.676119</v>
      </c>
      <c r="P164" s="21">
        <v>1629.9975606741573</v>
      </c>
      <c r="Q164" s="20">
        <v>300111.84812600003</v>
      </c>
      <c r="R164" s="20">
        <v>377200.93069499999</v>
      </c>
      <c r="S164" s="20">
        <v>934292.85597499995</v>
      </c>
      <c r="T164" s="20">
        <v>103096.193367</v>
      </c>
      <c r="U164" s="20">
        <v>1138370.190716</v>
      </c>
      <c r="V164" s="20">
        <v>158211.134651</v>
      </c>
      <c r="W164" s="20">
        <v>752829.93467600003</v>
      </c>
      <c r="X164" s="20">
        <v>0</v>
      </c>
      <c r="Y164" s="20">
        <v>900913.15067200002</v>
      </c>
      <c r="Z164" s="20">
        <v>237457.04004399999</v>
      </c>
      <c r="AA164" s="21">
        <v>24255.060270071503</v>
      </c>
      <c r="AB164" s="22">
        <v>4.5214050805808197E-2</v>
      </c>
      <c r="AC164" s="22">
        <v>1.1791146207330469E-2</v>
      </c>
      <c r="AD164" s="23">
        <v>1.4018002446957179E-2</v>
      </c>
      <c r="AE164" s="23">
        <v>6.7202371073281697E-2</v>
      </c>
      <c r="AF164" s="24">
        <v>2.198244545763286</v>
      </c>
      <c r="AG164" s="27">
        <v>0.2410410544807802</v>
      </c>
      <c r="AH164" s="27">
        <v>1.2410410544807802</v>
      </c>
      <c r="AI164" s="27">
        <v>0.84239610918492003</v>
      </c>
      <c r="AJ164" s="27">
        <v>7.458057435535502</v>
      </c>
      <c r="AK164" s="27">
        <v>4.3056279501184198</v>
      </c>
      <c r="AL164" s="27">
        <v>3.5879044279514543</v>
      </c>
      <c r="AM164" s="27">
        <v>13.127166438147041</v>
      </c>
      <c r="AN164" s="23">
        <v>0.79140613310100227</v>
      </c>
      <c r="AO164" s="23">
        <v>0</v>
      </c>
      <c r="AP164" s="23">
        <v>3.7940048040060796</v>
      </c>
      <c r="AQ164" s="24">
        <v>69.599999999999994</v>
      </c>
      <c r="AR164" s="65" t="s">
        <v>71</v>
      </c>
      <c r="AS164" s="157">
        <v>0.3</v>
      </c>
      <c r="AU164" s="32"/>
    </row>
    <row r="165" spans="1:47" ht="18" customHeight="1" x14ac:dyDescent="0.25">
      <c r="A165" s="16">
        <v>164</v>
      </c>
      <c r="B165" s="148" t="s">
        <v>303</v>
      </c>
      <c r="C165" s="150" t="s">
        <v>686</v>
      </c>
      <c r="D165" s="18">
        <v>132.55217099999999</v>
      </c>
      <c r="E165" s="150" t="s">
        <v>833</v>
      </c>
      <c r="F165" s="150" t="s">
        <v>835</v>
      </c>
      <c r="G165" s="18" t="s">
        <v>836</v>
      </c>
      <c r="H165" s="19" t="s">
        <v>704</v>
      </c>
      <c r="I165" s="20">
        <v>499849.95384700003</v>
      </c>
      <c r="J165" s="20">
        <v>481234.919911</v>
      </c>
      <c r="K165" s="20">
        <v>18615.033935999978</v>
      </c>
      <c r="L165" s="20">
        <v>-2782.3810589999998</v>
      </c>
      <c r="M165" s="20">
        <v>5669.6168530000004</v>
      </c>
      <c r="N165" s="20">
        <v>-2404.1684089999999</v>
      </c>
      <c r="O165" s="153">
        <v>-8349.2379700000001</v>
      </c>
      <c r="P165" s="21">
        <v>-566.89483969296884</v>
      </c>
      <c r="Q165" s="20">
        <v>165744.56326900001</v>
      </c>
      <c r="R165" s="20">
        <v>13582.266186999999</v>
      </c>
      <c r="S165" s="20">
        <v>206067.816735</v>
      </c>
      <c r="T165" s="20">
        <v>53260.389078</v>
      </c>
      <c r="U165" s="20">
        <v>270873.58175800001</v>
      </c>
      <c r="V165" s="20">
        <v>133085.922448</v>
      </c>
      <c r="W165" s="20">
        <v>141540.82316</v>
      </c>
      <c r="X165" s="20">
        <v>0</v>
      </c>
      <c r="Y165" s="20">
        <v>144164.25273800001</v>
      </c>
      <c r="Z165" s="20">
        <v>126709.32902</v>
      </c>
      <c r="AA165" s="21">
        <v>8603.2839189031456</v>
      </c>
      <c r="AB165" s="22">
        <v>3.7241243682695005E-2</v>
      </c>
      <c r="AC165" s="22">
        <v>-1.6703488528390729E-2</v>
      </c>
      <c r="AD165" s="23">
        <v>-3.0823374933105351E-2</v>
      </c>
      <c r="AE165" s="23">
        <v>-6.5892843365007031E-2</v>
      </c>
      <c r="AF165" s="24">
        <v>-0.42404424696315535</v>
      </c>
      <c r="AG165" s="27">
        <v>0.45588963052770759</v>
      </c>
      <c r="AH165" s="27">
        <v>1.4558896305277076</v>
      </c>
      <c r="AI165" s="27">
        <v>0.28488779820375881</v>
      </c>
      <c r="AJ165" s="27">
        <v>7.7463697927600217</v>
      </c>
      <c r="AK165" s="27">
        <v>2.9034733352307049</v>
      </c>
      <c r="AL165" s="27">
        <v>36.801660854314697</v>
      </c>
      <c r="AM165" s="27">
        <v>9.3850225749377891</v>
      </c>
      <c r="AN165" s="23">
        <v>0.53221968640263029</v>
      </c>
      <c r="AO165" s="23">
        <v>0</v>
      </c>
      <c r="AP165" s="23">
        <v>1.1377556321464293</v>
      </c>
      <c r="AQ165" s="24">
        <v>67.599999999999994</v>
      </c>
      <c r="AR165" s="65" t="s">
        <v>71</v>
      </c>
      <c r="AS165" s="157">
        <v>0.3</v>
      </c>
      <c r="AU165" s="32"/>
    </row>
    <row r="166" spans="1:47" ht="18" customHeight="1" x14ac:dyDescent="0.25">
      <c r="A166" s="16">
        <v>165</v>
      </c>
      <c r="B166" s="148" t="s">
        <v>306</v>
      </c>
      <c r="C166" s="150" t="s">
        <v>686</v>
      </c>
      <c r="D166" s="18">
        <v>300</v>
      </c>
      <c r="E166" s="150" t="s">
        <v>848</v>
      </c>
      <c r="F166" s="150" t="s">
        <v>894</v>
      </c>
      <c r="G166" s="18" t="s">
        <v>893</v>
      </c>
      <c r="H166" s="19" t="s">
        <v>704</v>
      </c>
      <c r="I166" s="20">
        <v>587678.79582700005</v>
      </c>
      <c r="J166" s="20">
        <v>464898.28890699998</v>
      </c>
      <c r="K166" s="20">
        <v>122780.50692</v>
      </c>
      <c r="L166" s="20">
        <v>74757.867742000002</v>
      </c>
      <c r="M166" s="20" t="e">
        <v>#N/A</v>
      </c>
      <c r="N166" s="20" t="e">
        <v>#N/A</v>
      </c>
      <c r="O166" s="153">
        <v>58872.820390000001</v>
      </c>
      <c r="P166" s="21">
        <v>5887.2820389999997</v>
      </c>
      <c r="Q166" s="20">
        <v>43577.833937000003</v>
      </c>
      <c r="R166" s="20">
        <v>48415.696017000002</v>
      </c>
      <c r="S166" s="20">
        <v>148939.12393900001</v>
      </c>
      <c r="T166" s="20">
        <v>215104.46811700001</v>
      </c>
      <c r="U166" s="20">
        <v>391424.01361199998</v>
      </c>
      <c r="V166" s="20">
        <v>0</v>
      </c>
      <c r="W166" s="20">
        <v>50557.234855000002</v>
      </c>
      <c r="X166" s="20">
        <v>0</v>
      </c>
      <c r="Y166" s="20">
        <v>51543.734855000002</v>
      </c>
      <c r="Z166" s="20">
        <v>339880.27875699999</v>
      </c>
      <c r="AA166" s="21">
        <v>33988.027875699998</v>
      </c>
      <c r="AB166" s="22">
        <v>0.20892451419353902</v>
      </c>
      <c r="AC166" s="22">
        <v>0.1001785683064374</v>
      </c>
      <c r="AD166" s="23">
        <v>0.15040676693984809</v>
      </c>
      <c r="AE166" s="23">
        <v>0.17321634725412113</v>
      </c>
      <c r="AF166" s="24" t="e">
        <v>#N/A</v>
      </c>
      <c r="AG166" s="27">
        <v>1.9459507499997353</v>
      </c>
      <c r="AH166" s="27">
        <v>2.9459507499997351</v>
      </c>
      <c r="AI166" s="27">
        <v>2.0840002485139868</v>
      </c>
      <c r="AJ166" s="27">
        <v>5.9734449226242301</v>
      </c>
      <c r="AK166" s="27">
        <v>10.668228475492802</v>
      </c>
      <c r="AL166" s="27">
        <v>12.138187492350639</v>
      </c>
      <c r="AM166" s="27">
        <v>2.7320622438551521</v>
      </c>
      <c r="AN166" s="23">
        <v>0.13168260776686239</v>
      </c>
      <c r="AO166" s="23">
        <v>0</v>
      </c>
      <c r="AP166" s="23">
        <v>0.15165262028001217</v>
      </c>
      <c r="AQ166" s="24" t="e">
        <v>#N/A</v>
      </c>
      <c r="AR166" s="65" t="e">
        <v>#N/A</v>
      </c>
      <c r="AS166" s="157" t="e">
        <v>#N/A</v>
      </c>
      <c r="AU166" s="32"/>
    </row>
    <row r="167" spans="1:47" ht="18" customHeight="1" x14ac:dyDescent="0.25">
      <c r="A167" s="16">
        <v>166</v>
      </c>
      <c r="B167" s="148" t="s">
        <v>308</v>
      </c>
      <c r="C167" s="150" t="s">
        <v>686</v>
      </c>
      <c r="D167" s="18">
        <v>840.83709996000005</v>
      </c>
      <c r="E167" s="150" t="s">
        <v>844</v>
      </c>
      <c r="F167" s="150" t="s">
        <v>845</v>
      </c>
      <c r="G167" s="18" t="s">
        <v>904</v>
      </c>
      <c r="H167" s="19" t="s">
        <v>704</v>
      </c>
      <c r="I167" s="20">
        <v>2652886.8950370001</v>
      </c>
      <c r="J167" s="20">
        <v>2163647.7300880002</v>
      </c>
      <c r="K167" s="20">
        <v>489239.16494900006</v>
      </c>
      <c r="L167" s="20">
        <v>377354.08780099999</v>
      </c>
      <c r="M167" s="20">
        <v>77332.032991</v>
      </c>
      <c r="N167" s="20">
        <v>382182.53338400001</v>
      </c>
      <c r="O167" s="153">
        <v>223619.862949</v>
      </c>
      <c r="P167" s="21">
        <v>2173.184008059503</v>
      </c>
      <c r="Q167" s="20">
        <v>667351.77924199996</v>
      </c>
      <c r="R167" s="20">
        <v>1496199.860359</v>
      </c>
      <c r="S167" s="20">
        <v>2954573.366622</v>
      </c>
      <c r="T167" s="20">
        <v>520000.162083</v>
      </c>
      <c r="U167" s="20">
        <v>4256446.6785650002</v>
      </c>
      <c r="V167" s="20">
        <v>834319.35997500003</v>
      </c>
      <c r="W167" s="20">
        <v>2453369.2233500001</v>
      </c>
      <c r="X167" s="20">
        <v>119727.04991</v>
      </c>
      <c r="Y167" s="20">
        <v>2663638.11803</v>
      </c>
      <c r="Z167" s="20">
        <v>1592808.5605359999</v>
      </c>
      <c r="AA167" s="21">
        <v>15479.242523489755</v>
      </c>
      <c r="AB167" s="22">
        <v>0.18441764926513257</v>
      </c>
      <c r="AC167" s="22">
        <v>8.4293025596887033E-2</v>
      </c>
      <c r="AD167" s="23">
        <v>5.2536747159344241E-2</v>
      </c>
      <c r="AE167" s="23">
        <v>0.14039343364261497</v>
      </c>
      <c r="AF167" s="24">
        <v>4.9420986181558026</v>
      </c>
      <c r="AG167" s="27">
        <v>0.20429217848735426</v>
      </c>
      <c r="AH167" s="27">
        <v>1.2042921784873541</v>
      </c>
      <c r="AI167" s="27">
        <v>0.93227776953069841</v>
      </c>
      <c r="AJ167" s="27">
        <v>5.2930266651792168</v>
      </c>
      <c r="AK167" s="27">
        <v>3.2421397490623942</v>
      </c>
      <c r="AL167" s="27">
        <v>1.7730832392942899</v>
      </c>
      <c r="AM167" s="27">
        <v>5.1017039771875279</v>
      </c>
      <c r="AN167" s="23">
        <v>0.62578914272409192</v>
      </c>
      <c r="AO167" s="23">
        <v>7.5167256678800337E-2</v>
      </c>
      <c r="AP167" s="23">
        <v>1.672290182276301</v>
      </c>
      <c r="AQ167" s="24">
        <v>79.599999999999994</v>
      </c>
      <c r="AR167" s="65" t="s">
        <v>66</v>
      </c>
      <c r="AS167" s="157">
        <v>0.5</v>
      </c>
      <c r="AU167" s="32"/>
    </row>
    <row r="168" spans="1:47" ht="18" customHeight="1" x14ac:dyDescent="0.25">
      <c r="A168" s="16">
        <v>167</v>
      </c>
      <c r="B168" s="148" t="s">
        <v>309</v>
      </c>
      <c r="C168" s="150" t="s">
        <v>686</v>
      </c>
      <c r="D168" s="18">
        <v>16.503982030000003</v>
      </c>
      <c r="E168" s="150" t="s">
        <v>848</v>
      </c>
      <c r="F168" s="150" t="s">
        <v>849</v>
      </c>
      <c r="G168" s="18" t="s">
        <v>847</v>
      </c>
      <c r="H168" s="19" t="s">
        <v>704</v>
      </c>
      <c r="I168" s="20">
        <v>28570.673999999999</v>
      </c>
      <c r="J168" s="20">
        <v>26869.747076</v>
      </c>
      <c r="K168" s="20">
        <v>1700.9269240000019</v>
      </c>
      <c r="L168" s="20">
        <v>-815.05947200000003</v>
      </c>
      <c r="M168" s="20">
        <v>0</v>
      </c>
      <c r="N168" s="20">
        <v>2893.2445029999999</v>
      </c>
      <c r="O168" s="153">
        <v>2861.4481930000002</v>
      </c>
      <c r="P168" s="21">
        <v>116.16410426435735</v>
      </c>
      <c r="Q168" s="20">
        <v>28551.221003999999</v>
      </c>
      <c r="R168" s="20">
        <v>9612.4100010000002</v>
      </c>
      <c r="S168" s="20">
        <v>58440.872176999997</v>
      </c>
      <c r="T168" s="20">
        <v>91766.102757000001</v>
      </c>
      <c r="U168" s="20">
        <v>243206.974934</v>
      </c>
      <c r="V168" s="20">
        <v>0</v>
      </c>
      <c r="W168" s="20">
        <v>16282.444626</v>
      </c>
      <c r="X168" s="20">
        <v>0</v>
      </c>
      <c r="Y168" s="20">
        <v>16282.444626</v>
      </c>
      <c r="Z168" s="20">
        <v>226924.53030799999</v>
      </c>
      <c r="AA168" s="21">
        <v>9212.2879817726025</v>
      </c>
      <c r="AB168" s="22">
        <v>5.9534014633326533E-2</v>
      </c>
      <c r="AC168" s="22">
        <v>0.10015333180449297</v>
      </c>
      <c r="AD168" s="23">
        <v>1.1765485729907715E-2</v>
      </c>
      <c r="AE168" s="23">
        <v>1.2609690936084413E-2</v>
      </c>
      <c r="AF168" s="24">
        <v>100</v>
      </c>
      <c r="AG168" s="27">
        <v>2.5891952049805176</v>
      </c>
      <c r="AH168" s="27">
        <v>3.5891952049805176</v>
      </c>
      <c r="AI168" s="27">
        <v>1.8356980084717653</v>
      </c>
      <c r="AJ168" s="27">
        <v>0.67769780942226576</v>
      </c>
      <c r="AK168" s="27">
        <v>0.94110675940043242</v>
      </c>
      <c r="AL168" s="27">
        <v>2.9722695970134159</v>
      </c>
      <c r="AM168" s="27">
        <v>0.31134234909873193</v>
      </c>
      <c r="AN168" s="23">
        <v>6.6948921306301465E-2</v>
      </c>
      <c r="AO168" s="23">
        <v>0</v>
      </c>
      <c r="AP168" s="23">
        <v>7.1752686251681005E-2</v>
      </c>
      <c r="AQ168" s="24">
        <v>68.400000000000006</v>
      </c>
      <c r="AR168" s="65" t="s">
        <v>71</v>
      </c>
      <c r="AS168" s="157">
        <v>0.3</v>
      </c>
      <c r="AU168" s="32"/>
    </row>
    <row r="169" spans="1:47" ht="18" customHeight="1" x14ac:dyDescent="0.25">
      <c r="A169" s="16">
        <v>168</v>
      </c>
      <c r="B169" s="148" t="s">
        <v>311</v>
      </c>
      <c r="C169" s="150" t="s">
        <v>686</v>
      </c>
      <c r="D169" s="18">
        <v>2401.4991100000002</v>
      </c>
      <c r="E169" s="150" t="s">
        <v>795</v>
      </c>
      <c r="F169" s="150" t="s">
        <v>852</v>
      </c>
      <c r="G169" s="18" t="s">
        <v>850</v>
      </c>
      <c r="H169" s="19" t="s">
        <v>704</v>
      </c>
      <c r="I169" s="20">
        <v>1792418.5005910001</v>
      </c>
      <c r="J169" s="20">
        <v>917978.08023700002</v>
      </c>
      <c r="K169" s="20">
        <v>874440.42035399994</v>
      </c>
      <c r="L169" s="20">
        <v>712031.94838399999</v>
      </c>
      <c r="M169" s="20">
        <v>1728.540168</v>
      </c>
      <c r="N169" s="20">
        <v>856034.861439</v>
      </c>
      <c r="O169" s="153">
        <v>674026.504953</v>
      </c>
      <c r="P169" s="21">
        <v>2806.6906298083118</v>
      </c>
      <c r="Q169" s="20">
        <v>2128627.5825140001</v>
      </c>
      <c r="R169" s="20">
        <v>521398.97417599999</v>
      </c>
      <c r="S169" s="20">
        <v>4823604.1478850003</v>
      </c>
      <c r="T169" s="20">
        <v>5795.1483820000003</v>
      </c>
      <c r="U169" s="20">
        <v>5847812.5702020004</v>
      </c>
      <c r="V169" s="20">
        <v>250483.13819299999</v>
      </c>
      <c r="W169" s="20">
        <v>2790088.3580069998</v>
      </c>
      <c r="X169" s="20">
        <v>1487.2739999999999</v>
      </c>
      <c r="Y169" s="20">
        <v>2973306.1230569999</v>
      </c>
      <c r="Z169" s="20">
        <v>2874506.4471450001</v>
      </c>
      <c r="AA169" s="21">
        <v>11969.633614167777</v>
      </c>
      <c r="AB169" s="22">
        <v>0.48785505174471117</v>
      </c>
      <c r="AC169" s="22">
        <v>0.37604304169520597</v>
      </c>
      <c r="AD169" s="23">
        <v>0.11526130443844188</v>
      </c>
      <c r="AE169" s="23">
        <v>0.23448425576587331</v>
      </c>
      <c r="AF169" s="24">
        <v>495.23573549897395</v>
      </c>
      <c r="AG169" s="27">
        <v>0.7288356241630175</v>
      </c>
      <c r="AH169" s="27">
        <v>1.7288356241630176</v>
      </c>
      <c r="AI169" s="27">
        <v>0.96591083133154276</v>
      </c>
      <c r="AJ169" s="27">
        <v>0.88143820151921959</v>
      </c>
      <c r="AK169" s="27">
        <v>0.43125349299139903</v>
      </c>
      <c r="AL169" s="27">
        <v>3.4377100634378372</v>
      </c>
      <c r="AM169" s="27">
        <v>309.29639457694219</v>
      </c>
      <c r="AN169" s="23">
        <v>0.50844757545885111</v>
      </c>
      <c r="AO169" s="23">
        <v>5.1740151825965851E-4</v>
      </c>
      <c r="AP169" s="23">
        <v>1.0343710051546864</v>
      </c>
      <c r="AQ169" s="24">
        <v>88.8</v>
      </c>
      <c r="AR169" s="65" t="s">
        <v>64</v>
      </c>
      <c r="AS169" s="157">
        <v>0.5</v>
      </c>
      <c r="AU169" s="32"/>
    </row>
    <row r="170" spans="1:47" ht="18" customHeight="1" x14ac:dyDescent="0.25">
      <c r="A170" s="16">
        <v>169</v>
      </c>
      <c r="B170" s="148" t="s">
        <v>803</v>
      </c>
      <c r="C170" s="150" t="s">
        <v>686</v>
      </c>
      <c r="D170" s="18">
        <v>409.77</v>
      </c>
      <c r="E170" s="150" t="s">
        <v>844</v>
      </c>
      <c r="F170" s="150" t="s">
        <v>845</v>
      </c>
      <c r="G170" s="18" t="s">
        <v>904</v>
      </c>
      <c r="H170" s="19" t="s">
        <v>704</v>
      </c>
      <c r="I170" s="20">
        <v>527434.10334799998</v>
      </c>
      <c r="J170" s="20">
        <v>479964.093895</v>
      </c>
      <c r="K170" s="20">
        <v>47470.00945299997</v>
      </c>
      <c r="L170" s="20">
        <v>14555.265127999999</v>
      </c>
      <c r="M170" s="20">
        <v>12424.047790000001</v>
      </c>
      <c r="N170" s="20">
        <v>18273.672599000001</v>
      </c>
      <c r="O170" s="153">
        <v>675.18665499999997</v>
      </c>
      <c r="P170" s="21">
        <v>25.869220498084292</v>
      </c>
      <c r="Q170" s="20">
        <v>241727.711354</v>
      </c>
      <c r="R170" s="20">
        <v>92065.249131999997</v>
      </c>
      <c r="S170" s="20">
        <v>873841.06848500005</v>
      </c>
      <c r="T170" s="20">
        <v>41756.643186000001</v>
      </c>
      <c r="U170" s="20">
        <v>1068400.6561209999</v>
      </c>
      <c r="V170" s="20">
        <v>192606.31238799999</v>
      </c>
      <c r="W170" s="20">
        <v>724435.32766199997</v>
      </c>
      <c r="X170" s="20">
        <v>0</v>
      </c>
      <c r="Y170" s="20">
        <v>724435.32766199997</v>
      </c>
      <c r="Z170" s="20">
        <v>343965.32845899998</v>
      </c>
      <c r="AA170" s="21">
        <v>13178.748216819924</v>
      </c>
      <c r="AB170" s="22">
        <v>9.0001782500740854E-2</v>
      </c>
      <c r="AC170" s="22">
        <v>1.2801346191194489E-3</v>
      </c>
      <c r="AD170" s="23">
        <v>6.3196016506707653E-4</v>
      </c>
      <c r="AE170" s="23">
        <v>1.9629497485252529E-3</v>
      </c>
      <c r="AF170" s="24">
        <v>1.4708308361231763</v>
      </c>
      <c r="AG170" s="27">
        <v>0.20623751371317492</v>
      </c>
      <c r="AH170" s="27">
        <v>1.2062375137131749</v>
      </c>
      <c r="AI170" s="27">
        <v>0.87256009335028639</v>
      </c>
      <c r="AJ170" s="27">
        <v>3.5302130991930718</v>
      </c>
      <c r="AK170" s="27">
        <v>1.9855567704941901</v>
      </c>
      <c r="AL170" s="27">
        <v>5.7289162666771594</v>
      </c>
      <c r="AM170" s="27">
        <v>12.631142331020419</v>
      </c>
      <c r="AN170" s="23">
        <v>0.67805586182638511</v>
      </c>
      <c r="AO170" s="23">
        <v>0</v>
      </c>
      <c r="AP170" s="23">
        <v>2.1061289255738207</v>
      </c>
      <c r="AQ170" s="24">
        <v>67.2</v>
      </c>
      <c r="AR170" s="65" t="s">
        <v>71</v>
      </c>
      <c r="AS170" s="157">
        <v>0.3</v>
      </c>
      <c r="AU170" s="32"/>
    </row>
    <row r="171" spans="1:47" ht="18" customHeight="1" x14ac:dyDescent="0.25">
      <c r="A171" s="16">
        <v>170</v>
      </c>
      <c r="B171" s="148" t="s">
        <v>313</v>
      </c>
      <c r="C171" s="150" t="s">
        <v>686</v>
      </c>
      <c r="D171" s="18">
        <v>7347.7665465</v>
      </c>
      <c r="E171" s="150" t="s">
        <v>844</v>
      </c>
      <c r="F171" s="150" t="s">
        <v>903</v>
      </c>
      <c r="G171" s="18" t="s">
        <v>904</v>
      </c>
      <c r="H171" s="19" t="s">
        <v>709</v>
      </c>
      <c r="I171" s="20">
        <v>675062.92697000003</v>
      </c>
      <c r="J171" s="20">
        <v>212663.26312799999</v>
      </c>
      <c r="K171" s="20">
        <v>462399.66384200001</v>
      </c>
      <c r="L171" s="20">
        <v>319642.27029199997</v>
      </c>
      <c r="M171" s="20">
        <v>162526.76441599999</v>
      </c>
      <c r="N171" s="20">
        <v>555210.413528</v>
      </c>
      <c r="O171" s="153">
        <v>324110.02583</v>
      </c>
      <c r="P171" s="21">
        <v>1680.5912253710712</v>
      </c>
      <c r="Q171" s="20">
        <v>28186.073350999999</v>
      </c>
      <c r="R171" s="20">
        <v>376601.26947900001</v>
      </c>
      <c r="S171" s="20">
        <v>1172633.006483</v>
      </c>
      <c r="T171" s="20">
        <v>3668515.279292</v>
      </c>
      <c r="U171" s="20">
        <v>10825176.33075</v>
      </c>
      <c r="V171" s="20">
        <v>909610.37380299997</v>
      </c>
      <c r="W171" s="20">
        <v>2228206.8149609999</v>
      </c>
      <c r="X171" s="20">
        <v>4629816.1788149998</v>
      </c>
      <c r="Y171" s="20">
        <v>6978001.7729559997</v>
      </c>
      <c r="Z171" s="20">
        <v>3847174.557794</v>
      </c>
      <c r="AA171" s="21">
        <v>19948.558480232521</v>
      </c>
      <c r="AB171" s="22">
        <v>0.68497268235046949</v>
      </c>
      <c r="AC171" s="22">
        <v>0.480118242138934</v>
      </c>
      <c r="AD171" s="23">
        <v>2.9940392278815169E-2</v>
      </c>
      <c r="AE171" s="23">
        <v>8.4246249022775624E-2</v>
      </c>
      <c r="AF171" s="24">
        <v>3.4161168194236331</v>
      </c>
      <c r="AG171" s="27">
        <v>-0.47373242079258049</v>
      </c>
      <c r="AH171" s="27">
        <v>0.52626757920741951</v>
      </c>
      <c r="AI171" s="27">
        <v>0.51361791259579792</v>
      </c>
      <c r="AJ171" s="27">
        <v>-0.63952224046118855</v>
      </c>
      <c r="AK171" s="27">
        <v>7.5449765733492997</v>
      </c>
      <c r="AL171" s="27">
        <v>1.7925136787348053</v>
      </c>
      <c r="AM171" s="27">
        <v>0.18401529653715462</v>
      </c>
      <c r="AN171" s="23">
        <v>0.64460860125985064</v>
      </c>
      <c r="AO171" s="23">
        <v>1.2034328334375792</v>
      </c>
      <c r="AP171" s="23">
        <v>1.8137991058448983</v>
      </c>
      <c r="AQ171" s="24">
        <v>57.6</v>
      </c>
      <c r="AR171" s="65" t="s">
        <v>75</v>
      </c>
      <c r="AS171" s="157">
        <v>0.2</v>
      </c>
      <c r="AU171" s="32"/>
    </row>
    <row r="172" spans="1:47" ht="18" customHeight="1" x14ac:dyDescent="0.25">
      <c r="A172" s="16">
        <v>171</v>
      </c>
      <c r="B172" s="148" t="s">
        <v>314</v>
      </c>
      <c r="C172" s="150" t="s">
        <v>686</v>
      </c>
      <c r="D172" s="18">
        <v>459.97332</v>
      </c>
      <c r="E172" s="150" t="s">
        <v>795</v>
      </c>
      <c r="F172" s="150" t="s">
        <v>852</v>
      </c>
      <c r="G172" s="18" t="s">
        <v>850</v>
      </c>
      <c r="H172" s="19" t="s">
        <v>704</v>
      </c>
      <c r="I172" s="20">
        <v>1411122.1351369999</v>
      </c>
      <c r="J172" s="20">
        <v>1025311.948113</v>
      </c>
      <c r="K172" s="20">
        <v>385810.18702399993</v>
      </c>
      <c r="L172" s="20">
        <v>191822.47344900001</v>
      </c>
      <c r="M172" s="20">
        <v>33709.477537999999</v>
      </c>
      <c r="N172" s="20">
        <v>183502.93674999999</v>
      </c>
      <c r="O172" s="153">
        <v>115300.85842400001</v>
      </c>
      <c r="P172" s="21">
        <v>2306.1509252336637</v>
      </c>
      <c r="Q172" s="20">
        <v>673792.76405300002</v>
      </c>
      <c r="R172" s="20">
        <v>184865.51143499999</v>
      </c>
      <c r="S172" s="20">
        <v>1125038.780848</v>
      </c>
      <c r="T172" s="20">
        <v>63712.571215999997</v>
      </c>
      <c r="U172" s="20">
        <v>1751874.894323</v>
      </c>
      <c r="V172" s="20">
        <v>276369.43769599998</v>
      </c>
      <c r="W172" s="20">
        <v>792643.18327899999</v>
      </c>
      <c r="X172" s="20">
        <v>112589.21540099999</v>
      </c>
      <c r="Y172" s="20">
        <v>919089.02636000002</v>
      </c>
      <c r="Z172" s="20">
        <v>832785.86796299997</v>
      </c>
      <c r="AA172" s="21">
        <v>16656.683446899919</v>
      </c>
      <c r="AB172" s="22">
        <v>0.27340665801868613</v>
      </c>
      <c r="AC172" s="22">
        <v>8.1708631416802152E-2</v>
      </c>
      <c r="AD172" s="23">
        <v>6.5815691975286417E-2</v>
      </c>
      <c r="AE172" s="23">
        <v>0.13845198731100794</v>
      </c>
      <c r="AF172" s="24">
        <v>5.4436600669096968</v>
      </c>
      <c r="AG172" s="27">
        <v>0.4193508561998206</v>
      </c>
      <c r="AH172" s="27">
        <v>1.4193508561998207</v>
      </c>
      <c r="AI172" s="27">
        <v>0.56929274901259985</v>
      </c>
      <c r="AJ172" s="27">
        <v>4.2453093406090421</v>
      </c>
      <c r="AK172" s="27">
        <v>1.5217022247991221</v>
      </c>
      <c r="AL172" s="27">
        <v>7.6332363142443702</v>
      </c>
      <c r="AM172" s="27">
        <v>22.148252820514454</v>
      </c>
      <c r="AN172" s="23">
        <v>0.52463165568405257</v>
      </c>
      <c r="AO172" s="23">
        <v>0.13519587655395018</v>
      </c>
      <c r="AP172" s="23">
        <v>1.1036318719097602</v>
      </c>
      <c r="AQ172" s="24">
        <v>81.199999999999989</v>
      </c>
      <c r="AR172" s="65" t="s">
        <v>64</v>
      </c>
      <c r="AS172" s="157">
        <v>0.5</v>
      </c>
      <c r="AU172" s="32"/>
    </row>
    <row r="173" spans="1:47" ht="18" customHeight="1" x14ac:dyDescent="0.25">
      <c r="A173" s="16">
        <v>172</v>
      </c>
      <c r="B173" s="148" t="s">
        <v>316</v>
      </c>
      <c r="C173" s="150" t="s">
        <v>686</v>
      </c>
      <c r="D173" s="18">
        <v>825.1981649999999</v>
      </c>
      <c r="E173" s="150" t="s">
        <v>795</v>
      </c>
      <c r="F173" s="150" t="s">
        <v>851</v>
      </c>
      <c r="G173" s="18" t="s">
        <v>850</v>
      </c>
      <c r="H173" s="19" t="s">
        <v>704</v>
      </c>
      <c r="I173" s="20">
        <v>464651.13971100003</v>
      </c>
      <c r="J173" s="20">
        <v>242211.40939700001</v>
      </c>
      <c r="K173" s="20">
        <v>222439.73031399999</v>
      </c>
      <c r="L173" s="20">
        <v>147726.65842299999</v>
      </c>
      <c r="M173" s="20">
        <v>4482.1799719999999</v>
      </c>
      <c r="N173" s="20">
        <v>182368.23727000001</v>
      </c>
      <c r="O173" s="153">
        <v>138343.19308500001</v>
      </c>
      <c r="P173" s="21">
        <v>2766.1994205991723</v>
      </c>
      <c r="Q173" s="20">
        <v>357878.28171000001</v>
      </c>
      <c r="R173" s="20">
        <v>10976.292577</v>
      </c>
      <c r="S173" s="20">
        <v>1261875.729884</v>
      </c>
      <c r="T173" s="20">
        <v>501542.58009499998</v>
      </c>
      <c r="U173" s="20">
        <v>1994262.8737649999</v>
      </c>
      <c r="V173" s="20">
        <v>12657.5</v>
      </c>
      <c r="W173" s="20">
        <v>442923.30080000003</v>
      </c>
      <c r="X173" s="20">
        <v>46172.5</v>
      </c>
      <c r="Y173" s="20">
        <v>848138.47016699996</v>
      </c>
      <c r="Z173" s="20">
        <v>1146124.4035980001</v>
      </c>
      <c r="AA173" s="21">
        <v>22916.983412544309</v>
      </c>
      <c r="AB173" s="22">
        <v>0.47872416809813756</v>
      </c>
      <c r="AC173" s="22">
        <v>0.29773561552231548</v>
      </c>
      <c r="AD173" s="23">
        <v>6.9370590459731984E-2</v>
      </c>
      <c r="AE173" s="23">
        <v>0.12070521546413517</v>
      </c>
      <c r="AF173" s="24">
        <v>40.687397295344482</v>
      </c>
      <c r="AG173" s="27">
        <v>1.8489712047318869</v>
      </c>
      <c r="AH173" s="27">
        <v>2.8489712047318871</v>
      </c>
      <c r="AI173" s="27">
        <v>2.0409796606798878</v>
      </c>
      <c r="AJ173" s="27">
        <v>0.56737256427789506</v>
      </c>
      <c r="AK173" s="27">
        <v>0.67679829085932497</v>
      </c>
      <c r="AL173" s="27">
        <v>42.332248020123089</v>
      </c>
      <c r="AM173" s="27">
        <v>0.92644405111723083</v>
      </c>
      <c r="AN173" s="23">
        <v>0.42528920400838938</v>
      </c>
      <c r="AO173" s="23">
        <v>4.0285766409869479E-2</v>
      </c>
      <c r="AP173" s="23">
        <v>0.74000559407378452</v>
      </c>
      <c r="AQ173" s="24">
        <v>84</v>
      </c>
      <c r="AR173" s="65" t="s">
        <v>64</v>
      </c>
      <c r="AS173" s="157">
        <v>0.5</v>
      </c>
      <c r="AU173" s="32"/>
    </row>
    <row r="174" spans="1:47" ht="18" customHeight="1" x14ac:dyDescent="0.25">
      <c r="A174" s="16">
        <v>173</v>
      </c>
      <c r="B174" s="148" t="s">
        <v>318</v>
      </c>
      <c r="C174" s="150" t="s">
        <v>686</v>
      </c>
      <c r="D174" s="18">
        <v>1360.8</v>
      </c>
      <c r="E174" s="150" t="s">
        <v>833</v>
      </c>
      <c r="F174" s="150" t="s">
        <v>883</v>
      </c>
      <c r="G174" s="18" t="s">
        <v>882</v>
      </c>
      <c r="H174" s="19" t="s">
        <v>704</v>
      </c>
      <c r="I174" s="20">
        <v>2430904.6305800001</v>
      </c>
      <c r="J174" s="20">
        <v>1901644.0780710001</v>
      </c>
      <c r="K174" s="20">
        <v>529260.55250900006</v>
      </c>
      <c r="L174" s="20">
        <v>208740.41185199999</v>
      </c>
      <c r="M174" s="20">
        <v>3878.76712</v>
      </c>
      <c r="N174" s="20">
        <v>215147.71900499999</v>
      </c>
      <c r="O174" s="153">
        <v>166981.16783399999</v>
      </c>
      <c r="P174" s="21">
        <v>5153.7397479629626</v>
      </c>
      <c r="Q174" s="20">
        <v>144678.22304099999</v>
      </c>
      <c r="R174" s="20">
        <v>135898.15173499999</v>
      </c>
      <c r="S174" s="20">
        <v>546005.43545800017</v>
      </c>
      <c r="T174" s="20">
        <v>296205.37111100001</v>
      </c>
      <c r="U174" s="20">
        <v>918819.49715800001</v>
      </c>
      <c r="V174" s="20">
        <v>0</v>
      </c>
      <c r="W174" s="20">
        <v>268852.90289500001</v>
      </c>
      <c r="X174" s="20">
        <v>55000</v>
      </c>
      <c r="Y174" s="20">
        <v>329722.33373399999</v>
      </c>
      <c r="Z174" s="20">
        <v>589097.16342400003</v>
      </c>
      <c r="AA174" s="21">
        <v>18182.011216790124</v>
      </c>
      <c r="AB174" s="22">
        <v>0.21772164397198976</v>
      </c>
      <c r="AC174" s="22">
        <v>6.8690957980593104E-2</v>
      </c>
      <c r="AD174" s="23">
        <v>0.18173446291735137</v>
      </c>
      <c r="AE174" s="23">
        <v>0.28345267674259034</v>
      </c>
      <c r="AF174" s="24">
        <v>55.468068164143865</v>
      </c>
      <c r="AG174" s="27">
        <v>1.0308705227975223</v>
      </c>
      <c r="AH174" s="27">
        <v>2.0308705227975223</v>
      </c>
      <c r="AI174" s="27">
        <v>1.4927389962894981</v>
      </c>
      <c r="AJ174" s="27">
        <v>8.7709991610032496</v>
      </c>
      <c r="AK174" s="27">
        <v>13.143955172383462</v>
      </c>
      <c r="AL174" s="27">
        <v>17.887694567916121</v>
      </c>
      <c r="AM174" s="27">
        <v>8.2068215760646783</v>
      </c>
      <c r="AN174" s="23">
        <v>0.35885430680766345</v>
      </c>
      <c r="AO174" s="23">
        <v>9.3363206300849211E-2</v>
      </c>
      <c r="AP174" s="23">
        <v>0.55970789575281632</v>
      </c>
      <c r="AQ174" s="24">
        <v>100</v>
      </c>
      <c r="AR174" s="65" t="s">
        <v>61</v>
      </c>
      <c r="AS174" s="157">
        <v>0.5</v>
      </c>
      <c r="AU174" s="32"/>
    </row>
    <row r="175" spans="1:47" ht="18" customHeight="1" x14ac:dyDescent="0.25">
      <c r="A175" s="16">
        <v>174</v>
      </c>
      <c r="B175" s="148" t="s">
        <v>320</v>
      </c>
      <c r="C175" s="150" t="s">
        <v>686</v>
      </c>
      <c r="D175" s="18">
        <v>189.65137639999998</v>
      </c>
      <c r="E175" s="150" t="s">
        <v>844</v>
      </c>
      <c r="F175" s="150" t="s">
        <v>845</v>
      </c>
      <c r="G175" s="18" t="s">
        <v>904</v>
      </c>
      <c r="H175" s="19" t="s">
        <v>704</v>
      </c>
      <c r="I175" s="20">
        <v>1902521.3694470001</v>
      </c>
      <c r="J175" s="20">
        <v>1758918.6437299999</v>
      </c>
      <c r="K175" s="20">
        <v>143602.72571699988</v>
      </c>
      <c r="L175" s="20">
        <v>77647.683739999993</v>
      </c>
      <c r="M175" s="20">
        <v>66248.924692999994</v>
      </c>
      <c r="N175" s="20">
        <v>104774.93193399999</v>
      </c>
      <c r="O175" s="153">
        <v>17800.498441</v>
      </c>
      <c r="P175" s="21">
        <v>1895.9528548309549</v>
      </c>
      <c r="Q175" s="20">
        <v>970416.458613</v>
      </c>
      <c r="R175" s="20">
        <v>390039.88162900001</v>
      </c>
      <c r="S175" s="20">
        <v>1663748.9515209999</v>
      </c>
      <c r="T175" s="20">
        <v>158930.59661000001</v>
      </c>
      <c r="U175" s="20">
        <v>1884455.5458760001</v>
      </c>
      <c r="V175" s="20">
        <v>967409.21292399999</v>
      </c>
      <c r="W175" s="20">
        <v>1571594.3354799999</v>
      </c>
      <c r="X175" s="20">
        <v>24445.441511000001</v>
      </c>
      <c r="Y175" s="20">
        <v>1603048.4015909999</v>
      </c>
      <c r="Z175" s="20">
        <v>281407.14428499999</v>
      </c>
      <c r="AA175" s="21">
        <v>29973.019033448996</v>
      </c>
      <c r="AB175" s="22">
        <v>7.5480216949542295E-2</v>
      </c>
      <c r="AC175" s="22">
        <v>9.3562672813362491E-3</v>
      </c>
      <c r="AD175" s="23">
        <v>9.4459635728500746E-3</v>
      </c>
      <c r="AE175" s="23">
        <v>6.3255318148469727E-2</v>
      </c>
      <c r="AF175" s="24">
        <v>1.5815340765081238</v>
      </c>
      <c r="AG175" s="27">
        <v>5.8637661106645519E-2</v>
      </c>
      <c r="AH175" s="27">
        <v>1.0586376611066455</v>
      </c>
      <c r="AI175" s="27">
        <v>0.44116504956493158</v>
      </c>
      <c r="AJ175" s="27">
        <v>20.644884121708671</v>
      </c>
      <c r="AK175" s="27">
        <v>1.8125399957086392</v>
      </c>
      <c r="AL175" s="27">
        <v>4.8777611189428303</v>
      </c>
      <c r="AM175" s="27">
        <v>11.970768436209925</v>
      </c>
      <c r="AN175" s="23">
        <v>0.85066925834316431</v>
      </c>
      <c r="AO175" s="23">
        <v>8.6868588831001584E-2</v>
      </c>
      <c r="AP175" s="23">
        <v>5.6965447898063477</v>
      </c>
      <c r="AQ175" s="24">
        <v>62.400000000000006</v>
      </c>
      <c r="AR175" s="65" t="s">
        <v>73</v>
      </c>
      <c r="AS175" s="157">
        <v>0.3</v>
      </c>
      <c r="AU175" s="32"/>
    </row>
    <row r="176" spans="1:47" ht="18" customHeight="1" x14ac:dyDescent="0.25">
      <c r="A176" s="16">
        <v>175</v>
      </c>
      <c r="B176" s="148" t="s">
        <v>934</v>
      </c>
      <c r="C176" s="150" t="s">
        <v>686</v>
      </c>
      <c r="D176" s="18">
        <v>326.78243624999999</v>
      </c>
      <c r="E176" s="150" t="s">
        <v>829</v>
      </c>
      <c r="F176" s="150" t="s">
        <v>898</v>
      </c>
      <c r="G176" s="18" t="s">
        <v>901</v>
      </c>
      <c r="H176" s="19" t="s">
        <v>704</v>
      </c>
      <c r="I176" s="20">
        <v>3009179.019909</v>
      </c>
      <c r="J176" s="20">
        <v>2958160.5265199998</v>
      </c>
      <c r="K176" s="20">
        <v>51018.49338900009</v>
      </c>
      <c r="L176" s="20">
        <v>20633.111467999999</v>
      </c>
      <c r="M176" s="20">
        <v>26078.055464000001</v>
      </c>
      <c r="N176" s="20">
        <v>50224.740228000002</v>
      </c>
      <c r="O176" s="153">
        <v>19833.080456</v>
      </c>
      <c r="P176" s="21">
        <v>773.82303258350225</v>
      </c>
      <c r="Q176" s="20">
        <v>80920.203706</v>
      </c>
      <c r="R176" s="20">
        <v>241849.597866</v>
      </c>
      <c r="S176" s="20">
        <v>828919.84746800002</v>
      </c>
      <c r="T176" s="20">
        <v>73809.364463000005</v>
      </c>
      <c r="U176" s="20">
        <v>923843.57954599999</v>
      </c>
      <c r="V176" s="20">
        <v>277794.49562200002</v>
      </c>
      <c r="W176" s="20">
        <v>646847.63879600004</v>
      </c>
      <c r="X176" s="20">
        <v>945</v>
      </c>
      <c r="Y176" s="20">
        <v>647792.63879600004</v>
      </c>
      <c r="Z176" s="20">
        <v>276050.94075000001</v>
      </c>
      <c r="AA176" s="21">
        <v>10770.620156188092</v>
      </c>
      <c r="AB176" s="22">
        <v>1.6954289874898481E-2</v>
      </c>
      <c r="AC176" s="22">
        <v>6.5908609374126792E-3</v>
      </c>
      <c r="AD176" s="23">
        <v>2.1468007025330495E-2</v>
      </c>
      <c r="AE176" s="23">
        <v>7.1845726742012561E-2</v>
      </c>
      <c r="AF176" s="24">
        <v>1.925938852969072</v>
      </c>
      <c r="AG176" s="27">
        <v>0.28147618968030447</v>
      </c>
      <c r="AH176" s="27">
        <v>1.2814761896803044</v>
      </c>
      <c r="AI176" s="27">
        <v>1.1563768635752891</v>
      </c>
      <c r="AJ176" s="27">
        <v>16.527393399889959</v>
      </c>
      <c r="AK176" s="27">
        <v>36.556513590445405</v>
      </c>
      <c r="AL176" s="27">
        <v>12.442356929517311</v>
      </c>
      <c r="AM176" s="27">
        <v>40.769610222256759</v>
      </c>
      <c r="AN176" s="23">
        <v>0.70119298671138863</v>
      </c>
      <c r="AO176" s="23">
        <v>3.4232812155341294E-3</v>
      </c>
      <c r="AP176" s="23">
        <v>2.3466416634408809</v>
      </c>
      <c r="AQ176" s="24">
        <v>70</v>
      </c>
      <c r="AR176" s="65" t="s">
        <v>68</v>
      </c>
      <c r="AS176" s="157">
        <v>0.3</v>
      </c>
      <c r="AU176" s="32"/>
    </row>
    <row r="177" spans="1:47" ht="18" customHeight="1" x14ac:dyDescent="0.25">
      <c r="A177" s="16">
        <v>176</v>
      </c>
      <c r="B177" s="148" t="s">
        <v>322</v>
      </c>
      <c r="C177" s="150" t="s">
        <v>686</v>
      </c>
      <c r="D177" s="18">
        <v>301.47727500000002</v>
      </c>
      <c r="E177" s="150" t="s">
        <v>833</v>
      </c>
      <c r="F177" s="150" t="s">
        <v>837</v>
      </c>
      <c r="G177" s="18" t="s">
        <v>836</v>
      </c>
      <c r="H177" s="19" t="s">
        <v>704</v>
      </c>
      <c r="I177" s="20">
        <v>1737391.6650189999</v>
      </c>
      <c r="J177" s="20">
        <v>1605139.008199</v>
      </c>
      <c r="K177" s="20">
        <v>132252.65682000006</v>
      </c>
      <c r="L177" s="20">
        <v>47432.379708</v>
      </c>
      <c r="M177" s="20">
        <v>38486.224650999997</v>
      </c>
      <c r="N177" s="20">
        <v>47348.985300999993</v>
      </c>
      <c r="O177" s="153">
        <v>6110.2888300000004</v>
      </c>
      <c r="P177" s="21">
        <v>91.205215169203058</v>
      </c>
      <c r="Q177" s="20">
        <v>326913.376506</v>
      </c>
      <c r="R177" s="20">
        <v>101362.540997</v>
      </c>
      <c r="S177" s="20">
        <v>759355.40590100002</v>
      </c>
      <c r="T177" s="20">
        <v>1325666.0442560001</v>
      </c>
      <c r="U177" s="20">
        <v>2190918.840665</v>
      </c>
      <c r="V177" s="20">
        <v>442254.84234999999</v>
      </c>
      <c r="W177" s="20">
        <v>618422.21366400004</v>
      </c>
      <c r="X177" s="20">
        <v>6791.6374999999998</v>
      </c>
      <c r="Y177" s="20">
        <v>682910.49987299996</v>
      </c>
      <c r="Z177" s="20">
        <v>1508008.3407910001</v>
      </c>
      <c r="AA177" s="21">
        <v>22509.283771254399</v>
      </c>
      <c r="AB177" s="22">
        <v>7.6121383268264828E-2</v>
      </c>
      <c r="AC177" s="22">
        <v>3.516932280167914E-3</v>
      </c>
      <c r="AD177" s="23">
        <v>2.7889161006737113E-3</v>
      </c>
      <c r="AE177" s="23">
        <v>4.0518932586241221E-3</v>
      </c>
      <c r="AF177" s="24">
        <v>1.2302839712226674</v>
      </c>
      <c r="AG177" s="27">
        <v>0.22789154257898558</v>
      </c>
      <c r="AH177" s="27">
        <v>1.2278915425789856</v>
      </c>
      <c r="AI177" s="27">
        <v>0.69926664961287044</v>
      </c>
      <c r="AJ177" s="27">
        <v>12.327767770258969</v>
      </c>
      <c r="AK177" s="27">
        <v>4.9099826545933345</v>
      </c>
      <c r="AL177" s="27">
        <v>17.140372053917048</v>
      </c>
      <c r="AM177" s="27">
        <v>1.3105801966845063</v>
      </c>
      <c r="AN177" s="23">
        <v>0.31170050081166817</v>
      </c>
      <c r="AO177" s="23">
        <v>4.5037134850577564E-3</v>
      </c>
      <c r="AP177" s="23">
        <v>0.45285591690745619</v>
      </c>
      <c r="AQ177" s="24">
        <v>66</v>
      </c>
      <c r="AR177" s="65" t="s">
        <v>71</v>
      </c>
      <c r="AS177" s="157">
        <v>0.3</v>
      </c>
      <c r="AU177" s="32"/>
    </row>
    <row r="178" spans="1:47" ht="18" customHeight="1" x14ac:dyDescent="0.25">
      <c r="A178" s="16">
        <v>177</v>
      </c>
      <c r="B178" s="148" t="s">
        <v>330</v>
      </c>
      <c r="C178" s="150" t="s">
        <v>686</v>
      </c>
      <c r="D178" s="18">
        <v>140.0145</v>
      </c>
      <c r="E178" s="150" t="s">
        <v>844</v>
      </c>
      <c r="F178" s="150" t="s">
        <v>845</v>
      </c>
      <c r="G178" s="18" t="s">
        <v>904</v>
      </c>
      <c r="H178" s="19" t="s">
        <v>704</v>
      </c>
      <c r="I178" s="20">
        <v>152131.79573499999</v>
      </c>
      <c r="J178" s="20">
        <v>128890.809249</v>
      </c>
      <c r="K178" s="20">
        <v>23240.986486000005</v>
      </c>
      <c r="L178" s="20">
        <v>15492.158600000001</v>
      </c>
      <c r="M178" s="20">
        <v>18181.681022000001</v>
      </c>
      <c r="N178" s="20">
        <v>14870.500364</v>
      </c>
      <c r="O178" s="153">
        <v>519.55769399999997</v>
      </c>
      <c r="P178" s="21">
        <v>9.9818961383285298</v>
      </c>
      <c r="Q178" s="20">
        <v>327607.253914</v>
      </c>
      <c r="R178" s="20">
        <v>160752.764096</v>
      </c>
      <c r="S178" s="20">
        <v>855119.71916199999</v>
      </c>
      <c r="T178" s="20">
        <v>1097888.5534959999</v>
      </c>
      <c r="U178" s="20">
        <v>1960668.8280430001</v>
      </c>
      <c r="V178" s="20">
        <v>80907.642999999996</v>
      </c>
      <c r="W178" s="20">
        <v>837645.52166700002</v>
      </c>
      <c r="X178" s="20">
        <v>456395.266382</v>
      </c>
      <c r="Y178" s="20">
        <v>1531428.6857759999</v>
      </c>
      <c r="Z178" s="20">
        <v>429240.14226699999</v>
      </c>
      <c r="AA178" s="21">
        <v>8246.688612238233</v>
      </c>
      <c r="AB178" s="22">
        <v>0.15276876456834657</v>
      </c>
      <c r="AC178" s="22">
        <v>3.4151814976602466E-3</v>
      </c>
      <c r="AD178" s="23">
        <v>2.6499003124285167E-4</v>
      </c>
      <c r="AE178" s="23">
        <v>1.2104126404767143E-3</v>
      </c>
      <c r="AF178" s="24">
        <v>0.81788368996280147</v>
      </c>
      <c r="AG178" s="27">
        <v>2.0861088662211834E-2</v>
      </c>
      <c r="AH178" s="27">
        <v>1.0208610886622118</v>
      </c>
      <c r="AI178" s="27">
        <v>0.62975620546289846</v>
      </c>
      <c r="AJ178" s="27">
        <v>8.7060819690592748</v>
      </c>
      <c r="AK178" s="27">
        <v>0.39343087709173574</v>
      </c>
      <c r="AL178" s="27">
        <v>0.9463712589361658</v>
      </c>
      <c r="AM178" s="27">
        <v>0.13856761257831465</v>
      </c>
      <c r="AN178" s="23">
        <v>0.78107463324367887</v>
      </c>
      <c r="AO178" s="23">
        <v>1.0632632446061132</v>
      </c>
      <c r="AP178" s="23">
        <v>3.5677666997496384</v>
      </c>
      <c r="AQ178" s="24">
        <v>48.8</v>
      </c>
      <c r="AR178" s="65" t="s">
        <v>78</v>
      </c>
      <c r="AS178" s="157">
        <v>0.2</v>
      </c>
      <c r="AU178" s="32"/>
    </row>
    <row r="179" spans="1:47" ht="18" customHeight="1" x14ac:dyDescent="0.25">
      <c r="A179" s="16">
        <v>178</v>
      </c>
      <c r="B179" s="148" t="s">
        <v>332</v>
      </c>
      <c r="C179" s="150" t="s">
        <v>686</v>
      </c>
      <c r="D179" s="18">
        <v>237.07868625</v>
      </c>
      <c r="E179" s="150" t="s">
        <v>848</v>
      </c>
      <c r="F179" s="150" t="s">
        <v>887</v>
      </c>
      <c r="G179" s="18" t="s">
        <v>882</v>
      </c>
      <c r="H179" s="19" t="s">
        <v>704</v>
      </c>
      <c r="I179" s="20">
        <v>275404.28864300001</v>
      </c>
      <c r="J179" s="20">
        <v>235931.39267500001</v>
      </c>
      <c r="K179" s="20">
        <v>39472.895968000012</v>
      </c>
      <c r="L179" s="20">
        <v>6790.1650719999998</v>
      </c>
      <c r="M179" s="20">
        <v>1060.6089360000001</v>
      </c>
      <c r="N179" s="20">
        <v>13819.389198000001</v>
      </c>
      <c r="O179" s="153">
        <v>9697.8939339999997</v>
      </c>
      <c r="P179" s="21">
        <v>644.26639052417136</v>
      </c>
      <c r="Q179" s="20">
        <v>97338.830249000006</v>
      </c>
      <c r="R179" s="20">
        <v>42127.372392999998</v>
      </c>
      <c r="S179" s="20">
        <v>187331.93348800001</v>
      </c>
      <c r="T179" s="20">
        <v>67686.827162000001</v>
      </c>
      <c r="U179" s="20">
        <v>259305.55569899999</v>
      </c>
      <c r="V179" s="20">
        <v>11191.396881000001</v>
      </c>
      <c r="W179" s="20">
        <v>62711.506681999999</v>
      </c>
      <c r="X179" s="20">
        <v>0</v>
      </c>
      <c r="Y179" s="20">
        <v>66731.188682000007</v>
      </c>
      <c r="Z179" s="20">
        <v>192574.36701700001</v>
      </c>
      <c r="AA179" s="21">
        <v>12793.416095276469</v>
      </c>
      <c r="AB179" s="22">
        <v>0.14332709255362316</v>
      </c>
      <c r="AC179" s="22">
        <v>3.5213300351219834E-2</v>
      </c>
      <c r="AD179" s="23">
        <v>3.7399483816911522E-2</v>
      </c>
      <c r="AE179" s="23">
        <v>5.0359214906020654E-2</v>
      </c>
      <c r="AF179" s="24">
        <v>13.029674490692768</v>
      </c>
      <c r="AG179" s="27">
        <v>1.9872019251256428</v>
      </c>
      <c r="AH179" s="27">
        <v>2.987201925125643</v>
      </c>
      <c r="AI179" s="27">
        <v>1.4350333455603388</v>
      </c>
      <c r="AJ179" s="27">
        <v>2.2099449961901456</v>
      </c>
      <c r="AK179" s="27">
        <v>2.4238157790829198</v>
      </c>
      <c r="AL179" s="27">
        <v>6.5374190935478795</v>
      </c>
      <c r="AM179" s="27">
        <v>4.0688018657434499</v>
      </c>
      <c r="AN179" s="23">
        <v>0.25734577302871631</v>
      </c>
      <c r="AO179" s="23">
        <v>0</v>
      </c>
      <c r="AP179" s="23">
        <v>0.34652165662374546</v>
      </c>
      <c r="AQ179" s="24">
        <v>78.400000000000006</v>
      </c>
      <c r="AR179" s="65" t="s">
        <v>66</v>
      </c>
      <c r="AS179" s="157">
        <v>0.5</v>
      </c>
      <c r="AU179" s="32"/>
    </row>
    <row r="180" spans="1:47" ht="18" customHeight="1" x14ac:dyDescent="0.25">
      <c r="A180" s="16">
        <v>179</v>
      </c>
      <c r="B180" s="148" t="s">
        <v>334</v>
      </c>
      <c r="C180" s="150" t="s">
        <v>686</v>
      </c>
      <c r="D180" s="18">
        <v>128.02728440000001</v>
      </c>
      <c r="E180" s="150" t="s">
        <v>844</v>
      </c>
      <c r="F180" s="150" t="s">
        <v>845</v>
      </c>
      <c r="G180" s="18" t="s">
        <v>904</v>
      </c>
      <c r="H180" s="19" t="s">
        <v>704</v>
      </c>
      <c r="I180" s="20">
        <v>324895.45250900002</v>
      </c>
      <c r="J180" s="20">
        <v>286632.56701</v>
      </c>
      <c r="K180" s="20">
        <v>38262.885499000011</v>
      </c>
      <c r="L180" s="20">
        <v>14032.258887</v>
      </c>
      <c r="M180" s="20">
        <v>2936.6346629999998</v>
      </c>
      <c r="N180" s="20">
        <v>8467.6677600000003</v>
      </c>
      <c r="O180" s="153">
        <v>4679.4749940000002</v>
      </c>
      <c r="P180" s="21">
        <v>453.22753034664851</v>
      </c>
      <c r="Q180" s="20">
        <v>43908.718008999997</v>
      </c>
      <c r="R180" s="20">
        <v>89826.135563999997</v>
      </c>
      <c r="S180" s="20">
        <v>208224.95091300001</v>
      </c>
      <c r="T180" s="20">
        <v>29946.171423</v>
      </c>
      <c r="U180" s="20">
        <v>316109.34391599998</v>
      </c>
      <c r="V180" s="20">
        <v>62676.395526</v>
      </c>
      <c r="W180" s="20">
        <v>169168.867734</v>
      </c>
      <c r="X180" s="20">
        <v>0</v>
      </c>
      <c r="Y180" s="20">
        <v>169168.867734</v>
      </c>
      <c r="Z180" s="20">
        <v>146940.47618200001</v>
      </c>
      <c r="AA180" s="21">
        <v>14231.824983212719</v>
      </c>
      <c r="AB180" s="22">
        <v>0.11776984012400137</v>
      </c>
      <c r="AC180" s="22">
        <v>1.4403017825773886E-2</v>
      </c>
      <c r="AD180" s="23">
        <v>1.4803342843429143E-2</v>
      </c>
      <c r="AE180" s="23">
        <v>3.1846058455697511E-2</v>
      </c>
      <c r="AF180" s="24">
        <v>2.8834597189388282</v>
      </c>
      <c r="AG180" s="27">
        <v>0.23087039419340166</v>
      </c>
      <c r="AH180" s="27">
        <v>1.2308703941934016</v>
      </c>
      <c r="AI180" s="27">
        <v>0.97131484714060834</v>
      </c>
      <c r="AJ180" s="27">
        <v>8.318690100590846</v>
      </c>
      <c r="AK180" s="27">
        <v>6.5279192836203679</v>
      </c>
      <c r="AL180" s="27">
        <v>3.616936768670362</v>
      </c>
      <c r="AM180" s="27">
        <v>10.849315190237165</v>
      </c>
      <c r="AN180" s="23">
        <v>0.53515933960798512</v>
      </c>
      <c r="AO180" s="23">
        <v>0</v>
      </c>
      <c r="AP180" s="23">
        <v>1.1512748027607314</v>
      </c>
      <c r="AQ180" s="24">
        <v>78.8</v>
      </c>
      <c r="AR180" s="65" t="s">
        <v>66</v>
      </c>
      <c r="AS180" s="157">
        <v>0.5</v>
      </c>
      <c r="AU180" s="32"/>
    </row>
    <row r="181" spans="1:47" ht="18" customHeight="1" x14ac:dyDescent="0.25">
      <c r="A181" s="16">
        <v>180</v>
      </c>
      <c r="B181" s="148" t="s">
        <v>336</v>
      </c>
      <c r="C181" s="150" t="s">
        <v>686</v>
      </c>
      <c r="D181" s="18">
        <v>154.86159656000001</v>
      </c>
      <c r="E181" s="150" t="s">
        <v>844</v>
      </c>
      <c r="F181" s="150" t="s">
        <v>856</v>
      </c>
      <c r="G181" s="18" t="s">
        <v>862</v>
      </c>
      <c r="H181" s="19" t="s">
        <v>704</v>
      </c>
      <c r="I181" s="20">
        <v>38481.403445000004</v>
      </c>
      <c r="J181" s="20">
        <v>37023.911812999999</v>
      </c>
      <c r="K181" s="20">
        <v>1457.4916320000009</v>
      </c>
      <c r="L181" s="20">
        <v>-5110.6548069999999</v>
      </c>
      <c r="M181" s="20">
        <v>19508.065297000001</v>
      </c>
      <c r="N181" s="20">
        <v>12109.763487</v>
      </c>
      <c r="O181" s="153">
        <v>-6767.0434869999999</v>
      </c>
      <c r="P181" s="21">
        <v>-163.42813972975097</v>
      </c>
      <c r="Q181" s="20">
        <v>0.42099999999999999</v>
      </c>
      <c r="R181" s="20">
        <v>6123.467079</v>
      </c>
      <c r="S181" s="20">
        <v>653314.72726499999</v>
      </c>
      <c r="T181" s="20">
        <v>3231.9551000000001</v>
      </c>
      <c r="U181" s="20">
        <v>691995.50769999996</v>
      </c>
      <c r="V181" s="20">
        <v>160159.01055800001</v>
      </c>
      <c r="W181" s="20">
        <v>180058.13920599999</v>
      </c>
      <c r="X181" s="20">
        <v>0</v>
      </c>
      <c r="Y181" s="20">
        <v>181169.562213</v>
      </c>
      <c r="Z181" s="20">
        <v>510825.94548699999</v>
      </c>
      <c r="AA181" s="21">
        <v>12336.751515932971</v>
      </c>
      <c r="AB181" s="22">
        <v>3.7875220275766133E-2</v>
      </c>
      <c r="AC181" s="22">
        <v>-0.17585230478072028</v>
      </c>
      <c r="AD181" s="23">
        <v>-9.7790280597221859E-3</v>
      </c>
      <c r="AE181" s="23">
        <v>-1.3247258771377763E-2</v>
      </c>
      <c r="AF181" s="24">
        <v>0.62075676406836044</v>
      </c>
      <c r="AG181" s="27">
        <v>2.6283543201430013</v>
      </c>
      <c r="AH181" s="27">
        <v>3.6283543201430013</v>
      </c>
      <c r="AI181" s="27">
        <v>3.6283519820093195</v>
      </c>
      <c r="AJ181" s="27">
        <v>8.1311923417329374E-2</v>
      </c>
      <c r="AK181" s="27">
        <v>87942.78340380048</v>
      </c>
      <c r="AL181" s="27">
        <v>6.2842508906382912</v>
      </c>
      <c r="AM181" s="27">
        <v>11.906540237826944</v>
      </c>
      <c r="AN181" s="23">
        <v>0.26180742533308793</v>
      </c>
      <c r="AO181" s="23">
        <v>0</v>
      </c>
      <c r="AP181" s="23">
        <v>0.35466006340042211</v>
      </c>
      <c r="AQ181" s="24">
        <v>72</v>
      </c>
      <c r="AR181" s="65" t="s">
        <v>68</v>
      </c>
      <c r="AS181" s="157">
        <v>0.3</v>
      </c>
      <c r="AU181" s="32"/>
    </row>
    <row r="182" spans="1:47" ht="18" customHeight="1" x14ac:dyDescent="0.25">
      <c r="A182" s="16">
        <v>181</v>
      </c>
      <c r="B182" s="148" t="s">
        <v>945</v>
      </c>
      <c r="C182" s="150" t="s">
        <v>686</v>
      </c>
      <c r="D182" s="18">
        <v>2805.5273400000001</v>
      </c>
      <c r="E182" s="150" t="s">
        <v>829</v>
      </c>
      <c r="F182" s="150" t="s">
        <v>866</v>
      </c>
      <c r="G182" s="18" t="s">
        <v>867</v>
      </c>
      <c r="H182" s="19" t="s">
        <v>709</v>
      </c>
      <c r="I182" s="20">
        <v>3950826.716</v>
      </c>
      <c r="J182" s="20">
        <v>3157344.9131220002</v>
      </c>
      <c r="K182" s="20">
        <v>793481.80287799996</v>
      </c>
      <c r="L182" s="20">
        <v>437437.23981699999</v>
      </c>
      <c r="M182" s="20">
        <v>33763.704660000003</v>
      </c>
      <c r="N182" s="20">
        <v>483665.21637699998</v>
      </c>
      <c r="O182" s="153">
        <v>369826.06856099999</v>
      </c>
      <c r="P182" s="21">
        <v>7395.1310865757241</v>
      </c>
      <c r="Q182" s="20">
        <v>680653.44292599999</v>
      </c>
      <c r="R182" s="20">
        <v>478602.26185100002</v>
      </c>
      <c r="S182" s="20">
        <v>1889262.821063</v>
      </c>
      <c r="T182" s="20">
        <v>598802.44030500005</v>
      </c>
      <c r="U182" s="20">
        <v>2540591.7881820002</v>
      </c>
      <c r="V182" s="20">
        <v>675723.466044</v>
      </c>
      <c r="W182" s="20">
        <v>1505374.1905090001</v>
      </c>
      <c r="X182" s="20">
        <v>101494.452777</v>
      </c>
      <c r="Y182" s="20">
        <v>1606868.643286</v>
      </c>
      <c r="Z182" s="20">
        <v>933723.14489600004</v>
      </c>
      <c r="AA182" s="21">
        <v>18670.952758801344</v>
      </c>
      <c r="AB182" s="22">
        <v>0.20083943435549045</v>
      </c>
      <c r="AC182" s="22">
        <v>9.3607261250736165E-2</v>
      </c>
      <c r="AD182" s="23">
        <v>0.14556689913008047</v>
      </c>
      <c r="AE182" s="23">
        <v>0.39607679276515306</v>
      </c>
      <c r="AF182" s="24">
        <v>14.325004357415793</v>
      </c>
      <c r="AG182" s="27">
        <v>0.25501209797160052</v>
      </c>
      <c r="AH182" s="27">
        <v>1.2550120979716004</v>
      </c>
      <c r="AI182" s="27">
        <v>0.80286309261642286</v>
      </c>
      <c r="AJ182" s="27">
        <v>10.291596055602003</v>
      </c>
      <c r="AK182" s="27">
        <v>4.6386967493313094</v>
      </c>
      <c r="AL182" s="27">
        <v>8.254926963195139</v>
      </c>
      <c r="AM182" s="27">
        <v>6.5978801188379359</v>
      </c>
      <c r="AN182" s="23">
        <v>0.63247809064038785</v>
      </c>
      <c r="AO182" s="23">
        <v>0.1086986579820774</v>
      </c>
      <c r="AP182" s="23">
        <v>1.720926221085562</v>
      </c>
      <c r="AQ182" s="24">
        <v>88.8</v>
      </c>
      <c r="AR182" s="65" t="s">
        <v>64</v>
      </c>
      <c r="AS182" s="157">
        <v>0.5</v>
      </c>
      <c r="AU182" s="32"/>
    </row>
    <row r="183" spans="1:47" ht="18" customHeight="1" x14ac:dyDescent="0.25">
      <c r="A183" s="16">
        <v>182</v>
      </c>
      <c r="B183" s="148" t="s">
        <v>341</v>
      </c>
      <c r="C183" s="150" t="s">
        <v>686</v>
      </c>
      <c r="D183" s="18">
        <v>86852.721012099995</v>
      </c>
      <c r="E183" s="150" t="s">
        <v>833</v>
      </c>
      <c r="F183" s="150" t="s">
        <v>835</v>
      </c>
      <c r="G183" s="18" t="s">
        <v>900</v>
      </c>
      <c r="H183" s="19" t="s">
        <v>706</v>
      </c>
      <c r="I183" s="20">
        <v>37936282</v>
      </c>
      <c r="J183" s="20">
        <v>26835913</v>
      </c>
      <c r="K183" s="20">
        <v>11100368.999999998</v>
      </c>
      <c r="L183" s="20">
        <v>4783050</v>
      </c>
      <c r="M183" s="20">
        <v>1936419</v>
      </c>
      <c r="N183" s="20">
        <v>8459775</v>
      </c>
      <c r="O183" s="153">
        <v>5247094</v>
      </c>
      <c r="P183" s="21">
        <v>4488.7377120365209</v>
      </c>
      <c r="Q183" s="20">
        <v>6002870</v>
      </c>
      <c r="R183" s="20">
        <v>1242769</v>
      </c>
      <c r="S183" s="20">
        <v>19179419</v>
      </c>
      <c r="T183" s="20">
        <v>26260948</v>
      </c>
      <c r="U183" s="20">
        <v>72408102</v>
      </c>
      <c r="V183" s="20">
        <v>15180409</v>
      </c>
      <c r="W183" s="20">
        <v>21695888</v>
      </c>
      <c r="X183" s="20">
        <v>10298452</v>
      </c>
      <c r="Y183" s="20">
        <v>33891988</v>
      </c>
      <c r="Z183" s="20">
        <v>38516114</v>
      </c>
      <c r="AA183" s="21">
        <v>32949.425612138417</v>
      </c>
      <c r="AB183" s="22">
        <v>0.29260561169383964</v>
      </c>
      <c r="AC183" s="22">
        <v>0.1383133434109331</v>
      </c>
      <c r="AD183" s="23">
        <v>7.2465564696061219E-2</v>
      </c>
      <c r="AE183" s="23">
        <v>0.13623113692102998</v>
      </c>
      <c r="AF183" s="24">
        <v>4.3687729773360005</v>
      </c>
      <c r="AG183" s="27">
        <v>-0.11598829234369204</v>
      </c>
      <c r="AH183" s="27">
        <v>0.88401170765630799</v>
      </c>
      <c r="AI183" s="27">
        <v>0.60732932434016995</v>
      </c>
      <c r="AJ183" s="27">
        <v>-15.075203390147067</v>
      </c>
      <c r="AK183" s="27">
        <v>4.4705137709129135</v>
      </c>
      <c r="AL183" s="27">
        <v>30.525610149593369</v>
      </c>
      <c r="AM183" s="27">
        <v>1.4445892052335658</v>
      </c>
      <c r="AN183" s="23">
        <v>0.46806900144958918</v>
      </c>
      <c r="AO183" s="23">
        <v>0.26738034891058843</v>
      </c>
      <c r="AP183" s="23">
        <v>0.87994308044679692</v>
      </c>
      <c r="AQ183" s="24">
        <v>71.199999999999989</v>
      </c>
      <c r="AR183" s="65" t="s">
        <v>68</v>
      </c>
      <c r="AS183" s="157">
        <v>0.3</v>
      </c>
      <c r="AU183" s="32"/>
    </row>
    <row r="184" spans="1:47" ht="18" customHeight="1" x14ac:dyDescent="0.25">
      <c r="A184" s="16">
        <v>183</v>
      </c>
      <c r="B184" s="148" t="s">
        <v>342</v>
      </c>
      <c r="C184" s="150" t="s">
        <v>686</v>
      </c>
      <c r="D184" s="18">
        <v>53084.050716400001</v>
      </c>
      <c r="E184" s="150" t="s">
        <v>829</v>
      </c>
      <c r="F184" s="150" t="s">
        <v>830</v>
      </c>
      <c r="G184" s="18" t="s">
        <v>900</v>
      </c>
      <c r="H184" s="19" t="s">
        <v>709</v>
      </c>
      <c r="I184" s="20">
        <v>97801505.319362</v>
      </c>
      <c r="J184" s="20">
        <v>79925581.632838994</v>
      </c>
      <c r="K184" s="20">
        <v>17875923.686523002</v>
      </c>
      <c r="L184" s="20">
        <v>4744254.7931239996</v>
      </c>
      <c r="M184" s="20">
        <v>522581.72561000002</v>
      </c>
      <c r="N184" s="20">
        <v>5315397.5615689997</v>
      </c>
      <c r="O184" s="153">
        <v>3666726.3504610001</v>
      </c>
      <c r="P184" s="21">
        <v>8281.9695084883497</v>
      </c>
      <c r="Q184" s="20">
        <v>16989973.677730002</v>
      </c>
      <c r="R184" s="20">
        <v>213184.365169</v>
      </c>
      <c r="S184" s="20">
        <v>26686795.166646</v>
      </c>
      <c r="T184" s="20">
        <v>4507684.1409099996</v>
      </c>
      <c r="U184" s="20">
        <v>32353399.506604999</v>
      </c>
      <c r="V184" s="20">
        <v>8912537.0665240008</v>
      </c>
      <c r="W184" s="20">
        <v>19942671.606559001</v>
      </c>
      <c r="X184" s="20">
        <v>1121001.6666580001</v>
      </c>
      <c r="Y184" s="20">
        <v>21063673.273217</v>
      </c>
      <c r="Z184" s="20">
        <v>11289726.233387999</v>
      </c>
      <c r="AA184" s="21">
        <v>25499.903589027028</v>
      </c>
      <c r="AB184" s="22">
        <v>0.1827775925140496</v>
      </c>
      <c r="AC184" s="22">
        <v>3.7491512410648853E-2</v>
      </c>
      <c r="AD184" s="23">
        <v>0.11333357255741956</v>
      </c>
      <c r="AE184" s="23">
        <v>0.3247843459318881</v>
      </c>
      <c r="AF184" s="24">
        <v>10.17141874864536</v>
      </c>
      <c r="AG184" s="27">
        <v>0.33817553099901149</v>
      </c>
      <c r="AH184" s="27">
        <v>1.3381755309990115</v>
      </c>
      <c r="AI184" s="27">
        <v>0.4862348275206409</v>
      </c>
      <c r="AJ184" s="27">
        <v>14.501736874776411</v>
      </c>
      <c r="AK184" s="27">
        <v>4.7042793090140735</v>
      </c>
      <c r="AL184" s="27">
        <v>458.76490633743583</v>
      </c>
      <c r="AM184" s="27">
        <v>21.696618987065513</v>
      </c>
      <c r="AN184" s="23">
        <v>0.65104976894056577</v>
      </c>
      <c r="AO184" s="23">
        <v>9.9293963687336659E-2</v>
      </c>
      <c r="AP184" s="23">
        <v>1.8657381798084469</v>
      </c>
      <c r="AQ184" s="24">
        <v>75.600000000000009</v>
      </c>
      <c r="AR184" s="65" t="s">
        <v>66</v>
      </c>
      <c r="AS184" s="157">
        <v>0.5</v>
      </c>
      <c r="AU184" s="32"/>
    </row>
    <row r="185" spans="1:47" ht="18" customHeight="1" x14ac:dyDescent="0.25">
      <c r="A185" s="16">
        <v>184</v>
      </c>
      <c r="B185" s="148" t="s">
        <v>343</v>
      </c>
      <c r="C185" s="150" t="s">
        <v>686</v>
      </c>
      <c r="D185" s="18">
        <v>1238.2134694000001</v>
      </c>
      <c r="E185" s="150" t="s">
        <v>833</v>
      </c>
      <c r="F185" s="150" t="s">
        <v>835</v>
      </c>
      <c r="G185" s="18" t="s">
        <v>836</v>
      </c>
      <c r="H185" s="19" t="s">
        <v>704</v>
      </c>
      <c r="I185" s="20">
        <v>1069190.3573459999</v>
      </c>
      <c r="J185" s="20">
        <v>845992.24910799996</v>
      </c>
      <c r="K185" s="20">
        <v>223198.1082380001</v>
      </c>
      <c r="L185" s="20">
        <v>83783.933304999999</v>
      </c>
      <c r="M185" s="20">
        <v>27171.531133</v>
      </c>
      <c r="N185" s="20">
        <v>82046.693281</v>
      </c>
      <c r="O185" s="153">
        <v>38442.672632000002</v>
      </c>
      <c r="P185" s="21">
        <v>865.04955871813252</v>
      </c>
      <c r="Q185" s="20">
        <v>170874.71841500001</v>
      </c>
      <c r="R185" s="20">
        <v>397670.87811500003</v>
      </c>
      <c r="S185" s="20">
        <v>866743.32221899997</v>
      </c>
      <c r="T185" s="20">
        <v>367612.828721</v>
      </c>
      <c r="U185" s="20">
        <v>1300186.475055</v>
      </c>
      <c r="V185" s="20">
        <v>268243.11739500001</v>
      </c>
      <c r="W185" s="20">
        <v>427560.086541</v>
      </c>
      <c r="X185" s="20">
        <v>191781.01454400001</v>
      </c>
      <c r="Y185" s="20">
        <v>626892.67369800003</v>
      </c>
      <c r="Z185" s="20">
        <v>673293.80135700002</v>
      </c>
      <c r="AA185" s="21">
        <v>15150.676731739644</v>
      </c>
      <c r="AB185" s="22">
        <v>0.20875432209474287</v>
      </c>
      <c r="AC185" s="22">
        <v>3.5954937647795858E-2</v>
      </c>
      <c r="AD185" s="23">
        <v>2.9567045473514724E-2</v>
      </c>
      <c r="AE185" s="23">
        <v>5.7096430346633441E-2</v>
      </c>
      <c r="AF185" s="24">
        <v>3.0195829921911819</v>
      </c>
      <c r="AG185" s="27">
        <v>1.0271848320338606</v>
      </c>
      <c r="AH185" s="27">
        <v>2.0271848320338606</v>
      </c>
      <c r="AI185" s="27">
        <v>1.6275340606127207</v>
      </c>
      <c r="AJ185" s="27">
        <v>2.4344971995468154</v>
      </c>
      <c r="AK185" s="27">
        <v>4.950950362670711</v>
      </c>
      <c r="AL185" s="27">
        <v>2.6886312681835536</v>
      </c>
      <c r="AM185" s="27">
        <v>2.908468567503292</v>
      </c>
      <c r="AN185" s="23">
        <v>0.48215597202815191</v>
      </c>
      <c r="AO185" s="23">
        <v>0.28484001212765081</v>
      </c>
      <c r="AP185" s="23">
        <v>0.93108338801652391</v>
      </c>
      <c r="AQ185" s="24">
        <v>78.400000000000006</v>
      </c>
      <c r="AR185" s="65" t="s">
        <v>66</v>
      </c>
      <c r="AS185" s="157">
        <v>0.5</v>
      </c>
      <c r="AU185" s="32"/>
    </row>
    <row r="186" spans="1:47" ht="18" customHeight="1" x14ac:dyDescent="0.25">
      <c r="A186" s="16">
        <v>185</v>
      </c>
      <c r="B186" s="148" t="s">
        <v>345</v>
      </c>
      <c r="C186" s="150" t="s">
        <v>686</v>
      </c>
      <c r="D186" s="18">
        <v>74.799813</v>
      </c>
      <c r="E186" s="150" t="s">
        <v>844</v>
      </c>
      <c r="F186" s="150" t="s">
        <v>845</v>
      </c>
      <c r="G186" s="18" t="s">
        <v>904</v>
      </c>
      <c r="H186" s="19" t="s">
        <v>704</v>
      </c>
      <c r="I186" s="20">
        <v>90588.301487999997</v>
      </c>
      <c r="J186" s="20">
        <v>82206.795484999995</v>
      </c>
      <c r="K186" s="20">
        <v>8381.5060030000041</v>
      </c>
      <c r="L186" s="20">
        <v>-4682.7799240000004</v>
      </c>
      <c r="M186" s="20">
        <v>0</v>
      </c>
      <c r="N186" s="20">
        <v>12160.266634</v>
      </c>
      <c r="O186" s="153">
        <v>12160.266634</v>
      </c>
      <c r="P186" s="21">
        <v>1520.0371293428234</v>
      </c>
      <c r="Q186" s="20">
        <v>22329.283846999999</v>
      </c>
      <c r="R186" s="20">
        <v>2640.0889069999998</v>
      </c>
      <c r="S186" s="20">
        <v>153310.37962399999</v>
      </c>
      <c r="T186" s="20">
        <v>10407.905611</v>
      </c>
      <c r="U186" s="20">
        <v>176757.937798</v>
      </c>
      <c r="V186" s="20">
        <v>0</v>
      </c>
      <c r="W186" s="20">
        <v>74984.775905000002</v>
      </c>
      <c r="X186" s="20">
        <v>0</v>
      </c>
      <c r="Y186" s="20">
        <v>78059.625904999994</v>
      </c>
      <c r="Z186" s="20">
        <v>98698.311893000006</v>
      </c>
      <c r="AA186" s="21">
        <v>12337.319829924574</v>
      </c>
      <c r="AB186" s="22">
        <v>9.2523050607260598E-2</v>
      </c>
      <c r="AC186" s="22">
        <v>0.13423661150784286</v>
      </c>
      <c r="AD186" s="23">
        <v>6.8796155835993189E-2</v>
      </c>
      <c r="AE186" s="23">
        <v>0.12320642978355179</v>
      </c>
      <c r="AF186" s="24">
        <v>100</v>
      </c>
      <c r="AG186" s="27">
        <v>1.0445534146588977</v>
      </c>
      <c r="AH186" s="27">
        <v>2.0445534146588979</v>
      </c>
      <c r="AI186" s="27">
        <v>1.746769183426554</v>
      </c>
      <c r="AJ186" s="27">
        <v>1.1565605266573304</v>
      </c>
      <c r="AK186" s="27">
        <v>3.6815688334780474</v>
      </c>
      <c r="AL186" s="27">
        <v>34.312595022013021</v>
      </c>
      <c r="AM186" s="27">
        <v>8.7037973703622207</v>
      </c>
      <c r="AN186" s="23">
        <v>0.44161878599311893</v>
      </c>
      <c r="AO186" s="23">
        <v>0</v>
      </c>
      <c r="AP186" s="23">
        <v>0.7908911956835224</v>
      </c>
      <c r="AQ186" s="24">
        <v>89.6</v>
      </c>
      <c r="AR186" s="65" t="s">
        <v>64</v>
      </c>
      <c r="AS186" s="157">
        <v>0.5</v>
      </c>
      <c r="AU186" s="32"/>
    </row>
    <row r="187" spans="1:47" ht="18" customHeight="1" x14ac:dyDescent="0.25">
      <c r="A187" s="16">
        <v>186</v>
      </c>
      <c r="B187" s="148" t="s">
        <v>346</v>
      </c>
      <c r="C187" s="150" t="s">
        <v>686</v>
      </c>
      <c r="D187" s="18">
        <v>1969.0785016000002</v>
      </c>
      <c r="E187" s="150" t="s">
        <v>795</v>
      </c>
      <c r="F187" s="150" t="s">
        <v>852</v>
      </c>
      <c r="G187" s="18" t="s">
        <v>850</v>
      </c>
      <c r="H187" s="19" t="s">
        <v>704</v>
      </c>
      <c r="I187" s="20">
        <v>783378.680146</v>
      </c>
      <c r="J187" s="20">
        <v>566698.00879300002</v>
      </c>
      <c r="K187" s="20">
        <v>216680.67135300001</v>
      </c>
      <c r="L187" s="20">
        <v>163230.254032</v>
      </c>
      <c r="M187" s="20">
        <v>14271.487314</v>
      </c>
      <c r="N187" s="20">
        <v>554997.29786300007</v>
      </c>
      <c r="O187" s="153">
        <v>435702.56002400001</v>
      </c>
      <c r="P187" s="21">
        <v>4668.8458631975545</v>
      </c>
      <c r="Q187" s="20">
        <v>3626499.0971300001</v>
      </c>
      <c r="R187" s="20">
        <v>334824.65379399998</v>
      </c>
      <c r="S187" s="20">
        <v>5010274.5636609998</v>
      </c>
      <c r="T187" s="20">
        <v>137530.16735199999</v>
      </c>
      <c r="U187" s="20">
        <v>5351173.344021</v>
      </c>
      <c r="V187" s="20">
        <v>67542.549304</v>
      </c>
      <c r="W187" s="20">
        <v>2844425.8448939999</v>
      </c>
      <c r="X187" s="20">
        <v>148517.09860699999</v>
      </c>
      <c r="Y187" s="20">
        <v>3188135.3417179999</v>
      </c>
      <c r="Z187" s="20">
        <v>2163038.0023030001</v>
      </c>
      <c r="AA187" s="21">
        <v>23178.406453327203</v>
      </c>
      <c r="AB187" s="22">
        <v>0.27659761089313378</v>
      </c>
      <c r="AC187" s="22">
        <v>0.5561838368422245</v>
      </c>
      <c r="AD187" s="23">
        <v>8.1421873673896472E-2</v>
      </c>
      <c r="AE187" s="23">
        <v>0.20143083919935978</v>
      </c>
      <c r="AF187" s="24">
        <v>38.888539480994424</v>
      </c>
      <c r="AG187" s="27">
        <v>0.76143616914988066</v>
      </c>
      <c r="AH187" s="27">
        <v>1.7614361691498808</v>
      </c>
      <c r="AI187" s="27">
        <v>0.48648674354263832</v>
      </c>
      <c r="AJ187" s="27">
        <v>0.36169593626648638</v>
      </c>
      <c r="AK187" s="27">
        <v>0.15626586236888437</v>
      </c>
      <c r="AL187" s="27">
        <v>2.3396684541275499</v>
      </c>
      <c r="AM187" s="27">
        <v>5.6960497847791496</v>
      </c>
      <c r="AN187" s="23">
        <v>0.59578248297267056</v>
      </c>
      <c r="AO187" s="23">
        <v>6.866134503826235E-2</v>
      </c>
      <c r="AP187" s="23">
        <v>1.4739155476341943</v>
      </c>
      <c r="AQ187" s="24">
        <v>78.400000000000006</v>
      </c>
      <c r="AR187" s="65" t="s">
        <v>66</v>
      </c>
      <c r="AS187" s="157">
        <v>0.5</v>
      </c>
      <c r="AU187" s="32"/>
    </row>
    <row r="188" spans="1:47" ht="18" customHeight="1" x14ac:dyDescent="0.25">
      <c r="A188" s="16">
        <v>187</v>
      </c>
      <c r="B188" s="148" t="s">
        <v>349</v>
      </c>
      <c r="C188" s="150" t="s">
        <v>686</v>
      </c>
      <c r="D188" s="18">
        <v>1883.9327039999998</v>
      </c>
      <c r="E188" s="150" t="s">
        <v>844</v>
      </c>
      <c r="F188" s="150" t="s">
        <v>856</v>
      </c>
      <c r="G188" s="18" t="s">
        <v>860</v>
      </c>
      <c r="H188" s="19" t="s">
        <v>709</v>
      </c>
      <c r="I188" s="20">
        <v>684174.15382999997</v>
      </c>
      <c r="J188" s="20">
        <v>356398.98114300001</v>
      </c>
      <c r="K188" s="20">
        <v>327775.17268700001</v>
      </c>
      <c r="L188" s="20">
        <v>259331.81226999999</v>
      </c>
      <c r="M188" s="20">
        <v>0</v>
      </c>
      <c r="N188" s="20">
        <v>278134.064059</v>
      </c>
      <c r="O188" s="153">
        <v>223245.58630900001</v>
      </c>
      <c r="P188" s="21">
        <v>8531.9832179355799</v>
      </c>
      <c r="Q188" s="20">
        <v>3371.4875710000001</v>
      </c>
      <c r="R188" s="20">
        <v>53184.995354999999</v>
      </c>
      <c r="S188" s="20">
        <v>322133.10631</v>
      </c>
      <c r="T188" s="20">
        <v>126785.464628</v>
      </c>
      <c r="U188" s="20">
        <v>550992.47782000003</v>
      </c>
      <c r="V188" s="20">
        <v>0</v>
      </c>
      <c r="W188" s="20">
        <v>77317.725596999997</v>
      </c>
      <c r="X188" s="20">
        <v>0</v>
      </c>
      <c r="Y188" s="20">
        <v>83563.725596999997</v>
      </c>
      <c r="Z188" s="20">
        <v>467428.75222299999</v>
      </c>
      <c r="AA188" s="21">
        <v>17864.157296382917</v>
      </c>
      <c r="AB188" s="22">
        <v>0.47908148948936163</v>
      </c>
      <c r="AC188" s="22">
        <v>0.3262993567635864</v>
      </c>
      <c r="AD188" s="23">
        <v>0.40516993479161539</v>
      </c>
      <c r="AE188" s="23">
        <v>0.47760345346170413</v>
      </c>
      <c r="AF188" s="24">
        <v>100</v>
      </c>
      <c r="AG188" s="27">
        <v>3.1663551769362845</v>
      </c>
      <c r="AH188" s="27">
        <v>4.1663551769362845</v>
      </c>
      <c r="AI188" s="27">
        <v>4.1227495542285872</v>
      </c>
      <c r="AJ188" s="27">
        <v>2.7946534724959355</v>
      </c>
      <c r="AK188" s="27">
        <v>105.70971229690468</v>
      </c>
      <c r="AL188" s="27">
        <v>12.864044628814277</v>
      </c>
      <c r="AM188" s="27">
        <v>5.3963138111882829</v>
      </c>
      <c r="AN188" s="23">
        <v>0.15166037461640058</v>
      </c>
      <c r="AO188" s="23">
        <v>0</v>
      </c>
      <c r="AP188" s="23">
        <v>0.17877318243601237</v>
      </c>
      <c r="AQ188" s="24">
        <v>94</v>
      </c>
      <c r="AR188" s="65" t="s">
        <v>61</v>
      </c>
      <c r="AS188" s="157">
        <v>0.5</v>
      </c>
      <c r="AU188" s="32"/>
    </row>
    <row r="189" spans="1:47" ht="18" customHeight="1" x14ac:dyDescent="0.25">
      <c r="A189" s="16">
        <v>188</v>
      </c>
      <c r="B189" s="148" t="s">
        <v>358</v>
      </c>
      <c r="C189" s="150" t="s">
        <v>686</v>
      </c>
      <c r="D189" s="18">
        <v>1150.2391657600001</v>
      </c>
      <c r="E189" s="150" t="s">
        <v>848</v>
      </c>
      <c r="F189" s="150" t="s">
        <v>889</v>
      </c>
      <c r="G189" s="18" t="s">
        <v>890</v>
      </c>
      <c r="H189" s="19" t="s">
        <v>704</v>
      </c>
      <c r="I189" s="20">
        <v>12438516.458180999</v>
      </c>
      <c r="J189" s="20">
        <v>12206265.805314001</v>
      </c>
      <c r="K189" s="20">
        <v>232250.65286700003</v>
      </c>
      <c r="L189" s="20">
        <v>-73993.186812999993</v>
      </c>
      <c r="M189" s="20">
        <v>265984.32199299999</v>
      </c>
      <c r="N189" s="20">
        <v>161968.632831</v>
      </c>
      <c r="O189" s="153">
        <v>-133261.216904</v>
      </c>
      <c r="P189" s="21">
        <v>-732.20501953331086</v>
      </c>
      <c r="Q189" s="20">
        <v>2350020.7485199999</v>
      </c>
      <c r="R189" s="20">
        <v>685198.55896099994</v>
      </c>
      <c r="S189" s="20">
        <v>3982305.260638</v>
      </c>
      <c r="T189" s="20">
        <v>3621249.9344569999</v>
      </c>
      <c r="U189" s="20">
        <v>7667255.0026949998</v>
      </c>
      <c r="V189" s="20">
        <v>2514077.4535289998</v>
      </c>
      <c r="W189" s="20">
        <v>3859525.9103540001</v>
      </c>
      <c r="X189" s="20">
        <v>796481.42540599999</v>
      </c>
      <c r="Y189" s="20">
        <v>4657596.168784</v>
      </c>
      <c r="Z189" s="20">
        <v>3009658.8339109998</v>
      </c>
      <c r="AA189" s="21">
        <v>16536.598993088282</v>
      </c>
      <c r="AB189" s="22">
        <v>1.8671893360260441E-2</v>
      </c>
      <c r="AC189" s="22">
        <v>-1.0713594129334619E-2</v>
      </c>
      <c r="AD189" s="23">
        <v>-1.7380564081559746E-2</v>
      </c>
      <c r="AE189" s="23">
        <v>-4.4277848174183031E-2</v>
      </c>
      <c r="AF189" s="24">
        <v>0.60894052558204004</v>
      </c>
      <c r="AG189" s="27">
        <v>3.1812029025279548E-2</v>
      </c>
      <c r="AH189" s="27">
        <v>1.0318120290252795</v>
      </c>
      <c r="AI189" s="27">
        <v>0.42292357922486007</v>
      </c>
      <c r="AJ189" s="27">
        <v>101.30788629691855</v>
      </c>
      <c r="AK189" s="27">
        <v>5.1941098022225054</v>
      </c>
      <c r="AL189" s="27">
        <v>18.153156184452765</v>
      </c>
      <c r="AM189" s="27">
        <v>3.434868259112895</v>
      </c>
      <c r="AN189" s="23">
        <v>0.60746592713388026</v>
      </c>
      <c r="AO189" s="23">
        <v>0.26464176485112967</v>
      </c>
      <c r="AP189" s="23">
        <v>1.5475495482428265</v>
      </c>
      <c r="AQ189" s="24">
        <v>53.2</v>
      </c>
      <c r="AR189" s="65" t="s">
        <v>77</v>
      </c>
      <c r="AS189" s="157">
        <v>0.2</v>
      </c>
      <c r="AU189" s="32"/>
    </row>
    <row r="190" spans="1:47" ht="18" customHeight="1" x14ac:dyDescent="0.25">
      <c r="A190" s="16">
        <v>189</v>
      </c>
      <c r="B190" s="148" t="s">
        <v>359</v>
      </c>
      <c r="C190" s="150" t="s">
        <v>686</v>
      </c>
      <c r="D190" s="18">
        <v>7066.5828725000001</v>
      </c>
      <c r="E190" s="150" t="s">
        <v>795</v>
      </c>
      <c r="F190" s="150" t="s">
        <v>852</v>
      </c>
      <c r="G190" s="18" t="s">
        <v>850</v>
      </c>
      <c r="H190" s="19" t="s">
        <v>704</v>
      </c>
      <c r="I190" s="20">
        <v>2063979.670433</v>
      </c>
      <c r="J190" s="20">
        <v>1157800.5723389999</v>
      </c>
      <c r="K190" s="20">
        <v>906179.09809400002</v>
      </c>
      <c r="L190" s="20">
        <v>442762.99079399998</v>
      </c>
      <c r="M190" s="20">
        <v>60511.636896999997</v>
      </c>
      <c r="N190" s="20">
        <v>743019.48415100004</v>
      </c>
      <c r="O190" s="153">
        <v>540575.22975199996</v>
      </c>
      <c r="P190" s="21">
        <v>2164.8764725473893</v>
      </c>
      <c r="Q190" s="20">
        <v>4700957.6987039996</v>
      </c>
      <c r="R190" s="20">
        <v>439015.53484799998</v>
      </c>
      <c r="S190" s="20">
        <v>7531448.6424040003</v>
      </c>
      <c r="T190" s="20">
        <v>234194.84614400001</v>
      </c>
      <c r="U190" s="20">
        <v>10311356.658438999</v>
      </c>
      <c r="V190" s="20">
        <v>136566.90763999999</v>
      </c>
      <c r="W190" s="20">
        <v>2578937.8736530002</v>
      </c>
      <c r="X190" s="20">
        <v>791521.32809299999</v>
      </c>
      <c r="Y190" s="20">
        <v>4545719.0362020005</v>
      </c>
      <c r="Z190" s="20">
        <v>5765637.6222369997</v>
      </c>
      <c r="AA190" s="21">
        <v>23090.020686558801</v>
      </c>
      <c r="AB190" s="22">
        <v>0.43904458511642885</v>
      </c>
      <c r="AC190" s="22">
        <v>0.26190918326176793</v>
      </c>
      <c r="AD190" s="23">
        <v>5.2425228576453466E-2</v>
      </c>
      <c r="AE190" s="23">
        <v>9.3758100173882086E-2</v>
      </c>
      <c r="AF190" s="24">
        <v>12.278951987627307</v>
      </c>
      <c r="AG190" s="27">
        <v>1.9203683886094913</v>
      </c>
      <c r="AH190" s="27">
        <v>2.9203683886094916</v>
      </c>
      <c r="AI190" s="27">
        <v>1.0975413454573382</v>
      </c>
      <c r="AJ190" s="27">
        <v>0.4167542014156036</v>
      </c>
      <c r="AK190" s="27">
        <v>0.24629036178270491</v>
      </c>
      <c r="AL190" s="27">
        <v>4.7013818569031054</v>
      </c>
      <c r="AM190" s="27">
        <v>8.8130874970831563</v>
      </c>
      <c r="AN190" s="23">
        <v>0.44084587380475315</v>
      </c>
      <c r="AO190" s="23">
        <v>0.13728253143073862</v>
      </c>
      <c r="AP190" s="23">
        <v>0.78841566779535388</v>
      </c>
      <c r="AQ190" s="24">
        <v>85.6</v>
      </c>
      <c r="AR190" s="65" t="s">
        <v>64</v>
      </c>
      <c r="AS190" s="157">
        <v>0.5</v>
      </c>
      <c r="AU190" s="32"/>
    </row>
    <row r="191" spans="1:47" ht="18" customHeight="1" x14ac:dyDescent="0.25">
      <c r="A191" s="16">
        <v>190</v>
      </c>
      <c r="B191" s="148" t="s">
        <v>360</v>
      </c>
      <c r="C191" s="150" t="s">
        <v>686</v>
      </c>
      <c r="D191" s="18">
        <v>1067.5040000000001</v>
      </c>
      <c r="E191" s="150" t="s">
        <v>848</v>
      </c>
      <c r="F191" s="150" t="s">
        <v>849</v>
      </c>
      <c r="G191" s="18" t="s">
        <v>847</v>
      </c>
      <c r="H191" s="19" t="s">
        <v>709</v>
      </c>
      <c r="I191" s="20">
        <v>521851.19722099998</v>
      </c>
      <c r="J191" s="20">
        <v>365974.35499899997</v>
      </c>
      <c r="K191" s="20">
        <v>155876.84222200004</v>
      </c>
      <c r="L191" s="20">
        <v>140992.99450199999</v>
      </c>
      <c r="M191" s="20">
        <v>15.595890000000001</v>
      </c>
      <c r="N191" s="20">
        <v>146494.55864899998</v>
      </c>
      <c r="O191" s="153">
        <v>117797.44867500001</v>
      </c>
      <c r="P191" s="21">
        <v>5373.9711986770071</v>
      </c>
      <c r="Q191" s="20">
        <v>65972.553494000007</v>
      </c>
      <c r="R191" s="20">
        <v>122984.02409399999</v>
      </c>
      <c r="S191" s="20">
        <v>309607.78906500002</v>
      </c>
      <c r="T191" s="20">
        <v>16855.891134000001</v>
      </c>
      <c r="U191" s="20">
        <v>470253.44857100002</v>
      </c>
      <c r="V191" s="20">
        <v>0</v>
      </c>
      <c r="W191" s="20">
        <v>97922.683065999998</v>
      </c>
      <c r="X191" s="20">
        <v>0</v>
      </c>
      <c r="Y191" s="20">
        <v>104179.526486</v>
      </c>
      <c r="Z191" s="20">
        <v>366073.92208500003</v>
      </c>
      <c r="AA191" s="21">
        <v>16700.452649863139</v>
      </c>
      <c r="AB191" s="22">
        <v>0.29869978846860323</v>
      </c>
      <c r="AC191" s="22">
        <v>0.22572995770116763</v>
      </c>
      <c r="AD191" s="23">
        <v>0.25049778801827255</v>
      </c>
      <c r="AE191" s="23">
        <v>0.32178596061712417</v>
      </c>
      <c r="AF191" s="24">
        <v>9393.1515706381597</v>
      </c>
      <c r="AG191" s="27">
        <v>2.1617576170408244</v>
      </c>
      <c r="AH191" s="27">
        <v>3.1617576170408244</v>
      </c>
      <c r="AI191" s="27">
        <v>2.4880367647482617</v>
      </c>
      <c r="AJ191" s="27">
        <v>2.4652239691509763</v>
      </c>
      <c r="AK191" s="27">
        <v>5.5473728939760409</v>
      </c>
      <c r="AL191" s="27">
        <v>4.2432437958131466</v>
      </c>
      <c r="AM191" s="27">
        <v>30.959573307184836</v>
      </c>
      <c r="AN191" s="23">
        <v>0.22153910152616504</v>
      </c>
      <c r="AO191" s="23">
        <v>0</v>
      </c>
      <c r="AP191" s="23">
        <v>0.28458603631921692</v>
      </c>
      <c r="AQ191" s="24">
        <v>91.199999999999989</v>
      </c>
      <c r="AR191" s="65" t="s">
        <v>61</v>
      </c>
      <c r="AS191" s="157">
        <v>0.5</v>
      </c>
      <c r="AU191" s="32"/>
    </row>
    <row r="192" spans="1:47" ht="18" customHeight="1" x14ac:dyDescent="0.25">
      <c r="A192" s="16">
        <v>191</v>
      </c>
      <c r="B192" s="148" t="s">
        <v>361</v>
      </c>
      <c r="C192" s="150" t="s">
        <v>686</v>
      </c>
      <c r="D192" s="18">
        <v>1423.5357959999999</v>
      </c>
      <c r="E192" s="150" t="s">
        <v>833</v>
      </c>
      <c r="F192" s="150" t="s">
        <v>834</v>
      </c>
      <c r="G192" s="18" t="s">
        <v>899</v>
      </c>
      <c r="H192" s="19" t="s">
        <v>706</v>
      </c>
      <c r="I192" s="20">
        <v>1521295.7866720001</v>
      </c>
      <c r="J192" s="20">
        <v>971761.13936499995</v>
      </c>
      <c r="K192" s="20">
        <v>549534.64730700001</v>
      </c>
      <c r="L192" s="20">
        <v>272796.05982299999</v>
      </c>
      <c r="M192" s="20">
        <v>12347.02584</v>
      </c>
      <c r="N192" s="20">
        <v>272791.807692</v>
      </c>
      <c r="O192" s="153">
        <v>222333.79241600001</v>
      </c>
      <c r="P192" s="21">
        <v>12650.919798644811</v>
      </c>
      <c r="Q192" s="20">
        <v>448438.61328799999</v>
      </c>
      <c r="R192" s="20">
        <v>138713.67559699999</v>
      </c>
      <c r="S192" s="20">
        <v>802551.60326300003</v>
      </c>
      <c r="T192" s="20">
        <v>647615.89830600005</v>
      </c>
      <c r="U192" s="20">
        <v>1630775.7411710001</v>
      </c>
      <c r="V192" s="20">
        <v>161461.755209</v>
      </c>
      <c r="W192" s="20">
        <v>493919.03307100001</v>
      </c>
      <c r="X192" s="20">
        <v>38322.416493999997</v>
      </c>
      <c r="Y192" s="20">
        <v>565271.69937699998</v>
      </c>
      <c r="Z192" s="20">
        <v>1065504.041794</v>
      </c>
      <c r="AA192" s="21">
        <v>60627.7886568256</v>
      </c>
      <c r="AB192" s="22">
        <v>0.36122800846584002</v>
      </c>
      <c r="AC192" s="22">
        <v>0.14614764226908125</v>
      </c>
      <c r="AD192" s="23">
        <v>0.13633621521518974</v>
      </c>
      <c r="AE192" s="23">
        <v>0.20866536746463613</v>
      </c>
      <c r="AF192" s="24">
        <v>22.093726151301226</v>
      </c>
      <c r="AG192" s="27">
        <v>0.62486470357912816</v>
      </c>
      <c r="AH192" s="27">
        <v>1.6248647035791282</v>
      </c>
      <c r="AI192" s="27">
        <v>0.71694542276142026</v>
      </c>
      <c r="AJ192" s="27">
        <v>4.9291485526806307</v>
      </c>
      <c r="AK192" s="27">
        <v>2.1669881017603347</v>
      </c>
      <c r="AL192" s="27">
        <v>10.967165134400791</v>
      </c>
      <c r="AM192" s="27">
        <v>2.3490710939174386</v>
      </c>
      <c r="AN192" s="23">
        <v>0.34662748844368951</v>
      </c>
      <c r="AO192" s="23">
        <v>3.5966467503470149E-2</v>
      </c>
      <c r="AP192" s="23">
        <v>0.53052046468565839</v>
      </c>
      <c r="AQ192" s="24">
        <v>84</v>
      </c>
      <c r="AR192" s="65" t="s">
        <v>64</v>
      </c>
      <c r="AS192" s="157">
        <v>0.5</v>
      </c>
      <c r="AU192" s="32"/>
    </row>
    <row r="193" spans="1:47" ht="18" customHeight="1" x14ac:dyDescent="0.25">
      <c r="A193" s="16">
        <v>192</v>
      </c>
      <c r="B193" s="148" t="s">
        <v>363</v>
      </c>
      <c r="C193" s="150" t="s">
        <v>686</v>
      </c>
      <c r="D193" s="18">
        <v>6707.511475700001</v>
      </c>
      <c r="E193" s="150" t="s">
        <v>874</v>
      </c>
      <c r="F193" s="150" t="s">
        <v>877</v>
      </c>
      <c r="G193" s="18" t="s">
        <v>873</v>
      </c>
      <c r="H193" s="19" t="s">
        <v>709</v>
      </c>
      <c r="I193" s="20">
        <v>7779304.2583630001</v>
      </c>
      <c r="J193" s="20">
        <v>6840674.3546730001</v>
      </c>
      <c r="K193" s="20">
        <v>938629.9036899996</v>
      </c>
      <c r="L193" s="20">
        <v>846093.34018000006</v>
      </c>
      <c r="M193" s="20">
        <v>96476.545517000006</v>
      </c>
      <c r="N193" s="20">
        <v>941525.96721500007</v>
      </c>
      <c r="O193" s="153">
        <v>801991.77923099999</v>
      </c>
      <c r="P193" s="21">
        <v>2785.8928790177247</v>
      </c>
      <c r="Q193" s="20">
        <v>264304.17905999999</v>
      </c>
      <c r="R193" s="20">
        <v>2133486.2647540001</v>
      </c>
      <c r="S193" s="20">
        <v>3000645.2762600002</v>
      </c>
      <c r="T193" s="20">
        <v>5050379.1075820001</v>
      </c>
      <c r="U193" s="20">
        <v>8360329.8559910003</v>
      </c>
      <c r="V193" s="20">
        <v>1368540.4452549999</v>
      </c>
      <c r="W193" s="20">
        <v>3143533.3271090002</v>
      </c>
      <c r="X193" s="20">
        <v>1006582.794689</v>
      </c>
      <c r="Y193" s="20">
        <v>4151221.1920170002</v>
      </c>
      <c r="Z193" s="20">
        <v>4209108.6639740001</v>
      </c>
      <c r="AA193" s="21">
        <v>14621.254428843049</v>
      </c>
      <c r="AB193" s="22">
        <v>0.12065730719825524</v>
      </c>
      <c r="AC193" s="22">
        <v>0.1030929955424784</v>
      </c>
      <c r="AD193" s="23">
        <v>9.5928246019658409E-2</v>
      </c>
      <c r="AE193" s="23">
        <v>0.19053719997663476</v>
      </c>
      <c r="AF193" s="24">
        <v>9.7591177437949934</v>
      </c>
      <c r="AG193" s="27">
        <v>-4.5454600279491622E-2</v>
      </c>
      <c r="AH193" s="27">
        <v>0.95454539972050834</v>
      </c>
      <c r="AI193" s="27">
        <v>0.87046670496619782</v>
      </c>
      <c r="AJ193" s="27">
        <v>-54.443350666067566</v>
      </c>
      <c r="AK193" s="27">
        <v>25.881824415345665</v>
      </c>
      <c r="AL193" s="27">
        <v>3.6462874811429762</v>
      </c>
      <c r="AM193" s="27">
        <v>1.5403406541667608</v>
      </c>
      <c r="AN193" s="23">
        <v>0.49653796722413301</v>
      </c>
      <c r="AO193" s="23">
        <v>0.23914393166049602</v>
      </c>
      <c r="AP193" s="23">
        <v>0.98624709491288209</v>
      </c>
      <c r="AQ193" s="24">
        <v>73.2</v>
      </c>
      <c r="AR193" s="65" t="s">
        <v>68</v>
      </c>
      <c r="AS193" s="157">
        <v>0.3</v>
      </c>
      <c r="AU193" s="32"/>
    </row>
    <row r="194" spans="1:47" ht="18" customHeight="1" x14ac:dyDescent="0.25">
      <c r="A194" s="16">
        <v>193</v>
      </c>
      <c r="B194" s="148" t="s">
        <v>364</v>
      </c>
      <c r="C194" s="150" t="s">
        <v>686</v>
      </c>
      <c r="D194" s="18">
        <v>1390.57086</v>
      </c>
      <c r="E194" s="150" t="s">
        <v>795</v>
      </c>
      <c r="F194" s="150" t="s">
        <v>852</v>
      </c>
      <c r="G194" s="18" t="s">
        <v>850</v>
      </c>
      <c r="H194" s="19" t="s">
        <v>704</v>
      </c>
      <c r="I194" s="20">
        <v>1006233.199292</v>
      </c>
      <c r="J194" s="20">
        <v>675218.05342999997</v>
      </c>
      <c r="K194" s="20">
        <v>331015.14586200006</v>
      </c>
      <c r="L194" s="20">
        <v>291353.58210499998</v>
      </c>
      <c r="M194" s="20">
        <v>23282.433430000001</v>
      </c>
      <c r="N194" s="20">
        <v>282309.270196</v>
      </c>
      <c r="O194" s="153">
        <v>205188.83634000001</v>
      </c>
      <c r="P194" s="21">
        <v>3364.3056985618123</v>
      </c>
      <c r="Q194" s="20">
        <v>974512.51606599998</v>
      </c>
      <c r="R194" s="20">
        <v>48416.005332000001</v>
      </c>
      <c r="S194" s="20">
        <v>1411436.7207460001</v>
      </c>
      <c r="T194" s="20">
        <v>36879.895156999999</v>
      </c>
      <c r="U194" s="20">
        <v>1521687.7724039999</v>
      </c>
      <c r="V194" s="20">
        <v>62317</v>
      </c>
      <c r="W194" s="20">
        <v>471926.37102399999</v>
      </c>
      <c r="X194" s="20">
        <v>0</v>
      </c>
      <c r="Y194" s="20">
        <v>482786.604024</v>
      </c>
      <c r="Z194" s="20">
        <v>1038901.16838</v>
      </c>
      <c r="AA194" s="21">
        <v>17033.973111635605</v>
      </c>
      <c r="AB194" s="22">
        <v>0.32896464367793371</v>
      </c>
      <c r="AC194" s="22">
        <v>0.20391777620175303</v>
      </c>
      <c r="AD194" s="23">
        <v>0.13484292905622658</v>
      </c>
      <c r="AE194" s="23">
        <v>0.19750563632531007</v>
      </c>
      <c r="AF194" s="24">
        <v>12.125419408790725</v>
      </c>
      <c r="AG194" s="27">
        <v>1.990798580896046</v>
      </c>
      <c r="AH194" s="27">
        <v>2.9907985808960462</v>
      </c>
      <c r="AI194" s="27">
        <v>0.92583129807293629</v>
      </c>
      <c r="AJ194" s="27">
        <v>1.0710187488511895</v>
      </c>
      <c r="AK194" s="27">
        <v>0.69287776431623593</v>
      </c>
      <c r="AL194" s="27">
        <v>20.783069408391317</v>
      </c>
      <c r="AM194" s="27">
        <v>27.284058021542712</v>
      </c>
      <c r="AN194" s="23">
        <v>0.31727047609857689</v>
      </c>
      <c r="AO194" s="23">
        <v>0</v>
      </c>
      <c r="AP194" s="23">
        <v>0.4647088854244224</v>
      </c>
      <c r="AQ194" s="24">
        <v>87.199999999999989</v>
      </c>
      <c r="AR194" s="65" t="s">
        <v>64</v>
      </c>
      <c r="AS194" s="157">
        <v>0.5</v>
      </c>
      <c r="AU194" s="32"/>
    </row>
    <row r="195" spans="1:47" ht="18" customHeight="1" x14ac:dyDescent="0.25">
      <c r="A195" s="16">
        <v>194</v>
      </c>
      <c r="B195" s="148" t="s">
        <v>742</v>
      </c>
      <c r="C195" s="150" t="s">
        <v>686</v>
      </c>
      <c r="D195" s="18">
        <v>53612.225752799997</v>
      </c>
      <c r="E195" s="150" t="s">
        <v>795</v>
      </c>
      <c r="F195" s="150" t="s">
        <v>852</v>
      </c>
      <c r="G195" s="18" t="s">
        <v>850</v>
      </c>
      <c r="H195" s="19" t="s">
        <v>704</v>
      </c>
      <c r="I195" s="20">
        <v>18107985.765655</v>
      </c>
      <c r="J195" s="20">
        <v>12336109.438203</v>
      </c>
      <c r="K195" s="20">
        <v>5771876.3274520002</v>
      </c>
      <c r="L195" s="20">
        <v>4249227.4930699999</v>
      </c>
      <c r="M195" s="20">
        <v>1148514.530975</v>
      </c>
      <c r="N195" s="20">
        <v>5734728.0341600003</v>
      </c>
      <c r="O195" s="153">
        <v>2953875.7644770001</v>
      </c>
      <c r="P195" s="21">
        <v>3174.6857149569432</v>
      </c>
      <c r="Q195" s="20">
        <v>43341218.066969</v>
      </c>
      <c r="R195" s="20">
        <v>1518119.330446</v>
      </c>
      <c r="S195" s="20">
        <v>56823768.158008002</v>
      </c>
      <c r="T195" s="20">
        <v>4310581.5465989998</v>
      </c>
      <c r="U195" s="20">
        <v>74578722.120150998</v>
      </c>
      <c r="V195" s="20">
        <v>7615742.9151919996</v>
      </c>
      <c r="W195" s="20">
        <v>18360394.834802002</v>
      </c>
      <c r="X195" s="20">
        <v>18773392.884833999</v>
      </c>
      <c r="Y195" s="20">
        <v>52088736.460446998</v>
      </c>
      <c r="Z195" s="20">
        <v>22489985.659704</v>
      </c>
      <c r="AA195" s="21">
        <v>24171.170995774875</v>
      </c>
      <c r="AB195" s="22">
        <v>0.31874756265820492</v>
      </c>
      <c r="AC195" s="22">
        <v>0.16312558462905069</v>
      </c>
      <c r="AD195" s="23">
        <v>3.9607486968174663E-2</v>
      </c>
      <c r="AE195" s="23">
        <v>0.13134182516485773</v>
      </c>
      <c r="AF195" s="24">
        <v>4.9931697679886211</v>
      </c>
      <c r="AG195" s="27">
        <v>2.0949099226504075</v>
      </c>
      <c r="AH195" s="27">
        <v>3.0949099226504075</v>
      </c>
      <c r="AI195" s="27">
        <v>0.73432789503431162</v>
      </c>
      <c r="AJ195" s="27">
        <v>0.47078517043979495</v>
      </c>
      <c r="AK195" s="27">
        <v>0.28462765903675735</v>
      </c>
      <c r="AL195" s="27">
        <v>11.927906721492805</v>
      </c>
      <c r="AM195" s="27">
        <v>4.2008219934829896</v>
      </c>
      <c r="AN195" s="23">
        <v>0.69843964846338846</v>
      </c>
      <c r="AO195" s="23">
        <v>0.83474454670155107</v>
      </c>
      <c r="AP195" s="23">
        <v>2.316085801414093</v>
      </c>
      <c r="AQ195" s="24">
        <v>75.599999999999994</v>
      </c>
      <c r="AR195" s="65" t="s">
        <v>66</v>
      </c>
      <c r="AS195" s="157">
        <v>0.5</v>
      </c>
      <c r="AU195" s="32"/>
    </row>
    <row r="196" spans="1:47" ht="18" customHeight="1" x14ac:dyDescent="0.25">
      <c r="A196" s="16">
        <v>195</v>
      </c>
      <c r="B196" s="148" t="s">
        <v>367</v>
      </c>
      <c r="C196" s="150" t="s">
        <v>686</v>
      </c>
      <c r="D196" s="18">
        <v>781.92000000000007</v>
      </c>
      <c r="E196" s="150" t="s">
        <v>795</v>
      </c>
      <c r="F196" s="150" t="s">
        <v>855</v>
      </c>
      <c r="G196" s="18" t="s">
        <v>854</v>
      </c>
      <c r="H196" s="19" t="s">
        <v>709</v>
      </c>
      <c r="I196" s="20">
        <v>275888.48491499998</v>
      </c>
      <c r="J196" s="20">
        <v>133077.01762200001</v>
      </c>
      <c r="K196" s="20">
        <v>142811.46729299999</v>
      </c>
      <c r="L196" s="20">
        <v>44215.618018000001</v>
      </c>
      <c r="M196" s="20">
        <v>1901.8359800000001</v>
      </c>
      <c r="N196" s="20">
        <v>64757.706019000005</v>
      </c>
      <c r="O196" s="153">
        <v>22161.447224</v>
      </c>
      <c r="P196" s="21">
        <v>244.87786987845303</v>
      </c>
      <c r="Q196" s="20">
        <v>11864.051627999999</v>
      </c>
      <c r="R196" s="20">
        <v>3828.5786699999999</v>
      </c>
      <c r="S196" s="20">
        <v>167635.69889100001</v>
      </c>
      <c r="T196" s="20">
        <v>345942.396091</v>
      </c>
      <c r="U196" s="20">
        <v>534042.40874900017</v>
      </c>
      <c r="V196" s="20">
        <v>8162.5253940000002</v>
      </c>
      <c r="W196" s="20">
        <v>55501.999514000003</v>
      </c>
      <c r="X196" s="20">
        <v>13875.222077</v>
      </c>
      <c r="Y196" s="20">
        <v>114475.87033999999</v>
      </c>
      <c r="Z196" s="20">
        <v>419566.53840899997</v>
      </c>
      <c r="AA196" s="21">
        <v>4636.0943470607735</v>
      </c>
      <c r="AB196" s="22">
        <v>0.51764200066921817</v>
      </c>
      <c r="AC196" s="22">
        <v>8.0327554195775308E-2</v>
      </c>
      <c r="AD196" s="23">
        <v>4.1497541882326197E-2</v>
      </c>
      <c r="AE196" s="23">
        <v>5.2819863347626346E-2</v>
      </c>
      <c r="AF196" s="24">
        <v>34.050100376689691</v>
      </c>
      <c r="AG196" s="27">
        <v>2.0203542279357891</v>
      </c>
      <c r="AH196" s="27">
        <v>3.0203542279357887</v>
      </c>
      <c r="AI196" s="27">
        <v>2.8065952330907948</v>
      </c>
      <c r="AJ196" s="27">
        <v>2.4603530111625664</v>
      </c>
      <c r="AK196" s="27">
        <v>11.216827252161384</v>
      </c>
      <c r="AL196" s="27">
        <v>72.060288868244669</v>
      </c>
      <c r="AM196" s="27">
        <v>0.79749833507665135</v>
      </c>
      <c r="AN196" s="23">
        <v>0.21435726538677125</v>
      </c>
      <c r="AO196" s="23">
        <v>3.3070373365843155E-2</v>
      </c>
      <c r="AP196" s="23">
        <v>0.27284318423984311</v>
      </c>
      <c r="AQ196" s="24">
        <v>86.4</v>
      </c>
      <c r="AR196" s="65" t="s">
        <v>64</v>
      </c>
      <c r="AS196" s="157">
        <v>0.5</v>
      </c>
      <c r="AU196" s="32"/>
    </row>
    <row r="197" spans="1:47" ht="18" customHeight="1" x14ac:dyDescent="0.25">
      <c r="A197" s="16">
        <v>196</v>
      </c>
      <c r="B197" s="148" t="s">
        <v>369</v>
      </c>
      <c r="C197" s="150" t="s">
        <v>686</v>
      </c>
      <c r="D197" s="18">
        <v>1163.9999961199999</v>
      </c>
      <c r="E197" s="150" t="s">
        <v>795</v>
      </c>
      <c r="F197" s="150" t="s">
        <v>852</v>
      </c>
      <c r="G197" s="18" t="s">
        <v>850</v>
      </c>
      <c r="H197" s="19" t="s">
        <v>704</v>
      </c>
      <c r="I197" s="20">
        <v>1293895.6080740001</v>
      </c>
      <c r="J197" s="20">
        <v>774919.44938400004</v>
      </c>
      <c r="K197" s="20">
        <v>518976.15869000001</v>
      </c>
      <c r="L197" s="20">
        <v>120059.754438</v>
      </c>
      <c r="M197" s="20">
        <v>136516.54032599999</v>
      </c>
      <c r="N197" s="20">
        <v>222610.14030199999</v>
      </c>
      <c r="O197" s="153">
        <v>20476.964744000001</v>
      </c>
      <c r="P197" s="21">
        <v>68.256549374188495</v>
      </c>
      <c r="Q197" s="20">
        <v>295161.95436099998</v>
      </c>
      <c r="R197" s="20" t="e">
        <v>#N/A</v>
      </c>
      <c r="S197" s="20">
        <v>1955404.4032650001</v>
      </c>
      <c r="T197" s="20">
        <v>1363638.61047</v>
      </c>
      <c r="U197" s="20">
        <v>4544015.1953800004</v>
      </c>
      <c r="V197" s="20">
        <v>661363.45756100002</v>
      </c>
      <c r="W197" s="20">
        <v>2404987.5219569998</v>
      </c>
      <c r="X197" s="20">
        <v>189670.924745</v>
      </c>
      <c r="Y197" s="20">
        <v>3723471.336778</v>
      </c>
      <c r="Z197" s="20">
        <v>820543.85860200005</v>
      </c>
      <c r="AA197" s="21">
        <v>2735.146204457154</v>
      </c>
      <c r="AB197" s="22">
        <v>0.40109584996776559</v>
      </c>
      <c r="AC197" s="22">
        <v>1.5825824445358877E-2</v>
      </c>
      <c r="AD197" s="23">
        <v>4.5063592139435137E-3</v>
      </c>
      <c r="AE197" s="23">
        <v>2.4955356778719406E-2</v>
      </c>
      <c r="AF197" s="24">
        <v>1.6306459259105852</v>
      </c>
      <c r="AG197" s="27">
        <v>-0.18693781759256797</v>
      </c>
      <c r="AH197" s="27">
        <v>0.813062182407432</v>
      </c>
      <c r="AI197" s="27">
        <v>0.69033308229101265</v>
      </c>
      <c r="AJ197" s="27">
        <v>-2.8779897515689905</v>
      </c>
      <c r="AK197" s="27">
        <v>2.6254042498859089</v>
      </c>
      <c r="AL197" s="27" t="e">
        <v>#N/A</v>
      </c>
      <c r="AM197" s="27">
        <v>0.94885521584640242</v>
      </c>
      <c r="AN197" s="23">
        <v>0.81942317018740052</v>
      </c>
      <c r="AO197" s="23">
        <v>0.2311526955648068</v>
      </c>
      <c r="AP197" s="23">
        <v>4.5378090369500255</v>
      </c>
      <c r="AQ197" s="24" t="e">
        <v>#N/A</v>
      </c>
      <c r="AR197" s="65" t="e">
        <v>#N/A</v>
      </c>
      <c r="AS197" s="157" t="e">
        <v>#N/A</v>
      </c>
      <c r="AU197" s="32"/>
    </row>
    <row r="198" spans="1:47" ht="18" customHeight="1" x14ac:dyDescent="0.25">
      <c r="A198" s="16">
        <v>197</v>
      </c>
      <c r="B198" s="148" t="s">
        <v>371</v>
      </c>
      <c r="C198" s="150" t="s">
        <v>686</v>
      </c>
      <c r="D198" s="18">
        <v>1235.8435199999999</v>
      </c>
      <c r="E198" s="150" t="s">
        <v>869</v>
      </c>
      <c r="F198" s="150" t="s">
        <v>891</v>
      </c>
      <c r="G198" s="18" t="s">
        <v>892</v>
      </c>
      <c r="H198" s="19" t="s">
        <v>704</v>
      </c>
      <c r="I198" s="20">
        <v>1011417.854769</v>
      </c>
      <c r="J198" s="20">
        <v>583255.488656</v>
      </c>
      <c r="K198" s="20">
        <v>428162.36611300003</v>
      </c>
      <c r="L198" s="20">
        <v>129870.13896700001</v>
      </c>
      <c r="M198" s="20">
        <v>7174.0059179999998</v>
      </c>
      <c r="N198" s="20">
        <v>150982.10183900001</v>
      </c>
      <c r="O198" s="153">
        <v>105624.432833</v>
      </c>
      <c r="P198" s="21">
        <v>3974.2378765998628</v>
      </c>
      <c r="Q198" s="20">
        <v>513029.05741100002</v>
      </c>
      <c r="R198" s="20">
        <v>220124.88871299999</v>
      </c>
      <c r="S198" s="20">
        <v>850628.75371199998</v>
      </c>
      <c r="T198" s="20">
        <v>270632.44537600002</v>
      </c>
      <c r="U198" s="20">
        <v>1208490.588854</v>
      </c>
      <c r="V198" s="20">
        <v>135600.780818</v>
      </c>
      <c r="W198" s="20">
        <v>495450.653498</v>
      </c>
      <c r="X198" s="20">
        <v>0</v>
      </c>
      <c r="Y198" s="20">
        <v>501257.66584600002</v>
      </c>
      <c r="Z198" s="20">
        <v>707232.92300800001</v>
      </c>
      <c r="AA198" s="21">
        <v>26610.432783490258</v>
      </c>
      <c r="AB198" s="22">
        <v>0.42332885868500808</v>
      </c>
      <c r="AC198" s="22">
        <v>0.10443204293355471</v>
      </c>
      <c r="AD198" s="23">
        <v>8.7401949015724345E-2</v>
      </c>
      <c r="AE198" s="23">
        <v>0.149348862866506</v>
      </c>
      <c r="AF198" s="24">
        <v>21.045717492395301</v>
      </c>
      <c r="AG198" s="27">
        <v>0.71687886110626298</v>
      </c>
      <c r="AH198" s="27">
        <v>1.7168788611062631</v>
      </c>
      <c r="AI198" s="27">
        <v>0.68139923505492517</v>
      </c>
      <c r="AJ198" s="27">
        <v>2.8476357471353273</v>
      </c>
      <c r="AK198" s="27">
        <v>1.1368858746508386</v>
      </c>
      <c r="AL198" s="27">
        <v>4.5947455586800636</v>
      </c>
      <c r="AM198" s="27">
        <v>3.7372379847649029</v>
      </c>
      <c r="AN198" s="23">
        <v>0.41477994985574346</v>
      </c>
      <c r="AO198" s="23">
        <v>0</v>
      </c>
      <c r="AP198" s="23">
        <v>0.70875895272812395</v>
      </c>
      <c r="AQ198" s="24">
        <v>76.400000000000006</v>
      </c>
      <c r="AR198" s="65" t="s">
        <v>66</v>
      </c>
      <c r="AS198" s="157">
        <v>0.5</v>
      </c>
      <c r="AU198" s="32"/>
    </row>
    <row r="199" spans="1:47" ht="18" customHeight="1" x14ac:dyDescent="0.25">
      <c r="A199" s="16">
        <v>198</v>
      </c>
      <c r="B199" s="148" t="s">
        <v>373</v>
      </c>
      <c r="C199" s="150" t="s">
        <v>686</v>
      </c>
      <c r="D199" s="18">
        <v>1210.5879673500001</v>
      </c>
      <c r="E199" s="150" t="s">
        <v>844</v>
      </c>
      <c r="F199" s="150" t="s">
        <v>879</v>
      </c>
      <c r="G199" s="18" t="s">
        <v>880</v>
      </c>
      <c r="H199" s="19" t="s">
        <v>704</v>
      </c>
      <c r="I199" s="20">
        <v>2932213.5594489998</v>
      </c>
      <c r="J199" s="20">
        <v>2517864.6818289999</v>
      </c>
      <c r="K199" s="20">
        <v>414348.87761999981</v>
      </c>
      <c r="L199" s="20">
        <v>212624.71247</v>
      </c>
      <c r="M199" s="20">
        <v>60984.013370000001</v>
      </c>
      <c r="N199" s="20">
        <v>269944.82127399999</v>
      </c>
      <c r="O199" s="153">
        <v>165011.661013</v>
      </c>
      <c r="P199" s="21">
        <v>3550.7983602366921</v>
      </c>
      <c r="Q199" s="20">
        <v>491537.33173999999</v>
      </c>
      <c r="R199" s="20">
        <v>192270.46556899999</v>
      </c>
      <c r="S199" s="20">
        <v>1494824.3501220001</v>
      </c>
      <c r="T199" s="20">
        <v>614034.95914599998</v>
      </c>
      <c r="U199" s="20">
        <v>2205692.9124739999</v>
      </c>
      <c r="V199" s="20">
        <v>1023910.6705229999</v>
      </c>
      <c r="W199" s="20">
        <v>1435252.490127</v>
      </c>
      <c r="X199" s="20">
        <v>76505</v>
      </c>
      <c r="Y199" s="20">
        <v>1529562.865943</v>
      </c>
      <c r="Z199" s="20">
        <v>676130.04653100006</v>
      </c>
      <c r="AA199" s="21">
        <v>14549.283643292896</v>
      </c>
      <c r="AB199" s="22">
        <v>0.14130924273396417</v>
      </c>
      <c r="AC199" s="22">
        <v>5.6275458000408334E-2</v>
      </c>
      <c r="AD199" s="23">
        <v>7.4811711131589867E-2</v>
      </c>
      <c r="AE199" s="23">
        <v>0.24405314016086155</v>
      </c>
      <c r="AF199" s="24">
        <v>4.4264850139691614</v>
      </c>
      <c r="AG199" s="27">
        <v>4.1506188217606772E-2</v>
      </c>
      <c r="AH199" s="27">
        <v>1.0415061882176069</v>
      </c>
      <c r="AI199" s="27">
        <v>0.69903172109683853</v>
      </c>
      <c r="AJ199" s="27">
        <v>49.221453882673863</v>
      </c>
      <c r="AK199" s="27">
        <v>5.1224281844798538</v>
      </c>
      <c r="AL199" s="27">
        <v>15.250462679078073</v>
      </c>
      <c r="AM199" s="27">
        <v>4.7753202252964932</v>
      </c>
      <c r="AN199" s="23">
        <v>0.69346138680174496</v>
      </c>
      <c r="AO199" s="23">
        <v>0.11315130926738412</v>
      </c>
      <c r="AP199" s="23">
        <v>2.2622317611688487</v>
      </c>
      <c r="AQ199" s="24">
        <v>63.6</v>
      </c>
      <c r="AR199" s="65" t="s">
        <v>73</v>
      </c>
      <c r="AS199" s="157">
        <v>0.3</v>
      </c>
      <c r="AU199" s="32"/>
    </row>
    <row r="200" spans="1:47" ht="18" customHeight="1" x14ac:dyDescent="0.25">
      <c r="A200" s="16">
        <v>199</v>
      </c>
      <c r="B200" s="148" t="s">
        <v>374</v>
      </c>
      <c r="C200" s="150" t="s">
        <v>686</v>
      </c>
      <c r="D200" s="18">
        <v>4931.2220889999999</v>
      </c>
      <c r="E200" s="150" t="s">
        <v>833</v>
      </c>
      <c r="F200" s="150" t="s">
        <v>834</v>
      </c>
      <c r="G200" s="18" t="s">
        <v>836</v>
      </c>
      <c r="H200" s="19" t="s">
        <v>704</v>
      </c>
      <c r="I200" s="20">
        <v>7709223.7646270003</v>
      </c>
      <c r="J200" s="20">
        <v>6143550.5892810002</v>
      </c>
      <c r="K200" s="20">
        <v>1565673.1753459997</v>
      </c>
      <c r="L200" s="20">
        <v>477017.154102</v>
      </c>
      <c r="M200" s="20">
        <v>165413.56376200001</v>
      </c>
      <c r="N200" s="20">
        <v>820229.68362300005</v>
      </c>
      <c r="O200" s="153">
        <v>341553.032526</v>
      </c>
      <c r="P200" s="21">
        <v>2008.6375678250251</v>
      </c>
      <c r="Q200" s="20">
        <v>1621417.988313</v>
      </c>
      <c r="R200" s="20">
        <v>620054.02504900005</v>
      </c>
      <c r="S200" s="20">
        <v>5332806.4589160001</v>
      </c>
      <c r="T200" s="20">
        <v>2260255.7773079998</v>
      </c>
      <c r="U200" s="20">
        <v>10116896.672431</v>
      </c>
      <c r="V200" s="20">
        <v>1738931.0512620001</v>
      </c>
      <c r="W200" s="20">
        <v>2642412.2112679998</v>
      </c>
      <c r="X200" s="20">
        <v>1247937.2723340001</v>
      </c>
      <c r="Y200" s="20">
        <v>4175756.164107</v>
      </c>
      <c r="Z200" s="20">
        <v>5941140.5083240001</v>
      </c>
      <c r="AA200" s="21">
        <v>34939.224320423018</v>
      </c>
      <c r="AB200" s="22">
        <v>0.20309089775418557</v>
      </c>
      <c r="AC200" s="22">
        <v>4.4304464749509775E-2</v>
      </c>
      <c r="AD200" s="23">
        <v>3.3760652459439211E-2</v>
      </c>
      <c r="AE200" s="23">
        <v>5.7489472273456188E-2</v>
      </c>
      <c r="AF200" s="24">
        <v>4.9586603720306828</v>
      </c>
      <c r="AG200" s="27">
        <v>1.0181584221323954</v>
      </c>
      <c r="AH200" s="27">
        <v>2.0181584221323954</v>
      </c>
      <c r="AI200" s="27">
        <v>1.40454560979418</v>
      </c>
      <c r="AJ200" s="27">
        <v>2.8654624768717696</v>
      </c>
      <c r="AK200" s="27">
        <v>3.7889986626292713</v>
      </c>
      <c r="AL200" s="27">
        <v>12.433148488984932</v>
      </c>
      <c r="AM200" s="27">
        <v>3.4107749406170336</v>
      </c>
      <c r="AN200" s="23">
        <v>0.41275069809560516</v>
      </c>
      <c r="AO200" s="23">
        <v>0.21005011926338771</v>
      </c>
      <c r="AP200" s="23">
        <v>0.70285430183925812</v>
      </c>
      <c r="AQ200" s="24">
        <v>85.199999999999989</v>
      </c>
      <c r="AR200" s="65" t="s">
        <v>64</v>
      </c>
      <c r="AS200" s="157">
        <v>0.5</v>
      </c>
      <c r="AU200" s="32"/>
    </row>
    <row r="201" spans="1:47" ht="18" customHeight="1" x14ac:dyDescent="0.25">
      <c r="A201" s="16">
        <v>200</v>
      </c>
      <c r="B201" s="148" t="s">
        <v>801</v>
      </c>
      <c r="C201" s="150" t="s">
        <v>686</v>
      </c>
      <c r="D201" s="18">
        <v>3234.2669891</v>
      </c>
      <c r="E201" s="150" t="s">
        <v>844</v>
      </c>
      <c r="F201" s="150" t="s">
        <v>845</v>
      </c>
      <c r="G201" s="18" t="s">
        <v>904</v>
      </c>
      <c r="H201" s="19" t="s">
        <v>709</v>
      </c>
      <c r="I201" s="20">
        <v>5780438.6171770003</v>
      </c>
      <c r="J201" s="20">
        <v>4974199.4591969997</v>
      </c>
      <c r="K201" s="20">
        <v>806239.15798000037</v>
      </c>
      <c r="L201" s="20">
        <v>585911.83783600002</v>
      </c>
      <c r="M201" s="20">
        <v>167915.07027699999</v>
      </c>
      <c r="N201" s="20">
        <v>608985.13378899998</v>
      </c>
      <c r="O201" s="153">
        <v>357808.70852099999</v>
      </c>
      <c r="P201" s="21">
        <v>2245.7999934623581</v>
      </c>
      <c r="Q201" s="20">
        <v>1610890.1555240001</v>
      </c>
      <c r="R201" s="20">
        <v>1061935.2116109999</v>
      </c>
      <c r="S201" s="20">
        <v>4418363.2363259997</v>
      </c>
      <c r="T201" s="20">
        <v>3289435.7608340001</v>
      </c>
      <c r="U201" s="20">
        <v>8290123.462293</v>
      </c>
      <c r="V201" s="20">
        <v>1458320.93019</v>
      </c>
      <c r="W201" s="20">
        <v>2670826.400378</v>
      </c>
      <c r="X201" s="20">
        <v>1981459.3576809999</v>
      </c>
      <c r="Y201" s="20">
        <v>4676086.6658279998</v>
      </c>
      <c r="Z201" s="20">
        <v>3614036.7964650001</v>
      </c>
      <c r="AA201" s="21">
        <v>22683.639667192343</v>
      </c>
      <c r="AB201" s="22">
        <v>0.13947715932562646</v>
      </c>
      <c r="AC201" s="22">
        <v>6.1899923555583651E-2</v>
      </c>
      <c r="AD201" s="23">
        <v>4.3160841952290079E-2</v>
      </c>
      <c r="AE201" s="23">
        <v>9.9005275450151378E-2</v>
      </c>
      <c r="AF201" s="24">
        <v>3.6267449537697343</v>
      </c>
      <c r="AG201" s="27">
        <v>0.65430566198562068</v>
      </c>
      <c r="AH201" s="27">
        <v>1.6543056619856207</v>
      </c>
      <c r="AI201" s="27">
        <v>1.0511626964615373</v>
      </c>
      <c r="AJ201" s="27">
        <v>3.3077635322297749</v>
      </c>
      <c r="AK201" s="27">
        <v>3.087857630850666</v>
      </c>
      <c r="AL201" s="27">
        <v>5.4433062902282279</v>
      </c>
      <c r="AM201" s="27">
        <v>1.7572735987133046</v>
      </c>
      <c r="AN201" s="23">
        <v>0.56405512982970962</v>
      </c>
      <c r="AO201" s="23">
        <v>0.54826762129791429</v>
      </c>
      <c r="AP201" s="23">
        <v>1.2938680287931277</v>
      </c>
      <c r="AQ201" s="24">
        <v>90</v>
      </c>
      <c r="AR201" s="65" t="s">
        <v>61</v>
      </c>
      <c r="AS201" s="157">
        <v>0.5</v>
      </c>
      <c r="AU201" s="32"/>
    </row>
    <row r="202" spans="1:47" ht="18" customHeight="1" x14ac:dyDescent="0.25">
      <c r="A202" s="16">
        <v>201</v>
      </c>
      <c r="B202" s="148" t="s">
        <v>381</v>
      </c>
      <c r="C202" s="150" t="s">
        <v>686</v>
      </c>
      <c r="D202" s="18">
        <v>1207.6314008000002</v>
      </c>
      <c r="E202" s="150" t="s">
        <v>844</v>
      </c>
      <c r="F202" s="150" t="s">
        <v>861</v>
      </c>
      <c r="G202" s="18" t="s">
        <v>862</v>
      </c>
      <c r="H202" s="19" t="s">
        <v>704</v>
      </c>
      <c r="I202" s="20">
        <v>711198.68029499997</v>
      </c>
      <c r="J202" s="20">
        <v>489314.67212499998</v>
      </c>
      <c r="K202" s="20">
        <v>221884.00816999999</v>
      </c>
      <c r="L202" s="20">
        <v>157558.57186600001</v>
      </c>
      <c r="M202" s="20">
        <v>20557.757659999999</v>
      </c>
      <c r="N202" s="20">
        <v>162790.35073199999</v>
      </c>
      <c r="O202" s="153">
        <v>128184.40268299999</v>
      </c>
      <c r="P202" s="21">
        <v>6920.673849152201</v>
      </c>
      <c r="Q202" s="20">
        <v>588.90960399999994</v>
      </c>
      <c r="R202" s="20">
        <v>87182.240380000003</v>
      </c>
      <c r="S202" s="20">
        <v>280018.39228999999</v>
      </c>
      <c r="T202" s="20">
        <v>546091.92193299998</v>
      </c>
      <c r="U202" s="20">
        <v>901993.54273099999</v>
      </c>
      <c r="V202" s="20">
        <v>90213.457152999996</v>
      </c>
      <c r="W202" s="20">
        <v>204211.79644100001</v>
      </c>
      <c r="X202" s="20">
        <v>145384.263611</v>
      </c>
      <c r="Y202" s="20">
        <v>372797.65027400001</v>
      </c>
      <c r="Z202" s="20">
        <v>529195.89245699998</v>
      </c>
      <c r="AA202" s="21">
        <v>28571.277763512426</v>
      </c>
      <c r="AB202" s="22">
        <v>0.31198596723768401</v>
      </c>
      <c r="AC202" s="22">
        <v>0.18023712112321419</v>
      </c>
      <c r="AD202" s="23">
        <v>0.14211232853717692</v>
      </c>
      <c r="AE202" s="23">
        <v>0.24222486325026732</v>
      </c>
      <c r="AF202" s="24">
        <v>7.9186822524300542</v>
      </c>
      <c r="AG202" s="27">
        <v>0.37121555742692702</v>
      </c>
      <c r="AH202" s="27">
        <v>1.3712155574269271</v>
      </c>
      <c r="AI202" s="27">
        <v>1.3683317396736754</v>
      </c>
      <c r="AJ202" s="27">
        <v>9.3817519746124045</v>
      </c>
      <c r="AK202" s="27">
        <v>830.88247975830268</v>
      </c>
      <c r="AL202" s="27">
        <v>8.1576095910716262</v>
      </c>
      <c r="AM202" s="27">
        <v>1.3023424294165935</v>
      </c>
      <c r="AN202" s="23">
        <v>0.41330412315953668</v>
      </c>
      <c r="AO202" s="23">
        <v>0.27472674237132944</v>
      </c>
      <c r="AP202" s="23">
        <v>0.70446058933515221</v>
      </c>
      <c r="AQ202" s="24">
        <v>82.4</v>
      </c>
      <c r="AR202" s="65" t="s">
        <v>64</v>
      </c>
      <c r="AS202" s="157">
        <v>0.5</v>
      </c>
      <c r="AU202" s="32"/>
    </row>
    <row r="203" spans="1:47" ht="18" customHeight="1" x14ac:dyDescent="0.25">
      <c r="A203" s="16">
        <v>202</v>
      </c>
      <c r="B203" s="148" t="s">
        <v>382</v>
      </c>
      <c r="C203" s="150" t="s">
        <v>686</v>
      </c>
      <c r="D203" s="18">
        <v>8584.6388663999987</v>
      </c>
      <c r="E203" s="150" t="s">
        <v>795</v>
      </c>
      <c r="F203" s="150" t="s">
        <v>852</v>
      </c>
      <c r="G203" s="18" t="s">
        <v>850</v>
      </c>
      <c r="H203" s="19" t="s">
        <v>704</v>
      </c>
      <c r="I203" s="20">
        <v>4063459.3229060001</v>
      </c>
      <c r="J203" s="20">
        <v>3023360.2376580001</v>
      </c>
      <c r="K203" s="20">
        <v>1040099.0852480003</v>
      </c>
      <c r="L203" s="20">
        <v>870033.94430700003</v>
      </c>
      <c r="M203" s="20">
        <v>0</v>
      </c>
      <c r="N203" s="20">
        <v>878727.09648900002</v>
      </c>
      <c r="O203" s="153">
        <v>699638.189839</v>
      </c>
      <c r="P203" s="21">
        <v>2135.2698534037195</v>
      </c>
      <c r="Q203" s="20">
        <v>7016892.4324939996</v>
      </c>
      <c r="R203" s="20">
        <v>799083.69389600004</v>
      </c>
      <c r="S203" s="20">
        <v>9306557.8554280009</v>
      </c>
      <c r="T203" s="20">
        <v>881820.109253</v>
      </c>
      <c r="U203" s="20">
        <v>12309575.273327</v>
      </c>
      <c r="V203" s="20">
        <v>588827.58373800002</v>
      </c>
      <c r="W203" s="20">
        <v>1587890.321464</v>
      </c>
      <c r="X203" s="20">
        <v>1281757.1029999999</v>
      </c>
      <c r="Y203" s="20">
        <v>8417081.0810800008</v>
      </c>
      <c r="Z203" s="20">
        <v>3892494.1922470001</v>
      </c>
      <c r="AA203" s="21">
        <v>11879.748166929996</v>
      </c>
      <c r="AB203" s="22">
        <v>0.25596394662668093</v>
      </c>
      <c r="AC203" s="22">
        <v>0.17217797306228497</v>
      </c>
      <c r="AD203" s="23">
        <v>5.6836907391517463E-2</v>
      </c>
      <c r="AE203" s="23">
        <v>0.17974032979484639</v>
      </c>
      <c r="AF203" s="24">
        <v>100</v>
      </c>
      <c r="AG203" s="27">
        <v>4.8609576049607499</v>
      </c>
      <c r="AH203" s="27">
        <v>5.8609576049607499</v>
      </c>
      <c r="AI203" s="27">
        <v>1.4419543919273845</v>
      </c>
      <c r="AJ203" s="27">
        <v>0.52644569869421087</v>
      </c>
      <c r="AK203" s="27">
        <v>0.43086883071733412</v>
      </c>
      <c r="AL203" s="27">
        <v>5.0851485945036128</v>
      </c>
      <c r="AM203" s="27">
        <v>4.6080365828220948</v>
      </c>
      <c r="AN203" s="23">
        <v>0.68378322518718826</v>
      </c>
      <c r="AO203" s="23">
        <v>0.32928940666192402</v>
      </c>
      <c r="AP203" s="23">
        <v>2.1623875760290128</v>
      </c>
      <c r="AQ203" s="24">
        <v>78.800000000000011</v>
      </c>
      <c r="AR203" s="65" t="s">
        <v>66</v>
      </c>
      <c r="AS203" s="157">
        <v>0.5</v>
      </c>
      <c r="AU203" s="32"/>
    </row>
    <row r="204" spans="1:47" ht="18" customHeight="1" x14ac:dyDescent="0.25">
      <c r="A204" s="16">
        <v>203</v>
      </c>
      <c r="B204" s="148" t="s">
        <v>384</v>
      </c>
      <c r="C204" s="150" t="s">
        <v>686</v>
      </c>
      <c r="D204" s="18">
        <v>663.92664734000005</v>
      </c>
      <c r="E204" s="150" t="s">
        <v>829</v>
      </c>
      <c r="F204" s="150" t="s">
        <v>830</v>
      </c>
      <c r="G204" s="18" t="s">
        <v>900</v>
      </c>
      <c r="H204" s="19" t="s">
        <v>704</v>
      </c>
      <c r="I204" s="20">
        <v>10421828.552497</v>
      </c>
      <c r="J204" s="20">
        <v>9792528.6935150009</v>
      </c>
      <c r="K204" s="20">
        <v>629299.85898199934</v>
      </c>
      <c r="L204" s="20">
        <v>205983.327189</v>
      </c>
      <c r="M204" s="20">
        <v>77267.983277000007</v>
      </c>
      <c r="N204" s="20">
        <v>261135.556002</v>
      </c>
      <c r="O204" s="153">
        <v>112408.17324600001</v>
      </c>
      <c r="P204" s="21">
        <v>1322.296426222036</v>
      </c>
      <c r="Q204" s="20">
        <v>916696.28969600005</v>
      </c>
      <c r="R204" s="20">
        <v>1390425.0788360001</v>
      </c>
      <c r="S204" s="20">
        <v>3822368.1315660002</v>
      </c>
      <c r="T204" s="20">
        <v>231116.24696700001</v>
      </c>
      <c r="U204" s="20">
        <v>5065648.5337479999</v>
      </c>
      <c r="V204" s="20">
        <v>1190679.5166180001</v>
      </c>
      <c r="W204" s="20">
        <v>3097249.1090770001</v>
      </c>
      <c r="X204" s="20">
        <v>257949.81026699999</v>
      </c>
      <c r="Y204" s="20">
        <v>3436327.1360869999</v>
      </c>
      <c r="Z204" s="20">
        <v>1629321.397661</v>
      </c>
      <c r="AA204" s="21">
        <v>19166.274115845026</v>
      </c>
      <c r="AB204" s="22">
        <v>6.0382864274928352E-2</v>
      </c>
      <c r="AC204" s="22">
        <v>1.0785839805344694E-2</v>
      </c>
      <c r="AD204" s="23">
        <v>2.2190282744079529E-2</v>
      </c>
      <c r="AE204" s="23">
        <v>6.8990791753775205E-2</v>
      </c>
      <c r="AF204" s="24">
        <v>3.3796087969042539</v>
      </c>
      <c r="AG204" s="27">
        <v>0.23411711391373688</v>
      </c>
      <c r="AH204" s="27">
        <v>1.2341171139137368</v>
      </c>
      <c r="AI204" s="27">
        <v>0.93814599327979431</v>
      </c>
      <c r="AJ204" s="27">
        <v>14.372576403696671</v>
      </c>
      <c r="AK204" s="27">
        <v>10.682413361531609</v>
      </c>
      <c r="AL204" s="27">
        <v>7.495426190975838</v>
      </c>
      <c r="AM204" s="27">
        <v>45.093448380481369</v>
      </c>
      <c r="AN204" s="23">
        <v>0.6783587754250513</v>
      </c>
      <c r="AO204" s="23">
        <v>0.1583173280835225</v>
      </c>
      <c r="AP204" s="23">
        <v>2.1090541995091194</v>
      </c>
      <c r="AQ204" s="24">
        <v>68.400000000000006</v>
      </c>
      <c r="AR204" s="65" t="s">
        <v>71</v>
      </c>
      <c r="AS204" s="157">
        <v>0.3</v>
      </c>
      <c r="AU204" s="32"/>
    </row>
    <row r="205" spans="1:47" ht="18" customHeight="1" x14ac:dyDescent="0.25">
      <c r="A205" s="16">
        <v>204</v>
      </c>
      <c r="B205" s="148" t="s">
        <v>385</v>
      </c>
      <c r="C205" s="150" t="s">
        <v>686</v>
      </c>
      <c r="D205" s="18">
        <v>832.68213300000002</v>
      </c>
      <c r="E205" s="150" t="s">
        <v>842</v>
      </c>
      <c r="F205" s="150" t="s">
        <v>902</v>
      </c>
      <c r="G205" s="18" t="s">
        <v>901</v>
      </c>
      <c r="H205" s="19" t="s">
        <v>704</v>
      </c>
      <c r="I205" s="20">
        <v>3140945.639403</v>
      </c>
      <c r="J205" s="20">
        <v>2508755.6151390001</v>
      </c>
      <c r="K205" s="20">
        <v>632190.02426399989</v>
      </c>
      <c r="L205" s="20">
        <v>178850.83916</v>
      </c>
      <c r="M205" s="20">
        <v>45320.838703000001</v>
      </c>
      <c r="N205" s="20">
        <v>234630.93331300002</v>
      </c>
      <c r="O205" s="153">
        <v>144164.915985</v>
      </c>
      <c r="P205" s="21">
        <v>2389.2380558536615</v>
      </c>
      <c r="Q205" s="20">
        <v>123219.182848</v>
      </c>
      <c r="R205" s="20">
        <v>299067.27365599998</v>
      </c>
      <c r="S205" s="20">
        <v>1334930.6398489999</v>
      </c>
      <c r="T205" s="20">
        <v>380865.21049199998</v>
      </c>
      <c r="U205" s="20">
        <v>2014280.8573799999</v>
      </c>
      <c r="V205" s="20">
        <v>808569.46912699996</v>
      </c>
      <c r="W205" s="20">
        <v>1059587.0059859999</v>
      </c>
      <c r="X205" s="20">
        <v>0</v>
      </c>
      <c r="Y205" s="20">
        <v>1182827.3334679999</v>
      </c>
      <c r="Z205" s="20">
        <v>831453.523912</v>
      </c>
      <c r="AA205" s="21">
        <v>13779.63832206497</v>
      </c>
      <c r="AB205" s="22">
        <v>0.20127378721019837</v>
      </c>
      <c r="AC205" s="22">
        <v>4.5898570856005468E-2</v>
      </c>
      <c r="AD205" s="23">
        <v>7.1571407461279796E-2</v>
      </c>
      <c r="AE205" s="23">
        <v>0.17338902516968371</v>
      </c>
      <c r="AF205" s="24">
        <v>5.1771092510136771</v>
      </c>
      <c r="AG205" s="27">
        <v>0.25985939078856352</v>
      </c>
      <c r="AH205" s="27">
        <v>1.2598593907885636</v>
      </c>
      <c r="AI205" s="27">
        <v>1.14356957017743</v>
      </c>
      <c r="AJ205" s="27">
        <v>11.407366116791389</v>
      </c>
      <c r="AK205" s="27">
        <v>20.360105927936043</v>
      </c>
      <c r="AL205" s="27">
        <v>10.502471905421022</v>
      </c>
      <c r="AM205" s="27">
        <v>8.2468693723575868</v>
      </c>
      <c r="AN205" s="23">
        <v>0.58722065948961955</v>
      </c>
      <c r="AO205" s="23">
        <v>0</v>
      </c>
      <c r="AP205" s="23">
        <v>1.4226018646271188</v>
      </c>
      <c r="AQ205" s="24">
        <v>85.199999999999989</v>
      </c>
      <c r="AR205" s="65" t="s">
        <v>64</v>
      </c>
      <c r="AS205" s="157">
        <v>0.5</v>
      </c>
      <c r="AU205" s="32"/>
    </row>
    <row r="206" spans="1:47" ht="18" customHeight="1" x14ac:dyDescent="0.25">
      <c r="A206" s="16">
        <v>205</v>
      </c>
      <c r="B206" s="148" t="s">
        <v>386</v>
      </c>
      <c r="C206" s="150" t="s">
        <v>686</v>
      </c>
      <c r="D206" s="18">
        <v>3500.924923</v>
      </c>
      <c r="E206" s="150" t="s">
        <v>842</v>
      </c>
      <c r="F206" s="150" t="s">
        <v>902</v>
      </c>
      <c r="G206" s="18" t="s">
        <v>901</v>
      </c>
      <c r="H206" s="19" t="s">
        <v>704</v>
      </c>
      <c r="I206" s="20">
        <v>8099530.2465460002</v>
      </c>
      <c r="J206" s="20">
        <v>7342088.3229059996</v>
      </c>
      <c r="K206" s="20">
        <v>757441.92363999994</v>
      </c>
      <c r="L206" s="20">
        <v>274090.68539300002</v>
      </c>
      <c r="M206" s="20">
        <v>0</v>
      </c>
      <c r="N206" s="20">
        <v>291824.09678700002</v>
      </c>
      <c r="O206" s="153">
        <v>228546.42061</v>
      </c>
      <c r="P206" s="21">
        <v>2539.4591307346923</v>
      </c>
      <c r="Q206" s="20">
        <v>63730.896134000002</v>
      </c>
      <c r="R206" s="20">
        <v>764302.47007699998</v>
      </c>
      <c r="S206" s="20">
        <v>2583877.8076169998</v>
      </c>
      <c r="T206" s="20">
        <v>510313.00851499999</v>
      </c>
      <c r="U206" s="20">
        <v>3206795.7584500001</v>
      </c>
      <c r="V206" s="20">
        <v>0</v>
      </c>
      <c r="W206" s="20">
        <v>1890634.3713680001</v>
      </c>
      <c r="X206" s="20">
        <v>0</v>
      </c>
      <c r="Y206" s="20">
        <v>1891082.311368</v>
      </c>
      <c r="Z206" s="20">
        <v>1315713.4470820001</v>
      </c>
      <c r="AA206" s="21">
        <v>14619.351804788703</v>
      </c>
      <c r="AB206" s="22">
        <v>9.3516772032922135E-2</v>
      </c>
      <c r="AC206" s="22">
        <v>2.8217243920715323E-2</v>
      </c>
      <c r="AD206" s="23">
        <v>7.126940342482789E-2</v>
      </c>
      <c r="AE206" s="23">
        <v>0.17370531639459344</v>
      </c>
      <c r="AF206" s="24">
        <v>100</v>
      </c>
      <c r="AG206" s="27">
        <v>0.36667239670851426</v>
      </c>
      <c r="AH206" s="27">
        <v>1.3666723967085144</v>
      </c>
      <c r="AI206" s="27">
        <v>1.3329636600542207</v>
      </c>
      <c r="AJ206" s="27">
        <v>11.683529656437749</v>
      </c>
      <c r="AK206" s="27">
        <v>115.20453607726763</v>
      </c>
      <c r="AL206" s="27">
        <v>10.597283881249277</v>
      </c>
      <c r="AM206" s="27">
        <v>15.871690729804167</v>
      </c>
      <c r="AN206" s="23">
        <v>0.58971086835977726</v>
      </c>
      <c r="AO206" s="23">
        <v>0</v>
      </c>
      <c r="AP206" s="23">
        <v>1.4373056044703789</v>
      </c>
      <c r="AQ206" s="24">
        <v>83.199999999999989</v>
      </c>
      <c r="AR206" s="65" t="s">
        <v>64</v>
      </c>
      <c r="AS206" s="157">
        <v>0.5</v>
      </c>
      <c r="AU206" s="32"/>
    </row>
    <row r="207" spans="1:47" ht="18" customHeight="1" x14ac:dyDescent="0.25">
      <c r="A207" s="16">
        <v>206</v>
      </c>
      <c r="B207" s="148" t="s">
        <v>389</v>
      </c>
      <c r="C207" s="150" t="s">
        <v>686</v>
      </c>
      <c r="D207" s="18">
        <v>307.69170699999995</v>
      </c>
      <c r="E207" s="150" t="s">
        <v>844</v>
      </c>
      <c r="F207" s="150" t="s">
        <v>845</v>
      </c>
      <c r="G207" s="18" t="s">
        <v>904</v>
      </c>
      <c r="H207" s="19" t="s">
        <v>704</v>
      </c>
      <c r="I207" s="20">
        <v>3407861.6843249998</v>
      </c>
      <c r="J207" s="20">
        <v>3150967.4849769999</v>
      </c>
      <c r="K207" s="20">
        <v>256894.19934800011</v>
      </c>
      <c r="L207" s="20">
        <v>160122.72862899999</v>
      </c>
      <c r="M207" s="20">
        <v>78450.710647999993</v>
      </c>
      <c r="N207" s="20">
        <v>179925.916466</v>
      </c>
      <c r="O207" s="153">
        <v>71587.306664999996</v>
      </c>
      <c r="P207" s="21">
        <v>2780.2774503985902</v>
      </c>
      <c r="Q207" s="20">
        <v>1314093.240301</v>
      </c>
      <c r="R207" s="20">
        <v>938409.05068300001</v>
      </c>
      <c r="S207" s="20">
        <v>2759550.0948879998</v>
      </c>
      <c r="T207" s="20">
        <v>60358.179574000002</v>
      </c>
      <c r="U207" s="20">
        <v>2957430.2514709998</v>
      </c>
      <c r="V207" s="20">
        <v>1138646.569958</v>
      </c>
      <c r="W207" s="20">
        <v>2366943.9643560001</v>
      </c>
      <c r="X207" s="20">
        <v>132415.61921400001</v>
      </c>
      <c r="Y207" s="20">
        <v>2499359.5835699998</v>
      </c>
      <c r="Z207" s="20">
        <v>458070.66790100001</v>
      </c>
      <c r="AA207" s="21">
        <v>17790.354295824261</v>
      </c>
      <c r="AB207" s="22">
        <v>7.5382812785397282E-2</v>
      </c>
      <c r="AC207" s="22">
        <v>2.1006517663048698E-2</v>
      </c>
      <c r="AD207" s="23">
        <v>2.4205915466440197E-2</v>
      </c>
      <c r="AE207" s="23">
        <v>0.15628004952386892</v>
      </c>
      <c r="AF207" s="24">
        <v>2.2934899503117121</v>
      </c>
      <c r="AG207" s="27">
        <v>0.16587047959068196</v>
      </c>
      <c r="AH207" s="27">
        <v>1.165870479590682</v>
      </c>
      <c r="AI207" s="27">
        <v>0.61068486468385019</v>
      </c>
      <c r="AJ207" s="27">
        <v>8.6801030837373503</v>
      </c>
      <c r="AK207" s="27">
        <v>2.3978264162254228</v>
      </c>
      <c r="AL207" s="27">
        <v>3.6315311343647676</v>
      </c>
      <c r="AM207" s="27">
        <v>56.460643915658721</v>
      </c>
      <c r="AN207" s="23">
        <v>0.84511192861669027</v>
      </c>
      <c r="AO207" s="23">
        <v>0.28907246958370664</v>
      </c>
      <c r="AP207" s="23">
        <v>5.4562751093029407</v>
      </c>
      <c r="AQ207" s="24">
        <v>64.8</v>
      </c>
      <c r="AR207" s="65" t="s">
        <v>73</v>
      </c>
      <c r="AS207" s="157">
        <v>0.3</v>
      </c>
      <c r="AU207" s="32"/>
    </row>
    <row r="208" spans="1:47" ht="18" customHeight="1" x14ac:dyDescent="0.25">
      <c r="A208" s="16">
        <v>207</v>
      </c>
      <c r="B208" s="148" t="s">
        <v>391</v>
      </c>
      <c r="C208" s="150" t="s">
        <v>686</v>
      </c>
      <c r="D208" s="18">
        <v>7452.4558900000002</v>
      </c>
      <c r="E208" s="150" t="s">
        <v>844</v>
      </c>
      <c r="F208" s="150" t="s">
        <v>884</v>
      </c>
      <c r="G208" s="18" t="s">
        <v>882</v>
      </c>
      <c r="H208" s="19" t="s">
        <v>709</v>
      </c>
      <c r="I208" s="20">
        <v>1832945.6190220001</v>
      </c>
      <c r="J208" s="20">
        <v>1448078.7911640001</v>
      </c>
      <c r="K208" s="20">
        <v>384866.82785799995</v>
      </c>
      <c r="L208" s="20">
        <v>281828.18788600003</v>
      </c>
      <c r="M208" s="20">
        <v>24078.330603999999</v>
      </c>
      <c r="N208" s="20">
        <v>1103208.6907190001</v>
      </c>
      <c r="O208" s="153">
        <v>848207.92296400003</v>
      </c>
      <c r="P208" s="21">
        <v>6259.8741209080808</v>
      </c>
      <c r="Q208" s="20">
        <v>383548.39901499997</v>
      </c>
      <c r="R208" s="20">
        <v>41647.167648000002</v>
      </c>
      <c r="S208" s="20">
        <v>2095656.67616</v>
      </c>
      <c r="T208" s="20">
        <v>2302506.7719149999</v>
      </c>
      <c r="U208" s="20">
        <v>5769414.2538719997</v>
      </c>
      <c r="V208" s="20">
        <v>135538.34337300001</v>
      </c>
      <c r="W208" s="20">
        <v>679337.04179399996</v>
      </c>
      <c r="X208" s="20">
        <v>454905.53509999998</v>
      </c>
      <c r="Y208" s="20">
        <v>2579677.9529070002</v>
      </c>
      <c r="Z208" s="20">
        <v>3189736.3009649999</v>
      </c>
      <c r="AA208" s="21">
        <v>23540.62863873925</v>
      </c>
      <c r="AB208" s="22">
        <v>0.20997176559081568</v>
      </c>
      <c r="AC208" s="22">
        <v>0.46275673111162791</v>
      </c>
      <c r="AD208" s="23">
        <v>0.14701803088498044</v>
      </c>
      <c r="AE208" s="23">
        <v>0.26591788252445486</v>
      </c>
      <c r="AF208" s="24">
        <v>45.817490791314668</v>
      </c>
      <c r="AG208" s="27">
        <v>2.0848555977836409</v>
      </c>
      <c r="AH208" s="27">
        <v>3.0848555977836409</v>
      </c>
      <c r="AI208" s="27">
        <v>2.5202633918263131</v>
      </c>
      <c r="AJ208" s="27">
        <v>1.2941609891911849</v>
      </c>
      <c r="AK208" s="27">
        <v>3.7754786485430434</v>
      </c>
      <c r="AL208" s="27">
        <v>44.011291104210841</v>
      </c>
      <c r="AM208" s="27">
        <v>0.79606524566159487</v>
      </c>
      <c r="AN208" s="23">
        <v>0.44712995798069333</v>
      </c>
      <c r="AO208" s="23">
        <v>0.14261540521778435</v>
      </c>
      <c r="AP208" s="23">
        <v>0.80874332844585395</v>
      </c>
      <c r="AQ208" s="24">
        <v>90</v>
      </c>
      <c r="AR208" s="65" t="s">
        <v>61</v>
      </c>
      <c r="AS208" s="157">
        <v>0.5</v>
      </c>
      <c r="AU208" s="32"/>
    </row>
    <row r="209" spans="1:47" ht="18" customHeight="1" x14ac:dyDescent="0.25">
      <c r="A209" s="16">
        <v>208</v>
      </c>
      <c r="B209" s="148" t="s">
        <v>392</v>
      </c>
      <c r="C209" s="150" t="s">
        <v>686</v>
      </c>
      <c r="D209" s="18">
        <v>51.15681</v>
      </c>
      <c r="E209" s="150" t="s">
        <v>829</v>
      </c>
      <c r="F209" s="150" t="s">
        <v>898</v>
      </c>
      <c r="G209" s="18" t="s">
        <v>901</v>
      </c>
      <c r="H209" s="19" t="s">
        <v>704</v>
      </c>
      <c r="I209" s="20">
        <v>1054773.782284</v>
      </c>
      <c r="J209" s="20">
        <v>961640.64504600002</v>
      </c>
      <c r="K209" s="20">
        <v>93133.137237999937</v>
      </c>
      <c r="L209" s="20">
        <v>19169.249472</v>
      </c>
      <c r="M209" s="20">
        <v>18013.217432000001</v>
      </c>
      <c r="N209" s="20">
        <v>21286.512441999999</v>
      </c>
      <c r="O209" s="153">
        <v>3269.8606060000002</v>
      </c>
      <c r="P209" s="21">
        <v>230.10618100698616</v>
      </c>
      <c r="Q209" s="20">
        <v>102950.77912399999</v>
      </c>
      <c r="R209" s="20">
        <v>61755.998538</v>
      </c>
      <c r="S209" s="20">
        <v>236659.567488</v>
      </c>
      <c r="T209" s="20">
        <v>105741.16702199999</v>
      </c>
      <c r="U209" s="20">
        <v>354597.609452</v>
      </c>
      <c r="V209" s="20">
        <v>186115.74858499999</v>
      </c>
      <c r="W209" s="20">
        <v>232484.13173200001</v>
      </c>
      <c r="X209" s="20">
        <v>0</v>
      </c>
      <c r="Y209" s="20">
        <v>236398.85897500001</v>
      </c>
      <c r="Z209" s="20">
        <v>118198.75047699999</v>
      </c>
      <c r="AA209" s="21">
        <v>8317.8662179522144</v>
      </c>
      <c r="AB209" s="22">
        <v>8.8296788185548258E-2</v>
      </c>
      <c r="AC209" s="22">
        <v>3.1000586674798328E-3</v>
      </c>
      <c r="AD209" s="23">
        <v>9.2213272702353737E-3</v>
      </c>
      <c r="AE209" s="23">
        <v>2.7664087757309028E-2</v>
      </c>
      <c r="AF209" s="24">
        <v>1.1817162881843126</v>
      </c>
      <c r="AG209" s="27">
        <v>1.7960089253804622E-2</v>
      </c>
      <c r="AH209" s="27">
        <v>1.0179600892538045</v>
      </c>
      <c r="AI209" s="27">
        <v>0.57513081588783466</v>
      </c>
      <c r="AJ209" s="27">
        <v>252.61406088414071</v>
      </c>
      <c r="AK209" s="27">
        <v>9.3407806451638731</v>
      </c>
      <c r="AL209" s="27">
        <v>17.07969763674004</v>
      </c>
      <c r="AM209" s="27">
        <v>9.9750533495109703</v>
      </c>
      <c r="AN209" s="23">
        <v>0.66666794325075696</v>
      </c>
      <c r="AO209" s="23">
        <v>0</v>
      </c>
      <c r="AP209" s="23">
        <v>2.0000114893008134</v>
      </c>
      <c r="AQ209" s="24">
        <v>57.199999999999996</v>
      </c>
      <c r="AR209" s="65" t="s">
        <v>75</v>
      </c>
      <c r="AS209" s="157">
        <v>0.2</v>
      </c>
      <c r="AU209" s="32"/>
    </row>
    <row r="210" spans="1:47" ht="18" customHeight="1" x14ac:dyDescent="0.25">
      <c r="A210" s="16">
        <v>209</v>
      </c>
      <c r="B210" s="148" t="s">
        <v>394</v>
      </c>
      <c r="C210" s="150" t="s">
        <v>686</v>
      </c>
      <c r="D210" s="18">
        <v>162.82106680000001</v>
      </c>
      <c r="E210" s="150" t="s">
        <v>844</v>
      </c>
      <c r="F210" s="150" t="s">
        <v>863</v>
      </c>
      <c r="G210" s="18" t="s">
        <v>862</v>
      </c>
      <c r="H210" s="19" t="s">
        <v>704</v>
      </c>
      <c r="I210" s="20">
        <v>712853.79863199999</v>
      </c>
      <c r="J210" s="20">
        <v>638557.41830400005</v>
      </c>
      <c r="K210" s="20">
        <v>74296.38032799997</v>
      </c>
      <c r="L210" s="20">
        <v>48644.316320999998</v>
      </c>
      <c r="M210" s="20">
        <v>11629.923879</v>
      </c>
      <c r="N210" s="20">
        <v>51056.981983999998</v>
      </c>
      <c r="O210" s="153">
        <v>31283.804413000002</v>
      </c>
      <c r="P210" s="21">
        <v>2036.6426365768045</v>
      </c>
      <c r="Q210" s="20">
        <v>30422.098361</v>
      </c>
      <c r="R210" s="20">
        <v>12426.963508999999</v>
      </c>
      <c r="S210" s="20">
        <v>173770.10493900001</v>
      </c>
      <c r="T210" s="20">
        <v>483475.69014100003</v>
      </c>
      <c r="U210" s="20">
        <v>657990.49889000005</v>
      </c>
      <c r="V210" s="20">
        <v>15012.35</v>
      </c>
      <c r="W210" s="20">
        <v>218665.02250600001</v>
      </c>
      <c r="X210" s="20">
        <v>226465.14300000001</v>
      </c>
      <c r="Y210" s="20">
        <v>445274.16550599999</v>
      </c>
      <c r="Z210" s="20">
        <v>212716.333384</v>
      </c>
      <c r="AA210" s="21">
        <v>13848.288665495957</v>
      </c>
      <c r="AB210" s="22">
        <v>0.10422386816283818</v>
      </c>
      <c r="AC210" s="22">
        <v>4.3885302249963593E-2</v>
      </c>
      <c r="AD210" s="23">
        <v>4.7544462216056849E-2</v>
      </c>
      <c r="AE210" s="23">
        <v>0.14706818190837193</v>
      </c>
      <c r="AF210" s="24">
        <v>4.3901389652423193</v>
      </c>
      <c r="AG210" s="27">
        <v>-0.20531366677891116</v>
      </c>
      <c r="AH210" s="27">
        <v>0.79468633322108884</v>
      </c>
      <c r="AI210" s="27">
        <v>0.65555983730350209</v>
      </c>
      <c r="AJ210" s="27">
        <v>-15.878273917490898</v>
      </c>
      <c r="AK210" s="27">
        <v>20.989920245692417</v>
      </c>
      <c r="AL210" s="27">
        <v>57.363474038990198</v>
      </c>
      <c r="AM210" s="27">
        <v>1.4744356607135811</v>
      </c>
      <c r="AN210" s="23">
        <v>0.67671822960537753</v>
      </c>
      <c r="AO210" s="23">
        <v>1.0646344800950494</v>
      </c>
      <c r="AP210" s="23">
        <v>2.0932767993052122</v>
      </c>
      <c r="AQ210" s="24">
        <v>47.199999999999996</v>
      </c>
      <c r="AR210" s="65" t="s">
        <v>78</v>
      </c>
      <c r="AS210" s="157">
        <v>0.2</v>
      </c>
      <c r="AU210" s="32"/>
    </row>
    <row r="211" spans="1:47" ht="18" customHeight="1" x14ac:dyDescent="0.25">
      <c r="A211" s="16">
        <v>210</v>
      </c>
      <c r="B211" s="148" t="s">
        <v>768</v>
      </c>
      <c r="C211" s="150" t="s">
        <v>686</v>
      </c>
      <c r="D211" s="18">
        <v>250</v>
      </c>
      <c r="E211" s="150" t="s">
        <v>848</v>
      </c>
      <c r="F211" s="150" t="s">
        <v>888</v>
      </c>
      <c r="G211" s="18" t="s">
        <v>882</v>
      </c>
      <c r="H211" s="19" t="s">
        <v>704</v>
      </c>
      <c r="I211" s="20">
        <v>519264.29211600003</v>
      </c>
      <c r="J211" s="20">
        <v>408180.50977300003</v>
      </c>
      <c r="K211" s="20">
        <v>111083.78234299996</v>
      </c>
      <c r="L211" s="20">
        <v>72624.356484999997</v>
      </c>
      <c r="M211" s="20">
        <v>22064.586569999999</v>
      </c>
      <c r="N211" s="20">
        <v>82657.331986000005</v>
      </c>
      <c r="O211" s="153">
        <v>59410.854725999998</v>
      </c>
      <c r="P211" s="21">
        <v>2376.4341890400001</v>
      </c>
      <c r="Q211" s="20">
        <v>183693.40942499999</v>
      </c>
      <c r="R211" s="20">
        <v>111001.055586</v>
      </c>
      <c r="S211" s="20">
        <v>406197.991813</v>
      </c>
      <c r="T211" s="20">
        <v>190628.09400300001</v>
      </c>
      <c r="U211" s="20">
        <v>611640.97304700001</v>
      </c>
      <c r="V211" s="20">
        <v>261193.762667</v>
      </c>
      <c r="W211" s="20">
        <v>299413.85720299999</v>
      </c>
      <c r="X211" s="20">
        <v>51778.569396999999</v>
      </c>
      <c r="Y211" s="20">
        <v>351192.42660000001</v>
      </c>
      <c r="Z211" s="20">
        <v>260448.546447</v>
      </c>
      <c r="AA211" s="21">
        <v>10417.94185788</v>
      </c>
      <c r="AB211" s="22">
        <v>0.21392532479045298</v>
      </c>
      <c r="AC211" s="22">
        <v>0.11441351856470043</v>
      </c>
      <c r="AD211" s="23">
        <v>9.7133542950914642E-2</v>
      </c>
      <c r="AE211" s="23">
        <v>0.22810975732625105</v>
      </c>
      <c r="AF211" s="24">
        <v>3.746153671348849</v>
      </c>
      <c r="AG211" s="27">
        <v>0.35664392960143221</v>
      </c>
      <c r="AH211" s="27">
        <v>1.3566439296014323</v>
      </c>
      <c r="AI211" s="27">
        <v>0.74313388320281992</v>
      </c>
      <c r="AJ211" s="27">
        <v>4.8627475796144397</v>
      </c>
      <c r="AK211" s="27">
        <v>2.2220748749271575</v>
      </c>
      <c r="AL211" s="27">
        <v>4.678012198845181</v>
      </c>
      <c r="AM211" s="27">
        <v>2.723965189033617</v>
      </c>
      <c r="AN211" s="23">
        <v>0.57418067473549306</v>
      </c>
      <c r="AO211" s="23">
        <v>0.19880536905794052</v>
      </c>
      <c r="AP211" s="23">
        <v>1.3484138475369296</v>
      </c>
      <c r="AQ211" s="24">
        <v>72</v>
      </c>
      <c r="AR211" s="65" t="s">
        <v>68</v>
      </c>
      <c r="AS211" s="157">
        <v>0.3</v>
      </c>
      <c r="AU211" s="32"/>
    </row>
    <row r="212" spans="1:47" ht="18" customHeight="1" x14ac:dyDescent="0.25">
      <c r="A212" s="16">
        <v>211</v>
      </c>
      <c r="B212" s="148" t="s">
        <v>790</v>
      </c>
      <c r="C212" s="150" t="s">
        <v>686</v>
      </c>
      <c r="D212" s="18">
        <v>69780.468806000004</v>
      </c>
      <c r="E212" s="150" t="s">
        <v>842</v>
      </c>
      <c r="F212" s="150" t="s">
        <v>902</v>
      </c>
      <c r="G212" s="18" t="s">
        <v>901</v>
      </c>
      <c r="H212" s="19" t="s">
        <v>709</v>
      </c>
      <c r="I212" s="20">
        <v>189428533.62055299</v>
      </c>
      <c r="J212" s="20">
        <v>175409232.26756799</v>
      </c>
      <c r="K212" s="20">
        <v>14019301.352985002</v>
      </c>
      <c r="L212" s="20">
        <v>4673255.4394650003</v>
      </c>
      <c r="M212" s="20">
        <v>822434.97517600004</v>
      </c>
      <c r="N212" s="20">
        <v>6267017.6149859997</v>
      </c>
      <c r="O212" s="153">
        <v>4045244.2181509999</v>
      </c>
      <c r="P212" s="21">
        <v>3397.0433811570797</v>
      </c>
      <c r="Q212" s="20">
        <v>9866378.8844549991</v>
      </c>
      <c r="R212" s="20">
        <v>7499742.9681310002</v>
      </c>
      <c r="S212" s="20">
        <v>36323785.659281</v>
      </c>
      <c r="T212" s="20">
        <v>15933053.582088999</v>
      </c>
      <c r="U212" s="20">
        <v>58041109.815563999</v>
      </c>
      <c r="V212" s="20">
        <v>9013788.0354389995</v>
      </c>
      <c r="W212" s="20">
        <v>31339903.516433999</v>
      </c>
      <c r="X212" s="20">
        <v>1563888.2807380001</v>
      </c>
      <c r="Y212" s="20">
        <v>33134574.800682001</v>
      </c>
      <c r="Z212" s="20">
        <v>24906535.014881998</v>
      </c>
      <c r="AA212" s="21">
        <v>20915.567851311294</v>
      </c>
      <c r="AB212" s="22">
        <v>7.4008392954502122E-2</v>
      </c>
      <c r="AC212" s="22">
        <v>2.1354988822613632E-2</v>
      </c>
      <c r="AD212" s="23">
        <v>6.9696190010933398E-2</v>
      </c>
      <c r="AE212" s="23">
        <v>0.16241698075360184</v>
      </c>
      <c r="AF212" s="24">
        <v>7.6200767284305559</v>
      </c>
      <c r="AG212" s="27">
        <v>0.15902672260090261</v>
      </c>
      <c r="AH212" s="27">
        <v>1.1590267226009026</v>
      </c>
      <c r="AI212" s="27">
        <v>0.84420830335205987</v>
      </c>
      <c r="AJ212" s="27">
        <v>38.008228965130286</v>
      </c>
      <c r="AK212" s="27">
        <v>17.778481276847629</v>
      </c>
      <c r="AL212" s="27">
        <v>25.258003430984274</v>
      </c>
      <c r="AM212" s="27">
        <v>11.889028844633861</v>
      </c>
      <c r="AN212" s="23">
        <v>0.57088113762767523</v>
      </c>
      <c r="AO212" s="23">
        <v>6.2790278928945967E-2</v>
      </c>
      <c r="AP212" s="23">
        <v>1.330356662654345</v>
      </c>
      <c r="AQ212" s="24">
        <v>82.8</v>
      </c>
      <c r="AR212" s="65" t="s">
        <v>64</v>
      </c>
      <c r="AS212" s="157">
        <v>0.5</v>
      </c>
      <c r="AU212" s="32"/>
    </row>
    <row r="213" spans="1:47" ht="18" customHeight="1" x14ac:dyDescent="0.25">
      <c r="A213" s="16">
        <v>212</v>
      </c>
      <c r="B213" s="148" t="s">
        <v>806</v>
      </c>
      <c r="C213" s="150" t="s">
        <v>686</v>
      </c>
      <c r="D213" s="18">
        <v>4125.6393749999997</v>
      </c>
      <c r="E213" s="150" t="s">
        <v>869</v>
      </c>
      <c r="F213" s="150" t="s">
        <v>891</v>
      </c>
      <c r="G213" s="18" t="s">
        <v>892</v>
      </c>
      <c r="H213" s="19" t="s">
        <v>709</v>
      </c>
      <c r="I213" s="20">
        <v>1674848.9407589999</v>
      </c>
      <c r="J213" s="20">
        <v>868268.76381799998</v>
      </c>
      <c r="K213" s="20">
        <v>806580.17694100004</v>
      </c>
      <c r="L213" s="20">
        <v>359924.05766599998</v>
      </c>
      <c r="M213" s="20">
        <v>2087.4</v>
      </c>
      <c r="N213" s="20">
        <v>388567.82868100004</v>
      </c>
      <c r="O213" s="153">
        <v>309377.69701800001</v>
      </c>
      <c r="P213" s="21">
        <v>4124.3966787547934</v>
      </c>
      <c r="Q213" s="20">
        <v>450110.824303</v>
      </c>
      <c r="R213" s="20">
        <v>475986.42427100003</v>
      </c>
      <c r="S213" s="20">
        <v>1711319.846321</v>
      </c>
      <c r="T213" s="20">
        <v>381451.27768</v>
      </c>
      <c r="U213" s="20">
        <v>2133342.9649780001</v>
      </c>
      <c r="V213" s="20">
        <v>0</v>
      </c>
      <c r="W213" s="20">
        <v>315978.853649</v>
      </c>
      <c r="X213" s="20">
        <v>0</v>
      </c>
      <c r="Y213" s="20">
        <v>347812.611982</v>
      </c>
      <c r="Z213" s="20">
        <v>1785530.3529960001</v>
      </c>
      <c r="AA213" s="21">
        <v>23803.381849093392</v>
      </c>
      <c r="AB213" s="22">
        <v>0.48158383559981116</v>
      </c>
      <c r="AC213" s="22">
        <v>0.18471976157909364</v>
      </c>
      <c r="AD213" s="23">
        <v>0.14502014073540698</v>
      </c>
      <c r="AE213" s="23">
        <v>0.17326935747627309</v>
      </c>
      <c r="AF213" s="24">
        <v>186.14919453913961</v>
      </c>
      <c r="AG213" s="27">
        <v>4.4159315617430277</v>
      </c>
      <c r="AH213" s="27">
        <v>5.4159315617430277</v>
      </c>
      <c r="AI213" s="27">
        <v>3.9914348933583819</v>
      </c>
      <c r="AJ213" s="27">
        <v>1.2003151556178091</v>
      </c>
      <c r="AK213" s="27">
        <v>1.9290110722454201</v>
      </c>
      <c r="AL213" s="27">
        <v>3.5186905662784924</v>
      </c>
      <c r="AM213" s="27">
        <v>4.3907283544716105</v>
      </c>
      <c r="AN213" s="23">
        <v>0.16303642578425584</v>
      </c>
      <c r="AO213" s="23">
        <v>0</v>
      </c>
      <c r="AP213" s="23">
        <v>0.19479512706036825</v>
      </c>
      <c r="AQ213" s="24">
        <v>80.8</v>
      </c>
      <c r="AR213" s="65" t="s">
        <v>64</v>
      </c>
      <c r="AS213" s="157">
        <v>0.5</v>
      </c>
      <c r="AU213" s="32"/>
    </row>
    <row r="214" spans="1:47" ht="18" customHeight="1" x14ac:dyDescent="0.25">
      <c r="A214" s="16">
        <v>213</v>
      </c>
      <c r="B214" s="148" t="s">
        <v>822</v>
      </c>
      <c r="C214" s="150" t="s">
        <v>686</v>
      </c>
      <c r="D214" s="18">
        <v>838.26947059999998</v>
      </c>
      <c r="E214" s="150" t="s">
        <v>842</v>
      </c>
      <c r="F214" s="150" t="s">
        <v>902</v>
      </c>
      <c r="G214" s="18" t="s">
        <v>901</v>
      </c>
      <c r="H214" s="19" t="s">
        <v>704</v>
      </c>
      <c r="I214" s="20">
        <v>1211335.8882550001</v>
      </c>
      <c r="J214" s="20">
        <v>1006484.568533</v>
      </c>
      <c r="K214" s="20">
        <v>204851.3197220001</v>
      </c>
      <c r="L214" s="20">
        <v>91207.182289999997</v>
      </c>
      <c r="M214" s="20">
        <v>33453.161846000003</v>
      </c>
      <c r="N214" s="20">
        <v>137289.36153200001</v>
      </c>
      <c r="O214" s="153">
        <v>77985.421776000003</v>
      </c>
      <c r="P214" s="21">
        <v>1851.3257941167826</v>
      </c>
      <c r="Q214" s="20">
        <v>13547.914165</v>
      </c>
      <c r="R214" s="20">
        <v>163162.05560399999</v>
      </c>
      <c r="S214" s="20">
        <v>307458.395731</v>
      </c>
      <c r="T214" s="20">
        <v>581970.482388</v>
      </c>
      <c r="U214" s="20">
        <v>1318770.800846</v>
      </c>
      <c r="V214" s="20">
        <v>472149.32299999997</v>
      </c>
      <c r="W214" s="20">
        <v>632721.83331000002</v>
      </c>
      <c r="X214" s="20">
        <v>108091.3428</v>
      </c>
      <c r="Y214" s="20">
        <v>843657.99149599997</v>
      </c>
      <c r="Z214" s="20">
        <v>475112.80935</v>
      </c>
      <c r="AA214" s="21">
        <v>11278.884938154397</v>
      </c>
      <c r="AB214" s="22">
        <v>0.16911190505310658</v>
      </c>
      <c r="AC214" s="22">
        <v>6.4379684059672787E-2</v>
      </c>
      <c r="AD214" s="23">
        <v>5.9134932109485477E-2</v>
      </c>
      <c r="AE214" s="23">
        <v>0.16414085295383124</v>
      </c>
      <c r="AF214" s="24">
        <v>4.1039278189608766</v>
      </c>
      <c r="AG214" s="27">
        <v>-0.51407019713138025</v>
      </c>
      <c r="AH214" s="27">
        <v>0.48592980286861975</v>
      </c>
      <c r="AI214" s="27">
        <v>0.46451768548660066</v>
      </c>
      <c r="AJ214" s="27">
        <v>-3.7241686224286759</v>
      </c>
      <c r="AK214" s="27">
        <v>74.290739982186764</v>
      </c>
      <c r="AL214" s="27">
        <v>7.424127403708094</v>
      </c>
      <c r="AM214" s="27">
        <v>2.0814387067957889</v>
      </c>
      <c r="AN214" s="23">
        <v>0.63973056649024074</v>
      </c>
      <c r="AO214" s="23">
        <v>0.22750669035398002</v>
      </c>
      <c r="AP214" s="23">
        <v>1.7757003702977514</v>
      </c>
      <c r="AQ214" s="24">
        <v>61.2</v>
      </c>
      <c r="AR214" s="65" t="s">
        <v>73</v>
      </c>
      <c r="AS214" s="157">
        <v>0.3</v>
      </c>
      <c r="AU214" s="32"/>
    </row>
    <row r="215" spans="1:47" ht="18" customHeight="1" x14ac:dyDescent="0.25">
      <c r="A215" s="16">
        <v>214</v>
      </c>
      <c r="B215" s="148" t="s">
        <v>400</v>
      </c>
      <c r="C215" s="150" t="s">
        <v>686</v>
      </c>
      <c r="D215" s="18">
        <v>132.83201730000002</v>
      </c>
      <c r="E215" s="150" t="s">
        <v>829</v>
      </c>
      <c r="F215" s="150" t="s">
        <v>859</v>
      </c>
      <c r="G215" s="18" t="s">
        <v>858</v>
      </c>
      <c r="H215" s="19" t="s">
        <v>704</v>
      </c>
      <c r="I215" s="20">
        <v>670559.44137100002</v>
      </c>
      <c r="J215" s="20">
        <v>405689.102923</v>
      </c>
      <c r="K215" s="20">
        <v>264870.33844800002</v>
      </c>
      <c r="L215" s="20">
        <v>11765.547042</v>
      </c>
      <c r="M215" s="20">
        <v>6.0554999999999998E-2</v>
      </c>
      <c r="N215" s="20">
        <v>14220.823666</v>
      </c>
      <c r="O215" s="153">
        <v>12265.891492000001</v>
      </c>
      <c r="P215" s="21">
        <v>1135.7989468070812</v>
      </c>
      <c r="Q215" s="20">
        <v>237528.75343300001</v>
      </c>
      <c r="R215" s="20">
        <v>73861.137669999996</v>
      </c>
      <c r="S215" s="20">
        <v>389273.43683800002</v>
      </c>
      <c r="T215" s="20">
        <v>59878.238880999997</v>
      </c>
      <c r="U215" s="20">
        <v>475260.72950700001</v>
      </c>
      <c r="V215" s="20">
        <v>0</v>
      </c>
      <c r="W215" s="20">
        <v>304430.1777</v>
      </c>
      <c r="X215" s="20">
        <v>0</v>
      </c>
      <c r="Y215" s="20">
        <v>310521.84708600002</v>
      </c>
      <c r="Z215" s="20">
        <v>164738.88242099999</v>
      </c>
      <c r="AA215" s="21">
        <v>15254.516907636395</v>
      </c>
      <c r="AB215" s="22">
        <v>0.39499904424051702</v>
      </c>
      <c r="AC215" s="22">
        <v>1.8292027127262023E-2</v>
      </c>
      <c r="AD215" s="23">
        <v>2.5808762917827695E-2</v>
      </c>
      <c r="AE215" s="23">
        <v>7.4456566122949569E-2</v>
      </c>
      <c r="AF215" s="24">
        <v>234841.44440591199</v>
      </c>
      <c r="AG215" s="27">
        <v>0.27869529814356514</v>
      </c>
      <c r="AH215" s="27">
        <v>1.2786952981435651</v>
      </c>
      <c r="AI215" s="27">
        <v>0.4984548002154256</v>
      </c>
      <c r="AJ215" s="27">
        <v>7.9035087546591729</v>
      </c>
      <c r="AK215" s="27">
        <v>1.7079578664038801</v>
      </c>
      <c r="AL215" s="27">
        <v>9.0786503230826838</v>
      </c>
      <c r="AM215" s="27">
        <v>11.198716827721793</v>
      </c>
      <c r="AN215" s="23">
        <v>0.65337156597834667</v>
      </c>
      <c r="AO215" s="23">
        <v>0</v>
      </c>
      <c r="AP215" s="23">
        <v>1.8849335537705241</v>
      </c>
      <c r="AQ215" s="24">
        <v>64</v>
      </c>
      <c r="AR215" s="65" t="s">
        <v>73</v>
      </c>
      <c r="AS215" s="157">
        <v>0.3</v>
      </c>
      <c r="AU215" s="32"/>
    </row>
    <row r="216" spans="1:47" ht="18" customHeight="1" x14ac:dyDescent="0.25">
      <c r="A216" s="16">
        <v>215</v>
      </c>
      <c r="B216" s="148" t="s">
        <v>401</v>
      </c>
      <c r="C216" s="150" t="s">
        <v>686</v>
      </c>
      <c r="D216" s="18">
        <v>19140.379386000001</v>
      </c>
      <c r="E216" s="150" t="s">
        <v>829</v>
      </c>
      <c r="F216" s="150" t="s">
        <v>830</v>
      </c>
      <c r="G216" s="18" t="s">
        <v>900</v>
      </c>
      <c r="H216" s="19" t="s">
        <v>709</v>
      </c>
      <c r="I216" s="20">
        <v>15742732.477306001</v>
      </c>
      <c r="J216" s="20">
        <v>12478450.927889001</v>
      </c>
      <c r="K216" s="20">
        <v>3264281.5494170003</v>
      </c>
      <c r="L216" s="20">
        <v>1453800.198992</v>
      </c>
      <c r="M216" s="20">
        <v>95380.365105999997</v>
      </c>
      <c r="N216" s="20">
        <v>1452835.2153170002</v>
      </c>
      <c r="O216" s="153">
        <v>1071430.1763899999</v>
      </c>
      <c r="P216" s="21">
        <v>4814.0631547218372</v>
      </c>
      <c r="Q216" s="20">
        <v>5892523.5090049999</v>
      </c>
      <c r="R216" s="20">
        <v>200155.13992799999</v>
      </c>
      <c r="S216" s="20">
        <v>6396512.7836239999</v>
      </c>
      <c r="T216" s="20">
        <v>830958.40142699995</v>
      </c>
      <c r="U216" s="20">
        <v>7625551.8270950001</v>
      </c>
      <c r="V216" s="20">
        <v>2266464.0588520002</v>
      </c>
      <c r="W216" s="20">
        <v>3493714.4492600001</v>
      </c>
      <c r="X216" s="20">
        <v>7400</v>
      </c>
      <c r="Y216" s="20">
        <v>3505252.23526</v>
      </c>
      <c r="Z216" s="20">
        <v>4120299.5918350001</v>
      </c>
      <c r="AA216" s="21">
        <v>18512.99588956904</v>
      </c>
      <c r="AB216" s="22">
        <v>0.2073516496658149</v>
      </c>
      <c r="AC216" s="22">
        <v>6.8058717121346271E-2</v>
      </c>
      <c r="AD216" s="23">
        <v>0.14050526449548342</v>
      </c>
      <c r="AE216" s="23">
        <v>0.26003695908744151</v>
      </c>
      <c r="AF216" s="24">
        <v>15.232015663836121</v>
      </c>
      <c r="AG216" s="27">
        <v>0.83086307611053856</v>
      </c>
      <c r="AH216" s="27">
        <v>1.8308630761105384</v>
      </c>
      <c r="AI216" s="27">
        <v>0.14425600086628415</v>
      </c>
      <c r="AJ216" s="27">
        <v>5.4232952702707191</v>
      </c>
      <c r="AK216" s="27">
        <v>2.1176752046588079</v>
      </c>
      <c r="AL216" s="27">
        <v>78.65265155303527</v>
      </c>
      <c r="AM216" s="27">
        <v>18.945271448331347</v>
      </c>
      <c r="AN216" s="23">
        <v>0.45967194437066033</v>
      </c>
      <c r="AO216" s="23">
        <v>1.795985907108363E-3</v>
      </c>
      <c r="AP216" s="23">
        <v>0.85072751559284432</v>
      </c>
      <c r="AQ216" s="24">
        <v>78.400000000000006</v>
      </c>
      <c r="AR216" s="65" t="s">
        <v>66</v>
      </c>
      <c r="AS216" s="157">
        <v>0.5</v>
      </c>
      <c r="AU216" s="32"/>
    </row>
    <row r="217" spans="1:47" ht="18" customHeight="1" x14ac:dyDescent="0.25">
      <c r="A217" s="16">
        <v>216</v>
      </c>
      <c r="B217" s="148" t="s">
        <v>402</v>
      </c>
      <c r="C217" s="150" t="s">
        <v>686</v>
      </c>
      <c r="D217" s="18">
        <v>1404.8305396000001</v>
      </c>
      <c r="E217" s="150" t="s">
        <v>848</v>
      </c>
      <c r="F217" s="150" t="s">
        <v>889</v>
      </c>
      <c r="G217" s="18" t="s">
        <v>890</v>
      </c>
      <c r="H217" s="19" t="s">
        <v>704</v>
      </c>
      <c r="I217" s="20">
        <v>12512490.636399001</v>
      </c>
      <c r="J217" s="20">
        <v>12301413.885745</v>
      </c>
      <c r="K217" s="20">
        <v>211076.75065399942</v>
      </c>
      <c r="L217" s="20">
        <v>75580.215966999996</v>
      </c>
      <c r="M217" s="20">
        <v>310365.202888</v>
      </c>
      <c r="N217" s="20">
        <v>91949.827405999997</v>
      </c>
      <c r="O217" s="153">
        <v>-217875.993418</v>
      </c>
      <c r="P217" s="21">
        <v>-899.52540623455559</v>
      </c>
      <c r="Q217" s="20">
        <v>3035637.1530490001</v>
      </c>
      <c r="R217" s="20">
        <v>2308279.9013279998</v>
      </c>
      <c r="S217" s="20">
        <v>6523580.1489009997</v>
      </c>
      <c r="T217" s="20">
        <v>4682341.6551710004</v>
      </c>
      <c r="U217" s="20">
        <v>11349082.442898</v>
      </c>
      <c r="V217" s="20">
        <v>5154907.2640479999</v>
      </c>
      <c r="W217" s="20">
        <v>6026826.2776859999</v>
      </c>
      <c r="X217" s="20">
        <v>1466941.9720920001</v>
      </c>
      <c r="Y217" s="20">
        <v>7795937.8472260004</v>
      </c>
      <c r="Z217" s="20">
        <v>3553144.5956720002</v>
      </c>
      <c r="AA217" s="21">
        <v>14669.554849487698</v>
      </c>
      <c r="AB217" s="22">
        <v>1.6869283405493575E-2</v>
      </c>
      <c r="AC217" s="22">
        <v>-1.7412679837233672E-2</v>
      </c>
      <c r="AD217" s="23">
        <v>-1.9197674747207592E-2</v>
      </c>
      <c r="AE217" s="23">
        <v>-6.131920262501827E-2</v>
      </c>
      <c r="AF217" s="24">
        <v>0.29626332639867969</v>
      </c>
      <c r="AG217" s="27">
        <v>8.242379128368181E-2</v>
      </c>
      <c r="AH217" s="27">
        <v>1.0824237912836818</v>
      </c>
      <c r="AI217" s="27">
        <v>0.57873627596765498</v>
      </c>
      <c r="AJ217" s="27">
        <v>25.188511577765794</v>
      </c>
      <c r="AK217" s="27">
        <v>4.0523334198191092</v>
      </c>
      <c r="AL217" s="27">
        <v>5.4206990361958765</v>
      </c>
      <c r="AM217" s="27">
        <v>2.6722720292272308</v>
      </c>
      <c r="AN217" s="23">
        <v>0.68692230287784395</v>
      </c>
      <c r="AO217" s="23">
        <v>0.41285738100240749</v>
      </c>
      <c r="AP217" s="23">
        <v>2.1940952970847412</v>
      </c>
      <c r="AQ217" s="24">
        <v>54.4</v>
      </c>
      <c r="AR217" s="65" t="s">
        <v>77</v>
      </c>
      <c r="AS217" s="157">
        <v>0.2</v>
      </c>
      <c r="AU217" s="32"/>
    </row>
    <row r="218" spans="1:47" ht="18" customHeight="1" x14ac:dyDescent="0.25">
      <c r="A218" s="16">
        <v>217</v>
      </c>
      <c r="B218" s="148" t="s">
        <v>918</v>
      </c>
      <c r="C218" s="150" t="s">
        <v>686</v>
      </c>
      <c r="D218" s="18">
        <v>31381.079440000001</v>
      </c>
      <c r="E218" s="150" t="s">
        <v>874</v>
      </c>
      <c r="F218" s="150" t="s">
        <v>937</v>
      </c>
      <c r="G218" s="18" t="s">
        <v>873</v>
      </c>
      <c r="H218" s="19" t="s">
        <v>706</v>
      </c>
      <c r="I218" s="20">
        <v>32662188.613405999</v>
      </c>
      <c r="J218" s="20">
        <v>28185659.052526001</v>
      </c>
      <c r="K218" s="20">
        <v>4476529.5608799988</v>
      </c>
      <c r="L218" s="20">
        <v>3683440.0802509999</v>
      </c>
      <c r="M218" s="20">
        <v>1307161.842742</v>
      </c>
      <c r="N218" s="20">
        <v>3798964.2138609998</v>
      </c>
      <c r="O218" s="153">
        <v>1921333.3362390001</v>
      </c>
      <c r="P218" s="21">
        <v>820.42642143104683</v>
      </c>
      <c r="Q218" s="20">
        <v>4186613.3649090002</v>
      </c>
      <c r="R218" s="20">
        <v>7072529.9534069998</v>
      </c>
      <c r="S218" s="20">
        <v>15251081.151955999</v>
      </c>
      <c r="T218" s="20">
        <v>40544209.289286003</v>
      </c>
      <c r="U218" s="20">
        <v>58111429.597685002</v>
      </c>
      <c r="V218" s="20">
        <v>6554398.5050349999</v>
      </c>
      <c r="W218" s="20">
        <v>17570678.653190002</v>
      </c>
      <c r="X218" s="20">
        <v>13303846.08757</v>
      </c>
      <c r="Y218" s="20">
        <v>31296044.64192</v>
      </c>
      <c r="Z218" s="20">
        <v>26815384.955765001</v>
      </c>
      <c r="AA218" s="21">
        <v>11450.407851465896</v>
      </c>
      <c r="AB218" s="22">
        <v>0.13705540721305595</v>
      </c>
      <c r="AC218" s="22">
        <v>5.8824390458954129E-2</v>
      </c>
      <c r="AD218" s="23">
        <v>3.3062916358119344E-2</v>
      </c>
      <c r="AE218" s="23">
        <v>7.1650410367349038E-2</v>
      </c>
      <c r="AF218" s="24">
        <v>2.9062692083269579</v>
      </c>
      <c r="AG218" s="27">
        <v>-0.13201524807426113</v>
      </c>
      <c r="AH218" s="27">
        <v>0.86798475192573887</v>
      </c>
      <c r="AI218" s="27">
        <v>0.62971203363497952</v>
      </c>
      <c r="AJ218" s="27">
        <v>-14.080972494594448</v>
      </c>
      <c r="AK218" s="27">
        <v>6.7323291156451566</v>
      </c>
      <c r="AL218" s="27">
        <v>4.6181760739905915</v>
      </c>
      <c r="AM218" s="27">
        <v>0.80559441621758632</v>
      </c>
      <c r="AN218" s="23">
        <v>0.53855230990852698</v>
      </c>
      <c r="AO218" s="23">
        <v>0.49612735784014267</v>
      </c>
      <c r="AP218" s="23">
        <v>1.1670928720041256</v>
      </c>
      <c r="AQ218" s="24">
        <v>71.599999999999994</v>
      </c>
      <c r="AR218" s="65" t="s">
        <v>68</v>
      </c>
      <c r="AS218" s="157">
        <v>0.3</v>
      </c>
      <c r="AU218" s="32"/>
    </row>
    <row r="219" spans="1:47" ht="18" customHeight="1" x14ac:dyDescent="0.25">
      <c r="A219" s="16">
        <v>218</v>
      </c>
      <c r="B219" s="148" t="s">
        <v>404</v>
      </c>
      <c r="C219" s="150" t="s">
        <v>686</v>
      </c>
      <c r="D219" s="18">
        <v>8368.0007093999993</v>
      </c>
      <c r="E219" s="150" t="s">
        <v>874</v>
      </c>
      <c r="F219" s="150" t="s">
        <v>877</v>
      </c>
      <c r="G219" s="18" t="s">
        <v>873</v>
      </c>
      <c r="H219" s="19" t="s">
        <v>709</v>
      </c>
      <c r="I219" s="20">
        <v>7748433.6426419998</v>
      </c>
      <c r="J219" s="20">
        <v>6611337.3486430002</v>
      </c>
      <c r="K219" s="20">
        <v>1137096.2939989995</v>
      </c>
      <c r="L219" s="20">
        <v>1053214.671748</v>
      </c>
      <c r="M219" s="20">
        <v>15593.663914999999</v>
      </c>
      <c r="N219" s="20">
        <v>1286175.366808</v>
      </c>
      <c r="O219" s="153">
        <v>1020342.31864</v>
      </c>
      <c r="P219" s="21">
        <v>3182.4727842803309</v>
      </c>
      <c r="Q219" s="20">
        <v>584069.58305000002</v>
      </c>
      <c r="R219" s="20">
        <v>1985441.6865310001</v>
      </c>
      <c r="S219" s="20">
        <v>4183286.9567829999</v>
      </c>
      <c r="T219" s="20">
        <v>304491.23573700001</v>
      </c>
      <c r="U219" s="20">
        <v>7215204.8820489999</v>
      </c>
      <c r="V219" s="20">
        <v>540000</v>
      </c>
      <c r="W219" s="20">
        <v>1238924.172362</v>
      </c>
      <c r="X219" s="20">
        <v>0</v>
      </c>
      <c r="Y219" s="20">
        <v>1238924.172362</v>
      </c>
      <c r="Z219" s="20">
        <v>5976280.7096870001</v>
      </c>
      <c r="AA219" s="21">
        <v>18640.16650328592</v>
      </c>
      <c r="AB219" s="22">
        <v>0.1467517625422009</v>
      </c>
      <c r="AC219" s="22">
        <v>0.13168368804563857</v>
      </c>
      <c r="AD219" s="23">
        <v>0.14141557105031777</v>
      </c>
      <c r="AE219" s="23">
        <v>0.17073199339283363</v>
      </c>
      <c r="AF219" s="24">
        <v>82.480639176197101</v>
      </c>
      <c r="AG219" s="27">
        <v>2.3765480165001489</v>
      </c>
      <c r="AH219" s="27">
        <v>3.3765480165001489</v>
      </c>
      <c r="AI219" s="27">
        <v>2.9051151426572925</v>
      </c>
      <c r="AJ219" s="27">
        <v>2.6316164854548338</v>
      </c>
      <c r="AK219" s="27">
        <v>11.319434431285952</v>
      </c>
      <c r="AL219" s="27">
        <v>3.902624637734994</v>
      </c>
      <c r="AM219" s="27">
        <v>25.447148335443714</v>
      </c>
      <c r="AN219" s="23">
        <v>0.17171018600516383</v>
      </c>
      <c r="AO219" s="23">
        <v>0</v>
      </c>
      <c r="AP219" s="23">
        <v>0.20730689078138817</v>
      </c>
      <c r="AQ219" s="24">
        <v>94.4</v>
      </c>
      <c r="AR219" s="65" t="s">
        <v>61</v>
      </c>
      <c r="AS219" s="157">
        <v>0.5</v>
      </c>
      <c r="AU219" s="32"/>
    </row>
    <row r="220" spans="1:47" ht="18" customHeight="1" x14ac:dyDescent="0.25">
      <c r="A220" s="16">
        <v>219</v>
      </c>
      <c r="B220" s="148" t="s">
        <v>414</v>
      </c>
      <c r="C220" s="150" t="s">
        <v>686</v>
      </c>
      <c r="D220" s="18">
        <v>3429.2094725000002</v>
      </c>
      <c r="E220" s="150" t="s">
        <v>848</v>
      </c>
      <c r="F220" s="150" t="s">
        <v>849</v>
      </c>
      <c r="G220" s="18" t="s">
        <v>847</v>
      </c>
      <c r="H220" s="19" t="s">
        <v>706</v>
      </c>
      <c r="I220" s="20">
        <v>5439780.9960970003</v>
      </c>
      <c r="J220" s="20">
        <v>4465560.3407549998</v>
      </c>
      <c r="K220" s="20">
        <v>974220.65534200042</v>
      </c>
      <c r="L220" s="20">
        <v>590161.08893900004</v>
      </c>
      <c r="M220" s="20">
        <v>79929.564498000007</v>
      </c>
      <c r="N220" s="20">
        <v>621484.12816199998</v>
      </c>
      <c r="O220" s="153">
        <v>431412.59480700002</v>
      </c>
      <c r="P220" s="21">
        <v>9120.8814668021132</v>
      </c>
      <c r="Q220" s="20">
        <v>1263302.2290409999</v>
      </c>
      <c r="R220" s="20">
        <v>534585.55734900001</v>
      </c>
      <c r="S220" s="20">
        <v>2252372.6743430002</v>
      </c>
      <c r="T220" s="20">
        <v>1485187.0869819999</v>
      </c>
      <c r="U220" s="20">
        <v>3975570.788743</v>
      </c>
      <c r="V220" s="20">
        <v>1336268.6465809999</v>
      </c>
      <c r="W220" s="20">
        <v>1945505.3454169999</v>
      </c>
      <c r="X220" s="20">
        <v>311160.22222599998</v>
      </c>
      <c r="Y220" s="20">
        <v>2265360.5910709999</v>
      </c>
      <c r="Z220" s="20">
        <v>1710210.1976719999</v>
      </c>
      <c r="AA220" s="21">
        <v>36157.091109639121</v>
      </c>
      <c r="AB220" s="22">
        <v>0.17909188918469254</v>
      </c>
      <c r="AC220" s="22">
        <v>7.9306978556036564E-2</v>
      </c>
      <c r="AD220" s="23">
        <v>0.1085158880904758</v>
      </c>
      <c r="AE220" s="23">
        <v>0.25225705904119533</v>
      </c>
      <c r="AF220" s="24">
        <v>7.7753974022659751</v>
      </c>
      <c r="AG220" s="27">
        <v>0.1577314242023973</v>
      </c>
      <c r="AH220" s="27">
        <v>1.1577314242023973</v>
      </c>
      <c r="AI220" s="27">
        <v>0.50838742110472213</v>
      </c>
      <c r="AJ220" s="27">
        <v>17.726817042190827</v>
      </c>
      <c r="AK220" s="27">
        <v>3.5348313634694555</v>
      </c>
      <c r="AL220" s="27">
        <v>10.175697643372137</v>
      </c>
      <c r="AM220" s="27">
        <v>3.6626907436631444</v>
      </c>
      <c r="AN220" s="23">
        <v>0.56982021235427782</v>
      </c>
      <c r="AO220" s="23">
        <v>0.18194267736770753</v>
      </c>
      <c r="AP220" s="23">
        <v>1.3246094510222723</v>
      </c>
      <c r="AQ220" s="24">
        <v>83.199999999999989</v>
      </c>
      <c r="AR220" s="65" t="s">
        <v>64</v>
      </c>
      <c r="AS220" s="157">
        <v>0.5</v>
      </c>
      <c r="AU220" s="32"/>
    </row>
    <row r="221" spans="1:47" ht="18" customHeight="1" x14ac:dyDescent="0.25">
      <c r="A221" s="16">
        <v>220</v>
      </c>
      <c r="B221" s="148" t="s">
        <v>415</v>
      </c>
      <c r="C221" s="150" t="s">
        <v>686</v>
      </c>
      <c r="D221" s="18">
        <v>98.232593939999987</v>
      </c>
      <c r="E221" s="150" t="s">
        <v>844</v>
      </c>
      <c r="F221" s="150" t="s">
        <v>845</v>
      </c>
      <c r="G221" s="18" t="s">
        <v>904</v>
      </c>
      <c r="H221" s="19" t="s">
        <v>704</v>
      </c>
      <c r="I221" s="20">
        <v>19339.819585000001</v>
      </c>
      <c r="J221" s="20">
        <v>19412.750175000001</v>
      </c>
      <c r="K221" s="20">
        <v>-72.930590000000151</v>
      </c>
      <c r="L221" s="20">
        <v>-16375.258139</v>
      </c>
      <c r="M221" s="20">
        <v>22348.424023</v>
      </c>
      <c r="N221" s="20">
        <v>41452.858088000001</v>
      </c>
      <c r="O221" s="153">
        <v>22294.440990999999</v>
      </c>
      <c r="P221" s="21">
        <v>1375.3511638711391</v>
      </c>
      <c r="Q221" s="20">
        <v>5731.0700539999998</v>
      </c>
      <c r="R221" s="20">
        <v>74230.766892</v>
      </c>
      <c r="S221" s="20">
        <v>158068.11971500001</v>
      </c>
      <c r="T221" s="20">
        <v>14541.609059</v>
      </c>
      <c r="U221" s="20">
        <v>288471.49884199997</v>
      </c>
      <c r="V221" s="20">
        <v>11401.155771</v>
      </c>
      <c r="W221" s="20">
        <v>45078.196120000001</v>
      </c>
      <c r="X221" s="20">
        <v>0</v>
      </c>
      <c r="Y221" s="20">
        <v>45198.480211000002</v>
      </c>
      <c r="Z221" s="20">
        <v>243273.01863000001</v>
      </c>
      <c r="AA221" s="21">
        <v>15007.589983811844</v>
      </c>
      <c r="AB221" s="22">
        <v>-3.7710067397198083E-3</v>
      </c>
      <c r="AC221" s="22">
        <v>1.1527739901095875</v>
      </c>
      <c r="AD221" s="23">
        <v>7.7284726846484714E-2</v>
      </c>
      <c r="AE221" s="23">
        <v>9.164370597508871E-2</v>
      </c>
      <c r="AF221" s="24">
        <v>1.8548448000332629</v>
      </c>
      <c r="AG221" s="27">
        <v>2.5065316121837751</v>
      </c>
      <c r="AH221" s="27">
        <v>3.5065316121837755</v>
      </c>
      <c r="AI221" s="27">
        <v>3.3793954233543984</v>
      </c>
      <c r="AJ221" s="27">
        <v>0.17116410888391664</v>
      </c>
      <c r="AK221" s="27">
        <v>3.3872819546937616</v>
      </c>
      <c r="AL221" s="27">
        <v>0.26053643785113978</v>
      </c>
      <c r="AM221" s="27">
        <v>1.3299642086740273</v>
      </c>
      <c r="AN221" s="23">
        <v>0.15668265458611516</v>
      </c>
      <c r="AO221" s="23">
        <v>0</v>
      </c>
      <c r="AP221" s="23">
        <v>0.1857932312655827</v>
      </c>
      <c r="AQ221" s="24">
        <v>68.800000000000011</v>
      </c>
      <c r="AR221" s="65" t="s">
        <v>71</v>
      </c>
      <c r="AS221" s="157">
        <v>0.3</v>
      </c>
      <c r="AU221" s="32"/>
    </row>
    <row r="222" spans="1:47" ht="18" customHeight="1" x14ac:dyDescent="0.25">
      <c r="A222" s="16">
        <v>221</v>
      </c>
      <c r="B222" s="148" t="s">
        <v>417</v>
      </c>
      <c r="C222" s="150" t="s">
        <v>686</v>
      </c>
      <c r="D222" s="18">
        <v>475.54103479999998</v>
      </c>
      <c r="E222" s="150" t="s">
        <v>795</v>
      </c>
      <c r="F222" s="150" t="s">
        <v>852</v>
      </c>
      <c r="G222" s="18" t="s">
        <v>850</v>
      </c>
      <c r="H222" s="19" t="s">
        <v>704</v>
      </c>
      <c r="I222" s="20">
        <v>42750.809610999997</v>
      </c>
      <c r="J222" s="20">
        <v>38817.614576</v>
      </c>
      <c r="K222" s="20">
        <v>3933.1950349999997</v>
      </c>
      <c r="L222" s="20">
        <v>-26949.719015999999</v>
      </c>
      <c r="M222" s="20">
        <v>0</v>
      </c>
      <c r="N222" s="20">
        <v>-14092.879638</v>
      </c>
      <c r="O222" s="153">
        <v>-13469.306672999999</v>
      </c>
      <c r="P222" s="21">
        <v>-136.23927349272361</v>
      </c>
      <c r="Q222" s="20">
        <v>204827.51537000001</v>
      </c>
      <c r="R222" s="20">
        <v>138951.95741999999</v>
      </c>
      <c r="S222" s="20">
        <v>873774.52114299999</v>
      </c>
      <c r="T222" s="20">
        <v>187986.64204000001</v>
      </c>
      <c r="U222" s="20">
        <v>1192864.950648</v>
      </c>
      <c r="V222" s="20">
        <v>0</v>
      </c>
      <c r="W222" s="20">
        <v>366595.96561900002</v>
      </c>
      <c r="X222" s="20">
        <v>0</v>
      </c>
      <c r="Y222" s="20">
        <v>396133.88201399997</v>
      </c>
      <c r="Z222" s="20">
        <v>796731.06863400002</v>
      </c>
      <c r="AA222" s="21">
        <v>8058.7712935042382</v>
      </c>
      <c r="AB222" s="22">
        <v>9.2002819848070641E-2</v>
      </c>
      <c r="AC222" s="22">
        <v>-0.31506553432696349</v>
      </c>
      <c r="AD222" s="23">
        <v>-1.129156042826396E-2</v>
      </c>
      <c r="AE222" s="23">
        <v>-1.6905712860040969E-2</v>
      </c>
      <c r="AF222" s="24">
        <v>0</v>
      </c>
      <c r="AG222" s="27">
        <v>1.3834810065834335</v>
      </c>
      <c r="AH222" s="27">
        <v>2.3834810065834335</v>
      </c>
      <c r="AI222" s="27">
        <v>1.8247527755617221</v>
      </c>
      <c r="AJ222" s="27">
        <v>8.4291437690679344E-2</v>
      </c>
      <c r="AK222" s="27">
        <v>0.18951367205660791</v>
      </c>
      <c r="AL222" s="27">
        <v>0.30766612003730348</v>
      </c>
      <c r="AM222" s="27">
        <v>0.22741408191068935</v>
      </c>
      <c r="AN222" s="23">
        <v>0.33208611066894722</v>
      </c>
      <c r="AO222" s="23">
        <v>0</v>
      </c>
      <c r="AP222" s="23">
        <v>0.49719898923130207</v>
      </c>
      <c r="AQ222" s="24">
        <v>62</v>
      </c>
      <c r="AR222" s="65" t="s">
        <v>73</v>
      </c>
      <c r="AS222" s="157">
        <v>0.3</v>
      </c>
      <c r="AU222" s="32"/>
    </row>
    <row r="223" spans="1:47" ht="18" customHeight="1" x14ac:dyDescent="0.25">
      <c r="A223" s="16">
        <v>222</v>
      </c>
      <c r="B223" s="148" t="s">
        <v>422</v>
      </c>
      <c r="C223" s="150" t="s">
        <v>686</v>
      </c>
      <c r="D223" s="18">
        <v>6843.3590712499999</v>
      </c>
      <c r="E223" s="150" t="s">
        <v>842</v>
      </c>
      <c r="F223" s="150" t="s">
        <v>843</v>
      </c>
      <c r="G223" s="18" t="s">
        <v>904</v>
      </c>
      <c r="H223" s="19" t="s">
        <v>709</v>
      </c>
      <c r="I223" s="20">
        <v>189.66161199999999</v>
      </c>
      <c r="J223" s="20">
        <v>162.79534799999999</v>
      </c>
      <c r="K223" s="20">
        <v>26.86626399999999</v>
      </c>
      <c r="L223" s="20">
        <v>13.404411</v>
      </c>
      <c r="M223" s="20">
        <v>7.0533400000000004</v>
      </c>
      <c r="N223" s="20">
        <v>28.911186999999998</v>
      </c>
      <c r="O223" s="153">
        <v>19.321784999999998</v>
      </c>
      <c r="P223" s="21">
        <v>4.5880831764195149E-2</v>
      </c>
      <c r="Q223" s="20">
        <v>31.018682999999999</v>
      </c>
      <c r="R223" s="20">
        <v>58.301611999999999</v>
      </c>
      <c r="S223" s="20">
        <v>239.41184799999999</v>
      </c>
      <c r="T223" s="20">
        <v>609.09218599999997</v>
      </c>
      <c r="U223" s="20">
        <v>889.06595200000004</v>
      </c>
      <c r="V223" s="20">
        <v>22.031338000000002</v>
      </c>
      <c r="W223" s="20">
        <v>110.300066</v>
      </c>
      <c r="X223" s="20">
        <v>141.080432</v>
      </c>
      <c r="Y223" s="20">
        <v>289.5455</v>
      </c>
      <c r="Z223" s="20">
        <v>599.52045199999998</v>
      </c>
      <c r="AA223" s="21">
        <v>1.4236002003648334</v>
      </c>
      <c r="AB223" s="22">
        <v>0.14165367317451669</v>
      </c>
      <c r="AC223" s="22">
        <v>0.10187504364351811</v>
      </c>
      <c r="AD223" s="23">
        <v>2.173267906226151E-2</v>
      </c>
      <c r="AE223" s="23">
        <v>3.2228733707986998E-2</v>
      </c>
      <c r="AF223" s="24">
        <v>4.0989356815352718</v>
      </c>
      <c r="AG223" s="27">
        <v>1.1705503603234471</v>
      </c>
      <c r="AH223" s="27">
        <v>2.1705503603234471</v>
      </c>
      <c r="AI223" s="27">
        <v>1.8893294678536274</v>
      </c>
      <c r="AJ223" s="27">
        <v>1.4689721500397228</v>
      </c>
      <c r="AK223" s="27">
        <v>5.2482998069260383</v>
      </c>
      <c r="AL223" s="27">
        <v>3.2531109431416749</v>
      </c>
      <c r="AM223" s="27">
        <v>0.31138408332823364</v>
      </c>
      <c r="AN223" s="23">
        <v>0.32567381457883116</v>
      </c>
      <c r="AO223" s="23">
        <v>0.23532213376433739</v>
      </c>
      <c r="AP223" s="23">
        <v>0.48296183897325995</v>
      </c>
      <c r="AQ223" s="24">
        <v>83.199999999999989</v>
      </c>
      <c r="AR223" s="65" t="s">
        <v>64</v>
      </c>
      <c r="AS223" s="157">
        <v>0.5</v>
      </c>
      <c r="AU223" s="32"/>
    </row>
    <row r="224" spans="1:47" ht="18" customHeight="1" x14ac:dyDescent="0.25">
      <c r="A224" s="16">
        <v>223</v>
      </c>
      <c r="B224" s="148" t="s">
        <v>426</v>
      </c>
      <c r="C224" s="150" t="s">
        <v>686</v>
      </c>
      <c r="D224" s="18">
        <v>4826.6987782999995</v>
      </c>
      <c r="E224" s="150" t="s">
        <v>844</v>
      </c>
      <c r="F224" s="150" t="s">
        <v>863</v>
      </c>
      <c r="G224" s="18" t="s">
        <v>862</v>
      </c>
      <c r="H224" s="19" t="s">
        <v>704</v>
      </c>
      <c r="I224" s="20">
        <v>7737509.3413009997</v>
      </c>
      <c r="J224" s="20">
        <v>6471166.5071980003</v>
      </c>
      <c r="K224" s="20">
        <v>1266342.8341030006</v>
      </c>
      <c r="L224" s="20">
        <v>980374.81593200006</v>
      </c>
      <c r="M224" s="20">
        <v>143891.43929000001</v>
      </c>
      <c r="N224" s="20">
        <v>1216437.8201060002</v>
      </c>
      <c r="O224" s="153">
        <v>723554.70680699998</v>
      </c>
      <c r="P224" s="21">
        <v>2570.9006904529851</v>
      </c>
      <c r="Q224" s="20">
        <v>110834.21288799999</v>
      </c>
      <c r="R224" s="20">
        <v>919703.45765500003</v>
      </c>
      <c r="S224" s="20">
        <v>3812110.4308950002</v>
      </c>
      <c r="T224" s="20">
        <v>6662685.6060340004</v>
      </c>
      <c r="U224" s="20">
        <v>10886142.842008</v>
      </c>
      <c r="V224" s="20">
        <v>752201.40309799998</v>
      </c>
      <c r="W224" s="20">
        <v>2249062.3264660002</v>
      </c>
      <c r="X224" s="20">
        <v>2751807.1259650001</v>
      </c>
      <c r="Y224" s="20">
        <v>5442067.4597760001</v>
      </c>
      <c r="Z224" s="20">
        <v>5444075.3822320001</v>
      </c>
      <c r="AA224" s="21">
        <v>19343.633629062508</v>
      </c>
      <c r="AB224" s="22">
        <v>0.16366285043994211</v>
      </c>
      <c r="AC224" s="22">
        <v>9.3512611732154638E-2</v>
      </c>
      <c r="AD224" s="23">
        <v>6.6465663486878962E-2</v>
      </c>
      <c r="AE224" s="23">
        <v>0.132906812636814</v>
      </c>
      <c r="AF224" s="24">
        <v>8.4538581732745151</v>
      </c>
      <c r="AG224" s="27">
        <v>0.69497767404474331</v>
      </c>
      <c r="AH224" s="27">
        <v>1.6949776740447433</v>
      </c>
      <c r="AI224" s="27">
        <v>1.645697486660094</v>
      </c>
      <c r="AJ224" s="27">
        <v>4.9502694890683507</v>
      </c>
      <c r="AK224" s="27">
        <v>58.386001385124942</v>
      </c>
      <c r="AL224" s="27">
        <v>8.4130480068321116</v>
      </c>
      <c r="AM224" s="27">
        <v>1.1613198939318996</v>
      </c>
      <c r="AN224" s="23">
        <v>0.49990777622133287</v>
      </c>
      <c r="AO224" s="23">
        <v>0.50546822605472352</v>
      </c>
      <c r="AP224" s="23">
        <v>0.99963117291458647</v>
      </c>
      <c r="AQ224" s="24">
        <v>63.6</v>
      </c>
      <c r="AR224" s="65" t="s">
        <v>73</v>
      </c>
      <c r="AS224" s="157">
        <v>0.3</v>
      </c>
      <c r="AU224" s="32"/>
    </row>
    <row r="225" spans="1:47" ht="18" customHeight="1" x14ac:dyDescent="0.25">
      <c r="A225" s="16">
        <v>224</v>
      </c>
      <c r="B225" s="148" t="s">
        <v>428</v>
      </c>
      <c r="C225" s="150" t="s">
        <v>686</v>
      </c>
      <c r="D225" s="18">
        <v>64.800000000000011</v>
      </c>
      <c r="E225" s="150" t="s">
        <v>844</v>
      </c>
      <c r="F225" s="150" t="s">
        <v>845</v>
      </c>
      <c r="G225" s="18" t="s">
        <v>904</v>
      </c>
      <c r="H225" s="19" t="s">
        <v>704</v>
      </c>
      <c r="I225" s="20">
        <v>831307.854712</v>
      </c>
      <c r="J225" s="20">
        <v>816365.41518699995</v>
      </c>
      <c r="K225" s="20">
        <v>14942.439524999947</v>
      </c>
      <c r="L225" s="20">
        <v>14427.87371</v>
      </c>
      <c r="M225" s="20">
        <v>4086.736915</v>
      </c>
      <c r="N225" s="20">
        <v>14587.880428</v>
      </c>
      <c r="O225" s="153">
        <v>6626.5537189999995</v>
      </c>
      <c r="P225" s="21">
        <v>220.88512396666667</v>
      </c>
      <c r="Q225" s="20">
        <v>189540.679187</v>
      </c>
      <c r="R225" s="20">
        <v>323602.97971500002</v>
      </c>
      <c r="S225" s="20">
        <v>592621.95862699999</v>
      </c>
      <c r="T225" s="20">
        <v>29405.577095000001</v>
      </c>
      <c r="U225" s="20">
        <v>636841.52945799998</v>
      </c>
      <c r="V225" s="20">
        <v>26574.82906</v>
      </c>
      <c r="W225" s="20">
        <v>358941.45117100002</v>
      </c>
      <c r="X225" s="20">
        <v>0</v>
      </c>
      <c r="Y225" s="20">
        <v>358941.45117100002</v>
      </c>
      <c r="Z225" s="20">
        <v>277900.07828700001</v>
      </c>
      <c r="AA225" s="21">
        <v>9263.3359428999993</v>
      </c>
      <c r="AB225" s="22">
        <v>1.7974616070693374E-2</v>
      </c>
      <c r="AC225" s="22">
        <v>7.9712391521859442E-3</v>
      </c>
      <c r="AD225" s="23">
        <v>1.0405341694094126E-2</v>
      </c>
      <c r="AE225" s="23">
        <v>2.3845094826337031E-2</v>
      </c>
      <c r="AF225" s="24">
        <v>3.569566803886127</v>
      </c>
      <c r="AG225" s="27">
        <v>0.65102680867213181</v>
      </c>
      <c r="AH225" s="27">
        <v>1.6510268086721318</v>
      </c>
      <c r="AI225" s="27">
        <v>1.1229722232553512</v>
      </c>
      <c r="AJ225" s="27">
        <v>3.5574548504801076</v>
      </c>
      <c r="AK225" s="27">
        <v>4.3070723323808364</v>
      </c>
      <c r="AL225" s="27">
        <v>2.5689128556360639</v>
      </c>
      <c r="AM225" s="27">
        <v>28.270414555249523</v>
      </c>
      <c r="AN225" s="23">
        <v>0.5636275816944385</v>
      </c>
      <c r="AO225" s="23">
        <v>0</v>
      </c>
      <c r="AP225" s="23">
        <v>1.2916205471533007</v>
      </c>
      <c r="AQ225" s="24">
        <v>81.599999999999994</v>
      </c>
      <c r="AR225" s="65" t="s">
        <v>64</v>
      </c>
      <c r="AS225" s="157">
        <v>0.5</v>
      </c>
      <c r="AU225" s="32"/>
    </row>
    <row r="226" spans="1:47" ht="18" customHeight="1" x14ac:dyDescent="0.25">
      <c r="A226" s="16">
        <v>225</v>
      </c>
      <c r="B226" s="148" t="s">
        <v>429</v>
      </c>
      <c r="C226" s="150" t="s">
        <v>686</v>
      </c>
      <c r="D226" s="18">
        <v>371.9999876</v>
      </c>
      <c r="E226" s="150" t="s">
        <v>842</v>
      </c>
      <c r="F226" s="150" t="s">
        <v>843</v>
      </c>
      <c r="G226" s="18" t="s">
        <v>904</v>
      </c>
      <c r="H226" s="19" t="s">
        <v>704</v>
      </c>
      <c r="I226" s="20">
        <v>285606.22347199998</v>
      </c>
      <c r="J226" s="20">
        <v>381277.64097200002</v>
      </c>
      <c r="K226" s="20">
        <v>-95671.417499999996</v>
      </c>
      <c r="L226" s="20">
        <v>-136230.42627200001</v>
      </c>
      <c r="M226" s="20">
        <v>20881.052917000001</v>
      </c>
      <c r="N226" s="20">
        <v>-106355.90482500001</v>
      </c>
      <c r="O226" s="153">
        <v>-127236.957742</v>
      </c>
      <c r="P226" s="21">
        <v>-2120.6160330538678</v>
      </c>
      <c r="Q226" s="20">
        <v>285466.04616199998</v>
      </c>
      <c r="R226" s="20">
        <v>235117.24081700001</v>
      </c>
      <c r="S226" s="20">
        <v>695191.75855599996</v>
      </c>
      <c r="T226" s="20">
        <v>579786.47072600003</v>
      </c>
      <c r="U226" s="20">
        <v>1386978.6309829999</v>
      </c>
      <c r="V226" s="20">
        <v>170797.60006999999</v>
      </c>
      <c r="W226" s="20">
        <v>840804.39742099994</v>
      </c>
      <c r="X226" s="20">
        <v>10437.640882</v>
      </c>
      <c r="Y226" s="20">
        <v>852387.69724400004</v>
      </c>
      <c r="Z226" s="20">
        <v>534590.933739</v>
      </c>
      <c r="AA226" s="21">
        <v>8909.8491926449733</v>
      </c>
      <c r="AB226" s="22">
        <v>-0.33497665539973553</v>
      </c>
      <c r="AC226" s="22">
        <v>-0.44549784733410736</v>
      </c>
      <c r="AD226" s="23">
        <v>-9.1736783033075822E-2</v>
      </c>
      <c r="AE226" s="23">
        <v>-0.23800807255014186</v>
      </c>
      <c r="AF226" s="24">
        <v>-5.0934167567006128</v>
      </c>
      <c r="AG226" s="27">
        <v>-0.1731825372365294</v>
      </c>
      <c r="AH226" s="27">
        <v>0.82681746276347057</v>
      </c>
      <c r="AI226" s="27">
        <v>0.487302056995363</v>
      </c>
      <c r="AJ226" s="27">
        <v>-1.9614109441199707</v>
      </c>
      <c r="AK226" s="27">
        <v>1.3356321919827467</v>
      </c>
      <c r="AL226" s="27">
        <v>1.2147396017389356</v>
      </c>
      <c r="AM226" s="27">
        <v>0.49260587801293138</v>
      </c>
      <c r="AN226" s="23">
        <v>0.6145644051054221</v>
      </c>
      <c r="AO226" s="23">
        <v>1.9524537778816697E-2</v>
      </c>
      <c r="AP226" s="23">
        <v>1.5944671775151278</v>
      </c>
      <c r="AQ226" s="24">
        <v>49.2</v>
      </c>
      <c r="AR226" s="65" t="s">
        <v>78</v>
      </c>
      <c r="AS226" s="157">
        <v>0.2</v>
      </c>
      <c r="AU226" s="32"/>
    </row>
    <row r="227" spans="1:47" ht="18" customHeight="1" x14ac:dyDescent="0.25">
      <c r="A227" s="16">
        <v>226</v>
      </c>
      <c r="B227" s="148" t="s">
        <v>430</v>
      </c>
      <c r="C227" s="150" t="s">
        <v>686</v>
      </c>
      <c r="D227" s="18">
        <v>23</v>
      </c>
      <c r="E227" s="150" t="s">
        <v>844</v>
      </c>
      <c r="F227" s="150" t="s">
        <v>845</v>
      </c>
      <c r="G227" s="18" t="s">
        <v>904</v>
      </c>
      <c r="H227" s="19" t="s">
        <v>704</v>
      </c>
      <c r="I227" s="20">
        <v>111326.805437</v>
      </c>
      <c r="J227" s="20">
        <v>99658.436354999998</v>
      </c>
      <c r="K227" s="20">
        <v>11668.369081999994</v>
      </c>
      <c r="L227" s="20">
        <v>-16392.569328000001</v>
      </c>
      <c r="M227" s="20">
        <v>5128.4133949999996</v>
      </c>
      <c r="N227" s="20">
        <v>-16482.467811999999</v>
      </c>
      <c r="O227" s="153">
        <v>-21610.881206999999</v>
      </c>
      <c r="P227" s="21">
        <v>-1080.5440603500001</v>
      </c>
      <c r="Q227" s="20">
        <v>79641.806301000004</v>
      </c>
      <c r="R227" s="20">
        <v>169153.50967199999</v>
      </c>
      <c r="S227" s="20">
        <v>291910.93368299998</v>
      </c>
      <c r="T227" s="20">
        <v>53147.496056999997</v>
      </c>
      <c r="U227" s="20">
        <v>345995.71859800001</v>
      </c>
      <c r="V227" s="20">
        <v>41963.478916</v>
      </c>
      <c r="W227" s="20">
        <v>262299.56067199999</v>
      </c>
      <c r="X227" s="20">
        <v>2197.9002909999999</v>
      </c>
      <c r="Y227" s="20">
        <v>264497.46096300002</v>
      </c>
      <c r="Z227" s="20">
        <v>81498.257635000002</v>
      </c>
      <c r="AA227" s="21">
        <v>4074.91288175</v>
      </c>
      <c r="AB227" s="22">
        <v>0.10481185583469509</v>
      </c>
      <c r="AC227" s="22">
        <v>-0.19412109349737541</v>
      </c>
      <c r="AD227" s="23">
        <v>-6.2459967119156481E-2</v>
      </c>
      <c r="AE227" s="23">
        <v>-0.26516985557883943</v>
      </c>
      <c r="AF227" s="24">
        <v>-3.2139506982938921</v>
      </c>
      <c r="AG227" s="27">
        <v>0.1128914319762372</v>
      </c>
      <c r="AH227" s="27">
        <v>1.1128914319762373</v>
      </c>
      <c r="AI227" s="27">
        <v>0.8092622299411244</v>
      </c>
      <c r="AJ227" s="27">
        <v>3.7595961995968401</v>
      </c>
      <c r="AK227" s="27">
        <v>1.2513332002836388</v>
      </c>
      <c r="AL227" s="27">
        <v>0.65814067738156989</v>
      </c>
      <c r="AM227" s="27">
        <v>2.0946763948691665</v>
      </c>
      <c r="AN227" s="23">
        <v>0.76445298813165408</v>
      </c>
      <c r="AO227" s="23">
        <v>2.6968678285658174E-2</v>
      </c>
      <c r="AP227" s="23">
        <v>3.2454370024397887</v>
      </c>
      <c r="AQ227" s="24">
        <v>56</v>
      </c>
      <c r="AR227" s="65" t="s">
        <v>75</v>
      </c>
      <c r="AS227" s="157">
        <v>0.2</v>
      </c>
      <c r="AU227" s="32"/>
    </row>
    <row r="228" spans="1:47" ht="18" customHeight="1" x14ac:dyDescent="0.25">
      <c r="A228" s="16">
        <v>227</v>
      </c>
      <c r="B228" s="148" t="s">
        <v>431</v>
      </c>
      <c r="C228" s="150" t="s">
        <v>686</v>
      </c>
      <c r="D228" s="18">
        <v>198.28359407999997</v>
      </c>
      <c r="E228" s="150" t="s">
        <v>848</v>
      </c>
      <c r="F228" s="150" t="s">
        <v>886</v>
      </c>
      <c r="G228" s="18" t="s">
        <v>882</v>
      </c>
      <c r="H228" s="19" t="s">
        <v>704</v>
      </c>
      <c r="I228" s="20">
        <v>1754138.784948</v>
      </c>
      <c r="J228" s="20" t="e">
        <v>#N/A</v>
      </c>
      <c r="K228" s="20" t="e">
        <v>#N/A</v>
      </c>
      <c r="L228" s="20" t="e">
        <v>#N/A</v>
      </c>
      <c r="M228" s="20" t="e">
        <v>#N/A</v>
      </c>
      <c r="N228" s="20" t="e">
        <v>#N/A</v>
      </c>
      <c r="O228" s="153">
        <v>-99698.430569999997</v>
      </c>
      <c r="P228" s="21">
        <v>-1438.0287625569149</v>
      </c>
      <c r="Q228" s="20" t="e">
        <v>#N/A</v>
      </c>
      <c r="R228" s="20" t="e">
        <v>#N/A</v>
      </c>
      <c r="S228" s="20" t="e">
        <v>#N/A</v>
      </c>
      <c r="T228" s="20" t="e">
        <v>#N/A</v>
      </c>
      <c r="U228" s="20" t="e">
        <v>#N/A</v>
      </c>
      <c r="V228" s="20" t="e">
        <v>#N/A</v>
      </c>
      <c r="W228" s="20" t="e">
        <v>#N/A</v>
      </c>
      <c r="X228" s="20" t="e">
        <v>#N/A</v>
      </c>
      <c r="Y228" s="20" t="e">
        <v>#N/A</v>
      </c>
      <c r="Z228" s="20" t="e">
        <v>#N/A</v>
      </c>
      <c r="AA228" s="21" t="e">
        <v>#N/A</v>
      </c>
      <c r="AB228" s="22" t="e">
        <v>#N/A</v>
      </c>
      <c r="AC228" s="22">
        <v>-5.6836113211507076E-2</v>
      </c>
      <c r="AD228" s="23" t="e">
        <v>#N/A</v>
      </c>
      <c r="AE228" s="23" t="e">
        <v>#N/A</v>
      </c>
      <c r="AF228" s="24" t="e">
        <v>#N/A</v>
      </c>
      <c r="AG228" s="27" t="e">
        <v>#N/A</v>
      </c>
      <c r="AH228" s="27" t="e">
        <v>#N/A</v>
      </c>
      <c r="AI228" s="27" t="e">
        <v>#N/A</v>
      </c>
      <c r="AJ228" s="27" t="e">
        <v>#N/A</v>
      </c>
      <c r="AK228" s="27" t="e">
        <v>#N/A</v>
      </c>
      <c r="AL228" s="27" t="e">
        <v>#N/A</v>
      </c>
      <c r="AM228" s="27" t="e">
        <v>#N/A</v>
      </c>
      <c r="AN228" s="23" t="e">
        <v>#N/A</v>
      </c>
      <c r="AO228" s="23" t="e">
        <v>#N/A</v>
      </c>
      <c r="AP228" s="23" t="e">
        <v>#N/A</v>
      </c>
      <c r="AQ228" s="24" t="e">
        <v>#N/A</v>
      </c>
      <c r="AR228" s="65" t="e">
        <v>#N/A</v>
      </c>
      <c r="AS228" s="157" t="e">
        <v>#N/A</v>
      </c>
      <c r="AU228" s="32"/>
    </row>
    <row r="229" spans="1:47" ht="18" customHeight="1" x14ac:dyDescent="0.25">
      <c r="A229" s="16">
        <v>228</v>
      </c>
      <c r="B229" s="148" t="s">
        <v>432</v>
      </c>
      <c r="C229" s="150" t="s">
        <v>686</v>
      </c>
      <c r="D229" s="18">
        <v>1246.33500873</v>
      </c>
      <c r="E229" s="150" t="s">
        <v>795</v>
      </c>
      <c r="F229" s="150" t="s">
        <v>852</v>
      </c>
      <c r="G229" s="18" t="s">
        <v>850</v>
      </c>
      <c r="H229" s="19" t="s">
        <v>704</v>
      </c>
      <c r="I229" s="20">
        <v>902135.95375800005</v>
      </c>
      <c r="J229" s="20">
        <v>763796.32488199999</v>
      </c>
      <c r="K229" s="20">
        <v>138339.62887600006</v>
      </c>
      <c r="L229" s="20">
        <v>88134.649890000001</v>
      </c>
      <c r="M229" s="20">
        <v>67922.229389999993</v>
      </c>
      <c r="N229" s="20">
        <v>208694.635981</v>
      </c>
      <c r="O229" s="153">
        <v>130778.843658</v>
      </c>
      <c r="P229" s="21">
        <v>475.3362118700469</v>
      </c>
      <c r="Q229" s="20">
        <v>7848712.6077659996</v>
      </c>
      <c r="R229" s="20">
        <v>97590.121440000003</v>
      </c>
      <c r="S229" s="20">
        <v>8464130.2734740004</v>
      </c>
      <c r="T229" s="20">
        <v>1361135.6292719999</v>
      </c>
      <c r="U229" s="20">
        <v>10757045.339438001</v>
      </c>
      <c r="V229" s="20">
        <v>81401.27</v>
      </c>
      <c r="W229" s="20">
        <v>6126394.858089</v>
      </c>
      <c r="X229" s="20">
        <v>406650</v>
      </c>
      <c r="Y229" s="20">
        <v>6539928.6643239995</v>
      </c>
      <c r="Z229" s="20">
        <v>4217116.6751140002</v>
      </c>
      <c r="AA229" s="21">
        <v>15327.771750335964</v>
      </c>
      <c r="AB229" s="22">
        <v>0.15334676364435196</v>
      </c>
      <c r="AC229" s="22">
        <v>0.14496578161331292</v>
      </c>
      <c r="AD229" s="23">
        <v>1.2157506037325348E-2</v>
      </c>
      <c r="AE229" s="23">
        <v>3.1011435948583209E-2</v>
      </c>
      <c r="AF229" s="24">
        <v>3.0725527983291658</v>
      </c>
      <c r="AG229" s="27">
        <v>0.38158418932112509</v>
      </c>
      <c r="AH229" s="27">
        <v>1.3815841893211251</v>
      </c>
      <c r="AI229" s="27">
        <v>0.10045347712046876</v>
      </c>
      <c r="AJ229" s="27">
        <v>0.38590164987059827</v>
      </c>
      <c r="AK229" s="27">
        <v>9.7314854429279632E-2</v>
      </c>
      <c r="AL229" s="27">
        <v>9.2441318900565967</v>
      </c>
      <c r="AM229" s="27">
        <v>0.6627818230285436</v>
      </c>
      <c r="AN229" s="23">
        <v>0.60796700747806609</v>
      </c>
      <c r="AO229" s="23">
        <v>9.6428444202105723E-2</v>
      </c>
      <c r="AP229" s="23">
        <v>1.5508057206283503</v>
      </c>
      <c r="AQ229" s="24">
        <v>64</v>
      </c>
      <c r="AR229" s="65" t="s">
        <v>73</v>
      </c>
      <c r="AS229" s="157">
        <v>0.3</v>
      </c>
      <c r="AU229" s="32"/>
    </row>
    <row r="230" spans="1:47" ht="18" customHeight="1" x14ac:dyDescent="0.25">
      <c r="A230" s="16">
        <v>229</v>
      </c>
      <c r="B230" s="148" t="s">
        <v>437</v>
      </c>
      <c r="C230" s="150" t="s">
        <v>686</v>
      </c>
      <c r="D230" s="18">
        <v>840.65</v>
      </c>
      <c r="E230" s="150" t="s">
        <v>844</v>
      </c>
      <c r="F230" s="150" t="s">
        <v>879</v>
      </c>
      <c r="G230" s="18" t="s">
        <v>880</v>
      </c>
      <c r="H230" s="19" t="s">
        <v>704</v>
      </c>
      <c r="I230" s="20">
        <v>4074216.173161</v>
      </c>
      <c r="J230" s="20">
        <v>2952299.0479879999</v>
      </c>
      <c r="K230" s="20">
        <v>1121917.1251729997</v>
      </c>
      <c r="L230" s="20">
        <v>336981.05064999999</v>
      </c>
      <c r="M230" s="20">
        <v>72130.832771999994</v>
      </c>
      <c r="N230" s="20">
        <v>366892.40226599999</v>
      </c>
      <c r="O230" s="153">
        <v>231873.58346299999</v>
      </c>
      <c r="P230" s="21">
        <v>20162.920301130434</v>
      </c>
      <c r="Q230" s="20">
        <v>1143595.1994670001</v>
      </c>
      <c r="R230" s="20">
        <v>657894.55051199999</v>
      </c>
      <c r="S230" s="20">
        <v>2555135.4441200001</v>
      </c>
      <c r="T230" s="20">
        <v>249058.684851</v>
      </c>
      <c r="U230" s="20">
        <v>2850843.2451470001</v>
      </c>
      <c r="V230" s="20">
        <v>1374363.7861319999</v>
      </c>
      <c r="W230" s="20">
        <v>1979804.8680050001</v>
      </c>
      <c r="X230" s="20">
        <v>837.48639400000002</v>
      </c>
      <c r="Y230" s="20">
        <v>1980642.3543990001</v>
      </c>
      <c r="Z230" s="20">
        <v>870200.89074800001</v>
      </c>
      <c r="AA230" s="21">
        <v>75669.64267373913</v>
      </c>
      <c r="AB230" s="22">
        <v>0.2753700534015982</v>
      </c>
      <c r="AC230" s="22">
        <v>5.69124399904141E-2</v>
      </c>
      <c r="AD230" s="23">
        <v>8.1335087033536188E-2</v>
      </c>
      <c r="AE230" s="23">
        <v>0.2664598323539844</v>
      </c>
      <c r="AF230" s="24">
        <v>5.0864850462175948</v>
      </c>
      <c r="AG230" s="27">
        <v>0.29059963707168085</v>
      </c>
      <c r="AH230" s="27">
        <v>1.2905996370716808</v>
      </c>
      <c r="AI230" s="27">
        <v>0.71296937767173685</v>
      </c>
      <c r="AJ230" s="27">
        <v>7.0815220714892524</v>
      </c>
      <c r="AK230" s="27">
        <v>2.5815944744818706</v>
      </c>
      <c r="AL230" s="27">
        <v>6.1928103371433636</v>
      </c>
      <c r="AM230" s="27">
        <v>16.358458552041302</v>
      </c>
      <c r="AN230" s="23">
        <v>0.69475666814394443</v>
      </c>
      <c r="AO230" s="23">
        <v>9.6240581100775525E-4</v>
      </c>
      <c r="AP230" s="23">
        <v>2.2760748414041454</v>
      </c>
      <c r="AQ230" s="24">
        <v>65.600000000000009</v>
      </c>
      <c r="AR230" s="65" t="s">
        <v>71</v>
      </c>
      <c r="AS230" s="157">
        <v>0.3</v>
      </c>
      <c r="AU230" s="32"/>
    </row>
    <row r="231" spans="1:47" ht="18" customHeight="1" x14ac:dyDescent="0.25">
      <c r="A231" s="16">
        <v>230</v>
      </c>
      <c r="B231" s="148" t="s">
        <v>439</v>
      </c>
      <c r="C231" s="150" t="s">
        <v>686</v>
      </c>
      <c r="D231" s="18">
        <v>296.82689220000003</v>
      </c>
      <c r="E231" s="150" t="s">
        <v>848</v>
      </c>
      <c r="F231" s="150" t="s">
        <v>888</v>
      </c>
      <c r="G231" s="18" t="s">
        <v>882</v>
      </c>
      <c r="H231" s="19" t="s">
        <v>704</v>
      </c>
      <c r="I231" s="20">
        <v>1820984.688014</v>
      </c>
      <c r="J231" s="20">
        <v>1626141.1241639999</v>
      </c>
      <c r="K231" s="20">
        <v>194843.56384999992</v>
      </c>
      <c r="L231" s="20">
        <v>89357.617257999998</v>
      </c>
      <c r="M231" s="20">
        <v>77806.196767999994</v>
      </c>
      <c r="N231" s="20">
        <v>103874.12381799999</v>
      </c>
      <c r="O231" s="153">
        <v>16844.184932</v>
      </c>
      <c r="P231" s="21">
        <v>451.14264821790971</v>
      </c>
      <c r="Q231" s="20">
        <v>342401.09125</v>
      </c>
      <c r="R231" s="20">
        <v>414110.10856899997</v>
      </c>
      <c r="S231" s="20">
        <v>1034219.488355</v>
      </c>
      <c r="T231" s="20">
        <v>905513.14458700002</v>
      </c>
      <c r="U231" s="20">
        <v>2021357.685997</v>
      </c>
      <c r="V231" s="20">
        <v>624742.41175800003</v>
      </c>
      <c r="W231" s="20">
        <v>948584.61072400003</v>
      </c>
      <c r="X231" s="20">
        <v>468113.71730399999</v>
      </c>
      <c r="Y231" s="20">
        <v>1416698.328028</v>
      </c>
      <c r="Z231" s="20">
        <v>604659.357969</v>
      </c>
      <c r="AA231" s="21">
        <v>16194.765441315192</v>
      </c>
      <c r="AB231" s="22">
        <v>0.10699901274979964</v>
      </c>
      <c r="AC231" s="22">
        <v>9.2500420475092431E-3</v>
      </c>
      <c r="AD231" s="23">
        <v>8.3331045508117946E-3</v>
      </c>
      <c r="AE231" s="23">
        <v>2.7857312898585083E-2</v>
      </c>
      <c r="AF231" s="24">
        <v>1.3350366440314323</v>
      </c>
      <c r="AG231" s="27">
        <v>9.0276477883865142E-2</v>
      </c>
      <c r="AH231" s="27">
        <v>1.0902764778838652</v>
      </c>
      <c r="AI231" s="27">
        <v>0.72931648825398387</v>
      </c>
      <c r="AJ231" s="27">
        <v>21.264521400504687</v>
      </c>
      <c r="AK231" s="27">
        <v>4.7492288013086172</v>
      </c>
      <c r="AL231" s="27">
        <v>4.3973442095064996</v>
      </c>
      <c r="AM231" s="27">
        <v>2.0109975199140173</v>
      </c>
      <c r="AN231" s="23">
        <v>0.70086473949771921</v>
      </c>
      <c r="AO231" s="23">
        <v>0.77417757806040521</v>
      </c>
      <c r="AP231" s="23">
        <v>2.3429693253844124</v>
      </c>
      <c r="AQ231" s="24">
        <v>45.6</v>
      </c>
      <c r="AR231" s="65" t="s">
        <v>78</v>
      </c>
      <c r="AS231" s="157">
        <v>0.2</v>
      </c>
      <c r="AU231" s="32"/>
    </row>
    <row r="232" spans="1:47" ht="18" customHeight="1" x14ac:dyDescent="0.25">
      <c r="A232" s="16">
        <v>231</v>
      </c>
      <c r="B232" s="148" t="s">
        <v>440</v>
      </c>
      <c r="C232" s="150" t="s">
        <v>686</v>
      </c>
      <c r="D232" s="18">
        <v>11657.9148176</v>
      </c>
      <c r="E232" s="150" t="s">
        <v>844</v>
      </c>
      <c r="F232" s="150" t="s">
        <v>845</v>
      </c>
      <c r="G232" s="18" t="s">
        <v>841</v>
      </c>
      <c r="H232" s="19" t="s">
        <v>704</v>
      </c>
      <c r="I232" s="20">
        <v>5200284.1356260004</v>
      </c>
      <c r="J232" s="20">
        <v>3866750.8494489999</v>
      </c>
      <c r="K232" s="20">
        <v>1333533.2861769998</v>
      </c>
      <c r="L232" s="20">
        <v>1025100.195517</v>
      </c>
      <c r="M232" s="20">
        <v>361208.43155699997</v>
      </c>
      <c r="N232" s="20">
        <v>2411210.5556879998</v>
      </c>
      <c r="O232" s="153">
        <v>1740271.142765</v>
      </c>
      <c r="P232" s="21">
        <v>5612.8558144186936</v>
      </c>
      <c r="Q232" s="20">
        <v>971460.70519899996</v>
      </c>
      <c r="R232" s="20">
        <v>1025850.4538200001</v>
      </c>
      <c r="S232" s="20">
        <v>7887549.2526580002</v>
      </c>
      <c r="T232" s="20">
        <v>415969.91923</v>
      </c>
      <c r="U232" s="20">
        <v>17923146.260518</v>
      </c>
      <c r="V232" s="20">
        <v>505608.52228500001</v>
      </c>
      <c r="W232" s="20">
        <v>2604648.181843</v>
      </c>
      <c r="X232" s="20">
        <v>4223130.2846590001</v>
      </c>
      <c r="Y232" s="20">
        <v>7345479.6198969996</v>
      </c>
      <c r="Z232" s="20">
        <v>10577666.640621001</v>
      </c>
      <c r="AA232" s="21">
        <v>34115.900820180104</v>
      </c>
      <c r="AB232" s="22">
        <v>0.2564346969122816</v>
      </c>
      <c r="AC232" s="22">
        <v>0.33464924172946359</v>
      </c>
      <c r="AD232" s="23">
        <v>9.7096297573521229E-2</v>
      </c>
      <c r="AE232" s="23">
        <v>0.1645231601534789</v>
      </c>
      <c r="AF232" s="24">
        <v>6.6753994232482423</v>
      </c>
      <c r="AG232" s="27">
        <v>2.0282589824000414</v>
      </c>
      <c r="AH232" s="27">
        <v>3.028258982400041</v>
      </c>
      <c r="AI232" s="27">
        <v>2.6552870347984219</v>
      </c>
      <c r="AJ232" s="27">
        <v>0.98436144571296036</v>
      </c>
      <c r="AK232" s="27">
        <v>3.9803471501782575</v>
      </c>
      <c r="AL232" s="27">
        <v>5.0692419311815833</v>
      </c>
      <c r="AM232" s="27">
        <v>12.501587002378015</v>
      </c>
      <c r="AN232" s="23">
        <v>0.40983204137981</v>
      </c>
      <c r="AO232" s="23">
        <v>0.399249704886811</v>
      </c>
      <c r="AP232" s="23">
        <v>0.69443289049103141</v>
      </c>
      <c r="AQ232" s="24">
        <v>91.2</v>
      </c>
      <c r="AR232" s="65" t="s">
        <v>61</v>
      </c>
      <c r="AS232" s="157">
        <v>0.5</v>
      </c>
      <c r="AU232" s="32"/>
    </row>
    <row r="233" spans="1:47" ht="18" customHeight="1" x14ac:dyDescent="0.25">
      <c r="A233" s="16">
        <v>232</v>
      </c>
      <c r="B233" s="148" t="s">
        <v>441</v>
      </c>
      <c r="C233" s="150" t="s">
        <v>686</v>
      </c>
      <c r="D233" s="18">
        <v>392.65764731999997</v>
      </c>
      <c r="E233" s="150" t="s">
        <v>795</v>
      </c>
      <c r="F233" s="150" t="s">
        <v>855</v>
      </c>
      <c r="G233" s="18" t="s">
        <v>854</v>
      </c>
      <c r="H233" s="19" t="s">
        <v>704</v>
      </c>
      <c r="I233" s="20">
        <v>264724.77034599998</v>
      </c>
      <c r="J233" s="20">
        <v>240466.38036700001</v>
      </c>
      <c r="K233" s="20">
        <v>24258.389978999989</v>
      </c>
      <c r="L233" s="20">
        <v>-41488.138821</v>
      </c>
      <c r="M233" s="20">
        <v>6651.7642800000003</v>
      </c>
      <c r="N233" s="20">
        <v>-31178.804147999999</v>
      </c>
      <c r="O233" s="153">
        <v>-37889.424317999998</v>
      </c>
      <c r="P233" s="21">
        <v>-538.44102906810031</v>
      </c>
      <c r="Q233" s="20">
        <v>21266.81695</v>
      </c>
      <c r="R233" s="20">
        <v>18459.810000000001</v>
      </c>
      <c r="S233" s="20">
        <v>91469.863299999997</v>
      </c>
      <c r="T233" s="20">
        <v>913650.07689999999</v>
      </c>
      <c r="U233" s="20">
        <v>1017686.66305</v>
      </c>
      <c r="V233" s="20">
        <v>68942.829800000007</v>
      </c>
      <c r="W233" s="20">
        <v>106495.16245</v>
      </c>
      <c r="X233" s="20">
        <v>0</v>
      </c>
      <c r="Y233" s="20">
        <v>133014.25140000001</v>
      </c>
      <c r="Z233" s="20">
        <v>884672.41165000002</v>
      </c>
      <c r="AA233" s="21">
        <v>12571.949357665193</v>
      </c>
      <c r="AB233" s="22">
        <v>9.1636267914384603E-2</v>
      </c>
      <c r="AC233" s="22">
        <v>-0.14312761238201416</v>
      </c>
      <c r="AD233" s="23">
        <v>-3.7230933344891887E-2</v>
      </c>
      <c r="AE233" s="23">
        <v>-4.2828762171222834E-2</v>
      </c>
      <c r="AF233" s="24">
        <v>-4.6872984122041075</v>
      </c>
      <c r="AG233" s="27">
        <v>-0.14108902981442425</v>
      </c>
      <c r="AH233" s="27">
        <v>0.85891097018557572</v>
      </c>
      <c r="AI233" s="27">
        <v>0.65921347725968926</v>
      </c>
      <c r="AJ233" s="27">
        <v>-17.618602312220844</v>
      </c>
      <c r="AK233" s="27">
        <v>11.307116665947511</v>
      </c>
      <c r="AL233" s="27">
        <v>14.340601032513334</v>
      </c>
      <c r="AM233" s="27">
        <v>0.28974415592915709</v>
      </c>
      <c r="AN233" s="23">
        <v>0.13070255927434207</v>
      </c>
      <c r="AO233" s="23">
        <v>0</v>
      </c>
      <c r="AP233" s="23">
        <v>0.15035424372725212</v>
      </c>
      <c r="AQ233" s="24">
        <v>58.4</v>
      </c>
      <c r="AR233" s="65" t="s">
        <v>75</v>
      </c>
      <c r="AS233" s="157">
        <v>0.2</v>
      </c>
      <c r="AU233" s="32"/>
    </row>
    <row r="234" spans="1:47" ht="18" customHeight="1" x14ac:dyDescent="0.25">
      <c r="A234" s="16">
        <v>233</v>
      </c>
      <c r="B234" s="148" t="s">
        <v>798</v>
      </c>
      <c r="C234" s="150" t="s">
        <v>686</v>
      </c>
      <c r="D234" s="18">
        <v>14161.57311895</v>
      </c>
      <c r="E234" s="150" t="s">
        <v>844</v>
      </c>
      <c r="F234" s="150" t="s">
        <v>845</v>
      </c>
      <c r="G234" s="18" t="s">
        <v>904</v>
      </c>
      <c r="H234" s="19" t="s">
        <v>706</v>
      </c>
      <c r="I234" s="20">
        <v>4940172.284705</v>
      </c>
      <c r="J234" s="20">
        <v>4692568.8563430002</v>
      </c>
      <c r="K234" s="20">
        <v>247603.42836199992</v>
      </c>
      <c r="L234" s="20">
        <v>150572.37991300001</v>
      </c>
      <c r="M234" s="20">
        <v>101716.778938</v>
      </c>
      <c r="N234" s="20">
        <v>325150.164888</v>
      </c>
      <c r="O234" s="153">
        <v>196653.61432399999</v>
      </c>
      <c r="P234" s="21">
        <v>346.46628846750536</v>
      </c>
      <c r="Q234" s="20">
        <v>2338026.9316699998</v>
      </c>
      <c r="R234" s="20">
        <v>3796504.9340969999</v>
      </c>
      <c r="S234" s="20">
        <v>7795654.4982470004</v>
      </c>
      <c r="T234" s="20">
        <v>1474556.8687080001</v>
      </c>
      <c r="U234" s="20">
        <v>10945165.144743999</v>
      </c>
      <c r="V234" s="20">
        <v>1434289.5611419999</v>
      </c>
      <c r="W234" s="20">
        <v>4777015.8238150002</v>
      </c>
      <c r="X234" s="20">
        <v>204287.743984</v>
      </c>
      <c r="Y234" s="20">
        <v>4981693.2593069999</v>
      </c>
      <c r="Z234" s="20">
        <v>5963471.8854369996</v>
      </c>
      <c r="AA234" s="21">
        <v>10506.503923815844</v>
      </c>
      <c r="AB234" s="22">
        <v>5.0120403518839111E-2</v>
      </c>
      <c r="AC234" s="22">
        <v>3.9807035664089815E-2</v>
      </c>
      <c r="AD234" s="23">
        <v>1.7967167395225227E-2</v>
      </c>
      <c r="AE234" s="23">
        <v>3.2976363115626448E-2</v>
      </c>
      <c r="AF234" s="24">
        <v>3.1966227035776527</v>
      </c>
      <c r="AG234" s="27">
        <v>0.63190887067677071</v>
      </c>
      <c r="AH234" s="27">
        <v>1.6319088706767706</v>
      </c>
      <c r="AI234" s="27">
        <v>1.1424763425251652</v>
      </c>
      <c r="AJ234" s="27">
        <v>1.6365563479155265</v>
      </c>
      <c r="AK234" s="27">
        <v>2.0070636453238819</v>
      </c>
      <c r="AL234" s="27">
        <v>1.3012421610035447</v>
      </c>
      <c r="AM234" s="27">
        <v>3.350275862221276</v>
      </c>
      <c r="AN234" s="23">
        <v>0.45515012276441247</v>
      </c>
      <c r="AO234" s="23">
        <v>3.4256511627543278E-2</v>
      </c>
      <c r="AP234" s="23">
        <v>0.83536794588945129</v>
      </c>
      <c r="AQ234" s="24">
        <v>80</v>
      </c>
      <c r="AR234" s="65" t="s">
        <v>64</v>
      </c>
      <c r="AS234" s="157">
        <v>0.5</v>
      </c>
      <c r="AU234" s="32"/>
    </row>
    <row r="235" spans="1:47" ht="18" customHeight="1" x14ac:dyDescent="0.25">
      <c r="A235" s="16">
        <v>234</v>
      </c>
      <c r="B235" s="148" t="s">
        <v>760</v>
      </c>
      <c r="C235" s="150" t="s">
        <v>686</v>
      </c>
      <c r="D235" s="18">
        <v>1194.2600000000002</v>
      </c>
      <c r="E235" s="150" t="s">
        <v>874</v>
      </c>
      <c r="F235" s="150" t="s">
        <v>876</v>
      </c>
      <c r="G235" s="18" t="s">
        <v>873</v>
      </c>
      <c r="H235" s="19" t="s">
        <v>704</v>
      </c>
      <c r="I235" s="20">
        <v>262555.39932700002</v>
      </c>
      <c r="J235" s="20">
        <v>111154.628268</v>
      </c>
      <c r="K235" s="20">
        <v>151400.77105899999</v>
      </c>
      <c r="L235" s="20">
        <v>144854.68301099999</v>
      </c>
      <c r="M235" s="20">
        <v>41612.379381999999</v>
      </c>
      <c r="N235" s="20">
        <v>157289.099754</v>
      </c>
      <c r="O235" s="153">
        <v>108050.450826</v>
      </c>
      <c r="P235" s="21">
        <v>2560.4372233649287</v>
      </c>
      <c r="Q235" s="20">
        <v>3479.3393510000001</v>
      </c>
      <c r="R235" s="20">
        <v>74421.690012999999</v>
      </c>
      <c r="S235" s="20">
        <v>100784.966229</v>
      </c>
      <c r="T235" s="20">
        <v>994381.676187</v>
      </c>
      <c r="U235" s="20">
        <v>1099246.3749500001</v>
      </c>
      <c r="V235" s="20">
        <v>78387.5</v>
      </c>
      <c r="W235" s="20">
        <v>98431.181431999998</v>
      </c>
      <c r="X235" s="20">
        <v>520764.65</v>
      </c>
      <c r="Y235" s="20">
        <v>619195.83143200004</v>
      </c>
      <c r="Z235" s="20">
        <v>480050.54351799999</v>
      </c>
      <c r="AA235" s="21">
        <v>11375.605296635071</v>
      </c>
      <c r="AB235" s="22">
        <v>0.57664314444525167</v>
      </c>
      <c r="AC235" s="22">
        <v>0.41153391285405788</v>
      </c>
      <c r="AD235" s="23">
        <v>9.8295025836145911E-2</v>
      </c>
      <c r="AE235" s="23">
        <v>0.22508140504156837</v>
      </c>
      <c r="AF235" s="24">
        <v>3.7798631582705777</v>
      </c>
      <c r="AG235" s="27">
        <v>2.3912999547060037E-2</v>
      </c>
      <c r="AH235" s="27">
        <v>1.0239129995470599</v>
      </c>
      <c r="AI235" s="27">
        <v>0.98856506101394737</v>
      </c>
      <c r="AJ235" s="27">
        <v>111.54605113502227</v>
      </c>
      <c r="AK235" s="27">
        <v>31.947050015702821</v>
      </c>
      <c r="AL235" s="27">
        <v>3.5279419115735853</v>
      </c>
      <c r="AM235" s="27">
        <v>0.26403885511424563</v>
      </c>
      <c r="AN235" s="23">
        <v>0.56329121982336716</v>
      </c>
      <c r="AO235" s="23">
        <v>1.084812124539285</v>
      </c>
      <c r="AP235" s="23">
        <v>1.2898554949949403</v>
      </c>
      <c r="AQ235" s="24">
        <v>64.8</v>
      </c>
      <c r="AR235" s="65" t="s">
        <v>73</v>
      </c>
      <c r="AS235" s="157">
        <v>0.3</v>
      </c>
      <c r="AU235" s="32"/>
    </row>
    <row r="236" spans="1:47" ht="18" customHeight="1" x14ac:dyDescent="0.25">
      <c r="A236" s="16">
        <v>235</v>
      </c>
      <c r="B236" s="148" t="s">
        <v>721</v>
      </c>
      <c r="C236" s="150" t="s">
        <v>686</v>
      </c>
      <c r="D236" s="18">
        <v>161602.85887200001</v>
      </c>
      <c r="E236" s="150" t="s">
        <v>833</v>
      </c>
      <c r="F236" s="150" t="s">
        <v>835</v>
      </c>
      <c r="G236" s="18" t="s">
        <v>836</v>
      </c>
      <c r="H236" s="19" t="s">
        <v>709</v>
      </c>
      <c r="I236" s="20">
        <v>38576003.662675999</v>
      </c>
      <c r="J236" s="20">
        <v>29388476.517304</v>
      </c>
      <c r="K236" s="20">
        <v>9187527.1453719977</v>
      </c>
      <c r="L236" s="20">
        <v>5311490.9366560001</v>
      </c>
      <c r="M236" s="20">
        <v>27535.209086999999</v>
      </c>
      <c r="N236" s="20">
        <v>6420350.8711060006</v>
      </c>
      <c r="O236" s="153">
        <v>4910503.8123709997</v>
      </c>
      <c r="P236" s="21">
        <v>7657.3333501335555</v>
      </c>
      <c r="Q236" s="20">
        <v>1788457.8375860001</v>
      </c>
      <c r="R236" s="20">
        <v>27229.985382999999</v>
      </c>
      <c r="S236" s="20">
        <v>17575957.284442998</v>
      </c>
      <c r="T236" s="20">
        <v>4380062.8044739999</v>
      </c>
      <c r="U236" s="20">
        <v>24777609.598273002</v>
      </c>
      <c r="V236" s="20">
        <v>508683.23802500003</v>
      </c>
      <c r="W236" s="20">
        <v>5492196.9407630004</v>
      </c>
      <c r="X236" s="20">
        <v>0</v>
      </c>
      <c r="Y236" s="20">
        <v>5796889.1829890003</v>
      </c>
      <c r="Z236" s="20">
        <v>18980720.415284</v>
      </c>
      <c r="AA236" s="21">
        <v>29598.124550755183</v>
      </c>
      <c r="AB236" s="22">
        <v>0.23816689840947261</v>
      </c>
      <c r="AC236" s="22">
        <v>0.12729425928383895</v>
      </c>
      <c r="AD236" s="23">
        <v>0.19818311338286893</v>
      </c>
      <c r="AE236" s="23">
        <v>0.25871008607328067</v>
      </c>
      <c r="AF236" s="24">
        <v>233.16877132911239</v>
      </c>
      <c r="AG236" s="27">
        <v>2.2001687983900426</v>
      </c>
      <c r="AH236" s="27">
        <v>3.2001687983900426</v>
      </c>
      <c r="AI236" s="27">
        <v>2.8745326537150229</v>
      </c>
      <c r="AJ236" s="27">
        <v>3.1923840398615546</v>
      </c>
      <c r="AK236" s="27">
        <v>16.432300443253151</v>
      </c>
      <c r="AL236" s="27">
        <v>1416.6736823428282</v>
      </c>
      <c r="AM236" s="27">
        <v>8.8071804868351826</v>
      </c>
      <c r="AN236" s="23">
        <v>0.23395675680486319</v>
      </c>
      <c r="AO236" s="23">
        <v>0</v>
      </c>
      <c r="AP236" s="23">
        <v>0.30540933411152948</v>
      </c>
      <c r="AQ236" s="24">
        <v>97.2</v>
      </c>
      <c r="AR236" s="65" t="s">
        <v>61</v>
      </c>
      <c r="AS236" s="157">
        <v>0.5</v>
      </c>
      <c r="AU236" s="32"/>
    </row>
    <row r="237" spans="1:47" ht="18" customHeight="1" x14ac:dyDescent="0.25">
      <c r="A237" s="16">
        <v>236</v>
      </c>
      <c r="B237" s="148" t="s">
        <v>446</v>
      </c>
      <c r="C237" s="150" t="s">
        <v>686</v>
      </c>
      <c r="D237" s="18">
        <v>2077.6867740000002</v>
      </c>
      <c r="E237" s="150" t="s">
        <v>844</v>
      </c>
      <c r="F237" s="150" t="s">
        <v>879</v>
      </c>
      <c r="G237" s="18" t="s">
        <v>880</v>
      </c>
      <c r="H237" s="19" t="s">
        <v>704</v>
      </c>
      <c r="I237" s="20">
        <v>2718965.5999719999</v>
      </c>
      <c r="J237" s="20">
        <v>2357195.8415020001</v>
      </c>
      <c r="K237" s="20">
        <v>361769.75847000018</v>
      </c>
      <c r="L237" s="20">
        <v>175078.301079</v>
      </c>
      <c r="M237" s="20">
        <v>118206.05873800001</v>
      </c>
      <c r="N237" s="20">
        <v>243594.173549</v>
      </c>
      <c r="O237" s="153">
        <v>72754.295912999994</v>
      </c>
      <c r="P237" s="21">
        <v>283.63745886525044</v>
      </c>
      <c r="Q237" s="20">
        <v>1107259.5862799999</v>
      </c>
      <c r="R237" s="20">
        <v>529294.59725500003</v>
      </c>
      <c r="S237" s="20">
        <v>2870230.1056420002</v>
      </c>
      <c r="T237" s="20">
        <v>930752.44598099997</v>
      </c>
      <c r="U237" s="20">
        <v>5196711.3883769996</v>
      </c>
      <c r="V237" s="20">
        <v>603197.309671</v>
      </c>
      <c r="W237" s="20">
        <v>2341205.2454090002</v>
      </c>
      <c r="X237" s="20">
        <v>0</v>
      </c>
      <c r="Y237" s="20">
        <v>2379672.1029770002</v>
      </c>
      <c r="Z237" s="20">
        <v>2817039.2853999999</v>
      </c>
      <c r="AA237" s="21">
        <v>10982.414913201925</v>
      </c>
      <c r="AB237" s="22">
        <v>0.13305418739895999</v>
      </c>
      <c r="AC237" s="22">
        <v>2.675807884945261E-2</v>
      </c>
      <c r="AD237" s="23">
        <v>1.4000064747817774E-2</v>
      </c>
      <c r="AE237" s="23">
        <v>2.5826510936523696E-2</v>
      </c>
      <c r="AF237" s="24">
        <v>2.0607587813152519</v>
      </c>
      <c r="AG237" s="27">
        <v>0.22596261531123524</v>
      </c>
      <c r="AH237" s="27">
        <v>1.2259626153112353</v>
      </c>
      <c r="AI237" s="27">
        <v>0.75301835361043523</v>
      </c>
      <c r="AJ237" s="27">
        <v>5.1395800166640138</v>
      </c>
      <c r="AK237" s="27">
        <v>2.1288556637575327</v>
      </c>
      <c r="AL237" s="27">
        <v>5.1369608041966748</v>
      </c>
      <c r="AM237" s="27">
        <v>2.9212553904236569</v>
      </c>
      <c r="AN237" s="23">
        <v>0.45791885004416277</v>
      </c>
      <c r="AO237" s="23">
        <v>0</v>
      </c>
      <c r="AP237" s="23">
        <v>0.84474224953490606</v>
      </c>
      <c r="AQ237" s="24">
        <v>58</v>
      </c>
      <c r="AR237" s="65" t="s">
        <v>75</v>
      </c>
      <c r="AS237" s="157">
        <v>0.2</v>
      </c>
      <c r="AU237" s="32"/>
    </row>
    <row r="238" spans="1:47" ht="18" customHeight="1" x14ac:dyDescent="0.25">
      <c r="A238" s="16">
        <v>237</v>
      </c>
      <c r="B238" s="148" t="s">
        <v>447</v>
      </c>
      <c r="C238" s="150" t="s">
        <v>686</v>
      </c>
      <c r="D238" s="18">
        <v>123.37538735999999</v>
      </c>
      <c r="E238" s="150" t="s">
        <v>829</v>
      </c>
      <c r="F238" s="150" t="s">
        <v>832</v>
      </c>
      <c r="G238" s="18" t="s">
        <v>831</v>
      </c>
      <c r="H238" s="19" t="s">
        <v>704</v>
      </c>
      <c r="I238" s="20">
        <v>801883.83803999994</v>
      </c>
      <c r="J238" s="20">
        <v>711942.59565000003</v>
      </c>
      <c r="K238" s="20">
        <v>89941.242390000014</v>
      </c>
      <c r="L238" s="20">
        <v>29866.038535</v>
      </c>
      <c r="M238" s="20">
        <v>3057.9613359999998</v>
      </c>
      <c r="N238" s="20">
        <v>32209.856839</v>
      </c>
      <c r="O238" s="153">
        <v>22330.300159999999</v>
      </c>
      <c r="P238" s="21">
        <v>1650.6723246587098</v>
      </c>
      <c r="Q238" s="20">
        <v>99879.840081999995</v>
      </c>
      <c r="R238" s="20">
        <v>81412.911265000002</v>
      </c>
      <c r="S238" s="20">
        <v>310581.93956700002</v>
      </c>
      <c r="T238" s="20">
        <v>79525.824632999997</v>
      </c>
      <c r="U238" s="20">
        <v>507809.52084499999</v>
      </c>
      <c r="V238" s="20">
        <v>82001.701482999997</v>
      </c>
      <c r="W238" s="20">
        <v>235895.53582200001</v>
      </c>
      <c r="X238" s="20">
        <v>0</v>
      </c>
      <c r="Y238" s="20">
        <v>241759.22254399999</v>
      </c>
      <c r="Z238" s="20">
        <v>266050.29830099997</v>
      </c>
      <c r="AA238" s="21">
        <v>19666.635075480095</v>
      </c>
      <c r="AB238" s="22">
        <v>0.11216243316468179</v>
      </c>
      <c r="AC238" s="22">
        <v>2.7847300445137675E-2</v>
      </c>
      <c r="AD238" s="23">
        <v>4.3973772139683717E-2</v>
      </c>
      <c r="AE238" s="23">
        <v>8.393262590796377E-2</v>
      </c>
      <c r="AF238" s="24">
        <v>10.533114483760105</v>
      </c>
      <c r="AG238" s="27">
        <v>0.31660795735175012</v>
      </c>
      <c r="AH238" s="27">
        <v>1.3166079573517502</v>
      </c>
      <c r="AI238" s="27">
        <v>0.89320087703562889</v>
      </c>
      <c r="AJ238" s="27">
        <v>10.736677599015914</v>
      </c>
      <c r="AK238" s="27">
        <v>7.1279909445740479</v>
      </c>
      <c r="AL238" s="27">
        <v>9.849590508191735</v>
      </c>
      <c r="AM238" s="27">
        <v>10.083313712754016</v>
      </c>
      <c r="AN238" s="23">
        <v>0.47608249278530718</v>
      </c>
      <c r="AO238" s="23">
        <v>0</v>
      </c>
      <c r="AP238" s="23">
        <v>0.90869743085377819</v>
      </c>
      <c r="AQ238" s="24">
        <v>80</v>
      </c>
      <c r="AR238" s="65" t="s">
        <v>64</v>
      </c>
      <c r="AS238" s="157">
        <v>0.5</v>
      </c>
      <c r="AU238" s="32"/>
    </row>
    <row r="239" spans="1:47" ht="18" customHeight="1" x14ac:dyDescent="0.25">
      <c r="A239" s="16">
        <v>238</v>
      </c>
      <c r="B239" s="148" t="s">
        <v>448</v>
      </c>
      <c r="C239" s="150" t="s">
        <v>686</v>
      </c>
      <c r="D239" s="18">
        <v>901.30965144999993</v>
      </c>
      <c r="E239" s="150" t="s">
        <v>874</v>
      </c>
      <c r="F239" s="150" t="s">
        <v>876</v>
      </c>
      <c r="G239" s="18" t="s">
        <v>873</v>
      </c>
      <c r="H239" s="19" t="s">
        <v>704</v>
      </c>
      <c r="I239" s="20">
        <v>246834.585345</v>
      </c>
      <c r="J239" s="20">
        <v>80951.317804999999</v>
      </c>
      <c r="K239" s="20">
        <v>165883.26754000003</v>
      </c>
      <c r="L239" s="20">
        <v>149903.967859</v>
      </c>
      <c r="M239" s="20">
        <v>48389.802620000002</v>
      </c>
      <c r="N239" s="20">
        <v>150972.55298199999</v>
      </c>
      <c r="O239" s="153">
        <v>96021.362662</v>
      </c>
      <c r="P239" s="21">
        <v>1592.7038720682501</v>
      </c>
      <c r="Q239" s="20">
        <v>2242.2474419999999</v>
      </c>
      <c r="R239" s="20">
        <v>34067.149190999997</v>
      </c>
      <c r="S239" s="20">
        <v>80739.556517999998</v>
      </c>
      <c r="T239" s="20">
        <v>1193364.1391489999</v>
      </c>
      <c r="U239" s="20">
        <v>1288273.662914</v>
      </c>
      <c r="V239" s="20">
        <v>79855.035359000001</v>
      </c>
      <c r="W239" s="20">
        <v>130964.381391</v>
      </c>
      <c r="X239" s="20">
        <v>407275.79339900002</v>
      </c>
      <c r="Y239" s="20">
        <v>538240.17478999996</v>
      </c>
      <c r="Z239" s="20">
        <v>750033.48812400002</v>
      </c>
      <c r="AA239" s="21">
        <v>12440.786170895497</v>
      </c>
      <c r="AB239" s="22">
        <v>0.67204223957572828</v>
      </c>
      <c r="AC239" s="22">
        <v>0.38901097481048375</v>
      </c>
      <c r="AD239" s="23">
        <v>7.4534910885941164E-2</v>
      </c>
      <c r="AE239" s="23">
        <v>0.12802276722626174</v>
      </c>
      <c r="AF239" s="24">
        <v>3.1199249595533893</v>
      </c>
      <c r="AG239" s="27">
        <v>-0.38349988248370792</v>
      </c>
      <c r="AH239" s="27">
        <v>0.61650011751629208</v>
      </c>
      <c r="AI239" s="27">
        <v>0.59937906965438781</v>
      </c>
      <c r="AJ239" s="27">
        <v>-4.9145932508307064</v>
      </c>
      <c r="AK239" s="27">
        <v>36.102758459518853</v>
      </c>
      <c r="AL239" s="27">
        <v>7.2455309941287895</v>
      </c>
      <c r="AM239" s="27">
        <v>0.206839285049256</v>
      </c>
      <c r="AN239" s="23">
        <v>0.4177995640868199</v>
      </c>
      <c r="AO239" s="23">
        <v>0.54301014534389258</v>
      </c>
      <c r="AP239" s="23">
        <v>0.71762152398855938</v>
      </c>
      <c r="AQ239" s="24">
        <v>69.2</v>
      </c>
      <c r="AR239" s="65" t="s">
        <v>71</v>
      </c>
      <c r="AS239" s="157">
        <v>0.3</v>
      </c>
      <c r="AU239" s="32"/>
    </row>
    <row r="240" spans="1:47" ht="18" customHeight="1" x14ac:dyDescent="0.25">
      <c r="A240" s="16">
        <v>239</v>
      </c>
      <c r="B240" s="148" t="s">
        <v>449</v>
      </c>
      <c r="C240" s="150" t="s">
        <v>686</v>
      </c>
      <c r="D240" s="18">
        <v>11497.8506265</v>
      </c>
      <c r="E240" s="150" t="s">
        <v>833</v>
      </c>
      <c r="F240" s="150" t="s">
        <v>837</v>
      </c>
      <c r="G240" s="18" t="s">
        <v>836</v>
      </c>
      <c r="H240" s="19" t="s">
        <v>704</v>
      </c>
      <c r="I240" s="20">
        <v>11513959.584282</v>
      </c>
      <c r="J240" s="20">
        <v>10619587.069088999</v>
      </c>
      <c r="K240" s="20">
        <v>894372.51519299939</v>
      </c>
      <c r="L240" s="20">
        <v>66208.992551000003</v>
      </c>
      <c r="M240" s="20">
        <v>690380.62363399996</v>
      </c>
      <c r="N240" s="20">
        <v>1114212.1564169999</v>
      </c>
      <c r="O240" s="153">
        <v>268335.39924</v>
      </c>
      <c r="P240" s="21">
        <v>457.33228822404624</v>
      </c>
      <c r="Q240" s="20">
        <v>2392251.0560989999</v>
      </c>
      <c r="R240" s="20">
        <v>1551321.0299249999</v>
      </c>
      <c r="S240" s="20">
        <v>10084584.361011</v>
      </c>
      <c r="T240" s="20">
        <v>4868100.3042900003</v>
      </c>
      <c r="U240" s="20">
        <v>17841269.615467001</v>
      </c>
      <c r="V240" s="20">
        <v>6420807.8075160002</v>
      </c>
      <c r="W240" s="20">
        <v>8783875.9596110005</v>
      </c>
      <c r="X240" s="20">
        <v>1845214.6520690001</v>
      </c>
      <c r="Y240" s="20">
        <v>10735583.446063001</v>
      </c>
      <c r="Z240" s="20">
        <v>7105686.169404</v>
      </c>
      <c r="AA240" s="21">
        <v>12110.43986167842</v>
      </c>
      <c r="AB240" s="22">
        <v>7.7677232462577878E-2</v>
      </c>
      <c r="AC240" s="22">
        <v>2.3305223305309455E-2</v>
      </c>
      <c r="AD240" s="23">
        <v>1.5040151571240981E-2</v>
      </c>
      <c r="AE240" s="23">
        <v>3.7763474609308144E-2</v>
      </c>
      <c r="AF240" s="24">
        <v>1.613909948040041</v>
      </c>
      <c r="AG240" s="27">
        <v>0.14807909485297452</v>
      </c>
      <c r="AH240" s="27">
        <v>1.1480790948529744</v>
      </c>
      <c r="AI240" s="27">
        <v>0.87573337104052873</v>
      </c>
      <c r="AJ240" s="27">
        <v>8.8520682820908245</v>
      </c>
      <c r="AK240" s="27">
        <v>4.4391607820653096</v>
      </c>
      <c r="AL240" s="27">
        <v>7.42203538930859</v>
      </c>
      <c r="AM240" s="27">
        <v>2.3651853627862502</v>
      </c>
      <c r="AN240" s="23">
        <v>0.60172754952125607</v>
      </c>
      <c r="AO240" s="23">
        <v>0.25968141683687251</v>
      </c>
      <c r="AP240" s="23">
        <v>1.5108440184550767</v>
      </c>
      <c r="AQ240" s="24">
        <v>66.400000000000006</v>
      </c>
      <c r="AR240" s="65" t="s">
        <v>71</v>
      </c>
      <c r="AS240" s="157">
        <v>0.3</v>
      </c>
      <c r="AU240" s="32"/>
    </row>
    <row r="241" spans="1:47" ht="18" customHeight="1" x14ac:dyDescent="0.25">
      <c r="A241" s="16">
        <v>240</v>
      </c>
      <c r="B241" s="148" t="s">
        <v>729</v>
      </c>
      <c r="C241" s="150" t="s">
        <v>686</v>
      </c>
      <c r="D241" s="18">
        <v>184.04564824000002</v>
      </c>
      <c r="E241" s="150" t="s">
        <v>844</v>
      </c>
      <c r="F241" s="150" t="s">
        <v>845</v>
      </c>
      <c r="G241" s="18" t="s">
        <v>841</v>
      </c>
      <c r="H241" s="19" t="s">
        <v>704</v>
      </c>
      <c r="I241" s="20">
        <v>469961.506758</v>
      </c>
      <c r="J241" s="20">
        <v>296444.036471</v>
      </c>
      <c r="K241" s="20">
        <v>173517.47028700003</v>
      </c>
      <c r="L241" s="20">
        <v>66526.042914999998</v>
      </c>
      <c r="M241" s="20">
        <v>4415.5313980000001</v>
      </c>
      <c r="N241" s="20">
        <v>67288.714879000006</v>
      </c>
      <c r="O241" s="153">
        <v>52271.868118999999</v>
      </c>
      <c r="P241" s="21">
        <v>1914.2663490887655</v>
      </c>
      <c r="Q241" s="20">
        <v>115566.958476</v>
      </c>
      <c r="R241" s="20">
        <v>149848.08444599999</v>
      </c>
      <c r="S241" s="20">
        <v>428713.84128300002</v>
      </c>
      <c r="T241" s="20">
        <v>187281.45007600001</v>
      </c>
      <c r="U241" s="20">
        <v>692493.94218999997</v>
      </c>
      <c r="V241" s="20">
        <v>115430.35613099999</v>
      </c>
      <c r="W241" s="20">
        <v>222372.327853</v>
      </c>
      <c r="X241" s="20">
        <v>2485.244064</v>
      </c>
      <c r="Y241" s="20">
        <v>225333.955418</v>
      </c>
      <c r="Z241" s="20">
        <v>467159.98677199997</v>
      </c>
      <c r="AA241" s="21">
        <v>17108.029127302987</v>
      </c>
      <c r="AB241" s="22">
        <v>0.36921634600246184</v>
      </c>
      <c r="AC241" s="22">
        <v>0.11122585013311878</v>
      </c>
      <c r="AD241" s="23">
        <v>7.5483502359155852E-2</v>
      </c>
      <c r="AE241" s="23">
        <v>0.11189286240071664</v>
      </c>
      <c r="AF241" s="24">
        <v>15.239097814926239</v>
      </c>
      <c r="AG241" s="27">
        <v>0.92791003009332529</v>
      </c>
      <c r="AH241" s="27">
        <v>1.9279100300933252</v>
      </c>
      <c r="AI241" s="27">
        <v>1.4082097616660598</v>
      </c>
      <c r="AJ241" s="27">
        <v>2.2775906745369072</v>
      </c>
      <c r="AK241" s="27">
        <v>2.565127960277358</v>
      </c>
      <c r="AL241" s="27">
        <v>3.1362530158158792</v>
      </c>
      <c r="AM241" s="27">
        <v>2.5093863090406798</v>
      </c>
      <c r="AN241" s="23">
        <v>0.32539483985287337</v>
      </c>
      <c r="AO241" s="23">
        <v>5.3198992515875237E-3</v>
      </c>
      <c r="AP241" s="23">
        <v>0.48234857821411725</v>
      </c>
      <c r="AQ241" s="24">
        <v>86</v>
      </c>
      <c r="AR241" s="65" t="s">
        <v>64</v>
      </c>
      <c r="AS241" s="157">
        <v>0.5</v>
      </c>
      <c r="AU241" s="32"/>
    </row>
    <row r="242" spans="1:47" ht="18" customHeight="1" x14ac:dyDescent="0.25">
      <c r="A242" s="16">
        <v>241</v>
      </c>
      <c r="B242" s="148" t="s">
        <v>450</v>
      </c>
      <c r="C242" s="150" t="s">
        <v>686</v>
      </c>
      <c r="D242" s="18">
        <v>367.09572550000001</v>
      </c>
      <c r="E242" s="150" t="s">
        <v>844</v>
      </c>
      <c r="F242" s="150" t="s">
        <v>845</v>
      </c>
      <c r="G242" s="18" t="s">
        <v>904</v>
      </c>
      <c r="H242" s="19" t="s">
        <v>704</v>
      </c>
      <c r="I242" s="20">
        <v>1942749.0644769999</v>
      </c>
      <c r="J242" s="20">
        <v>1840511.760668</v>
      </c>
      <c r="K242" s="20">
        <v>102237.30380899986</v>
      </c>
      <c r="L242" s="20">
        <v>81213.964934000003</v>
      </c>
      <c r="M242" s="20">
        <v>33749.686714000003</v>
      </c>
      <c r="N242" s="20">
        <v>87481.993482999998</v>
      </c>
      <c r="O242" s="153">
        <v>39910.6996</v>
      </c>
      <c r="P242" s="21">
        <v>2663.6434920841921</v>
      </c>
      <c r="Q242" s="20">
        <v>559946.30736400001</v>
      </c>
      <c r="R242" s="20">
        <v>415474.61293300003</v>
      </c>
      <c r="S242" s="20">
        <v>1649154.414317</v>
      </c>
      <c r="T242" s="20">
        <v>71522.257975999994</v>
      </c>
      <c r="U242" s="20">
        <v>1722005.634662</v>
      </c>
      <c r="V242" s="20">
        <v>465984.32453699998</v>
      </c>
      <c r="W242" s="20">
        <v>1301409.7452149999</v>
      </c>
      <c r="X242" s="20">
        <v>0</v>
      </c>
      <c r="Y242" s="20">
        <v>1374868.705113</v>
      </c>
      <c r="Z242" s="20">
        <v>347136.92954899999</v>
      </c>
      <c r="AA242" s="21">
        <v>23167.948257546519</v>
      </c>
      <c r="AB242" s="22">
        <v>5.262506912416029E-2</v>
      </c>
      <c r="AC242" s="22">
        <v>2.0543414653885938E-2</v>
      </c>
      <c r="AD242" s="23">
        <v>2.3176869341565064E-2</v>
      </c>
      <c r="AE242" s="23">
        <v>0.11497105667164813</v>
      </c>
      <c r="AF242" s="24">
        <v>2.5920831272993961</v>
      </c>
      <c r="AG242" s="27">
        <v>0.26720613579280583</v>
      </c>
      <c r="AH242" s="27">
        <v>1.2672061357928057</v>
      </c>
      <c r="AI242" s="27">
        <v>0.83694479079919359</v>
      </c>
      <c r="AJ242" s="27">
        <v>5.5867112772536993</v>
      </c>
      <c r="AK242" s="27">
        <v>3.28694329521054</v>
      </c>
      <c r="AL242" s="27">
        <v>4.6759753881527537</v>
      </c>
      <c r="AM242" s="27">
        <v>27.162859778964314</v>
      </c>
      <c r="AN242" s="23">
        <v>0.79841126964887255</v>
      </c>
      <c r="AO242" s="23">
        <v>0</v>
      </c>
      <c r="AP242" s="23">
        <v>3.9605947627042397</v>
      </c>
      <c r="AQ242" s="24">
        <v>68.8</v>
      </c>
      <c r="AR242" s="65" t="s">
        <v>71</v>
      </c>
      <c r="AS242" s="157">
        <v>0.3</v>
      </c>
      <c r="AU242" s="32"/>
    </row>
    <row r="243" spans="1:47" ht="18" customHeight="1" x14ac:dyDescent="0.25">
      <c r="A243" s="16">
        <v>242</v>
      </c>
      <c r="B243" s="148" t="s">
        <v>451</v>
      </c>
      <c r="C243" s="150" t="s">
        <v>686</v>
      </c>
      <c r="D243" s="18">
        <v>213.63652799999997</v>
      </c>
      <c r="E243" s="150" t="s">
        <v>833</v>
      </c>
      <c r="F243" s="150" t="s">
        <v>835</v>
      </c>
      <c r="G243" s="18" t="s">
        <v>836</v>
      </c>
      <c r="H243" s="19" t="s">
        <v>704</v>
      </c>
      <c r="I243" s="20">
        <v>254038.51268799999</v>
      </c>
      <c r="J243" s="20">
        <v>195678.86637199999</v>
      </c>
      <c r="K243" s="20">
        <v>58359.646315999991</v>
      </c>
      <c r="L243" s="20">
        <v>16075.194955000001</v>
      </c>
      <c r="M243" s="20">
        <v>0</v>
      </c>
      <c r="N243" s="20">
        <v>27355.533282</v>
      </c>
      <c r="O243" s="153">
        <v>20876.828431000002</v>
      </c>
      <c r="P243" s="21">
        <v>2462.5754845688189</v>
      </c>
      <c r="Q243" s="20">
        <v>13761.633615999999</v>
      </c>
      <c r="R243" s="20">
        <v>2735.269749</v>
      </c>
      <c r="S243" s="20">
        <v>198576.79021499999</v>
      </c>
      <c r="T243" s="20">
        <v>6312.6909690000002</v>
      </c>
      <c r="U243" s="20">
        <v>239874.507878</v>
      </c>
      <c r="V243" s="20">
        <v>0</v>
      </c>
      <c r="W243" s="20">
        <v>35277.189023999999</v>
      </c>
      <c r="X243" s="20">
        <v>0</v>
      </c>
      <c r="Y243" s="20">
        <v>44236.501523999999</v>
      </c>
      <c r="Z243" s="20">
        <v>195638.00635400001</v>
      </c>
      <c r="AA243" s="21">
        <v>23076.941973709665</v>
      </c>
      <c r="AB243" s="22">
        <v>0.22972755468646203</v>
      </c>
      <c r="AC243" s="22">
        <v>8.2179777428629863E-2</v>
      </c>
      <c r="AD243" s="23">
        <v>8.7032292908831896E-2</v>
      </c>
      <c r="AE243" s="23">
        <v>0.10671151694944245</v>
      </c>
      <c r="AF243" s="24">
        <v>100</v>
      </c>
      <c r="AG243" s="27">
        <v>4.6290423276044752</v>
      </c>
      <c r="AH243" s="27">
        <v>5.6290423276044752</v>
      </c>
      <c r="AI243" s="27">
        <v>5.2389422658722999</v>
      </c>
      <c r="AJ243" s="27">
        <v>1.5556591126690451</v>
      </c>
      <c r="AK243" s="27">
        <v>14.219159718399526</v>
      </c>
      <c r="AL243" s="27">
        <v>92.875122382673624</v>
      </c>
      <c r="AM243" s="27">
        <v>40.242507345206299</v>
      </c>
      <c r="AN243" s="23">
        <v>0.18441518406990814</v>
      </c>
      <c r="AO243" s="23">
        <v>0</v>
      </c>
      <c r="AP243" s="23">
        <v>0.22611404781929553</v>
      </c>
      <c r="AQ243" s="24">
        <v>90.4</v>
      </c>
      <c r="AR243" s="65" t="s">
        <v>61</v>
      </c>
      <c r="AS243" s="157">
        <v>0.5</v>
      </c>
      <c r="AU243" s="32"/>
    </row>
    <row r="244" spans="1:47" ht="18" customHeight="1" x14ac:dyDescent="0.25">
      <c r="A244" s="16">
        <v>243</v>
      </c>
      <c r="B244" s="148" t="s">
        <v>454</v>
      </c>
      <c r="C244" s="150" t="s">
        <v>686</v>
      </c>
      <c r="D244" s="18">
        <v>2038.7282767499998</v>
      </c>
      <c r="E244" s="150" t="s">
        <v>795</v>
      </c>
      <c r="F244" s="150" t="s">
        <v>852</v>
      </c>
      <c r="G244" s="18" t="s">
        <v>850</v>
      </c>
      <c r="H244" s="19" t="s">
        <v>704</v>
      </c>
      <c r="I244" s="20">
        <v>1608004.0525529999</v>
      </c>
      <c r="J244" s="20">
        <v>1204874.952757</v>
      </c>
      <c r="K244" s="20">
        <v>403129.09979599994</v>
      </c>
      <c r="L244" s="20">
        <v>189712.531177</v>
      </c>
      <c r="M244" s="20">
        <v>168610.254113</v>
      </c>
      <c r="N244" s="20">
        <v>548270.943386</v>
      </c>
      <c r="O244" s="153">
        <v>315418.27064399997</v>
      </c>
      <c r="P244" s="21">
        <v>929.82661210368678</v>
      </c>
      <c r="Q244" s="20">
        <v>4295014.1866739998</v>
      </c>
      <c r="R244" s="20">
        <v>2489865.1321490002</v>
      </c>
      <c r="S244" s="20">
        <v>8627878.6199650001</v>
      </c>
      <c r="T244" s="20">
        <v>731970.40467299998</v>
      </c>
      <c r="U244" s="20">
        <v>10925955.073737999</v>
      </c>
      <c r="V244" s="20">
        <v>1255171.5064389999</v>
      </c>
      <c r="W244" s="20">
        <v>4927176.6530940002</v>
      </c>
      <c r="X244" s="20">
        <v>986532.06897499994</v>
      </c>
      <c r="Y244" s="20">
        <v>6147289.9141659997</v>
      </c>
      <c r="Z244" s="20">
        <v>4778665.1595719997</v>
      </c>
      <c r="AA244" s="21">
        <v>14087.104170061744</v>
      </c>
      <c r="AB244" s="22">
        <v>0.25070154466088496</v>
      </c>
      <c r="AC244" s="22">
        <v>0.19615514658885089</v>
      </c>
      <c r="AD244" s="23">
        <v>2.8868713857532709E-2</v>
      </c>
      <c r="AE244" s="23">
        <v>6.6005518300899402E-2</v>
      </c>
      <c r="AF244" s="24">
        <v>3.2517058127351923</v>
      </c>
      <c r="AG244" s="27">
        <v>0.75107961971429615</v>
      </c>
      <c r="AH244" s="27">
        <v>1.7510796197142962</v>
      </c>
      <c r="AI244" s="27">
        <v>0.87938077693443284</v>
      </c>
      <c r="AJ244" s="27">
        <v>0.43451325368754079</v>
      </c>
      <c r="AK244" s="27">
        <v>0.28052874807615913</v>
      </c>
      <c r="AL244" s="27">
        <v>0.64581974010983201</v>
      </c>
      <c r="AM244" s="27">
        <v>2.1968156667090368</v>
      </c>
      <c r="AN244" s="23">
        <v>0.56263181320796718</v>
      </c>
      <c r="AO244" s="23">
        <v>0.20644511302469212</v>
      </c>
      <c r="AP244" s="23">
        <v>1.286403150020367</v>
      </c>
      <c r="AQ244" s="24">
        <v>74.400000000000006</v>
      </c>
      <c r="AR244" s="65" t="s">
        <v>68</v>
      </c>
      <c r="AS244" s="157">
        <v>0.3</v>
      </c>
      <c r="AU244" s="32"/>
    </row>
    <row r="245" spans="1:47" ht="18" customHeight="1" x14ac:dyDescent="0.25">
      <c r="A245" s="16">
        <v>244</v>
      </c>
      <c r="B245" s="148" t="s">
        <v>919</v>
      </c>
      <c r="C245" s="150" t="s">
        <v>686</v>
      </c>
      <c r="D245" s="18">
        <v>8633.3549999999996</v>
      </c>
      <c r="E245" s="150" t="s">
        <v>829</v>
      </c>
      <c r="F245" s="150" t="s">
        <v>853</v>
      </c>
      <c r="G245" s="18" t="s">
        <v>860</v>
      </c>
      <c r="H245" s="19" t="s">
        <v>706</v>
      </c>
      <c r="I245" s="20">
        <v>675369.02379300003</v>
      </c>
      <c r="J245" s="20">
        <v>146988.87200500001</v>
      </c>
      <c r="K245" s="20">
        <v>528380.15178800002</v>
      </c>
      <c r="L245" s="20">
        <v>461203.66216200002</v>
      </c>
      <c r="M245" s="20">
        <v>145.63352599999999</v>
      </c>
      <c r="N245" s="20">
        <v>466855.90795000002</v>
      </c>
      <c r="O245" s="153">
        <v>415712.17184999998</v>
      </c>
      <c r="P245" s="21">
        <v>8253.874598188846</v>
      </c>
      <c r="Q245" s="20">
        <v>2.4326850000000002</v>
      </c>
      <c r="R245" s="20">
        <v>125951.996139</v>
      </c>
      <c r="S245" s="20">
        <v>267613.68056100002</v>
      </c>
      <c r="T245" s="20">
        <v>530790.40990500001</v>
      </c>
      <c r="U245" s="20">
        <v>970800.63072899997</v>
      </c>
      <c r="V245" s="20">
        <v>0</v>
      </c>
      <c r="W245" s="20">
        <v>73785.695886999994</v>
      </c>
      <c r="X245" s="20">
        <v>0</v>
      </c>
      <c r="Y245" s="20">
        <v>85830.854151000007</v>
      </c>
      <c r="Z245" s="20">
        <v>884969.77657800005</v>
      </c>
      <c r="AA245" s="21">
        <v>17570.882099881466</v>
      </c>
      <c r="AB245" s="22">
        <v>0.78235769360655194</v>
      </c>
      <c r="AC245" s="22">
        <v>0.61553337094923588</v>
      </c>
      <c r="AD245" s="23">
        <v>0.42821580321577529</v>
      </c>
      <c r="AE245" s="23">
        <v>0.46974730985443963</v>
      </c>
      <c r="AF245" s="24">
        <v>3205.6897939146243</v>
      </c>
      <c r="AG245" s="27">
        <v>2.6269046099509619</v>
      </c>
      <c r="AH245" s="27">
        <v>3.6269046099509619</v>
      </c>
      <c r="AI245" s="27">
        <v>3.6268716403493237</v>
      </c>
      <c r="AJ245" s="27">
        <v>3.4843731411070782</v>
      </c>
      <c r="AK245" s="27">
        <v>60422.48462295776</v>
      </c>
      <c r="AL245" s="27">
        <v>5.3621144919979367</v>
      </c>
      <c r="AM245" s="27">
        <v>1.2723836210866668</v>
      </c>
      <c r="AN245" s="23">
        <v>8.8412441683878323E-2</v>
      </c>
      <c r="AO245" s="23">
        <v>0</v>
      </c>
      <c r="AP245" s="23">
        <v>9.6987328180732496E-2</v>
      </c>
      <c r="AQ245" s="24">
        <v>89.2</v>
      </c>
      <c r="AR245" s="65" t="s">
        <v>64</v>
      </c>
      <c r="AS245" s="157">
        <v>0.5</v>
      </c>
      <c r="AU245" s="32"/>
    </row>
    <row r="246" spans="1:47" ht="18" customHeight="1" x14ac:dyDescent="0.25">
      <c r="A246" s="16">
        <v>245</v>
      </c>
      <c r="B246" s="148" t="s">
        <v>468</v>
      </c>
      <c r="C246" s="150" t="s">
        <v>686</v>
      </c>
      <c r="D246" s="18">
        <v>308.95752249999998</v>
      </c>
      <c r="E246" s="150" t="s">
        <v>842</v>
      </c>
      <c r="F246" s="150" t="s">
        <v>902</v>
      </c>
      <c r="G246" s="18" t="s">
        <v>901</v>
      </c>
      <c r="H246" s="19" t="s">
        <v>704</v>
      </c>
      <c r="I246" s="20">
        <v>1261681.3289689999</v>
      </c>
      <c r="J246" s="20">
        <v>1151693.456367</v>
      </c>
      <c r="K246" s="20">
        <v>109987.87260200008</v>
      </c>
      <c r="L246" s="20">
        <v>32967.487447</v>
      </c>
      <c r="M246" s="20">
        <v>2687.9576539999998</v>
      </c>
      <c r="N246" s="20">
        <v>39802.375982999998</v>
      </c>
      <c r="O246" s="153">
        <v>29431.773261999999</v>
      </c>
      <c r="P246" s="21">
        <v>2619.6926948266814</v>
      </c>
      <c r="Q246" s="20">
        <v>31485.443197000001</v>
      </c>
      <c r="R246" s="20">
        <v>8015.2046549999995</v>
      </c>
      <c r="S246" s="20">
        <v>202423.59640400001</v>
      </c>
      <c r="T246" s="20">
        <v>105568.271263</v>
      </c>
      <c r="U246" s="20">
        <v>351882.49612099997</v>
      </c>
      <c r="V246" s="20">
        <v>83474.080121000006</v>
      </c>
      <c r="W246" s="20">
        <v>140023.263591</v>
      </c>
      <c r="X246" s="20">
        <v>0</v>
      </c>
      <c r="Y246" s="20">
        <v>153737.30634000001</v>
      </c>
      <c r="Z246" s="20">
        <v>198145.18978099999</v>
      </c>
      <c r="AA246" s="21">
        <v>17636.70512012699</v>
      </c>
      <c r="AB246" s="22">
        <v>8.7175636253473104E-2</v>
      </c>
      <c r="AC246" s="22">
        <v>2.3327422373802247E-2</v>
      </c>
      <c r="AD246" s="23">
        <v>8.3640913050359436E-2</v>
      </c>
      <c r="AE246" s="23">
        <v>0.14853640047749567</v>
      </c>
      <c r="AF246" s="24">
        <v>14.807664817103552</v>
      </c>
      <c r="AG246" s="27">
        <v>0.44564261118258069</v>
      </c>
      <c r="AH246" s="27">
        <v>1.4456426111825806</v>
      </c>
      <c r="AI246" s="27">
        <v>1.2207839527744522</v>
      </c>
      <c r="AJ246" s="27">
        <v>20.21914422716269</v>
      </c>
      <c r="AK246" s="27">
        <v>36.57860075721392</v>
      </c>
      <c r="AL246" s="27">
        <v>157.41099363968766</v>
      </c>
      <c r="AM246" s="27">
        <v>11.951330772726209</v>
      </c>
      <c r="AN246" s="23">
        <v>0.43689955605843828</v>
      </c>
      <c r="AO246" s="23">
        <v>0</v>
      </c>
      <c r="AP246" s="23">
        <v>0.77588210195724761</v>
      </c>
      <c r="AQ246" s="24">
        <v>89.2</v>
      </c>
      <c r="AR246" s="65" t="s">
        <v>64</v>
      </c>
      <c r="AS246" s="157">
        <v>0.5</v>
      </c>
      <c r="AU246" s="32"/>
    </row>
    <row r="247" spans="1:47" ht="18" customHeight="1" x14ac:dyDescent="0.25">
      <c r="A247" s="16">
        <v>246</v>
      </c>
      <c r="B247" s="148" t="s">
        <v>469</v>
      </c>
      <c r="C247" s="150" t="s">
        <v>686</v>
      </c>
      <c r="D247" s="18">
        <v>323.30699775000005</v>
      </c>
      <c r="E247" s="150" t="s">
        <v>848</v>
      </c>
      <c r="F247" s="150" t="s">
        <v>886</v>
      </c>
      <c r="G247" s="18" t="s">
        <v>882</v>
      </c>
      <c r="H247" s="19" t="s">
        <v>704</v>
      </c>
      <c r="I247" s="20">
        <v>1871506.154727</v>
      </c>
      <c r="J247" s="20">
        <v>1750350.4833120001</v>
      </c>
      <c r="K247" s="20">
        <v>121155.6714149999</v>
      </c>
      <c r="L247" s="20">
        <v>32198.136817999999</v>
      </c>
      <c r="M247" s="20">
        <v>32973.581665999998</v>
      </c>
      <c r="N247" s="20">
        <v>36059.698222999999</v>
      </c>
      <c r="O247" s="153">
        <v>1342.164524</v>
      </c>
      <c r="P247" s="21">
        <v>28.021696406353147</v>
      </c>
      <c r="Q247" s="20">
        <v>487447.73150499997</v>
      </c>
      <c r="R247" s="20">
        <v>478497.04493500001</v>
      </c>
      <c r="S247" s="20">
        <v>1081002.3773149999</v>
      </c>
      <c r="T247" s="20">
        <v>185284.60041399999</v>
      </c>
      <c r="U247" s="20">
        <v>1319325.4791000001</v>
      </c>
      <c r="V247" s="20">
        <v>604528.45054400002</v>
      </c>
      <c r="W247" s="20">
        <v>761562.80971199996</v>
      </c>
      <c r="X247" s="20">
        <v>0</v>
      </c>
      <c r="Y247" s="20">
        <v>761908.07654699998</v>
      </c>
      <c r="Z247" s="20">
        <v>557417.40255300002</v>
      </c>
      <c r="AA247" s="21">
        <v>11637.754497792184</v>
      </c>
      <c r="AB247" s="22">
        <v>6.4736987965007833E-2</v>
      </c>
      <c r="AC247" s="22">
        <v>7.1715741923156218E-4</v>
      </c>
      <c r="AD247" s="23">
        <v>1.0173111527532841E-3</v>
      </c>
      <c r="AE247" s="23">
        <v>2.4078267342440662E-3</v>
      </c>
      <c r="AF247" s="24">
        <v>1.0935936104321413</v>
      </c>
      <c r="AG247" s="27">
        <v>0.41945268798485885</v>
      </c>
      <c r="AH247" s="27">
        <v>1.4194526879848588</v>
      </c>
      <c r="AI247" s="27">
        <v>0.77939027252980531</v>
      </c>
      <c r="AJ247" s="27">
        <v>5.8587174055185018</v>
      </c>
      <c r="AK247" s="27">
        <v>3.590847531298945</v>
      </c>
      <c r="AL247" s="27">
        <v>3.911217790239915</v>
      </c>
      <c r="AM247" s="27">
        <v>10.100710747387025</v>
      </c>
      <c r="AN247" s="23">
        <v>0.57749819026215443</v>
      </c>
      <c r="AO247" s="23">
        <v>0</v>
      </c>
      <c r="AP247" s="23">
        <v>1.3668537671364802</v>
      </c>
      <c r="AQ247" s="24">
        <v>57.2</v>
      </c>
      <c r="AR247" s="65" t="s">
        <v>75</v>
      </c>
      <c r="AS247" s="157">
        <v>0.2</v>
      </c>
      <c r="AU247" s="32"/>
    </row>
    <row r="248" spans="1:47" ht="18" customHeight="1" x14ac:dyDescent="0.25">
      <c r="A248" s="16">
        <v>247</v>
      </c>
      <c r="B248" s="148" t="s">
        <v>470</v>
      </c>
      <c r="C248" s="150" t="s">
        <v>686</v>
      </c>
      <c r="D248" s="18">
        <v>339.01737525000004</v>
      </c>
      <c r="E248" s="150" t="s">
        <v>844</v>
      </c>
      <c r="F248" s="150" t="s">
        <v>856</v>
      </c>
      <c r="G248" s="18" t="s">
        <v>862</v>
      </c>
      <c r="H248" s="19" t="s">
        <v>704</v>
      </c>
      <c r="I248" s="20">
        <v>823888.92501200002</v>
      </c>
      <c r="J248" s="20" t="e">
        <v>#N/A</v>
      </c>
      <c r="K248" s="20" t="e">
        <v>#N/A</v>
      </c>
      <c r="L248" s="20" t="e">
        <v>#N/A</v>
      </c>
      <c r="M248" s="20" t="e">
        <v>#N/A</v>
      </c>
      <c r="N248" s="20" t="e">
        <v>#N/A</v>
      </c>
      <c r="O248" s="153">
        <v>47289.039317000002</v>
      </c>
      <c r="P248" s="21">
        <v>3326.8017218254658</v>
      </c>
      <c r="Q248" s="20" t="e">
        <v>#N/A</v>
      </c>
      <c r="R248" s="20" t="e">
        <v>#N/A</v>
      </c>
      <c r="S248" s="20" t="e">
        <v>#N/A</v>
      </c>
      <c r="T248" s="20" t="e">
        <v>#N/A</v>
      </c>
      <c r="U248" s="20" t="e">
        <v>#N/A</v>
      </c>
      <c r="V248" s="20" t="e">
        <v>#N/A</v>
      </c>
      <c r="W248" s="20" t="e">
        <v>#N/A</v>
      </c>
      <c r="X248" s="20" t="e">
        <v>#N/A</v>
      </c>
      <c r="Y248" s="20" t="e">
        <v>#N/A</v>
      </c>
      <c r="Z248" s="20" t="e">
        <v>#N/A</v>
      </c>
      <c r="AA248" s="21" t="e">
        <v>#N/A</v>
      </c>
      <c r="AB248" s="22" t="e">
        <v>#N/A</v>
      </c>
      <c r="AC248" s="22">
        <v>5.7397347969340928E-2</v>
      </c>
      <c r="AD248" s="23" t="e">
        <v>#N/A</v>
      </c>
      <c r="AE248" s="23" t="e">
        <v>#N/A</v>
      </c>
      <c r="AF248" s="24" t="e">
        <v>#N/A</v>
      </c>
      <c r="AG248" s="27" t="e">
        <v>#N/A</v>
      </c>
      <c r="AH248" s="27" t="e">
        <v>#N/A</v>
      </c>
      <c r="AI248" s="27" t="e">
        <v>#N/A</v>
      </c>
      <c r="AJ248" s="27" t="e">
        <v>#N/A</v>
      </c>
      <c r="AK248" s="27" t="e">
        <v>#N/A</v>
      </c>
      <c r="AL248" s="27" t="e">
        <v>#N/A</v>
      </c>
      <c r="AM248" s="27" t="e">
        <v>#N/A</v>
      </c>
      <c r="AN248" s="23" t="e">
        <v>#N/A</v>
      </c>
      <c r="AO248" s="23" t="e">
        <v>#N/A</v>
      </c>
      <c r="AP248" s="23" t="e">
        <v>#N/A</v>
      </c>
      <c r="AQ248" s="24" t="e">
        <v>#N/A</v>
      </c>
      <c r="AR248" s="65" t="e">
        <v>#N/A</v>
      </c>
      <c r="AS248" s="157" t="e">
        <v>#N/A</v>
      </c>
      <c r="AU248" s="32"/>
    </row>
    <row r="249" spans="1:47" ht="18" customHeight="1" x14ac:dyDescent="0.25">
      <c r="A249" s="16">
        <v>248</v>
      </c>
      <c r="B249" s="148" t="s">
        <v>920</v>
      </c>
      <c r="C249" s="150" t="s">
        <v>686</v>
      </c>
      <c r="D249" s="18">
        <v>2867.7205304999998</v>
      </c>
      <c r="E249" s="150" t="s">
        <v>829</v>
      </c>
      <c r="F249" s="150" t="s">
        <v>853</v>
      </c>
      <c r="G249" s="18" t="s">
        <v>860</v>
      </c>
      <c r="H249" s="19" t="s">
        <v>709</v>
      </c>
      <c r="I249" s="20">
        <v>1276565.6541019999</v>
      </c>
      <c r="J249" s="20">
        <v>816407.382384</v>
      </c>
      <c r="K249" s="20">
        <v>460158.271718</v>
      </c>
      <c r="L249" s="20">
        <v>358503.51827399997</v>
      </c>
      <c r="M249" s="20">
        <v>0</v>
      </c>
      <c r="N249" s="20">
        <v>367315.03804299998</v>
      </c>
      <c r="O249" s="153">
        <v>263169.13397600001</v>
      </c>
      <c r="P249" s="21">
        <v>7846.2879194943225</v>
      </c>
      <c r="Q249" s="20">
        <v>9291.4965300000003</v>
      </c>
      <c r="R249" s="20">
        <v>195360.408643</v>
      </c>
      <c r="S249" s="20">
        <v>644681.70023700001</v>
      </c>
      <c r="T249" s="20">
        <v>312282.543038</v>
      </c>
      <c r="U249" s="20">
        <v>963678.05331999995</v>
      </c>
      <c r="V249" s="20">
        <v>0</v>
      </c>
      <c r="W249" s="20">
        <v>254037.72354400001</v>
      </c>
      <c r="X249" s="20">
        <v>0</v>
      </c>
      <c r="Y249" s="20">
        <v>268380.51286399999</v>
      </c>
      <c r="Z249" s="20">
        <v>695297.54045600002</v>
      </c>
      <c r="AA249" s="21">
        <v>20730.032468897163</v>
      </c>
      <c r="AB249" s="22">
        <v>0.36046580936857364</v>
      </c>
      <c r="AC249" s="22">
        <v>0.20615401419453536</v>
      </c>
      <c r="AD249" s="23">
        <v>0.273088230108953</v>
      </c>
      <c r="AE249" s="23">
        <v>0.37849858321576207</v>
      </c>
      <c r="AF249" s="24">
        <v>100</v>
      </c>
      <c r="AG249" s="27">
        <v>1.5377400302728639</v>
      </c>
      <c r="AH249" s="27">
        <v>2.5377400302728641</v>
      </c>
      <c r="AI249" s="27">
        <v>2.5011647673537301</v>
      </c>
      <c r="AJ249" s="27">
        <v>3.2678493212893684</v>
      </c>
      <c r="AK249" s="27">
        <v>87.86608053374583</v>
      </c>
      <c r="AL249" s="27">
        <v>6.534413308045365</v>
      </c>
      <c r="AM249" s="27">
        <v>4.0878546769957023</v>
      </c>
      <c r="AN249" s="23">
        <v>0.27849603084701702</v>
      </c>
      <c r="AO249" s="23">
        <v>0</v>
      </c>
      <c r="AP249" s="23">
        <v>0.38599376130107815</v>
      </c>
      <c r="AQ249" s="24">
        <v>92</v>
      </c>
      <c r="AR249" s="65" t="s">
        <v>61</v>
      </c>
      <c r="AS249" s="157">
        <v>0.5</v>
      </c>
      <c r="AU249" s="32"/>
    </row>
    <row r="250" spans="1:47" ht="18" customHeight="1" x14ac:dyDescent="0.25">
      <c r="A250" s="16">
        <v>249</v>
      </c>
      <c r="B250" s="148" t="s">
        <v>817</v>
      </c>
      <c r="C250" s="150" t="s">
        <v>686</v>
      </c>
      <c r="D250" s="18">
        <v>774.17841899999996</v>
      </c>
      <c r="E250" s="150" t="s">
        <v>795</v>
      </c>
      <c r="F250" s="150" t="s">
        <v>852</v>
      </c>
      <c r="G250" s="18" t="s">
        <v>850</v>
      </c>
      <c r="H250" s="19" t="s">
        <v>704</v>
      </c>
      <c r="I250" s="20">
        <v>376436.17458400002</v>
      </c>
      <c r="J250" s="20">
        <v>280431.23791500001</v>
      </c>
      <c r="K250" s="20">
        <v>96004.936669000017</v>
      </c>
      <c r="L250" s="20">
        <v>49926.651679000002</v>
      </c>
      <c r="M250" s="20">
        <v>16336.530155</v>
      </c>
      <c r="N250" s="20">
        <v>180219.420445</v>
      </c>
      <c r="O250" s="153">
        <v>126115.503041</v>
      </c>
      <c r="P250" s="21">
        <v>2769.3403730710297</v>
      </c>
      <c r="Q250" s="20">
        <v>527363.68515100016</v>
      </c>
      <c r="R250" s="20">
        <v>244078.30929500001</v>
      </c>
      <c r="S250" s="20">
        <v>1545151.7870440001</v>
      </c>
      <c r="T250" s="20">
        <v>21832.335184</v>
      </c>
      <c r="U250" s="20">
        <v>1966352.283514</v>
      </c>
      <c r="V250" s="20">
        <v>143373.31899999999</v>
      </c>
      <c r="W250" s="20">
        <v>1074970.189646</v>
      </c>
      <c r="X250" s="20">
        <v>72000</v>
      </c>
      <c r="Y250" s="20">
        <v>1296840.521037</v>
      </c>
      <c r="Z250" s="20">
        <v>669511.762476</v>
      </c>
      <c r="AA250" s="21">
        <v>14701.649752512671</v>
      </c>
      <c r="AB250" s="22">
        <v>0.25503642622841749</v>
      </c>
      <c r="AC250" s="22">
        <v>0.33502493000405809</v>
      </c>
      <c r="AD250" s="23">
        <v>6.4136779608801001E-2</v>
      </c>
      <c r="AE250" s="23">
        <v>0.18836936124108927</v>
      </c>
      <c r="AF250" s="24">
        <v>11.031682905432742</v>
      </c>
      <c r="AG250" s="27">
        <v>0.43739035921808794</v>
      </c>
      <c r="AH250" s="27">
        <v>1.4373903592180879</v>
      </c>
      <c r="AI250" s="27">
        <v>0.94680588512707431</v>
      </c>
      <c r="AJ250" s="27">
        <v>0.80061869002787389</v>
      </c>
      <c r="AK250" s="27">
        <v>0.53176061570243327</v>
      </c>
      <c r="AL250" s="27">
        <v>1.5422762295892034</v>
      </c>
      <c r="AM250" s="27">
        <v>17.242139762487444</v>
      </c>
      <c r="AN250" s="23">
        <v>0.65951586188791222</v>
      </c>
      <c r="AO250" s="23">
        <v>0.10754105310073769</v>
      </c>
      <c r="AP250" s="23">
        <v>1.9369943796670606</v>
      </c>
      <c r="AQ250" s="24">
        <v>69.199999999999989</v>
      </c>
      <c r="AR250" s="65" t="s">
        <v>71</v>
      </c>
      <c r="AS250" s="157">
        <v>0.3</v>
      </c>
      <c r="AU250" s="32"/>
    </row>
    <row r="251" spans="1:47" ht="18" customHeight="1" x14ac:dyDescent="0.25">
      <c r="A251" s="16">
        <v>250</v>
      </c>
      <c r="B251" s="148" t="s">
        <v>475</v>
      </c>
      <c r="C251" s="150" t="s">
        <v>686</v>
      </c>
      <c r="D251" s="18">
        <v>366.30793980000004</v>
      </c>
      <c r="E251" s="150" t="s">
        <v>871</v>
      </c>
      <c r="F251" s="150" t="s">
        <v>881</v>
      </c>
      <c r="G251" s="18" t="s">
        <v>880</v>
      </c>
      <c r="H251" s="19" t="s">
        <v>704</v>
      </c>
      <c r="I251" s="20">
        <v>646137.78689700004</v>
      </c>
      <c r="J251" s="20">
        <v>426789.55091599998</v>
      </c>
      <c r="K251" s="20">
        <v>219348.23598100001</v>
      </c>
      <c r="L251" s="20">
        <v>131424.57446199999</v>
      </c>
      <c r="M251" s="20">
        <v>20609.021821999999</v>
      </c>
      <c r="N251" s="20">
        <v>137053.576252</v>
      </c>
      <c r="O251" s="153">
        <v>93047.04277</v>
      </c>
      <c r="P251" s="21">
        <v>1257.3652156242451</v>
      </c>
      <c r="Q251" s="20">
        <v>291626.98152700003</v>
      </c>
      <c r="R251" s="20">
        <v>161892.69373</v>
      </c>
      <c r="S251" s="20">
        <v>1013657.962013</v>
      </c>
      <c r="T251" s="20">
        <v>130843.512676</v>
      </c>
      <c r="U251" s="20">
        <v>2083624.065223</v>
      </c>
      <c r="V251" s="20">
        <v>364773.880925</v>
      </c>
      <c r="W251" s="20">
        <v>933574.21017900005</v>
      </c>
      <c r="X251" s="20">
        <v>95245.776859000005</v>
      </c>
      <c r="Y251" s="20">
        <v>1302556.752971</v>
      </c>
      <c r="Z251" s="20">
        <v>781067.31225199997</v>
      </c>
      <c r="AA251" s="21">
        <v>10554.734898070588</v>
      </c>
      <c r="AB251" s="22">
        <v>0.33947594526918762</v>
      </c>
      <c r="AC251" s="22">
        <v>0.14400495475871697</v>
      </c>
      <c r="AD251" s="23">
        <v>4.4656348677774384E-2</v>
      </c>
      <c r="AE251" s="23">
        <v>0.11912807169170041</v>
      </c>
      <c r="AF251" s="24">
        <v>6.650173765437823</v>
      </c>
      <c r="AG251" s="27">
        <v>8.5781881034015531E-2</v>
      </c>
      <c r="AH251" s="27">
        <v>1.0857818810340156</v>
      </c>
      <c r="AI251" s="27">
        <v>0.77340501977615728</v>
      </c>
      <c r="AJ251" s="27">
        <v>8.0682756751498594</v>
      </c>
      <c r="AK251" s="27">
        <v>1.4634775859259306</v>
      </c>
      <c r="AL251" s="27">
        <v>3.9911485318454836</v>
      </c>
      <c r="AM251" s="27">
        <v>4.9382485511298722</v>
      </c>
      <c r="AN251" s="23">
        <v>0.62514000232167299</v>
      </c>
      <c r="AO251" s="23">
        <v>0.12194310959497733</v>
      </c>
      <c r="AP251" s="23">
        <v>1.6676626105571155</v>
      </c>
      <c r="AQ251" s="24">
        <v>69.600000000000009</v>
      </c>
      <c r="AR251" s="65" t="s">
        <v>71</v>
      </c>
      <c r="AS251" s="157">
        <v>0.3</v>
      </c>
      <c r="AU251" s="32"/>
    </row>
    <row r="252" spans="1:47" ht="18" customHeight="1" x14ac:dyDescent="0.25">
      <c r="A252" s="16">
        <v>251</v>
      </c>
      <c r="B252" s="148" t="s">
        <v>476</v>
      </c>
      <c r="C252" s="150" t="s">
        <v>686</v>
      </c>
      <c r="D252" s="18">
        <v>139.55075199999999</v>
      </c>
      <c r="E252" s="150" t="s">
        <v>848</v>
      </c>
      <c r="F252" s="150" t="s">
        <v>889</v>
      </c>
      <c r="G252" s="18" t="s">
        <v>890</v>
      </c>
      <c r="H252" s="19" t="s">
        <v>704</v>
      </c>
      <c r="I252" s="20">
        <v>823461.70250000001</v>
      </c>
      <c r="J252" s="20">
        <v>691355.56261499994</v>
      </c>
      <c r="K252" s="20">
        <v>132106.13988499995</v>
      </c>
      <c r="L252" s="20">
        <v>55371.925753000003</v>
      </c>
      <c r="M252" s="20">
        <v>24589.721261999999</v>
      </c>
      <c r="N252" s="20">
        <v>59730.147547</v>
      </c>
      <c r="O252" s="153">
        <v>30351.301961000001</v>
      </c>
      <c r="P252" s="21">
        <v>1000.4674788180289</v>
      </c>
      <c r="Q252" s="20">
        <v>292416.84672099998</v>
      </c>
      <c r="R252" s="20">
        <v>237895.90037600001</v>
      </c>
      <c r="S252" s="20">
        <v>575067.29927299998</v>
      </c>
      <c r="T252" s="20">
        <v>186092.702433</v>
      </c>
      <c r="U252" s="20">
        <v>767683.63989899994</v>
      </c>
      <c r="V252" s="20">
        <v>316267.73183499998</v>
      </c>
      <c r="W252" s="20">
        <v>396129.98031100002</v>
      </c>
      <c r="X252" s="20">
        <v>15702.073007000001</v>
      </c>
      <c r="Y252" s="20">
        <v>412126.791318</v>
      </c>
      <c r="Z252" s="20">
        <v>355556.848581</v>
      </c>
      <c r="AA252" s="21">
        <v>11720.191256816732</v>
      </c>
      <c r="AB252" s="22">
        <v>0.16042778854672959</v>
      </c>
      <c r="AC252" s="22">
        <v>3.6858182801767884E-2</v>
      </c>
      <c r="AD252" s="23">
        <v>3.9536210469449579E-2</v>
      </c>
      <c r="AE252" s="23">
        <v>8.5362726332314259E-2</v>
      </c>
      <c r="AF252" s="24">
        <v>2.4290697283870659</v>
      </c>
      <c r="AG252" s="27">
        <v>0.45171364919544088</v>
      </c>
      <c r="AH252" s="27">
        <v>1.4517136491954408</v>
      </c>
      <c r="AI252" s="27">
        <v>0.71352956504350484</v>
      </c>
      <c r="AJ252" s="27">
        <v>4.601956189333956</v>
      </c>
      <c r="AK252" s="27">
        <v>2.3642808899948036</v>
      </c>
      <c r="AL252" s="27">
        <v>3.4614371294271975</v>
      </c>
      <c r="AM252" s="27">
        <v>4.4250080295140837</v>
      </c>
      <c r="AN252" s="23">
        <v>0.53684456708263484</v>
      </c>
      <c r="AO252" s="23">
        <v>4.4161919731445939E-2</v>
      </c>
      <c r="AP252" s="23">
        <v>1.1591023853506586</v>
      </c>
      <c r="AQ252" s="24">
        <v>72.800000000000011</v>
      </c>
      <c r="AR252" s="65" t="s">
        <v>68</v>
      </c>
      <c r="AS252" s="157">
        <v>0.3</v>
      </c>
      <c r="AU252" s="32"/>
    </row>
    <row r="253" spans="1:47" ht="18" customHeight="1" x14ac:dyDescent="0.25">
      <c r="A253" s="16">
        <v>252</v>
      </c>
      <c r="B253" s="148" t="s">
        <v>478</v>
      </c>
      <c r="C253" s="150" t="s">
        <v>686</v>
      </c>
      <c r="D253" s="18">
        <v>776.58542294999995</v>
      </c>
      <c r="E253" s="150" t="s">
        <v>844</v>
      </c>
      <c r="F253" s="150" t="s">
        <v>845</v>
      </c>
      <c r="G253" s="18" t="s">
        <v>893</v>
      </c>
      <c r="H253" s="19" t="s">
        <v>704</v>
      </c>
      <c r="I253" s="20">
        <v>4550695.9669199996</v>
      </c>
      <c r="J253" s="20">
        <v>3948973.7348199999</v>
      </c>
      <c r="K253" s="20">
        <v>601722.23209999991</v>
      </c>
      <c r="L253" s="20">
        <v>237927.02491899999</v>
      </c>
      <c r="M253" s="20">
        <v>123047.73479</v>
      </c>
      <c r="N253" s="20">
        <v>257346.51074300002</v>
      </c>
      <c r="O253" s="153">
        <v>105347.078565</v>
      </c>
      <c r="P253" s="21">
        <v>1214.1051393614109</v>
      </c>
      <c r="Q253" s="20">
        <v>963297.15534499998</v>
      </c>
      <c r="R253" s="20">
        <v>1374796.130714</v>
      </c>
      <c r="S253" s="20">
        <v>2755572.3650830002</v>
      </c>
      <c r="T253" s="20">
        <v>835928.13647200004</v>
      </c>
      <c r="U253" s="20">
        <v>3769868.1838210002</v>
      </c>
      <c r="V253" s="20">
        <v>1737355.771674</v>
      </c>
      <c r="W253" s="20">
        <v>2342233.3443280002</v>
      </c>
      <c r="X253" s="20">
        <v>301419.895166</v>
      </c>
      <c r="Y253" s="20">
        <v>2644341.829994</v>
      </c>
      <c r="Z253" s="20">
        <v>1125526.3538279999</v>
      </c>
      <c r="AA253" s="21">
        <v>12971.478177500087</v>
      </c>
      <c r="AB253" s="22">
        <v>0.1322264190959031</v>
      </c>
      <c r="AC253" s="22">
        <v>2.3149663113244845E-2</v>
      </c>
      <c r="AD253" s="23">
        <v>2.7944499231329641E-2</v>
      </c>
      <c r="AE253" s="23">
        <v>9.3598055884437231E-2</v>
      </c>
      <c r="AF253" s="24">
        <v>2.0914363940319718</v>
      </c>
      <c r="AG253" s="27">
        <v>0.1764721784684477</v>
      </c>
      <c r="AH253" s="27">
        <v>1.1764721784684478</v>
      </c>
      <c r="AI253" s="27">
        <v>0.76519925483863949</v>
      </c>
      <c r="AJ253" s="27">
        <v>11.009596816210951</v>
      </c>
      <c r="AK253" s="27">
        <v>4.0994346478742534</v>
      </c>
      <c r="AL253" s="27">
        <v>3.3100878488482484</v>
      </c>
      <c r="AM253" s="27">
        <v>5.4438841909617048</v>
      </c>
      <c r="AN253" s="23">
        <v>0.70144145658530488</v>
      </c>
      <c r="AO253" s="23">
        <v>0.26780349846171814</v>
      </c>
      <c r="AP253" s="23">
        <v>2.349426844605099</v>
      </c>
      <c r="AQ253" s="24">
        <v>67.599999999999994</v>
      </c>
      <c r="AR253" s="65" t="s">
        <v>71</v>
      </c>
      <c r="AS253" s="157">
        <v>0.3</v>
      </c>
      <c r="AU253" s="32"/>
    </row>
    <row r="254" spans="1:47" ht="18" customHeight="1" x14ac:dyDescent="0.25">
      <c r="A254" s="16">
        <v>253</v>
      </c>
      <c r="B254" s="148" t="s">
        <v>480</v>
      </c>
      <c r="C254" s="150" t="s">
        <v>686</v>
      </c>
      <c r="D254" s="18">
        <v>2061.6244000000002</v>
      </c>
      <c r="E254" s="150" t="s">
        <v>874</v>
      </c>
      <c r="F254" s="150" t="s">
        <v>876</v>
      </c>
      <c r="G254" s="18" t="s">
        <v>873</v>
      </c>
      <c r="H254" s="19" t="s">
        <v>704</v>
      </c>
      <c r="I254" s="20">
        <v>619515.68687600002</v>
      </c>
      <c r="J254" s="20">
        <v>314442.83207599999</v>
      </c>
      <c r="K254" s="20">
        <v>305072.85479999997</v>
      </c>
      <c r="L254" s="20">
        <v>282366.774079</v>
      </c>
      <c r="M254" s="20">
        <v>81838.455170999994</v>
      </c>
      <c r="N254" s="20">
        <v>286044.39383800002</v>
      </c>
      <c r="O254" s="153">
        <v>193940.13801299999</v>
      </c>
      <c r="P254" s="21">
        <v>2069.5734083696334</v>
      </c>
      <c r="Q254" s="20">
        <v>3333.4357719999998</v>
      </c>
      <c r="R254" s="20">
        <v>194912.47886500001</v>
      </c>
      <c r="S254" s="20">
        <v>288174.35062799999</v>
      </c>
      <c r="T254" s="20">
        <v>1912213.762206</v>
      </c>
      <c r="U254" s="20">
        <v>2203624.2620760002</v>
      </c>
      <c r="V254" s="20">
        <v>226156</v>
      </c>
      <c r="W254" s="20">
        <v>409091.53986700001</v>
      </c>
      <c r="X254" s="20">
        <v>623742</v>
      </c>
      <c r="Y254" s="20">
        <v>1032833.539867</v>
      </c>
      <c r="Z254" s="20">
        <v>1170790.722209</v>
      </c>
      <c r="AA254" s="21">
        <v>12493.738378629007</v>
      </c>
      <c r="AB254" s="22">
        <v>0.49243765938902245</v>
      </c>
      <c r="AC254" s="22">
        <v>0.31305121423312454</v>
      </c>
      <c r="AD254" s="23">
        <v>8.8009621853723824E-2</v>
      </c>
      <c r="AE254" s="23">
        <v>0.16564885110046113</v>
      </c>
      <c r="AF254" s="24">
        <v>3.4952320793484599</v>
      </c>
      <c r="AG254" s="27">
        <v>-0.29557489572703333</v>
      </c>
      <c r="AH254" s="27">
        <v>0.70442510427296667</v>
      </c>
      <c r="AI254" s="27">
        <v>0.69627671828316173</v>
      </c>
      <c r="AJ254" s="27">
        <v>-5.1234707883549158</v>
      </c>
      <c r="AK254" s="27">
        <v>94.329950712486692</v>
      </c>
      <c r="AL254" s="27">
        <v>3.1784300855620846</v>
      </c>
      <c r="AM254" s="27">
        <v>0.3239782597115628</v>
      </c>
      <c r="AN254" s="23">
        <v>0.46869766213863678</v>
      </c>
      <c r="AO254" s="23">
        <v>0.53275276970349505</v>
      </c>
      <c r="AP254" s="23">
        <v>0.88216751318142661</v>
      </c>
      <c r="AQ254" s="24">
        <v>67.599999999999994</v>
      </c>
      <c r="AR254" s="65" t="s">
        <v>71</v>
      </c>
      <c r="AS254" s="157">
        <v>0.3</v>
      </c>
      <c r="AU254" s="32"/>
    </row>
    <row r="255" spans="1:47" ht="18" customHeight="1" x14ac:dyDescent="0.25">
      <c r="A255" s="16">
        <v>254</v>
      </c>
      <c r="B255" s="148" t="s">
        <v>483</v>
      </c>
      <c r="C255" s="150" t="s">
        <v>686</v>
      </c>
      <c r="D255" s="18">
        <v>1199.9976000000001</v>
      </c>
      <c r="E255" s="150" t="s">
        <v>874</v>
      </c>
      <c r="F255" s="150" t="s">
        <v>878</v>
      </c>
      <c r="G255" s="18" t="s">
        <v>873</v>
      </c>
      <c r="H255" s="19" t="s">
        <v>704</v>
      </c>
      <c r="I255" s="20">
        <v>181535.870669</v>
      </c>
      <c r="J255" s="20">
        <v>221455.57328300001</v>
      </c>
      <c r="K255" s="20">
        <v>-39919.702614000009</v>
      </c>
      <c r="L255" s="20">
        <v>-118846.433705</v>
      </c>
      <c r="M255" s="20">
        <v>110759.407049</v>
      </c>
      <c r="N255" s="20">
        <v>136312.293875</v>
      </c>
      <c r="O255" s="153">
        <v>24253.146356000001</v>
      </c>
      <c r="P255" s="21">
        <v>375.92452036704071</v>
      </c>
      <c r="Q255" s="20">
        <v>33279.324155000002</v>
      </c>
      <c r="R255" s="20">
        <v>45551.995545999998</v>
      </c>
      <c r="S255" s="20">
        <v>311660.76955000003</v>
      </c>
      <c r="T255" s="20">
        <v>2155333.5502849999</v>
      </c>
      <c r="U255" s="20">
        <v>2897103.3512820001</v>
      </c>
      <c r="V255" s="20">
        <v>205043.93400000001</v>
      </c>
      <c r="W255" s="20">
        <v>401226.00474900001</v>
      </c>
      <c r="X255" s="20">
        <v>921139.72175899998</v>
      </c>
      <c r="Y255" s="20">
        <v>1324691.5586039999</v>
      </c>
      <c r="Z255" s="20">
        <v>1572411.7926779999</v>
      </c>
      <c r="AA255" s="21">
        <v>24372.431531372062</v>
      </c>
      <c r="AB255" s="22">
        <v>-0.21989980529405587</v>
      </c>
      <c r="AC255" s="22">
        <v>0.13359974679726805</v>
      </c>
      <c r="AD255" s="23">
        <v>8.3715157573745914E-3</v>
      </c>
      <c r="AE255" s="23">
        <v>1.5424169717459366E-2</v>
      </c>
      <c r="AF255" s="24">
        <v>1.2307062443436105</v>
      </c>
      <c r="AG255" s="27">
        <v>-0.22322888880303368</v>
      </c>
      <c r="AH255" s="27">
        <v>0.77677111119696629</v>
      </c>
      <c r="AI255" s="27">
        <v>0.69382702541713526</v>
      </c>
      <c r="AJ255" s="27">
        <v>-2.0268564054530263</v>
      </c>
      <c r="AK255" s="27">
        <v>6.6544492385590637</v>
      </c>
      <c r="AL255" s="27">
        <v>3.9852451795592296</v>
      </c>
      <c r="AM255" s="27">
        <v>8.4226346611175562E-2</v>
      </c>
      <c r="AN255" s="23">
        <v>0.45724691113204829</v>
      </c>
      <c r="AO255" s="23">
        <v>0.58581328761862816</v>
      </c>
      <c r="AP255" s="23">
        <v>0.8424584226425168</v>
      </c>
      <c r="AQ255" s="24">
        <v>54.8</v>
      </c>
      <c r="AR255" s="65" t="s">
        <v>77</v>
      </c>
      <c r="AS255" s="157">
        <v>0.2</v>
      </c>
      <c r="AU255" s="32"/>
    </row>
    <row r="256" spans="1:47" ht="18" customHeight="1" x14ac:dyDescent="0.25">
      <c r="A256" s="16">
        <v>255</v>
      </c>
      <c r="B256" s="148" t="s">
        <v>486</v>
      </c>
      <c r="C256" s="150" t="s">
        <v>686</v>
      </c>
      <c r="D256" s="18">
        <v>1424.8215029999999</v>
      </c>
      <c r="E256" s="150" t="s">
        <v>874</v>
      </c>
      <c r="F256" s="150" t="s">
        <v>876</v>
      </c>
      <c r="G256" s="18" t="s">
        <v>873</v>
      </c>
      <c r="H256" s="19" t="s">
        <v>704</v>
      </c>
      <c r="I256" s="20">
        <v>400608.90656799998</v>
      </c>
      <c r="J256" s="20">
        <v>196670.50323900001</v>
      </c>
      <c r="K256" s="20">
        <v>203938.40332899999</v>
      </c>
      <c r="L256" s="20">
        <v>168338.100802</v>
      </c>
      <c r="M256" s="20">
        <v>23215.319286999998</v>
      </c>
      <c r="N256" s="20">
        <v>177163.624492</v>
      </c>
      <c r="O256" s="153">
        <v>123040.621954</v>
      </c>
      <c r="P256" s="21">
        <v>1783.2330842848742</v>
      </c>
      <c r="Q256" s="20">
        <v>5783.2238029999999</v>
      </c>
      <c r="R256" s="20">
        <v>556074.319487</v>
      </c>
      <c r="S256" s="20">
        <v>744763.76378699997</v>
      </c>
      <c r="T256" s="20">
        <v>686642.06685099995</v>
      </c>
      <c r="U256" s="20">
        <v>1447434.3923480001</v>
      </c>
      <c r="V256" s="20">
        <v>8579.5294699999995</v>
      </c>
      <c r="W256" s="20">
        <v>299271.48205200001</v>
      </c>
      <c r="X256" s="20">
        <v>244161.031132</v>
      </c>
      <c r="Y256" s="20">
        <v>545450.55819000001</v>
      </c>
      <c r="Z256" s="20">
        <v>901983.83415799995</v>
      </c>
      <c r="AA256" s="21">
        <v>13072.490930369331</v>
      </c>
      <c r="AB256" s="22">
        <v>0.50907106653252399</v>
      </c>
      <c r="AC256" s="22">
        <v>0.30713401508739269</v>
      </c>
      <c r="AD256" s="23">
        <v>8.5006009670950192E-2</v>
      </c>
      <c r="AE256" s="23">
        <v>0.13641111657933222</v>
      </c>
      <c r="AF256" s="24">
        <v>7.6313240538202392</v>
      </c>
      <c r="AG256" s="27">
        <v>1.488589152165168</v>
      </c>
      <c r="AH256" s="27">
        <v>2.4885891521651677</v>
      </c>
      <c r="AI256" s="27">
        <v>2.4692648123939795</v>
      </c>
      <c r="AJ256" s="27">
        <v>0.89924993763708172</v>
      </c>
      <c r="AK256" s="27">
        <v>34.007071131672063</v>
      </c>
      <c r="AL256" s="27">
        <v>0.72042331848299912</v>
      </c>
      <c r="AM256" s="27">
        <v>0.58343193041642083</v>
      </c>
      <c r="AN256" s="23">
        <v>0.37683957288397762</v>
      </c>
      <c r="AO256" s="23">
        <v>0.2706933560066781</v>
      </c>
      <c r="AP256" s="23">
        <v>0.60472320848097794</v>
      </c>
      <c r="AQ256" s="24">
        <v>91.199999999999989</v>
      </c>
      <c r="AR256" s="65" t="s">
        <v>61</v>
      </c>
      <c r="AS256" s="157">
        <v>0.5</v>
      </c>
      <c r="AU256" s="32"/>
    </row>
    <row r="257" spans="1:47" ht="18" customHeight="1" x14ac:dyDescent="0.25">
      <c r="A257" s="16">
        <v>256</v>
      </c>
      <c r="B257" s="148" t="s">
        <v>715</v>
      </c>
      <c r="C257" s="150" t="s">
        <v>686</v>
      </c>
      <c r="D257" s="18">
        <v>175.82400000000001</v>
      </c>
      <c r="E257" s="150" t="s">
        <v>833</v>
      </c>
      <c r="F257" s="150" t="s">
        <v>834</v>
      </c>
      <c r="G257" s="18" t="s">
        <v>831</v>
      </c>
      <c r="H257" s="19" t="s">
        <v>704</v>
      </c>
      <c r="I257" s="20">
        <v>543894.80359899998</v>
      </c>
      <c r="J257" s="20">
        <v>485571.59130099998</v>
      </c>
      <c r="K257" s="20">
        <v>58323.212298000006</v>
      </c>
      <c r="L257" s="20">
        <v>50800.710138000002</v>
      </c>
      <c r="M257" s="20">
        <v>22480.082544000001</v>
      </c>
      <c r="N257" s="20">
        <v>72245.709573</v>
      </c>
      <c r="O257" s="153">
        <v>46922.868815000002</v>
      </c>
      <c r="P257" s="21">
        <v>592.4604648358586</v>
      </c>
      <c r="Q257" s="20">
        <v>59047.420510999997</v>
      </c>
      <c r="R257" s="20">
        <v>322639.55843799998</v>
      </c>
      <c r="S257" s="20">
        <v>507279.80390499998</v>
      </c>
      <c r="T257" s="20">
        <v>529457.36203600001</v>
      </c>
      <c r="U257" s="20">
        <v>1297734.7183340001</v>
      </c>
      <c r="V257" s="20">
        <v>161289.09738399999</v>
      </c>
      <c r="W257" s="20">
        <v>359460.64856900001</v>
      </c>
      <c r="X257" s="20">
        <v>67985.267946000007</v>
      </c>
      <c r="Y257" s="20">
        <v>428764.160967</v>
      </c>
      <c r="Z257" s="20">
        <v>868970.55736700003</v>
      </c>
      <c r="AA257" s="21">
        <v>10971.850471805556</v>
      </c>
      <c r="AB257" s="22">
        <v>0.10723252348077267</v>
      </c>
      <c r="AC257" s="22">
        <v>8.6271956460159629E-2</v>
      </c>
      <c r="AD257" s="23">
        <v>3.6157519832125957E-2</v>
      </c>
      <c r="AE257" s="23">
        <v>5.3998226311806619E-2</v>
      </c>
      <c r="AF257" s="24">
        <v>3.2137653156563961</v>
      </c>
      <c r="AG257" s="27">
        <v>0.41122486125939722</v>
      </c>
      <c r="AH257" s="27">
        <v>1.4112248612593972</v>
      </c>
      <c r="AI257" s="27">
        <v>1.2469581445935656</v>
      </c>
      <c r="AJ257" s="27">
        <v>3.6794609085859085</v>
      </c>
      <c r="AK257" s="27">
        <v>8.223417502387635</v>
      </c>
      <c r="AL257" s="27">
        <v>1.6857660177572971</v>
      </c>
      <c r="AM257" s="27">
        <v>1.0272683743738713</v>
      </c>
      <c r="AN257" s="23">
        <v>0.33039430548443438</v>
      </c>
      <c r="AO257" s="23">
        <v>7.823656091639844E-2</v>
      </c>
      <c r="AP257" s="23">
        <v>0.49341621224332949</v>
      </c>
      <c r="AQ257" s="24">
        <v>76</v>
      </c>
      <c r="AR257" s="65" t="s">
        <v>66</v>
      </c>
      <c r="AS257" s="157">
        <v>0.5</v>
      </c>
      <c r="AU257" s="32"/>
    </row>
    <row r="258" spans="1:47" ht="18" customHeight="1" x14ac:dyDescent="0.25">
      <c r="A258" s="16">
        <v>257</v>
      </c>
      <c r="B258" s="148" t="s">
        <v>488</v>
      </c>
      <c r="C258" s="150" t="s">
        <v>686</v>
      </c>
      <c r="D258" s="18">
        <v>1822.35968</v>
      </c>
      <c r="E258" s="150" t="s">
        <v>795</v>
      </c>
      <c r="F258" s="150" t="s">
        <v>852</v>
      </c>
      <c r="G258" s="18" t="s">
        <v>850</v>
      </c>
      <c r="H258" s="19" t="s">
        <v>704</v>
      </c>
      <c r="I258" s="20">
        <v>589702.12704100006</v>
      </c>
      <c r="J258" s="20">
        <v>449518.38761799998</v>
      </c>
      <c r="K258" s="20">
        <v>140183.73942300002</v>
      </c>
      <c r="L258" s="20">
        <v>92960.290926999995</v>
      </c>
      <c r="M258" s="20" t="e">
        <v>#N/A</v>
      </c>
      <c r="N258" s="20" t="e">
        <v>#N/A</v>
      </c>
      <c r="O258" s="153">
        <v>65990.033454000004</v>
      </c>
      <c r="P258" s="21">
        <v>579.38097887679351</v>
      </c>
      <c r="Q258" s="20">
        <v>3607135.574122</v>
      </c>
      <c r="R258" s="20">
        <v>124330.179644</v>
      </c>
      <c r="S258" s="20">
        <v>4033021.5253499998</v>
      </c>
      <c r="T258" s="20">
        <v>266406.138668</v>
      </c>
      <c r="U258" s="20">
        <v>6540747.9586829999</v>
      </c>
      <c r="V258" s="20">
        <v>431906.729452</v>
      </c>
      <c r="W258" s="20">
        <v>3650835.530055</v>
      </c>
      <c r="X258" s="20">
        <v>75000</v>
      </c>
      <c r="Y258" s="20">
        <v>4389417.9337069998</v>
      </c>
      <c r="Z258" s="20">
        <v>2151330.0249760002</v>
      </c>
      <c r="AA258" s="21">
        <v>18888.302225615531</v>
      </c>
      <c r="AB258" s="22">
        <v>0.23771957568885199</v>
      </c>
      <c r="AC258" s="22">
        <v>0.11190401124229273</v>
      </c>
      <c r="AD258" s="23">
        <v>1.0089065328743733E-2</v>
      </c>
      <c r="AE258" s="23">
        <v>3.0674063341228259E-2</v>
      </c>
      <c r="AF258" s="24" t="e">
        <v>#N/A</v>
      </c>
      <c r="AG258" s="27">
        <v>0.10468452828091167</v>
      </c>
      <c r="AH258" s="27">
        <v>1.1046845282809117</v>
      </c>
      <c r="AI258" s="27">
        <v>0.11665437890092621</v>
      </c>
      <c r="AJ258" s="27">
        <v>1.5429715748370731</v>
      </c>
      <c r="AK258" s="27">
        <v>0.1246192105566799</v>
      </c>
      <c r="AL258" s="27">
        <v>4.7430328559768817</v>
      </c>
      <c r="AM258" s="27">
        <v>2.21354556613989</v>
      </c>
      <c r="AN258" s="23">
        <v>0.6710880714918761</v>
      </c>
      <c r="AO258" s="23">
        <v>3.4862154634241527E-2</v>
      </c>
      <c r="AP258" s="23">
        <v>2.0403275567894177</v>
      </c>
      <c r="AQ258" s="24" t="e">
        <v>#N/A</v>
      </c>
      <c r="AR258" s="65" t="e">
        <v>#N/A</v>
      </c>
      <c r="AS258" s="157" t="e">
        <v>#N/A</v>
      </c>
      <c r="AU258" s="32"/>
    </row>
    <row r="259" spans="1:47" ht="18" customHeight="1" x14ac:dyDescent="0.25">
      <c r="A259" s="16">
        <v>258</v>
      </c>
      <c r="B259" s="148" t="s">
        <v>489</v>
      </c>
      <c r="C259" s="150" t="s">
        <v>686</v>
      </c>
      <c r="D259" s="18">
        <v>709.31543199999999</v>
      </c>
      <c r="E259" s="150" t="s">
        <v>844</v>
      </c>
      <c r="F259" s="150" t="s">
        <v>856</v>
      </c>
      <c r="G259" s="18" t="s">
        <v>862</v>
      </c>
      <c r="H259" s="19" t="s">
        <v>704</v>
      </c>
      <c r="I259" s="20">
        <v>451013.00594100001</v>
      </c>
      <c r="J259" s="20">
        <v>299619.74505999999</v>
      </c>
      <c r="K259" s="20">
        <v>151393.26088099997</v>
      </c>
      <c r="L259" s="20">
        <v>90827.370530999993</v>
      </c>
      <c r="M259" s="20">
        <v>152.643036</v>
      </c>
      <c r="N259" s="20">
        <v>105566.530495</v>
      </c>
      <c r="O259" s="153">
        <v>110035.00713300001</v>
      </c>
      <c r="P259" s="21">
        <v>1737.4386969344832</v>
      </c>
      <c r="Q259" s="20">
        <v>24855.269792999999</v>
      </c>
      <c r="R259" s="20">
        <v>425.572001</v>
      </c>
      <c r="S259" s="20">
        <v>330227.60444199998</v>
      </c>
      <c r="T259" s="20">
        <v>573701.67674100003</v>
      </c>
      <c r="U259" s="20">
        <v>921520.08862299996</v>
      </c>
      <c r="V259" s="20">
        <v>0</v>
      </c>
      <c r="W259" s="20">
        <v>11464.481583000001</v>
      </c>
      <c r="X259" s="20">
        <v>0</v>
      </c>
      <c r="Y259" s="20">
        <v>11464.481583000001</v>
      </c>
      <c r="Z259" s="20">
        <v>910055.60704000003</v>
      </c>
      <c r="AA259" s="21">
        <v>14369.661703409831</v>
      </c>
      <c r="AB259" s="22">
        <v>0.33567382511537752</v>
      </c>
      <c r="AC259" s="22">
        <v>0.24397302446616009</v>
      </c>
      <c r="AD259" s="23">
        <v>0.11940597767914321</v>
      </c>
      <c r="AE259" s="23">
        <v>0.12091020184018667</v>
      </c>
      <c r="AF259" s="24">
        <v>691.59087280601523</v>
      </c>
      <c r="AG259" s="27">
        <v>27.804407949128279</v>
      </c>
      <c r="AH259" s="27">
        <v>28.804407949128279</v>
      </c>
      <c r="AI259" s="27">
        <v>26.636384073556233</v>
      </c>
      <c r="AJ259" s="27">
        <v>1.4148845132895085</v>
      </c>
      <c r="AK259" s="27">
        <v>12.05457625506773</v>
      </c>
      <c r="AL259" s="27">
        <v>1059.7807301260875</v>
      </c>
      <c r="AM259" s="27">
        <v>0.78614552515001912</v>
      </c>
      <c r="AN259" s="23">
        <v>1.2440837399574255E-2</v>
      </c>
      <c r="AO259" s="23">
        <v>0</v>
      </c>
      <c r="AP259" s="23">
        <v>1.2597561615260834E-2</v>
      </c>
      <c r="AQ259" s="24">
        <v>84</v>
      </c>
      <c r="AR259" s="65" t="s">
        <v>64</v>
      </c>
      <c r="AS259" s="157">
        <v>0.5</v>
      </c>
      <c r="AU259" s="32"/>
    </row>
    <row r="260" spans="1:47" ht="18" customHeight="1" x14ac:dyDescent="0.25">
      <c r="A260" s="16">
        <v>259</v>
      </c>
      <c r="B260" s="148" t="s">
        <v>491</v>
      </c>
      <c r="C260" s="150" t="s">
        <v>686</v>
      </c>
      <c r="D260" s="18">
        <v>228.25798799999998</v>
      </c>
      <c r="E260" s="150" t="s">
        <v>829</v>
      </c>
      <c r="F260" s="150" t="s">
        <v>898</v>
      </c>
      <c r="G260" s="18" t="s">
        <v>897</v>
      </c>
      <c r="H260" s="19" t="s">
        <v>704</v>
      </c>
      <c r="I260" s="20">
        <v>175094.26814500001</v>
      </c>
      <c r="J260" s="20">
        <v>144604.18693600001</v>
      </c>
      <c r="K260" s="20">
        <v>30490.081209000011</v>
      </c>
      <c r="L260" s="20">
        <v>28326.947523999999</v>
      </c>
      <c r="M260" s="20">
        <v>20596.007837000001</v>
      </c>
      <c r="N260" s="20">
        <v>29421.549421000003</v>
      </c>
      <c r="O260" s="153">
        <v>7030.0332669999998</v>
      </c>
      <c r="P260" s="21">
        <v>369.58355737368544</v>
      </c>
      <c r="Q260" s="20">
        <v>4210.151656</v>
      </c>
      <c r="R260" s="20">
        <v>31728.453853999999</v>
      </c>
      <c r="S260" s="20">
        <v>42958.101148000002</v>
      </c>
      <c r="T260" s="20">
        <v>442361.89477299998</v>
      </c>
      <c r="U260" s="20">
        <v>485547.24267900002</v>
      </c>
      <c r="V260" s="20">
        <v>12746</v>
      </c>
      <c r="W260" s="20">
        <v>47634.174916000004</v>
      </c>
      <c r="X260" s="20">
        <v>225716.71460000001</v>
      </c>
      <c r="Y260" s="20">
        <v>273350.889516</v>
      </c>
      <c r="Z260" s="20">
        <v>212196.35316299999</v>
      </c>
      <c r="AA260" s="21">
        <v>11155.606251799609</v>
      </c>
      <c r="AB260" s="22">
        <v>0.17413523316337459</v>
      </c>
      <c r="AC260" s="22">
        <v>4.0149990867652224E-2</v>
      </c>
      <c r="AD260" s="23">
        <v>1.4478577261013554E-2</v>
      </c>
      <c r="AE260" s="23">
        <v>3.312984960490737E-2</v>
      </c>
      <c r="AF260" s="24">
        <v>1.4285073910364914</v>
      </c>
      <c r="AG260" s="27">
        <v>-9.8166364301386061E-2</v>
      </c>
      <c r="AH260" s="27">
        <v>0.90183363569861397</v>
      </c>
      <c r="AI260" s="27">
        <v>0.8134485285056301</v>
      </c>
      <c r="AJ260" s="27">
        <v>-37.444718974116903</v>
      </c>
      <c r="AK260" s="27">
        <v>34.346550611762574</v>
      </c>
      <c r="AL260" s="27">
        <v>5.5185250737620137</v>
      </c>
      <c r="AM260" s="27">
        <v>0.39581679664079211</v>
      </c>
      <c r="AN260" s="23">
        <v>0.56297485700421313</v>
      </c>
      <c r="AO260" s="23">
        <v>1.0637162761539745</v>
      </c>
      <c r="AP260" s="23">
        <v>1.2881978669351766</v>
      </c>
      <c r="AQ260" s="24">
        <v>61.20000000000001</v>
      </c>
      <c r="AR260" s="65" t="s">
        <v>73</v>
      </c>
      <c r="AS260" s="157">
        <v>0.3</v>
      </c>
      <c r="AU260" s="32"/>
    </row>
    <row r="261" spans="1:47" ht="18" customHeight="1" x14ac:dyDescent="0.25">
      <c r="A261" s="16">
        <v>260</v>
      </c>
      <c r="B261" s="148" t="s">
        <v>921</v>
      </c>
      <c r="C261" s="150" t="s">
        <v>686</v>
      </c>
      <c r="D261" s="18">
        <v>1241.6205568</v>
      </c>
      <c r="E261" s="150" t="s">
        <v>833</v>
      </c>
      <c r="F261" s="150" t="s">
        <v>835</v>
      </c>
      <c r="G261" s="18" t="s">
        <v>836</v>
      </c>
      <c r="H261" s="19" t="s">
        <v>704</v>
      </c>
      <c r="I261" s="20">
        <v>1537710.6667599999</v>
      </c>
      <c r="J261" s="20">
        <v>1267051.3213180001</v>
      </c>
      <c r="K261" s="20">
        <v>270659.3454419999</v>
      </c>
      <c r="L261" s="20">
        <v>151592.83212499999</v>
      </c>
      <c r="M261" s="20">
        <v>7751.6721719999996</v>
      </c>
      <c r="N261" s="20">
        <v>182957.27027799998</v>
      </c>
      <c r="O261" s="153">
        <v>140005.54245499999</v>
      </c>
      <c r="P261" s="21">
        <v>4690.8296856317002</v>
      </c>
      <c r="Q261" s="20">
        <v>179166.247623</v>
      </c>
      <c r="R261" s="20">
        <v>73222.107218999998</v>
      </c>
      <c r="S261" s="20">
        <v>303198.54833700001</v>
      </c>
      <c r="T261" s="20">
        <v>446501.10126899998</v>
      </c>
      <c r="U261" s="20">
        <v>838815.03459099995</v>
      </c>
      <c r="V261" s="20">
        <v>84043.875251999998</v>
      </c>
      <c r="W261" s="20">
        <v>349027.267513</v>
      </c>
      <c r="X261" s="20">
        <v>24609.306458999999</v>
      </c>
      <c r="Y261" s="20">
        <v>395496.137323</v>
      </c>
      <c r="Z261" s="20">
        <v>443318.897268</v>
      </c>
      <c r="AA261" s="21">
        <v>14853.222287072236</v>
      </c>
      <c r="AB261" s="22">
        <v>0.17601448132780845</v>
      </c>
      <c r="AC261" s="22">
        <v>9.104804010366635E-2</v>
      </c>
      <c r="AD261" s="23">
        <v>0.16690871846767227</v>
      </c>
      <c r="AE261" s="23">
        <v>0.31581225911595262</v>
      </c>
      <c r="AF261" s="24">
        <v>23.602297184195212</v>
      </c>
      <c r="AG261" s="27">
        <v>-0.13130412274821202</v>
      </c>
      <c r="AH261" s="27">
        <v>0.86869587725178798</v>
      </c>
      <c r="AI261" s="27">
        <v>0.35536564692436318</v>
      </c>
      <c r="AJ261" s="27">
        <v>-33.553428819483194</v>
      </c>
      <c r="AK261" s="27">
        <v>7.0719308917163799</v>
      </c>
      <c r="AL261" s="27">
        <v>21.000633895455387</v>
      </c>
      <c r="AM261" s="27">
        <v>3.4439123719732723</v>
      </c>
      <c r="AN261" s="23">
        <v>0.47149385861430226</v>
      </c>
      <c r="AO261" s="23">
        <v>5.5511521414172676E-2</v>
      </c>
      <c r="AP261" s="23">
        <v>0.89212560024011411</v>
      </c>
      <c r="AQ261" s="24">
        <v>81.199999999999989</v>
      </c>
      <c r="AR261" s="65" t="s">
        <v>64</v>
      </c>
      <c r="AS261" s="157">
        <v>0.5</v>
      </c>
      <c r="AU261" s="32"/>
    </row>
    <row r="262" spans="1:47" ht="18" customHeight="1" x14ac:dyDescent="0.25">
      <c r="A262" s="16">
        <v>261</v>
      </c>
      <c r="B262" s="148" t="s">
        <v>492</v>
      </c>
      <c r="C262" s="150" t="s">
        <v>686</v>
      </c>
      <c r="D262" s="18">
        <v>646.2458646</v>
      </c>
      <c r="E262" s="150" t="s">
        <v>848</v>
      </c>
      <c r="F262" s="150" t="s">
        <v>889</v>
      </c>
      <c r="G262" s="18" t="s">
        <v>890</v>
      </c>
      <c r="H262" s="19" t="s">
        <v>704</v>
      </c>
      <c r="I262" s="20">
        <v>17150094.507819001</v>
      </c>
      <c r="J262" s="20">
        <v>16644974.791828999</v>
      </c>
      <c r="K262" s="20">
        <v>505119.71599000035</v>
      </c>
      <c r="L262" s="20">
        <v>208585.68958999999</v>
      </c>
      <c r="M262" s="20">
        <v>149811.66045299999</v>
      </c>
      <c r="N262" s="20">
        <v>255828.70681399998</v>
      </c>
      <c r="O262" s="153">
        <v>65228.118951999997</v>
      </c>
      <c r="P262" s="21">
        <v>1069.8993970648612</v>
      </c>
      <c r="Q262" s="20">
        <v>1349580.5839770001</v>
      </c>
      <c r="R262" s="20">
        <v>1600978.590356</v>
      </c>
      <c r="S262" s="20">
        <v>4040695.7983909999</v>
      </c>
      <c r="T262" s="20">
        <v>803813.86748400005</v>
      </c>
      <c r="U262" s="20">
        <v>5213557.4782189997</v>
      </c>
      <c r="V262" s="20">
        <v>2191064.1565069999</v>
      </c>
      <c r="W262" s="20">
        <v>3750009.3205909999</v>
      </c>
      <c r="X262" s="20">
        <v>88973.742563000007</v>
      </c>
      <c r="Y262" s="20">
        <v>3840514.4843740002</v>
      </c>
      <c r="Z262" s="20">
        <v>1373042.9938439999</v>
      </c>
      <c r="AA262" s="21">
        <v>22521.236161031211</v>
      </c>
      <c r="AB262" s="22">
        <v>2.9452882359319258E-2</v>
      </c>
      <c r="AC262" s="22">
        <v>3.803367901107569E-3</v>
      </c>
      <c r="AD262" s="23">
        <v>1.251124960729934E-2</v>
      </c>
      <c r="AE262" s="23">
        <v>4.7506246522831738E-2</v>
      </c>
      <c r="AF262" s="24">
        <v>1.7076688559517064</v>
      </c>
      <c r="AG262" s="27">
        <v>7.7516201414184194E-2</v>
      </c>
      <c r="AH262" s="27">
        <v>1.0775162014141841</v>
      </c>
      <c r="AI262" s="27">
        <v>0.71762894018350887</v>
      </c>
      <c r="AJ262" s="27">
        <v>58.99859751859087</v>
      </c>
      <c r="AK262" s="27">
        <v>12.333442692824534</v>
      </c>
      <c r="AL262" s="27">
        <v>10.712257247615932</v>
      </c>
      <c r="AM262" s="27">
        <v>21.335902752586406</v>
      </c>
      <c r="AN262" s="23">
        <v>0.73663990479029995</v>
      </c>
      <c r="AO262" s="23">
        <v>6.4800405349221629E-2</v>
      </c>
      <c r="AP262" s="23">
        <v>2.7970824668949481</v>
      </c>
      <c r="AQ262" s="24">
        <v>70.8</v>
      </c>
      <c r="AR262" s="65" t="s">
        <v>68</v>
      </c>
      <c r="AS262" s="157">
        <v>0.3</v>
      </c>
      <c r="AU262" s="32"/>
    </row>
    <row r="263" spans="1:47" ht="18" customHeight="1" x14ac:dyDescent="0.25">
      <c r="A263" s="16">
        <v>262</v>
      </c>
      <c r="B263" s="148" t="s">
        <v>496</v>
      </c>
      <c r="C263" s="150" t="s">
        <v>686</v>
      </c>
      <c r="D263" s="18">
        <v>165.24</v>
      </c>
      <c r="E263" s="150" t="s">
        <v>869</v>
      </c>
      <c r="F263" s="150" t="s">
        <v>891</v>
      </c>
      <c r="G263" s="18" t="s">
        <v>892</v>
      </c>
      <c r="H263" s="19" t="s">
        <v>704</v>
      </c>
      <c r="I263" s="20">
        <v>461157.56770299998</v>
      </c>
      <c r="J263" s="20">
        <v>368433.65514500003</v>
      </c>
      <c r="K263" s="20">
        <v>92723.912557999996</v>
      </c>
      <c r="L263" s="20">
        <v>21506.71975</v>
      </c>
      <c r="M263" s="20">
        <v>11647.806197</v>
      </c>
      <c r="N263" s="20">
        <v>22786.498427999999</v>
      </c>
      <c r="O263" s="153">
        <v>8925.6513830000004</v>
      </c>
      <c r="P263" s="21">
        <v>648.19545265068996</v>
      </c>
      <c r="Q263" s="20">
        <v>23653.461867999999</v>
      </c>
      <c r="R263" s="20">
        <v>628137.05593200005</v>
      </c>
      <c r="S263" s="20">
        <v>863058.57291999995</v>
      </c>
      <c r="T263" s="20">
        <v>112020.363945</v>
      </c>
      <c r="U263" s="20">
        <v>1020991.672408</v>
      </c>
      <c r="V263" s="20">
        <v>194810.685627</v>
      </c>
      <c r="W263" s="20">
        <v>244563.02020599999</v>
      </c>
      <c r="X263" s="20">
        <v>23504.084423</v>
      </c>
      <c r="Y263" s="20">
        <v>268067.10462900001</v>
      </c>
      <c r="Z263" s="20">
        <v>752924.56777900003</v>
      </c>
      <c r="AA263" s="21">
        <v>54678.617848874368</v>
      </c>
      <c r="AB263" s="22">
        <v>0.20106774571618247</v>
      </c>
      <c r="AC263" s="22">
        <v>1.9354884334779911E-2</v>
      </c>
      <c r="AD263" s="23">
        <v>8.7421392595190602E-3</v>
      </c>
      <c r="AE263" s="23">
        <v>1.1854642237706707E-2</v>
      </c>
      <c r="AF263" s="24">
        <v>1.9562909995762869</v>
      </c>
      <c r="AG263" s="27">
        <v>2.5289823138143683</v>
      </c>
      <c r="AH263" s="27">
        <v>3.5289823138143683</v>
      </c>
      <c r="AI263" s="27">
        <v>3.4322650674863002</v>
      </c>
      <c r="AJ263" s="27">
        <v>0.74561177631659536</v>
      </c>
      <c r="AK263" s="27">
        <v>15.576310021808773</v>
      </c>
      <c r="AL263" s="27">
        <v>0.73416711105947441</v>
      </c>
      <c r="AM263" s="27">
        <v>4.1167297753953029</v>
      </c>
      <c r="AN263" s="23">
        <v>0.26255562300206237</v>
      </c>
      <c r="AO263" s="23">
        <v>3.1217050723066547E-2</v>
      </c>
      <c r="AP263" s="23">
        <v>0.35603447689288792</v>
      </c>
      <c r="AQ263" s="24">
        <v>73.2</v>
      </c>
      <c r="AR263" s="65" t="s">
        <v>68</v>
      </c>
      <c r="AS263" s="157">
        <v>0.3</v>
      </c>
      <c r="AU263" s="32"/>
    </row>
    <row r="264" spans="1:47" ht="18" customHeight="1" x14ac:dyDescent="0.25">
      <c r="A264" s="16">
        <v>263</v>
      </c>
      <c r="B264" s="148" t="s">
        <v>499</v>
      </c>
      <c r="C264" s="150" t="s">
        <v>686</v>
      </c>
      <c r="D264" s="18">
        <v>554.25151800000003</v>
      </c>
      <c r="E264" s="150" t="s">
        <v>829</v>
      </c>
      <c r="F264" s="150" t="s">
        <v>840</v>
      </c>
      <c r="G264" s="18" t="s">
        <v>882</v>
      </c>
      <c r="H264" s="19" t="s">
        <v>704</v>
      </c>
      <c r="I264" s="20">
        <v>930160.77225200005</v>
      </c>
      <c r="J264" s="20">
        <v>775216.92362999998</v>
      </c>
      <c r="K264" s="20">
        <v>154943.84862199993</v>
      </c>
      <c r="L264" s="20">
        <v>28581.317623999999</v>
      </c>
      <c r="M264" s="20">
        <v>7690.7161990000004</v>
      </c>
      <c r="N264" s="20">
        <v>26455.380773999997</v>
      </c>
      <c r="O264" s="153">
        <v>15011.731659999999</v>
      </c>
      <c r="P264" s="21">
        <v>534.92266715812582</v>
      </c>
      <c r="Q264" s="20">
        <v>208737.39586600001</v>
      </c>
      <c r="R264" s="20">
        <v>123521.052585</v>
      </c>
      <c r="S264" s="20">
        <v>434659.96445999999</v>
      </c>
      <c r="T264" s="20">
        <v>91474.258520000003</v>
      </c>
      <c r="U264" s="20">
        <v>827206.99835300003</v>
      </c>
      <c r="V264" s="20">
        <v>81511.150636999999</v>
      </c>
      <c r="W264" s="20">
        <v>182471.847542</v>
      </c>
      <c r="X264" s="20">
        <v>134911.59433399999</v>
      </c>
      <c r="Y264" s="20">
        <v>466883.44187600003</v>
      </c>
      <c r="Z264" s="20">
        <v>360323.55647700001</v>
      </c>
      <c r="AA264" s="21">
        <v>12839.640504910174</v>
      </c>
      <c r="AB264" s="22">
        <v>0.16657749202524141</v>
      </c>
      <c r="AC264" s="22">
        <v>1.6138856967334036E-2</v>
      </c>
      <c r="AD264" s="23">
        <v>1.814749112361104E-2</v>
      </c>
      <c r="AE264" s="23">
        <v>4.1661810309530013E-2</v>
      </c>
      <c r="AF264" s="24">
        <v>3.4399111980545984</v>
      </c>
      <c r="AG264" s="27">
        <v>1.3820658929863316</v>
      </c>
      <c r="AH264" s="27">
        <v>2.3820658929863314</v>
      </c>
      <c r="AI264" s="27">
        <v>1.2381228755959126</v>
      </c>
      <c r="AJ264" s="27">
        <v>3.6883608300800539</v>
      </c>
      <c r="AK264" s="27">
        <v>3.7138382435682691</v>
      </c>
      <c r="AL264" s="27">
        <v>7.5303824958252967</v>
      </c>
      <c r="AM264" s="27">
        <v>10.168552194917535</v>
      </c>
      <c r="AN264" s="23">
        <v>0.56440944383398883</v>
      </c>
      <c r="AO264" s="23">
        <v>0.37441791386906342</v>
      </c>
      <c r="AP264" s="23">
        <v>1.2957338855135381</v>
      </c>
      <c r="AQ264" s="24">
        <v>76.400000000000006</v>
      </c>
      <c r="AR264" s="65" t="s">
        <v>66</v>
      </c>
      <c r="AS264" s="157">
        <v>0.5</v>
      </c>
      <c r="AU264" s="32"/>
    </row>
    <row r="265" spans="1:47" ht="18" customHeight="1" x14ac:dyDescent="0.25">
      <c r="A265" s="16">
        <v>264</v>
      </c>
      <c r="B265" s="148" t="s">
        <v>500</v>
      </c>
      <c r="C265" s="150" t="s">
        <v>686</v>
      </c>
      <c r="D265" s="18">
        <v>430.015558</v>
      </c>
      <c r="E265" s="150" t="s">
        <v>844</v>
      </c>
      <c r="F265" s="150" t="s">
        <v>845</v>
      </c>
      <c r="G265" s="18" t="s">
        <v>841</v>
      </c>
      <c r="H265" s="19" t="s">
        <v>704</v>
      </c>
      <c r="I265" s="20">
        <v>1709435.4213729999</v>
      </c>
      <c r="J265" s="20">
        <v>1518081.8405269999</v>
      </c>
      <c r="K265" s="20">
        <v>191353.58084599991</v>
      </c>
      <c r="L265" s="20">
        <v>113175.149519</v>
      </c>
      <c r="M265" s="20">
        <v>37379.281251</v>
      </c>
      <c r="N265" s="20">
        <v>161692.22261500001</v>
      </c>
      <c r="O265" s="153">
        <v>100343.01677</v>
      </c>
      <c r="P265" s="21">
        <v>3266.8637416602496</v>
      </c>
      <c r="Q265" s="20">
        <v>433303.02182899998</v>
      </c>
      <c r="R265" s="20">
        <v>674908.23385600001</v>
      </c>
      <c r="S265" s="20">
        <v>1443583.318429</v>
      </c>
      <c r="T265" s="20">
        <v>195636.86944000001</v>
      </c>
      <c r="U265" s="20">
        <v>1821080.0652399999</v>
      </c>
      <c r="V265" s="20">
        <v>590605.41732600005</v>
      </c>
      <c r="W265" s="20">
        <v>1233662.8027550001</v>
      </c>
      <c r="X265" s="20">
        <v>67872.288836000007</v>
      </c>
      <c r="Y265" s="20">
        <v>1306582.1506409999</v>
      </c>
      <c r="Z265" s="20">
        <v>514497.91459900001</v>
      </c>
      <c r="AA265" s="21">
        <v>16750.488837862002</v>
      </c>
      <c r="AB265" s="22">
        <v>0.11193963717699661</v>
      </c>
      <c r="AC265" s="22">
        <v>5.8699507167931257E-2</v>
      </c>
      <c r="AD265" s="23">
        <v>5.5100826528885101E-2</v>
      </c>
      <c r="AE265" s="23">
        <v>0.19503094944166569</v>
      </c>
      <c r="AF265" s="24">
        <v>4.3257178095331694</v>
      </c>
      <c r="AG265" s="27">
        <v>0.17016036732663747</v>
      </c>
      <c r="AH265" s="27">
        <v>1.1701603673266374</v>
      </c>
      <c r="AI265" s="27">
        <v>0.81892742031603361</v>
      </c>
      <c r="AJ265" s="27">
        <v>8.1432508675221644</v>
      </c>
      <c r="AK265" s="27">
        <v>3.503510855103384</v>
      </c>
      <c r="AL265" s="27">
        <v>2.5328412599241292</v>
      </c>
      <c r="AM265" s="27">
        <v>8.7377978714654692</v>
      </c>
      <c r="AN265" s="23">
        <v>0.71747649956774728</v>
      </c>
      <c r="AO265" s="23">
        <v>0.13191946344213992</v>
      </c>
      <c r="AP265" s="23">
        <v>2.5395285647743604</v>
      </c>
      <c r="AQ265" s="24">
        <v>80.400000000000006</v>
      </c>
      <c r="AR265" s="65" t="s">
        <v>64</v>
      </c>
      <c r="AS265" s="157">
        <v>0.5</v>
      </c>
      <c r="AU265" s="32"/>
    </row>
    <row r="266" spans="1:47" ht="18" customHeight="1" x14ac:dyDescent="0.25">
      <c r="A266" s="16">
        <v>265</v>
      </c>
      <c r="B266" s="148" t="s">
        <v>501</v>
      </c>
      <c r="C266" s="150" t="s">
        <v>686</v>
      </c>
      <c r="D266" s="18">
        <v>870.62909599999989</v>
      </c>
      <c r="E266" s="150" t="s">
        <v>833</v>
      </c>
      <c r="F266" s="150" t="s">
        <v>834</v>
      </c>
      <c r="G266" s="18" t="s">
        <v>899</v>
      </c>
      <c r="H266" s="19" t="s">
        <v>709</v>
      </c>
      <c r="I266" s="20">
        <v>612442.953018</v>
      </c>
      <c r="J266" s="20">
        <v>424945.57763100002</v>
      </c>
      <c r="K266" s="20">
        <v>187497.37538700004</v>
      </c>
      <c r="L266" s="20">
        <v>105460.46890199999</v>
      </c>
      <c r="M266" s="20">
        <v>1855.627927</v>
      </c>
      <c r="N266" s="20">
        <v>107661.31037599999</v>
      </c>
      <c r="O266" s="153">
        <v>89089.815478999997</v>
      </c>
      <c r="P266" s="21">
        <v>6712.722929055888</v>
      </c>
      <c r="Q266" s="20">
        <v>193479.16241399999</v>
      </c>
      <c r="R266" s="20">
        <v>55323.280875999997</v>
      </c>
      <c r="S266" s="20">
        <v>428132.69327400002</v>
      </c>
      <c r="T266" s="20">
        <v>93273.222643000001</v>
      </c>
      <c r="U266" s="20">
        <v>535225.73476799985</v>
      </c>
      <c r="V266" s="20">
        <v>16141.755209000001</v>
      </c>
      <c r="W266" s="20">
        <v>213921.76128400001</v>
      </c>
      <c r="X266" s="20">
        <v>0</v>
      </c>
      <c r="Y266" s="20">
        <v>213921.76128400001</v>
      </c>
      <c r="Z266" s="20">
        <v>321303.97348400002</v>
      </c>
      <c r="AA266" s="21">
        <v>24209.552331054187</v>
      </c>
      <c r="AB266" s="22">
        <v>0.30614667776492382</v>
      </c>
      <c r="AC266" s="22">
        <v>0.14546630839653338</v>
      </c>
      <c r="AD266" s="23">
        <v>0.16645278747221876</v>
      </c>
      <c r="AE266" s="23">
        <v>0.27727579747293851</v>
      </c>
      <c r="AF266" s="24">
        <v>58.018802589405084</v>
      </c>
      <c r="AG266" s="27">
        <v>1.0013517591864631</v>
      </c>
      <c r="AH266" s="27">
        <v>2.0013517591864631</v>
      </c>
      <c r="AI266" s="27">
        <v>1.0969128594097388</v>
      </c>
      <c r="AJ266" s="27">
        <v>2.8590648821162432</v>
      </c>
      <c r="AK266" s="27">
        <v>2.1963376951245852</v>
      </c>
      <c r="AL266" s="27">
        <v>11.07025728265668</v>
      </c>
      <c r="AM266" s="27">
        <v>6.5661176451692249</v>
      </c>
      <c r="AN266" s="23">
        <v>0.39968511861023837</v>
      </c>
      <c r="AO266" s="23">
        <v>0</v>
      </c>
      <c r="AP266" s="23">
        <v>0.66579245492789607</v>
      </c>
      <c r="AQ266" s="24">
        <v>85.6</v>
      </c>
      <c r="AR266" s="65" t="s">
        <v>64</v>
      </c>
      <c r="AS266" s="157">
        <v>0.5</v>
      </c>
      <c r="AU266" s="32"/>
    </row>
    <row r="267" spans="1:47" ht="18" customHeight="1" x14ac:dyDescent="0.25">
      <c r="A267" s="16">
        <v>266</v>
      </c>
      <c r="B267" s="148" t="s">
        <v>504</v>
      </c>
      <c r="C267" s="150" t="s">
        <v>686</v>
      </c>
      <c r="D267" s="18">
        <v>462.97623599999997</v>
      </c>
      <c r="E267" s="150" t="s">
        <v>829</v>
      </c>
      <c r="F267" s="150" t="s">
        <v>898</v>
      </c>
      <c r="G267" s="18" t="s">
        <v>897</v>
      </c>
      <c r="H267" s="19" t="s">
        <v>704</v>
      </c>
      <c r="I267" s="20">
        <v>1778708.8966079999</v>
      </c>
      <c r="J267" s="20">
        <v>1552585.8855930001</v>
      </c>
      <c r="K267" s="20">
        <v>226123.01101499988</v>
      </c>
      <c r="L267" s="20">
        <v>26756.09721</v>
      </c>
      <c r="M267" s="20">
        <v>2252.0165689999999</v>
      </c>
      <c r="N267" s="20">
        <v>44498.505754999998</v>
      </c>
      <c r="O267" s="153">
        <v>27610.716982000002</v>
      </c>
      <c r="P267" s="21">
        <v>1073.4739000210802</v>
      </c>
      <c r="Q267" s="20">
        <v>144318.497343</v>
      </c>
      <c r="R267" s="20">
        <v>73007.682700999998</v>
      </c>
      <c r="S267" s="20">
        <v>329253.353603</v>
      </c>
      <c r="T267" s="20">
        <v>31138.989291000002</v>
      </c>
      <c r="U267" s="20">
        <v>439384.83983299998</v>
      </c>
      <c r="V267" s="20">
        <v>31149.134965000001</v>
      </c>
      <c r="W267" s="20">
        <v>85030.889393999998</v>
      </c>
      <c r="X267" s="20">
        <v>0</v>
      </c>
      <c r="Y267" s="20">
        <v>86273.751120999994</v>
      </c>
      <c r="Z267" s="20">
        <v>353111.088712</v>
      </c>
      <c r="AA267" s="21">
        <v>13728.565534443544</v>
      </c>
      <c r="AB267" s="22">
        <v>0.12712761005818138</v>
      </c>
      <c r="AC267" s="22">
        <v>1.5522898117085755E-2</v>
      </c>
      <c r="AD267" s="23">
        <v>6.2839484840883905E-2</v>
      </c>
      <c r="AE267" s="23">
        <v>7.8192721397428291E-2</v>
      </c>
      <c r="AF267" s="24">
        <v>19.759404245750911</v>
      </c>
      <c r="AG267" s="27">
        <v>2.8721617044056575</v>
      </c>
      <c r="AH267" s="27">
        <v>3.8721617044056575</v>
      </c>
      <c r="AI267" s="27">
        <v>2.1749138175314617</v>
      </c>
      <c r="AJ267" s="27">
        <v>7.2831502309542726</v>
      </c>
      <c r="AK267" s="27">
        <v>10.758051907254746</v>
      </c>
      <c r="AL267" s="27">
        <v>24.363311240717366</v>
      </c>
      <c r="AM267" s="27">
        <v>57.121600190218579</v>
      </c>
      <c r="AN267" s="23">
        <v>0.19635122402900987</v>
      </c>
      <c r="AO267" s="23">
        <v>0</v>
      </c>
      <c r="AP267" s="23">
        <v>0.24432467254339185</v>
      </c>
      <c r="AQ267" s="24">
        <v>89.6</v>
      </c>
      <c r="AR267" s="65" t="s">
        <v>64</v>
      </c>
      <c r="AS267" s="157">
        <v>0.5</v>
      </c>
      <c r="AU267" s="32"/>
    </row>
    <row r="268" spans="1:47" ht="18" customHeight="1" x14ac:dyDescent="0.25">
      <c r="A268" s="16">
        <v>267</v>
      </c>
      <c r="B268" s="148" t="s">
        <v>507</v>
      </c>
      <c r="C268" s="150" t="s">
        <v>686</v>
      </c>
      <c r="D268" s="18">
        <v>1287.1189766999998</v>
      </c>
      <c r="E268" s="150" t="s">
        <v>844</v>
      </c>
      <c r="F268" s="150" t="s">
        <v>856</v>
      </c>
      <c r="G268" s="18" t="s">
        <v>862</v>
      </c>
      <c r="H268" s="19" t="s">
        <v>704</v>
      </c>
      <c r="I268" s="20">
        <v>1803316.9780079999</v>
      </c>
      <c r="J268" s="20">
        <v>1429581.88072</v>
      </c>
      <c r="K268" s="20">
        <v>373735.09728800005</v>
      </c>
      <c r="L268" s="20">
        <v>140222.421925</v>
      </c>
      <c r="M268" s="20">
        <v>12931.193090000001</v>
      </c>
      <c r="N268" s="20">
        <v>191659.04388399998</v>
      </c>
      <c r="O268" s="153">
        <v>129252.573085</v>
      </c>
      <c r="P268" s="21">
        <v>1315.5028696373195</v>
      </c>
      <c r="Q268" s="20">
        <v>40543.314170999998</v>
      </c>
      <c r="R268" s="20">
        <v>287926.96423400001</v>
      </c>
      <c r="S268" s="20">
        <v>1022719.486384</v>
      </c>
      <c r="T268" s="20">
        <v>703180.29566599999</v>
      </c>
      <c r="U268" s="20">
        <v>2220387.3770269998</v>
      </c>
      <c r="V268" s="20">
        <v>6097.5638250000002</v>
      </c>
      <c r="W268" s="20">
        <v>413744.64492300001</v>
      </c>
      <c r="X268" s="20">
        <v>86412.267735999994</v>
      </c>
      <c r="Y268" s="20">
        <v>535434.76536700001</v>
      </c>
      <c r="Z268" s="20">
        <v>1684952.6116599999</v>
      </c>
      <c r="AA268" s="21">
        <v>17149.058954392774</v>
      </c>
      <c r="AB268" s="22">
        <v>0.20724869883986755</v>
      </c>
      <c r="AC268" s="22">
        <v>7.1674905000770534E-2</v>
      </c>
      <c r="AD268" s="23">
        <v>5.8211722162672105E-2</v>
      </c>
      <c r="AE268" s="23">
        <v>7.6709915869777212E-2</v>
      </c>
      <c r="AF268" s="24">
        <v>14.821450932645533</v>
      </c>
      <c r="AG268" s="27">
        <v>1.4718615671130519</v>
      </c>
      <c r="AH268" s="27">
        <v>2.4718615671130522</v>
      </c>
      <c r="AI268" s="27">
        <v>2.3738704156419668</v>
      </c>
      <c r="AJ268" s="27">
        <v>2.9612339545614677</v>
      </c>
      <c r="AK268" s="27">
        <v>35.260607327028971</v>
      </c>
      <c r="AL268" s="27">
        <v>6.2631055858402798</v>
      </c>
      <c r="AM268" s="27">
        <v>2.5645157993228929</v>
      </c>
      <c r="AN268" s="23">
        <v>0.24114475289619211</v>
      </c>
      <c r="AO268" s="23">
        <v>5.1284687259463883E-2</v>
      </c>
      <c r="AP268" s="23">
        <v>0.31777437636035033</v>
      </c>
      <c r="AQ268" s="24">
        <v>82.4</v>
      </c>
      <c r="AR268" s="65" t="s">
        <v>64</v>
      </c>
      <c r="AS268" s="157">
        <v>0.5</v>
      </c>
      <c r="AU268" s="32"/>
    </row>
    <row r="269" spans="1:47" ht="18" customHeight="1" x14ac:dyDescent="0.25">
      <c r="A269" s="16">
        <v>268</v>
      </c>
      <c r="B269" s="148" t="s">
        <v>508</v>
      </c>
      <c r="C269" s="150" t="s">
        <v>686</v>
      </c>
      <c r="D269" s="18">
        <v>1297.8394224000001</v>
      </c>
      <c r="E269" s="150" t="s">
        <v>829</v>
      </c>
      <c r="F269" s="150" t="s">
        <v>866</v>
      </c>
      <c r="G269" s="18" t="s">
        <v>867</v>
      </c>
      <c r="H269" s="19" t="s">
        <v>709</v>
      </c>
      <c r="I269" s="20">
        <v>2280283.1753159999</v>
      </c>
      <c r="J269" s="20">
        <v>1941338.46447</v>
      </c>
      <c r="K269" s="20">
        <v>338944.710846</v>
      </c>
      <c r="L269" s="20">
        <v>252190.16227999999</v>
      </c>
      <c r="M269" s="20">
        <v>31155.652461999998</v>
      </c>
      <c r="N269" s="20">
        <v>262944.19608200004</v>
      </c>
      <c r="O269" s="153">
        <v>208338.344224</v>
      </c>
      <c r="P269" s="21">
        <v>2945.6715141544923</v>
      </c>
      <c r="Q269" s="20">
        <v>555844.65911999997</v>
      </c>
      <c r="R269" s="20">
        <v>146559.94127400001</v>
      </c>
      <c r="S269" s="20">
        <v>937068.72294999997</v>
      </c>
      <c r="T269" s="20">
        <v>1082314.90347</v>
      </c>
      <c r="U269" s="20">
        <v>2162696.9451609999</v>
      </c>
      <c r="V269" s="20">
        <v>586731.25243999995</v>
      </c>
      <c r="W269" s="20">
        <v>922926.78902899998</v>
      </c>
      <c r="X269" s="20">
        <v>209483.13983299999</v>
      </c>
      <c r="Y269" s="20">
        <v>1132842.7494870001</v>
      </c>
      <c r="Z269" s="20">
        <v>1029854.195674</v>
      </c>
      <c r="AA269" s="21">
        <v>14560.988181166147</v>
      </c>
      <c r="AB269" s="22">
        <v>0.14864149966770215</v>
      </c>
      <c r="AC269" s="22">
        <v>9.1365119244511656E-2</v>
      </c>
      <c r="AD269" s="23">
        <v>9.6332657559883156E-2</v>
      </c>
      <c r="AE269" s="23">
        <v>0.20229887405338051</v>
      </c>
      <c r="AF269" s="24">
        <v>8.4396947360581986</v>
      </c>
      <c r="AG269" s="27">
        <v>1.5322920614189285E-2</v>
      </c>
      <c r="AH269" s="27">
        <v>1.0153229206141894</v>
      </c>
      <c r="AI269" s="27">
        <v>0.41305991803649039</v>
      </c>
      <c r="AJ269" s="27">
        <v>161.24266935867277</v>
      </c>
      <c r="AK269" s="27">
        <v>3.4925917387485215</v>
      </c>
      <c r="AL269" s="27">
        <v>15.558706939250978</v>
      </c>
      <c r="AM269" s="27">
        <v>2.1068574109117453</v>
      </c>
      <c r="AN269" s="23">
        <v>0.52381021391911509</v>
      </c>
      <c r="AO269" s="23">
        <v>0.20341048345771057</v>
      </c>
      <c r="AP269" s="23">
        <v>1.1000030433877079</v>
      </c>
      <c r="AQ269" s="24">
        <v>83.6</v>
      </c>
      <c r="AR269" s="65" t="s">
        <v>64</v>
      </c>
      <c r="AS269" s="157">
        <v>0.5</v>
      </c>
      <c r="AU269" s="32"/>
    </row>
    <row r="270" spans="1:47" ht="18" customHeight="1" x14ac:dyDescent="0.25">
      <c r="A270" s="16">
        <v>269</v>
      </c>
      <c r="B270" s="148" t="s">
        <v>510</v>
      </c>
      <c r="C270" s="150" t="s">
        <v>686</v>
      </c>
      <c r="D270" s="18">
        <v>1020.2494609500001</v>
      </c>
      <c r="E270" s="150" t="s">
        <v>829</v>
      </c>
      <c r="F270" s="150" t="s">
        <v>896</v>
      </c>
      <c r="G270" s="18" t="s">
        <v>897</v>
      </c>
      <c r="H270" s="19" t="s">
        <v>704</v>
      </c>
      <c r="I270" s="20">
        <v>18313097.983615</v>
      </c>
      <c r="J270" s="20">
        <v>17214531.575580999</v>
      </c>
      <c r="K270" s="20">
        <v>1098566.4080339989</v>
      </c>
      <c r="L270" s="20">
        <v>230238.495047</v>
      </c>
      <c r="M270" s="20">
        <v>117547.761621</v>
      </c>
      <c r="N270" s="20">
        <v>443980.88911300001</v>
      </c>
      <c r="O270" s="153">
        <v>164640.08564999999</v>
      </c>
      <c r="P270" s="21">
        <v>6592.0618007874673</v>
      </c>
      <c r="Q270" s="20">
        <v>1571743.5728770001</v>
      </c>
      <c r="R270" s="20">
        <v>442553.46639700001</v>
      </c>
      <c r="S270" s="20">
        <v>2554214.606869</v>
      </c>
      <c r="T270" s="20">
        <v>857173.60884</v>
      </c>
      <c r="U270" s="20">
        <v>4746363.1948279999</v>
      </c>
      <c r="V270" s="20">
        <v>1613774.6354749999</v>
      </c>
      <c r="W270" s="20">
        <v>2633993.884075</v>
      </c>
      <c r="X270" s="20">
        <v>350117.260274</v>
      </c>
      <c r="Y270" s="20">
        <v>3165196.4623540002</v>
      </c>
      <c r="Z270" s="20">
        <v>1581166.732474</v>
      </c>
      <c r="AA270" s="21">
        <v>63308.694092736536</v>
      </c>
      <c r="AB270" s="22">
        <v>5.9988015627771042E-2</v>
      </c>
      <c r="AC270" s="22">
        <v>8.9902913093844582E-3</v>
      </c>
      <c r="AD270" s="23">
        <v>3.4687629010229225E-2</v>
      </c>
      <c r="AE270" s="23">
        <v>0.10412569545552798</v>
      </c>
      <c r="AF270" s="24">
        <v>3.7770254659930718</v>
      </c>
      <c r="AG270" s="27">
        <v>-3.028833046589121E-2</v>
      </c>
      <c r="AH270" s="27">
        <v>0.96971166953410881</v>
      </c>
      <c r="AI270" s="27">
        <v>0.37299670281391784</v>
      </c>
      <c r="AJ270" s="27">
        <v>-229.54705313170888</v>
      </c>
      <c r="AK270" s="27">
        <v>10.95250642194174</v>
      </c>
      <c r="AL270" s="27">
        <v>41.380532238757631</v>
      </c>
      <c r="AM270" s="27">
        <v>21.364514486625222</v>
      </c>
      <c r="AN270" s="23">
        <v>0.66686773271018118</v>
      </c>
      <c r="AO270" s="23">
        <v>0.22142969054641248</v>
      </c>
      <c r="AP270" s="23">
        <v>2.001810686594399</v>
      </c>
      <c r="AQ270" s="24">
        <v>50</v>
      </c>
      <c r="AR270" s="65" t="s">
        <v>78</v>
      </c>
      <c r="AS270" s="157">
        <v>0.2</v>
      </c>
      <c r="AU270" s="32"/>
    </row>
    <row r="271" spans="1:47" ht="18" customHeight="1" x14ac:dyDescent="0.25">
      <c r="A271" s="16">
        <v>270</v>
      </c>
      <c r="B271" s="148" t="s">
        <v>511</v>
      </c>
      <c r="C271" s="150" t="s">
        <v>686</v>
      </c>
      <c r="D271" s="18">
        <v>898.27059000000008</v>
      </c>
      <c r="E271" s="150" t="s">
        <v>848</v>
      </c>
      <c r="F271" s="150" t="s">
        <v>887</v>
      </c>
      <c r="G271" s="18" t="s">
        <v>882</v>
      </c>
      <c r="H271" s="19" t="s">
        <v>704</v>
      </c>
      <c r="I271" s="20">
        <v>1742722.9743659999</v>
      </c>
      <c r="J271" s="20">
        <v>1500781.775313</v>
      </c>
      <c r="K271" s="20">
        <v>241941.19905300002</v>
      </c>
      <c r="L271" s="20">
        <v>145248.03970699999</v>
      </c>
      <c r="M271" s="20">
        <v>13178.452698999999</v>
      </c>
      <c r="N271" s="20">
        <v>145884.17375399999</v>
      </c>
      <c r="O271" s="153">
        <v>103340.603357</v>
      </c>
      <c r="P271" s="21">
        <v>8053.0770076642493</v>
      </c>
      <c r="Q271" s="20">
        <v>138881.11789600001</v>
      </c>
      <c r="R271" s="20">
        <v>326781.76951700001</v>
      </c>
      <c r="S271" s="20">
        <v>539071.97894399997</v>
      </c>
      <c r="T271" s="20">
        <v>177260.93038400001</v>
      </c>
      <c r="U271" s="20">
        <v>859979.50715800002</v>
      </c>
      <c r="V271" s="20">
        <v>100494.967865</v>
      </c>
      <c r="W271" s="20">
        <v>365633.09029299999</v>
      </c>
      <c r="X271" s="20">
        <v>66490.013388000007</v>
      </c>
      <c r="Y271" s="20">
        <v>439603.387506</v>
      </c>
      <c r="Z271" s="20">
        <v>420376.11965200002</v>
      </c>
      <c r="AA271" s="21">
        <v>32758.868767639382</v>
      </c>
      <c r="AB271" s="22">
        <v>0.13882940812266384</v>
      </c>
      <c r="AC271" s="22">
        <v>5.9298353712583129E-2</v>
      </c>
      <c r="AD271" s="23">
        <v>0.12016635570597814</v>
      </c>
      <c r="AE271" s="23">
        <v>0.24582891017346192</v>
      </c>
      <c r="AF271" s="24">
        <v>11.069901534424439</v>
      </c>
      <c r="AG271" s="27">
        <v>0.47435227624505971</v>
      </c>
      <c r="AH271" s="27">
        <v>1.4743522762450596</v>
      </c>
      <c r="AI271" s="27">
        <v>1.0945148884837177</v>
      </c>
      <c r="AJ271" s="27">
        <v>10.048052013714008</v>
      </c>
      <c r="AK271" s="27">
        <v>10.806233403426722</v>
      </c>
      <c r="AL271" s="27">
        <v>5.3329871398329001</v>
      </c>
      <c r="AM271" s="27">
        <v>9.8313992293211054</v>
      </c>
      <c r="AN271" s="23">
        <v>0.51117891048214681</v>
      </c>
      <c r="AO271" s="23">
        <v>0.15816791268505556</v>
      </c>
      <c r="AP271" s="23">
        <v>1.0457382495226344</v>
      </c>
      <c r="AQ271" s="24">
        <v>80.8</v>
      </c>
      <c r="AR271" s="65" t="s">
        <v>64</v>
      </c>
      <c r="AS271" s="157">
        <v>0.5</v>
      </c>
      <c r="AU271" s="32"/>
    </row>
    <row r="272" spans="1:47" ht="18" customHeight="1" x14ac:dyDescent="0.25">
      <c r="A272" s="16">
        <v>271</v>
      </c>
      <c r="B272" s="148" t="s">
        <v>513</v>
      </c>
      <c r="C272" s="150" t="s">
        <v>686</v>
      </c>
      <c r="D272" s="18">
        <v>84.426034739999992</v>
      </c>
      <c r="E272" s="150" t="s">
        <v>829</v>
      </c>
      <c r="F272" s="150" t="s">
        <v>830</v>
      </c>
      <c r="G272" s="18" t="s">
        <v>897</v>
      </c>
      <c r="H272" s="19" t="s">
        <v>704</v>
      </c>
      <c r="I272" s="20">
        <v>32147.023477999999</v>
      </c>
      <c r="J272" s="20">
        <v>29715.237805000001</v>
      </c>
      <c r="K272" s="20">
        <v>2431.785672999998</v>
      </c>
      <c r="L272" s="20">
        <v>-691.49349900000004</v>
      </c>
      <c r="M272" s="20">
        <v>0</v>
      </c>
      <c r="N272" s="20">
        <v>7793.8462069999996</v>
      </c>
      <c r="O272" s="153">
        <v>7349.9124160000001</v>
      </c>
      <c r="P272" s="21">
        <v>698.20047521895492</v>
      </c>
      <c r="Q272" s="20">
        <v>441.63690400000002</v>
      </c>
      <c r="R272" s="20">
        <v>11583.348781999999</v>
      </c>
      <c r="S272" s="20">
        <v>28375.051542000001</v>
      </c>
      <c r="T272" s="20">
        <v>1346.700689</v>
      </c>
      <c r="U272" s="20">
        <v>148072.29728500001</v>
      </c>
      <c r="V272" s="20">
        <v>0</v>
      </c>
      <c r="W272" s="20">
        <v>10865.67304</v>
      </c>
      <c r="X272" s="20">
        <v>0</v>
      </c>
      <c r="Y272" s="20">
        <v>10865.67304</v>
      </c>
      <c r="Z272" s="20">
        <v>137206.62424500001</v>
      </c>
      <c r="AA272" s="21">
        <v>13033.860110020609</v>
      </c>
      <c r="AB272" s="22">
        <v>7.5645749120885314E-2</v>
      </c>
      <c r="AC272" s="22">
        <v>0.22863430640880189</v>
      </c>
      <c r="AD272" s="23">
        <v>4.9637322785999347E-2</v>
      </c>
      <c r="AE272" s="23">
        <v>5.3568203841789661E-2</v>
      </c>
      <c r="AF272" s="24">
        <v>100</v>
      </c>
      <c r="AG272" s="27">
        <v>1.6114398470801032</v>
      </c>
      <c r="AH272" s="27">
        <v>2.6114398470801032</v>
      </c>
      <c r="AI272" s="27">
        <v>2.570794697684001</v>
      </c>
      <c r="AJ272" s="27">
        <v>1.835988837315272</v>
      </c>
      <c r="AK272" s="27">
        <v>67.284317809183804</v>
      </c>
      <c r="AL272" s="27">
        <v>2.7752789010337859</v>
      </c>
      <c r="AM272" s="27">
        <v>23.870949009368182</v>
      </c>
      <c r="AN272" s="23">
        <v>7.3380863532403043E-2</v>
      </c>
      <c r="AO272" s="23">
        <v>0</v>
      </c>
      <c r="AP272" s="23">
        <v>7.9192044114414967E-2</v>
      </c>
      <c r="AQ272" s="24">
        <v>80</v>
      </c>
      <c r="AR272" s="65" t="s">
        <v>64</v>
      </c>
      <c r="AS272" s="157">
        <v>0.5</v>
      </c>
      <c r="AU272" s="32"/>
    </row>
    <row r="273" spans="1:47" ht="18" customHeight="1" x14ac:dyDescent="0.25">
      <c r="A273" s="16">
        <v>272</v>
      </c>
      <c r="B273" s="148" t="s">
        <v>958</v>
      </c>
      <c r="C273" s="150" t="s">
        <v>686</v>
      </c>
      <c r="D273" s="18">
        <v>1730</v>
      </c>
      <c r="E273" s="150" t="s">
        <v>795</v>
      </c>
      <c r="F273" s="150" t="s">
        <v>851</v>
      </c>
      <c r="G273" s="18" t="s">
        <v>904</v>
      </c>
      <c r="H273" s="19" t="s">
        <v>704</v>
      </c>
      <c r="I273" s="20">
        <v>290229.952812</v>
      </c>
      <c r="J273" s="20">
        <v>148700.49527399999</v>
      </c>
      <c r="K273" s="20">
        <v>141529.45753799999</v>
      </c>
      <c r="L273" s="20">
        <v>110766.00562</v>
      </c>
      <c r="M273" s="20">
        <v>10828.666239</v>
      </c>
      <c r="N273" s="20">
        <v>123420.67215899999</v>
      </c>
      <c r="O273" s="153">
        <v>97352.074825000003</v>
      </c>
      <c r="P273" s="21">
        <v>973.52074825</v>
      </c>
      <c r="Q273" s="20">
        <v>1137.552891</v>
      </c>
      <c r="R273" s="20">
        <v>54027.339622</v>
      </c>
      <c r="S273" s="20">
        <v>398404.932156</v>
      </c>
      <c r="T273" s="20">
        <v>2052203.7875359999</v>
      </c>
      <c r="U273" s="20">
        <v>2581010.2899349998</v>
      </c>
      <c r="V273" s="20">
        <v>79900</v>
      </c>
      <c r="W273" s="20">
        <v>218780.65414500001</v>
      </c>
      <c r="X273" s="20">
        <v>842684.09477099997</v>
      </c>
      <c r="Y273" s="20">
        <v>1424604.0433809999</v>
      </c>
      <c r="Z273" s="20">
        <v>1156406.2465540001</v>
      </c>
      <c r="AA273" s="21">
        <v>11564.062465540001</v>
      </c>
      <c r="AB273" s="22">
        <v>0.48764593787353649</v>
      </c>
      <c r="AC273" s="22">
        <v>0.33543083297147142</v>
      </c>
      <c r="AD273" s="23">
        <v>3.7718592291025588E-2</v>
      </c>
      <c r="AE273" s="23">
        <v>8.4185012935637071E-2</v>
      </c>
      <c r="AF273" s="24">
        <v>11.397587610050634</v>
      </c>
      <c r="AG273" s="27">
        <v>0.82102450380256853</v>
      </c>
      <c r="AH273" s="27">
        <v>1.8210245038025685</v>
      </c>
      <c r="AI273" s="27">
        <v>1.8158249906397361</v>
      </c>
      <c r="AJ273" s="27">
        <v>1.6157612769596026</v>
      </c>
      <c r="AK273" s="27">
        <v>130.7196319841272</v>
      </c>
      <c r="AL273" s="27">
        <v>5.3719090157424301</v>
      </c>
      <c r="AM273" s="27">
        <v>0.14142355382769645</v>
      </c>
      <c r="AN273" s="23">
        <v>0.55195597202244284</v>
      </c>
      <c r="AO273" s="23">
        <v>0.72870939367729337</v>
      </c>
      <c r="AP273" s="23">
        <v>1.2319235109860469</v>
      </c>
      <c r="AQ273" s="24">
        <v>83.2</v>
      </c>
      <c r="AR273" s="65" t="s">
        <v>64</v>
      </c>
      <c r="AS273" s="157">
        <v>0.5</v>
      </c>
      <c r="AU273" s="32"/>
    </row>
    <row r="274" spans="1:47" ht="18" customHeight="1" x14ac:dyDescent="0.25">
      <c r="A274" s="16">
        <v>273</v>
      </c>
      <c r="B274" s="148" t="s">
        <v>514</v>
      </c>
      <c r="C274" s="150" t="s">
        <v>686</v>
      </c>
      <c r="D274" s="18">
        <v>854.9722999999999</v>
      </c>
      <c r="E274" s="150" t="s">
        <v>795</v>
      </c>
      <c r="F274" s="150" t="s">
        <v>851</v>
      </c>
      <c r="G274" s="18" t="s">
        <v>850</v>
      </c>
      <c r="H274" s="19" t="s">
        <v>704</v>
      </c>
      <c r="I274" s="20">
        <v>365900.57984800002</v>
      </c>
      <c r="J274" s="20">
        <v>246217.76112000001</v>
      </c>
      <c r="K274" s="20">
        <v>119682.81872800001</v>
      </c>
      <c r="L274" s="20">
        <v>73813.867723000003</v>
      </c>
      <c r="M274" s="20">
        <v>3.7277999999999999E-2</v>
      </c>
      <c r="N274" s="20">
        <v>122743.614197</v>
      </c>
      <c r="O274" s="153">
        <v>99987.727815999999</v>
      </c>
      <c r="P274" s="21">
        <v>5496.5794884255311</v>
      </c>
      <c r="Q274" s="20">
        <v>72225.795085999998</v>
      </c>
      <c r="R274" s="20">
        <v>15290.453713999999</v>
      </c>
      <c r="S274" s="20">
        <v>655417.10551899998</v>
      </c>
      <c r="T274" s="20">
        <v>545872.23523300001</v>
      </c>
      <c r="U274" s="20">
        <v>1614045.4917240001</v>
      </c>
      <c r="V274" s="20">
        <v>0</v>
      </c>
      <c r="W274" s="20">
        <v>97874.153141999996</v>
      </c>
      <c r="X274" s="20">
        <v>0</v>
      </c>
      <c r="Y274" s="20">
        <v>1008401.4106300001</v>
      </c>
      <c r="Z274" s="20">
        <v>605644.08109400002</v>
      </c>
      <c r="AA274" s="21">
        <v>33293.794209962121</v>
      </c>
      <c r="AB274" s="22">
        <v>0.32709108790622266</v>
      </c>
      <c r="AC274" s="22">
        <v>0.27326474272748141</v>
      </c>
      <c r="AD274" s="23">
        <v>6.1948519003142063E-2</v>
      </c>
      <c r="AE274" s="23">
        <v>0.16509321388130802</v>
      </c>
      <c r="AF274" s="24">
        <v>3292655.5662052687</v>
      </c>
      <c r="AG274" s="27">
        <v>5.6965290066734262</v>
      </c>
      <c r="AH274" s="27">
        <v>6.6965290066734253</v>
      </c>
      <c r="AI274" s="27">
        <v>5.9585834636738175</v>
      </c>
      <c r="AJ274" s="27">
        <v>0.65627334770897605</v>
      </c>
      <c r="AK274" s="27">
        <v>3.4090003554384687</v>
      </c>
      <c r="AL274" s="27">
        <v>23.930001469673854</v>
      </c>
      <c r="AM274" s="27">
        <v>0.67030443431844278</v>
      </c>
      <c r="AN274" s="23">
        <v>0.62476641197572613</v>
      </c>
      <c r="AO274" s="23">
        <v>0</v>
      </c>
      <c r="AP274" s="23">
        <v>1.6650066303107971</v>
      </c>
      <c r="AQ274" s="24">
        <v>82.8</v>
      </c>
      <c r="AR274" s="65" t="s">
        <v>64</v>
      </c>
      <c r="AS274" s="157">
        <v>0.5</v>
      </c>
      <c r="AU274" s="32"/>
    </row>
    <row r="275" spans="1:47" ht="18" customHeight="1" x14ac:dyDescent="0.25">
      <c r="A275" s="16">
        <v>274</v>
      </c>
      <c r="B275" s="148" t="s">
        <v>516</v>
      </c>
      <c r="C275" s="150" t="s">
        <v>686</v>
      </c>
      <c r="D275" s="18">
        <v>796.08947799999999</v>
      </c>
      <c r="E275" s="150" t="s">
        <v>833</v>
      </c>
      <c r="F275" s="150" t="s">
        <v>835</v>
      </c>
      <c r="G275" s="18" t="s">
        <v>836</v>
      </c>
      <c r="H275" s="19" t="s">
        <v>704</v>
      </c>
      <c r="I275" s="20">
        <v>3922328.5778600001</v>
      </c>
      <c r="J275" s="20">
        <v>3327520.3999939999</v>
      </c>
      <c r="K275" s="20">
        <v>594808.17786599975</v>
      </c>
      <c r="L275" s="20">
        <v>171100.72565400001</v>
      </c>
      <c r="M275" s="20">
        <v>28152.160425999999</v>
      </c>
      <c r="N275" s="20">
        <v>197026.49510099998</v>
      </c>
      <c r="O275" s="153">
        <v>134808.59117</v>
      </c>
      <c r="P275" s="21">
        <v>3979.4545463079216</v>
      </c>
      <c r="Q275" s="20">
        <v>584421.579149</v>
      </c>
      <c r="R275" s="20">
        <v>213724.56263299999</v>
      </c>
      <c r="S275" s="20">
        <v>1402183.4761389999</v>
      </c>
      <c r="T275" s="20">
        <v>86720.715844999999</v>
      </c>
      <c r="U275" s="20">
        <v>1520927.4149120001</v>
      </c>
      <c r="V275" s="20">
        <v>482909.75205800001</v>
      </c>
      <c r="W275" s="20">
        <v>886613.24494999996</v>
      </c>
      <c r="X275" s="20">
        <v>0</v>
      </c>
      <c r="Y275" s="20">
        <v>899711.84632500005</v>
      </c>
      <c r="Z275" s="20">
        <v>621215.56858700002</v>
      </c>
      <c r="AA275" s="21">
        <v>18337.845512630302</v>
      </c>
      <c r="AB275" s="22">
        <v>0.15164669814340839</v>
      </c>
      <c r="AC275" s="22">
        <v>3.4369530367991452E-2</v>
      </c>
      <c r="AD275" s="23">
        <v>8.8635782252501474E-2</v>
      </c>
      <c r="AE275" s="23">
        <v>0.21700774736961589</v>
      </c>
      <c r="AF275" s="24">
        <v>6.9986278892839664</v>
      </c>
      <c r="AG275" s="27">
        <v>0.58150522127387716</v>
      </c>
      <c r="AH275" s="27">
        <v>1.5815052212738772</v>
      </c>
      <c r="AI275" s="27">
        <v>0.9223434249914878</v>
      </c>
      <c r="AJ275" s="27">
        <v>7.6077483543112789</v>
      </c>
      <c r="AK275" s="27">
        <v>5.6936987248816813</v>
      </c>
      <c r="AL275" s="27">
        <v>18.352259232811154</v>
      </c>
      <c r="AM275" s="27">
        <v>45.22943035745417</v>
      </c>
      <c r="AN275" s="23">
        <v>0.59155475633073318</v>
      </c>
      <c r="AO275" s="23">
        <v>0</v>
      </c>
      <c r="AP275" s="23">
        <v>1.4483085933783986</v>
      </c>
      <c r="AQ275" s="24">
        <v>86.8</v>
      </c>
      <c r="AR275" s="65" t="s">
        <v>64</v>
      </c>
      <c r="AS275" s="157">
        <v>0.5</v>
      </c>
      <c r="AU275" s="32"/>
    </row>
    <row r="276" spans="1:47" ht="18" customHeight="1" x14ac:dyDescent="0.25">
      <c r="A276" s="16">
        <v>275</v>
      </c>
      <c r="B276" s="148" t="s">
        <v>517</v>
      </c>
      <c r="C276" s="150" t="s">
        <v>686</v>
      </c>
      <c r="D276" s="18">
        <v>1555.75</v>
      </c>
      <c r="E276" s="150" t="s">
        <v>874</v>
      </c>
      <c r="F276" s="150" t="s">
        <v>876</v>
      </c>
      <c r="G276" s="18" t="s">
        <v>873</v>
      </c>
      <c r="H276" s="19" t="s">
        <v>704</v>
      </c>
      <c r="I276" s="20">
        <v>349050.84016899997</v>
      </c>
      <c r="J276" s="20">
        <v>128127.469986</v>
      </c>
      <c r="K276" s="20">
        <v>220923.37018299999</v>
      </c>
      <c r="L276" s="20">
        <v>185496.27147599999</v>
      </c>
      <c r="M276" s="20">
        <v>0</v>
      </c>
      <c r="N276" s="20">
        <v>221101.07111300001</v>
      </c>
      <c r="O276" s="153">
        <v>177946.21466600001</v>
      </c>
      <c r="P276" s="21">
        <v>2802.3025931653542</v>
      </c>
      <c r="Q276" s="20">
        <v>4321.1858700000003</v>
      </c>
      <c r="R276" s="20">
        <v>63509.882754999999</v>
      </c>
      <c r="S276" s="20">
        <v>626928.34096499998</v>
      </c>
      <c r="T276" s="20">
        <v>313112.38641899999</v>
      </c>
      <c r="U276" s="20">
        <v>1021839.5323580001</v>
      </c>
      <c r="V276" s="20">
        <v>0</v>
      </c>
      <c r="W276" s="20">
        <v>46853.786145999999</v>
      </c>
      <c r="X276" s="20">
        <v>0</v>
      </c>
      <c r="Y276" s="20">
        <v>46853.786145999999</v>
      </c>
      <c r="Z276" s="20">
        <v>974985.74621200003</v>
      </c>
      <c r="AA276" s="21">
        <v>15354.106239559054</v>
      </c>
      <c r="AB276" s="22">
        <v>0.63292605190703888</v>
      </c>
      <c r="AC276" s="22">
        <v>0.5098002760281104</v>
      </c>
      <c r="AD276" s="23">
        <v>0.17414301270510721</v>
      </c>
      <c r="AE276" s="23">
        <v>0.18251160630537827</v>
      </c>
      <c r="AF276" s="24">
        <v>100</v>
      </c>
      <c r="AG276" s="27">
        <v>12.380526794813189</v>
      </c>
      <c r="AH276" s="27">
        <v>13.380526794813189</v>
      </c>
      <c r="AI276" s="27">
        <v>13.288299757780688</v>
      </c>
      <c r="AJ276" s="27">
        <v>0.60173444476962779</v>
      </c>
      <c r="AK276" s="27">
        <v>29.650997166201506</v>
      </c>
      <c r="AL276" s="27">
        <v>5.4960082593054373</v>
      </c>
      <c r="AM276" s="27">
        <v>1.1147781285851399</v>
      </c>
      <c r="AN276" s="23">
        <v>4.5852391361175915E-2</v>
      </c>
      <c r="AO276" s="23">
        <v>0</v>
      </c>
      <c r="AP276" s="23">
        <v>4.8055867819643133E-2</v>
      </c>
      <c r="AQ276" s="24">
        <v>94.8</v>
      </c>
      <c r="AR276" s="65" t="s">
        <v>61</v>
      </c>
      <c r="AS276" s="157">
        <v>0.5</v>
      </c>
      <c r="AU276" s="32"/>
    </row>
    <row r="277" spans="1:47" ht="18" customHeight="1" x14ac:dyDescent="0.25">
      <c r="A277" s="16">
        <v>276</v>
      </c>
      <c r="B277" s="148" t="s">
        <v>755</v>
      </c>
      <c r="C277" s="150" t="s">
        <v>686</v>
      </c>
      <c r="D277" s="18">
        <v>454.75047750000004</v>
      </c>
      <c r="E277" s="150" t="s">
        <v>844</v>
      </c>
      <c r="F277" s="150" t="s">
        <v>856</v>
      </c>
      <c r="G277" s="18" t="s">
        <v>862</v>
      </c>
      <c r="H277" s="19" t="s">
        <v>704</v>
      </c>
      <c r="I277" s="20">
        <v>875265.31840800005</v>
      </c>
      <c r="J277" s="20">
        <v>653209.39914300002</v>
      </c>
      <c r="K277" s="20">
        <v>222055.91926500003</v>
      </c>
      <c r="L277" s="20">
        <v>118992.795082</v>
      </c>
      <c r="M277" s="20">
        <v>15250.627355000001</v>
      </c>
      <c r="N277" s="20">
        <v>119563.24061000001</v>
      </c>
      <c r="O277" s="153">
        <v>63163.721848000001</v>
      </c>
      <c r="P277" s="21">
        <v>1493.1485363113225</v>
      </c>
      <c r="Q277" s="20">
        <v>116391.85314200001</v>
      </c>
      <c r="R277" s="20">
        <v>279881.38756900001</v>
      </c>
      <c r="S277" s="20">
        <v>853945.33617000002</v>
      </c>
      <c r="T277" s="20">
        <v>58557.550057</v>
      </c>
      <c r="U277" s="20">
        <v>1701218.292229</v>
      </c>
      <c r="V277" s="20">
        <v>98833.186302999995</v>
      </c>
      <c r="W277" s="20">
        <v>1129308.698722</v>
      </c>
      <c r="X277" s="20">
        <v>80171.879348000002</v>
      </c>
      <c r="Y277" s="20">
        <v>1210730.57807</v>
      </c>
      <c r="Z277" s="20">
        <v>490487.71415900002</v>
      </c>
      <c r="AA277" s="21">
        <v>11594.804597449269</v>
      </c>
      <c r="AB277" s="22">
        <v>0.25370126588460334</v>
      </c>
      <c r="AC277" s="22">
        <v>7.2165228667904993E-2</v>
      </c>
      <c r="AD277" s="23">
        <v>3.7128522622009032E-2</v>
      </c>
      <c r="AE277" s="23">
        <v>0.12877737815778276</v>
      </c>
      <c r="AF277" s="24">
        <v>7.8398899813652951</v>
      </c>
      <c r="AG277" s="27">
        <v>-0.24383356195132408</v>
      </c>
      <c r="AH277" s="27">
        <v>0.75616643804867589</v>
      </c>
      <c r="AI277" s="27">
        <v>0.65310174610597083</v>
      </c>
      <c r="AJ277" s="27">
        <v>-3.1785830558439443</v>
      </c>
      <c r="AK277" s="27">
        <v>5.612157393405135</v>
      </c>
      <c r="AL277" s="27">
        <v>3.1272723277899934</v>
      </c>
      <c r="AM277" s="27">
        <v>14.947095934785789</v>
      </c>
      <c r="AN277" s="23">
        <v>0.71168443438475815</v>
      </c>
      <c r="AO277" s="23">
        <v>0.16345338941968057</v>
      </c>
      <c r="AP277" s="23">
        <v>2.4684218240734994</v>
      </c>
      <c r="AQ277" s="24">
        <v>62.400000000000006</v>
      </c>
      <c r="AR277" s="65" t="s">
        <v>73</v>
      </c>
      <c r="AS277" s="157">
        <v>0.3</v>
      </c>
      <c r="AU277" s="32"/>
    </row>
    <row r="278" spans="1:47" ht="18" customHeight="1" x14ac:dyDescent="0.25">
      <c r="A278" s="16">
        <v>277</v>
      </c>
      <c r="B278" s="148" t="s">
        <v>776</v>
      </c>
      <c r="C278" s="150" t="s">
        <v>686</v>
      </c>
      <c r="D278" s="18">
        <v>8831.7891</v>
      </c>
      <c r="E278" s="150" t="s">
        <v>829</v>
      </c>
      <c r="F278" s="150" t="s">
        <v>896</v>
      </c>
      <c r="G278" s="18" t="s">
        <v>897</v>
      </c>
      <c r="H278" s="19" t="s">
        <v>706</v>
      </c>
      <c r="I278" s="20">
        <v>1140796.7393980001</v>
      </c>
      <c r="J278" s="20">
        <v>730063.74035700003</v>
      </c>
      <c r="K278" s="20">
        <v>410732.99904099997</v>
      </c>
      <c r="L278" s="20">
        <v>355515.32912399998</v>
      </c>
      <c r="M278" s="20">
        <v>12252.273596999999</v>
      </c>
      <c r="N278" s="20">
        <v>471895.87716199999</v>
      </c>
      <c r="O278" s="153">
        <v>378757.43772500003</v>
      </c>
      <c r="P278" s="21">
        <v>1072.1424431574119</v>
      </c>
      <c r="Q278" s="20">
        <v>2131721.4534780001</v>
      </c>
      <c r="R278" s="20">
        <v>50608.781712999997</v>
      </c>
      <c r="S278" s="20">
        <v>3727716.4635120002</v>
      </c>
      <c r="T278" s="20">
        <v>1085792.298252</v>
      </c>
      <c r="U278" s="20">
        <v>7522941.1942149997</v>
      </c>
      <c r="V278" s="20">
        <v>165200</v>
      </c>
      <c r="W278" s="20">
        <v>1763255.862489</v>
      </c>
      <c r="X278" s="20">
        <v>797793.87454200001</v>
      </c>
      <c r="Y278" s="20">
        <v>3066609.8213169998</v>
      </c>
      <c r="Z278" s="20">
        <v>4456331.3728980003</v>
      </c>
      <c r="AA278" s="21">
        <v>12614.463848831037</v>
      </c>
      <c r="AB278" s="22">
        <v>0.36004047421957425</v>
      </c>
      <c r="AC278" s="22">
        <v>0.33201132563270719</v>
      </c>
      <c r="AD278" s="23">
        <v>5.0346989022891392E-2</v>
      </c>
      <c r="AE278" s="23">
        <v>8.499310442407472E-2</v>
      </c>
      <c r="AF278" s="24">
        <v>38.514964053491667</v>
      </c>
      <c r="AG278" s="27">
        <v>1.1141097799896045</v>
      </c>
      <c r="AH278" s="27">
        <v>2.1141097799896045</v>
      </c>
      <c r="AI278" s="27">
        <v>0.9051409066527103</v>
      </c>
      <c r="AJ278" s="27">
        <v>0.58071754597874137</v>
      </c>
      <c r="AK278" s="27">
        <v>0.34247614254004338</v>
      </c>
      <c r="AL278" s="27">
        <v>22.541477996198452</v>
      </c>
      <c r="AM278" s="27">
        <v>1.0506583452788814</v>
      </c>
      <c r="AN278" s="23">
        <v>0.40763442676850448</v>
      </c>
      <c r="AO278" s="23">
        <v>0.17902480937435003</v>
      </c>
      <c r="AP278" s="23">
        <v>0.68814672085813733</v>
      </c>
      <c r="AQ278" s="24">
        <v>82.4</v>
      </c>
      <c r="AR278" s="65" t="s">
        <v>64</v>
      </c>
      <c r="AS278" s="157">
        <v>0.5</v>
      </c>
      <c r="AU278" s="32"/>
    </row>
    <row r="279" spans="1:47" ht="18" customHeight="1" x14ac:dyDescent="0.25">
      <c r="A279" s="16">
        <v>278</v>
      </c>
      <c r="B279" s="148" t="s">
        <v>520</v>
      </c>
      <c r="C279" s="150" t="s">
        <v>686</v>
      </c>
      <c r="D279" s="18">
        <v>584.33461469999997</v>
      </c>
      <c r="E279" s="150" t="s">
        <v>844</v>
      </c>
      <c r="F279" s="150" t="s">
        <v>861</v>
      </c>
      <c r="G279" s="18" t="s">
        <v>862</v>
      </c>
      <c r="H279" s="19" t="s">
        <v>704</v>
      </c>
      <c r="I279" s="20">
        <v>925282.45151599997</v>
      </c>
      <c r="J279" s="20">
        <v>772618.42295599997</v>
      </c>
      <c r="K279" s="20">
        <v>152664.02856000001</v>
      </c>
      <c r="L279" s="20">
        <v>93460.967139</v>
      </c>
      <c r="M279" s="20">
        <v>2454.4995920000001</v>
      </c>
      <c r="N279" s="20">
        <v>119066.03510899999</v>
      </c>
      <c r="O279" s="153">
        <v>96316.333016999997</v>
      </c>
      <c r="P279" s="21">
        <v>4598.7788906771057</v>
      </c>
      <c r="Q279" s="20">
        <v>3225.4342919999999</v>
      </c>
      <c r="R279" s="20">
        <v>251574.151969</v>
      </c>
      <c r="S279" s="20">
        <v>523424.87834</v>
      </c>
      <c r="T279" s="20">
        <v>347536.72480700002</v>
      </c>
      <c r="U279" s="20">
        <v>1046990.857434</v>
      </c>
      <c r="V279" s="20">
        <v>4531.6982029999999</v>
      </c>
      <c r="W279" s="20">
        <v>268413.98301299999</v>
      </c>
      <c r="X279" s="20">
        <v>37342.075467000002</v>
      </c>
      <c r="Y279" s="20">
        <v>346415.01082299999</v>
      </c>
      <c r="Z279" s="20">
        <v>700575.84661100002</v>
      </c>
      <c r="AA279" s="21">
        <v>33450.125371200091</v>
      </c>
      <c r="AB279" s="22">
        <v>0.1649918122945836</v>
      </c>
      <c r="AC279" s="22">
        <v>0.10409398001571685</v>
      </c>
      <c r="AD279" s="23">
        <v>9.1993480490417334E-2</v>
      </c>
      <c r="AE279" s="23">
        <v>0.13748166380974358</v>
      </c>
      <c r="AF279" s="24">
        <v>48.509291057563956</v>
      </c>
      <c r="AG279" s="27">
        <v>0.95006561306699566</v>
      </c>
      <c r="AH279" s="27">
        <v>1.9500656130669958</v>
      </c>
      <c r="AI279" s="27">
        <v>1.9380489727422485</v>
      </c>
      <c r="AJ279" s="27">
        <v>3.6284036034205989</v>
      </c>
      <c r="AK279" s="27">
        <v>239.5393466462221</v>
      </c>
      <c r="AL279" s="27">
        <v>3.6779710644916217</v>
      </c>
      <c r="AM279" s="27">
        <v>2.6624019433625139</v>
      </c>
      <c r="AN279" s="23">
        <v>0.33086727392444037</v>
      </c>
      <c r="AO279" s="23">
        <v>5.3301973865699757E-2</v>
      </c>
      <c r="AP279" s="23">
        <v>0.49447181557680725</v>
      </c>
      <c r="AQ279" s="24">
        <v>83.6</v>
      </c>
      <c r="AR279" s="65" t="s">
        <v>64</v>
      </c>
      <c r="AS279" s="157">
        <v>0.5</v>
      </c>
      <c r="AU279" s="32"/>
    </row>
    <row r="280" spans="1:47" ht="18" customHeight="1" x14ac:dyDescent="0.25">
      <c r="A280" s="16">
        <v>279</v>
      </c>
      <c r="B280" s="148" t="s">
        <v>521</v>
      </c>
      <c r="C280" s="150" t="s">
        <v>686</v>
      </c>
      <c r="D280" s="18">
        <v>1256.7873556</v>
      </c>
      <c r="E280" s="150" t="s">
        <v>829</v>
      </c>
      <c r="F280" s="150" t="s">
        <v>866</v>
      </c>
      <c r="G280" s="18" t="s">
        <v>867</v>
      </c>
      <c r="H280" s="19" t="s">
        <v>709</v>
      </c>
      <c r="I280" s="20">
        <v>3624351.8681390001</v>
      </c>
      <c r="J280" s="20">
        <v>3013790.886953</v>
      </c>
      <c r="K280" s="20">
        <v>610560.98118599993</v>
      </c>
      <c r="L280" s="20">
        <v>242194.47443599999</v>
      </c>
      <c r="M280" s="20">
        <v>53569.733187999998</v>
      </c>
      <c r="N280" s="20">
        <v>298427.53115</v>
      </c>
      <c r="O280" s="153">
        <v>199636.712485</v>
      </c>
      <c r="P280" s="21">
        <v>3446.9766437587318</v>
      </c>
      <c r="Q280" s="20">
        <v>819032.54372299998</v>
      </c>
      <c r="R280" s="20">
        <v>272829.99204899999</v>
      </c>
      <c r="S280" s="20">
        <v>1552834.5954080001</v>
      </c>
      <c r="T280" s="20">
        <v>1104074.422669</v>
      </c>
      <c r="U280" s="20">
        <v>2872314.2047239998</v>
      </c>
      <c r="V280" s="20">
        <v>757079.87208899995</v>
      </c>
      <c r="W280" s="20">
        <v>1274811.3266390001</v>
      </c>
      <c r="X280" s="20">
        <v>185588.10042</v>
      </c>
      <c r="Y280" s="20">
        <v>1510282.3415250001</v>
      </c>
      <c r="Z280" s="20">
        <v>1362031.863199</v>
      </c>
      <c r="AA280" s="21">
        <v>23517.177587538659</v>
      </c>
      <c r="AB280" s="22">
        <v>0.16846073543612788</v>
      </c>
      <c r="AC280" s="22">
        <v>5.5082044941598809E-2</v>
      </c>
      <c r="AD280" s="23">
        <v>6.9503786235037973E-2</v>
      </c>
      <c r="AE280" s="23">
        <v>0.14657271821535353</v>
      </c>
      <c r="AF280" s="24">
        <v>5.570823548862661</v>
      </c>
      <c r="AG280" s="27">
        <v>0.21808973842584184</v>
      </c>
      <c r="AH280" s="27">
        <v>1.2180897384258418</v>
      </c>
      <c r="AI280" s="27">
        <v>0.57561620010048553</v>
      </c>
      <c r="AJ280" s="27">
        <v>13.036145802423286</v>
      </c>
      <c r="AK280" s="27">
        <v>3.6796961366803465</v>
      </c>
      <c r="AL280" s="27">
        <v>13.284286822425557</v>
      </c>
      <c r="AM280" s="27">
        <v>3.2827061235396231</v>
      </c>
      <c r="AN280" s="23">
        <v>0.52580680032883897</v>
      </c>
      <c r="AO280" s="23">
        <v>0.13625826636985555</v>
      </c>
      <c r="AP280" s="23">
        <v>1.1088450882329615</v>
      </c>
      <c r="AQ280" s="24">
        <v>86.8</v>
      </c>
      <c r="AR280" s="65" t="s">
        <v>64</v>
      </c>
      <c r="AS280" s="157">
        <v>0.5</v>
      </c>
      <c r="AU280" s="32"/>
    </row>
    <row r="281" spans="1:47" ht="18" customHeight="1" x14ac:dyDescent="0.25">
      <c r="A281" s="16">
        <v>280</v>
      </c>
      <c r="B281" s="148" t="s">
        <v>522</v>
      </c>
      <c r="C281" s="150" t="s">
        <v>686</v>
      </c>
      <c r="D281" s="18">
        <v>199.90050820000002</v>
      </c>
      <c r="E281" s="150" t="s">
        <v>844</v>
      </c>
      <c r="F281" s="150" t="s">
        <v>856</v>
      </c>
      <c r="G281" s="18" t="s">
        <v>862</v>
      </c>
      <c r="H281" s="19" t="s">
        <v>704</v>
      </c>
      <c r="I281" s="20">
        <v>158236.180394</v>
      </c>
      <c r="J281" s="20">
        <v>122527.155726</v>
      </c>
      <c r="K281" s="20">
        <v>35709.024667999991</v>
      </c>
      <c r="L281" s="20">
        <v>17648.310827000001</v>
      </c>
      <c r="M281" s="20">
        <v>52.393694000000004</v>
      </c>
      <c r="N281" s="20">
        <v>21310.816500999998</v>
      </c>
      <c r="O281" s="153">
        <v>16887.827383</v>
      </c>
      <c r="P281" s="21">
        <v>1009.5498958158726</v>
      </c>
      <c r="Q281" s="20">
        <v>4365.07431</v>
      </c>
      <c r="R281" s="20">
        <v>29900.011576000001</v>
      </c>
      <c r="S281" s="20">
        <v>115727.410213</v>
      </c>
      <c r="T281" s="20">
        <v>90716.665896999999</v>
      </c>
      <c r="U281" s="20">
        <v>217909.74530800001</v>
      </c>
      <c r="V281" s="20">
        <v>28.567634000000002</v>
      </c>
      <c r="W281" s="20">
        <v>13091.948702</v>
      </c>
      <c r="X281" s="20">
        <v>0</v>
      </c>
      <c r="Y281" s="20">
        <v>17309.742601999998</v>
      </c>
      <c r="Z281" s="20">
        <v>200600.002706</v>
      </c>
      <c r="AA281" s="21">
        <v>11991.815598279203</v>
      </c>
      <c r="AB281" s="22">
        <v>0.22566915214387978</v>
      </c>
      <c r="AC281" s="22">
        <v>0.10672544888880769</v>
      </c>
      <c r="AD281" s="23">
        <v>7.7499183706218597E-2</v>
      </c>
      <c r="AE281" s="23">
        <v>8.4186576047812184E-2</v>
      </c>
      <c r="AF281" s="24">
        <v>406.74392038476992</v>
      </c>
      <c r="AG281" s="27">
        <v>7.8395862867474291</v>
      </c>
      <c r="AH281" s="27">
        <v>8.8395862867474282</v>
      </c>
      <c r="AI281" s="27">
        <v>8.506169588488202</v>
      </c>
      <c r="AJ281" s="27">
        <v>1.5417301005368496</v>
      </c>
      <c r="AK281" s="27">
        <v>28.069890000566794</v>
      </c>
      <c r="AL281" s="27">
        <v>5.2921778973828983</v>
      </c>
      <c r="AM281" s="27">
        <v>1.7442900797705889</v>
      </c>
      <c r="AN281" s="23">
        <v>7.9435376226675417E-2</v>
      </c>
      <c r="AO281" s="23">
        <v>0</v>
      </c>
      <c r="AP281" s="23">
        <v>8.6289842315551771E-2</v>
      </c>
      <c r="AQ281" s="24">
        <v>77.599999999999994</v>
      </c>
      <c r="AR281" s="65" t="s">
        <v>66</v>
      </c>
      <c r="AS281" s="157">
        <v>0.5</v>
      </c>
      <c r="AU281" s="32"/>
    </row>
    <row r="282" spans="1:47" ht="18" customHeight="1" x14ac:dyDescent="0.25">
      <c r="A282" s="16">
        <v>281</v>
      </c>
      <c r="B282" s="148" t="s">
        <v>523</v>
      </c>
      <c r="C282" s="150" t="s">
        <v>686</v>
      </c>
      <c r="D282" s="18">
        <v>92.21303825999999</v>
      </c>
      <c r="E282" s="150" t="s">
        <v>848</v>
      </c>
      <c r="F282" s="150" t="s">
        <v>894</v>
      </c>
      <c r="G282" s="18" t="s">
        <v>893</v>
      </c>
      <c r="H282" s="19" t="s">
        <v>704</v>
      </c>
      <c r="I282" s="20">
        <v>1216975.7293980001</v>
      </c>
      <c r="J282" s="20">
        <v>1058954.0963979999</v>
      </c>
      <c r="K282" s="20">
        <v>158021.63300000006</v>
      </c>
      <c r="L282" s="20">
        <v>-51191.694011</v>
      </c>
      <c r="M282" s="20">
        <v>30076.723817999999</v>
      </c>
      <c r="N282" s="20">
        <v>-50609.995041999995</v>
      </c>
      <c r="O282" s="153">
        <v>-77582.695563999994</v>
      </c>
      <c r="P282" s="21">
        <v>-1707.924117529451</v>
      </c>
      <c r="Q282" s="20">
        <v>453401.33217800001</v>
      </c>
      <c r="R282" s="20">
        <v>113084.42747</v>
      </c>
      <c r="S282" s="20">
        <v>730937.391818</v>
      </c>
      <c r="T282" s="20">
        <v>313793.25840799999</v>
      </c>
      <c r="U282" s="20">
        <v>1062322.538806</v>
      </c>
      <c r="V282" s="20">
        <v>353645.46650099999</v>
      </c>
      <c r="W282" s="20">
        <v>589032.51198700001</v>
      </c>
      <c r="X282" s="20">
        <v>41268.235704999999</v>
      </c>
      <c r="Y282" s="20">
        <v>630468.747692</v>
      </c>
      <c r="Z282" s="20">
        <v>431853.79111399991</v>
      </c>
      <c r="AA282" s="21">
        <v>9506.9332114360786</v>
      </c>
      <c r="AB282" s="22">
        <v>0.12984780976541613</v>
      </c>
      <c r="AC282" s="22">
        <v>-6.3750404950456765E-2</v>
      </c>
      <c r="AD282" s="23">
        <v>-7.3031205429566856E-2</v>
      </c>
      <c r="AE282" s="23">
        <v>-0.17965037510466098</v>
      </c>
      <c r="AF282" s="24">
        <v>-1.6826964049758459</v>
      </c>
      <c r="AG282" s="27">
        <v>0.24091179509312358</v>
      </c>
      <c r="AH282" s="27">
        <v>1.2409117950931237</v>
      </c>
      <c r="AI282" s="27">
        <v>0.47117273493746509</v>
      </c>
      <c r="AJ282" s="27">
        <v>8.5759963353433903</v>
      </c>
      <c r="AK282" s="27">
        <v>2.3355778230979416</v>
      </c>
      <c r="AL282" s="27">
        <v>10.761656194623701</v>
      </c>
      <c r="AM282" s="27">
        <v>3.87827238727884</v>
      </c>
      <c r="AN282" s="23">
        <v>0.5934814754101112</v>
      </c>
      <c r="AO282" s="23">
        <v>9.5560665563558966E-2</v>
      </c>
      <c r="AP282" s="23">
        <v>1.4599124997042578</v>
      </c>
      <c r="AQ282" s="24">
        <v>64</v>
      </c>
      <c r="AR282" s="65" t="s">
        <v>73</v>
      </c>
      <c r="AS282" s="157">
        <v>0.3</v>
      </c>
      <c r="AU282" s="32"/>
    </row>
    <row r="283" spans="1:47" ht="18" customHeight="1" x14ac:dyDescent="0.25">
      <c r="A283" s="16">
        <v>282</v>
      </c>
      <c r="B283" s="148" t="s">
        <v>525</v>
      </c>
      <c r="C283" s="150" t="s">
        <v>686</v>
      </c>
      <c r="D283" s="18">
        <v>562.0326</v>
      </c>
      <c r="E283" s="150" t="s">
        <v>844</v>
      </c>
      <c r="F283" s="150" t="s">
        <v>856</v>
      </c>
      <c r="G283" s="18" t="s">
        <v>854</v>
      </c>
      <c r="H283" s="19" t="s">
        <v>709</v>
      </c>
      <c r="I283" s="20">
        <v>177880.173148</v>
      </c>
      <c r="J283" s="20">
        <v>89975.803732</v>
      </c>
      <c r="K283" s="20">
        <v>87904.369416000001</v>
      </c>
      <c r="L283" s="20">
        <v>70916.253662000003</v>
      </c>
      <c r="M283" s="20">
        <v>0</v>
      </c>
      <c r="N283" s="20">
        <v>86308.386452000006</v>
      </c>
      <c r="O283" s="153">
        <v>68867.897524</v>
      </c>
      <c r="P283" s="21">
        <v>5385.3532627463246</v>
      </c>
      <c r="Q283" s="20">
        <v>3327.0847589999998</v>
      </c>
      <c r="R283" s="20">
        <v>100954.9706</v>
      </c>
      <c r="S283" s="20">
        <v>290050.239138</v>
      </c>
      <c r="T283" s="20">
        <v>95668.044422999999</v>
      </c>
      <c r="U283" s="20">
        <v>389435.73316300003</v>
      </c>
      <c r="V283" s="20">
        <v>0</v>
      </c>
      <c r="W283" s="20">
        <v>35904.937859999998</v>
      </c>
      <c r="X283" s="20">
        <v>0</v>
      </c>
      <c r="Y283" s="20">
        <v>35904.937859999998</v>
      </c>
      <c r="Z283" s="20">
        <v>353530.79530300002</v>
      </c>
      <c r="AA283" s="21">
        <v>27645.511049655928</v>
      </c>
      <c r="AB283" s="22">
        <v>0.49417744462651125</v>
      </c>
      <c r="AC283" s="22">
        <v>0.38715893011134228</v>
      </c>
      <c r="AD283" s="23">
        <v>0.17684021177166873</v>
      </c>
      <c r="AE283" s="23">
        <v>0.19480027889784116</v>
      </c>
      <c r="AF283" s="24">
        <v>100</v>
      </c>
      <c r="AG283" s="27">
        <v>7.0782827216958175</v>
      </c>
      <c r="AH283" s="27">
        <v>8.0782827216958175</v>
      </c>
      <c r="AI283" s="27">
        <v>7.9856190114291996</v>
      </c>
      <c r="AJ283" s="27">
        <v>0.69991525420107437</v>
      </c>
      <c r="AK283" s="27">
        <v>27.043435995614203</v>
      </c>
      <c r="AL283" s="27">
        <v>1.7619753845780428</v>
      </c>
      <c r="AM283" s="27">
        <v>1.859347854561507</v>
      </c>
      <c r="AN283" s="23">
        <v>9.2197337846683491E-2</v>
      </c>
      <c r="AO283" s="23">
        <v>0</v>
      </c>
      <c r="AP283" s="23">
        <v>0.10156099083030946</v>
      </c>
      <c r="AQ283" s="24">
        <v>87.6</v>
      </c>
      <c r="AR283" s="65" t="s">
        <v>64</v>
      </c>
      <c r="AS283" s="157">
        <v>0.5</v>
      </c>
      <c r="AU283" s="32"/>
    </row>
    <row r="284" spans="1:47" ht="18" customHeight="1" x14ac:dyDescent="0.25">
      <c r="A284" s="16">
        <v>283</v>
      </c>
      <c r="B284" s="148" t="s">
        <v>526</v>
      </c>
      <c r="C284" s="150" t="s">
        <v>686</v>
      </c>
      <c r="D284" s="18">
        <v>884</v>
      </c>
      <c r="E284" s="150" t="s">
        <v>844</v>
      </c>
      <c r="F284" s="150" t="s">
        <v>845</v>
      </c>
      <c r="G284" s="18" t="s">
        <v>904</v>
      </c>
      <c r="H284" s="19" t="s">
        <v>704</v>
      </c>
      <c r="I284" s="20">
        <v>1430532.2737759999</v>
      </c>
      <c r="J284" s="20">
        <v>917352.457452</v>
      </c>
      <c r="K284" s="20">
        <v>513179.81632400007</v>
      </c>
      <c r="L284" s="20">
        <v>361910.36618399998</v>
      </c>
      <c r="M284" s="20">
        <v>192916.116583</v>
      </c>
      <c r="N284" s="20">
        <v>368550.493227</v>
      </c>
      <c r="O284" s="153">
        <v>127921.970245</v>
      </c>
      <c r="P284" s="21">
        <v>1279.2197024500001</v>
      </c>
      <c r="Q284" s="20">
        <v>3807902.305464</v>
      </c>
      <c r="R284" s="20">
        <v>425639.80050200003</v>
      </c>
      <c r="S284" s="20">
        <v>4498224.7914110003</v>
      </c>
      <c r="T284" s="20">
        <v>199802.13429300001</v>
      </c>
      <c r="U284" s="20">
        <v>6649257.0687589999</v>
      </c>
      <c r="V284" s="20">
        <v>1192790.0775649999</v>
      </c>
      <c r="W284" s="20">
        <v>4683851.389858</v>
      </c>
      <c r="X284" s="20">
        <v>766202.39966800006</v>
      </c>
      <c r="Y284" s="20">
        <v>5541305.7850660002</v>
      </c>
      <c r="Z284" s="20">
        <v>1107951.283693</v>
      </c>
      <c r="AA284" s="21">
        <v>11079.51283693</v>
      </c>
      <c r="AB284" s="22">
        <v>0.35873347685433371</v>
      </c>
      <c r="AC284" s="22">
        <v>8.9422638405311977E-2</v>
      </c>
      <c r="AD284" s="23">
        <v>1.9238535812674637E-2</v>
      </c>
      <c r="AE284" s="23">
        <v>0.11545811817520819</v>
      </c>
      <c r="AF284" s="24">
        <v>1.9104183712325313</v>
      </c>
      <c r="AG284" s="27">
        <v>-3.9631188736888451E-2</v>
      </c>
      <c r="AH284" s="27">
        <v>0.96036881126311158</v>
      </c>
      <c r="AI284" s="27">
        <v>0.14738351593343973</v>
      </c>
      <c r="AJ284" s="27">
        <v>-7.7065048098936488</v>
      </c>
      <c r="AK284" s="27">
        <v>0.24090756113561029</v>
      </c>
      <c r="AL284" s="27">
        <v>3.3608987507484702</v>
      </c>
      <c r="AM284" s="27">
        <v>7.1597447086235553</v>
      </c>
      <c r="AN284" s="23">
        <v>0.83337216891513788</v>
      </c>
      <c r="AO284" s="23">
        <v>0.6915488171231774</v>
      </c>
      <c r="AP284" s="23">
        <v>5.0013984067926129</v>
      </c>
      <c r="AQ284" s="24">
        <v>54.399999999999991</v>
      </c>
      <c r="AR284" s="65" t="s">
        <v>77</v>
      </c>
      <c r="AS284" s="157">
        <v>0.2</v>
      </c>
      <c r="AU284" s="32"/>
    </row>
    <row r="285" spans="1:47" ht="18" customHeight="1" x14ac:dyDescent="0.25">
      <c r="A285" s="16">
        <v>284</v>
      </c>
      <c r="B285" s="148" t="s">
        <v>791</v>
      </c>
      <c r="C285" s="150" t="s">
        <v>686</v>
      </c>
      <c r="D285" s="18">
        <v>30.8568</v>
      </c>
      <c r="E285" s="150" t="s">
        <v>842</v>
      </c>
      <c r="F285" s="150" t="s">
        <v>902</v>
      </c>
      <c r="G285" s="18" t="s">
        <v>901</v>
      </c>
      <c r="H285" s="19" t="s">
        <v>704</v>
      </c>
      <c r="I285" s="20">
        <v>523263.00919900002</v>
      </c>
      <c r="J285" s="20">
        <v>479901.95815100003</v>
      </c>
      <c r="K285" s="20">
        <v>43361.051047999972</v>
      </c>
      <c r="L285" s="20">
        <v>22016.076418000001</v>
      </c>
      <c r="M285" s="20">
        <v>4839.2908770000004</v>
      </c>
      <c r="N285" s="20">
        <v>21153.871695000002</v>
      </c>
      <c r="O285" s="153">
        <v>14407.384755999999</v>
      </c>
      <c r="P285" s="21">
        <v>859.11656267143712</v>
      </c>
      <c r="Q285" s="20">
        <v>71716.149256999997</v>
      </c>
      <c r="R285" s="20">
        <v>45572.309813</v>
      </c>
      <c r="S285" s="20">
        <v>162613.51390300001</v>
      </c>
      <c r="T285" s="20">
        <v>6911.0043189999997</v>
      </c>
      <c r="U285" s="20">
        <v>341092.03311399999</v>
      </c>
      <c r="V285" s="20">
        <v>59110.9</v>
      </c>
      <c r="W285" s="20">
        <v>143313.43179999999</v>
      </c>
      <c r="X285" s="20">
        <v>3398.8640049999999</v>
      </c>
      <c r="Y285" s="20">
        <v>146712.295805</v>
      </c>
      <c r="Z285" s="20">
        <v>194379.73730899999</v>
      </c>
      <c r="AA285" s="21">
        <v>11590.920531246273</v>
      </c>
      <c r="AB285" s="22">
        <v>8.2866646955182546E-2</v>
      </c>
      <c r="AC285" s="22">
        <v>2.7533734475239366E-2</v>
      </c>
      <c r="AD285" s="23">
        <v>4.2238995219172286E-2</v>
      </c>
      <c r="AE285" s="23">
        <v>7.411978715197555E-2</v>
      </c>
      <c r="AF285" s="24">
        <v>4.3712750964277278</v>
      </c>
      <c r="AG285" s="27">
        <v>0.13467043431026138</v>
      </c>
      <c r="AH285" s="27">
        <v>1.1346704343102614</v>
      </c>
      <c r="AI285" s="27">
        <v>0.63425572540089037</v>
      </c>
      <c r="AJ285" s="27">
        <v>27.111957680100414</v>
      </c>
      <c r="AK285" s="27">
        <v>6.6916860863685903</v>
      </c>
      <c r="AL285" s="27">
        <v>11.482038355004194</v>
      </c>
      <c r="AM285" s="27">
        <v>75.714467108698685</v>
      </c>
      <c r="AN285" s="23">
        <v>0.43012524938090752</v>
      </c>
      <c r="AO285" s="23">
        <v>1.7485690906130415E-2</v>
      </c>
      <c r="AP285" s="23">
        <v>0.75477155096560089</v>
      </c>
      <c r="AQ285" s="24">
        <v>78.399999999999991</v>
      </c>
      <c r="AR285" s="65" t="s">
        <v>66</v>
      </c>
      <c r="AS285" s="157">
        <v>0.5</v>
      </c>
      <c r="AU285" s="32"/>
    </row>
    <row r="286" spans="1:47" ht="18" customHeight="1" x14ac:dyDescent="0.25">
      <c r="A286" s="16">
        <v>285</v>
      </c>
      <c r="B286" s="148" t="s">
        <v>527</v>
      </c>
      <c r="C286" s="150" t="s">
        <v>686</v>
      </c>
      <c r="D286" s="18">
        <v>933.15113695999992</v>
      </c>
      <c r="E286" s="150" t="s">
        <v>795</v>
      </c>
      <c r="F286" s="150" t="s">
        <v>852</v>
      </c>
      <c r="G286" s="18" t="s">
        <v>850</v>
      </c>
      <c r="H286" s="19" t="s">
        <v>704</v>
      </c>
      <c r="I286" s="20">
        <v>4188048.403738</v>
      </c>
      <c r="J286" s="20">
        <v>4001997.172053</v>
      </c>
      <c r="K286" s="20">
        <v>186051.23168500001</v>
      </c>
      <c r="L286" s="20">
        <v>89011.373770000006</v>
      </c>
      <c r="M286" s="20">
        <v>55775.545254999997</v>
      </c>
      <c r="N286" s="20">
        <v>184564.025918</v>
      </c>
      <c r="O286" s="153">
        <v>98398.344735999999</v>
      </c>
      <c r="P286" s="21">
        <v>1048.1469806297475</v>
      </c>
      <c r="Q286" s="20">
        <v>1167878.317147</v>
      </c>
      <c r="R286" s="20">
        <v>385337.21454000002</v>
      </c>
      <c r="S286" s="20">
        <v>2751173.8907539998</v>
      </c>
      <c r="T286" s="20">
        <v>576461.83719800005</v>
      </c>
      <c r="U286" s="20">
        <v>5019131.2654560003</v>
      </c>
      <c r="V286" s="20">
        <v>807607.12871900003</v>
      </c>
      <c r="W286" s="20">
        <v>2149422.9481990002</v>
      </c>
      <c r="X286" s="20">
        <v>201245.687014</v>
      </c>
      <c r="Y286" s="20">
        <v>2546696.803696</v>
      </c>
      <c r="Z286" s="20">
        <v>2472434.4617610001</v>
      </c>
      <c r="AA286" s="21">
        <v>26336.568189765603</v>
      </c>
      <c r="AB286" s="22">
        <v>4.4424326977439393E-2</v>
      </c>
      <c r="AC286" s="22">
        <v>2.3495035216922412E-2</v>
      </c>
      <c r="AD286" s="23">
        <v>1.9604656569399418E-2</v>
      </c>
      <c r="AE286" s="23">
        <v>3.9798160985798359E-2</v>
      </c>
      <c r="AF286" s="24">
        <v>3.3090492450444446</v>
      </c>
      <c r="AG286" s="27">
        <v>0.2799592993362271</v>
      </c>
      <c r="AH286" s="27">
        <v>1.279959299336227</v>
      </c>
      <c r="AI286" s="27">
        <v>0.73661425031943661</v>
      </c>
      <c r="AJ286" s="27">
        <v>6.9597704092590025</v>
      </c>
      <c r="AK286" s="27">
        <v>3.4267244397767782</v>
      </c>
      <c r="AL286" s="27">
        <v>10.868528254499173</v>
      </c>
      <c r="AM286" s="27">
        <v>7.2650922116454195</v>
      </c>
      <c r="AN286" s="23">
        <v>0.50739792784929816</v>
      </c>
      <c r="AO286" s="23">
        <v>8.1395762001578817E-2</v>
      </c>
      <c r="AP286" s="23">
        <v>1.0300361215164855</v>
      </c>
      <c r="AQ286" s="24">
        <v>74.400000000000006</v>
      </c>
      <c r="AR286" s="65" t="s">
        <v>68</v>
      </c>
      <c r="AS286" s="157">
        <v>0.3</v>
      </c>
      <c r="AU286" s="32"/>
    </row>
    <row r="287" spans="1:47" ht="18" customHeight="1" x14ac:dyDescent="0.25">
      <c r="A287" s="16">
        <v>286</v>
      </c>
      <c r="B287" s="148" t="s">
        <v>935</v>
      </c>
      <c r="C287" s="150" t="s">
        <v>686</v>
      </c>
      <c r="D287" s="18">
        <v>2545.6200000000003</v>
      </c>
      <c r="E287" s="150" t="s">
        <v>874</v>
      </c>
      <c r="F287" s="150" t="s">
        <v>878</v>
      </c>
      <c r="G287" s="18" t="s">
        <v>873</v>
      </c>
      <c r="H287" s="19" t="s">
        <v>704</v>
      </c>
      <c r="I287" s="20">
        <v>286245.77613900002</v>
      </c>
      <c r="J287" s="20">
        <v>101631.787389</v>
      </c>
      <c r="K287" s="20">
        <v>184613.98874999999</v>
      </c>
      <c r="L287" s="20">
        <v>177968.30450699999</v>
      </c>
      <c r="M287" s="20">
        <v>51620.377865000002</v>
      </c>
      <c r="N287" s="20">
        <v>248793.27591600001</v>
      </c>
      <c r="O287" s="153">
        <v>189996.78526100001</v>
      </c>
      <c r="P287" s="21">
        <v>1985.3373590491119</v>
      </c>
      <c r="Q287" s="20">
        <v>1133.0873859999999</v>
      </c>
      <c r="R287" s="20">
        <v>30122.515596000001</v>
      </c>
      <c r="S287" s="20">
        <v>141359.45900599999</v>
      </c>
      <c r="T287" s="20">
        <v>783884.115475</v>
      </c>
      <c r="U287" s="20">
        <v>1788190.8888059999</v>
      </c>
      <c r="V287" s="20">
        <v>129021.443648</v>
      </c>
      <c r="W287" s="20">
        <v>254552.92050599999</v>
      </c>
      <c r="X287" s="20">
        <v>424622.98308699997</v>
      </c>
      <c r="Y287" s="20">
        <v>679175.90359300002</v>
      </c>
      <c r="Z287" s="20">
        <v>1109014.9852130001</v>
      </c>
      <c r="AA287" s="21">
        <v>11588.45334600836</v>
      </c>
      <c r="AB287" s="22">
        <v>0.64494921546144335</v>
      </c>
      <c r="AC287" s="22">
        <v>0.66375402223835156</v>
      </c>
      <c r="AD287" s="23">
        <v>0.1062508406962433</v>
      </c>
      <c r="AE287" s="23">
        <v>0.17132030476983029</v>
      </c>
      <c r="AF287" s="24">
        <v>4.8196717305451671</v>
      </c>
      <c r="AG287" s="27">
        <v>-0.44467555616723697</v>
      </c>
      <c r="AH287" s="27">
        <v>0.55532444383276303</v>
      </c>
      <c r="AI287" s="27">
        <v>0.55087315966070305</v>
      </c>
      <c r="AJ287" s="27">
        <v>-2.5288190001946358</v>
      </c>
      <c r="AK287" s="27">
        <v>89.694571349680544</v>
      </c>
      <c r="AL287" s="27">
        <v>9.5027181653118937</v>
      </c>
      <c r="AM287" s="27">
        <v>0.36516338383199337</v>
      </c>
      <c r="AN287" s="23">
        <v>0.37981174596325973</v>
      </c>
      <c r="AO287" s="23">
        <v>0.38288299865077646</v>
      </c>
      <c r="AP287" s="23">
        <v>0.61241363971520713</v>
      </c>
      <c r="AQ287" s="24">
        <v>71.2</v>
      </c>
      <c r="AR287" s="65" t="s">
        <v>68</v>
      </c>
      <c r="AS287" s="157">
        <v>0.3</v>
      </c>
      <c r="AU287" s="32"/>
    </row>
    <row r="288" spans="1:47" ht="18" customHeight="1" x14ac:dyDescent="0.25">
      <c r="A288" s="16">
        <v>287</v>
      </c>
      <c r="B288" s="148" t="s">
        <v>529</v>
      </c>
      <c r="C288" s="150" t="s">
        <v>686</v>
      </c>
      <c r="D288" s="18">
        <v>202.3</v>
      </c>
      <c r="E288" s="150" t="s">
        <v>874</v>
      </c>
      <c r="F288" s="150" t="s">
        <v>878</v>
      </c>
      <c r="G288" s="18" t="s">
        <v>873</v>
      </c>
      <c r="H288" s="19" t="s">
        <v>704</v>
      </c>
      <c r="I288" s="20">
        <v>825362.989008</v>
      </c>
      <c r="J288" s="20">
        <v>570364.66692400002</v>
      </c>
      <c r="K288" s="20">
        <v>254998.32208399996</v>
      </c>
      <c r="L288" s="20">
        <v>26500.237967000001</v>
      </c>
      <c r="M288" s="20">
        <v>7589.9467459999996</v>
      </c>
      <c r="N288" s="20">
        <v>28903.972335999999</v>
      </c>
      <c r="O288" s="153">
        <v>17208.090111000001</v>
      </c>
      <c r="P288" s="21">
        <v>2024.4811895294117</v>
      </c>
      <c r="Q288" s="20">
        <v>16666.742290999999</v>
      </c>
      <c r="R288" s="20">
        <v>13693.968901</v>
      </c>
      <c r="S288" s="20">
        <v>139343.470011</v>
      </c>
      <c r="T288" s="20">
        <v>248079.19349599999</v>
      </c>
      <c r="U288" s="20">
        <v>390995.06826899998</v>
      </c>
      <c r="V288" s="20">
        <v>9580.5470000000005</v>
      </c>
      <c r="W288" s="20">
        <v>167430.93195900001</v>
      </c>
      <c r="X288" s="20">
        <v>75329.269438999996</v>
      </c>
      <c r="Y288" s="20">
        <v>249724.78878599999</v>
      </c>
      <c r="Z288" s="20">
        <v>141270.27948299999</v>
      </c>
      <c r="AA288" s="21">
        <v>16620.032880352941</v>
      </c>
      <c r="AB288" s="22">
        <v>0.30895294007607643</v>
      </c>
      <c r="AC288" s="22">
        <v>2.0849117709630192E-2</v>
      </c>
      <c r="AD288" s="23">
        <v>4.4011015758288384E-2</v>
      </c>
      <c r="AE288" s="23">
        <v>0.12180969821802304</v>
      </c>
      <c r="AF288" s="24">
        <v>3.8081917177130085</v>
      </c>
      <c r="AG288" s="27">
        <v>-0.1677555133891149</v>
      </c>
      <c r="AH288" s="27">
        <v>0.83224448661088513</v>
      </c>
      <c r="AI288" s="27">
        <v>0.73270050094471617</v>
      </c>
      <c r="AJ288" s="27">
        <v>-29.385459979831698</v>
      </c>
      <c r="AK288" s="27">
        <v>34.221724735732884</v>
      </c>
      <c r="AL288" s="27">
        <v>60.272006967076429</v>
      </c>
      <c r="AM288" s="27">
        <v>3.3270141577645371</v>
      </c>
      <c r="AN288" s="23">
        <v>0.63869038014104129</v>
      </c>
      <c r="AO288" s="23">
        <v>0.53322800602277332</v>
      </c>
      <c r="AP288" s="23">
        <v>1.7677093136638911</v>
      </c>
      <c r="AQ288" s="24">
        <v>70.8</v>
      </c>
      <c r="AR288" s="65" t="s">
        <v>68</v>
      </c>
      <c r="AS288" s="157">
        <v>0.3</v>
      </c>
      <c r="AU288" s="32"/>
    </row>
    <row r="289" spans="1:47" ht="18" customHeight="1" x14ac:dyDescent="0.25">
      <c r="A289" s="16">
        <v>288</v>
      </c>
      <c r="B289" s="148" t="s">
        <v>530</v>
      </c>
      <c r="C289" s="150" t="s">
        <v>686</v>
      </c>
      <c r="D289" s="18">
        <v>190.73965138</v>
      </c>
      <c r="E289" s="150" t="s">
        <v>844</v>
      </c>
      <c r="F289" s="150" t="s">
        <v>845</v>
      </c>
      <c r="G289" s="18" t="s">
        <v>904</v>
      </c>
      <c r="H289" s="19" t="s">
        <v>704</v>
      </c>
      <c r="I289" s="20">
        <v>179747.069686</v>
      </c>
      <c r="J289" s="20">
        <v>128098.61062799999</v>
      </c>
      <c r="K289" s="20">
        <v>51648.459058</v>
      </c>
      <c r="L289" s="20">
        <v>37679.668032000001</v>
      </c>
      <c r="M289" s="20">
        <v>1776.436715</v>
      </c>
      <c r="N289" s="20">
        <v>41499.813444000007</v>
      </c>
      <c r="O289" s="153">
        <v>28926.592532999999</v>
      </c>
      <c r="P289" s="21">
        <v>893.24704531380382</v>
      </c>
      <c r="Q289" s="20">
        <v>42404.322523000003</v>
      </c>
      <c r="R289" s="20">
        <v>55720.611258999998</v>
      </c>
      <c r="S289" s="20">
        <v>230656.92546</v>
      </c>
      <c r="T289" s="20">
        <v>25984.256163999999</v>
      </c>
      <c r="U289" s="20">
        <v>537176.28389099997</v>
      </c>
      <c r="V289" s="20">
        <v>11834.276599999999</v>
      </c>
      <c r="W289" s="20">
        <v>72203.515832000005</v>
      </c>
      <c r="X289" s="20">
        <v>7314.1684340000002</v>
      </c>
      <c r="Y289" s="20">
        <v>107944.949266</v>
      </c>
      <c r="Z289" s="20">
        <v>429231.33462500002</v>
      </c>
      <c r="AA289" s="21">
        <v>13254.572621109139</v>
      </c>
      <c r="AB289" s="22">
        <v>0.28733964424691122</v>
      </c>
      <c r="AC289" s="22">
        <v>0.16092942479413899</v>
      </c>
      <c r="AD289" s="23">
        <v>5.3849347784813185E-2</v>
      </c>
      <c r="AE289" s="23">
        <v>6.7391614263837135E-2</v>
      </c>
      <c r="AF289" s="24">
        <v>23.361267583348731</v>
      </c>
      <c r="AG289" s="27">
        <v>2.1945386980418307</v>
      </c>
      <c r="AH289" s="27">
        <v>3.1945386980418307</v>
      </c>
      <c r="AI289" s="27">
        <v>2.6072498100372004</v>
      </c>
      <c r="AJ289" s="27">
        <v>1.1343843600967061</v>
      </c>
      <c r="AK289" s="27">
        <v>3.0208856787776677</v>
      </c>
      <c r="AL289" s="27">
        <v>3.2258632061752057</v>
      </c>
      <c r="AM289" s="27">
        <v>6.9175376255346253</v>
      </c>
      <c r="AN289" s="23">
        <v>0.20094883654227635</v>
      </c>
      <c r="AO289" s="23">
        <v>1.7040154909450069E-2</v>
      </c>
      <c r="AP289" s="23">
        <v>0.25148431756574019</v>
      </c>
      <c r="AQ289" s="24">
        <v>84.8</v>
      </c>
      <c r="AR289" s="65" t="s">
        <v>64</v>
      </c>
      <c r="AS289" s="157">
        <v>0.5</v>
      </c>
      <c r="AU289" s="32"/>
    </row>
    <row r="290" spans="1:47" ht="18" customHeight="1" x14ac:dyDescent="0.25">
      <c r="A290" s="16">
        <v>289</v>
      </c>
      <c r="B290" s="148" t="s">
        <v>923</v>
      </c>
      <c r="C290" s="150" t="s">
        <v>686</v>
      </c>
      <c r="D290" s="18">
        <v>50.777981400000002</v>
      </c>
      <c r="E290" s="150" t="s">
        <v>844</v>
      </c>
      <c r="F290" s="150" t="s">
        <v>845</v>
      </c>
      <c r="G290" s="18" t="s">
        <v>904</v>
      </c>
      <c r="H290" s="19" t="s">
        <v>704</v>
      </c>
      <c r="I290" s="20">
        <v>90947.733550999998</v>
      </c>
      <c r="J290" s="20">
        <v>86141.561637999999</v>
      </c>
      <c r="K290" s="20">
        <v>4806.171913000001</v>
      </c>
      <c r="L290" s="20">
        <v>2712.5008549999998</v>
      </c>
      <c r="M290" s="20">
        <v>541.34903499999996</v>
      </c>
      <c r="N290" s="20">
        <v>7216.2768290000004</v>
      </c>
      <c r="O290" s="153">
        <v>5277.1491539999997</v>
      </c>
      <c r="P290" s="21">
        <v>193.30223761986727</v>
      </c>
      <c r="Q290" s="20">
        <v>13542.797744</v>
      </c>
      <c r="R290" s="20">
        <v>60546.100805000002</v>
      </c>
      <c r="S290" s="20">
        <v>82683.564161000002</v>
      </c>
      <c r="T290" s="20">
        <v>33694.174054000003</v>
      </c>
      <c r="U290" s="20">
        <v>309532.27189500001</v>
      </c>
      <c r="V290" s="20">
        <v>1484.3420920000001</v>
      </c>
      <c r="W290" s="20">
        <v>23333.457856000001</v>
      </c>
      <c r="X290" s="20">
        <v>1861.6822999999999</v>
      </c>
      <c r="Y290" s="20">
        <v>25195.140156000001</v>
      </c>
      <c r="Z290" s="20">
        <v>284337.13173899997</v>
      </c>
      <c r="AA290" s="21">
        <v>10415.283366001233</v>
      </c>
      <c r="AB290" s="22">
        <v>5.2845428086505136E-2</v>
      </c>
      <c r="AC290" s="22">
        <v>5.802397649679502E-2</v>
      </c>
      <c r="AD290" s="23">
        <v>1.7048784999678875E-2</v>
      </c>
      <c r="AE290" s="23">
        <v>1.8559479452173781E-2</v>
      </c>
      <c r="AF290" s="24">
        <v>13.33017399578444</v>
      </c>
      <c r="AG290" s="27">
        <v>2.5435624103068215</v>
      </c>
      <c r="AH290" s="27">
        <v>3.5435624103068215</v>
      </c>
      <c r="AI290" s="27">
        <v>2.9631598901326597</v>
      </c>
      <c r="AJ290" s="27">
        <v>1.5323937767460751</v>
      </c>
      <c r="AK290" s="27">
        <v>6.360691731969796</v>
      </c>
      <c r="AL290" s="27">
        <v>1.5021237097317648</v>
      </c>
      <c r="AM290" s="27">
        <v>2.6992124337353549</v>
      </c>
      <c r="AN290" s="23">
        <v>8.139745817698367E-2</v>
      </c>
      <c r="AO290" s="23">
        <v>6.5474469993208051E-3</v>
      </c>
      <c r="AP290" s="23">
        <v>8.8610094650343585E-2</v>
      </c>
      <c r="AQ290" s="24">
        <v>78</v>
      </c>
      <c r="AR290" s="65" t="s">
        <v>66</v>
      </c>
      <c r="AS290" s="157">
        <v>0.5</v>
      </c>
      <c r="AU290" s="32"/>
    </row>
    <row r="291" spans="1:47" ht="18" customHeight="1" x14ac:dyDescent="0.25">
      <c r="A291" s="16">
        <v>290</v>
      </c>
      <c r="B291" s="148" t="s">
        <v>534</v>
      </c>
      <c r="C291" s="150" t="s">
        <v>686</v>
      </c>
      <c r="D291" s="18">
        <v>568.91004390000001</v>
      </c>
      <c r="E291" s="150" t="s">
        <v>844</v>
      </c>
      <c r="F291" s="150" t="s">
        <v>845</v>
      </c>
      <c r="G291" s="18" t="s">
        <v>904</v>
      </c>
      <c r="H291" s="19" t="s">
        <v>704</v>
      </c>
      <c r="I291" s="20">
        <v>1178247.1493929999</v>
      </c>
      <c r="J291" s="20">
        <v>899422.98285699997</v>
      </c>
      <c r="K291" s="20">
        <v>278824.16653599992</v>
      </c>
      <c r="L291" s="20">
        <v>127411.489602</v>
      </c>
      <c r="M291" s="20">
        <v>14700.077781</v>
      </c>
      <c r="N291" s="20">
        <v>132173.05556800001</v>
      </c>
      <c r="O291" s="153">
        <v>90516.589500000002</v>
      </c>
      <c r="P291" s="21">
        <v>6857.4373915179876</v>
      </c>
      <c r="Q291" s="20">
        <v>304695.53476900002</v>
      </c>
      <c r="R291" s="20">
        <v>170328.50621399999</v>
      </c>
      <c r="S291" s="20">
        <v>647776.21995900001</v>
      </c>
      <c r="T291" s="20">
        <v>429728.86109999998</v>
      </c>
      <c r="U291" s="20">
        <v>1117594.080139</v>
      </c>
      <c r="V291" s="20">
        <v>159816.36388600001</v>
      </c>
      <c r="W291" s="20">
        <v>615483.38656500005</v>
      </c>
      <c r="X291" s="20">
        <v>135953.996231</v>
      </c>
      <c r="Y291" s="20">
        <v>752095.42279600003</v>
      </c>
      <c r="Z291" s="20">
        <v>365498.657343</v>
      </c>
      <c r="AA291" s="21">
        <v>27689.776794048441</v>
      </c>
      <c r="AB291" s="22">
        <v>0.23664319211775081</v>
      </c>
      <c r="AC291" s="22">
        <v>7.682309229148708E-2</v>
      </c>
      <c r="AD291" s="23">
        <v>8.0992366645984804E-2</v>
      </c>
      <c r="AE291" s="23">
        <v>0.24765231740661431</v>
      </c>
      <c r="AF291" s="24">
        <v>8.9913167492783632</v>
      </c>
      <c r="AG291" s="27">
        <v>5.2467433076017839E-2</v>
      </c>
      <c r="AH291" s="27">
        <v>1.0524674330760178</v>
      </c>
      <c r="AI291" s="27">
        <v>0.55741664629605381</v>
      </c>
      <c r="AJ291" s="27">
        <v>36.486335374087041</v>
      </c>
      <c r="AK291" s="27">
        <v>2.9518745115148568</v>
      </c>
      <c r="AL291" s="27">
        <v>6.9174982836557923</v>
      </c>
      <c r="AM291" s="27">
        <v>2.7418385313403841</v>
      </c>
      <c r="AN291" s="23">
        <v>0.67295938316213944</v>
      </c>
      <c r="AO291" s="23">
        <v>0.37196852436974837</v>
      </c>
      <c r="AP291" s="23">
        <v>2.0577241740458723</v>
      </c>
      <c r="AQ291" s="24">
        <v>73.2</v>
      </c>
      <c r="AR291" s="65" t="s">
        <v>68</v>
      </c>
      <c r="AS291" s="157">
        <v>0.3</v>
      </c>
      <c r="AU291" s="32"/>
    </row>
    <row r="292" spans="1:47" ht="18" customHeight="1" x14ac:dyDescent="0.25">
      <c r="A292" s="16">
        <v>291</v>
      </c>
      <c r="B292" s="148" t="s">
        <v>763</v>
      </c>
      <c r="C292" s="150" t="s">
        <v>686</v>
      </c>
      <c r="D292" s="18">
        <v>1232</v>
      </c>
      <c r="E292" s="150" t="s">
        <v>844</v>
      </c>
      <c r="F292" s="150" t="s">
        <v>879</v>
      </c>
      <c r="G292" s="18" t="s">
        <v>880</v>
      </c>
      <c r="H292" s="19" t="s">
        <v>704</v>
      </c>
      <c r="I292" s="20">
        <v>2220285.8849920002</v>
      </c>
      <c r="J292" s="20">
        <v>1843251.537666</v>
      </c>
      <c r="K292" s="20">
        <v>377034.34732600005</v>
      </c>
      <c r="L292" s="20">
        <v>273613.63947300002</v>
      </c>
      <c r="M292" s="20">
        <v>28082.336403000001</v>
      </c>
      <c r="N292" s="20">
        <v>368030.19153399998</v>
      </c>
      <c r="O292" s="153">
        <v>277178.47093200003</v>
      </c>
      <c r="P292" s="21">
        <v>6299.5107029999999</v>
      </c>
      <c r="Q292" s="20">
        <v>694826.35711099999</v>
      </c>
      <c r="R292" s="20">
        <v>340206.90727199998</v>
      </c>
      <c r="S292" s="20">
        <v>1260878.090174</v>
      </c>
      <c r="T292" s="20">
        <v>259045.517039</v>
      </c>
      <c r="U292" s="20">
        <v>2537212.3473049998</v>
      </c>
      <c r="V292" s="20">
        <v>798893.97813299997</v>
      </c>
      <c r="W292" s="20">
        <v>1229903.225901</v>
      </c>
      <c r="X292" s="20">
        <v>48085.410841999998</v>
      </c>
      <c r="Y292" s="20">
        <v>1277988.636743</v>
      </c>
      <c r="Z292" s="20">
        <v>1259223.7105620001</v>
      </c>
      <c r="AA292" s="21">
        <v>28618.720694590909</v>
      </c>
      <c r="AB292" s="22">
        <v>0.1698134235210699</v>
      </c>
      <c r="AC292" s="22">
        <v>0.12483909067998183</v>
      </c>
      <c r="AD292" s="23">
        <v>0.10924527906638011</v>
      </c>
      <c r="AE292" s="23">
        <v>0.220118529064461</v>
      </c>
      <c r="AF292" s="24">
        <v>13.105397864783209</v>
      </c>
      <c r="AG292" s="27">
        <v>2.5184797974904524E-2</v>
      </c>
      <c r="AH292" s="27">
        <v>1.0251847979749045</v>
      </c>
      <c r="AI292" s="27">
        <v>0.46024087191764457</v>
      </c>
      <c r="AJ292" s="27">
        <v>71.680245809095084</v>
      </c>
      <c r="AK292" s="27">
        <v>2.6528232828271028</v>
      </c>
      <c r="AL292" s="27">
        <v>6.5262810293761966</v>
      </c>
      <c r="AM292" s="27">
        <v>8.5710260898193038</v>
      </c>
      <c r="AN292" s="23">
        <v>0.50369794160132719</v>
      </c>
      <c r="AO292" s="23">
        <v>3.8186551316238444E-2</v>
      </c>
      <c r="AP292" s="23">
        <v>1.0149019797067076</v>
      </c>
      <c r="AQ292" s="24">
        <v>67.600000000000009</v>
      </c>
      <c r="AR292" s="65" t="s">
        <v>71</v>
      </c>
      <c r="AS292" s="157">
        <v>0.3</v>
      </c>
      <c r="AU292" s="32"/>
    </row>
    <row r="293" spans="1:47" ht="18" customHeight="1" x14ac:dyDescent="0.25">
      <c r="A293" s="16">
        <v>292</v>
      </c>
      <c r="B293" s="148" t="s">
        <v>741</v>
      </c>
      <c r="C293" s="150" t="s">
        <v>686</v>
      </c>
      <c r="D293" s="18">
        <v>590.27134609999996</v>
      </c>
      <c r="E293" s="150" t="s">
        <v>795</v>
      </c>
      <c r="F293" s="150" t="s">
        <v>851</v>
      </c>
      <c r="G293" s="18" t="s">
        <v>850</v>
      </c>
      <c r="H293" s="19" t="s">
        <v>704</v>
      </c>
      <c r="I293" s="20">
        <v>242758.60062700001</v>
      </c>
      <c r="J293" s="20">
        <v>94895.451629999996</v>
      </c>
      <c r="K293" s="20">
        <v>147863.14899700001</v>
      </c>
      <c r="L293" s="20">
        <v>124941.23563</v>
      </c>
      <c r="M293" s="20">
        <v>391.16773799999999</v>
      </c>
      <c r="N293" s="20">
        <v>152288.89985999998</v>
      </c>
      <c r="O293" s="153">
        <v>120810.483419</v>
      </c>
      <c r="P293" s="21">
        <v>4645.9954252068683</v>
      </c>
      <c r="Q293" s="20">
        <v>148739.653337</v>
      </c>
      <c r="R293" s="20">
        <v>29165.427015000001</v>
      </c>
      <c r="S293" s="20">
        <v>451967.88829899998</v>
      </c>
      <c r="T293" s="20">
        <v>29700.110085</v>
      </c>
      <c r="U293" s="20">
        <v>832394.34283700003</v>
      </c>
      <c r="V293" s="20">
        <v>121782.8</v>
      </c>
      <c r="W293" s="20">
        <v>176681.438069</v>
      </c>
      <c r="X293" s="20">
        <v>0</v>
      </c>
      <c r="Y293" s="20">
        <v>300934.11792699998</v>
      </c>
      <c r="Z293" s="20">
        <v>531460.22490999999</v>
      </c>
      <c r="AA293" s="21">
        <v>20438.307204248347</v>
      </c>
      <c r="AB293" s="22">
        <v>0.60909540842259424</v>
      </c>
      <c r="AC293" s="22">
        <v>0.49765686203071341</v>
      </c>
      <c r="AD293" s="23">
        <v>0.14513611782517505</v>
      </c>
      <c r="AE293" s="23">
        <v>0.22731801507715582</v>
      </c>
      <c r="AF293" s="24">
        <v>389.31866068157183</v>
      </c>
      <c r="AG293" s="27">
        <v>1.5580949149988887</v>
      </c>
      <c r="AH293" s="27">
        <v>2.5580949149988887</v>
      </c>
      <c r="AI293" s="27">
        <v>1.7162427376416263</v>
      </c>
      <c r="AJ293" s="27">
        <v>0.88183999039610139</v>
      </c>
      <c r="AK293" s="27">
        <v>0.63799699341099725</v>
      </c>
      <c r="AL293" s="27">
        <v>8.3235057899940017</v>
      </c>
      <c r="AM293" s="27">
        <v>8.1736599605940494</v>
      </c>
      <c r="AN293" s="23">
        <v>0.36152830748626208</v>
      </c>
      <c r="AO293" s="23">
        <v>0</v>
      </c>
      <c r="AP293" s="23">
        <v>0.5662401508559961</v>
      </c>
      <c r="AQ293" s="24">
        <v>88.8</v>
      </c>
      <c r="AR293" s="65" t="s">
        <v>64</v>
      </c>
      <c r="AS293" s="157">
        <v>0.5</v>
      </c>
      <c r="AU293" s="32"/>
    </row>
    <row r="294" spans="1:47" ht="18" customHeight="1" x14ac:dyDescent="0.25">
      <c r="A294" s="16">
        <v>293</v>
      </c>
      <c r="B294" s="148" t="s">
        <v>538</v>
      </c>
      <c r="C294" s="150" t="s">
        <v>686</v>
      </c>
      <c r="D294" s="18">
        <v>983.99999999999989</v>
      </c>
      <c r="E294" s="150" t="s">
        <v>795</v>
      </c>
      <c r="F294" s="150" t="s">
        <v>851</v>
      </c>
      <c r="G294" s="18" t="s">
        <v>850</v>
      </c>
      <c r="H294" s="19" t="s">
        <v>704</v>
      </c>
      <c r="I294" s="20">
        <v>239313.32991100001</v>
      </c>
      <c r="J294" s="20">
        <v>63190.393464000001</v>
      </c>
      <c r="K294" s="20">
        <v>176122.93644699999</v>
      </c>
      <c r="L294" s="20">
        <v>104612.71259</v>
      </c>
      <c r="M294" s="20">
        <v>717.63716799999997</v>
      </c>
      <c r="N294" s="20">
        <v>132802.14717799998</v>
      </c>
      <c r="O294" s="153">
        <v>106981.322673</v>
      </c>
      <c r="P294" s="21">
        <v>3566.0440890999998</v>
      </c>
      <c r="Q294" s="20">
        <v>109781.37218599999</v>
      </c>
      <c r="R294" s="20">
        <v>49835.009938000003</v>
      </c>
      <c r="S294" s="20">
        <v>441435.92897299997</v>
      </c>
      <c r="T294" s="20">
        <v>22531.661399000001</v>
      </c>
      <c r="U294" s="20">
        <v>1147162.717584</v>
      </c>
      <c r="V294" s="20">
        <v>0</v>
      </c>
      <c r="W294" s="20">
        <v>111349.92942</v>
      </c>
      <c r="X294" s="20">
        <v>0</v>
      </c>
      <c r="Y294" s="20">
        <v>363455.91827099997</v>
      </c>
      <c r="Z294" s="20">
        <v>783706.79931300005</v>
      </c>
      <c r="AA294" s="21">
        <v>26123.559977100002</v>
      </c>
      <c r="AB294" s="22">
        <v>0.73595121722847467</v>
      </c>
      <c r="AC294" s="22">
        <v>0.44703453298145185</v>
      </c>
      <c r="AD294" s="23">
        <v>9.3257321767141882E-2</v>
      </c>
      <c r="AE294" s="23">
        <v>0.13650681959985569</v>
      </c>
      <c r="AF294" s="24">
        <v>185.0547227760087</v>
      </c>
      <c r="AG294" s="27">
        <v>2.9644024138349558</v>
      </c>
      <c r="AH294" s="27">
        <v>3.9644024138349558</v>
      </c>
      <c r="AI294" s="27">
        <v>2.9784891514033611</v>
      </c>
      <c r="AJ294" s="27">
        <v>0.72500296963541733</v>
      </c>
      <c r="AK294" s="27">
        <v>0.57560214639090146</v>
      </c>
      <c r="AL294" s="27">
        <v>4.8021126153828595</v>
      </c>
      <c r="AM294" s="27">
        <v>10.621202124119494</v>
      </c>
      <c r="AN294" s="23">
        <v>0.3168303089874312</v>
      </c>
      <c r="AO294" s="23">
        <v>0</v>
      </c>
      <c r="AP294" s="23">
        <v>0.46376517160449116</v>
      </c>
      <c r="AQ294" s="24">
        <v>85.6</v>
      </c>
      <c r="AR294" s="65" t="s">
        <v>64</v>
      </c>
      <c r="AS294" s="157">
        <v>0.5</v>
      </c>
      <c r="AU294" s="32"/>
    </row>
    <row r="295" spans="1:47" ht="18" customHeight="1" x14ac:dyDescent="0.25">
      <c r="A295" s="16">
        <v>294</v>
      </c>
      <c r="B295" s="148" t="s">
        <v>812</v>
      </c>
      <c r="C295" s="150" t="s">
        <v>686</v>
      </c>
      <c r="D295" s="18">
        <v>83.303056600000005</v>
      </c>
      <c r="E295" s="150" t="s">
        <v>844</v>
      </c>
      <c r="F295" s="150" t="s">
        <v>845</v>
      </c>
      <c r="G295" s="18" t="s">
        <v>904</v>
      </c>
      <c r="H295" s="19" t="s">
        <v>704</v>
      </c>
      <c r="I295" s="20">
        <v>308320.06847400003</v>
      </c>
      <c r="J295" s="20">
        <v>277259.04934299999</v>
      </c>
      <c r="K295" s="20">
        <v>31061.019131000015</v>
      </c>
      <c r="L295" s="20">
        <v>25950.516448999999</v>
      </c>
      <c r="M295" s="20">
        <v>5048.3302489999996</v>
      </c>
      <c r="N295" s="20">
        <v>26950.578771999997</v>
      </c>
      <c r="O295" s="153">
        <v>20181.66373</v>
      </c>
      <c r="P295" s="21">
        <v>1078.0925366248805</v>
      </c>
      <c r="Q295" s="20">
        <v>82996.308189000003</v>
      </c>
      <c r="R295" s="20">
        <v>45449.304941000002</v>
      </c>
      <c r="S295" s="20">
        <v>171705.64782499999</v>
      </c>
      <c r="T295" s="20">
        <v>99097.163887999995</v>
      </c>
      <c r="U295" s="20">
        <v>348658.36353600002</v>
      </c>
      <c r="V295" s="20">
        <v>33186.615092</v>
      </c>
      <c r="W295" s="20">
        <v>107963.993479</v>
      </c>
      <c r="X295" s="20">
        <v>26852.593080999999</v>
      </c>
      <c r="Y295" s="20">
        <v>134816.58656</v>
      </c>
      <c r="Z295" s="20">
        <v>213841.77697599999</v>
      </c>
      <c r="AA295" s="21">
        <v>11423.301213453913</v>
      </c>
      <c r="AB295" s="22">
        <v>0.10074277449642992</v>
      </c>
      <c r="AC295" s="22">
        <v>6.5456860560154803E-2</v>
      </c>
      <c r="AD295" s="23">
        <v>5.7883779196698328E-2</v>
      </c>
      <c r="AE295" s="23">
        <v>9.4376618149151645E-2</v>
      </c>
      <c r="AF295" s="24">
        <v>5.3385134178451406</v>
      </c>
      <c r="AG295" s="27">
        <v>0.59039733796433103</v>
      </c>
      <c r="AH295" s="27">
        <v>1.590397337964331</v>
      </c>
      <c r="AI295" s="27">
        <v>0.82165670958859804</v>
      </c>
      <c r="AJ295" s="27">
        <v>4.8370264568344723</v>
      </c>
      <c r="AK295" s="27">
        <v>3.340619063580792</v>
      </c>
      <c r="AL295" s="27">
        <v>6.7838236222588133</v>
      </c>
      <c r="AM295" s="27">
        <v>3.1112905392778405</v>
      </c>
      <c r="AN295" s="23">
        <v>0.38667245837078501</v>
      </c>
      <c r="AO295" s="23">
        <v>0.12557225000993952</v>
      </c>
      <c r="AP295" s="23">
        <v>0.63045017894296118</v>
      </c>
      <c r="AQ295" s="24">
        <v>86.800000000000011</v>
      </c>
      <c r="AR295" s="65" t="s">
        <v>64</v>
      </c>
      <c r="AS295" s="157">
        <v>0.5</v>
      </c>
      <c r="AU295" s="32"/>
    </row>
    <row r="296" spans="1:47" ht="18" customHeight="1" x14ac:dyDescent="0.25">
      <c r="A296" s="16">
        <v>295</v>
      </c>
      <c r="B296" s="148" t="s">
        <v>542</v>
      </c>
      <c r="C296" s="150" t="s">
        <v>686</v>
      </c>
      <c r="D296" s="18">
        <v>3310.15397515</v>
      </c>
      <c r="E296" s="150" t="s">
        <v>829</v>
      </c>
      <c r="F296" s="150" t="s">
        <v>830</v>
      </c>
      <c r="G296" s="18" t="s">
        <v>900</v>
      </c>
      <c r="H296" s="19" t="s">
        <v>704</v>
      </c>
      <c r="I296" s="20">
        <v>3058293.061948</v>
      </c>
      <c r="J296" s="20">
        <v>1939986.4487960001</v>
      </c>
      <c r="K296" s="20">
        <v>1118306.6131519999</v>
      </c>
      <c r="L296" s="20">
        <v>360617.563241</v>
      </c>
      <c r="M296" s="20">
        <v>11624.692482</v>
      </c>
      <c r="N296" s="20">
        <v>386014.62007599999</v>
      </c>
      <c r="O296" s="153">
        <v>299141.986898</v>
      </c>
      <c r="P296" s="21">
        <v>3845.2868470969261</v>
      </c>
      <c r="Q296" s="20">
        <v>634855.51474300004</v>
      </c>
      <c r="R296" s="20">
        <v>371489.84274699999</v>
      </c>
      <c r="S296" s="20">
        <v>1784557.8836769999</v>
      </c>
      <c r="T296" s="20">
        <v>466018.25513300003</v>
      </c>
      <c r="U296" s="20">
        <v>2415834.1174050001</v>
      </c>
      <c r="V296" s="20">
        <v>135893.937439</v>
      </c>
      <c r="W296" s="20">
        <v>566327.95142299996</v>
      </c>
      <c r="X296" s="20">
        <v>28430.769228000001</v>
      </c>
      <c r="Y296" s="20">
        <v>623951.54549000005</v>
      </c>
      <c r="Z296" s="20">
        <v>1791882.571915</v>
      </c>
      <c r="AA296" s="21">
        <v>23033.551915520249</v>
      </c>
      <c r="AB296" s="22">
        <v>0.36566365305739768</v>
      </c>
      <c r="AC296" s="22">
        <v>9.7813381791298809E-2</v>
      </c>
      <c r="AD296" s="23">
        <v>0.12382554942113629</v>
      </c>
      <c r="AE296" s="23">
        <v>0.16694285194051775</v>
      </c>
      <c r="AF296" s="24">
        <v>33.206437131452368</v>
      </c>
      <c r="AG296" s="27">
        <v>2.1511033124764198</v>
      </c>
      <c r="AH296" s="27">
        <v>3.1511033124764194</v>
      </c>
      <c r="AI296" s="27">
        <v>2.030099990730049</v>
      </c>
      <c r="AJ296" s="27">
        <v>2.5104399267956485</v>
      </c>
      <c r="AK296" s="27">
        <v>3.0557920719667035</v>
      </c>
      <c r="AL296" s="27">
        <v>8.2325078912879572</v>
      </c>
      <c r="AM296" s="27">
        <v>6.5626035638350126</v>
      </c>
      <c r="AN296" s="23">
        <v>0.25827582324246079</v>
      </c>
      <c r="AO296" s="23">
        <v>1.5866424325794853E-2</v>
      </c>
      <c r="AP296" s="23">
        <v>0.34821006424722228</v>
      </c>
      <c r="AQ296" s="24">
        <v>82.399999999999991</v>
      </c>
      <c r="AR296" s="65" t="s">
        <v>64</v>
      </c>
      <c r="AS296" s="157">
        <v>0.5</v>
      </c>
      <c r="AU296" s="32"/>
    </row>
    <row r="297" spans="1:47" ht="18" customHeight="1" x14ac:dyDescent="0.25">
      <c r="A297" s="16">
        <v>296</v>
      </c>
      <c r="B297" s="148" t="s">
        <v>543</v>
      </c>
      <c r="C297" s="150" t="s">
        <v>686</v>
      </c>
      <c r="D297" s="18">
        <v>395.55694053000002</v>
      </c>
      <c r="E297" s="150" t="s">
        <v>848</v>
      </c>
      <c r="F297" s="150" t="s">
        <v>889</v>
      </c>
      <c r="G297" s="18" t="s">
        <v>890</v>
      </c>
      <c r="H297" s="19" t="s">
        <v>704</v>
      </c>
      <c r="I297" s="20">
        <v>5180840.3196959998</v>
      </c>
      <c r="J297" s="20">
        <v>4980193.9884439996</v>
      </c>
      <c r="K297" s="20">
        <v>200646.33125199992</v>
      </c>
      <c r="L297" s="20">
        <v>16072.712865</v>
      </c>
      <c r="M297" s="20">
        <v>76957.977238000007</v>
      </c>
      <c r="N297" s="20">
        <v>13853.439564000008</v>
      </c>
      <c r="O297" s="153">
        <v>-56945.482350999999</v>
      </c>
      <c r="P297" s="21">
        <v>-565.77378048169226</v>
      </c>
      <c r="Q297" s="20">
        <v>1912493.3056040001</v>
      </c>
      <c r="R297" s="20">
        <v>434211.24039799999</v>
      </c>
      <c r="S297" s="20">
        <v>2585808.819129</v>
      </c>
      <c r="T297" s="20">
        <v>371066.89542100002</v>
      </c>
      <c r="U297" s="20">
        <v>3191222.5419290001</v>
      </c>
      <c r="V297" s="20">
        <v>1136434.371426</v>
      </c>
      <c r="W297" s="20">
        <v>1551533.817241</v>
      </c>
      <c r="X297" s="20">
        <v>0</v>
      </c>
      <c r="Y297" s="20">
        <v>1552674.705241</v>
      </c>
      <c r="Z297" s="20">
        <v>1638547.836688</v>
      </c>
      <c r="AA297" s="21">
        <v>16279.560129966809</v>
      </c>
      <c r="AB297" s="22">
        <v>3.8728530290579079E-2</v>
      </c>
      <c r="AC297" s="22">
        <v>-1.0991553268783516E-2</v>
      </c>
      <c r="AD297" s="23">
        <v>-1.7844409658932196E-2</v>
      </c>
      <c r="AE297" s="23">
        <v>-3.4753628228580753E-2</v>
      </c>
      <c r="AF297" s="24">
        <v>0.18001304167801738</v>
      </c>
      <c r="AG297" s="27">
        <v>0.66661454000866671</v>
      </c>
      <c r="AH297" s="27">
        <v>1.6666145400086667</v>
      </c>
      <c r="AI297" s="27">
        <v>0.43396766866629866</v>
      </c>
      <c r="AJ297" s="27">
        <v>5.0091516378513665</v>
      </c>
      <c r="AK297" s="27">
        <v>2.6040321154855826</v>
      </c>
      <c r="AL297" s="27">
        <v>11.931612629252108</v>
      </c>
      <c r="AM297" s="27">
        <v>13.962011657811708</v>
      </c>
      <c r="AN297" s="23">
        <v>0.48654541788942551</v>
      </c>
      <c r="AO297" s="23">
        <v>0</v>
      </c>
      <c r="AP297" s="23">
        <v>0.94759192894814992</v>
      </c>
      <c r="AQ297" s="24">
        <v>61.2</v>
      </c>
      <c r="AR297" s="65" t="s">
        <v>73</v>
      </c>
      <c r="AS297" s="157">
        <v>0.3</v>
      </c>
      <c r="AU297" s="32"/>
    </row>
    <row r="298" spans="1:47" ht="18" customHeight="1" x14ac:dyDescent="0.25">
      <c r="A298" s="16">
        <v>297</v>
      </c>
      <c r="B298" s="148" t="s">
        <v>545</v>
      </c>
      <c r="C298" s="150" t="s">
        <v>686</v>
      </c>
      <c r="D298" s="18">
        <v>2520</v>
      </c>
      <c r="E298" s="150" t="s">
        <v>874</v>
      </c>
      <c r="F298" s="150" t="s">
        <v>876</v>
      </c>
      <c r="G298" s="18" t="s">
        <v>873</v>
      </c>
      <c r="H298" s="19" t="s">
        <v>704</v>
      </c>
      <c r="I298" s="20">
        <v>702051.44082200003</v>
      </c>
      <c r="J298" s="20">
        <v>215324.35046099999</v>
      </c>
      <c r="K298" s="20">
        <v>486727.09036099998</v>
      </c>
      <c r="L298" s="20">
        <v>453058.41620500002</v>
      </c>
      <c r="M298" s="20">
        <v>14498.878896</v>
      </c>
      <c r="N298" s="20">
        <v>546859.70371199993</v>
      </c>
      <c r="O298" s="153">
        <v>424085.88325900002</v>
      </c>
      <c r="P298" s="21">
        <v>6058.3697608428574</v>
      </c>
      <c r="Q298" s="20">
        <v>3622.227566</v>
      </c>
      <c r="R298" s="20">
        <v>239505.695175</v>
      </c>
      <c r="S298" s="20">
        <v>1091261.8477930001</v>
      </c>
      <c r="T298" s="20">
        <v>435290.68227500003</v>
      </c>
      <c r="U298" s="20">
        <v>1719918.5253649999</v>
      </c>
      <c r="V298" s="20">
        <v>17474.656776</v>
      </c>
      <c r="W298" s="20">
        <v>121533.633905</v>
      </c>
      <c r="X298" s="20">
        <v>130000</v>
      </c>
      <c r="Y298" s="20">
        <v>259487.56074099999</v>
      </c>
      <c r="Z298" s="20">
        <v>1460430.964624</v>
      </c>
      <c r="AA298" s="21">
        <v>20863.299494628573</v>
      </c>
      <c r="AB298" s="22">
        <v>0.69329263079513581</v>
      </c>
      <c r="AC298" s="22">
        <v>0.60406668030259603</v>
      </c>
      <c r="AD298" s="23">
        <v>0.24657323995565478</v>
      </c>
      <c r="AE298" s="23">
        <v>0.29038406712239523</v>
      </c>
      <c r="AF298" s="24">
        <v>37.717378539031003</v>
      </c>
      <c r="AG298" s="27">
        <v>7.9790933812282274</v>
      </c>
      <c r="AH298" s="27">
        <v>8.9790933812282283</v>
      </c>
      <c r="AI298" s="27">
        <v>8.9492890591684482</v>
      </c>
      <c r="AJ298" s="27">
        <v>0.72396722170969485</v>
      </c>
      <c r="AK298" s="27">
        <v>59.445285128449598</v>
      </c>
      <c r="AL298" s="27">
        <v>2.9312515525321059</v>
      </c>
      <c r="AM298" s="27">
        <v>1.6128336061612978</v>
      </c>
      <c r="AN298" s="23">
        <v>0.15087200754810856</v>
      </c>
      <c r="AO298" s="23">
        <v>8.9014820384522297E-2</v>
      </c>
      <c r="AP298" s="23">
        <v>0.17767875854906104</v>
      </c>
      <c r="AQ298" s="24">
        <v>93.6</v>
      </c>
      <c r="AR298" s="65" t="s">
        <v>61</v>
      </c>
      <c r="AS298" s="157">
        <v>0.5</v>
      </c>
      <c r="AU298" s="32"/>
    </row>
    <row r="299" spans="1:47" ht="18" customHeight="1" x14ac:dyDescent="0.25">
      <c r="A299" s="16">
        <v>298</v>
      </c>
      <c r="B299" s="148" t="s">
        <v>546</v>
      </c>
      <c r="C299" s="150" t="s">
        <v>686</v>
      </c>
      <c r="D299" s="18">
        <v>1508.9012949999999</v>
      </c>
      <c r="E299" s="150" t="s">
        <v>844</v>
      </c>
      <c r="F299" s="150" t="s">
        <v>861</v>
      </c>
      <c r="G299" s="18" t="s">
        <v>862</v>
      </c>
      <c r="H299" s="19" t="s">
        <v>704</v>
      </c>
      <c r="I299" s="20">
        <v>2356543.4377669999</v>
      </c>
      <c r="J299" s="20">
        <v>2103056.2830110001</v>
      </c>
      <c r="K299" s="20">
        <v>253487.15475599997</v>
      </c>
      <c r="L299" s="20">
        <v>161424.318616</v>
      </c>
      <c r="M299" s="20">
        <v>63892.887083000001</v>
      </c>
      <c r="N299" s="20">
        <v>317992.44471700001</v>
      </c>
      <c r="O299" s="153">
        <v>212739.20282800001</v>
      </c>
      <c r="P299" s="21">
        <v>3877.2105883638997</v>
      </c>
      <c r="Q299" s="20">
        <v>6229.0356270000002</v>
      </c>
      <c r="R299" s="20">
        <v>276929.73569200002</v>
      </c>
      <c r="S299" s="20">
        <v>882084.01292999997</v>
      </c>
      <c r="T299" s="20">
        <v>996995.701871</v>
      </c>
      <c r="U299" s="20">
        <v>3104125.4110619999</v>
      </c>
      <c r="V299" s="20">
        <v>165851.61799</v>
      </c>
      <c r="W299" s="20">
        <v>601318.109834</v>
      </c>
      <c r="X299" s="20">
        <v>628499.26131800003</v>
      </c>
      <c r="Y299" s="20">
        <v>1248893.312101</v>
      </c>
      <c r="Z299" s="20">
        <v>1855232.0989610001</v>
      </c>
      <c r="AA299" s="21">
        <v>33811.941768813645</v>
      </c>
      <c r="AB299" s="22">
        <v>0.10756735933380371</v>
      </c>
      <c r="AC299" s="22">
        <v>9.027595223518825E-2</v>
      </c>
      <c r="AD299" s="23">
        <v>6.8534345316678597E-2</v>
      </c>
      <c r="AE299" s="23">
        <v>0.11466985879941489</v>
      </c>
      <c r="AF299" s="24">
        <v>4.9769615873502815</v>
      </c>
      <c r="AG299" s="27">
        <v>0.46691742441202755</v>
      </c>
      <c r="AH299" s="27">
        <v>1.4669174244120275</v>
      </c>
      <c r="AI299" s="27">
        <v>1.4565584554650925</v>
      </c>
      <c r="AJ299" s="27">
        <v>8.3932678853858071</v>
      </c>
      <c r="AK299" s="27">
        <v>337.62148893405265</v>
      </c>
      <c r="AL299" s="27">
        <v>8.5095355754354127</v>
      </c>
      <c r="AM299" s="27">
        <v>2.3636445306079263</v>
      </c>
      <c r="AN299" s="23">
        <v>0.40233339402151347</v>
      </c>
      <c r="AO299" s="23">
        <v>0.33877123065625231</v>
      </c>
      <c r="AP299" s="23">
        <v>0.67317362221170463</v>
      </c>
      <c r="AQ299" s="24">
        <v>72.400000000000006</v>
      </c>
      <c r="AR299" s="65" t="s">
        <v>68</v>
      </c>
      <c r="AS299" s="157">
        <v>0.3</v>
      </c>
      <c r="AU299" s="32"/>
    </row>
    <row r="300" spans="1:47" ht="18" customHeight="1" x14ac:dyDescent="0.25">
      <c r="A300" s="16">
        <v>299</v>
      </c>
      <c r="B300" s="148" t="s">
        <v>547</v>
      </c>
      <c r="C300" s="150" t="s">
        <v>686</v>
      </c>
      <c r="D300" s="18">
        <v>191.76549600000001</v>
      </c>
      <c r="E300" s="150" t="s">
        <v>829</v>
      </c>
      <c r="F300" s="150" t="s">
        <v>896</v>
      </c>
      <c r="G300" s="18" t="s">
        <v>897</v>
      </c>
      <c r="H300" s="19" t="s">
        <v>704</v>
      </c>
      <c r="I300" s="20">
        <v>1433361.9146209999</v>
      </c>
      <c r="J300" s="20">
        <v>1278888.6170049999</v>
      </c>
      <c r="K300" s="20">
        <v>154473.29761600003</v>
      </c>
      <c r="L300" s="20">
        <v>51563.792912999997</v>
      </c>
      <c r="M300" s="20">
        <v>66985.805353000003</v>
      </c>
      <c r="N300" s="20">
        <v>53340.264769000001</v>
      </c>
      <c r="O300" s="153">
        <v>-12661.822488</v>
      </c>
      <c r="P300" s="21">
        <v>-343.34371047438066</v>
      </c>
      <c r="Q300" s="20">
        <v>1187944.566013</v>
      </c>
      <c r="R300" s="20">
        <v>240164.88592100001</v>
      </c>
      <c r="S300" s="20">
        <v>1621432.5253679999</v>
      </c>
      <c r="T300" s="20">
        <v>292754.31519300002</v>
      </c>
      <c r="U300" s="20">
        <v>1996507.1844490001</v>
      </c>
      <c r="V300" s="20">
        <v>808204.16915800003</v>
      </c>
      <c r="W300" s="20">
        <v>1508897.3506469999</v>
      </c>
      <c r="X300" s="20">
        <v>75437.202499999999</v>
      </c>
      <c r="Y300" s="20">
        <v>1600344.9531469999</v>
      </c>
      <c r="Z300" s="20">
        <v>396162.231302</v>
      </c>
      <c r="AA300" s="21">
        <v>10742.514402958079</v>
      </c>
      <c r="AB300" s="22">
        <v>0.10776991912530677</v>
      </c>
      <c r="AC300" s="22">
        <v>-8.8336534959127574E-3</v>
      </c>
      <c r="AD300" s="23">
        <v>-6.3419869393029175E-3</v>
      </c>
      <c r="AE300" s="23">
        <v>-3.1961205505094493E-2</v>
      </c>
      <c r="AF300" s="24">
        <v>0.7962920575173934</v>
      </c>
      <c r="AG300" s="27">
        <v>7.4581067209605792E-2</v>
      </c>
      <c r="AH300" s="27">
        <v>1.0745810672096059</v>
      </c>
      <c r="AI300" s="27">
        <v>0.28728790541591492</v>
      </c>
      <c r="AJ300" s="27">
        <v>12.737012389011936</v>
      </c>
      <c r="AK300" s="27">
        <v>1.0765558036914364</v>
      </c>
      <c r="AL300" s="27">
        <v>5.9682409821246347</v>
      </c>
      <c r="AM300" s="27">
        <v>4.8961256597568772</v>
      </c>
      <c r="AN300" s="23">
        <v>0.80157234875599326</v>
      </c>
      <c r="AO300" s="23">
        <v>0.19041997580656084</v>
      </c>
      <c r="AP300" s="23">
        <v>4.0396202027826185</v>
      </c>
      <c r="AQ300" s="24">
        <v>44</v>
      </c>
      <c r="AR300" s="65" t="s">
        <v>80</v>
      </c>
      <c r="AS300" s="157">
        <v>0</v>
      </c>
      <c r="AU300" s="32"/>
    </row>
    <row r="301" spans="1:47" ht="18" customHeight="1" x14ac:dyDescent="0.25">
      <c r="A301" s="16">
        <v>300</v>
      </c>
      <c r="B301" s="148" t="s">
        <v>949</v>
      </c>
      <c r="C301" s="150" t="s">
        <v>686</v>
      </c>
      <c r="D301" s="18">
        <v>837.90000000000009</v>
      </c>
      <c r="E301" s="150" t="s">
        <v>795</v>
      </c>
      <c r="F301" s="150" t="s">
        <v>852</v>
      </c>
      <c r="G301" s="18" t="s">
        <v>850</v>
      </c>
      <c r="H301" s="19" t="s">
        <v>704</v>
      </c>
      <c r="I301" s="20">
        <v>517443.884509</v>
      </c>
      <c r="J301" s="20">
        <v>379475.43461</v>
      </c>
      <c r="K301" s="20">
        <v>137968.44989900003</v>
      </c>
      <c r="L301" s="20">
        <v>98872.726744</v>
      </c>
      <c r="M301" s="20">
        <v>2795.4500010000002</v>
      </c>
      <c r="N301" s="20">
        <v>99331.825185000009</v>
      </c>
      <c r="O301" s="153">
        <v>75286.454698999994</v>
      </c>
      <c r="P301" s="21">
        <v>5660.6356916541354</v>
      </c>
      <c r="Q301" s="20">
        <v>11508.077173</v>
      </c>
      <c r="R301" s="20">
        <v>204893.93223000001</v>
      </c>
      <c r="S301" s="20">
        <v>331146.90272399999</v>
      </c>
      <c r="T301" s="20">
        <v>25937.660423000001</v>
      </c>
      <c r="U301" s="20">
        <v>492080.12267100002</v>
      </c>
      <c r="V301" s="20">
        <v>0</v>
      </c>
      <c r="W301" s="20">
        <v>137590.39023300001</v>
      </c>
      <c r="X301" s="20">
        <v>43020</v>
      </c>
      <c r="Y301" s="20">
        <v>249697.46025199999</v>
      </c>
      <c r="Z301" s="20">
        <v>242382.662419</v>
      </c>
      <c r="AA301" s="21">
        <v>18224.260332255639</v>
      </c>
      <c r="AB301" s="22">
        <v>0.26663461300720104</v>
      </c>
      <c r="AC301" s="22">
        <v>0.14549684893935688</v>
      </c>
      <c r="AD301" s="23">
        <v>0.15299633378878785</v>
      </c>
      <c r="AE301" s="23">
        <v>0.31060990067373073</v>
      </c>
      <c r="AF301" s="24">
        <v>35.533393603701235</v>
      </c>
      <c r="AG301" s="27">
        <v>1.4067589470690876</v>
      </c>
      <c r="AH301" s="27">
        <v>2.4067589470690876</v>
      </c>
      <c r="AI301" s="27">
        <v>2.3231188239942719</v>
      </c>
      <c r="AJ301" s="27">
        <v>2.6733478396034864</v>
      </c>
      <c r="AK301" s="27">
        <v>32.974703671636561</v>
      </c>
      <c r="AL301" s="27">
        <v>2.5254231732355676</v>
      </c>
      <c r="AM301" s="27">
        <v>19.949520352659139</v>
      </c>
      <c r="AN301" s="23">
        <v>0.50743252724098609</v>
      </c>
      <c r="AO301" s="23">
        <v>0.17748794229198023</v>
      </c>
      <c r="AP301" s="23">
        <v>1.0301787172399117</v>
      </c>
      <c r="AQ301" s="24">
        <v>96.8</v>
      </c>
      <c r="AR301" s="65" t="s">
        <v>61</v>
      </c>
      <c r="AS301" s="157">
        <v>0.5</v>
      </c>
      <c r="AU301" s="32"/>
    </row>
    <row r="302" spans="1:47" ht="18" customHeight="1" x14ac:dyDescent="0.25">
      <c r="A302" s="16">
        <v>301</v>
      </c>
      <c r="B302" s="148" t="s">
        <v>549</v>
      </c>
      <c r="C302" s="150" t="s">
        <v>686</v>
      </c>
      <c r="D302" s="18">
        <v>657.58283519999998</v>
      </c>
      <c r="E302" s="150" t="s">
        <v>829</v>
      </c>
      <c r="F302" s="150" t="s">
        <v>898</v>
      </c>
      <c r="G302" s="18" t="s">
        <v>897</v>
      </c>
      <c r="H302" s="19" t="s">
        <v>704</v>
      </c>
      <c r="I302" s="20">
        <v>4397264.779689</v>
      </c>
      <c r="J302" s="20">
        <v>4236557.8870169995</v>
      </c>
      <c r="K302" s="20">
        <v>160706.8926720001</v>
      </c>
      <c r="L302" s="20">
        <v>70352.356530000005</v>
      </c>
      <c r="M302" s="20">
        <v>64727.851090999997</v>
      </c>
      <c r="N302" s="20">
        <v>229449.74851599999</v>
      </c>
      <c r="O302" s="153">
        <v>130657.175512</v>
      </c>
      <c r="P302" s="21">
        <v>3814.9076215887212</v>
      </c>
      <c r="Q302" s="20">
        <v>690540.76870599994</v>
      </c>
      <c r="R302" s="20">
        <v>503117.23615999997</v>
      </c>
      <c r="S302" s="20">
        <v>1572445.8086600001</v>
      </c>
      <c r="T302" s="20">
        <v>42790.237136999996</v>
      </c>
      <c r="U302" s="20">
        <v>1705105.9656799999</v>
      </c>
      <c r="V302" s="20">
        <v>959786.54083099996</v>
      </c>
      <c r="W302" s="20">
        <v>1104389.9717349999</v>
      </c>
      <c r="X302" s="20">
        <v>7207.25</v>
      </c>
      <c r="Y302" s="20">
        <v>1157115.8067350001</v>
      </c>
      <c r="Z302" s="20">
        <v>547990.15894500003</v>
      </c>
      <c r="AA302" s="21">
        <v>16000.13030836484</v>
      </c>
      <c r="AB302" s="22">
        <v>3.6547012910004076E-2</v>
      </c>
      <c r="AC302" s="22">
        <v>2.9713283611099907E-2</v>
      </c>
      <c r="AD302" s="23">
        <v>7.6627012128183861E-2</v>
      </c>
      <c r="AE302" s="23">
        <v>0.2384297845120858</v>
      </c>
      <c r="AF302" s="24">
        <v>3.5448380356922362</v>
      </c>
      <c r="AG302" s="27">
        <v>0.42381391438178589</v>
      </c>
      <c r="AH302" s="27">
        <v>1.4238139143817858</v>
      </c>
      <c r="AI302" s="27">
        <v>0.79854495470338682</v>
      </c>
      <c r="AJ302" s="27">
        <v>9.3947440300666614</v>
      </c>
      <c r="AK302" s="27">
        <v>6.1351307250922478</v>
      </c>
      <c r="AL302" s="27">
        <v>8.7400400217864807</v>
      </c>
      <c r="AM302" s="27">
        <v>102.76327204288287</v>
      </c>
      <c r="AN302" s="23">
        <v>0.67861812111691244</v>
      </c>
      <c r="AO302" s="23">
        <v>1.3152152246448221E-2</v>
      </c>
      <c r="AP302" s="23">
        <v>2.1115631144958864</v>
      </c>
      <c r="AQ302" s="24">
        <v>68.8</v>
      </c>
      <c r="AR302" s="65" t="s">
        <v>71</v>
      </c>
      <c r="AS302" s="157">
        <v>0.3</v>
      </c>
      <c r="AU302" s="32"/>
    </row>
    <row r="303" spans="1:47" ht="18" customHeight="1" x14ac:dyDescent="0.25">
      <c r="A303" s="16">
        <v>302</v>
      </c>
      <c r="B303" s="148" t="s">
        <v>550</v>
      </c>
      <c r="C303" s="150" t="s">
        <v>686</v>
      </c>
      <c r="D303" s="18">
        <v>288.75</v>
      </c>
      <c r="E303" s="150" t="s">
        <v>844</v>
      </c>
      <c r="F303" s="150" t="s">
        <v>884</v>
      </c>
      <c r="G303" s="18" t="s">
        <v>882</v>
      </c>
      <c r="H303" s="19" t="s">
        <v>704</v>
      </c>
      <c r="I303" s="20">
        <v>51398.739481999997</v>
      </c>
      <c r="J303" s="20">
        <v>46496.921304000003</v>
      </c>
      <c r="K303" s="20">
        <v>4901.8181780000014</v>
      </c>
      <c r="L303" s="20">
        <v>-3664.5819200000001</v>
      </c>
      <c r="M303" s="20">
        <v>29.150684999999999</v>
      </c>
      <c r="N303" s="20">
        <v>39989.196923000003</v>
      </c>
      <c r="O303" s="153">
        <v>38762.367434</v>
      </c>
      <c r="P303" s="21">
        <v>2013.6294770909092</v>
      </c>
      <c r="Q303" s="20">
        <v>27378.274026999999</v>
      </c>
      <c r="R303" s="20">
        <v>3507.1593659999999</v>
      </c>
      <c r="S303" s="20">
        <v>203820.43384400001</v>
      </c>
      <c r="T303" s="20">
        <v>117492.04247499999</v>
      </c>
      <c r="U303" s="20">
        <v>352286.31254700001</v>
      </c>
      <c r="V303" s="20">
        <v>3000</v>
      </c>
      <c r="W303" s="20">
        <v>17854.622629000001</v>
      </c>
      <c r="X303" s="20">
        <v>0</v>
      </c>
      <c r="Y303" s="20">
        <v>27176.801425000001</v>
      </c>
      <c r="Z303" s="20">
        <v>325109.511122</v>
      </c>
      <c r="AA303" s="21">
        <v>16888.805772571428</v>
      </c>
      <c r="AB303" s="22">
        <v>9.5368451199404097E-2</v>
      </c>
      <c r="AC303" s="22">
        <v>0.75415015668963448</v>
      </c>
      <c r="AD303" s="23">
        <v>0.11003086425286122</v>
      </c>
      <c r="AE303" s="23">
        <v>0.11922864791074693</v>
      </c>
      <c r="AF303" s="24">
        <v>1371.8098536277964</v>
      </c>
      <c r="AG303" s="27">
        <v>10.41555540428779</v>
      </c>
      <c r="AH303" s="27">
        <v>11.415555404287788</v>
      </c>
      <c r="AI303" s="27">
        <v>9.8821556458111566</v>
      </c>
      <c r="AJ303" s="27">
        <v>0.27638811212764558</v>
      </c>
      <c r="AK303" s="27">
        <v>1.6983145562114512</v>
      </c>
      <c r="AL303" s="27">
        <v>14.655376080221158</v>
      </c>
      <c r="AM303" s="27">
        <v>0.43746570745790414</v>
      </c>
      <c r="AN303" s="23">
        <v>7.714407417226643E-2</v>
      </c>
      <c r="AO303" s="23">
        <v>0</v>
      </c>
      <c r="AP303" s="23">
        <v>8.3592760270866651E-2</v>
      </c>
      <c r="AQ303" s="24">
        <v>78</v>
      </c>
      <c r="AR303" s="65" t="s">
        <v>66</v>
      </c>
      <c r="AS303" s="157">
        <v>0.5</v>
      </c>
      <c r="AU303" s="32"/>
    </row>
    <row r="304" spans="1:47" ht="18" customHeight="1" x14ac:dyDescent="0.25">
      <c r="A304" s="16">
        <v>303</v>
      </c>
      <c r="B304" s="148" t="s">
        <v>784</v>
      </c>
      <c r="C304" s="150" t="s">
        <v>686</v>
      </c>
      <c r="D304" s="18">
        <v>527.625</v>
      </c>
      <c r="E304" s="150" t="s">
        <v>829</v>
      </c>
      <c r="F304" s="150" t="s">
        <v>898</v>
      </c>
      <c r="G304" s="18" t="s">
        <v>897</v>
      </c>
      <c r="H304" s="19" t="s">
        <v>704</v>
      </c>
      <c r="I304" s="20">
        <v>1545081.7020370001</v>
      </c>
      <c r="J304" s="20">
        <v>1505877.793083</v>
      </c>
      <c r="K304" s="20">
        <v>39203.908954000006</v>
      </c>
      <c r="L304" s="20">
        <v>21457.787531999998</v>
      </c>
      <c r="M304" s="20">
        <v>15581.240169999999</v>
      </c>
      <c r="N304" s="20">
        <v>32861.859131999998</v>
      </c>
      <c r="O304" s="153">
        <v>12829.807849999999</v>
      </c>
      <c r="P304" s="21">
        <v>244.37729238095238</v>
      </c>
      <c r="Q304" s="20">
        <v>247870.87737</v>
      </c>
      <c r="R304" s="20">
        <v>314579.44373900001</v>
      </c>
      <c r="S304" s="20">
        <v>848499.78978999995</v>
      </c>
      <c r="T304" s="20">
        <v>6316.1059029999997</v>
      </c>
      <c r="U304" s="20">
        <v>1007810.257311</v>
      </c>
      <c r="V304" s="20">
        <v>267274.34690900001</v>
      </c>
      <c r="W304" s="20">
        <v>435603.78632800002</v>
      </c>
      <c r="X304" s="20">
        <v>1595.4918029999999</v>
      </c>
      <c r="Y304" s="20">
        <v>437199.278131</v>
      </c>
      <c r="Z304" s="20">
        <v>570610.97918000002</v>
      </c>
      <c r="AA304" s="21">
        <v>10868.780555809524</v>
      </c>
      <c r="AB304" s="22">
        <v>2.5373356568985626E-2</v>
      </c>
      <c r="AC304" s="22">
        <v>8.3036436410356008E-3</v>
      </c>
      <c r="AD304" s="23">
        <v>1.2730380304157641E-2</v>
      </c>
      <c r="AE304" s="23">
        <v>2.2484334017612406E-2</v>
      </c>
      <c r="AF304" s="24">
        <v>2.1090656952501106</v>
      </c>
      <c r="AG304" s="27">
        <v>0.94787055673363307</v>
      </c>
      <c r="AH304" s="27">
        <v>1.9478705567336332</v>
      </c>
      <c r="AI304" s="27">
        <v>1.3788422673804301</v>
      </c>
      <c r="AJ304" s="27">
        <v>3.7420602017989708</v>
      </c>
      <c r="AK304" s="27">
        <v>6.0752509897931946</v>
      </c>
      <c r="AL304" s="27">
        <v>4.9115787213322246</v>
      </c>
      <c r="AM304" s="27">
        <v>244.62568008923395</v>
      </c>
      <c r="AN304" s="23">
        <v>0.43381110180156141</v>
      </c>
      <c r="AO304" s="23">
        <v>2.7961112933592887E-3</v>
      </c>
      <c r="AP304" s="23">
        <v>0.76619499813915226</v>
      </c>
      <c r="AQ304" s="24">
        <v>70</v>
      </c>
      <c r="AR304" s="65" t="s">
        <v>68</v>
      </c>
      <c r="AS304" s="157">
        <v>0.3</v>
      </c>
      <c r="AU304" s="32"/>
    </row>
    <row r="305" spans="1:47" ht="18" customHeight="1" x14ac:dyDescent="0.25">
      <c r="A305" s="16">
        <v>304</v>
      </c>
      <c r="B305" s="148" t="s">
        <v>552</v>
      </c>
      <c r="C305" s="150" t="s">
        <v>686</v>
      </c>
      <c r="D305" s="18">
        <v>49.214999999999996</v>
      </c>
      <c r="E305" s="150" t="s">
        <v>848</v>
      </c>
      <c r="F305" s="150" t="s">
        <v>849</v>
      </c>
      <c r="G305" s="18" t="s">
        <v>847</v>
      </c>
      <c r="H305" s="19" t="s">
        <v>704</v>
      </c>
      <c r="I305" s="20">
        <v>176004.642643</v>
      </c>
      <c r="J305" s="20">
        <v>165271.13772299999</v>
      </c>
      <c r="K305" s="20">
        <v>10733.504920000008</v>
      </c>
      <c r="L305" s="20">
        <v>-7459.5768269999999</v>
      </c>
      <c r="M305" s="20">
        <v>4044.503639</v>
      </c>
      <c r="N305" s="20">
        <v>2788.2234950000002</v>
      </c>
      <c r="O305" s="153">
        <v>-1621.7086389999999</v>
      </c>
      <c r="P305" s="21">
        <v>-63.596417215686273</v>
      </c>
      <c r="Q305" s="20">
        <v>26693.685185999999</v>
      </c>
      <c r="R305" s="20">
        <v>65026.864261000002</v>
      </c>
      <c r="S305" s="20">
        <v>149758.553079</v>
      </c>
      <c r="T305" s="20">
        <v>1854.9105199999999</v>
      </c>
      <c r="U305" s="20">
        <v>386823.46359900001</v>
      </c>
      <c r="V305" s="20">
        <v>46615.563786999999</v>
      </c>
      <c r="W305" s="20">
        <v>101633.511383</v>
      </c>
      <c r="X305" s="20">
        <v>1017.8</v>
      </c>
      <c r="Y305" s="20">
        <v>102651.31138299999</v>
      </c>
      <c r="Z305" s="20">
        <v>284172.15221600002</v>
      </c>
      <c r="AA305" s="21">
        <v>11144.005969254902</v>
      </c>
      <c r="AB305" s="22">
        <v>6.0984214727627231E-2</v>
      </c>
      <c r="AC305" s="22">
        <v>-9.2140105774902864E-3</v>
      </c>
      <c r="AD305" s="23">
        <v>-4.1923740196927193E-3</v>
      </c>
      <c r="AE305" s="23">
        <v>-5.7067824076137297E-3</v>
      </c>
      <c r="AF305" s="24">
        <v>0.68938582923104652</v>
      </c>
      <c r="AG305" s="27">
        <v>0.47351548757027162</v>
      </c>
      <c r="AH305" s="27">
        <v>1.4735154875702716</v>
      </c>
      <c r="AI305" s="27">
        <v>1.2108689960463648</v>
      </c>
      <c r="AJ305" s="27">
        <v>3.6572361589793476</v>
      </c>
      <c r="AK305" s="27">
        <v>6.1913945778336936</v>
      </c>
      <c r="AL305" s="27">
        <v>2.7066450865071032</v>
      </c>
      <c r="AM305" s="27">
        <v>94.885785996297017</v>
      </c>
      <c r="AN305" s="23">
        <v>0.26536991946645028</v>
      </c>
      <c r="AO305" s="23">
        <v>3.5816317399967024E-3</v>
      </c>
      <c r="AP305" s="23">
        <v>0.36122931322621105</v>
      </c>
      <c r="AQ305" s="24">
        <v>71.2</v>
      </c>
      <c r="AR305" s="65" t="s">
        <v>68</v>
      </c>
      <c r="AS305" s="157">
        <v>0.3</v>
      </c>
      <c r="AU305" s="32"/>
    </row>
    <row r="306" spans="1:47" ht="18" customHeight="1" x14ac:dyDescent="0.25">
      <c r="A306" s="16">
        <v>305</v>
      </c>
      <c r="B306" s="148" t="s">
        <v>553</v>
      </c>
      <c r="C306" s="150" t="s">
        <v>686</v>
      </c>
      <c r="D306" s="18">
        <v>219.07024680000001</v>
      </c>
      <c r="E306" s="150" t="s">
        <v>848</v>
      </c>
      <c r="F306" s="150" t="s">
        <v>888</v>
      </c>
      <c r="G306" s="18" t="s">
        <v>882</v>
      </c>
      <c r="H306" s="19" t="s">
        <v>704</v>
      </c>
      <c r="I306" s="20">
        <v>796632.36764900002</v>
      </c>
      <c r="J306" s="20">
        <v>720013.33377300005</v>
      </c>
      <c r="K306" s="20">
        <v>76619.033875999958</v>
      </c>
      <c r="L306" s="20">
        <v>32738.232091000002</v>
      </c>
      <c r="M306" s="20">
        <v>8555.2919789999996</v>
      </c>
      <c r="N306" s="20">
        <v>45369.867013000003</v>
      </c>
      <c r="O306" s="153">
        <v>29789.162528000001</v>
      </c>
      <c r="P306" s="21">
        <v>1400.5935471397843</v>
      </c>
      <c r="Q306" s="20">
        <v>202386.53695199999</v>
      </c>
      <c r="R306" s="20">
        <v>129099.275431</v>
      </c>
      <c r="S306" s="20">
        <v>434375.589576</v>
      </c>
      <c r="T306" s="20">
        <v>76622.097769999993</v>
      </c>
      <c r="U306" s="20">
        <v>624429.63643700001</v>
      </c>
      <c r="V306" s="20">
        <v>220300.24687</v>
      </c>
      <c r="W306" s="20">
        <v>302522.42404999997</v>
      </c>
      <c r="X306" s="20">
        <v>0</v>
      </c>
      <c r="Y306" s="20">
        <v>302522.42404999997</v>
      </c>
      <c r="Z306" s="20">
        <v>321907.21238699998</v>
      </c>
      <c r="AA306" s="21">
        <v>15135.07350276149</v>
      </c>
      <c r="AB306" s="22">
        <v>9.6178660304898217E-2</v>
      </c>
      <c r="AC306" s="22">
        <v>3.7393864143272226E-2</v>
      </c>
      <c r="AD306" s="23">
        <v>4.7706195846143974E-2</v>
      </c>
      <c r="AE306" s="23">
        <v>9.2539593341534637E-2</v>
      </c>
      <c r="AF306" s="24">
        <v>5.3031348461707486</v>
      </c>
      <c r="AG306" s="27">
        <v>0.43584592428165836</v>
      </c>
      <c r="AH306" s="27">
        <v>1.4358459242816584</v>
      </c>
      <c r="AI306" s="27">
        <v>0.76684911325997296</v>
      </c>
      <c r="AJ306" s="27">
        <v>6.041814502298867</v>
      </c>
      <c r="AK306" s="27">
        <v>3.5576147732779555</v>
      </c>
      <c r="AL306" s="27">
        <v>6.1706958849260003</v>
      </c>
      <c r="AM306" s="27">
        <v>10.396901035524861</v>
      </c>
      <c r="AN306" s="23">
        <v>0.48447800424111048</v>
      </c>
      <c r="AO306" s="23">
        <v>0</v>
      </c>
      <c r="AP306" s="23">
        <v>0.93978144138722985</v>
      </c>
      <c r="AQ306" s="24">
        <v>68</v>
      </c>
      <c r="AR306" s="65" t="s">
        <v>71</v>
      </c>
      <c r="AS306" s="157">
        <v>0.3</v>
      </c>
      <c r="AU306" s="32"/>
    </row>
    <row r="307" spans="1:47" ht="18" customHeight="1" x14ac:dyDescent="0.25">
      <c r="A307" s="16">
        <v>306</v>
      </c>
      <c r="B307" s="148" t="s">
        <v>556</v>
      </c>
      <c r="C307" s="150" t="s">
        <v>686</v>
      </c>
      <c r="D307" s="18">
        <v>2391.6961579999997</v>
      </c>
      <c r="E307" s="150" t="s">
        <v>869</v>
      </c>
      <c r="F307" s="150" t="s">
        <v>891</v>
      </c>
      <c r="G307" s="18" t="s">
        <v>892</v>
      </c>
      <c r="H307" s="19" t="s">
        <v>704</v>
      </c>
      <c r="I307" s="20">
        <v>1703912.7041750001</v>
      </c>
      <c r="J307" s="20">
        <v>791206.59011899994</v>
      </c>
      <c r="K307" s="20">
        <v>912706.11405600002</v>
      </c>
      <c r="L307" s="20">
        <v>236238.828335</v>
      </c>
      <c r="M307" s="20">
        <v>18048.596386000001</v>
      </c>
      <c r="N307" s="20">
        <v>238974.28854799998</v>
      </c>
      <c r="O307" s="153">
        <v>162236.72932799999</v>
      </c>
      <c r="P307" s="21">
        <v>3913.9834928085374</v>
      </c>
      <c r="Q307" s="20">
        <v>400671.28629000002</v>
      </c>
      <c r="R307" s="20">
        <v>267409.65326599998</v>
      </c>
      <c r="S307" s="20">
        <v>931859.48095400003</v>
      </c>
      <c r="T307" s="20">
        <v>634240.60681899998</v>
      </c>
      <c r="U307" s="20">
        <v>1620112.0180949999</v>
      </c>
      <c r="V307" s="20">
        <v>35856.732017000002</v>
      </c>
      <c r="W307" s="20">
        <v>317767.71440900001</v>
      </c>
      <c r="X307" s="20">
        <v>143703.02916000001</v>
      </c>
      <c r="Y307" s="20">
        <v>461470.74356899998</v>
      </c>
      <c r="Z307" s="20">
        <v>1158641.274526</v>
      </c>
      <c r="AA307" s="21">
        <v>27952.380705438336</v>
      </c>
      <c r="AB307" s="22">
        <v>0.53565309526693961</v>
      </c>
      <c r="AC307" s="22">
        <v>9.521422601667362E-2</v>
      </c>
      <c r="AD307" s="23">
        <v>0.10013920489199579</v>
      </c>
      <c r="AE307" s="23">
        <v>0.14002326077531721</v>
      </c>
      <c r="AF307" s="24">
        <v>13.240602395728036</v>
      </c>
      <c r="AG307" s="27">
        <v>1.9325178068738609</v>
      </c>
      <c r="AH307" s="27">
        <v>2.9325178068738609</v>
      </c>
      <c r="AI307" s="27">
        <v>1.6716241788500443</v>
      </c>
      <c r="AJ307" s="27">
        <v>2.7746874278441234</v>
      </c>
      <c r="AK307" s="27">
        <v>1.9747024985122996</v>
      </c>
      <c r="AL307" s="27">
        <v>6.3719192009873691</v>
      </c>
      <c r="AM307" s="27">
        <v>2.6865399122280795</v>
      </c>
      <c r="AN307" s="23">
        <v>0.28483878794481005</v>
      </c>
      <c r="AO307" s="23">
        <v>0.12402719661336845</v>
      </c>
      <c r="AP307" s="23">
        <v>0.39828612506298605</v>
      </c>
      <c r="AQ307" s="24">
        <v>84</v>
      </c>
      <c r="AR307" s="65" t="s">
        <v>64</v>
      </c>
      <c r="AS307" s="157">
        <v>0.5</v>
      </c>
      <c r="AU307" s="32"/>
    </row>
    <row r="308" spans="1:47" ht="18" customHeight="1" x14ac:dyDescent="0.25">
      <c r="A308" s="16">
        <v>307</v>
      </c>
      <c r="B308" s="148" t="s">
        <v>557</v>
      </c>
      <c r="C308" s="150" t="s">
        <v>686</v>
      </c>
      <c r="D308" s="18">
        <v>1135.875</v>
      </c>
      <c r="E308" s="150" t="s">
        <v>844</v>
      </c>
      <c r="F308" s="150" t="s">
        <v>884</v>
      </c>
      <c r="G308" s="18" t="s">
        <v>882</v>
      </c>
      <c r="H308" s="19" t="s">
        <v>704</v>
      </c>
      <c r="I308" s="20">
        <v>334225.27876399999</v>
      </c>
      <c r="J308" s="20">
        <v>280601.01166999998</v>
      </c>
      <c r="K308" s="20">
        <v>53624.267094000024</v>
      </c>
      <c r="L308" s="20">
        <v>23300.102619000001</v>
      </c>
      <c r="M308" s="20">
        <v>0</v>
      </c>
      <c r="N308" s="20">
        <v>129403.514325</v>
      </c>
      <c r="O308" s="153">
        <v>107120.73570600001</v>
      </c>
      <c r="P308" s="21">
        <v>3677.9651744549355</v>
      </c>
      <c r="Q308" s="20">
        <v>52590.194133999998</v>
      </c>
      <c r="R308" s="20">
        <v>19602.036852000001</v>
      </c>
      <c r="S308" s="20">
        <v>365690.05320600001</v>
      </c>
      <c r="T308" s="20">
        <v>1319724.6735690001</v>
      </c>
      <c r="U308" s="20">
        <v>1893421.7587600001</v>
      </c>
      <c r="V308" s="20">
        <v>0</v>
      </c>
      <c r="W308" s="20">
        <v>85542.285707000003</v>
      </c>
      <c r="X308" s="20">
        <v>274698.75</v>
      </c>
      <c r="Y308" s="20">
        <v>360241.035707</v>
      </c>
      <c r="Z308" s="20">
        <v>1533180.7230529999</v>
      </c>
      <c r="AA308" s="21">
        <v>52641.398216412017</v>
      </c>
      <c r="AB308" s="22">
        <v>0.16044348079327861</v>
      </c>
      <c r="AC308" s="22">
        <v>0.32050458930618198</v>
      </c>
      <c r="AD308" s="23">
        <v>5.657521110148922E-2</v>
      </c>
      <c r="AE308" s="23">
        <v>6.9868303256965095E-2</v>
      </c>
      <c r="AF308" s="24">
        <v>100</v>
      </c>
      <c r="AG308" s="27">
        <v>3.2749623789404456</v>
      </c>
      <c r="AH308" s="27">
        <v>4.2749623789404456</v>
      </c>
      <c r="AI308" s="27">
        <v>3.6601764435478343</v>
      </c>
      <c r="AJ308" s="27">
        <v>1.1930320978381275</v>
      </c>
      <c r="AK308" s="27">
        <v>5.3356146766643917</v>
      </c>
      <c r="AL308" s="27">
        <v>17.050538231688861</v>
      </c>
      <c r="AM308" s="27">
        <v>0.25325379259610048</v>
      </c>
      <c r="AN308" s="23">
        <v>0.19025926687507883</v>
      </c>
      <c r="AO308" s="23">
        <v>0.1791691911264032</v>
      </c>
      <c r="AP308" s="23">
        <v>0.23496319141663705</v>
      </c>
      <c r="AQ308" s="24">
        <v>80</v>
      </c>
      <c r="AR308" s="65" t="s">
        <v>64</v>
      </c>
      <c r="AS308" s="157">
        <v>0.5</v>
      </c>
      <c r="AU308" s="32"/>
    </row>
    <row r="309" spans="1:47" ht="18" customHeight="1" x14ac:dyDescent="0.25">
      <c r="A309" s="16">
        <v>308</v>
      </c>
      <c r="B309" s="148" t="s">
        <v>558</v>
      </c>
      <c r="C309" s="150" t="s">
        <v>686</v>
      </c>
      <c r="D309" s="18">
        <v>71.911141120000011</v>
      </c>
      <c r="E309" s="150" t="s">
        <v>833</v>
      </c>
      <c r="F309" s="150" t="s">
        <v>838</v>
      </c>
      <c r="G309" s="18" t="s">
        <v>839</v>
      </c>
      <c r="H309" s="19" t="s">
        <v>704</v>
      </c>
      <c r="I309" s="20" t="e">
        <v>#N/A</v>
      </c>
      <c r="J309" s="20" t="e">
        <v>#N/A</v>
      </c>
      <c r="K309" s="20" t="e">
        <v>#N/A</v>
      </c>
      <c r="L309" s="20">
        <v>33965.382378000002</v>
      </c>
      <c r="M309" s="20">
        <v>39889.238471999997</v>
      </c>
      <c r="N309" s="20">
        <v>54939.919884999996</v>
      </c>
      <c r="O309" s="153">
        <v>12322.105729000001</v>
      </c>
      <c r="P309" s="21">
        <v>767.65620467350459</v>
      </c>
      <c r="Q309" s="20">
        <v>784233.623135</v>
      </c>
      <c r="R309" s="20">
        <v>107516.715279</v>
      </c>
      <c r="S309" s="20">
        <v>970893.86020200001</v>
      </c>
      <c r="T309" s="20">
        <v>212927.31705000001</v>
      </c>
      <c r="U309" s="20">
        <v>1189404.8267920001</v>
      </c>
      <c r="V309" s="20">
        <v>642470.70112700004</v>
      </c>
      <c r="W309" s="20">
        <v>835289.37293399998</v>
      </c>
      <c r="X309" s="20">
        <v>66376.341289000004</v>
      </c>
      <c r="Y309" s="20">
        <v>907365.71422299999</v>
      </c>
      <c r="Z309" s="20">
        <v>282039.11256899999</v>
      </c>
      <c r="AA309" s="21">
        <v>17570.78534187944</v>
      </c>
      <c r="AB309" s="22" t="e">
        <v>#N/A</v>
      </c>
      <c r="AC309" s="22" t="e">
        <v>#N/A</v>
      </c>
      <c r="AD309" s="23">
        <v>1.0359892150626741E-2</v>
      </c>
      <c r="AE309" s="23">
        <v>4.3689350802312697E-2</v>
      </c>
      <c r="AF309" s="24">
        <v>1.3773118261850181</v>
      </c>
      <c r="AG309" s="27">
        <v>0.16234432241329946</v>
      </c>
      <c r="AH309" s="27">
        <v>1.1623443224132994</v>
      </c>
      <c r="AI309" s="27">
        <v>0.22346775035739486</v>
      </c>
      <c r="AJ309" s="27" t="e">
        <v>#N/A</v>
      </c>
      <c r="AK309" s="27" t="e">
        <v>#N/A</v>
      </c>
      <c r="AL309" s="27" t="e">
        <v>#N/A</v>
      </c>
      <c r="AM309" s="27" t="e">
        <v>#N/A</v>
      </c>
      <c r="AN309" s="23">
        <v>0.76287374473693614</v>
      </c>
      <c r="AO309" s="23">
        <v>0.23534445518708416</v>
      </c>
      <c r="AP309" s="23">
        <v>3.2171627046976181</v>
      </c>
      <c r="AQ309" s="24" t="e">
        <v>#N/A</v>
      </c>
      <c r="AR309" s="65" t="e">
        <v>#N/A</v>
      </c>
      <c r="AS309" s="157" t="e">
        <v>#N/A</v>
      </c>
      <c r="AU309" s="32"/>
    </row>
    <row r="310" spans="1:47" ht="18" customHeight="1" x14ac:dyDescent="0.25">
      <c r="A310" s="16">
        <v>309</v>
      </c>
      <c r="B310" s="148" t="s">
        <v>560</v>
      </c>
      <c r="C310" s="150" t="s">
        <v>686</v>
      </c>
      <c r="D310" s="18">
        <v>596.49825936000002</v>
      </c>
      <c r="E310" s="150" t="s">
        <v>833</v>
      </c>
      <c r="F310" s="150" t="s">
        <v>834</v>
      </c>
      <c r="G310" s="18" t="s">
        <v>899</v>
      </c>
      <c r="H310" s="19" t="s">
        <v>709</v>
      </c>
      <c r="I310" s="20">
        <v>507254.96413600002</v>
      </c>
      <c r="J310" s="20">
        <v>431065.602227</v>
      </c>
      <c r="K310" s="20">
        <v>76189.361908999985</v>
      </c>
      <c r="L310" s="20">
        <v>-357.46581200000003</v>
      </c>
      <c r="M310" s="20">
        <v>1728.3240209999999</v>
      </c>
      <c r="N310" s="20">
        <v>8286.0084160000006</v>
      </c>
      <c r="O310" s="153">
        <v>6695.4565759999996</v>
      </c>
      <c r="P310" s="21">
        <v>45.347398995031995</v>
      </c>
      <c r="Q310" s="20">
        <v>34338.600080999997</v>
      </c>
      <c r="R310" s="20">
        <v>19992.196313</v>
      </c>
      <c r="S310" s="20">
        <v>370304.55776499998</v>
      </c>
      <c r="T310" s="20">
        <v>246565.141137</v>
      </c>
      <c r="U310" s="20">
        <v>1937662.1068839999</v>
      </c>
      <c r="V310" s="20">
        <v>2995</v>
      </c>
      <c r="W310" s="20">
        <v>97019.570714999994</v>
      </c>
      <c r="X310" s="20">
        <v>2266.1239999999998</v>
      </c>
      <c r="Y310" s="20">
        <v>102000.43603700001</v>
      </c>
      <c r="Z310" s="20">
        <v>1835661.6708470001</v>
      </c>
      <c r="AA310" s="21">
        <v>12432.681963194322</v>
      </c>
      <c r="AB310" s="22">
        <v>0.15019934213708921</v>
      </c>
      <c r="AC310" s="22">
        <v>1.3199390936280482E-2</v>
      </c>
      <c r="AD310" s="23">
        <v>3.4554304139059215E-3</v>
      </c>
      <c r="AE310" s="23">
        <v>3.6474349725407851E-3</v>
      </c>
      <c r="AF310" s="24">
        <v>4.7942447800996</v>
      </c>
      <c r="AG310" s="27">
        <v>2.8168026825514283</v>
      </c>
      <c r="AH310" s="27">
        <v>3.8168026825514283</v>
      </c>
      <c r="AI310" s="27">
        <v>3.462867906011637</v>
      </c>
      <c r="AJ310" s="27">
        <v>1.856139152068361</v>
      </c>
      <c r="AK310" s="27">
        <v>12.553383108518577</v>
      </c>
      <c r="AL310" s="27">
        <v>25.372648217052351</v>
      </c>
      <c r="AM310" s="27">
        <v>2.0572858020272697</v>
      </c>
      <c r="AN310" s="23">
        <v>5.2640981972357045E-2</v>
      </c>
      <c r="AO310" s="23">
        <v>1.234499818778903E-3</v>
      </c>
      <c r="AP310" s="23">
        <v>5.5566032486768419E-2</v>
      </c>
      <c r="AQ310" s="24">
        <v>79.2</v>
      </c>
      <c r="AR310" s="65" t="s">
        <v>66</v>
      </c>
      <c r="AS310" s="157">
        <v>0.5</v>
      </c>
      <c r="AU310" s="32"/>
    </row>
    <row r="311" spans="1:47" ht="18" customHeight="1" x14ac:dyDescent="0.25">
      <c r="A311" s="16">
        <v>310</v>
      </c>
      <c r="B311" s="148" t="s">
        <v>562</v>
      </c>
      <c r="C311" s="150" t="s">
        <v>686</v>
      </c>
      <c r="D311" s="18">
        <v>669.62544220000007</v>
      </c>
      <c r="E311" s="150" t="s">
        <v>844</v>
      </c>
      <c r="F311" s="150" t="s">
        <v>845</v>
      </c>
      <c r="G311" s="18" t="s">
        <v>904</v>
      </c>
      <c r="H311" s="19" t="s">
        <v>704</v>
      </c>
      <c r="I311" s="20">
        <v>503264.03632399999</v>
      </c>
      <c r="J311" s="20">
        <v>459566.522543</v>
      </c>
      <c r="K311" s="20">
        <v>43697.513781000001</v>
      </c>
      <c r="L311" s="20">
        <v>28676.058016999999</v>
      </c>
      <c r="M311" s="20">
        <v>11561.048839999999</v>
      </c>
      <c r="N311" s="20">
        <v>57463.687772999998</v>
      </c>
      <c r="O311" s="153">
        <v>36601.375909000002</v>
      </c>
      <c r="P311" s="21">
        <v>781.63050940703943</v>
      </c>
      <c r="Q311" s="20">
        <v>142633.033757</v>
      </c>
      <c r="R311" s="20">
        <v>115392.470923</v>
      </c>
      <c r="S311" s="20">
        <v>743483.586595</v>
      </c>
      <c r="T311" s="20">
        <v>263238.868097</v>
      </c>
      <c r="U311" s="20">
        <v>1172336.578883</v>
      </c>
      <c r="V311" s="20">
        <v>133847.5</v>
      </c>
      <c r="W311" s="20">
        <v>334232.07256100001</v>
      </c>
      <c r="X311" s="20">
        <v>300278.8</v>
      </c>
      <c r="Y311" s="20">
        <v>634510.87256100005</v>
      </c>
      <c r="Z311" s="20">
        <v>537825.70632200001</v>
      </c>
      <c r="AA311" s="21">
        <v>11485.387375869035</v>
      </c>
      <c r="AB311" s="22">
        <v>8.6828206720632156E-2</v>
      </c>
      <c r="AC311" s="22">
        <v>7.2727978292166581E-2</v>
      </c>
      <c r="AD311" s="23">
        <v>3.1220876809860972E-2</v>
      </c>
      <c r="AE311" s="23">
        <v>6.8054344518605994E-2</v>
      </c>
      <c r="AF311" s="24">
        <v>4.9704562767853506</v>
      </c>
      <c r="AG311" s="27">
        <v>1.2244531498673226</v>
      </c>
      <c r="AH311" s="27">
        <v>2.2244531498673226</v>
      </c>
      <c r="AI311" s="27">
        <v>1.7977046554332095</v>
      </c>
      <c r="AJ311" s="27">
        <v>1.2297182027827258</v>
      </c>
      <c r="AK311" s="27">
        <v>3.222020246207137</v>
      </c>
      <c r="AL311" s="27">
        <v>4.3613247233419763</v>
      </c>
      <c r="AM311" s="27">
        <v>1.9118150748868663</v>
      </c>
      <c r="AN311" s="23">
        <v>0.54123609549534046</v>
      </c>
      <c r="AO311" s="23">
        <v>0.55831991009410953</v>
      </c>
      <c r="AP311" s="23">
        <v>1.179770444406973</v>
      </c>
      <c r="AQ311" s="24">
        <v>78.400000000000006</v>
      </c>
      <c r="AR311" s="65" t="s">
        <v>66</v>
      </c>
      <c r="AS311" s="157">
        <v>0.5</v>
      </c>
      <c r="AU311" s="32"/>
    </row>
    <row r="312" spans="1:47" ht="18" customHeight="1" x14ac:dyDescent="0.25">
      <c r="A312" s="16">
        <v>311</v>
      </c>
      <c r="B312" s="148" t="s">
        <v>960</v>
      </c>
      <c r="C312" s="150" t="s">
        <v>686</v>
      </c>
      <c r="D312" s="18">
        <v>452.99736000000001</v>
      </c>
      <c r="E312" s="150" t="s">
        <v>874</v>
      </c>
      <c r="F312" s="150" t="s">
        <v>876</v>
      </c>
      <c r="G312" s="18" t="s">
        <v>873</v>
      </c>
      <c r="H312" s="19" t="s">
        <v>704</v>
      </c>
      <c r="I312" s="20">
        <v>147208.16538300001</v>
      </c>
      <c r="J312" s="20">
        <v>65119.521759000003</v>
      </c>
      <c r="K312" s="20">
        <v>82088.643624000004</v>
      </c>
      <c r="L312" s="20">
        <v>75600.436444999999</v>
      </c>
      <c r="M312" s="20">
        <v>61119.586998999999</v>
      </c>
      <c r="N312" s="20">
        <v>75250.225336999996</v>
      </c>
      <c r="O312" s="153">
        <v>12564.501469000001</v>
      </c>
      <c r="P312" s="21">
        <v>441.00825081430941</v>
      </c>
      <c r="Q312" s="20">
        <v>0</v>
      </c>
      <c r="R312" s="20">
        <v>20135.073207000001</v>
      </c>
      <c r="S312" s="20">
        <v>54216.728826999999</v>
      </c>
      <c r="T312" s="20">
        <v>970343.74278500001</v>
      </c>
      <c r="U312" s="20">
        <v>1027539.331528</v>
      </c>
      <c r="V312" s="20">
        <v>51400</v>
      </c>
      <c r="W312" s="20">
        <v>75944.684827999998</v>
      </c>
      <c r="X312" s="20">
        <v>641394</v>
      </c>
      <c r="Y312" s="20">
        <v>717338.68482800003</v>
      </c>
      <c r="Z312" s="20">
        <v>310200.64669999998</v>
      </c>
      <c r="AA312" s="21">
        <v>10887.900720944599</v>
      </c>
      <c r="AB312" s="22">
        <v>0.55763648307432689</v>
      </c>
      <c r="AC312" s="22">
        <v>8.535193300120418E-2</v>
      </c>
      <c r="AD312" s="23">
        <v>1.2227757209367342E-2</v>
      </c>
      <c r="AE312" s="23">
        <v>4.0504433509938265E-2</v>
      </c>
      <c r="AF312" s="24">
        <v>1.2311965612305462</v>
      </c>
      <c r="AG312" s="27">
        <v>-0.28610239215831379</v>
      </c>
      <c r="AH312" s="27">
        <v>0.71389760784168621</v>
      </c>
      <c r="AI312" s="27">
        <v>0.71389760784168621</v>
      </c>
      <c r="AJ312" s="27">
        <v>-6.7750581497967399</v>
      </c>
      <c r="AK312" s="27">
        <v>100</v>
      </c>
      <c r="AL312" s="27">
        <v>7.3110320419308321</v>
      </c>
      <c r="AM312" s="27">
        <v>0.15170723414003306</v>
      </c>
      <c r="AN312" s="23">
        <v>0.69811311627486139</v>
      </c>
      <c r="AO312" s="23">
        <v>2.0676746061728957</v>
      </c>
      <c r="AP312" s="23">
        <v>2.3124989985006374</v>
      </c>
      <c r="AQ312" s="24">
        <v>45.6</v>
      </c>
      <c r="AR312" s="65" t="s">
        <v>78</v>
      </c>
      <c r="AS312" s="157">
        <v>0.2</v>
      </c>
      <c r="AU312" s="32"/>
    </row>
    <row r="313" spans="1:47" ht="18" customHeight="1" x14ac:dyDescent="0.25">
      <c r="A313" s="16">
        <v>312</v>
      </c>
      <c r="B313" s="148" t="s">
        <v>564</v>
      </c>
      <c r="C313" s="150" t="s">
        <v>686</v>
      </c>
      <c r="D313" s="18">
        <v>871.31096359999992</v>
      </c>
      <c r="E313" s="150" t="s">
        <v>829</v>
      </c>
      <c r="F313" s="150" t="s">
        <v>832</v>
      </c>
      <c r="G313" s="18" t="s">
        <v>831</v>
      </c>
      <c r="H313" s="19" t="s">
        <v>706</v>
      </c>
      <c r="I313" s="20">
        <v>819430.93931399996</v>
      </c>
      <c r="J313" s="20">
        <v>1158666.154384</v>
      </c>
      <c r="K313" s="20">
        <v>-339235.21507000003</v>
      </c>
      <c r="L313" s="20">
        <v>-519358.16545700002</v>
      </c>
      <c r="M313" s="20" t="e">
        <v>#N/A</v>
      </c>
      <c r="N313" s="20" t="e">
        <v>#N/A</v>
      </c>
      <c r="O313" s="153">
        <v>-514903.90365200001</v>
      </c>
      <c r="P313" s="21">
        <v>-1654.5870207877215</v>
      </c>
      <c r="Q313" s="20">
        <v>847238.46045000001</v>
      </c>
      <c r="R313" s="20">
        <v>114264.496126</v>
      </c>
      <c r="S313" s="20">
        <v>1429467.0539559999</v>
      </c>
      <c r="T313" s="20">
        <v>323503.78663799999</v>
      </c>
      <c r="U313" s="20">
        <v>2532615.5955889998</v>
      </c>
      <c r="V313" s="20">
        <v>134360.18718800001</v>
      </c>
      <c r="W313" s="20">
        <v>1927396.002231</v>
      </c>
      <c r="X313" s="20">
        <v>363633.767131</v>
      </c>
      <c r="Y313" s="20">
        <v>2659463.747682</v>
      </c>
      <c r="Z313" s="20">
        <v>-126848.152092</v>
      </c>
      <c r="AA313" s="21">
        <v>-407.61257503337794</v>
      </c>
      <c r="AB313" s="22">
        <v>-0.41398878025522973</v>
      </c>
      <c r="AC313" s="22">
        <v>-0.62836766217670548</v>
      </c>
      <c r="AD313" s="23">
        <v>-0.20330914195932326</v>
      </c>
      <c r="AE313" s="23">
        <v>4.059214857765939</v>
      </c>
      <c r="AF313" s="24" t="e">
        <v>#N/A</v>
      </c>
      <c r="AG313" s="27">
        <v>-0.25834283546226994</v>
      </c>
      <c r="AH313" s="27">
        <v>0.74165716453773012</v>
      </c>
      <c r="AI313" s="27">
        <v>0.30208041981619682</v>
      </c>
      <c r="AJ313" s="27">
        <v>-1.6456784490092313</v>
      </c>
      <c r="AK313" s="27">
        <v>1.3675797410903527</v>
      </c>
      <c r="AL313" s="27">
        <v>7.1713521443302</v>
      </c>
      <c r="AM313" s="27">
        <v>2.5329871647868574</v>
      </c>
      <c r="AN313" s="23">
        <v>1.0500858291775226</v>
      </c>
      <c r="AO313" s="23">
        <v>-2.8666855695876823</v>
      </c>
      <c r="AP313" s="23">
        <v>-20.965727161347633</v>
      </c>
      <c r="AQ313" s="24" t="e">
        <v>#N/A</v>
      </c>
      <c r="AR313" s="65" t="e">
        <v>#N/A</v>
      </c>
      <c r="AS313" s="157" t="e">
        <v>#N/A</v>
      </c>
      <c r="AU313" s="32"/>
    </row>
    <row r="314" spans="1:47" ht="18" customHeight="1" x14ac:dyDescent="0.25">
      <c r="A314" s="16">
        <v>313</v>
      </c>
      <c r="B314" s="148" t="s">
        <v>566</v>
      </c>
      <c r="C314" s="150" t="s">
        <v>686</v>
      </c>
      <c r="D314" s="18">
        <v>2072.0731833999998</v>
      </c>
      <c r="E314" s="150" t="s">
        <v>844</v>
      </c>
      <c r="F314" s="150" t="s">
        <v>845</v>
      </c>
      <c r="G314" s="18" t="s">
        <v>858</v>
      </c>
      <c r="H314" s="19" t="s">
        <v>706</v>
      </c>
      <c r="I314" s="20">
        <v>3395285.5703059998</v>
      </c>
      <c r="J314" s="20">
        <v>3021516.203094</v>
      </c>
      <c r="K314" s="20">
        <v>373769.36721200001</v>
      </c>
      <c r="L314" s="20">
        <v>243346.905153</v>
      </c>
      <c r="M314" s="20">
        <v>2651.5961900000002</v>
      </c>
      <c r="N314" s="20">
        <v>310949.62463199999</v>
      </c>
      <c r="O314" s="153">
        <v>246656.65077599999</v>
      </c>
      <c r="P314" s="21">
        <v>10273.029510975332</v>
      </c>
      <c r="Q314" s="20">
        <v>432405.71809099999</v>
      </c>
      <c r="R314" s="20">
        <v>303202.66744200001</v>
      </c>
      <c r="S314" s="20">
        <v>1670420.5916220001</v>
      </c>
      <c r="T314" s="20">
        <v>287826.63109899999</v>
      </c>
      <c r="U314" s="20">
        <v>2125726.4389539999</v>
      </c>
      <c r="V314" s="20">
        <v>30518.206948999999</v>
      </c>
      <c r="W314" s="20">
        <v>910693.60317500005</v>
      </c>
      <c r="X314" s="20">
        <v>17329.235568</v>
      </c>
      <c r="Y314" s="20">
        <v>1268300.2736249999</v>
      </c>
      <c r="Z314" s="20">
        <v>857426.16532899998</v>
      </c>
      <c r="AA314" s="21">
        <v>35711.035044850672</v>
      </c>
      <c r="AB314" s="22">
        <v>0.11008481009104459</v>
      </c>
      <c r="AC314" s="22">
        <v>7.2646805598084077E-2</v>
      </c>
      <c r="AD314" s="23">
        <v>0.11603405135110971</v>
      </c>
      <c r="AE314" s="23">
        <v>0.28767100976135507</v>
      </c>
      <c r="AF314" s="24">
        <v>117.26884576342674</v>
      </c>
      <c r="AG314" s="27">
        <v>0.8342289720695556</v>
      </c>
      <c r="AH314" s="27">
        <v>1.8342289720695555</v>
      </c>
      <c r="AI314" s="27">
        <v>1.3594197534877179</v>
      </c>
      <c r="AJ314" s="27">
        <v>4.4690864243831729</v>
      </c>
      <c r="AK314" s="27">
        <v>6.9876878974531058</v>
      </c>
      <c r="AL314" s="27">
        <v>11.198072889498864</v>
      </c>
      <c r="AM314" s="27">
        <v>11.79628708206006</v>
      </c>
      <c r="AN314" s="23">
        <v>0.59664322293939609</v>
      </c>
      <c r="AO314" s="23">
        <v>2.0210761309518308E-2</v>
      </c>
      <c r="AP314" s="23">
        <v>1.4791947399206611</v>
      </c>
      <c r="AQ314" s="24">
        <v>92.8</v>
      </c>
      <c r="AR314" s="65" t="s">
        <v>61</v>
      </c>
      <c r="AS314" s="157">
        <v>0.5</v>
      </c>
      <c r="AU314" s="32"/>
    </row>
    <row r="315" spans="1:47" ht="18" customHeight="1" x14ac:dyDescent="0.25">
      <c r="A315" s="16">
        <v>314</v>
      </c>
      <c r="B315" s="148" t="s">
        <v>758</v>
      </c>
      <c r="C315" s="150" t="s">
        <v>686</v>
      </c>
      <c r="D315" s="18">
        <v>458.85</v>
      </c>
      <c r="E315" s="150" t="s">
        <v>829</v>
      </c>
      <c r="F315" s="150" t="s">
        <v>866</v>
      </c>
      <c r="G315" s="18" t="s">
        <v>867</v>
      </c>
      <c r="H315" s="19" t="s">
        <v>704</v>
      </c>
      <c r="I315" s="20">
        <v>2332055.8565409998</v>
      </c>
      <c r="J315" s="20">
        <v>2066973.4895039999</v>
      </c>
      <c r="K315" s="20">
        <v>265082.3670369999</v>
      </c>
      <c r="L315" s="20">
        <v>155916.99134000001</v>
      </c>
      <c r="M315" s="20">
        <v>33081.469620999997</v>
      </c>
      <c r="N315" s="20">
        <v>160877.726348</v>
      </c>
      <c r="O315" s="153">
        <v>96737.773470999993</v>
      </c>
      <c r="P315" s="21">
        <v>4606.5606414761905</v>
      </c>
      <c r="Q315" s="20">
        <v>432725.705801</v>
      </c>
      <c r="R315" s="20">
        <v>314268.14391599997</v>
      </c>
      <c r="S315" s="20">
        <v>896775.36522299994</v>
      </c>
      <c r="T315" s="20">
        <v>632532.94982600003</v>
      </c>
      <c r="U315" s="20">
        <v>1605098.2117550001</v>
      </c>
      <c r="V315" s="20">
        <v>523912.496812</v>
      </c>
      <c r="W315" s="20">
        <v>775639.19641700003</v>
      </c>
      <c r="X315" s="20">
        <v>91715.433329000007</v>
      </c>
      <c r="Y315" s="20">
        <v>869005.93074600003</v>
      </c>
      <c r="Z315" s="20">
        <v>736092.28100900003</v>
      </c>
      <c r="AA315" s="21">
        <v>35052.013381380952</v>
      </c>
      <c r="AB315" s="22">
        <v>0.11366896135591746</v>
      </c>
      <c r="AC315" s="22">
        <v>4.1481756622453028E-2</v>
      </c>
      <c r="AD315" s="23">
        <v>6.0269068124640036E-2</v>
      </c>
      <c r="AE315" s="23">
        <v>0.13142071444954767</v>
      </c>
      <c r="AF315" s="24">
        <v>4.8630767674805897</v>
      </c>
      <c r="AG315" s="27">
        <v>0.15617592479283957</v>
      </c>
      <c r="AH315" s="27">
        <v>1.1561759247928396</v>
      </c>
      <c r="AI315" s="27">
        <v>0.59828031069811616</v>
      </c>
      <c r="AJ315" s="27">
        <v>19.251523962886733</v>
      </c>
      <c r="AK315" s="27">
        <v>4.776636704948956</v>
      </c>
      <c r="AL315" s="27">
        <v>7.4205925789421716</v>
      </c>
      <c r="AM315" s="27">
        <v>3.6868527674052589</v>
      </c>
      <c r="AN315" s="23">
        <v>0.54140358788129028</v>
      </c>
      <c r="AO315" s="23">
        <v>0.12459773821195473</v>
      </c>
      <c r="AP315" s="23">
        <v>1.1805665582511045</v>
      </c>
      <c r="AQ315" s="24">
        <v>80.399999999999991</v>
      </c>
      <c r="AR315" s="65" t="s">
        <v>64</v>
      </c>
      <c r="AS315" s="157">
        <v>0.5</v>
      </c>
      <c r="AU315" s="32"/>
    </row>
    <row r="316" spans="1:47" ht="18" customHeight="1" x14ac:dyDescent="0.25">
      <c r="A316" s="16">
        <v>315</v>
      </c>
      <c r="B316" s="148" t="s">
        <v>573</v>
      </c>
      <c r="C316" s="150" t="s">
        <v>686</v>
      </c>
      <c r="D316" s="18">
        <v>418.7899443</v>
      </c>
      <c r="E316" s="150" t="s">
        <v>844</v>
      </c>
      <c r="F316" s="150" t="s">
        <v>879</v>
      </c>
      <c r="G316" s="18" t="s">
        <v>880</v>
      </c>
      <c r="H316" s="19" t="s">
        <v>704</v>
      </c>
      <c r="I316" s="20">
        <v>1951090.785802</v>
      </c>
      <c r="J316" s="20">
        <v>1750793.5568299999</v>
      </c>
      <c r="K316" s="20">
        <v>200297.22897199987</v>
      </c>
      <c r="L316" s="20">
        <v>124272.94059499999</v>
      </c>
      <c r="M316" s="20">
        <v>16413.920534000001</v>
      </c>
      <c r="N316" s="20">
        <v>128958.54871</v>
      </c>
      <c r="O316" s="153">
        <v>93480.221506000002</v>
      </c>
      <c r="P316" s="21">
        <v>3046.8855351570578</v>
      </c>
      <c r="Q316" s="20">
        <v>250336.814468</v>
      </c>
      <c r="R316" s="20">
        <v>339233.519172</v>
      </c>
      <c r="S316" s="20">
        <v>803243.80638900003</v>
      </c>
      <c r="T316" s="20">
        <v>114089.239873</v>
      </c>
      <c r="U316" s="20">
        <v>920055.09681100002</v>
      </c>
      <c r="V316" s="20">
        <v>349763.25466600002</v>
      </c>
      <c r="W316" s="20">
        <v>464539.64416099997</v>
      </c>
      <c r="X316" s="20">
        <v>0</v>
      </c>
      <c r="Y316" s="20">
        <v>464539.64416099997</v>
      </c>
      <c r="Z316" s="20">
        <v>455515.45264999999</v>
      </c>
      <c r="AA316" s="21">
        <v>14847.027760099205</v>
      </c>
      <c r="AB316" s="22">
        <v>0.10265910250284292</v>
      </c>
      <c r="AC316" s="22">
        <v>4.7911774370650188E-2</v>
      </c>
      <c r="AD316" s="23">
        <v>0.10160285164444118</v>
      </c>
      <c r="AE316" s="23">
        <v>0.20521855177946399</v>
      </c>
      <c r="AF316" s="24">
        <v>7.8566573076111617</v>
      </c>
      <c r="AG316" s="27">
        <v>0.72911788366250196</v>
      </c>
      <c r="AH316" s="27">
        <v>1.7291178836625021</v>
      </c>
      <c r="AI316" s="27">
        <v>1.1902256327758622</v>
      </c>
      <c r="AJ316" s="27">
        <v>5.760457069578659</v>
      </c>
      <c r="AK316" s="27">
        <v>6.9937518400986125</v>
      </c>
      <c r="AL316" s="27">
        <v>5.7514681643612802</v>
      </c>
      <c r="AM316" s="27">
        <v>17.101444342813426</v>
      </c>
      <c r="AN316" s="23">
        <v>0.50490415820871959</v>
      </c>
      <c r="AO316" s="23">
        <v>0</v>
      </c>
      <c r="AP316" s="23">
        <v>1.0198109448505006</v>
      </c>
      <c r="AQ316" s="24">
        <v>73.599999999999994</v>
      </c>
      <c r="AR316" s="65" t="s">
        <v>68</v>
      </c>
      <c r="AS316" s="157">
        <v>0.3</v>
      </c>
      <c r="AU316" s="32"/>
    </row>
    <row r="317" spans="1:47" ht="18" customHeight="1" x14ac:dyDescent="0.25">
      <c r="A317" s="16">
        <v>316</v>
      </c>
      <c r="B317" s="148" t="s">
        <v>574</v>
      </c>
      <c r="C317" s="150" t="s">
        <v>686</v>
      </c>
      <c r="D317" s="18">
        <v>162.42408</v>
      </c>
      <c r="E317" s="150" t="s">
        <v>844</v>
      </c>
      <c r="F317" s="150" t="s">
        <v>845</v>
      </c>
      <c r="G317" s="18" t="s">
        <v>904</v>
      </c>
      <c r="H317" s="19" t="s">
        <v>704</v>
      </c>
      <c r="I317" s="20">
        <v>497523.82227200002</v>
      </c>
      <c r="J317" s="20">
        <v>429343.71587000001</v>
      </c>
      <c r="K317" s="20">
        <v>68180.106401999976</v>
      </c>
      <c r="L317" s="20">
        <v>29746.723782000001</v>
      </c>
      <c r="M317" s="20">
        <v>28667.105486</v>
      </c>
      <c r="N317" s="20">
        <v>33113.826090000002</v>
      </c>
      <c r="O317" s="153">
        <v>-4010.6028529999999</v>
      </c>
      <c r="P317" s="21">
        <v>-115.55935149541865</v>
      </c>
      <c r="Q317" s="20">
        <v>272018.64153299999</v>
      </c>
      <c r="R317" s="20">
        <v>106766.163193</v>
      </c>
      <c r="S317" s="20">
        <v>530403.07369600015</v>
      </c>
      <c r="T317" s="20">
        <v>460620.07489400002</v>
      </c>
      <c r="U317" s="20">
        <v>1092042.6885019999</v>
      </c>
      <c r="V317" s="20">
        <v>153108.791975</v>
      </c>
      <c r="W317" s="20">
        <v>496451.72591600002</v>
      </c>
      <c r="X317" s="20">
        <v>120071.718462</v>
      </c>
      <c r="Y317" s="20">
        <v>688279.50557299994</v>
      </c>
      <c r="Z317" s="20">
        <v>403763.182929</v>
      </c>
      <c r="AA317" s="21">
        <v>11633.814986716994</v>
      </c>
      <c r="AB317" s="22">
        <v>0.1370388780393422</v>
      </c>
      <c r="AC317" s="22">
        <v>-8.0611272736350967E-3</v>
      </c>
      <c r="AD317" s="23">
        <v>-3.672569667126758E-3</v>
      </c>
      <c r="AE317" s="23">
        <v>-9.9330573528425125E-3</v>
      </c>
      <c r="AF317" s="24">
        <v>1.1551157861463071</v>
      </c>
      <c r="AG317" s="27">
        <v>6.8388014398291605E-2</v>
      </c>
      <c r="AH317" s="27">
        <v>1.0683880143982916</v>
      </c>
      <c r="AI317" s="27">
        <v>0.52046235046571077</v>
      </c>
      <c r="AJ317" s="27">
        <v>14.654022735588677</v>
      </c>
      <c r="AK317" s="27">
        <v>1.5783613705677377</v>
      </c>
      <c r="AL317" s="27">
        <v>4.6599391360784574</v>
      </c>
      <c r="AM317" s="27">
        <v>1.0801175402233445</v>
      </c>
      <c r="AN317" s="23">
        <v>0.63026794906446504</v>
      </c>
      <c r="AO317" s="23">
        <v>0.29738154328725436</v>
      </c>
      <c r="AP317" s="23">
        <v>1.7046613823975896</v>
      </c>
      <c r="AQ317" s="24">
        <v>62.8</v>
      </c>
      <c r="AR317" s="65" t="s">
        <v>73</v>
      </c>
      <c r="AS317" s="157">
        <v>0.3</v>
      </c>
      <c r="AU317" s="32"/>
    </row>
    <row r="318" spans="1:47" ht="18" customHeight="1" x14ac:dyDescent="0.25">
      <c r="A318" s="16">
        <v>317</v>
      </c>
      <c r="B318" s="148" t="s">
        <v>575</v>
      </c>
      <c r="C318" s="150" t="s">
        <v>686</v>
      </c>
      <c r="D318" s="18">
        <v>292</v>
      </c>
      <c r="E318" s="150" t="s">
        <v>874</v>
      </c>
      <c r="F318" s="150" t="s">
        <v>875</v>
      </c>
      <c r="G318" s="18" t="s">
        <v>873</v>
      </c>
      <c r="H318" s="19" t="s">
        <v>704</v>
      </c>
      <c r="I318" s="20">
        <v>2698567.0825319998</v>
      </c>
      <c r="J318" s="20">
        <v>2618937.2848379998</v>
      </c>
      <c r="K318" s="20">
        <v>79629.797694000052</v>
      </c>
      <c r="L318" s="20">
        <v>62209.795791999997</v>
      </c>
      <c r="M318" s="20">
        <v>2017.388494</v>
      </c>
      <c r="N318" s="20">
        <v>68163.958784000002</v>
      </c>
      <c r="O318" s="153">
        <v>53563.898792</v>
      </c>
      <c r="P318" s="21">
        <v>6695.487349</v>
      </c>
      <c r="Q318" s="20">
        <v>83395.412926999998</v>
      </c>
      <c r="R318" s="20">
        <v>113635.52659199999</v>
      </c>
      <c r="S318" s="20">
        <v>253976.78637399999</v>
      </c>
      <c r="T318" s="20">
        <v>156266.36966600001</v>
      </c>
      <c r="U318" s="20">
        <v>447645.76624500001</v>
      </c>
      <c r="V318" s="20">
        <v>56800</v>
      </c>
      <c r="W318" s="20">
        <v>156564.47135800001</v>
      </c>
      <c r="X318" s="20">
        <v>6562.6239999999998</v>
      </c>
      <c r="Y318" s="20">
        <v>163259.70466700001</v>
      </c>
      <c r="Z318" s="20">
        <v>284386.06157800002</v>
      </c>
      <c r="AA318" s="21">
        <v>35548.257697250003</v>
      </c>
      <c r="AB318" s="22">
        <v>2.9508177954681546E-2</v>
      </c>
      <c r="AC318" s="22">
        <v>1.984901510832271E-2</v>
      </c>
      <c r="AD318" s="23">
        <v>0.1196568868311022</v>
      </c>
      <c r="AE318" s="23">
        <v>0.18834924079888055</v>
      </c>
      <c r="AF318" s="24">
        <v>33.788216293851825</v>
      </c>
      <c r="AG318" s="27">
        <v>0.62218659298032675</v>
      </c>
      <c r="AH318" s="27">
        <v>1.6221865929803267</v>
      </c>
      <c r="AI318" s="27">
        <v>1.0895279878469295</v>
      </c>
      <c r="AJ318" s="27">
        <v>27.702524902408488</v>
      </c>
      <c r="AK318" s="27">
        <v>31.403852956882428</v>
      </c>
      <c r="AL318" s="27">
        <v>23.74756525061926</v>
      </c>
      <c r="AM318" s="27">
        <v>17.26902012441866</v>
      </c>
      <c r="AN318" s="23">
        <v>0.36470735786574315</v>
      </c>
      <c r="AO318" s="23">
        <v>2.307646149598663E-2</v>
      </c>
      <c r="AP318" s="23">
        <v>0.57407772997419548</v>
      </c>
      <c r="AQ318" s="24">
        <v>76.8</v>
      </c>
      <c r="AR318" s="65" t="s">
        <v>66</v>
      </c>
      <c r="AS318" s="157">
        <v>0.5</v>
      </c>
      <c r="AU318" s="32"/>
    </row>
    <row r="319" spans="1:47" ht="18" customHeight="1" x14ac:dyDescent="0.25">
      <c r="A319" s="16">
        <v>318</v>
      </c>
      <c r="B319" s="148" t="s">
        <v>579</v>
      </c>
      <c r="C319" s="150" t="s">
        <v>686</v>
      </c>
      <c r="D319" s="18">
        <v>337.85817156000002</v>
      </c>
      <c r="E319" s="150" t="s">
        <v>848</v>
      </c>
      <c r="F319" s="150" t="s">
        <v>886</v>
      </c>
      <c r="G319" s="18" t="s">
        <v>882</v>
      </c>
      <c r="H319" s="19" t="s">
        <v>704</v>
      </c>
      <c r="I319" s="20">
        <v>757248.55723000003</v>
      </c>
      <c r="J319" s="20">
        <v>586502.32193800004</v>
      </c>
      <c r="K319" s="20">
        <v>170746.235292</v>
      </c>
      <c r="L319" s="20">
        <v>20220.517765000001</v>
      </c>
      <c r="M319" s="20">
        <v>693.47823200000005</v>
      </c>
      <c r="N319" s="20">
        <v>18164.392761000003</v>
      </c>
      <c r="O319" s="153">
        <v>12402.815119999999</v>
      </c>
      <c r="P319" s="21">
        <v>329.28980557938826</v>
      </c>
      <c r="Q319" s="20">
        <v>287640.90430300002</v>
      </c>
      <c r="R319" s="20">
        <v>96145.300359999994</v>
      </c>
      <c r="S319" s="20">
        <v>457660.92447500001</v>
      </c>
      <c r="T319" s="20">
        <v>42897.374284999998</v>
      </c>
      <c r="U319" s="20">
        <v>564608.50123599998</v>
      </c>
      <c r="V319" s="20">
        <v>0</v>
      </c>
      <c r="W319" s="20">
        <v>123585.82848</v>
      </c>
      <c r="X319" s="20">
        <v>0</v>
      </c>
      <c r="Y319" s="20">
        <v>123585.82848</v>
      </c>
      <c r="Z319" s="20">
        <v>441022.67275600001</v>
      </c>
      <c r="AA319" s="21">
        <v>11708.976451140183</v>
      </c>
      <c r="AB319" s="22">
        <v>0.22548241744637493</v>
      </c>
      <c r="AC319" s="22">
        <v>1.6378790030804741E-2</v>
      </c>
      <c r="AD319" s="23">
        <v>2.1967106575350274E-2</v>
      </c>
      <c r="AE319" s="23">
        <v>2.8122851468142036E-2</v>
      </c>
      <c r="AF319" s="24">
        <v>26.193169335126299</v>
      </c>
      <c r="AG319" s="27">
        <v>2.703182881919699</v>
      </c>
      <c r="AH319" s="27">
        <v>3.703182881919699</v>
      </c>
      <c r="AI319" s="27">
        <v>1.3757242417120219</v>
      </c>
      <c r="AJ319" s="27">
        <v>2.2667016078365014</v>
      </c>
      <c r="AK319" s="27">
        <v>2.0390087541936674</v>
      </c>
      <c r="AL319" s="27">
        <v>7.8760849921380398</v>
      </c>
      <c r="AM319" s="27">
        <v>17.652561954002589</v>
      </c>
      <c r="AN319" s="23">
        <v>0.21888765084028111</v>
      </c>
      <c r="AO319" s="23">
        <v>0</v>
      </c>
      <c r="AP319" s="23">
        <v>0.28022556688003891</v>
      </c>
      <c r="AQ319" s="24">
        <v>82.800000000000011</v>
      </c>
      <c r="AR319" s="65" t="s">
        <v>64</v>
      </c>
      <c r="AS319" s="157">
        <v>0.5</v>
      </c>
      <c r="AU319" s="32"/>
    </row>
    <row r="320" spans="1:47" ht="18" customHeight="1" x14ac:dyDescent="0.25">
      <c r="A320" s="16">
        <v>319</v>
      </c>
      <c r="B320" s="148" t="s">
        <v>589</v>
      </c>
      <c r="C320" s="150" t="s">
        <v>686</v>
      </c>
      <c r="D320" s="18">
        <v>4837.4025700000002</v>
      </c>
      <c r="E320" s="150" t="s">
        <v>833</v>
      </c>
      <c r="F320" s="150" t="s">
        <v>835</v>
      </c>
      <c r="G320" s="18" t="s">
        <v>836</v>
      </c>
      <c r="H320" s="19" t="s">
        <v>704</v>
      </c>
      <c r="I320" s="20">
        <v>3177378.7430850002</v>
      </c>
      <c r="J320" s="20">
        <v>2355841.0190340001</v>
      </c>
      <c r="K320" s="20">
        <v>821537.72405099985</v>
      </c>
      <c r="L320" s="20">
        <v>765669.39938800002</v>
      </c>
      <c r="M320" s="20">
        <v>20340.512391</v>
      </c>
      <c r="N320" s="20">
        <v>779439.63550500001</v>
      </c>
      <c r="O320" s="153">
        <v>625472.05777299998</v>
      </c>
      <c r="P320" s="21">
        <v>23532.44515732913</v>
      </c>
      <c r="Q320" s="20">
        <v>245767.97874799999</v>
      </c>
      <c r="R320" s="20">
        <v>836457.72018800001</v>
      </c>
      <c r="S320" s="20">
        <v>1294946.622304</v>
      </c>
      <c r="T320" s="20">
        <v>542912.85782200017</v>
      </c>
      <c r="U320" s="20">
        <v>1882646.4320769999</v>
      </c>
      <c r="V320" s="20">
        <v>343765.16370199999</v>
      </c>
      <c r="W320" s="20">
        <v>698758.14336999995</v>
      </c>
      <c r="X320" s="20">
        <v>0</v>
      </c>
      <c r="Y320" s="20">
        <v>703787.08437000006</v>
      </c>
      <c r="Z320" s="20">
        <v>1178859.3477070001</v>
      </c>
      <c r="AA320" s="21">
        <v>44352.809375519471</v>
      </c>
      <c r="AB320" s="22">
        <v>0.25855832448018057</v>
      </c>
      <c r="AC320" s="22">
        <v>0.19685159005177733</v>
      </c>
      <c r="AD320" s="23">
        <v>0.33223023033749244</v>
      </c>
      <c r="AE320" s="23">
        <v>0.53057394759570431</v>
      </c>
      <c r="AF320" s="24">
        <v>38.319567399387445</v>
      </c>
      <c r="AG320" s="27">
        <v>0.85321149326242884</v>
      </c>
      <c r="AH320" s="27">
        <v>1.8532114932624288</v>
      </c>
      <c r="AI320" s="27">
        <v>1.5014903990899875</v>
      </c>
      <c r="AJ320" s="27">
        <v>5.329486991708114</v>
      </c>
      <c r="AK320" s="27">
        <v>9.5856304431326222</v>
      </c>
      <c r="AL320" s="27">
        <v>3.7986124897871241</v>
      </c>
      <c r="AM320" s="27">
        <v>5.8524654505912217</v>
      </c>
      <c r="AN320" s="23">
        <v>0.37382860232208237</v>
      </c>
      <c r="AO320" s="23">
        <v>0</v>
      </c>
      <c r="AP320" s="23">
        <v>0.5970068318488857</v>
      </c>
      <c r="AQ320" s="24">
        <v>94.4</v>
      </c>
      <c r="AR320" s="65" t="s">
        <v>61</v>
      </c>
      <c r="AS320" s="157">
        <v>0.5</v>
      </c>
      <c r="AU320" s="32"/>
    </row>
    <row r="321" spans="1:47" ht="18" customHeight="1" x14ac:dyDescent="0.25">
      <c r="A321" s="16">
        <v>320</v>
      </c>
      <c r="B321" s="148" t="s">
        <v>769</v>
      </c>
      <c r="C321" s="150" t="s">
        <v>686</v>
      </c>
      <c r="D321" s="18">
        <v>409.25907840000002</v>
      </c>
      <c r="E321" s="150" t="s">
        <v>869</v>
      </c>
      <c r="F321" s="150" t="s">
        <v>891</v>
      </c>
      <c r="G321" s="18" t="s">
        <v>892</v>
      </c>
      <c r="H321" s="19" t="s">
        <v>704</v>
      </c>
      <c r="I321" s="20">
        <v>484928.748494</v>
      </c>
      <c r="J321" s="20">
        <v>367609.65188100003</v>
      </c>
      <c r="K321" s="20">
        <v>117319.09661300002</v>
      </c>
      <c r="L321" s="20">
        <v>56864.703848999998</v>
      </c>
      <c r="M321" s="20">
        <v>3283.9168289999998</v>
      </c>
      <c r="N321" s="20">
        <v>69393.365082999997</v>
      </c>
      <c r="O321" s="153">
        <v>52337.295746999996</v>
      </c>
      <c r="P321" s="21">
        <v>4105.0456352654974</v>
      </c>
      <c r="Q321" s="20">
        <v>144191.57769100001</v>
      </c>
      <c r="R321" s="20">
        <v>141491.22260800001</v>
      </c>
      <c r="S321" s="20">
        <v>482050.02598199999</v>
      </c>
      <c r="T321" s="20">
        <v>116727.262554</v>
      </c>
      <c r="U321" s="20">
        <v>609385.43091300002</v>
      </c>
      <c r="V321" s="20">
        <v>64931.431409999997</v>
      </c>
      <c r="W321" s="20">
        <v>195024.01143499999</v>
      </c>
      <c r="X321" s="20">
        <v>0</v>
      </c>
      <c r="Y321" s="20">
        <v>195024.01143499999</v>
      </c>
      <c r="Z321" s="20">
        <v>414361.41947800003</v>
      </c>
      <c r="AA321" s="21">
        <v>32500.199182493689</v>
      </c>
      <c r="AB321" s="22">
        <v>0.24193058666319017</v>
      </c>
      <c r="AC321" s="22">
        <v>0.1079278057024651</v>
      </c>
      <c r="AD321" s="23">
        <v>8.5885374168835391E-2</v>
      </c>
      <c r="AE321" s="23">
        <v>0.12630832236488845</v>
      </c>
      <c r="AF321" s="24">
        <v>21.131279717620401</v>
      </c>
      <c r="AG321" s="27">
        <v>1.4717470553243315</v>
      </c>
      <c r="AH321" s="27">
        <v>2.4717470553243315</v>
      </c>
      <c r="AI321" s="27">
        <v>1.7323941078076204</v>
      </c>
      <c r="AJ321" s="27">
        <v>1.6894940664501816</v>
      </c>
      <c r="AK321" s="27">
        <v>2.5494530108324427</v>
      </c>
      <c r="AL321" s="27">
        <v>3.4272708904176348</v>
      </c>
      <c r="AM321" s="27">
        <v>4.1543743756490805</v>
      </c>
      <c r="AN321" s="23">
        <v>0.32003392523317964</v>
      </c>
      <c r="AO321" s="23">
        <v>0</v>
      </c>
      <c r="AP321" s="23">
        <v>0.47066160667343337</v>
      </c>
      <c r="AQ321" s="24">
        <v>77.599999999999994</v>
      </c>
      <c r="AR321" s="65" t="s">
        <v>66</v>
      </c>
      <c r="AS321" s="157">
        <v>0.5</v>
      </c>
      <c r="AU321" s="32"/>
    </row>
    <row r="322" spans="1:47" ht="18" customHeight="1" x14ac:dyDescent="0.25">
      <c r="A322" s="16">
        <v>321</v>
      </c>
      <c r="B322" s="148" t="s">
        <v>601</v>
      </c>
      <c r="C322" s="150" t="s">
        <v>686</v>
      </c>
      <c r="D322" s="18">
        <v>1347.6482879999999</v>
      </c>
      <c r="E322" s="150" t="s">
        <v>848</v>
      </c>
      <c r="F322" s="150" t="s">
        <v>885</v>
      </c>
      <c r="G322" s="18" t="s">
        <v>882</v>
      </c>
      <c r="H322" s="19" t="s">
        <v>704</v>
      </c>
      <c r="I322" s="20">
        <v>2239918.6781250001</v>
      </c>
      <c r="J322" s="20">
        <v>1673688.6895029999</v>
      </c>
      <c r="K322" s="20">
        <v>566229.98862199998</v>
      </c>
      <c r="L322" s="20">
        <v>180461.08257900001</v>
      </c>
      <c r="M322" s="20">
        <v>13189.51791</v>
      </c>
      <c r="N322" s="20">
        <v>192448.585521</v>
      </c>
      <c r="O322" s="153">
        <v>142686.780379</v>
      </c>
      <c r="P322" s="21">
        <v>4446.8908017623662</v>
      </c>
      <c r="Q322" s="20">
        <v>521570.19211200002</v>
      </c>
      <c r="R322" s="20">
        <v>554080.24401300005</v>
      </c>
      <c r="S322" s="20">
        <v>1357236.672055</v>
      </c>
      <c r="T322" s="20">
        <v>191045.04983100001</v>
      </c>
      <c r="U322" s="20">
        <v>1781075.0627989999</v>
      </c>
      <c r="V322" s="20">
        <v>135243.101429</v>
      </c>
      <c r="W322" s="20">
        <v>831748.841992</v>
      </c>
      <c r="X322" s="20">
        <v>30759.717288</v>
      </c>
      <c r="Y322" s="20">
        <v>898946.58033100003</v>
      </c>
      <c r="Z322" s="20">
        <v>882128.48246800003</v>
      </c>
      <c r="AA322" s="21">
        <v>27491.888346209216</v>
      </c>
      <c r="AB322" s="22">
        <v>0.25279042232728821</v>
      </c>
      <c r="AC322" s="22">
        <v>6.370176818135237E-2</v>
      </c>
      <c r="AD322" s="23">
        <v>8.0112727059781799E-2</v>
      </c>
      <c r="AE322" s="23">
        <v>0.16175283217224096</v>
      </c>
      <c r="AF322" s="24">
        <v>14.591024996834019</v>
      </c>
      <c r="AG322" s="27">
        <v>0.63178666868291744</v>
      </c>
      <c r="AH322" s="27">
        <v>1.6317866686829174</v>
      </c>
      <c r="AI322" s="27">
        <v>1.004710121316932</v>
      </c>
      <c r="AJ322" s="27">
        <v>4.2625510049518356</v>
      </c>
      <c r="AK322" s="27">
        <v>3.2089423721200658</v>
      </c>
      <c r="AL322" s="27">
        <v>4.0425889613065618</v>
      </c>
      <c r="AM322" s="27">
        <v>11.724557532929799</v>
      </c>
      <c r="AN322" s="23">
        <v>0.50472133325941082</v>
      </c>
      <c r="AO322" s="23">
        <v>3.486988335524676E-2</v>
      </c>
      <c r="AP322" s="23">
        <v>1.0190653608825175</v>
      </c>
      <c r="AQ322" s="24">
        <v>82.800000000000011</v>
      </c>
      <c r="AR322" s="65" t="s">
        <v>64</v>
      </c>
      <c r="AS322" s="157">
        <v>0.5</v>
      </c>
      <c r="AU322" s="32"/>
    </row>
    <row r="323" spans="1:47" ht="18" customHeight="1" x14ac:dyDescent="0.25">
      <c r="A323" s="16">
        <v>322</v>
      </c>
      <c r="B323" s="148" t="s">
        <v>773</v>
      </c>
      <c r="C323" s="150" t="s">
        <v>686</v>
      </c>
      <c r="D323" s="18">
        <v>8406.5625</v>
      </c>
      <c r="E323" s="150" t="s">
        <v>848</v>
      </c>
      <c r="F323" s="150" t="s">
        <v>894</v>
      </c>
      <c r="G323" s="18" t="s">
        <v>893</v>
      </c>
      <c r="H323" s="19" t="s">
        <v>709</v>
      </c>
      <c r="I323" s="20">
        <v>9819844.9832499996</v>
      </c>
      <c r="J323" s="20">
        <v>7446732.5288150003</v>
      </c>
      <c r="K323" s="20">
        <v>2373112.4544350007</v>
      </c>
      <c r="L323" s="20">
        <v>1062247.0390910001</v>
      </c>
      <c r="M323" s="20">
        <v>162586.27369999999</v>
      </c>
      <c r="N323" s="20">
        <v>1116225.2376359999</v>
      </c>
      <c r="O323" s="153">
        <v>626647.30968399998</v>
      </c>
      <c r="P323" s="21">
        <v>1397.6743831470949</v>
      </c>
      <c r="Q323" s="20">
        <v>3433035.6198900002</v>
      </c>
      <c r="R323" s="20">
        <v>836660.75540499995</v>
      </c>
      <c r="S323" s="20">
        <v>7557862.2440940002</v>
      </c>
      <c r="T323" s="20">
        <v>5782897.4341839999</v>
      </c>
      <c r="U323" s="20">
        <v>19058076.181616999</v>
      </c>
      <c r="V323" s="20">
        <v>1593019.2616099999</v>
      </c>
      <c r="W323" s="20">
        <v>5605362.4479019996</v>
      </c>
      <c r="X323" s="20">
        <v>758287.12495600001</v>
      </c>
      <c r="Y323" s="20">
        <v>12140046.268874001</v>
      </c>
      <c r="Z323" s="20">
        <v>6918029.9127430003</v>
      </c>
      <c r="AA323" s="21">
        <v>15429.976386178208</v>
      </c>
      <c r="AB323" s="22">
        <v>0.24166496095232551</v>
      </c>
      <c r="AC323" s="22">
        <v>6.381437902053351E-2</v>
      </c>
      <c r="AD323" s="23">
        <v>3.2880932141957232E-2</v>
      </c>
      <c r="AE323" s="23">
        <v>9.058175775298638E-2</v>
      </c>
      <c r="AF323" s="24">
        <v>6.8654334233382457</v>
      </c>
      <c r="AG323" s="27">
        <v>0.34832712680743616</v>
      </c>
      <c r="AH323" s="27">
        <v>1.3483271268074362</v>
      </c>
      <c r="AI323" s="27">
        <v>0.73587152704957715</v>
      </c>
      <c r="AJ323" s="27">
        <v>5.0293705548148271</v>
      </c>
      <c r="AK323" s="27">
        <v>2.169139313810442</v>
      </c>
      <c r="AL323" s="27">
        <v>11.736949438361712</v>
      </c>
      <c r="AM323" s="27">
        <v>1.6980838922030157</v>
      </c>
      <c r="AN323" s="23">
        <v>0.63700271492166782</v>
      </c>
      <c r="AO323" s="23">
        <v>0.1096102697618055</v>
      </c>
      <c r="AP323" s="23">
        <v>1.7548415404379871</v>
      </c>
      <c r="AQ323" s="24">
        <v>80.800000000000011</v>
      </c>
      <c r="AR323" s="65" t="s">
        <v>64</v>
      </c>
      <c r="AS323" s="157">
        <v>0.5</v>
      </c>
      <c r="AU323" s="32"/>
    </row>
    <row r="324" spans="1:47" ht="18" customHeight="1" x14ac:dyDescent="0.25">
      <c r="A324" s="16">
        <v>323</v>
      </c>
      <c r="B324" s="148" t="s">
        <v>604</v>
      </c>
      <c r="C324" s="150" t="s">
        <v>686</v>
      </c>
      <c r="D324" s="18">
        <v>7177.7707257000002</v>
      </c>
      <c r="E324" s="150" t="s">
        <v>833</v>
      </c>
      <c r="F324" s="150" t="s">
        <v>838</v>
      </c>
      <c r="G324" s="18" t="s">
        <v>839</v>
      </c>
      <c r="H324" s="19" t="s">
        <v>706</v>
      </c>
      <c r="I324" s="20">
        <v>8398154.5393940005</v>
      </c>
      <c r="J324" s="20">
        <v>6600081.3635499999</v>
      </c>
      <c r="K324" s="20">
        <v>1798073.175844</v>
      </c>
      <c r="L324" s="20">
        <v>1407718.4863</v>
      </c>
      <c r="M324" s="20">
        <v>66875.169632000005</v>
      </c>
      <c r="N324" s="20">
        <v>1620050.692549</v>
      </c>
      <c r="O324" s="153">
        <v>1387264.7775890001</v>
      </c>
      <c r="P324" s="21">
        <v>15249.190192139728</v>
      </c>
      <c r="Q324" s="20">
        <v>1778724.414042</v>
      </c>
      <c r="R324" s="20">
        <v>1270703.5972899999</v>
      </c>
      <c r="S324" s="20">
        <v>4663735.3850969998</v>
      </c>
      <c r="T324" s="20">
        <v>1673277.5210839999</v>
      </c>
      <c r="U324" s="20">
        <v>6499650.2580319997</v>
      </c>
      <c r="V324" s="20">
        <v>1007427.51058</v>
      </c>
      <c r="W324" s="20">
        <v>1687477.143648</v>
      </c>
      <c r="X324" s="20">
        <v>0</v>
      </c>
      <c r="Y324" s="20">
        <v>1708158.3717400001</v>
      </c>
      <c r="Z324" s="20">
        <v>4791491.8862920003</v>
      </c>
      <c r="AA324" s="21">
        <v>52669.376645709206</v>
      </c>
      <c r="AB324" s="22">
        <v>0.21410336847334874</v>
      </c>
      <c r="AC324" s="22">
        <v>0.16518685993233737</v>
      </c>
      <c r="AD324" s="23">
        <v>0.21343683467809293</v>
      </c>
      <c r="AE324" s="23">
        <v>0.2895266882446012</v>
      </c>
      <c r="AF324" s="24">
        <v>24.224995636852935</v>
      </c>
      <c r="AG324" s="27">
        <v>1.7637324764084827</v>
      </c>
      <c r="AH324" s="27">
        <v>2.7637324764084825</v>
      </c>
      <c r="AI324" s="27">
        <v>1.7096592874841332</v>
      </c>
      <c r="AJ324" s="27">
        <v>2.8217156772341552</v>
      </c>
      <c r="AK324" s="27">
        <v>3.7105699519533082</v>
      </c>
      <c r="AL324" s="27">
        <v>6.6090586013170576</v>
      </c>
      <c r="AM324" s="27">
        <v>5.0189848567100936</v>
      </c>
      <c r="AN324" s="23">
        <v>0.2628077364053748</v>
      </c>
      <c r="AO324" s="23">
        <v>0</v>
      </c>
      <c r="AP324" s="23">
        <v>0.35649822900188516</v>
      </c>
      <c r="AQ324" s="24">
        <v>90.399999999999991</v>
      </c>
      <c r="AR324" s="65" t="s">
        <v>61</v>
      </c>
      <c r="AS324" s="157">
        <v>0.5</v>
      </c>
      <c r="AU324" s="32"/>
    </row>
    <row r="325" spans="1:47" ht="18" customHeight="1" x14ac:dyDescent="0.25">
      <c r="A325" s="16">
        <v>324</v>
      </c>
      <c r="B325" s="148" t="s">
        <v>828</v>
      </c>
      <c r="C325" s="150" t="s">
        <v>686</v>
      </c>
      <c r="D325" s="18">
        <v>325237.80143779999</v>
      </c>
      <c r="E325" s="150" t="s">
        <v>795</v>
      </c>
      <c r="F325" s="150" t="s">
        <v>852</v>
      </c>
      <c r="G325" s="18" t="s">
        <v>850</v>
      </c>
      <c r="H325" s="19" t="s">
        <v>709</v>
      </c>
      <c r="I325" s="20">
        <v>38664328.193703003</v>
      </c>
      <c r="J325" s="20">
        <v>28603257.862199999</v>
      </c>
      <c r="K325" s="20">
        <v>10061070.331503002</v>
      </c>
      <c r="L325" s="20">
        <v>7617140.1514649997</v>
      </c>
      <c r="M325" s="20">
        <v>2382621.895215</v>
      </c>
      <c r="N325" s="20">
        <v>22101356.043524001</v>
      </c>
      <c r="O325" s="153">
        <v>14284453.166652</v>
      </c>
      <c r="P325" s="21">
        <v>4264.6346653132496</v>
      </c>
      <c r="Q325" s="20">
        <v>36858428.958296001</v>
      </c>
      <c r="R325" s="20">
        <v>11601693.423784001</v>
      </c>
      <c r="S325" s="20">
        <v>91202543.545646995</v>
      </c>
      <c r="T325" s="20">
        <v>24292375.28201</v>
      </c>
      <c r="U325" s="20">
        <v>119688756.46769799</v>
      </c>
      <c r="V325" s="20">
        <v>6402913.3837590003</v>
      </c>
      <c r="W325" s="20">
        <v>42872273.594508998</v>
      </c>
      <c r="X325" s="20">
        <v>25505722.594751</v>
      </c>
      <c r="Y325" s="20">
        <v>71543881.480729997</v>
      </c>
      <c r="Z325" s="20">
        <v>48144874.986968003</v>
      </c>
      <c r="AA325" s="21">
        <v>14373.690083280913</v>
      </c>
      <c r="AB325" s="22">
        <v>0.26021583204804216</v>
      </c>
      <c r="AC325" s="22">
        <v>0.36944785630539967</v>
      </c>
      <c r="AD325" s="23">
        <v>0.11934665868558118</v>
      </c>
      <c r="AE325" s="23">
        <v>0.2966972740196866</v>
      </c>
      <c r="AF325" s="24">
        <v>9.2760651985570899</v>
      </c>
      <c r="AG325" s="27">
        <v>1.1273083020567412</v>
      </c>
      <c r="AH325" s="27">
        <v>2.1273083020567412</v>
      </c>
      <c r="AI325" s="27">
        <v>1.2675818199273501</v>
      </c>
      <c r="AJ325" s="27">
        <v>0.80000232220496015</v>
      </c>
      <c r="AK325" s="27">
        <v>0.77603030488802349</v>
      </c>
      <c r="AL325" s="27">
        <v>3.3326452252599061</v>
      </c>
      <c r="AM325" s="27">
        <v>1.591624027903781</v>
      </c>
      <c r="AN325" s="23">
        <v>0.59774939260930915</v>
      </c>
      <c r="AO325" s="23">
        <v>0.52977025283906054</v>
      </c>
      <c r="AP325" s="23">
        <v>1.4860124052683843</v>
      </c>
      <c r="AQ325" s="24">
        <v>88.8</v>
      </c>
      <c r="AR325" s="65" t="s">
        <v>64</v>
      </c>
      <c r="AS325" s="157">
        <v>0.5</v>
      </c>
      <c r="AU325" s="32"/>
    </row>
    <row r="326" spans="1:47" ht="18" customHeight="1" x14ac:dyDescent="0.25">
      <c r="A326" s="16">
        <v>325</v>
      </c>
      <c r="B326" s="148" t="s">
        <v>606</v>
      </c>
      <c r="C326" s="150" t="s">
        <v>686</v>
      </c>
      <c r="D326" s="18">
        <v>398166.31129100005</v>
      </c>
      <c r="E326" s="150" t="s">
        <v>795</v>
      </c>
      <c r="F326" s="150" t="s">
        <v>852</v>
      </c>
      <c r="G326" s="18" t="s">
        <v>850</v>
      </c>
      <c r="H326" s="19" t="s">
        <v>706</v>
      </c>
      <c r="I326" s="20">
        <v>130360297.24326</v>
      </c>
      <c r="J326" s="20">
        <v>94052364.002478004</v>
      </c>
      <c r="K326" s="20">
        <v>36307933.240782008</v>
      </c>
      <c r="L326" s="20">
        <v>12953229.906725001</v>
      </c>
      <c r="M326" s="20">
        <v>5899145.9878559997</v>
      </c>
      <c r="N326" s="20">
        <v>20311722.864082001</v>
      </c>
      <c r="O326" s="153">
        <v>4967271.7646660004</v>
      </c>
      <c r="P326" s="21">
        <v>1484.5689432606075</v>
      </c>
      <c r="Q326" s="20">
        <v>77341470.740345001</v>
      </c>
      <c r="R326" s="20">
        <v>26497165.066962</v>
      </c>
      <c r="S326" s="20">
        <v>166285993.08636099</v>
      </c>
      <c r="T326" s="20">
        <v>168993021.36257201</v>
      </c>
      <c r="U326" s="20">
        <v>357159235.87694699</v>
      </c>
      <c r="V326" s="20">
        <v>33803461.524653003</v>
      </c>
      <c r="W326" s="20">
        <v>151188430.46500799</v>
      </c>
      <c r="X326" s="20">
        <v>63037914.450280003</v>
      </c>
      <c r="Y326" s="20">
        <v>231751079.032904</v>
      </c>
      <c r="Z326" s="20">
        <v>125408156.844043</v>
      </c>
      <c r="AA326" s="21">
        <v>37480.746716248977</v>
      </c>
      <c r="AB326" s="22">
        <v>0.27851987152982066</v>
      </c>
      <c r="AC326" s="22">
        <v>3.8104176422647906E-2</v>
      </c>
      <c r="AD326" s="23">
        <v>1.3907723126547923E-2</v>
      </c>
      <c r="AE326" s="23">
        <v>3.960884116049386E-2</v>
      </c>
      <c r="AF326" s="24">
        <v>3.4431632825998504</v>
      </c>
      <c r="AG326" s="27">
        <v>9.9859245677183447E-2</v>
      </c>
      <c r="AH326" s="27">
        <v>1.0998592456771834</v>
      </c>
      <c r="AI326" s="27">
        <v>0.58830243870149757</v>
      </c>
      <c r="AJ326" s="27">
        <v>8.6345260167284863</v>
      </c>
      <c r="AK326" s="27">
        <v>1.2160664014036626</v>
      </c>
      <c r="AL326" s="27">
        <v>4.9197828112487318</v>
      </c>
      <c r="AM326" s="27">
        <v>0.77139455932664769</v>
      </c>
      <c r="AN326" s="23">
        <v>0.64887326366872899</v>
      </c>
      <c r="AO326" s="23">
        <v>0.50266199613055207</v>
      </c>
      <c r="AP326" s="23">
        <v>1.8479745246643611</v>
      </c>
      <c r="AQ326" s="24">
        <v>68.400000000000006</v>
      </c>
      <c r="AR326" s="65" t="s">
        <v>71</v>
      </c>
      <c r="AS326" s="157">
        <v>0.3</v>
      </c>
      <c r="AU326" s="32"/>
    </row>
    <row r="327" spans="1:47" ht="18" customHeight="1" x14ac:dyDescent="0.25">
      <c r="A327" s="16">
        <v>326</v>
      </c>
      <c r="B327" s="148" t="s">
        <v>607</v>
      </c>
      <c r="C327" s="150" t="s">
        <v>686</v>
      </c>
      <c r="D327" s="18">
        <v>108.92688331999999</v>
      </c>
      <c r="E327" s="150" t="s">
        <v>829</v>
      </c>
      <c r="F327" s="150" t="s">
        <v>830</v>
      </c>
      <c r="G327" s="18" t="s">
        <v>831</v>
      </c>
      <c r="H327" s="19" t="s">
        <v>704</v>
      </c>
      <c r="I327" s="20">
        <v>986165.81166999997</v>
      </c>
      <c r="J327" s="20">
        <v>912388.75002000004</v>
      </c>
      <c r="K327" s="20">
        <v>73777.061650000047</v>
      </c>
      <c r="L327" s="20">
        <v>25214.969953</v>
      </c>
      <c r="M327" s="20">
        <v>16004.867770999999</v>
      </c>
      <c r="N327" s="20">
        <v>52281.897172999998</v>
      </c>
      <c r="O327" s="153">
        <v>10833.957770999999</v>
      </c>
      <c r="P327" s="21">
        <v>385.90800425262734</v>
      </c>
      <c r="Q327" s="20">
        <v>152381.85985400001</v>
      </c>
      <c r="R327" s="20">
        <v>233817.38258899999</v>
      </c>
      <c r="S327" s="20">
        <v>526857.07380500017</v>
      </c>
      <c r="T327" s="20">
        <v>83976.978294999994</v>
      </c>
      <c r="U327" s="20">
        <v>872416.61187000002</v>
      </c>
      <c r="V327" s="20">
        <v>219613.422226</v>
      </c>
      <c r="W327" s="20">
        <v>394817.26036199997</v>
      </c>
      <c r="X327" s="20">
        <v>5700.0000010000003</v>
      </c>
      <c r="Y327" s="20">
        <v>400517.26036299998</v>
      </c>
      <c r="Z327" s="20">
        <v>471899.35150699998</v>
      </c>
      <c r="AA327" s="21">
        <v>16809.160677701835</v>
      </c>
      <c r="AB327" s="22">
        <v>7.4812025297311791E-2</v>
      </c>
      <c r="AC327" s="22">
        <v>1.0985939324598447E-2</v>
      </c>
      <c r="AD327" s="23">
        <v>1.2418330443958101E-2</v>
      </c>
      <c r="AE327" s="23">
        <v>2.2958195929708314E-2</v>
      </c>
      <c r="AF327" s="24">
        <v>3.2666247494860357</v>
      </c>
      <c r="AG327" s="27">
        <v>0.33443272799658141</v>
      </c>
      <c r="AH327" s="27">
        <v>1.3344327279965813</v>
      </c>
      <c r="AI327" s="27">
        <v>0.94847731228277954</v>
      </c>
      <c r="AJ327" s="27">
        <v>7.4687004317505679</v>
      </c>
      <c r="AK327" s="27">
        <v>5.9875155146037544</v>
      </c>
      <c r="AL327" s="27">
        <v>4.217675353091539</v>
      </c>
      <c r="AM327" s="27">
        <v>11.743287644927282</v>
      </c>
      <c r="AN327" s="23">
        <v>0.45908944753413478</v>
      </c>
      <c r="AO327" s="23">
        <v>1.2078846861724175E-2</v>
      </c>
      <c r="AP327" s="23">
        <v>0.84873450044793897</v>
      </c>
      <c r="AQ327" s="24">
        <v>74</v>
      </c>
      <c r="AR327" s="65" t="s">
        <v>68</v>
      </c>
      <c r="AS327" s="157">
        <v>0.3</v>
      </c>
      <c r="AU327" s="32"/>
    </row>
    <row r="328" spans="1:47" ht="18" customHeight="1" x14ac:dyDescent="0.25">
      <c r="A328" s="16">
        <v>327</v>
      </c>
      <c r="B328" s="148" t="s">
        <v>610</v>
      </c>
      <c r="C328" s="150" t="s">
        <v>686</v>
      </c>
      <c r="D328" s="18">
        <v>329.97354264000001</v>
      </c>
      <c r="E328" s="150" t="s">
        <v>844</v>
      </c>
      <c r="F328" s="150" t="s">
        <v>856</v>
      </c>
      <c r="G328" s="18" t="s">
        <v>862</v>
      </c>
      <c r="H328" s="19" t="s">
        <v>704</v>
      </c>
      <c r="I328" s="20">
        <v>629398.54326299997</v>
      </c>
      <c r="J328" s="20">
        <v>528429.29855399998</v>
      </c>
      <c r="K328" s="20">
        <v>100969.24470900001</v>
      </c>
      <c r="L328" s="20">
        <v>38628.226245999998</v>
      </c>
      <c r="M328" s="20">
        <v>19844.606468000002</v>
      </c>
      <c r="N328" s="20">
        <v>44474.18073</v>
      </c>
      <c r="O328" s="153">
        <v>17910.913851000001</v>
      </c>
      <c r="P328" s="21">
        <v>273.57043563800312</v>
      </c>
      <c r="Q328" s="20">
        <v>80349.608741999997</v>
      </c>
      <c r="R328" s="20">
        <v>42016.839263000002</v>
      </c>
      <c r="S328" s="20">
        <v>457631.11987499997</v>
      </c>
      <c r="T328" s="20">
        <v>817168.79475</v>
      </c>
      <c r="U328" s="20">
        <v>1394637.0009280001</v>
      </c>
      <c r="V328" s="20">
        <v>21918</v>
      </c>
      <c r="W328" s="20">
        <v>115767.83242200001</v>
      </c>
      <c r="X328" s="20">
        <v>175344</v>
      </c>
      <c r="Y328" s="20">
        <v>356644.84576400003</v>
      </c>
      <c r="Z328" s="20">
        <v>1037992.155164</v>
      </c>
      <c r="AA328" s="21">
        <v>15854.242192181107</v>
      </c>
      <c r="AB328" s="22">
        <v>0.16042179599835693</v>
      </c>
      <c r="AC328" s="22">
        <v>2.8457189872325081E-2</v>
      </c>
      <c r="AD328" s="23">
        <v>1.2842706624793383E-2</v>
      </c>
      <c r="AE328" s="23">
        <v>1.7255346065857428E-2</v>
      </c>
      <c r="AF328" s="24">
        <v>2.2411218283273038</v>
      </c>
      <c r="AG328" s="27">
        <v>2.9530075868297399</v>
      </c>
      <c r="AH328" s="27">
        <v>3.9530075868297399</v>
      </c>
      <c r="AI328" s="27">
        <v>3.2589494269679617</v>
      </c>
      <c r="AJ328" s="27">
        <v>1.841082579975865</v>
      </c>
      <c r="AK328" s="27">
        <v>6.5766256591338159</v>
      </c>
      <c r="AL328" s="27">
        <v>14.979673728510271</v>
      </c>
      <c r="AM328" s="27">
        <v>0.77021852438155647</v>
      </c>
      <c r="AN328" s="23">
        <v>0.25572593121126597</v>
      </c>
      <c r="AO328" s="23">
        <v>0.16892613217514743</v>
      </c>
      <c r="AP328" s="23">
        <v>0.34359108013456141</v>
      </c>
      <c r="AQ328" s="24">
        <v>67.199999999999989</v>
      </c>
      <c r="AR328" s="65" t="s">
        <v>71</v>
      </c>
      <c r="AS328" s="157">
        <v>0.3</v>
      </c>
      <c r="AU328" s="32"/>
    </row>
    <row r="329" spans="1:47" ht="18" customHeight="1" x14ac:dyDescent="0.25">
      <c r="A329" s="16">
        <v>328</v>
      </c>
      <c r="B329" s="148" t="s">
        <v>611</v>
      </c>
      <c r="C329" s="150" t="s">
        <v>686</v>
      </c>
      <c r="D329" s="18">
        <v>1993.420611</v>
      </c>
      <c r="E329" s="150" t="s">
        <v>848</v>
      </c>
      <c r="F329" s="150" t="s">
        <v>889</v>
      </c>
      <c r="G329" s="18" t="s">
        <v>890</v>
      </c>
      <c r="H329" s="19" t="s">
        <v>704</v>
      </c>
      <c r="I329" s="20">
        <v>4820187.4141290002</v>
      </c>
      <c r="J329" s="20">
        <v>5000573.0050790003</v>
      </c>
      <c r="K329" s="20">
        <v>-180385.59094999981</v>
      </c>
      <c r="L329" s="20">
        <v>-256240.229181</v>
      </c>
      <c r="M329" s="20">
        <v>82649.558485000001</v>
      </c>
      <c r="N329" s="20">
        <v>-254120.02172900003</v>
      </c>
      <c r="O329" s="153">
        <v>-336769.58021400002</v>
      </c>
      <c r="P329" s="21">
        <v>-4561.394928698267</v>
      </c>
      <c r="Q329" s="20">
        <v>773043.60435799998</v>
      </c>
      <c r="R329" s="20">
        <v>635317.27780899999</v>
      </c>
      <c r="S329" s="20">
        <v>1987548.883168</v>
      </c>
      <c r="T329" s="20">
        <v>332518.66704099998</v>
      </c>
      <c r="U329" s="20">
        <v>2470287.916406</v>
      </c>
      <c r="V329" s="20">
        <v>1604398.390223</v>
      </c>
      <c r="W329" s="20">
        <v>1894125.1319560001</v>
      </c>
      <c r="X329" s="20">
        <v>0</v>
      </c>
      <c r="Y329" s="20">
        <v>1894125.1319560001</v>
      </c>
      <c r="Z329" s="20">
        <v>576162.78445000004</v>
      </c>
      <c r="AA329" s="21">
        <v>7803.8699380890466</v>
      </c>
      <c r="AB329" s="22">
        <v>-3.7422941361419076E-2</v>
      </c>
      <c r="AC329" s="22">
        <v>-6.9866490922501551E-2</v>
      </c>
      <c r="AD329" s="23">
        <v>-0.13632806847226259</v>
      </c>
      <c r="AE329" s="23">
        <v>-0.58450422224940701</v>
      </c>
      <c r="AF329" s="24">
        <v>-3.0746688353467739</v>
      </c>
      <c r="AG329" s="27">
        <v>4.9322903558923964E-2</v>
      </c>
      <c r="AH329" s="27">
        <v>1.049322903558924</v>
      </c>
      <c r="AI329" s="27">
        <v>0.64119590533906323</v>
      </c>
      <c r="AJ329" s="27">
        <v>51.594881939506898</v>
      </c>
      <c r="AK329" s="27">
        <v>6.4686816848215098</v>
      </c>
      <c r="AL329" s="27">
        <v>7.5870554485032091</v>
      </c>
      <c r="AM329" s="27">
        <v>14.495990426710886</v>
      </c>
      <c r="AN329" s="23">
        <v>0.76676290216071086</v>
      </c>
      <c r="AO329" s="23">
        <v>0</v>
      </c>
      <c r="AP329" s="23">
        <v>3.2874826057432975</v>
      </c>
      <c r="AQ329" s="24">
        <v>64</v>
      </c>
      <c r="AR329" s="65" t="s">
        <v>73</v>
      </c>
      <c r="AS329" s="157">
        <v>0.3</v>
      </c>
      <c r="AU329" s="32"/>
    </row>
    <row r="330" spans="1:47" ht="18" customHeight="1" x14ac:dyDescent="0.25">
      <c r="A330" s="16">
        <v>329</v>
      </c>
      <c r="B330" s="148" t="s">
        <v>754</v>
      </c>
      <c r="C330" s="150" t="s">
        <v>686</v>
      </c>
      <c r="D330" s="18">
        <v>75170.83823899999</v>
      </c>
      <c r="E330" s="150" t="s">
        <v>844</v>
      </c>
      <c r="F330" s="150" t="s">
        <v>856</v>
      </c>
      <c r="G330" s="18" t="s">
        <v>862</v>
      </c>
      <c r="H330" s="19" t="s">
        <v>706</v>
      </c>
      <c r="I330" s="20">
        <v>53577241.462140001</v>
      </c>
      <c r="J330" s="20">
        <v>46085422.009498999</v>
      </c>
      <c r="K330" s="20">
        <v>7491819.4526410028</v>
      </c>
      <c r="L330" s="20">
        <v>6484112.2092650002</v>
      </c>
      <c r="M330" s="20">
        <v>257505.44665599999</v>
      </c>
      <c r="N330" s="20">
        <v>6073434.556411</v>
      </c>
      <c r="O330" s="153">
        <v>5335036.3572500004</v>
      </c>
      <c r="P330" s="21">
        <v>10184.504193385188</v>
      </c>
      <c r="Q330" s="20">
        <v>468729.30558500002</v>
      </c>
      <c r="R330" s="20">
        <v>3410181.4372990001</v>
      </c>
      <c r="S330" s="20">
        <v>19079292.916554999</v>
      </c>
      <c r="T330" s="20">
        <v>2876197.2933740001</v>
      </c>
      <c r="U330" s="20">
        <v>39086179.100668997</v>
      </c>
      <c r="V330" s="20">
        <v>4957780.0329529997</v>
      </c>
      <c r="W330" s="20">
        <v>14940720.495495999</v>
      </c>
      <c r="X330" s="20">
        <v>572231.67457699997</v>
      </c>
      <c r="Y330" s="20">
        <v>25047675.864087</v>
      </c>
      <c r="Z330" s="20">
        <v>14038503.236582</v>
      </c>
      <c r="AA330" s="21">
        <v>26799.291608861491</v>
      </c>
      <c r="AB330" s="22">
        <v>0.13983212364404851</v>
      </c>
      <c r="AC330" s="22">
        <v>9.9576540554443593E-2</v>
      </c>
      <c r="AD330" s="23">
        <v>0.13649419001814597</v>
      </c>
      <c r="AE330" s="23">
        <v>0.3800288583007756</v>
      </c>
      <c r="AF330" s="24">
        <v>23.585654731895694</v>
      </c>
      <c r="AG330" s="27">
        <v>0.27699952102755726</v>
      </c>
      <c r="AH330" s="27">
        <v>1.2769995210275573</v>
      </c>
      <c r="AI330" s="27">
        <v>1.2456269171610768</v>
      </c>
      <c r="AJ330" s="27">
        <v>12.945826727475843</v>
      </c>
      <c r="AK330" s="27">
        <v>98.31990758926807</v>
      </c>
      <c r="AL330" s="27">
        <v>15.710965075387694</v>
      </c>
      <c r="AM330" s="27">
        <v>18.627804700869387</v>
      </c>
      <c r="AN330" s="23">
        <v>0.64083203936550259</v>
      </c>
      <c r="AO330" s="23">
        <v>4.0761587252824756E-2</v>
      </c>
      <c r="AP330" s="23">
        <v>1.7842127071507832</v>
      </c>
      <c r="AQ330" s="24">
        <v>92.4</v>
      </c>
      <c r="AR330" s="65" t="s">
        <v>61</v>
      </c>
      <c r="AS330" s="157">
        <v>0.5</v>
      </c>
      <c r="AU330" s="32"/>
    </row>
    <row r="331" spans="1:47" ht="18" customHeight="1" x14ac:dyDescent="0.25">
      <c r="A331" s="16">
        <v>330</v>
      </c>
      <c r="B331" s="148" t="s">
        <v>617</v>
      </c>
      <c r="C331" s="150" t="s">
        <v>686</v>
      </c>
      <c r="D331" s="18">
        <v>372.1104588</v>
      </c>
      <c r="E331" s="150" t="s">
        <v>869</v>
      </c>
      <c r="F331" s="150" t="s">
        <v>870</v>
      </c>
      <c r="G331" s="18" t="s">
        <v>868</v>
      </c>
      <c r="H331" s="19" t="s">
        <v>709</v>
      </c>
      <c r="I331" s="20">
        <v>16906218.595231</v>
      </c>
      <c r="J331" s="20">
        <v>15459921.377884001</v>
      </c>
      <c r="K331" s="20">
        <v>1446297.217347001</v>
      </c>
      <c r="L331" s="20">
        <v>131636.773235</v>
      </c>
      <c r="M331" s="20">
        <v>22077.481752</v>
      </c>
      <c r="N331" s="20">
        <v>70321.514999999999</v>
      </c>
      <c r="O331" s="153">
        <v>33379.202357000002</v>
      </c>
      <c r="P331" s="21">
        <v>2161.8279136735196</v>
      </c>
      <c r="Q331" s="20">
        <v>5102990.2562140003</v>
      </c>
      <c r="R331" s="20">
        <v>3278319.9850050001</v>
      </c>
      <c r="S331" s="20">
        <v>9092970.1588499993</v>
      </c>
      <c r="T331" s="20">
        <v>97781.918919999996</v>
      </c>
      <c r="U331" s="20">
        <v>9291313.1691459995</v>
      </c>
      <c r="V331" s="20">
        <v>188015.65859599999</v>
      </c>
      <c r="W331" s="20">
        <v>8902147.0414710008</v>
      </c>
      <c r="X331" s="20">
        <v>0</v>
      </c>
      <c r="Y331" s="20">
        <v>8926011.1268540006</v>
      </c>
      <c r="Z331" s="20">
        <v>365302.04229100002</v>
      </c>
      <c r="AA331" s="21">
        <v>23659.048035370888</v>
      </c>
      <c r="AB331" s="22">
        <v>8.5548238312438504E-2</v>
      </c>
      <c r="AC331" s="22">
        <v>1.9743742321192861E-3</v>
      </c>
      <c r="AD331" s="23">
        <v>3.5925171985208217E-3</v>
      </c>
      <c r="AE331" s="23">
        <v>9.1374256074949867E-2</v>
      </c>
      <c r="AF331" s="24">
        <v>3.1852145000020018</v>
      </c>
      <c r="AG331" s="27">
        <v>2.1435628561294436E-2</v>
      </c>
      <c r="AH331" s="27">
        <v>1.0214356285612944</v>
      </c>
      <c r="AI331" s="27">
        <v>0.44820422354837786</v>
      </c>
      <c r="AJ331" s="27">
        <v>88.596281349146693</v>
      </c>
      <c r="AK331" s="27">
        <v>3.0295808147111756</v>
      </c>
      <c r="AL331" s="27">
        <v>5.1569763392712913</v>
      </c>
      <c r="AM331" s="27">
        <v>172.89718571654106</v>
      </c>
      <c r="AN331" s="23">
        <v>0.96068348621537469</v>
      </c>
      <c r="AO331" s="23">
        <v>0</v>
      </c>
      <c r="AP331" s="23">
        <v>24.434605048672381</v>
      </c>
      <c r="AQ331" s="24">
        <v>44.000000000000007</v>
      </c>
      <c r="AR331" s="65" t="s">
        <v>80</v>
      </c>
      <c r="AS331" s="157">
        <v>0</v>
      </c>
      <c r="AU331" s="32"/>
    </row>
    <row r="332" spans="1:47" ht="18" customHeight="1" x14ac:dyDescent="0.25">
      <c r="A332" s="16">
        <v>331</v>
      </c>
      <c r="B332" s="148" t="s">
        <v>621</v>
      </c>
      <c r="C332" s="150" t="s">
        <v>686</v>
      </c>
      <c r="D332" s="18">
        <v>280.21439285999998</v>
      </c>
      <c r="E332" s="150" t="s">
        <v>844</v>
      </c>
      <c r="F332" s="150" t="s">
        <v>845</v>
      </c>
      <c r="G332" s="18" t="s">
        <v>893</v>
      </c>
      <c r="H332" s="19" t="s">
        <v>704</v>
      </c>
      <c r="I332" s="20">
        <v>883689.26831199997</v>
      </c>
      <c r="J332" s="20">
        <v>818837.65342800005</v>
      </c>
      <c r="K332" s="20">
        <v>64851.614883999951</v>
      </c>
      <c r="L332" s="20">
        <v>14414.846652</v>
      </c>
      <c r="M332" s="20">
        <v>12257.946199</v>
      </c>
      <c r="N332" s="20">
        <v>-5469.0031670000008</v>
      </c>
      <c r="O332" s="153">
        <v>-21946.893419</v>
      </c>
      <c r="P332" s="21">
        <v>-267.86052895748463</v>
      </c>
      <c r="Q332" s="20">
        <v>158354.63986600001</v>
      </c>
      <c r="R332" s="20">
        <v>260815.07932700001</v>
      </c>
      <c r="S332" s="20">
        <v>727517.301584</v>
      </c>
      <c r="T332" s="20">
        <v>351960.54342300002</v>
      </c>
      <c r="U332" s="20">
        <v>1436203.1538839999</v>
      </c>
      <c r="V332" s="20">
        <v>234538.495364</v>
      </c>
      <c r="W332" s="20">
        <v>454669.92991399998</v>
      </c>
      <c r="X332" s="20">
        <v>543.80003699999997</v>
      </c>
      <c r="Y332" s="20">
        <v>457858.05931300001</v>
      </c>
      <c r="Z332" s="20">
        <v>978345.09457099997</v>
      </c>
      <c r="AA332" s="21">
        <v>11940.64369528838</v>
      </c>
      <c r="AB332" s="22">
        <v>7.33873514248711E-2</v>
      </c>
      <c r="AC332" s="22">
        <v>-2.4835532359606879E-2</v>
      </c>
      <c r="AD332" s="23">
        <v>-1.5281190101586854E-2</v>
      </c>
      <c r="AE332" s="23">
        <v>-2.2432670783332966E-2</v>
      </c>
      <c r="AF332" s="24">
        <v>-0.44615982793644182</v>
      </c>
      <c r="AG332" s="27">
        <v>0.60009988283502413</v>
      </c>
      <c r="AH332" s="27">
        <v>1.6000998828350241</v>
      </c>
      <c r="AI332" s="27">
        <v>1.251815051471858</v>
      </c>
      <c r="AJ332" s="27">
        <v>3.2387677510076704</v>
      </c>
      <c r="AK332" s="27">
        <v>5.1709103953057642</v>
      </c>
      <c r="AL332" s="27">
        <v>3.3881831932120154</v>
      </c>
      <c r="AM332" s="27">
        <v>2.5107623136322625</v>
      </c>
      <c r="AN332" s="23">
        <v>0.31879755874006427</v>
      </c>
      <c r="AO332" s="23">
        <v>5.5583662658262106E-4</v>
      </c>
      <c r="AP332" s="23">
        <v>0.46799239026569533</v>
      </c>
      <c r="AQ332" s="24">
        <v>70.400000000000006</v>
      </c>
      <c r="AR332" s="65" t="s">
        <v>68</v>
      </c>
      <c r="AS332" s="157">
        <v>0.3</v>
      </c>
      <c r="AU332" s="32"/>
    </row>
    <row r="333" spans="1:47" ht="18" customHeight="1" x14ac:dyDescent="0.25">
      <c r="A333" s="16">
        <v>332</v>
      </c>
      <c r="B333" s="148" t="s">
        <v>623</v>
      </c>
      <c r="C333" s="150" t="s">
        <v>686</v>
      </c>
      <c r="D333" s="18">
        <v>2006.2320631999999</v>
      </c>
      <c r="E333" s="150" t="s">
        <v>795</v>
      </c>
      <c r="F333" s="150" t="s">
        <v>855</v>
      </c>
      <c r="G333" s="18" t="s">
        <v>854</v>
      </c>
      <c r="H333" s="19" t="s">
        <v>706</v>
      </c>
      <c r="I333" s="20">
        <v>925251.93979600002</v>
      </c>
      <c r="J333" s="20">
        <v>670601.26896799996</v>
      </c>
      <c r="K333" s="20">
        <v>254650.67082800003</v>
      </c>
      <c r="L333" s="20">
        <v>57949.782810999997</v>
      </c>
      <c r="M333" s="20">
        <v>49342.376574000002</v>
      </c>
      <c r="N333" s="20">
        <v>108833.800441</v>
      </c>
      <c r="O333" s="153">
        <v>30054.890683000001</v>
      </c>
      <c r="P333" s="21">
        <v>324.33355802772019</v>
      </c>
      <c r="Q333" s="20">
        <v>11851.18138</v>
      </c>
      <c r="R333" s="20">
        <v>136007.963586</v>
      </c>
      <c r="S333" s="20">
        <v>323250.10141300003</v>
      </c>
      <c r="T333" s="20">
        <v>1420783.288408</v>
      </c>
      <c r="U333" s="20">
        <v>2050775.293753</v>
      </c>
      <c r="V333" s="20">
        <v>250329.29646700001</v>
      </c>
      <c r="W333" s="20">
        <v>441135.48128900002</v>
      </c>
      <c r="X333" s="20">
        <v>476843.237868</v>
      </c>
      <c r="Y333" s="20">
        <v>971002.82395400002</v>
      </c>
      <c r="Z333" s="20">
        <v>1079772.4697990001</v>
      </c>
      <c r="AA333" s="21">
        <v>11652.228274061787</v>
      </c>
      <c r="AB333" s="22">
        <v>0.27522306074186187</v>
      </c>
      <c r="AC333" s="22">
        <v>3.2482926422857883E-2</v>
      </c>
      <c r="AD333" s="23">
        <v>1.4655379735923365E-2</v>
      </c>
      <c r="AE333" s="23">
        <v>2.7834466541450838E-2</v>
      </c>
      <c r="AF333" s="24">
        <v>2.205686227492087</v>
      </c>
      <c r="AG333" s="27">
        <v>-0.26723168930220337</v>
      </c>
      <c r="AH333" s="27">
        <v>0.73276831069779669</v>
      </c>
      <c r="AI333" s="27">
        <v>0.7059031368845935</v>
      </c>
      <c r="AJ333" s="27">
        <v>-7.8487420642767072</v>
      </c>
      <c r="AK333" s="27">
        <v>56.585183153107728</v>
      </c>
      <c r="AL333" s="27">
        <v>6.802924736175088</v>
      </c>
      <c r="AM333" s="27">
        <v>0.65122664895133497</v>
      </c>
      <c r="AN333" s="23">
        <v>0.47348084741991719</v>
      </c>
      <c r="AO333" s="23">
        <v>0.44161455418173839</v>
      </c>
      <c r="AP333" s="23">
        <v>0.89926614274093541</v>
      </c>
      <c r="AQ333" s="24">
        <v>62</v>
      </c>
      <c r="AR333" s="65" t="s">
        <v>73</v>
      </c>
      <c r="AS333" s="157">
        <v>0.3</v>
      </c>
      <c r="AU333" s="32"/>
    </row>
    <row r="334" spans="1:47" ht="18" customHeight="1" x14ac:dyDescent="0.25">
      <c r="A334" s="16">
        <v>333</v>
      </c>
      <c r="B334" s="148" t="s">
        <v>624</v>
      </c>
      <c r="C334" s="150" t="s">
        <v>686</v>
      </c>
      <c r="D334" s="18">
        <v>120.14999999999999</v>
      </c>
      <c r="E334" s="150" t="s">
        <v>844</v>
      </c>
      <c r="F334" s="150" t="s">
        <v>856</v>
      </c>
      <c r="G334" s="18" t="s">
        <v>862</v>
      </c>
      <c r="H334" s="19" t="s">
        <v>704</v>
      </c>
      <c r="I334" s="20">
        <v>930232.60453400004</v>
      </c>
      <c r="J334" s="20">
        <v>900522.849483</v>
      </c>
      <c r="K334" s="20">
        <v>29709.755051000066</v>
      </c>
      <c r="L334" s="20">
        <v>16174.511089</v>
      </c>
      <c r="M334" s="20">
        <v>0</v>
      </c>
      <c r="N334" s="20">
        <v>23249.877783</v>
      </c>
      <c r="O334" s="153">
        <v>18593.08365</v>
      </c>
      <c r="P334" s="21">
        <v>2065.8981833333332</v>
      </c>
      <c r="Q334" s="20">
        <v>0</v>
      </c>
      <c r="R334" s="20">
        <v>137137.55488499999</v>
      </c>
      <c r="S334" s="20">
        <v>235955.80600000001</v>
      </c>
      <c r="T334" s="20">
        <v>48183.242109999999</v>
      </c>
      <c r="U334" s="20">
        <v>340936.18521800003</v>
      </c>
      <c r="V334" s="20">
        <v>0</v>
      </c>
      <c r="W334" s="20">
        <v>77221.696316999994</v>
      </c>
      <c r="X334" s="20">
        <v>0</v>
      </c>
      <c r="Y334" s="20">
        <v>127026.69631699999</v>
      </c>
      <c r="Z334" s="20">
        <v>213909.488901</v>
      </c>
      <c r="AA334" s="21">
        <v>23767.720989000001</v>
      </c>
      <c r="AB334" s="22">
        <v>3.1937985086948402E-2</v>
      </c>
      <c r="AC334" s="22">
        <v>1.9987563926889235E-2</v>
      </c>
      <c r="AD334" s="23">
        <v>5.4535377751444264E-2</v>
      </c>
      <c r="AE334" s="23">
        <v>8.6920331330440012E-2</v>
      </c>
      <c r="AF334" s="24">
        <v>100</v>
      </c>
      <c r="AG334" s="27">
        <v>2.0555636207651586</v>
      </c>
      <c r="AH334" s="27">
        <v>3.0555636207651586</v>
      </c>
      <c r="AI334" s="27">
        <v>3.0555636207651586</v>
      </c>
      <c r="AJ334" s="27">
        <v>5.8603195393335508</v>
      </c>
      <c r="AK334" s="27">
        <v>100</v>
      </c>
      <c r="AL334" s="27">
        <v>6.7832083291412699</v>
      </c>
      <c r="AM334" s="27">
        <v>19.306143874883393</v>
      </c>
      <c r="AN334" s="23">
        <v>0.37258203096212006</v>
      </c>
      <c r="AO334" s="23">
        <v>0</v>
      </c>
      <c r="AP334" s="23">
        <v>0.59383385454111171</v>
      </c>
      <c r="AQ334" s="24">
        <v>79.599999999999994</v>
      </c>
      <c r="AR334" s="65" t="s">
        <v>66</v>
      </c>
      <c r="AS334" s="157">
        <v>0.5</v>
      </c>
      <c r="AU334" s="32"/>
    </row>
    <row r="335" spans="1:47" ht="18" customHeight="1" x14ac:dyDescent="0.25">
      <c r="A335" s="16">
        <v>334</v>
      </c>
      <c r="B335" s="148" t="s">
        <v>625</v>
      </c>
      <c r="C335" s="150" t="s">
        <v>686</v>
      </c>
      <c r="D335" s="18">
        <v>218542.900597</v>
      </c>
      <c r="E335" s="150" t="s">
        <v>833</v>
      </c>
      <c r="F335" s="150" t="s">
        <v>835</v>
      </c>
      <c r="G335" s="18" t="s">
        <v>836</v>
      </c>
      <c r="H335" s="19" t="s">
        <v>706</v>
      </c>
      <c r="I335" s="20">
        <v>55082868.337151997</v>
      </c>
      <c r="J335" s="20">
        <v>29028368.895833999</v>
      </c>
      <c r="K335" s="20">
        <v>26054499.441318002</v>
      </c>
      <c r="L335" s="20">
        <v>12156499.923539</v>
      </c>
      <c r="M335" s="20">
        <v>86544.537471999996</v>
      </c>
      <c r="N335" s="20">
        <v>12913414.942557</v>
      </c>
      <c r="O335" s="153">
        <v>10679144.526998</v>
      </c>
      <c r="P335" s="21">
        <v>6132.5837374588536</v>
      </c>
      <c r="Q335" s="20">
        <v>4990634.9776659999</v>
      </c>
      <c r="R335" s="20">
        <v>4285850.1801890004</v>
      </c>
      <c r="S335" s="20">
        <v>22146344.620561</v>
      </c>
      <c r="T335" s="20">
        <v>14428068.310323</v>
      </c>
      <c r="U335" s="20">
        <v>40101852.847755998</v>
      </c>
      <c r="V335" s="20">
        <v>4188147.8421959998</v>
      </c>
      <c r="W335" s="20">
        <v>11924062.277981</v>
      </c>
      <c r="X335" s="20">
        <v>93806.389962000001</v>
      </c>
      <c r="Y335" s="20">
        <v>12261224.601873999</v>
      </c>
      <c r="Z335" s="20">
        <v>27840628.245882001</v>
      </c>
      <c r="AA335" s="21">
        <v>15987.702347289858</v>
      </c>
      <c r="AB335" s="22">
        <v>0.4730054956804946</v>
      </c>
      <c r="AC335" s="22">
        <v>0.19387415451266884</v>
      </c>
      <c r="AD335" s="23">
        <v>0.26630052650037539</v>
      </c>
      <c r="AE335" s="23">
        <v>0.38358130544620839</v>
      </c>
      <c r="AF335" s="24">
        <v>149.21120754426488</v>
      </c>
      <c r="AG335" s="27">
        <v>0.857281864541792</v>
      </c>
      <c r="AH335" s="27">
        <v>1.8572818645417921</v>
      </c>
      <c r="AI335" s="27">
        <v>1.4387470681509915</v>
      </c>
      <c r="AJ335" s="27">
        <v>5.3885097761102969</v>
      </c>
      <c r="AK335" s="27">
        <v>5.8165682374570036</v>
      </c>
      <c r="AL335" s="27">
        <v>12.852261750018268</v>
      </c>
      <c r="AM335" s="27">
        <v>3.817757661830675</v>
      </c>
      <c r="AN335" s="23">
        <v>0.30575207206567034</v>
      </c>
      <c r="AO335" s="23">
        <v>3.3694063630146428E-3</v>
      </c>
      <c r="AP335" s="23">
        <v>0.44040761198295147</v>
      </c>
      <c r="AQ335" s="24">
        <v>100</v>
      </c>
      <c r="AR335" s="65" t="s">
        <v>61</v>
      </c>
      <c r="AS335" s="157">
        <v>0.5</v>
      </c>
      <c r="AU335" s="32"/>
    </row>
    <row r="336" spans="1:47" ht="18" customHeight="1" x14ac:dyDescent="0.25">
      <c r="A336" s="16">
        <v>335</v>
      </c>
      <c r="B336" s="148" t="s">
        <v>626</v>
      </c>
      <c r="C336" s="150" t="s">
        <v>686</v>
      </c>
      <c r="D336" s="18">
        <v>882.16949599999987</v>
      </c>
      <c r="E336" s="150" t="s">
        <v>844</v>
      </c>
      <c r="F336" s="150" t="s">
        <v>856</v>
      </c>
      <c r="G336" s="18" t="s">
        <v>854</v>
      </c>
      <c r="H336" s="19" t="s">
        <v>709</v>
      </c>
      <c r="I336" s="20">
        <v>2066903.743789</v>
      </c>
      <c r="J336" s="20">
        <v>1622269.871577</v>
      </c>
      <c r="K336" s="20">
        <v>444633.87221200019</v>
      </c>
      <c r="L336" s="20">
        <v>96160.604091000001</v>
      </c>
      <c r="M336" s="20">
        <v>46788.028623999999</v>
      </c>
      <c r="N336" s="20">
        <v>210005.17410599999</v>
      </c>
      <c r="O336" s="153">
        <v>127201.425336</v>
      </c>
      <c r="P336" s="21">
        <v>1874.4907150677539</v>
      </c>
      <c r="Q336" s="20">
        <v>18754.926561</v>
      </c>
      <c r="R336" s="20">
        <v>132231.949781</v>
      </c>
      <c r="S336" s="20">
        <v>486402.78623299999</v>
      </c>
      <c r="T336" s="20">
        <v>1879425.7048510001</v>
      </c>
      <c r="U336" s="20">
        <v>2476437.7260639998</v>
      </c>
      <c r="V336" s="20">
        <v>233817.166753</v>
      </c>
      <c r="W336" s="20">
        <v>350401.48498800001</v>
      </c>
      <c r="X336" s="20">
        <v>200902.807084</v>
      </c>
      <c r="Y336" s="20">
        <v>723397.09689699998</v>
      </c>
      <c r="Z336" s="20">
        <v>1753040.6291670001</v>
      </c>
      <c r="AA336" s="21">
        <v>25833.502838745855</v>
      </c>
      <c r="AB336" s="22">
        <v>0.2151207445185172</v>
      </c>
      <c r="AC336" s="22">
        <v>6.1542016999213182E-2</v>
      </c>
      <c r="AD336" s="23">
        <v>5.13646775758708E-2</v>
      </c>
      <c r="AE336" s="23">
        <v>7.2560454800436006E-2</v>
      </c>
      <c r="AF336" s="24">
        <v>4.4884381813487542</v>
      </c>
      <c r="AG336" s="27">
        <v>0.38812992259338608</v>
      </c>
      <c r="AH336" s="27">
        <v>1.3881299225933861</v>
      </c>
      <c r="AI336" s="27">
        <v>1.3346058156346434</v>
      </c>
      <c r="AJ336" s="27">
        <v>15.197676234476386</v>
      </c>
      <c r="AK336" s="27">
        <v>86.498332387525039</v>
      </c>
      <c r="AL336" s="27">
        <v>15.630895159696019</v>
      </c>
      <c r="AM336" s="27">
        <v>1.0997528332479964</v>
      </c>
      <c r="AN336" s="23">
        <v>0.29211196763940145</v>
      </c>
      <c r="AO336" s="23">
        <v>0.11460248196270491</v>
      </c>
      <c r="AP336" s="23">
        <v>0.41265278445984432</v>
      </c>
      <c r="AQ336" s="24">
        <v>84.4</v>
      </c>
      <c r="AR336" s="65" t="s">
        <v>64</v>
      </c>
      <c r="AS336" s="157">
        <v>0.5</v>
      </c>
      <c r="AU336" s="32"/>
    </row>
    <row r="337" spans="1:47" ht="18" customHeight="1" x14ac:dyDescent="0.25">
      <c r="A337" s="16">
        <v>336</v>
      </c>
      <c r="B337" s="148" t="s">
        <v>628</v>
      </c>
      <c r="C337" s="150" t="s">
        <v>686</v>
      </c>
      <c r="D337" s="18">
        <v>243.6</v>
      </c>
      <c r="E337" s="150" t="s">
        <v>844</v>
      </c>
      <c r="F337" s="150" t="s">
        <v>856</v>
      </c>
      <c r="G337" s="18" t="s">
        <v>862</v>
      </c>
      <c r="H337" s="19" t="s">
        <v>704</v>
      </c>
      <c r="I337" s="20">
        <v>1693881.080993</v>
      </c>
      <c r="J337" s="20">
        <v>1675398.40595</v>
      </c>
      <c r="K337" s="20">
        <v>18482.675043000061</v>
      </c>
      <c r="L337" s="20">
        <v>-92701.465284000005</v>
      </c>
      <c r="M337" s="20">
        <v>60867.426487999997</v>
      </c>
      <c r="N337" s="20">
        <v>78940.241978000005</v>
      </c>
      <c r="O337" s="153">
        <v>1091.832414</v>
      </c>
      <c r="P337" s="21">
        <v>7.7988029571428568</v>
      </c>
      <c r="Q337" s="20">
        <v>115407.53752500001</v>
      </c>
      <c r="R337" s="20">
        <v>170388.53639299999</v>
      </c>
      <c r="S337" s="20">
        <v>998520.35201200005</v>
      </c>
      <c r="T337" s="20">
        <v>2257859.008097</v>
      </c>
      <c r="U337" s="20">
        <v>3419017.3043</v>
      </c>
      <c r="V337" s="20">
        <v>722292.64035999996</v>
      </c>
      <c r="W337" s="20">
        <v>1176524.244132</v>
      </c>
      <c r="X337" s="20">
        <v>1139131.146222</v>
      </c>
      <c r="Y337" s="20">
        <v>2834442.6581580001</v>
      </c>
      <c r="Z337" s="20">
        <v>584574.64614199998</v>
      </c>
      <c r="AA337" s="21">
        <v>4175.5331867285713</v>
      </c>
      <c r="AB337" s="22">
        <v>1.091143602133215E-2</v>
      </c>
      <c r="AC337" s="22">
        <v>6.4457441921479967E-4</v>
      </c>
      <c r="AD337" s="23">
        <v>3.193410026403884E-4</v>
      </c>
      <c r="AE337" s="23">
        <v>1.8677382284807151E-3</v>
      </c>
      <c r="AF337" s="24">
        <v>1.2969209728879052</v>
      </c>
      <c r="AG337" s="27">
        <v>-0.15129640804922406</v>
      </c>
      <c r="AH337" s="27">
        <v>0.84870359195077594</v>
      </c>
      <c r="AI337" s="27">
        <v>0.75061165878356451</v>
      </c>
      <c r="AJ337" s="27">
        <v>-9.5159777734021844</v>
      </c>
      <c r="AK337" s="27">
        <v>14.517235545269902</v>
      </c>
      <c r="AL337" s="27">
        <v>9.9412854693820183</v>
      </c>
      <c r="AM337" s="27">
        <v>0.75021561351639054</v>
      </c>
      <c r="AN337" s="23">
        <v>0.82902261260661148</v>
      </c>
      <c r="AO337" s="23">
        <v>1.9486495928961172</v>
      </c>
      <c r="AP337" s="23">
        <v>4.8487266371615458</v>
      </c>
      <c r="AQ337" s="24">
        <v>28</v>
      </c>
      <c r="AR337" s="65" t="s">
        <v>80</v>
      </c>
      <c r="AS337" s="157">
        <v>0</v>
      </c>
      <c r="AU337" s="32"/>
    </row>
    <row r="338" spans="1:47" ht="18" customHeight="1" x14ac:dyDescent="0.25">
      <c r="A338" s="16">
        <v>337</v>
      </c>
      <c r="B338" s="148" t="s">
        <v>821</v>
      </c>
      <c r="C338" s="150" t="s">
        <v>686</v>
      </c>
      <c r="D338" s="18">
        <v>1790.7057672000001</v>
      </c>
      <c r="E338" s="150" t="s">
        <v>874</v>
      </c>
      <c r="F338" s="150" t="s">
        <v>875</v>
      </c>
      <c r="G338" s="18" t="s">
        <v>873</v>
      </c>
      <c r="H338" s="19" t="s">
        <v>704</v>
      </c>
      <c r="I338" s="20">
        <v>613393.01505499997</v>
      </c>
      <c r="J338" s="20">
        <v>288959.43266799999</v>
      </c>
      <c r="K338" s="20">
        <v>324433.58238699997</v>
      </c>
      <c r="L338" s="20">
        <v>292552.85788199998</v>
      </c>
      <c r="M338" s="20">
        <v>96184.745536999995</v>
      </c>
      <c r="N338" s="20">
        <v>294569.25189499999</v>
      </c>
      <c r="O338" s="153">
        <v>174293.11327500001</v>
      </c>
      <c r="P338" s="21">
        <v>1635.1789091507205</v>
      </c>
      <c r="Q338" s="20">
        <v>1750.3512069999999</v>
      </c>
      <c r="R338" s="20">
        <v>101026.698021</v>
      </c>
      <c r="S338" s="20">
        <v>176635.96724999999</v>
      </c>
      <c r="T338" s="20">
        <v>2278831.7295300001</v>
      </c>
      <c r="U338" s="20">
        <v>2476868.3584099999</v>
      </c>
      <c r="V338" s="20">
        <v>383699.99310600001</v>
      </c>
      <c r="W338" s="20">
        <v>538413.98478299985</v>
      </c>
      <c r="X338" s="20">
        <v>671857.81561399996</v>
      </c>
      <c r="Y338" s="20">
        <v>1212137.9372409999</v>
      </c>
      <c r="Z338" s="20">
        <v>1264730.421169</v>
      </c>
      <c r="AA338" s="21">
        <v>11865.417236502437</v>
      </c>
      <c r="AB338" s="22">
        <v>0.52891633002685823</v>
      </c>
      <c r="AC338" s="22">
        <v>0.28414590482314506</v>
      </c>
      <c r="AD338" s="23">
        <v>7.0368339392443802E-2</v>
      </c>
      <c r="AE338" s="23">
        <v>0.13781048542653032</v>
      </c>
      <c r="AF338" s="24">
        <v>3.062536062765651</v>
      </c>
      <c r="AG338" s="27">
        <v>-0.6719328021890244</v>
      </c>
      <c r="AH338" s="27">
        <v>0.32806719781097554</v>
      </c>
      <c r="AI338" s="27">
        <v>0.32481625846602996</v>
      </c>
      <c r="AJ338" s="27">
        <v>-1.6954955396068221</v>
      </c>
      <c r="AK338" s="27">
        <v>165.08654463880973</v>
      </c>
      <c r="AL338" s="27">
        <v>6.0715932230854115</v>
      </c>
      <c r="AM338" s="27">
        <v>0.26916994664696448</v>
      </c>
      <c r="AN338" s="23">
        <v>0.48938327025951406</v>
      </c>
      <c r="AO338" s="23">
        <v>0.53122610508016144</v>
      </c>
      <c r="AP338" s="23">
        <v>0.95841605211062408</v>
      </c>
      <c r="AQ338" s="24">
        <v>69.2</v>
      </c>
      <c r="AR338" s="65" t="s">
        <v>71</v>
      </c>
      <c r="AS338" s="157">
        <v>0.3</v>
      </c>
      <c r="AU338" s="32"/>
    </row>
    <row r="339" spans="1:47" ht="18" customHeight="1" x14ac:dyDescent="0.25">
      <c r="A339" s="16">
        <v>338</v>
      </c>
      <c r="B339" s="148" t="s">
        <v>819</v>
      </c>
      <c r="C339" s="150" t="s">
        <v>686</v>
      </c>
      <c r="D339" s="18">
        <v>600.41216249999991</v>
      </c>
      <c r="E339" s="150" t="s">
        <v>848</v>
      </c>
      <c r="F339" s="150" t="s">
        <v>849</v>
      </c>
      <c r="G339" s="18" t="s">
        <v>847</v>
      </c>
      <c r="H339" s="19" t="s">
        <v>704</v>
      </c>
      <c r="I339" s="20">
        <v>2589336.3230750002</v>
      </c>
      <c r="J339" s="20">
        <v>2195124.823636</v>
      </c>
      <c r="K339" s="20">
        <v>394211.49943900021</v>
      </c>
      <c r="L339" s="20">
        <v>61527.094518999998</v>
      </c>
      <c r="M339" s="20">
        <v>37781.575614000001</v>
      </c>
      <c r="N339" s="20">
        <v>96650.456451000005</v>
      </c>
      <c r="O339" s="153">
        <v>45600.037043999997</v>
      </c>
      <c r="P339" s="21">
        <v>1724.0171094948464</v>
      </c>
      <c r="Q339" s="20">
        <v>323265.68923299998</v>
      </c>
      <c r="R339" s="20">
        <v>531657.98177199997</v>
      </c>
      <c r="S339" s="20">
        <v>1098242.3889589999</v>
      </c>
      <c r="T339" s="20">
        <v>162342.164842</v>
      </c>
      <c r="U339" s="20">
        <v>1543579.2598910001</v>
      </c>
      <c r="V339" s="20">
        <v>394958.62813999999</v>
      </c>
      <c r="W339" s="20">
        <v>1120136.533458</v>
      </c>
      <c r="X339" s="20">
        <v>72437.151100000003</v>
      </c>
      <c r="Y339" s="20">
        <v>1192573.6845579999</v>
      </c>
      <c r="Z339" s="20">
        <v>351005.57533299999</v>
      </c>
      <c r="AA339" s="21">
        <v>13270.594864172326</v>
      </c>
      <c r="AB339" s="22">
        <v>0.15224422409942065</v>
      </c>
      <c r="AC339" s="22">
        <v>1.7610704580024228E-2</v>
      </c>
      <c r="AD339" s="23">
        <v>2.9541752878449561E-2</v>
      </c>
      <c r="AE339" s="23">
        <v>0.1299125719035634</v>
      </c>
      <c r="AF339" s="24">
        <v>2.5581372634757478</v>
      </c>
      <c r="AG339" s="27">
        <v>-1.9545960554835425E-2</v>
      </c>
      <c r="AH339" s="27">
        <v>0.98045403944516463</v>
      </c>
      <c r="AI339" s="27">
        <v>0.691859140897361</v>
      </c>
      <c r="AJ339" s="27">
        <v>-118.26615665175898</v>
      </c>
      <c r="AK339" s="27">
        <v>6.7904664699934223</v>
      </c>
      <c r="AL339" s="27">
        <v>4.8703046165973483</v>
      </c>
      <c r="AM339" s="27">
        <v>15.949869373708793</v>
      </c>
      <c r="AN339" s="23">
        <v>0.77260281706701184</v>
      </c>
      <c r="AO339" s="23">
        <v>0.206370371841754</v>
      </c>
      <c r="AP339" s="23">
        <v>3.3975918571282007</v>
      </c>
      <c r="AQ339" s="24">
        <v>59.199999999999996</v>
      </c>
      <c r="AR339" s="65" t="s">
        <v>75</v>
      </c>
      <c r="AS339" s="157">
        <v>0.2</v>
      </c>
      <c r="AU339" s="32"/>
    </row>
    <row r="340" spans="1:47" ht="18" customHeight="1" x14ac:dyDescent="0.25">
      <c r="A340" s="16">
        <v>339</v>
      </c>
      <c r="B340" s="148" t="s">
        <v>629</v>
      </c>
      <c r="C340" s="150" t="s">
        <v>686</v>
      </c>
      <c r="D340" s="18">
        <v>423.38863200000003</v>
      </c>
      <c r="E340" s="150" t="s">
        <v>795</v>
      </c>
      <c r="F340" s="150" t="s">
        <v>852</v>
      </c>
      <c r="G340" s="18" t="s">
        <v>850</v>
      </c>
      <c r="H340" s="19" t="s">
        <v>704</v>
      </c>
      <c r="I340" s="20">
        <v>491380.79650200001</v>
      </c>
      <c r="J340" s="20">
        <v>258336.39023799999</v>
      </c>
      <c r="K340" s="20">
        <v>233044.40626399999</v>
      </c>
      <c r="L340" s="20">
        <v>145220.909342</v>
      </c>
      <c r="M340" s="20">
        <v>20688.302861</v>
      </c>
      <c r="N340" s="20">
        <v>164979.59005100001</v>
      </c>
      <c r="O340" s="153">
        <v>109033.50572299999</v>
      </c>
      <c r="P340" s="21">
        <v>1143.4146522151309</v>
      </c>
      <c r="Q340" s="20">
        <v>507343.38846300001</v>
      </c>
      <c r="R340" s="20">
        <v>61330.426938999997</v>
      </c>
      <c r="S340" s="20">
        <v>1448379.1901430001</v>
      </c>
      <c r="T340" s="20">
        <v>37901.848441000002</v>
      </c>
      <c r="U340" s="20">
        <v>1764410.044796</v>
      </c>
      <c r="V340" s="20">
        <v>198805.46795799999</v>
      </c>
      <c r="W340" s="20">
        <v>731829.04110100004</v>
      </c>
      <c r="X340" s="20">
        <v>29000</v>
      </c>
      <c r="Y340" s="20">
        <v>761115.45885099994</v>
      </c>
      <c r="Z340" s="20">
        <v>1003294.5859450001</v>
      </c>
      <c r="AA340" s="21">
        <v>10521.368843922573</v>
      </c>
      <c r="AB340" s="22">
        <v>0.4742643748452865</v>
      </c>
      <c r="AC340" s="22">
        <v>0.22189207738515318</v>
      </c>
      <c r="AD340" s="23">
        <v>6.1796012805859071E-2</v>
      </c>
      <c r="AE340" s="23">
        <v>0.10867546506323632</v>
      </c>
      <c r="AF340" s="24">
        <v>7.9745347484257332</v>
      </c>
      <c r="AG340" s="27">
        <v>0.97912232065017035</v>
      </c>
      <c r="AH340" s="27">
        <v>1.9791223206501705</v>
      </c>
      <c r="AI340" s="27">
        <v>1.2858683501603858</v>
      </c>
      <c r="AJ340" s="27">
        <v>0.68575911561662106</v>
      </c>
      <c r="AK340" s="27">
        <v>0.50919435654938106</v>
      </c>
      <c r="AL340" s="27">
        <v>8.012023085877642</v>
      </c>
      <c r="AM340" s="27">
        <v>12.964560218399614</v>
      </c>
      <c r="AN340" s="23">
        <v>0.43137107561581561</v>
      </c>
      <c r="AO340" s="23">
        <v>2.8904770748548383E-2</v>
      </c>
      <c r="AP340" s="23">
        <v>0.7586161328022194</v>
      </c>
      <c r="AQ340" s="24">
        <v>85.6</v>
      </c>
      <c r="AR340" s="65" t="s">
        <v>64</v>
      </c>
      <c r="AS340" s="157">
        <v>0.5</v>
      </c>
      <c r="AU340" s="32"/>
    </row>
    <row r="341" spans="1:47" ht="18" customHeight="1" x14ac:dyDescent="0.25">
      <c r="A341" s="16">
        <v>340</v>
      </c>
      <c r="B341" s="148" t="s">
        <v>810</v>
      </c>
      <c r="C341" s="150" t="s">
        <v>686</v>
      </c>
      <c r="D341" s="18">
        <v>6624</v>
      </c>
      <c r="E341" s="150" t="s">
        <v>795</v>
      </c>
      <c r="F341" s="150" t="s">
        <v>852</v>
      </c>
      <c r="G341" s="18" t="s">
        <v>850</v>
      </c>
      <c r="H341" s="19" t="s">
        <v>704</v>
      </c>
      <c r="I341" s="20">
        <v>258265.174287</v>
      </c>
      <c r="J341" s="20">
        <v>-182395.69257300001</v>
      </c>
      <c r="K341" s="20">
        <v>440660.86686000001</v>
      </c>
      <c r="L341" s="20">
        <v>340931.05116899998</v>
      </c>
      <c r="M341" s="20">
        <v>35655.683032000001</v>
      </c>
      <c r="N341" s="20">
        <v>586283.43688699999</v>
      </c>
      <c r="O341" s="153">
        <v>421646.12541199999</v>
      </c>
      <c r="P341" s="21">
        <v>2635.2882838249998</v>
      </c>
      <c r="Q341" s="20">
        <v>2135542.8437549998</v>
      </c>
      <c r="R341" s="20">
        <v>1035133.346349</v>
      </c>
      <c r="S341" s="20">
        <v>4015211.3536419999</v>
      </c>
      <c r="T341" s="20">
        <v>722033.85751</v>
      </c>
      <c r="U341" s="20">
        <v>6722363.8805910004</v>
      </c>
      <c r="V341" s="20">
        <v>785155.06193299999</v>
      </c>
      <c r="W341" s="20">
        <v>2692437.9207390002</v>
      </c>
      <c r="X341" s="20">
        <v>1438093.9883940001</v>
      </c>
      <c r="Y341" s="20">
        <v>4264795.0513019999</v>
      </c>
      <c r="Z341" s="20">
        <v>2457568.829289</v>
      </c>
      <c r="AA341" s="21">
        <v>15359.805183056251</v>
      </c>
      <c r="AB341" s="22">
        <v>1.7062341760810182</v>
      </c>
      <c r="AC341" s="22">
        <v>1.6326093000190616</v>
      </c>
      <c r="AD341" s="23">
        <v>6.27228952347237E-2</v>
      </c>
      <c r="AE341" s="23">
        <v>0.17157042374027284</v>
      </c>
      <c r="AF341" s="24">
        <v>16.442917005988264</v>
      </c>
      <c r="AG341" s="27">
        <v>0.4912920824335793</v>
      </c>
      <c r="AH341" s="27">
        <v>1.4912920824335794</v>
      </c>
      <c r="AI341" s="27">
        <v>0.69812882050446046</v>
      </c>
      <c r="AJ341" s="27">
        <v>0.19524520818368965</v>
      </c>
      <c r="AK341" s="27">
        <v>-8.5409521567962207E-2</v>
      </c>
      <c r="AL341" s="27">
        <v>0.24949942458903715</v>
      </c>
      <c r="AM341" s="27">
        <v>0.35769122403435644</v>
      </c>
      <c r="AN341" s="23">
        <v>0.63441895247822533</v>
      </c>
      <c r="AO341" s="23">
        <v>0.58516936382614171</v>
      </c>
      <c r="AP341" s="23">
        <v>1.7353715592721972</v>
      </c>
      <c r="AQ341" s="24">
        <v>64.400000000000006</v>
      </c>
      <c r="AR341" s="65" t="s">
        <v>73</v>
      </c>
      <c r="AS341" s="157">
        <v>0.3</v>
      </c>
      <c r="AU341" s="32"/>
    </row>
    <row r="342" spans="1:47" ht="18" customHeight="1" x14ac:dyDescent="0.25">
      <c r="A342" s="16">
        <v>341</v>
      </c>
      <c r="B342" s="148" t="s">
        <v>630</v>
      </c>
      <c r="C342" s="150" t="s">
        <v>686</v>
      </c>
      <c r="D342" s="18">
        <v>30.746279249999997</v>
      </c>
      <c r="E342" s="150" t="s">
        <v>848</v>
      </c>
      <c r="F342" s="150" t="s">
        <v>887</v>
      </c>
      <c r="G342" s="18" t="s">
        <v>882</v>
      </c>
      <c r="H342" s="19" t="s">
        <v>704</v>
      </c>
      <c r="I342" s="20">
        <v>235.649</v>
      </c>
      <c r="J342" s="20">
        <v>499.27936799999998</v>
      </c>
      <c r="K342" s="20">
        <v>-263.63036799999998</v>
      </c>
      <c r="L342" s="20">
        <v>-7930.1406649999999</v>
      </c>
      <c r="M342" s="20">
        <v>19387.850858000002</v>
      </c>
      <c r="N342" s="20">
        <v>-12177.170166</v>
      </c>
      <c r="O342" s="153">
        <v>-31565.021024000001</v>
      </c>
      <c r="P342" s="21">
        <v>-2104.5893902495536</v>
      </c>
      <c r="Q342" s="20">
        <v>1018.41821</v>
      </c>
      <c r="R342" s="20">
        <v>369.77058</v>
      </c>
      <c r="S342" s="20">
        <v>81637.761901000005</v>
      </c>
      <c r="T342" s="20">
        <v>248373.76236399999</v>
      </c>
      <c r="U342" s="20">
        <v>330011.52426500001</v>
      </c>
      <c r="V342" s="20">
        <v>172443.35874</v>
      </c>
      <c r="W342" s="20">
        <v>266165.65469200001</v>
      </c>
      <c r="X342" s="20">
        <v>0</v>
      </c>
      <c r="Y342" s="20">
        <v>266165.65469200001</v>
      </c>
      <c r="Z342" s="20">
        <v>63845.869573000004</v>
      </c>
      <c r="AA342" s="21">
        <v>4256.9063905399216</v>
      </c>
      <c r="AB342" s="22">
        <v>-1.1187417217980979</v>
      </c>
      <c r="AC342" s="22">
        <v>-133.9493103047329</v>
      </c>
      <c r="AD342" s="23">
        <v>-9.5648238631367358E-2</v>
      </c>
      <c r="AE342" s="23">
        <v>-0.49439409683204694</v>
      </c>
      <c r="AF342" s="24">
        <v>-0.62808251699415862</v>
      </c>
      <c r="AG342" s="27">
        <v>-0.69328213290528007</v>
      </c>
      <c r="AH342" s="27">
        <v>0.30671786709472004</v>
      </c>
      <c r="AI342" s="27">
        <v>0.30289161005498855</v>
      </c>
      <c r="AJ342" s="27">
        <v>-1.2770372892454843E-3</v>
      </c>
      <c r="AK342" s="27">
        <v>0.49024984343121669</v>
      </c>
      <c r="AL342" s="27">
        <v>0.63728433992774658</v>
      </c>
      <c r="AM342" s="27">
        <v>9.4876768688090555E-4</v>
      </c>
      <c r="AN342" s="23">
        <v>0.80653442416837651</v>
      </c>
      <c r="AO342" s="23">
        <v>0</v>
      </c>
      <c r="AP342" s="23">
        <v>4.1688782136121096</v>
      </c>
      <c r="AQ342" s="24">
        <v>26.4</v>
      </c>
      <c r="AR342" s="65" t="s">
        <v>80</v>
      </c>
      <c r="AS342" s="157">
        <v>0</v>
      </c>
      <c r="AU342" s="32"/>
    </row>
    <row r="343" spans="1:47" ht="18" customHeight="1" x14ac:dyDescent="0.25">
      <c r="A343" s="16">
        <v>342</v>
      </c>
      <c r="B343" s="148" t="s">
        <v>631</v>
      </c>
      <c r="C343" s="150" t="s">
        <v>686</v>
      </c>
      <c r="D343" s="18">
        <v>247.05399919999999</v>
      </c>
      <c r="E343" s="150" t="s">
        <v>848</v>
      </c>
      <c r="F343" s="150" t="s">
        <v>885</v>
      </c>
      <c r="G343" s="18" t="s">
        <v>882</v>
      </c>
      <c r="H343" s="19" t="s">
        <v>704</v>
      </c>
      <c r="I343" s="20">
        <v>643742.02506899997</v>
      </c>
      <c r="J343" s="20">
        <v>475593.889578</v>
      </c>
      <c r="K343" s="20">
        <v>168148.13549100002</v>
      </c>
      <c r="L343" s="20">
        <v>34268.587231999998</v>
      </c>
      <c r="M343" s="20">
        <v>3424.0988980000002</v>
      </c>
      <c r="N343" s="20">
        <v>27421.709224000002</v>
      </c>
      <c r="O343" s="153">
        <v>16610.895059999999</v>
      </c>
      <c r="P343" s="21">
        <v>679.08247042859443</v>
      </c>
      <c r="Q343" s="20">
        <v>140293.89105199999</v>
      </c>
      <c r="R343" s="20">
        <v>122306.69665100001</v>
      </c>
      <c r="S343" s="20">
        <v>395489.41616099997</v>
      </c>
      <c r="T343" s="20">
        <v>115782.46026399999</v>
      </c>
      <c r="U343" s="20">
        <v>527981.38811199984</v>
      </c>
      <c r="V343" s="20">
        <v>50346.184169</v>
      </c>
      <c r="W343" s="20">
        <v>195266.13073599999</v>
      </c>
      <c r="X343" s="20">
        <v>27.391999999999999</v>
      </c>
      <c r="Y343" s="20">
        <v>197396.50214699999</v>
      </c>
      <c r="Z343" s="20">
        <v>330584.88596500002</v>
      </c>
      <c r="AA343" s="21">
        <v>13514.888886876599</v>
      </c>
      <c r="AB343" s="22">
        <v>0.26120422303169805</v>
      </c>
      <c r="AC343" s="22">
        <v>2.5803651793930259E-2</v>
      </c>
      <c r="AD343" s="23">
        <v>3.1461137521151324E-2</v>
      </c>
      <c r="AE343" s="23">
        <v>5.024698879233893E-2</v>
      </c>
      <c r="AF343" s="24">
        <v>8.0084454453161076</v>
      </c>
      <c r="AG343" s="27">
        <v>1.0253866590704461</v>
      </c>
      <c r="AH343" s="27">
        <v>2.0253866590704459</v>
      </c>
      <c r="AI343" s="27">
        <v>1.3069113632103695</v>
      </c>
      <c r="AJ343" s="27">
        <v>3.2151206774105905</v>
      </c>
      <c r="AK343" s="27">
        <v>3.3899828852969867</v>
      </c>
      <c r="AL343" s="27">
        <v>5.2633424227449002</v>
      </c>
      <c r="AM343" s="27">
        <v>5.5599269837692109</v>
      </c>
      <c r="AN343" s="23">
        <v>0.37387019048695441</v>
      </c>
      <c r="AO343" s="23">
        <v>8.2859202470920185E-5</v>
      </c>
      <c r="AP343" s="23">
        <v>0.59711290663148742</v>
      </c>
      <c r="AQ343" s="24">
        <v>82.800000000000011</v>
      </c>
      <c r="AR343" s="65" t="s">
        <v>64</v>
      </c>
      <c r="AS343" s="157">
        <v>0.5</v>
      </c>
      <c r="AU343" s="32"/>
    </row>
    <row r="344" spans="1:47" ht="18" customHeight="1" x14ac:dyDescent="0.25">
      <c r="A344" s="16">
        <v>343</v>
      </c>
      <c r="B344" s="148" t="s">
        <v>632</v>
      </c>
      <c r="C344" s="150" t="s">
        <v>686</v>
      </c>
      <c r="D344" s="18">
        <v>897.5</v>
      </c>
      <c r="E344" s="150" t="s">
        <v>844</v>
      </c>
      <c r="F344" s="150" t="s">
        <v>845</v>
      </c>
      <c r="G344" s="18" t="s">
        <v>850</v>
      </c>
      <c r="H344" s="19" t="s">
        <v>704</v>
      </c>
      <c r="I344" s="20">
        <v>14142.330673</v>
      </c>
      <c r="J344" s="20" t="e">
        <v>#N/A</v>
      </c>
      <c r="K344" s="20" t="e">
        <v>#N/A</v>
      </c>
      <c r="L344" s="20">
        <v>-2843.747425</v>
      </c>
      <c r="M344" s="20">
        <v>490.767</v>
      </c>
      <c r="N344" s="20">
        <v>163254.25919499999</v>
      </c>
      <c r="O344" s="153">
        <v>123956.91767900001</v>
      </c>
      <c r="P344" s="21">
        <v>2479.1383535800001</v>
      </c>
      <c r="Q344" s="20">
        <v>1129886.746851</v>
      </c>
      <c r="R344" s="20">
        <v>29877.799369</v>
      </c>
      <c r="S344" s="20">
        <v>1201919.8760629999</v>
      </c>
      <c r="T344" s="20">
        <v>3105.6351340000001</v>
      </c>
      <c r="U344" s="20">
        <v>1666480.548959</v>
      </c>
      <c r="V344" s="20">
        <v>44000</v>
      </c>
      <c r="W344" s="20">
        <v>306045.62271600001</v>
      </c>
      <c r="X344" s="20">
        <v>0</v>
      </c>
      <c r="Y344" s="20">
        <v>406070.02271599998</v>
      </c>
      <c r="Z344" s="20">
        <v>1260410.5262430001</v>
      </c>
      <c r="AA344" s="21">
        <v>25208.210524859998</v>
      </c>
      <c r="AB344" s="22" t="e">
        <v>#N/A</v>
      </c>
      <c r="AC344" s="22">
        <v>8.7649568197166996</v>
      </c>
      <c r="AD344" s="23">
        <v>7.4382456942826095E-2</v>
      </c>
      <c r="AE344" s="23">
        <v>9.8346463392754796E-2</v>
      </c>
      <c r="AF344" s="24">
        <v>332.65125649238843</v>
      </c>
      <c r="AG344" s="27">
        <v>2.9272572023627368</v>
      </c>
      <c r="AH344" s="27">
        <v>3.9272572023627372</v>
      </c>
      <c r="AI344" s="27">
        <v>0.23536729123175287</v>
      </c>
      <c r="AJ344" s="27">
        <v>1.5786066649604046E-2</v>
      </c>
      <c r="AK344" s="27" t="e">
        <v>#N/A</v>
      </c>
      <c r="AL344" s="27">
        <v>0.47333910032455445</v>
      </c>
      <c r="AM344" s="27">
        <v>4.5537643872494904</v>
      </c>
      <c r="AN344" s="23">
        <v>0.24366922432407606</v>
      </c>
      <c r="AO344" s="23">
        <v>0</v>
      </c>
      <c r="AP344" s="23">
        <v>0.32217282723463386</v>
      </c>
      <c r="AQ344" s="24" t="e">
        <v>#N/A</v>
      </c>
      <c r="AR344" s="65" t="e">
        <v>#N/A</v>
      </c>
      <c r="AS344" s="157" t="e">
        <v>#N/A</v>
      </c>
      <c r="AU344" s="32"/>
    </row>
    <row r="345" spans="1:47" ht="18" customHeight="1" x14ac:dyDescent="0.25">
      <c r="A345" s="16">
        <v>344</v>
      </c>
      <c r="B345" s="148" t="s">
        <v>805</v>
      </c>
      <c r="C345" s="150" t="s">
        <v>686</v>
      </c>
      <c r="D345" s="18">
        <v>80809.998827000003</v>
      </c>
      <c r="E345" s="150" t="s">
        <v>795</v>
      </c>
      <c r="F345" s="150" t="s">
        <v>852</v>
      </c>
      <c r="G345" s="18" t="s">
        <v>850</v>
      </c>
      <c r="H345" s="19" t="s">
        <v>704</v>
      </c>
      <c r="I345" s="20">
        <v>9123951.7233189996</v>
      </c>
      <c r="J345" s="20">
        <v>5482654.9814780001</v>
      </c>
      <c r="K345" s="20">
        <v>3641296.741841</v>
      </c>
      <c r="L345" s="20">
        <v>2890507.1325050001</v>
      </c>
      <c r="M345" s="20">
        <v>375271.01391899999</v>
      </c>
      <c r="N345" s="20">
        <v>3428056.3555459999</v>
      </c>
      <c r="O345" s="153">
        <v>2404386.3629970001</v>
      </c>
      <c r="P345" s="21">
        <v>1032.4490534223319</v>
      </c>
      <c r="Q345" s="20">
        <v>901518.19420599996</v>
      </c>
      <c r="R345" s="20">
        <v>432357.31442000001</v>
      </c>
      <c r="S345" s="20">
        <v>7122640.8203130001</v>
      </c>
      <c r="T345" s="20">
        <v>28054855.709141001</v>
      </c>
      <c r="U345" s="20">
        <v>38683683.427559003</v>
      </c>
      <c r="V345" s="20">
        <v>18078.835131</v>
      </c>
      <c r="W345" s="20">
        <v>6259845.5540460004</v>
      </c>
      <c r="X345" s="20">
        <v>2762382.3042759998</v>
      </c>
      <c r="Y345" s="20">
        <v>10174402.001700999</v>
      </c>
      <c r="Z345" s="20">
        <v>28509281.425857998</v>
      </c>
      <c r="AA345" s="21">
        <v>12241.951241641893</v>
      </c>
      <c r="AB345" s="22">
        <v>0.39909206583530821</v>
      </c>
      <c r="AC345" s="22">
        <v>0.26352466956306536</v>
      </c>
      <c r="AD345" s="23">
        <v>6.2155052206948544E-2</v>
      </c>
      <c r="AE345" s="23">
        <v>8.433696826943575E-2</v>
      </c>
      <c r="AF345" s="24">
        <v>9.1348818011452533</v>
      </c>
      <c r="AG345" s="27">
        <v>0.13783012037882295</v>
      </c>
      <c r="AH345" s="27">
        <v>1.137830120378823</v>
      </c>
      <c r="AI345" s="27">
        <v>0.99381407614538153</v>
      </c>
      <c r="AJ345" s="27">
        <v>10.574874573425754</v>
      </c>
      <c r="AK345" s="27">
        <v>6.0815799578030418</v>
      </c>
      <c r="AL345" s="27">
        <v>21.102804136802046</v>
      </c>
      <c r="AM345" s="27">
        <v>0.32521827301169043</v>
      </c>
      <c r="AN345" s="23">
        <v>0.26301533618829481</v>
      </c>
      <c r="AO345" s="23">
        <v>9.6894139947368549E-2</v>
      </c>
      <c r="AP345" s="23">
        <v>0.35688033836141475</v>
      </c>
      <c r="AQ345" s="24">
        <v>87.199999999999989</v>
      </c>
      <c r="AR345" s="65" t="s">
        <v>64</v>
      </c>
      <c r="AS345" s="157">
        <v>0.5</v>
      </c>
      <c r="AU345" s="32"/>
    </row>
    <row r="346" spans="1:47" ht="18" customHeight="1" x14ac:dyDescent="0.25">
      <c r="A346" s="16">
        <v>345</v>
      </c>
      <c r="B346" s="148" t="s">
        <v>634</v>
      </c>
      <c r="C346" s="150" t="s">
        <v>686</v>
      </c>
      <c r="D346" s="18">
        <v>1405.631349</v>
      </c>
      <c r="E346" s="150" t="s">
        <v>844</v>
      </c>
      <c r="F346" s="150" t="s">
        <v>861</v>
      </c>
      <c r="G346" s="18" t="s">
        <v>862</v>
      </c>
      <c r="H346" s="19" t="s">
        <v>704</v>
      </c>
      <c r="I346" s="20">
        <v>1805849.495786</v>
      </c>
      <c r="J346" s="20">
        <v>1363203.1476410001</v>
      </c>
      <c r="K346" s="20">
        <v>442646.34814500005</v>
      </c>
      <c r="L346" s="20">
        <v>345088.41144400003</v>
      </c>
      <c r="M346" s="20">
        <v>15720.342188000001</v>
      </c>
      <c r="N346" s="20">
        <v>347504.57154999999</v>
      </c>
      <c r="O346" s="153">
        <v>226234.90212000001</v>
      </c>
      <c r="P346" s="21">
        <v>4104.1984501584984</v>
      </c>
      <c r="Q346" s="20">
        <v>31558.280030000002</v>
      </c>
      <c r="R346" s="20">
        <v>192503.409457</v>
      </c>
      <c r="S346" s="20">
        <v>637585.09921799996</v>
      </c>
      <c r="T346" s="20">
        <v>1090890.3374079999</v>
      </c>
      <c r="U346" s="20">
        <v>2411347.442367</v>
      </c>
      <c r="V346" s="20">
        <v>0</v>
      </c>
      <c r="W346" s="20">
        <v>282247.464653</v>
      </c>
      <c r="X346" s="20">
        <v>161005.45818399999</v>
      </c>
      <c r="Y346" s="20">
        <v>443282.92283699999</v>
      </c>
      <c r="Z346" s="20">
        <v>1968064.5195299999</v>
      </c>
      <c r="AA346" s="21">
        <v>35703.276882461592</v>
      </c>
      <c r="AB346" s="22">
        <v>0.24511807278398759</v>
      </c>
      <c r="AC346" s="22">
        <v>0.12527893528664788</v>
      </c>
      <c r="AD346" s="23">
        <v>9.3820947634956256E-2</v>
      </c>
      <c r="AE346" s="23">
        <v>0.11495299055237677</v>
      </c>
      <c r="AF346" s="24">
        <v>22.105407591907564</v>
      </c>
      <c r="AG346" s="27">
        <v>1.2589577553933329</v>
      </c>
      <c r="AH346" s="27">
        <v>2.2589577553933329</v>
      </c>
      <c r="AI346" s="27">
        <v>2.14714707865688</v>
      </c>
      <c r="AJ346" s="27">
        <v>5.0820665196263244</v>
      </c>
      <c r="AK346" s="27">
        <v>43.196370218690909</v>
      </c>
      <c r="AL346" s="27">
        <v>9.3808701927919742</v>
      </c>
      <c r="AM346" s="27">
        <v>1.6553904951406686</v>
      </c>
      <c r="AN346" s="23">
        <v>0.18383204139253759</v>
      </c>
      <c r="AO346" s="23">
        <v>8.1809034503833367E-2</v>
      </c>
      <c r="AP346" s="23">
        <v>0.22523800334699487</v>
      </c>
      <c r="AQ346" s="24">
        <v>75.599999999999994</v>
      </c>
      <c r="AR346" s="65" t="s">
        <v>66</v>
      </c>
      <c r="AS346" s="157">
        <v>0.5</v>
      </c>
      <c r="AU346" s="32"/>
    </row>
    <row r="347" spans="1:47" ht="18" customHeight="1" x14ac:dyDescent="0.25">
      <c r="A347" s="16">
        <v>346</v>
      </c>
      <c r="B347" s="148" t="s">
        <v>635</v>
      </c>
      <c r="C347" s="150" t="s">
        <v>686</v>
      </c>
      <c r="D347" s="18">
        <v>3959.8319231999994</v>
      </c>
      <c r="E347" s="150" t="s">
        <v>874</v>
      </c>
      <c r="F347" s="150" t="s">
        <v>876</v>
      </c>
      <c r="G347" s="18" t="s">
        <v>873</v>
      </c>
      <c r="H347" s="19" t="s">
        <v>704</v>
      </c>
      <c r="I347" s="20">
        <v>360551.752912</v>
      </c>
      <c r="J347" s="20">
        <v>202546.72824999999</v>
      </c>
      <c r="K347" s="20">
        <v>158005.02466200001</v>
      </c>
      <c r="L347" s="20">
        <v>132892.64971</v>
      </c>
      <c r="M347" s="20">
        <v>1270.5340450000001</v>
      </c>
      <c r="N347" s="20">
        <v>154174.824815</v>
      </c>
      <c r="O347" s="153">
        <v>135109.79320799999</v>
      </c>
      <c r="P347" s="21">
        <v>655.10559031436412</v>
      </c>
      <c r="Q347" s="20">
        <v>109092.89948599999</v>
      </c>
      <c r="R347" s="20">
        <v>25218.418399999999</v>
      </c>
      <c r="S347" s="20">
        <v>308507.66405899997</v>
      </c>
      <c r="T347" s="20">
        <v>8077429.1707730005</v>
      </c>
      <c r="U347" s="20">
        <v>8409225.3869829997</v>
      </c>
      <c r="V347" s="20">
        <v>314050.06417799997</v>
      </c>
      <c r="W347" s="20">
        <v>776346.18459800002</v>
      </c>
      <c r="X347" s="20">
        <v>4535050.6036959998</v>
      </c>
      <c r="Y347" s="20">
        <v>5311396.7882939996</v>
      </c>
      <c r="Z347" s="20">
        <v>3097828.5986890001</v>
      </c>
      <c r="AA347" s="21">
        <v>15020.412544874753</v>
      </c>
      <c r="AB347" s="22">
        <v>0.43823119257047227</v>
      </c>
      <c r="AC347" s="22">
        <v>0.37473065133308697</v>
      </c>
      <c r="AD347" s="23">
        <v>1.60668536030848E-2</v>
      </c>
      <c r="AE347" s="23">
        <v>4.361435402371145E-2</v>
      </c>
      <c r="AF347" s="24">
        <v>121.34647270707333</v>
      </c>
      <c r="AG347" s="27">
        <v>-0.60261585594221945</v>
      </c>
      <c r="AH347" s="27">
        <v>0.39738414405778061</v>
      </c>
      <c r="AI347" s="27">
        <v>0.25686319908464411</v>
      </c>
      <c r="AJ347" s="27">
        <v>-0.77067564358874463</v>
      </c>
      <c r="AK347" s="27">
        <v>1.8566444672780287</v>
      </c>
      <c r="AL347" s="27">
        <v>14.297159607439934</v>
      </c>
      <c r="AM347" s="27">
        <v>4.4636943919806063E-2</v>
      </c>
      <c r="AN347" s="23">
        <v>0.63161546324061413</v>
      </c>
      <c r="AO347" s="23">
        <v>1.4639449728158722</v>
      </c>
      <c r="AP347" s="23">
        <v>1.7145547660518663</v>
      </c>
      <c r="AQ347" s="24">
        <v>55.2</v>
      </c>
      <c r="AR347" s="65" t="s">
        <v>77</v>
      </c>
      <c r="AS347" s="157">
        <v>0.2</v>
      </c>
      <c r="AU347" s="32"/>
    </row>
    <row r="348" spans="1:47" ht="18" customHeight="1" x14ac:dyDescent="0.25">
      <c r="A348" s="16">
        <v>347</v>
      </c>
      <c r="B348" s="148" t="s">
        <v>636</v>
      </c>
      <c r="C348" s="150" t="s">
        <v>686</v>
      </c>
      <c r="D348" s="18">
        <v>316.79992800000002</v>
      </c>
      <c r="E348" s="150" t="s">
        <v>874</v>
      </c>
      <c r="F348" s="150" t="s">
        <v>878</v>
      </c>
      <c r="G348" s="18" t="s">
        <v>873</v>
      </c>
      <c r="H348" s="19" t="s">
        <v>704</v>
      </c>
      <c r="I348" s="20">
        <v>507430.949051</v>
      </c>
      <c r="J348" s="20">
        <v>448575.399301</v>
      </c>
      <c r="K348" s="20">
        <v>58855.549749999976</v>
      </c>
      <c r="L348" s="20">
        <v>41638.802287999999</v>
      </c>
      <c r="M348" s="20">
        <v>18169.700682999999</v>
      </c>
      <c r="N348" s="20">
        <v>44030.995187</v>
      </c>
      <c r="O348" s="153">
        <v>19877.895441000001</v>
      </c>
      <c r="P348" s="21">
        <v>1505.9015120230708</v>
      </c>
      <c r="Q348" s="20">
        <v>24205.352017000001</v>
      </c>
      <c r="R348" s="20">
        <v>232233.158287</v>
      </c>
      <c r="S348" s="20">
        <v>315538.28477500001</v>
      </c>
      <c r="T348" s="20">
        <v>220979.350546</v>
      </c>
      <c r="U348" s="20">
        <v>707460.76259399997</v>
      </c>
      <c r="V348" s="20">
        <v>37386.137919000001</v>
      </c>
      <c r="W348" s="20">
        <v>265155.61489999999</v>
      </c>
      <c r="X348" s="20">
        <v>211192.85013599999</v>
      </c>
      <c r="Y348" s="20">
        <v>507921.742684</v>
      </c>
      <c r="Z348" s="20">
        <v>199539.01991</v>
      </c>
      <c r="AA348" s="21">
        <v>15116.595853014209</v>
      </c>
      <c r="AB348" s="22">
        <v>0.11598730794814927</v>
      </c>
      <c r="AC348" s="22">
        <v>3.9173596876926293E-2</v>
      </c>
      <c r="AD348" s="23">
        <v>2.8097523554684537E-2</v>
      </c>
      <c r="AE348" s="23">
        <v>9.9619089288730187E-2</v>
      </c>
      <c r="AF348" s="24">
        <v>2.4233197868909553</v>
      </c>
      <c r="AG348" s="27">
        <v>0.19001170272785359</v>
      </c>
      <c r="AH348" s="27">
        <v>1.1900117027278536</v>
      </c>
      <c r="AI348" s="27">
        <v>1.0987243580260311</v>
      </c>
      <c r="AJ348" s="27">
        <v>10.071537501088013</v>
      </c>
      <c r="AK348" s="27">
        <v>18.532075013243134</v>
      </c>
      <c r="AL348" s="27">
        <v>2.1850064512488916</v>
      </c>
      <c r="AM348" s="27">
        <v>2.2962821992065319</v>
      </c>
      <c r="AN348" s="23">
        <v>0.71795040734363369</v>
      </c>
      <c r="AO348" s="23">
        <v>1.0584037659965271</v>
      </c>
      <c r="AP348" s="23">
        <v>2.5454757816946922</v>
      </c>
      <c r="AQ348" s="24">
        <v>50.8</v>
      </c>
      <c r="AR348" s="65" t="s">
        <v>78</v>
      </c>
      <c r="AS348" s="157">
        <v>0.2</v>
      </c>
      <c r="AU348" s="32"/>
    </row>
    <row r="349" spans="1:47" ht="18" customHeight="1" x14ac:dyDescent="0.25">
      <c r="A349" s="16">
        <v>348</v>
      </c>
      <c r="B349" s="148" t="s">
        <v>637</v>
      </c>
      <c r="C349" s="150" t="s">
        <v>686</v>
      </c>
      <c r="D349" s="18">
        <v>158.28621800000002</v>
      </c>
      <c r="E349" s="150" t="s">
        <v>844</v>
      </c>
      <c r="F349" s="150" t="s">
        <v>879</v>
      </c>
      <c r="G349" s="18" t="s">
        <v>880</v>
      </c>
      <c r="H349" s="19" t="s">
        <v>704</v>
      </c>
      <c r="I349" s="20">
        <v>403653.996636</v>
      </c>
      <c r="J349" s="20">
        <v>265569.79920399998</v>
      </c>
      <c r="K349" s="20">
        <v>138084.19743199996</v>
      </c>
      <c r="L349" s="20">
        <v>24044.152227999999</v>
      </c>
      <c r="M349" s="20">
        <v>1297.5794539999999</v>
      </c>
      <c r="N349" s="20">
        <v>26381.012186</v>
      </c>
      <c r="O349" s="153">
        <v>15350.829099</v>
      </c>
      <c r="P349" s="21">
        <v>1420.7784426332682</v>
      </c>
      <c r="Q349" s="20">
        <v>120955.26450999999</v>
      </c>
      <c r="R349" s="20">
        <v>34945.519641999999</v>
      </c>
      <c r="S349" s="20">
        <v>233324.174814</v>
      </c>
      <c r="T349" s="20">
        <v>55061.20117</v>
      </c>
      <c r="U349" s="20">
        <v>307563.51074699999</v>
      </c>
      <c r="V349" s="20">
        <v>26503.75865</v>
      </c>
      <c r="W349" s="20">
        <v>95593.918244999993</v>
      </c>
      <c r="X349" s="20">
        <v>0</v>
      </c>
      <c r="Y349" s="20">
        <v>102863.493754</v>
      </c>
      <c r="Z349" s="20">
        <v>204700.016993</v>
      </c>
      <c r="AA349" s="21">
        <v>18945.776118976133</v>
      </c>
      <c r="AB349" s="22">
        <v>0.34208554500333388</v>
      </c>
      <c r="AC349" s="22">
        <v>3.8029672013486344E-2</v>
      </c>
      <c r="AD349" s="23">
        <v>4.9911086857203635E-2</v>
      </c>
      <c r="AE349" s="23">
        <v>7.4991831092641986E-2</v>
      </c>
      <c r="AF349" s="24">
        <v>20.330941665788739</v>
      </c>
      <c r="AG349" s="27">
        <v>1.4407847182914688</v>
      </c>
      <c r="AH349" s="27">
        <v>2.4407847182914688</v>
      </c>
      <c r="AI349" s="27">
        <v>1.1754817918019322</v>
      </c>
      <c r="AJ349" s="27">
        <v>2.9307576032415046</v>
      </c>
      <c r="AK349" s="27">
        <v>2.195603476044186</v>
      </c>
      <c r="AL349" s="27">
        <v>11.550951331422185</v>
      </c>
      <c r="AM349" s="27">
        <v>7.3310060089268481</v>
      </c>
      <c r="AN349" s="23">
        <v>0.33444635062257083</v>
      </c>
      <c r="AO349" s="23">
        <v>0</v>
      </c>
      <c r="AP349" s="23">
        <v>0.50250847686796996</v>
      </c>
      <c r="AQ349" s="24">
        <v>76</v>
      </c>
      <c r="AR349" s="65" t="s">
        <v>66</v>
      </c>
      <c r="AS349" s="157">
        <v>0.5</v>
      </c>
      <c r="AU349" s="32"/>
    </row>
    <row r="350" spans="1:47" ht="18" customHeight="1" x14ac:dyDescent="0.25">
      <c r="A350" s="16">
        <v>349</v>
      </c>
      <c r="B350" s="148" t="s">
        <v>641</v>
      </c>
      <c r="C350" s="150" t="s">
        <v>686</v>
      </c>
      <c r="D350" s="18">
        <v>599.38666159999991</v>
      </c>
      <c r="E350" s="150" t="s">
        <v>844</v>
      </c>
      <c r="F350" s="150" t="s">
        <v>856</v>
      </c>
      <c r="G350" s="18" t="s">
        <v>862</v>
      </c>
      <c r="H350" s="19" t="s">
        <v>704</v>
      </c>
      <c r="I350" s="20">
        <v>1586946.82057</v>
      </c>
      <c r="J350" s="20">
        <v>1359723.145122</v>
      </c>
      <c r="K350" s="20">
        <v>227223.67544800002</v>
      </c>
      <c r="L350" s="20">
        <v>149615.78263999999</v>
      </c>
      <c r="M350" s="20">
        <v>35886.762723</v>
      </c>
      <c r="N350" s="20">
        <v>157157.876307</v>
      </c>
      <c r="O350" s="153">
        <v>95321.983286999995</v>
      </c>
      <c r="P350" s="21">
        <v>1208.647304641989</v>
      </c>
      <c r="Q350" s="20">
        <v>92061.585162999996</v>
      </c>
      <c r="R350" s="20">
        <v>48892.947374000003</v>
      </c>
      <c r="S350" s="20">
        <v>427838.34203499998</v>
      </c>
      <c r="T350" s="20">
        <v>1491934.3940280001</v>
      </c>
      <c r="U350" s="20">
        <v>1934958.8357220001</v>
      </c>
      <c r="V350" s="20">
        <v>101766.07002299999</v>
      </c>
      <c r="W350" s="20">
        <v>364793.40003399999</v>
      </c>
      <c r="X350" s="20">
        <v>446569.488105</v>
      </c>
      <c r="Y350" s="20">
        <v>811362.88813900005</v>
      </c>
      <c r="Z350" s="20">
        <v>1123595.9475829999</v>
      </c>
      <c r="AA350" s="21">
        <v>14246.778830272855</v>
      </c>
      <c r="AB350" s="22">
        <v>0.14318291734967259</v>
      </c>
      <c r="AC350" s="22">
        <v>6.0066274465808638E-2</v>
      </c>
      <c r="AD350" s="23">
        <v>4.9263054865677315E-2</v>
      </c>
      <c r="AE350" s="23">
        <v>8.4836531755076106E-2</v>
      </c>
      <c r="AF350" s="24">
        <v>4.3792714745561812</v>
      </c>
      <c r="AG350" s="27">
        <v>0.17282369142403339</v>
      </c>
      <c r="AH350" s="27">
        <v>1.1728236914240333</v>
      </c>
      <c r="AI350" s="27">
        <v>0.92045732417501103</v>
      </c>
      <c r="AJ350" s="27">
        <v>25.171675477865119</v>
      </c>
      <c r="AK350" s="27">
        <v>14.769712499676569</v>
      </c>
      <c r="AL350" s="27">
        <v>32.457581426434871</v>
      </c>
      <c r="AM350" s="27">
        <v>1.0636840513378611</v>
      </c>
      <c r="AN350" s="23">
        <v>0.4193179064898569</v>
      </c>
      <c r="AO350" s="23">
        <v>0.3974466880782444</v>
      </c>
      <c r="AP350" s="23">
        <v>0.72211268640150084</v>
      </c>
      <c r="AQ350" s="24">
        <v>64.400000000000006</v>
      </c>
      <c r="AR350" s="65" t="s">
        <v>73</v>
      </c>
      <c r="AS350" s="157">
        <v>0.3</v>
      </c>
      <c r="AU350" s="32"/>
    </row>
    <row r="351" spans="1:47" ht="18" customHeight="1" x14ac:dyDescent="0.25">
      <c r="A351" s="16">
        <v>350</v>
      </c>
      <c r="B351" s="148" t="s">
        <v>924</v>
      </c>
      <c r="C351" s="150" t="s">
        <v>686</v>
      </c>
      <c r="D351" s="18">
        <v>65.064453999999998</v>
      </c>
      <c r="E351" s="150" t="s">
        <v>848</v>
      </c>
      <c r="F351" s="150" t="s">
        <v>849</v>
      </c>
      <c r="G351" s="18" t="s">
        <v>847</v>
      </c>
      <c r="H351" s="19" t="s">
        <v>704</v>
      </c>
      <c r="I351" s="20">
        <v>320574.987999</v>
      </c>
      <c r="J351" s="20">
        <v>198233.06162399999</v>
      </c>
      <c r="K351" s="20">
        <v>122341.926375</v>
      </c>
      <c r="L351" s="20">
        <v>45088.230197999997</v>
      </c>
      <c r="M351" s="20">
        <v>12743.370598</v>
      </c>
      <c r="N351" s="20">
        <v>44714.740423999996</v>
      </c>
      <c r="O351" s="153">
        <v>28529.548382000001</v>
      </c>
      <c r="P351" s="21">
        <v>1995.0900554410248</v>
      </c>
      <c r="Q351" s="20">
        <v>107433.673327</v>
      </c>
      <c r="R351" s="20">
        <v>81974.223681999996</v>
      </c>
      <c r="S351" s="20">
        <v>240358.82809299999</v>
      </c>
      <c r="T351" s="20">
        <v>218344.321207</v>
      </c>
      <c r="U351" s="20">
        <v>486648.50351000001</v>
      </c>
      <c r="V351" s="20">
        <v>193083.16884299999</v>
      </c>
      <c r="W351" s="20">
        <v>267326.84823800001</v>
      </c>
      <c r="X351" s="20">
        <v>59827.327318000003</v>
      </c>
      <c r="Y351" s="20">
        <v>327154.17555599997</v>
      </c>
      <c r="Z351" s="20">
        <v>159494.32795400001</v>
      </c>
      <c r="AA351" s="21">
        <v>11153.543103438631</v>
      </c>
      <c r="AB351" s="22">
        <v>0.38163278781868543</v>
      </c>
      <c r="AC351" s="22">
        <v>8.8994929267809858E-2</v>
      </c>
      <c r="AD351" s="23">
        <v>5.8624547648308455E-2</v>
      </c>
      <c r="AE351" s="23">
        <v>0.17887500294197453</v>
      </c>
      <c r="AF351" s="24">
        <v>3.5088629087674592</v>
      </c>
      <c r="AG351" s="27">
        <v>-0.10088032804318442</v>
      </c>
      <c r="AH351" s="27">
        <v>0.89911967195681564</v>
      </c>
      <c r="AI351" s="27">
        <v>0.49723832694745745</v>
      </c>
      <c r="AJ351" s="27">
        <v>-11.887227400281958</v>
      </c>
      <c r="AK351" s="27">
        <v>1.8451669340266381</v>
      </c>
      <c r="AL351" s="27">
        <v>3.9106803773170991</v>
      </c>
      <c r="AM351" s="27">
        <v>1.4682084985168029</v>
      </c>
      <c r="AN351" s="23">
        <v>0.67225969708397015</v>
      </c>
      <c r="AO351" s="23">
        <v>0.37510630055292554</v>
      </c>
      <c r="AP351" s="23">
        <v>2.0511963011647349</v>
      </c>
      <c r="AQ351" s="24">
        <v>62.4</v>
      </c>
      <c r="AR351" s="65" t="s">
        <v>73</v>
      </c>
      <c r="AS351" s="157">
        <v>0.3</v>
      </c>
      <c r="AU351" s="32"/>
    </row>
    <row r="352" spans="1:47" ht="18" customHeight="1" x14ac:dyDescent="0.25">
      <c r="A352" s="16">
        <v>351</v>
      </c>
      <c r="B352" s="148" t="s">
        <v>925</v>
      </c>
      <c r="C352" s="150" t="s">
        <v>686</v>
      </c>
      <c r="D352" s="18">
        <v>1481.1825256000002</v>
      </c>
      <c r="E352" s="150" t="s">
        <v>871</v>
      </c>
      <c r="F352" s="150" t="s">
        <v>926</v>
      </c>
      <c r="G352" s="18" t="s">
        <v>858</v>
      </c>
      <c r="H352" s="19" t="s">
        <v>709</v>
      </c>
      <c r="I352" s="20">
        <v>1631265.7325579999</v>
      </c>
      <c r="J352" s="20">
        <v>1337385.9713000001</v>
      </c>
      <c r="K352" s="20">
        <v>293879.76125799993</v>
      </c>
      <c r="L352" s="20">
        <v>-227567.28330499999</v>
      </c>
      <c r="M352" s="20">
        <v>18360.355252000001</v>
      </c>
      <c r="N352" s="20">
        <v>-164618.25470699999</v>
      </c>
      <c r="O352" s="153">
        <v>-188502.90601000001</v>
      </c>
      <c r="P352" s="21">
        <v>-6388.7101813254067</v>
      </c>
      <c r="Q352" s="20">
        <v>130094.549222</v>
      </c>
      <c r="R352" s="20">
        <v>229235.20595100001</v>
      </c>
      <c r="S352" s="20">
        <v>1421963.2967370001</v>
      </c>
      <c r="T352" s="20">
        <v>9883.7011000000002</v>
      </c>
      <c r="U352" s="20">
        <v>1712334.106343</v>
      </c>
      <c r="V352" s="20">
        <v>292354.665163</v>
      </c>
      <c r="W352" s="20">
        <v>537965.53647100017</v>
      </c>
      <c r="X352" s="20">
        <v>0</v>
      </c>
      <c r="Y352" s="20">
        <v>537965.53647100017</v>
      </c>
      <c r="Z352" s="20">
        <v>1174368.569872</v>
      </c>
      <c r="AA352" s="21">
        <v>39801.510744729785</v>
      </c>
      <c r="AB352" s="22">
        <v>0.1801544379879573</v>
      </c>
      <c r="AC352" s="22">
        <v>-0.1155562225379474</v>
      </c>
      <c r="AD352" s="23">
        <v>-0.11008535385222347</v>
      </c>
      <c r="AE352" s="23">
        <v>-0.16051426344843836</v>
      </c>
      <c r="AF352" s="24">
        <v>-8.9659623927520702</v>
      </c>
      <c r="AG352" s="27">
        <v>1.6432237761268804</v>
      </c>
      <c r="AH352" s="27">
        <v>2.6432237761268804</v>
      </c>
      <c r="AI352" s="27">
        <v>2.401396855251229</v>
      </c>
      <c r="AJ352" s="27">
        <v>1.845327902264303</v>
      </c>
      <c r="AK352" s="27">
        <v>10.280107654762816</v>
      </c>
      <c r="AL352" s="27">
        <v>7.116122175869835</v>
      </c>
      <c r="AM352" s="27">
        <v>165.04604055235947</v>
      </c>
      <c r="AN352" s="23">
        <v>0.3141708936814458</v>
      </c>
      <c r="AO352" s="23">
        <v>0</v>
      </c>
      <c r="AP352" s="23">
        <v>0.45808918109042679</v>
      </c>
      <c r="AQ352" s="24">
        <v>71.2</v>
      </c>
      <c r="AR352" s="65" t="s">
        <v>68</v>
      </c>
      <c r="AS352" s="157">
        <v>0.3</v>
      </c>
      <c r="AU352" s="32"/>
    </row>
    <row r="353" spans="1:47" ht="18" customHeight="1" x14ac:dyDescent="0.25">
      <c r="A353" s="16">
        <v>352</v>
      </c>
      <c r="B353" s="148" t="s">
        <v>909</v>
      </c>
      <c r="C353" s="150" t="s">
        <v>681</v>
      </c>
      <c r="D353" s="18">
        <v>280.49996480000004</v>
      </c>
      <c r="E353" s="150" t="s">
        <v>795</v>
      </c>
      <c r="F353" s="150" t="s">
        <v>852</v>
      </c>
      <c r="G353" s="18" t="s">
        <v>850</v>
      </c>
      <c r="H353" s="19" t="s">
        <v>704</v>
      </c>
      <c r="I353" s="20">
        <v>469405.732945</v>
      </c>
      <c r="J353" s="20">
        <v>406572.26139</v>
      </c>
      <c r="K353" s="20">
        <v>62833.471554999975</v>
      </c>
      <c r="L353" s="20">
        <v>51016.293059000003</v>
      </c>
      <c r="M353" s="20">
        <v>3118.8620850000002</v>
      </c>
      <c r="N353" s="20">
        <v>50519.325758999999</v>
      </c>
      <c r="O353" s="153">
        <v>34149.431989999997</v>
      </c>
      <c r="P353" s="21">
        <v>1071.3548635425709</v>
      </c>
      <c r="Q353" s="20">
        <v>28605.817257999999</v>
      </c>
      <c r="R353" s="20">
        <v>81643.880361999996</v>
      </c>
      <c r="S353" s="20">
        <v>182457.69835399999</v>
      </c>
      <c r="T353" s="20">
        <v>42781.754997999997</v>
      </c>
      <c r="U353" s="20">
        <v>390152.64917799999</v>
      </c>
      <c r="V353" s="20">
        <v>105582.194183</v>
      </c>
      <c r="W353" s="20">
        <v>144867.07930300001</v>
      </c>
      <c r="X353" s="20">
        <v>0</v>
      </c>
      <c r="Y353" s="20">
        <v>191441.88237800001</v>
      </c>
      <c r="Z353" s="20">
        <v>198710.76680000001</v>
      </c>
      <c r="AA353" s="21">
        <v>6234.064054470783</v>
      </c>
      <c r="AB353" s="22">
        <v>0.13385748648784002</v>
      </c>
      <c r="AC353" s="22">
        <v>7.2750351334122429E-2</v>
      </c>
      <c r="AD353" s="23">
        <v>8.7528386804365754E-2</v>
      </c>
      <c r="AE353" s="23">
        <v>0.1718549655860922</v>
      </c>
      <c r="AF353" s="24">
        <v>16.197999264529837</v>
      </c>
      <c r="AG353" s="27">
        <v>0.2594835157294535</v>
      </c>
      <c r="AH353" s="27">
        <v>1.2594835157294535</v>
      </c>
      <c r="AI353" s="27">
        <v>1.0620210046080079</v>
      </c>
      <c r="AJ353" s="27">
        <v>12.487310525749718</v>
      </c>
      <c r="AK353" s="27">
        <v>14.212922417949679</v>
      </c>
      <c r="AL353" s="27">
        <v>5.749429484043465</v>
      </c>
      <c r="AM353" s="27">
        <v>10.972100910001103</v>
      </c>
      <c r="AN353" s="23">
        <v>0.4906845635454295</v>
      </c>
      <c r="AO353" s="23">
        <v>0</v>
      </c>
      <c r="AP353" s="23">
        <v>0.96341977569179205</v>
      </c>
      <c r="AQ353" s="24">
        <v>84</v>
      </c>
      <c r="AR353" s="65" t="s">
        <v>64</v>
      </c>
      <c r="AS353" s="157">
        <v>0.5</v>
      </c>
      <c r="AU353" s="32"/>
    </row>
    <row r="354" spans="1:47" ht="18" customHeight="1" x14ac:dyDescent="0.25">
      <c r="A354" s="16">
        <v>353</v>
      </c>
      <c r="B354" s="148" t="s">
        <v>731</v>
      </c>
      <c r="C354" s="150" t="s">
        <v>681</v>
      </c>
      <c r="D354" s="18">
        <v>25.5</v>
      </c>
      <c r="E354" s="150" t="s">
        <v>848</v>
      </c>
      <c r="F354" s="150" t="s">
        <v>849</v>
      </c>
      <c r="G354" s="18" t="s">
        <v>847</v>
      </c>
      <c r="H354" s="19" t="s">
        <v>704</v>
      </c>
      <c r="I354" s="20">
        <v>19581.101650000001</v>
      </c>
      <c r="J354" s="20">
        <v>17684.368156</v>
      </c>
      <c r="K354" s="20">
        <v>1896.7334940000001</v>
      </c>
      <c r="L354" s="20">
        <v>-76202.271481999996</v>
      </c>
      <c r="M354" s="20">
        <v>8481.8240040000001</v>
      </c>
      <c r="N354" s="20">
        <v>-79258.097877000007</v>
      </c>
      <c r="O354" s="153">
        <v>-87759.536441000004</v>
      </c>
      <c r="P354" s="21">
        <v>-1720.7752243333334</v>
      </c>
      <c r="Q354" s="20">
        <v>60937.401018999997</v>
      </c>
      <c r="R354" s="20">
        <v>57897.345591999998</v>
      </c>
      <c r="S354" s="20">
        <v>124694.920199</v>
      </c>
      <c r="T354" s="20">
        <v>323238.457704</v>
      </c>
      <c r="U354" s="20">
        <v>570952.50072200003</v>
      </c>
      <c r="V354" s="20">
        <v>17037.325907999999</v>
      </c>
      <c r="W354" s="20">
        <v>87542.161103999999</v>
      </c>
      <c r="X354" s="20">
        <v>61469.675119</v>
      </c>
      <c r="Y354" s="20">
        <v>149011.83622299999</v>
      </c>
      <c r="Z354" s="20">
        <v>421940.66449900001</v>
      </c>
      <c r="AA354" s="21">
        <v>8273.3463627254896</v>
      </c>
      <c r="AB354" s="22">
        <v>9.6865514918564349E-2</v>
      </c>
      <c r="AC354" s="22">
        <v>-4.4818487748874949</v>
      </c>
      <c r="AD354" s="23">
        <v>-0.15370724592680365</v>
      </c>
      <c r="AE354" s="23">
        <v>-0.20799023138763625</v>
      </c>
      <c r="AF354" s="24">
        <v>-9.3444638605590207</v>
      </c>
      <c r="AG354" s="27">
        <v>0.42439846842326134</v>
      </c>
      <c r="AH354" s="27">
        <v>1.4243984684232613</v>
      </c>
      <c r="AI354" s="27">
        <v>0.72830643401933082</v>
      </c>
      <c r="AJ354" s="27">
        <v>0.52704300103071522</v>
      </c>
      <c r="AK354" s="27">
        <v>0.29020548727514811</v>
      </c>
      <c r="AL354" s="27">
        <v>0.33820378896101988</v>
      </c>
      <c r="AM354" s="27">
        <v>6.0577883551006961E-2</v>
      </c>
      <c r="AN354" s="23">
        <v>0.26098814881197041</v>
      </c>
      <c r="AO354" s="23">
        <v>0.14568322110405568</v>
      </c>
      <c r="AP354" s="23">
        <v>0.35315827262094374</v>
      </c>
      <c r="AQ354" s="24">
        <v>61.6</v>
      </c>
      <c r="AR354" s="65" t="s">
        <v>73</v>
      </c>
      <c r="AS354" s="157">
        <v>0.3</v>
      </c>
      <c r="AU354" s="32"/>
    </row>
    <row r="355" spans="1:47" ht="18" customHeight="1" x14ac:dyDescent="0.25">
      <c r="A355" s="16">
        <v>354</v>
      </c>
      <c r="B355" s="148" t="s">
        <v>746</v>
      </c>
      <c r="C355" s="150" t="s">
        <v>681</v>
      </c>
      <c r="D355" s="18">
        <v>48.96</v>
      </c>
      <c r="E355" s="150" t="s">
        <v>829</v>
      </c>
      <c r="F355" s="150" t="s">
        <v>857</v>
      </c>
      <c r="G355" s="18" t="s">
        <v>858</v>
      </c>
      <c r="H355" s="19" t="s">
        <v>704</v>
      </c>
      <c r="I355" s="20">
        <v>374035.20199799997</v>
      </c>
      <c r="J355" s="20">
        <v>246494.355037</v>
      </c>
      <c r="K355" s="20">
        <v>127540.84696099999</v>
      </c>
      <c r="L355" s="20">
        <v>11294.832641999999</v>
      </c>
      <c r="M355" s="20">
        <v>0</v>
      </c>
      <c r="N355" s="20">
        <v>13968.720864000001</v>
      </c>
      <c r="O355" s="153">
        <v>10593.474985000001</v>
      </c>
      <c r="P355" s="21">
        <v>3461.9199297385621</v>
      </c>
      <c r="Q355" s="20">
        <v>22200.836801000001</v>
      </c>
      <c r="R355" s="20">
        <v>59660.938565999997</v>
      </c>
      <c r="S355" s="20">
        <v>110875.059741</v>
      </c>
      <c r="T355" s="20">
        <v>19151.190283</v>
      </c>
      <c r="U355" s="20">
        <v>143888.652986</v>
      </c>
      <c r="V355" s="20">
        <v>0</v>
      </c>
      <c r="W355" s="20">
        <v>89633.622010999999</v>
      </c>
      <c r="X355" s="20">
        <v>0</v>
      </c>
      <c r="Y355" s="20">
        <v>89633.622010999999</v>
      </c>
      <c r="Z355" s="20">
        <v>54255.030975000001</v>
      </c>
      <c r="AA355" s="21">
        <v>17730.402279411766</v>
      </c>
      <c r="AB355" s="22">
        <v>0.34098621274069807</v>
      </c>
      <c r="AC355" s="22">
        <v>2.8322133661250005E-2</v>
      </c>
      <c r="AD355" s="23">
        <v>7.3622726776313069E-2</v>
      </c>
      <c r="AE355" s="23">
        <v>0.19525332111378452</v>
      </c>
      <c r="AF355" s="24">
        <v>100</v>
      </c>
      <c r="AG355" s="27">
        <v>0.2369806915466745</v>
      </c>
      <c r="AH355" s="27">
        <v>1.2369806915466746</v>
      </c>
      <c r="AI355" s="27">
        <v>0.98929643754792984</v>
      </c>
      <c r="AJ355" s="27">
        <v>17.608751665135046</v>
      </c>
      <c r="AK355" s="27">
        <v>11.102930815017615</v>
      </c>
      <c r="AL355" s="27">
        <v>6.2693482702123937</v>
      </c>
      <c r="AM355" s="27">
        <v>19.530650391480943</v>
      </c>
      <c r="AN355" s="23">
        <v>0.6229373904815213</v>
      </c>
      <c r="AO355" s="23">
        <v>0</v>
      </c>
      <c r="AP355" s="23">
        <v>1.6520794551255897</v>
      </c>
      <c r="AQ355" s="24">
        <v>74</v>
      </c>
      <c r="AR355" s="65" t="s">
        <v>68</v>
      </c>
      <c r="AS355" s="157">
        <v>0.3</v>
      </c>
      <c r="AU355" s="32"/>
    </row>
    <row r="356" spans="1:47" ht="18" customHeight="1" x14ac:dyDescent="0.25">
      <c r="A356" s="16">
        <v>355</v>
      </c>
      <c r="B356" s="148" t="s">
        <v>766</v>
      </c>
      <c r="C356" s="150" t="s">
        <v>681</v>
      </c>
      <c r="D356" s="18">
        <v>83.755951400000001</v>
      </c>
      <c r="E356" s="150" t="s">
        <v>848</v>
      </c>
      <c r="F356" s="150" t="s">
        <v>887</v>
      </c>
      <c r="G356" s="18" t="s">
        <v>882</v>
      </c>
      <c r="H356" s="19" t="s">
        <v>704</v>
      </c>
      <c r="I356" s="20">
        <v>194248.319303</v>
      </c>
      <c r="J356" s="20" t="e">
        <v>#N/A</v>
      </c>
      <c r="K356" s="20" t="e">
        <v>#N/A</v>
      </c>
      <c r="L356" s="20" t="e">
        <v>#N/A</v>
      </c>
      <c r="M356" s="20" t="e">
        <v>#N/A</v>
      </c>
      <c r="N356" s="20" t="e">
        <v>#N/A</v>
      </c>
      <c r="O356" s="153">
        <v>9950.7538480000003</v>
      </c>
      <c r="P356" s="21">
        <v>1734.5753197521435</v>
      </c>
      <c r="Q356" s="20" t="e">
        <v>#N/A</v>
      </c>
      <c r="R356" s="20" t="e">
        <v>#N/A</v>
      </c>
      <c r="S356" s="20" t="e">
        <v>#N/A</v>
      </c>
      <c r="T356" s="20" t="e">
        <v>#N/A</v>
      </c>
      <c r="U356" s="20" t="e">
        <v>#N/A</v>
      </c>
      <c r="V356" s="20" t="e">
        <v>#N/A</v>
      </c>
      <c r="W356" s="20" t="e">
        <v>#N/A</v>
      </c>
      <c r="X356" s="20" t="e">
        <v>#N/A</v>
      </c>
      <c r="Y356" s="20" t="e">
        <v>#N/A</v>
      </c>
      <c r="Z356" s="20" t="e">
        <v>#N/A</v>
      </c>
      <c r="AA356" s="21" t="e">
        <v>#N/A</v>
      </c>
      <c r="AB356" s="22" t="e">
        <v>#N/A</v>
      </c>
      <c r="AC356" s="22">
        <v>5.1226975263956989E-2</v>
      </c>
      <c r="AD356" s="23" t="e">
        <v>#N/A</v>
      </c>
      <c r="AE356" s="23" t="e">
        <v>#N/A</v>
      </c>
      <c r="AF356" s="24" t="e">
        <v>#N/A</v>
      </c>
      <c r="AG356" s="27" t="e">
        <v>#N/A</v>
      </c>
      <c r="AH356" s="27" t="e">
        <v>#N/A</v>
      </c>
      <c r="AI356" s="27" t="e">
        <v>#N/A</v>
      </c>
      <c r="AJ356" s="27" t="e">
        <v>#N/A</v>
      </c>
      <c r="AK356" s="27" t="e">
        <v>#N/A</v>
      </c>
      <c r="AL356" s="27" t="e">
        <v>#N/A</v>
      </c>
      <c r="AM356" s="27" t="e">
        <v>#N/A</v>
      </c>
      <c r="AN356" s="23" t="e">
        <v>#N/A</v>
      </c>
      <c r="AO356" s="23" t="e">
        <v>#N/A</v>
      </c>
      <c r="AP356" s="23" t="e">
        <v>#N/A</v>
      </c>
      <c r="AQ356" s="24" t="e">
        <v>#N/A</v>
      </c>
      <c r="AR356" s="65" t="e">
        <v>#N/A</v>
      </c>
      <c r="AS356" s="157" t="e">
        <v>#N/A</v>
      </c>
      <c r="AU356" s="32"/>
    </row>
    <row r="357" spans="1:47" ht="18" customHeight="1" x14ac:dyDescent="0.25">
      <c r="A357" s="16">
        <v>356</v>
      </c>
      <c r="B357" s="148" t="s">
        <v>732</v>
      </c>
      <c r="C357" s="150" t="s">
        <v>681</v>
      </c>
      <c r="D357" s="18">
        <v>49.875</v>
      </c>
      <c r="E357" s="150" t="s">
        <v>848</v>
      </c>
      <c r="F357" s="150" t="s">
        <v>849</v>
      </c>
      <c r="G357" s="18" t="s">
        <v>847</v>
      </c>
      <c r="H357" s="19" t="s">
        <v>704</v>
      </c>
      <c r="I357" s="20">
        <v>140996.431533</v>
      </c>
      <c r="J357" s="20">
        <v>75297.973360999997</v>
      </c>
      <c r="K357" s="20">
        <v>65698.458171999999</v>
      </c>
      <c r="L357" s="20">
        <v>13266.647961000001</v>
      </c>
      <c r="M357" s="20">
        <v>1206.0864529999999</v>
      </c>
      <c r="N357" s="20">
        <v>12758.061775</v>
      </c>
      <c r="O357" s="153">
        <v>10896.186922000001</v>
      </c>
      <c r="P357" s="21">
        <v>3823.2234814035087</v>
      </c>
      <c r="Q357" s="20">
        <v>12202.429754999999</v>
      </c>
      <c r="R357" s="20">
        <v>21067.493509</v>
      </c>
      <c r="S357" s="20">
        <v>40312.125586000002</v>
      </c>
      <c r="T357" s="20">
        <v>37750.740144000003</v>
      </c>
      <c r="U357" s="20">
        <v>91170.875383000006</v>
      </c>
      <c r="V357" s="20">
        <v>13997.913364</v>
      </c>
      <c r="W357" s="20">
        <v>40331.191969</v>
      </c>
      <c r="X357" s="20">
        <v>2681.6</v>
      </c>
      <c r="Y357" s="20">
        <v>43955.408800999998</v>
      </c>
      <c r="Z357" s="20">
        <v>47215.466583000001</v>
      </c>
      <c r="AA357" s="21">
        <v>16566.830379999999</v>
      </c>
      <c r="AB357" s="22">
        <v>0.4659583044598074</v>
      </c>
      <c r="AC357" s="22">
        <v>7.7279877253132928E-2</v>
      </c>
      <c r="AD357" s="23">
        <v>0.11951390042298241</v>
      </c>
      <c r="AE357" s="23">
        <v>0.23077579680051682</v>
      </c>
      <c r="AF357" s="24">
        <v>10.578065729256641</v>
      </c>
      <c r="AG357" s="27">
        <v>-4.7274533851250151E-4</v>
      </c>
      <c r="AH357" s="27">
        <v>0.99952725466148751</v>
      </c>
      <c r="AI357" s="27">
        <v>0.69697161077228076</v>
      </c>
      <c r="AJ357" s="27">
        <v>-7395.0277581761493</v>
      </c>
      <c r="AK357" s="27">
        <v>6.1707360642782083</v>
      </c>
      <c r="AL357" s="27">
        <v>6.692605908375695</v>
      </c>
      <c r="AM357" s="27">
        <v>3.7349315800212084</v>
      </c>
      <c r="AN357" s="23">
        <v>0.48212116661540855</v>
      </c>
      <c r="AO357" s="23">
        <v>5.6794948648575122E-2</v>
      </c>
      <c r="AP357" s="23">
        <v>0.93095360444507835</v>
      </c>
      <c r="AQ357" s="24">
        <v>74.8</v>
      </c>
      <c r="AR357" s="65" t="s">
        <v>68</v>
      </c>
      <c r="AS357" s="157">
        <v>0.3</v>
      </c>
      <c r="AU357" s="32"/>
    </row>
    <row r="358" spans="1:47" ht="18" customHeight="1" x14ac:dyDescent="0.25">
      <c r="A358" s="16">
        <v>357</v>
      </c>
      <c r="B358" s="148" t="s">
        <v>728</v>
      </c>
      <c r="C358" s="150" t="s">
        <v>681</v>
      </c>
      <c r="D358" s="18">
        <v>158.76</v>
      </c>
      <c r="E358" s="150" t="s">
        <v>844</v>
      </c>
      <c r="F358" s="150" t="s">
        <v>845</v>
      </c>
      <c r="G358" s="18" t="s">
        <v>841</v>
      </c>
      <c r="H358" s="19" t="s">
        <v>704</v>
      </c>
      <c r="I358" s="20">
        <v>867494.05258400005</v>
      </c>
      <c r="J358" s="20">
        <v>800132.76845900004</v>
      </c>
      <c r="K358" s="20">
        <v>67361.284125000006</v>
      </c>
      <c r="L358" s="20">
        <v>39946.432176000002</v>
      </c>
      <c r="M358" s="20">
        <v>17055.356159999999</v>
      </c>
      <c r="N358" s="20">
        <v>40875.937378000002</v>
      </c>
      <c r="O358" s="153">
        <v>18979.387181999999</v>
      </c>
      <c r="P358" s="21">
        <v>753.15028500000005</v>
      </c>
      <c r="Q358" s="20">
        <v>192761.779756</v>
      </c>
      <c r="R358" s="20">
        <v>260531.43635900001</v>
      </c>
      <c r="S358" s="20">
        <v>878589.99966199999</v>
      </c>
      <c r="T358" s="20">
        <v>10545.545857999999</v>
      </c>
      <c r="U358" s="20">
        <v>969864.75839199999</v>
      </c>
      <c r="V358" s="20">
        <v>305330.11636099999</v>
      </c>
      <c r="W358" s="20">
        <v>673708.37335100002</v>
      </c>
      <c r="X358" s="20">
        <v>3110.3564419999998</v>
      </c>
      <c r="Y358" s="20">
        <v>681398.867187</v>
      </c>
      <c r="Z358" s="20">
        <v>288465.89120499999</v>
      </c>
      <c r="AA358" s="21">
        <v>11447.059174801587</v>
      </c>
      <c r="AB358" s="22">
        <v>7.7650427601608674E-2</v>
      </c>
      <c r="AC358" s="22">
        <v>2.1878406111795461E-2</v>
      </c>
      <c r="AD358" s="23">
        <v>1.956910694792862E-2</v>
      </c>
      <c r="AE358" s="23">
        <v>6.5794216095074423E-2</v>
      </c>
      <c r="AF358" s="24">
        <v>2.396662784085771</v>
      </c>
      <c r="AG358" s="27">
        <v>0.30411025662621127</v>
      </c>
      <c r="AH358" s="27">
        <v>1.3041102566262113</v>
      </c>
      <c r="AI358" s="27">
        <v>1.0179897519971679</v>
      </c>
      <c r="AJ358" s="27">
        <v>4.2341232261949537</v>
      </c>
      <c r="AK358" s="27">
        <v>4.1508890894855659</v>
      </c>
      <c r="AL358" s="27">
        <v>3.3297097068494805</v>
      </c>
      <c r="AM358" s="27">
        <v>82.261654755965694</v>
      </c>
      <c r="AN358" s="23">
        <v>0.70257101445435977</v>
      </c>
      <c r="AO358" s="23">
        <v>1.0782406297698492E-2</v>
      </c>
      <c r="AP358" s="23">
        <v>2.3621470959377997</v>
      </c>
      <c r="AQ358" s="24">
        <v>77.599999999999994</v>
      </c>
      <c r="AR358" s="65" t="s">
        <v>66</v>
      </c>
      <c r="AS358" s="157">
        <v>0.5</v>
      </c>
      <c r="AU358" s="32"/>
    </row>
    <row r="359" spans="1:47" ht="18" customHeight="1" x14ac:dyDescent="0.25">
      <c r="A359" s="16">
        <v>358</v>
      </c>
      <c r="B359" s="148" t="s">
        <v>759</v>
      </c>
      <c r="C359" s="150" t="s">
        <v>681</v>
      </c>
      <c r="D359" s="18">
        <v>728.871264</v>
      </c>
      <c r="E359" s="150" t="s">
        <v>869</v>
      </c>
      <c r="F359" s="150" t="s">
        <v>870</v>
      </c>
      <c r="G359" s="18" t="s">
        <v>868</v>
      </c>
      <c r="H359" s="19" t="s">
        <v>706</v>
      </c>
      <c r="I359" s="60">
        <v>593629.82157300005</v>
      </c>
      <c r="J359" s="60">
        <v>348932.66694600001</v>
      </c>
      <c r="K359" s="60">
        <v>244697.15462699998</v>
      </c>
      <c r="L359" s="60">
        <v>236612.16722999999</v>
      </c>
      <c r="M359" s="60">
        <v>1940.0006800000001</v>
      </c>
      <c r="N359" s="60">
        <v>236121.526101</v>
      </c>
      <c r="O359" s="154">
        <v>228968.81350799999</v>
      </c>
      <c r="P359" s="21">
        <v>6031.5194691961406</v>
      </c>
      <c r="Q359" s="60">
        <v>38920.699338999999</v>
      </c>
      <c r="R359" s="60">
        <v>38299.807333999997</v>
      </c>
      <c r="S359" s="60">
        <v>420820.04829300003</v>
      </c>
      <c r="T359" s="60">
        <v>251548.719617</v>
      </c>
      <c r="U359" s="60">
        <v>719235.88253900001</v>
      </c>
      <c r="V359" s="60">
        <v>0</v>
      </c>
      <c r="W359" s="60">
        <v>21081.884144</v>
      </c>
      <c r="X359" s="60">
        <v>10931.1949</v>
      </c>
      <c r="Y359" s="60">
        <v>39856.866211</v>
      </c>
      <c r="Z359" s="60">
        <v>679379.016328</v>
      </c>
      <c r="AA359" s="21">
        <v>17896.27024381853</v>
      </c>
      <c r="AB359" s="22">
        <v>0.41220495624461984</v>
      </c>
      <c r="AC359" s="22">
        <v>0.38570975578901767</v>
      </c>
      <c r="AD359" s="23">
        <v>0.31835009774499723</v>
      </c>
      <c r="AE359" s="23">
        <v>0.33702661990586896</v>
      </c>
      <c r="AF359" s="24">
        <v>121.71208419421791</v>
      </c>
      <c r="AG359" s="27">
        <v>18.96121624701971</v>
      </c>
      <c r="AH359" s="27">
        <v>19.96121624701971</v>
      </c>
      <c r="AI359" s="27">
        <v>18.115048272983245</v>
      </c>
      <c r="AJ359" s="27">
        <v>1.4850466500659869</v>
      </c>
      <c r="AK359" s="27">
        <v>8.9652208945885103</v>
      </c>
      <c r="AL359" s="27">
        <v>15.499551117741925</v>
      </c>
      <c r="AM359" s="27">
        <v>2.3598999926409556</v>
      </c>
      <c r="AN359" s="23">
        <v>5.5415569743683904E-2</v>
      </c>
      <c r="AO359" s="23">
        <v>1.6089980169070289E-2</v>
      </c>
      <c r="AP359" s="23">
        <v>5.8666613558987744E-2</v>
      </c>
      <c r="AQ359" s="24">
        <v>90.8</v>
      </c>
      <c r="AR359" s="65" t="s">
        <v>61</v>
      </c>
      <c r="AS359" s="157">
        <v>0.5</v>
      </c>
      <c r="AU359" s="32"/>
    </row>
    <row r="360" spans="1:47" ht="18" customHeight="1" x14ac:dyDescent="0.25">
      <c r="A360" s="16">
        <v>359</v>
      </c>
      <c r="B360" s="148" t="s">
        <v>739</v>
      </c>
      <c r="C360" s="150" t="s">
        <v>681</v>
      </c>
      <c r="D360" s="18">
        <v>424.79999999999995</v>
      </c>
      <c r="E360" s="150" t="s">
        <v>795</v>
      </c>
      <c r="F360" s="150" t="s">
        <v>852</v>
      </c>
      <c r="G360" s="18" t="s">
        <v>850</v>
      </c>
      <c r="H360" s="19" t="s">
        <v>704</v>
      </c>
      <c r="I360" s="20">
        <v>428858.32640399999</v>
      </c>
      <c r="J360" s="20">
        <v>361478.998081</v>
      </c>
      <c r="K360" s="20">
        <v>67379.328323000023</v>
      </c>
      <c r="L360" s="20">
        <v>-7038.0418209999998</v>
      </c>
      <c r="M360" s="20">
        <v>9271.6252519999998</v>
      </c>
      <c r="N360" s="20">
        <v>-17671.302950999998</v>
      </c>
      <c r="O360" s="153">
        <v>-46726.416815999997</v>
      </c>
      <c r="P360" s="21">
        <v>-1319.9552772881357</v>
      </c>
      <c r="Q360" s="20">
        <v>1087366.4505749999</v>
      </c>
      <c r="R360" s="20">
        <v>176285.35813499999</v>
      </c>
      <c r="S360" s="20">
        <v>2091019.936161</v>
      </c>
      <c r="T360" s="20">
        <v>136965.60471099999</v>
      </c>
      <c r="U360" s="20">
        <v>2376501.956946</v>
      </c>
      <c r="V360" s="20">
        <v>78065.497092999998</v>
      </c>
      <c r="W360" s="20">
        <v>1476823.121115</v>
      </c>
      <c r="X360" s="20">
        <v>390452.26543899998</v>
      </c>
      <c r="Y360" s="20">
        <v>1911991.9330539999</v>
      </c>
      <c r="Z360" s="20">
        <v>464510.02389200003</v>
      </c>
      <c r="AA360" s="21">
        <v>13121.752087344632</v>
      </c>
      <c r="AB360" s="22">
        <v>0.15711325669709925</v>
      </c>
      <c r="AC360" s="22">
        <v>-0.10895536809977202</v>
      </c>
      <c r="AD360" s="23">
        <v>-1.9661846555366305E-2</v>
      </c>
      <c r="AE360" s="23">
        <v>-0.10059291385036727</v>
      </c>
      <c r="AF360" s="24">
        <v>-1.9059552635810089</v>
      </c>
      <c r="AG360" s="27">
        <v>0.41589057366753718</v>
      </c>
      <c r="AH360" s="27">
        <v>1.4158905736675371</v>
      </c>
      <c r="AI360" s="27">
        <v>0.67960304198666854</v>
      </c>
      <c r="AJ360" s="27">
        <v>0.69824251102943413</v>
      </c>
      <c r="AK360" s="27">
        <v>0.33243530540219418</v>
      </c>
      <c r="AL360" s="27">
        <v>2.432750688662292</v>
      </c>
      <c r="AM360" s="27">
        <v>3.1311388527718265</v>
      </c>
      <c r="AN360" s="23">
        <v>0.80454044124207935</v>
      </c>
      <c r="AO360" s="23">
        <v>0.84056800791403652</v>
      </c>
      <c r="AP360" s="23">
        <v>4.1161478433424374</v>
      </c>
      <c r="AQ360" s="24">
        <v>52.8</v>
      </c>
      <c r="AR360" s="65" t="s">
        <v>78</v>
      </c>
      <c r="AS360" s="157">
        <v>0.2</v>
      </c>
      <c r="AU360" s="32"/>
    </row>
    <row r="361" spans="1:47" ht="18" customHeight="1" x14ac:dyDescent="0.25">
      <c r="A361" s="16">
        <v>360</v>
      </c>
      <c r="B361" s="148" t="s">
        <v>780</v>
      </c>
      <c r="C361" s="150" t="s">
        <v>681</v>
      </c>
      <c r="D361" s="18">
        <v>33.072423999999998</v>
      </c>
      <c r="E361" s="150" t="s">
        <v>842</v>
      </c>
      <c r="F361" s="150" t="s">
        <v>843</v>
      </c>
      <c r="G361" s="18" t="s">
        <v>897</v>
      </c>
      <c r="H361" s="19" t="s">
        <v>704</v>
      </c>
      <c r="I361" s="20">
        <v>230294.49781599999</v>
      </c>
      <c r="J361" s="20">
        <v>204083.47780399999</v>
      </c>
      <c r="K361" s="20">
        <v>26211.020012000001</v>
      </c>
      <c r="L361" s="20">
        <v>3182.5466150000002</v>
      </c>
      <c r="M361" s="20">
        <v>2322.9257520000001</v>
      </c>
      <c r="N361" s="20">
        <v>3572.6754940000001</v>
      </c>
      <c r="O361" s="153">
        <v>1034.2044330000001</v>
      </c>
      <c r="P361" s="21">
        <v>218.89629351026707</v>
      </c>
      <c r="Q361" s="20">
        <v>34527.339832999998</v>
      </c>
      <c r="R361" s="20">
        <v>47445.160832000001</v>
      </c>
      <c r="S361" s="20">
        <v>102944.477497</v>
      </c>
      <c r="T361" s="20">
        <v>22032.439493000002</v>
      </c>
      <c r="U361" s="20">
        <v>131653.363041</v>
      </c>
      <c r="V361" s="20">
        <v>63317.748836999999</v>
      </c>
      <c r="W361" s="20">
        <v>79100.014916999993</v>
      </c>
      <c r="X361" s="20">
        <v>1945.83</v>
      </c>
      <c r="Y361" s="20">
        <v>81045.844916999995</v>
      </c>
      <c r="Z361" s="20">
        <v>50607.518124000002</v>
      </c>
      <c r="AA361" s="21">
        <v>10711.42009028428</v>
      </c>
      <c r="AB361" s="22">
        <v>0.11381522468218934</v>
      </c>
      <c r="AC361" s="22">
        <v>4.4907908908284281E-3</v>
      </c>
      <c r="AD361" s="23">
        <v>7.85551093501443E-3</v>
      </c>
      <c r="AE361" s="23">
        <v>2.043578644710382E-2</v>
      </c>
      <c r="AF361" s="24">
        <v>1.5380067533040978</v>
      </c>
      <c r="AG361" s="27">
        <v>0.30144700484595494</v>
      </c>
      <c r="AH361" s="27">
        <v>1.301447004845955</v>
      </c>
      <c r="AI361" s="27">
        <v>0.8649446872518346</v>
      </c>
      <c r="AJ361" s="27">
        <v>9.6581961972656849</v>
      </c>
      <c r="AK361" s="27">
        <v>5.910779075106861</v>
      </c>
      <c r="AL361" s="27">
        <v>4.8539090979469268</v>
      </c>
      <c r="AM361" s="27">
        <v>10.452519245050809</v>
      </c>
      <c r="AN361" s="23">
        <v>0.61560026303133919</v>
      </c>
      <c r="AO361" s="23">
        <v>3.8449425542510719E-2</v>
      </c>
      <c r="AP361" s="23">
        <v>1.6014585959030658</v>
      </c>
      <c r="AQ361" s="24">
        <v>68.399999999999991</v>
      </c>
      <c r="AR361" s="65" t="s">
        <v>71</v>
      </c>
      <c r="AS361" s="157">
        <v>0.3</v>
      </c>
      <c r="AU361" s="32"/>
    </row>
    <row r="362" spans="1:47" ht="18" customHeight="1" x14ac:dyDescent="0.25">
      <c r="A362" s="16">
        <v>361</v>
      </c>
      <c r="B362" s="148" t="s">
        <v>778</v>
      </c>
      <c r="C362" s="150" t="s">
        <v>681</v>
      </c>
      <c r="D362" s="18">
        <v>108.89508000000001</v>
      </c>
      <c r="E362" s="150" t="s">
        <v>829</v>
      </c>
      <c r="F362" s="150" t="s">
        <v>898</v>
      </c>
      <c r="G362" s="18" t="s">
        <v>897</v>
      </c>
      <c r="H362" s="19" t="s">
        <v>704</v>
      </c>
      <c r="I362" s="20">
        <v>244236.674188</v>
      </c>
      <c r="J362" s="20">
        <v>207086.55412799999</v>
      </c>
      <c r="K362" s="20">
        <v>37150.120060000016</v>
      </c>
      <c r="L362" s="20">
        <v>11023.439752</v>
      </c>
      <c r="M362" s="20">
        <v>2832.4814510000001</v>
      </c>
      <c r="N362" s="20">
        <v>11572.302919</v>
      </c>
      <c r="O362" s="153">
        <v>6959.7790210000003</v>
      </c>
      <c r="P362" s="21">
        <v>2684.3335702770041</v>
      </c>
      <c r="Q362" s="20">
        <v>11664.066155</v>
      </c>
      <c r="R362" s="20">
        <v>29116.040289</v>
      </c>
      <c r="S362" s="20">
        <v>201222.99986400001</v>
      </c>
      <c r="T362" s="20">
        <v>6277.2811899999997</v>
      </c>
      <c r="U362" s="20">
        <v>217267.75221800001</v>
      </c>
      <c r="V362" s="20">
        <v>52101.398001000001</v>
      </c>
      <c r="W362" s="20">
        <v>170405.068394</v>
      </c>
      <c r="X362" s="20">
        <v>0</v>
      </c>
      <c r="Y362" s="20">
        <v>177235.91614399999</v>
      </c>
      <c r="Z362" s="20">
        <v>40031.836073999999</v>
      </c>
      <c r="AA362" s="21">
        <v>15439.973184353232</v>
      </c>
      <c r="AB362" s="22">
        <v>0.15210705019428772</v>
      </c>
      <c r="AC362" s="22">
        <v>2.8496044028354005E-2</v>
      </c>
      <c r="AD362" s="23">
        <v>3.2033189232872281E-2</v>
      </c>
      <c r="AE362" s="23">
        <v>0.17385610313088434</v>
      </c>
      <c r="AF362" s="24">
        <v>4.0855705921443644</v>
      </c>
      <c r="AG362" s="27">
        <v>0.18085102609004977</v>
      </c>
      <c r="AH362" s="27">
        <v>1.1808510260900498</v>
      </c>
      <c r="AI362" s="27">
        <v>1.112401969586454</v>
      </c>
      <c r="AJ362" s="27">
        <v>7.925148202297561</v>
      </c>
      <c r="AK362" s="27">
        <v>17.754233504516673</v>
      </c>
      <c r="AL362" s="27">
        <v>8.3883890722692911</v>
      </c>
      <c r="AM362" s="27">
        <v>38.908034672252754</v>
      </c>
      <c r="AN362" s="23">
        <v>0.81574883679086774</v>
      </c>
      <c r="AO362" s="23">
        <v>0</v>
      </c>
      <c r="AP362" s="23">
        <v>4.4273741483247058</v>
      </c>
      <c r="AQ362" s="24">
        <v>71.2</v>
      </c>
      <c r="AR362" s="65" t="s">
        <v>68</v>
      </c>
      <c r="AS362" s="157">
        <v>0.3</v>
      </c>
      <c r="AU362" s="32"/>
    </row>
    <row r="363" spans="1:47" ht="18" customHeight="1" x14ac:dyDescent="0.25">
      <c r="A363" s="16">
        <v>362</v>
      </c>
      <c r="B363" s="148" t="s">
        <v>647</v>
      </c>
      <c r="C363" s="150" t="s">
        <v>681</v>
      </c>
      <c r="D363" s="18">
        <v>75.600000000000009</v>
      </c>
      <c r="E363" s="150" t="s">
        <v>833</v>
      </c>
      <c r="F363" s="150" t="s">
        <v>835</v>
      </c>
      <c r="G363" s="18" t="s">
        <v>900</v>
      </c>
      <c r="H363" s="19" t="s">
        <v>704</v>
      </c>
      <c r="I363" s="20">
        <v>36341.336324000004</v>
      </c>
      <c r="J363" s="20">
        <v>28849.587086</v>
      </c>
      <c r="K363" s="20">
        <v>7491.7492379999967</v>
      </c>
      <c r="L363" s="20">
        <v>2639.7935950000001</v>
      </c>
      <c r="M363" s="20">
        <v>509.63583399999999</v>
      </c>
      <c r="N363" s="20">
        <v>-1012.064173</v>
      </c>
      <c r="O363" s="153">
        <v>-1221.3188290000001</v>
      </c>
      <c r="P363" s="21">
        <v>-348.94823685714283</v>
      </c>
      <c r="Q363" s="20">
        <v>682.78280900000004</v>
      </c>
      <c r="R363" s="20">
        <v>4034.8389179999999</v>
      </c>
      <c r="S363" s="20">
        <v>27212.327116</v>
      </c>
      <c r="T363" s="20">
        <v>6395.2441600000002</v>
      </c>
      <c r="U363" s="20">
        <v>51807.571276000002</v>
      </c>
      <c r="V363" s="20">
        <v>0</v>
      </c>
      <c r="W363" s="20">
        <v>9288.9399059999996</v>
      </c>
      <c r="X363" s="20">
        <v>0</v>
      </c>
      <c r="Y363" s="20">
        <v>9288.9399059999996</v>
      </c>
      <c r="Z363" s="20">
        <v>42518.631370000003</v>
      </c>
      <c r="AA363" s="21">
        <v>12148.180391428572</v>
      </c>
      <c r="AB363" s="22">
        <v>0.20614952546619503</v>
      </c>
      <c r="AC363" s="22">
        <v>-3.3606877251606042E-2</v>
      </c>
      <c r="AD363" s="23">
        <v>-2.3574137889875939E-2</v>
      </c>
      <c r="AE363" s="23">
        <v>-2.8724321306864302E-2</v>
      </c>
      <c r="AF363" s="24">
        <v>-1.985857558438483</v>
      </c>
      <c r="AG363" s="27">
        <v>1.9295406571015448</v>
      </c>
      <c r="AH363" s="27">
        <v>2.929540657101545</v>
      </c>
      <c r="AI363" s="27">
        <v>2.8560357344828753</v>
      </c>
      <c r="AJ363" s="27">
        <v>2.0275931049307507</v>
      </c>
      <c r="AK363" s="27">
        <v>42.25294882314472</v>
      </c>
      <c r="AL363" s="27">
        <v>9.0068865356374079</v>
      </c>
      <c r="AM363" s="27">
        <v>5.6825565083663676</v>
      </c>
      <c r="AN363" s="23">
        <v>0.1792969575144536</v>
      </c>
      <c r="AO363" s="23">
        <v>0</v>
      </c>
      <c r="AP363" s="23">
        <v>0.21846751898401942</v>
      </c>
      <c r="AQ363" s="24">
        <v>75.2</v>
      </c>
      <c r="AR363" s="65" t="s">
        <v>66</v>
      </c>
      <c r="AS363" s="157">
        <v>0.5</v>
      </c>
      <c r="AU363" s="32"/>
    </row>
    <row r="364" spans="1:47" ht="18" customHeight="1" x14ac:dyDescent="0.25">
      <c r="A364" s="16">
        <v>363</v>
      </c>
      <c r="B364" s="148" t="s">
        <v>799</v>
      </c>
      <c r="C364" s="150" t="s">
        <v>681</v>
      </c>
      <c r="D364" s="18">
        <v>372.28</v>
      </c>
      <c r="E364" s="150" t="s">
        <v>844</v>
      </c>
      <c r="F364" s="150" t="s">
        <v>845</v>
      </c>
      <c r="G364" s="18" t="s">
        <v>904</v>
      </c>
      <c r="H364" s="19" t="s">
        <v>704</v>
      </c>
      <c r="I364" s="20">
        <v>68369.463986000002</v>
      </c>
      <c r="J364" s="20">
        <v>31917.730842000001</v>
      </c>
      <c r="K364" s="20">
        <v>36451.733143999998</v>
      </c>
      <c r="L364" s="20">
        <v>17979.639730999999</v>
      </c>
      <c r="M364" s="20">
        <v>19.726027999999999</v>
      </c>
      <c r="N364" s="20">
        <v>26191.604373000002</v>
      </c>
      <c r="O364" s="153">
        <v>23068.344901</v>
      </c>
      <c r="P364" s="21">
        <v>2813.2127928048785</v>
      </c>
      <c r="Q364" s="20">
        <v>0</v>
      </c>
      <c r="R364" s="20">
        <v>1872.3811040000001</v>
      </c>
      <c r="S364" s="20">
        <v>122949.761017</v>
      </c>
      <c r="T364" s="20">
        <v>223012.40476899999</v>
      </c>
      <c r="U364" s="20">
        <v>638879.06033899996</v>
      </c>
      <c r="V364" s="20">
        <v>0</v>
      </c>
      <c r="W364" s="20">
        <v>109538.184895</v>
      </c>
      <c r="X364" s="20">
        <v>0</v>
      </c>
      <c r="Y364" s="20">
        <v>507158.69284700003</v>
      </c>
      <c r="Z364" s="20">
        <v>131720.36749199999</v>
      </c>
      <c r="AA364" s="21">
        <v>16063.459450243903</v>
      </c>
      <c r="AB364" s="22">
        <v>0.5331580945473583</v>
      </c>
      <c r="AC364" s="22">
        <v>0.33740713406388118</v>
      </c>
      <c r="AD364" s="23">
        <v>3.6107530099295397E-2</v>
      </c>
      <c r="AE364" s="23">
        <v>0.1751311914795641</v>
      </c>
      <c r="AF364" s="24">
        <v>1327.7687922272037</v>
      </c>
      <c r="AG364" s="27">
        <v>0.12243745078354121</v>
      </c>
      <c r="AH364" s="27">
        <v>1.1224374507835413</v>
      </c>
      <c r="AI364" s="27">
        <v>1.1224374507835413</v>
      </c>
      <c r="AJ364" s="27">
        <v>5.0977948724347559</v>
      </c>
      <c r="AK364" s="27">
        <v>100</v>
      </c>
      <c r="AL364" s="27">
        <v>36.514715855624232</v>
      </c>
      <c r="AM364" s="27">
        <v>0.30657247096554224</v>
      </c>
      <c r="AN364" s="23">
        <v>0.79382581826659515</v>
      </c>
      <c r="AO364" s="23">
        <v>0</v>
      </c>
      <c r="AP364" s="23">
        <v>3.8502678249648992</v>
      </c>
      <c r="AQ364" s="24">
        <v>77.599999999999994</v>
      </c>
      <c r="AR364" s="65" t="s">
        <v>66</v>
      </c>
      <c r="AS364" s="157">
        <v>0.5</v>
      </c>
      <c r="AU364" s="32"/>
    </row>
    <row r="365" spans="1:47" ht="18" customHeight="1" x14ac:dyDescent="0.25">
      <c r="A365" s="16">
        <v>364</v>
      </c>
      <c r="B365" s="148" t="s">
        <v>767</v>
      </c>
      <c r="C365" s="150" t="s">
        <v>681</v>
      </c>
      <c r="D365" s="18">
        <v>69.599999999999994</v>
      </c>
      <c r="E365" s="150" t="s">
        <v>848</v>
      </c>
      <c r="F365" s="150" t="s">
        <v>887</v>
      </c>
      <c r="G365" s="18" t="s">
        <v>882</v>
      </c>
      <c r="H365" s="19" t="s">
        <v>704</v>
      </c>
      <c r="I365" s="20">
        <v>491898.12028600002</v>
      </c>
      <c r="J365" s="20">
        <v>450122.32154899999</v>
      </c>
      <c r="K365" s="20">
        <v>41775.79873699999</v>
      </c>
      <c r="L365" s="20">
        <v>21684.462581</v>
      </c>
      <c r="M365" s="20">
        <v>15852.746245</v>
      </c>
      <c r="N365" s="20">
        <v>22630.247947</v>
      </c>
      <c r="O365" s="153">
        <v>5318.3261409999996</v>
      </c>
      <c r="P365" s="21">
        <v>886.38769016666663</v>
      </c>
      <c r="Q365" s="20">
        <v>43133.055958999998</v>
      </c>
      <c r="R365" s="20">
        <v>224113.59461999999</v>
      </c>
      <c r="S365" s="20">
        <v>271189.34267099999</v>
      </c>
      <c r="T365" s="20">
        <v>153632.973692</v>
      </c>
      <c r="U365" s="20">
        <v>425997.02097499999</v>
      </c>
      <c r="V365" s="20">
        <v>167882.16352900001</v>
      </c>
      <c r="W365" s="20">
        <v>294951.89623100002</v>
      </c>
      <c r="X365" s="20">
        <v>27372.730218000001</v>
      </c>
      <c r="Y365" s="20">
        <v>322324.62644899997</v>
      </c>
      <c r="Z365" s="20">
        <v>103672.394526</v>
      </c>
      <c r="AA365" s="21">
        <v>17278.732421000001</v>
      </c>
      <c r="AB365" s="22">
        <v>8.4927746242881866E-2</v>
      </c>
      <c r="AC365" s="22">
        <v>1.0811844814344506E-2</v>
      </c>
      <c r="AD365" s="23">
        <v>1.2484420968080221E-2</v>
      </c>
      <c r="AE365" s="23">
        <v>5.1299346998937276E-2</v>
      </c>
      <c r="AF365" s="24">
        <v>1.4275285554474602</v>
      </c>
      <c r="AG365" s="27">
        <v>-8.0564166101816492E-2</v>
      </c>
      <c r="AH365" s="27">
        <v>0.91943583389818351</v>
      </c>
      <c r="AI365" s="27">
        <v>0.77319823885245065</v>
      </c>
      <c r="AJ365" s="27">
        <v>-20.700558087916178</v>
      </c>
      <c r="AK365" s="27">
        <v>10.435669616751998</v>
      </c>
      <c r="AL365" s="27">
        <v>2.194860696068202</v>
      </c>
      <c r="AM365" s="27">
        <v>3.2017743877830975</v>
      </c>
      <c r="AN365" s="23">
        <v>0.75663586968584895</v>
      </c>
      <c r="AO365" s="23">
        <v>0.26403104069459099</v>
      </c>
      <c r="AP365" s="23">
        <v>3.109068985265544</v>
      </c>
      <c r="AQ365" s="24">
        <v>46.8</v>
      </c>
      <c r="AR365" s="65" t="s">
        <v>78</v>
      </c>
      <c r="AS365" s="157">
        <v>0.2</v>
      </c>
      <c r="AU365" s="32"/>
    </row>
    <row r="366" spans="1:47" ht="18" customHeight="1" x14ac:dyDescent="0.25">
      <c r="A366" s="16">
        <v>365</v>
      </c>
      <c r="B366" s="148" t="s">
        <v>771</v>
      </c>
      <c r="C366" s="150" t="s">
        <v>681</v>
      </c>
      <c r="D366" s="18">
        <v>792.0723888</v>
      </c>
      <c r="E366" s="150" t="s">
        <v>848</v>
      </c>
      <c r="F366" s="150" t="s">
        <v>864</v>
      </c>
      <c r="G366" s="18" t="s">
        <v>893</v>
      </c>
      <c r="H366" s="19" t="s">
        <v>704</v>
      </c>
      <c r="I366" s="20">
        <v>3794543.623437</v>
      </c>
      <c r="J366" s="20">
        <v>3240460.8550689998</v>
      </c>
      <c r="K366" s="20">
        <v>554082.76836799993</v>
      </c>
      <c r="L366" s="20">
        <v>294249.20146100002</v>
      </c>
      <c r="M366" s="20">
        <v>103479.56622399999</v>
      </c>
      <c r="N366" s="20">
        <v>289604.53535800002</v>
      </c>
      <c r="O366" s="153">
        <v>151284.28308200001</v>
      </c>
      <c r="P366" s="21">
        <v>1375.1859723839423</v>
      </c>
      <c r="Q366" s="20">
        <v>806048.939594</v>
      </c>
      <c r="R366" s="20">
        <v>309955.00898699998</v>
      </c>
      <c r="S366" s="20">
        <v>1252295.6317360001</v>
      </c>
      <c r="T366" s="20">
        <v>3357930.182397</v>
      </c>
      <c r="U366" s="20">
        <v>4697856.0485760001</v>
      </c>
      <c r="V366" s="20">
        <v>1529104.626993</v>
      </c>
      <c r="W366" s="20">
        <v>2679540.5398800001</v>
      </c>
      <c r="X366" s="20">
        <v>34300</v>
      </c>
      <c r="Y366" s="20">
        <v>2718080.5530920001</v>
      </c>
      <c r="Z366" s="20">
        <v>1979775.4954840001</v>
      </c>
      <c r="AA366" s="21">
        <v>17996.314186737876</v>
      </c>
      <c r="AB366" s="22">
        <v>0.14602092461019753</v>
      </c>
      <c r="AC366" s="22">
        <v>3.986890074147325E-2</v>
      </c>
      <c r="AD366" s="23">
        <v>3.220283497785268E-2</v>
      </c>
      <c r="AE366" s="23">
        <v>7.6414867962094457E-2</v>
      </c>
      <c r="AF366" s="24">
        <v>2.7986639867729952</v>
      </c>
      <c r="AG366" s="27">
        <v>-0.53264538711099974</v>
      </c>
      <c r="AH366" s="27">
        <v>0.46735461288900021</v>
      </c>
      <c r="AI366" s="27">
        <v>0.16653851117400326</v>
      </c>
      <c r="AJ366" s="27">
        <v>-2.6586492631957981</v>
      </c>
      <c r="AK366" s="27">
        <v>4.0201787954726331</v>
      </c>
      <c r="AL366" s="27">
        <v>12.242240045864687</v>
      </c>
      <c r="AM366" s="27">
        <v>1.1300245738666106</v>
      </c>
      <c r="AN366" s="23">
        <v>0.57857893579261466</v>
      </c>
      <c r="AO366" s="23">
        <v>1.7325196760057181E-2</v>
      </c>
      <c r="AP366" s="23">
        <v>1.3729236265890365</v>
      </c>
      <c r="AQ366" s="24">
        <v>56.8</v>
      </c>
      <c r="AR366" s="65" t="s">
        <v>75</v>
      </c>
      <c r="AS366" s="157">
        <v>0.2</v>
      </c>
      <c r="AU366" s="32"/>
    </row>
    <row r="367" spans="1:47" ht="18" customHeight="1" x14ac:dyDescent="0.25">
      <c r="A367" s="16">
        <v>366</v>
      </c>
      <c r="B367" s="148" t="s">
        <v>748</v>
      </c>
      <c r="C367" s="150" t="s">
        <v>681</v>
      </c>
      <c r="D367" s="18">
        <v>11.1520926</v>
      </c>
      <c r="E367" s="150" t="s">
        <v>829</v>
      </c>
      <c r="F367" s="150" t="s">
        <v>859</v>
      </c>
      <c r="G367" s="18" t="s">
        <v>858</v>
      </c>
      <c r="H367" s="19" t="s">
        <v>704</v>
      </c>
      <c r="I367" s="20">
        <v>50012.795700000002</v>
      </c>
      <c r="J367" s="20">
        <v>44731.941440000002</v>
      </c>
      <c r="K367" s="20">
        <v>5280.8542600000028</v>
      </c>
      <c r="L367" s="20">
        <v>559.331504</v>
      </c>
      <c r="M367" s="20" t="e">
        <v>#N/A</v>
      </c>
      <c r="N367" s="20" t="e">
        <v>#N/A</v>
      </c>
      <c r="O367" s="153">
        <v>1136.589733</v>
      </c>
      <c r="P367" s="21">
        <v>1008.9799968752053</v>
      </c>
      <c r="Q367" s="20">
        <v>7226.515496</v>
      </c>
      <c r="R367" s="20">
        <v>4376.0567229999997</v>
      </c>
      <c r="S367" s="20">
        <v>17201.261154</v>
      </c>
      <c r="T367" s="20">
        <v>4520.072486</v>
      </c>
      <c r="U367" s="20">
        <v>21766.657786</v>
      </c>
      <c r="V367" s="20">
        <v>2253.35412</v>
      </c>
      <c r="W367" s="20">
        <v>8576.8404140000002</v>
      </c>
      <c r="X367" s="20">
        <v>0</v>
      </c>
      <c r="Y367" s="20">
        <v>8864.8404140000002</v>
      </c>
      <c r="Z367" s="20">
        <v>12901.817372</v>
      </c>
      <c r="AA367" s="21">
        <v>11453.275772010717</v>
      </c>
      <c r="AB367" s="22">
        <v>0.10559006322456001</v>
      </c>
      <c r="AC367" s="22">
        <v>2.2725978763870624E-2</v>
      </c>
      <c r="AD367" s="23">
        <v>5.2217007506363156E-2</v>
      </c>
      <c r="AE367" s="23">
        <v>8.8095320235013486E-2</v>
      </c>
      <c r="AF367" s="24" t="e">
        <v>#N/A</v>
      </c>
      <c r="AG367" s="27">
        <v>1.0055475354213579</v>
      </c>
      <c r="AH367" s="27">
        <v>2.0055475354213579</v>
      </c>
      <c r="AI367" s="27">
        <v>1.1629860387419819</v>
      </c>
      <c r="AJ367" s="27">
        <v>5.7989744711828619</v>
      </c>
      <c r="AK367" s="27">
        <v>6.1899737798611101</v>
      </c>
      <c r="AL367" s="27">
        <v>11.428735701056864</v>
      </c>
      <c r="AM367" s="27">
        <v>11.064600369773805</v>
      </c>
      <c r="AN367" s="23">
        <v>0.40726695394190182</v>
      </c>
      <c r="AO367" s="23">
        <v>0</v>
      </c>
      <c r="AP367" s="23">
        <v>0.68710013158602012</v>
      </c>
      <c r="AQ367" s="24" t="e">
        <v>#N/A</v>
      </c>
      <c r="AR367" s="65" t="e">
        <v>#N/A</v>
      </c>
      <c r="AS367" s="157" t="e">
        <v>#N/A</v>
      </c>
      <c r="AU367" s="32"/>
    </row>
    <row r="368" spans="1:47" ht="18" customHeight="1" x14ac:dyDescent="0.25">
      <c r="A368" s="16">
        <v>367</v>
      </c>
      <c r="B368" s="148" t="s">
        <v>749</v>
      </c>
      <c r="C368" s="150" t="s">
        <v>681</v>
      </c>
      <c r="D368" s="18">
        <v>117</v>
      </c>
      <c r="E368" s="150" t="s">
        <v>829</v>
      </c>
      <c r="F368" s="150" t="s">
        <v>859</v>
      </c>
      <c r="G368" s="18" t="s">
        <v>858</v>
      </c>
      <c r="H368" s="19" t="s">
        <v>704</v>
      </c>
      <c r="I368" s="20">
        <v>89033.884160000001</v>
      </c>
      <c r="J368" s="20">
        <v>64608.172103999997</v>
      </c>
      <c r="K368" s="20">
        <v>24425.712055999997</v>
      </c>
      <c r="L368" s="20">
        <v>8174.2149650000001</v>
      </c>
      <c r="M368" s="20">
        <v>13.701093999999999</v>
      </c>
      <c r="N368" s="20">
        <v>34815.690070999997</v>
      </c>
      <c r="O368" s="153">
        <v>27818.031180999998</v>
      </c>
      <c r="P368" s="21">
        <v>9272.6770603333334</v>
      </c>
      <c r="Q368" s="20">
        <v>17113.824043000001</v>
      </c>
      <c r="R368" s="20">
        <v>3470.6053299999999</v>
      </c>
      <c r="S368" s="20">
        <v>32710.784985999999</v>
      </c>
      <c r="T368" s="20">
        <v>19770.871009999999</v>
      </c>
      <c r="U368" s="20">
        <v>59772.000563000001</v>
      </c>
      <c r="V368" s="20">
        <v>0</v>
      </c>
      <c r="W368" s="20">
        <v>19460.222553</v>
      </c>
      <c r="X368" s="20">
        <v>0</v>
      </c>
      <c r="Y368" s="20">
        <v>20270.566053999999</v>
      </c>
      <c r="Z368" s="20">
        <v>39501.434508999999</v>
      </c>
      <c r="AA368" s="21">
        <v>13167.144836333333</v>
      </c>
      <c r="AB368" s="22">
        <v>0.27434175523675136</v>
      </c>
      <c r="AC368" s="22">
        <v>0.3124431944472858</v>
      </c>
      <c r="AD368" s="23">
        <v>0.46540237768484338</v>
      </c>
      <c r="AE368" s="23">
        <v>0.7042283787101945</v>
      </c>
      <c r="AF368" s="24">
        <v>2541.0883299537977</v>
      </c>
      <c r="AG368" s="27">
        <v>0.68090497921655502</v>
      </c>
      <c r="AH368" s="27">
        <v>1.6809049792165549</v>
      </c>
      <c r="AI368" s="27">
        <v>0.80147906328006313</v>
      </c>
      <c r="AJ368" s="27">
        <v>6.7192532098309012</v>
      </c>
      <c r="AK368" s="27">
        <v>3.7752037149421565</v>
      </c>
      <c r="AL368" s="27">
        <v>25.653704669438749</v>
      </c>
      <c r="AM368" s="27">
        <v>4.5032858752134466</v>
      </c>
      <c r="AN368" s="23">
        <v>0.3391314639474835</v>
      </c>
      <c r="AO368" s="23">
        <v>0</v>
      </c>
      <c r="AP368" s="23">
        <v>0.51316025116458885</v>
      </c>
      <c r="AQ368" s="24">
        <v>90.8</v>
      </c>
      <c r="AR368" s="65" t="s">
        <v>61</v>
      </c>
      <c r="AS368" s="157">
        <v>0.5</v>
      </c>
      <c r="AU368" s="32"/>
    </row>
    <row r="369" spans="1:47" ht="18" customHeight="1" x14ac:dyDescent="0.25">
      <c r="A369" s="16">
        <v>368</v>
      </c>
      <c r="B369" s="148" t="s">
        <v>738</v>
      </c>
      <c r="C369" s="150" t="s">
        <v>681</v>
      </c>
      <c r="D369" s="18">
        <v>57.68</v>
      </c>
      <c r="E369" s="150" t="s">
        <v>795</v>
      </c>
      <c r="F369" s="150" t="s">
        <v>851</v>
      </c>
      <c r="G369" s="18" t="s">
        <v>850</v>
      </c>
      <c r="H369" s="19" t="s">
        <v>704</v>
      </c>
      <c r="I369" s="20">
        <v>51964.090327999998</v>
      </c>
      <c r="J369" s="20">
        <v>29967.098017</v>
      </c>
      <c r="K369" s="20">
        <v>21996.992311000002</v>
      </c>
      <c r="L369" s="20">
        <v>-9952.3655749999998</v>
      </c>
      <c r="M369" s="20">
        <v>7312.2666499999996</v>
      </c>
      <c r="N369" s="20">
        <v>-17772.485884000002</v>
      </c>
      <c r="O369" s="153">
        <v>-28134.234532999999</v>
      </c>
      <c r="P369" s="21">
        <v>-487.76412158460471</v>
      </c>
      <c r="Q369" s="20">
        <v>7097.1069690000004</v>
      </c>
      <c r="R369" s="20">
        <v>16156.705233999999</v>
      </c>
      <c r="S369" s="20">
        <v>365910.19776399998</v>
      </c>
      <c r="T369" s="20">
        <v>281909.567645</v>
      </c>
      <c r="U369" s="20">
        <v>812785.82053799997</v>
      </c>
      <c r="V369" s="20">
        <v>39988.944360000001</v>
      </c>
      <c r="W369" s="20">
        <v>192830.03583099999</v>
      </c>
      <c r="X369" s="20">
        <v>26338.541214000001</v>
      </c>
      <c r="Y369" s="20">
        <v>219168.57704500001</v>
      </c>
      <c r="Z369" s="20">
        <v>593617.24349300005</v>
      </c>
      <c r="AA369" s="21">
        <v>10291.56108691054</v>
      </c>
      <c r="AB369" s="22">
        <v>0.42331140932428257</v>
      </c>
      <c r="AC369" s="22">
        <v>-0.54141685836151987</v>
      </c>
      <c r="AD369" s="23">
        <v>-3.4614573510125167E-2</v>
      </c>
      <c r="AE369" s="23">
        <v>-4.7394570897992719E-2</v>
      </c>
      <c r="AF369" s="24">
        <v>-2.4305029800848419</v>
      </c>
      <c r="AG369" s="27">
        <v>0.89757885065525178</v>
      </c>
      <c r="AH369" s="27">
        <v>1.8975788506552518</v>
      </c>
      <c r="AI369" s="27">
        <v>1.860773863618792</v>
      </c>
      <c r="AJ369" s="27">
        <v>0.30023134799305018</v>
      </c>
      <c r="AK369" s="27">
        <v>4.2224385440286571</v>
      </c>
      <c r="AL369" s="27">
        <v>3.2162553921357255</v>
      </c>
      <c r="AM369" s="27">
        <v>0.18432893484990467</v>
      </c>
      <c r="AN369" s="23">
        <v>0.26965108335665566</v>
      </c>
      <c r="AO369" s="23">
        <v>4.4369568948194792E-2</v>
      </c>
      <c r="AP369" s="23">
        <v>0.3692085758077957</v>
      </c>
      <c r="AQ369" s="24">
        <v>75.199999999999989</v>
      </c>
      <c r="AR369" s="65" t="s">
        <v>66</v>
      </c>
      <c r="AS369" s="157">
        <v>0.5</v>
      </c>
      <c r="AU369" s="32"/>
    </row>
    <row r="370" spans="1:47" ht="18" customHeight="1" x14ac:dyDescent="0.25">
      <c r="A370" s="16">
        <v>369</v>
      </c>
      <c r="B370" s="148" t="s">
        <v>734</v>
      </c>
      <c r="C370" s="150" t="s">
        <v>681</v>
      </c>
      <c r="D370" s="18">
        <v>65.731276800000003</v>
      </c>
      <c r="E370" s="150" t="s">
        <v>848</v>
      </c>
      <c r="F370" s="150" t="s">
        <v>849</v>
      </c>
      <c r="G370" s="18" t="s">
        <v>847</v>
      </c>
      <c r="H370" s="19" t="s">
        <v>704</v>
      </c>
      <c r="I370" s="20">
        <v>168765.58203799999</v>
      </c>
      <c r="J370" s="20">
        <v>158302.62020500001</v>
      </c>
      <c r="K370" s="20">
        <v>10462.961833000003</v>
      </c>
      <c r="L370" s="20">
        <v>-3665.4527720000001</v>
      </c>
      <c r="M370" s="20">
        <v>11060.045158999999</v>
      </c>
      <c r="N370" s="20">
        <v>9766.1966619999985</v>
      </c>
      <c r="O370" s="153">
        <v>-6036.7779549999996</v>
      </c>
      <c r="P370" s="21">
        <v>-514.30549038110269</v>
      </c>
      <c r="Q370" s="20">
        <v>112026.669899</v>
      </c>
      <c r="R370" s="20">
        <v>117023.99954</v>
      </c>
      <c r="S370" s="20">
        <v>243179.634227</v>
      </c>
      <c r="T370" s="20">
        <v>98836.500117000003</v>
      </c>
      <c r="U370" s="20">
        <v>374226.98910499999</v>
      </c>
      <c r="V370" s="20">
        <v>152090.888259</v>
      </c>
      <c r="W370" s="20">
        <v>225431.900051</v>
      </c>
      <c r="X370" s="20">
        <v>1050</v>
      </c>
      <c r="Y370" s="20">
        <v>226481.900051</v>
      </c>
      <c r="Z370" s="20">
        <v>147745.08905400001</v>
      </c>
      <c r="AA370" s="21">
        <v>12587.19652167779</v>
      </c>
      <c r="AB370" s="22">
        <v>6.1997012107860461E-2</v>
      </c>
      <c r="AC370" s="22">
        <v>-3.5770196044124285E-2</v>
      </c>
      <c r="AD370" s="23">
        <v>-1.6131327057510036E-2</v>
      </c>
      <c r="AE370" s="23">
        <v>-4.0859415318999816E-2</v>
      </c>
      <c r="AF370" s="24">
        <v>0.88301598425688665</v>
      </c>
      <c r="AG370" s="27">
        <v>7.8727696355240254E-2</v>
      </c>
      <c r="AH370" s="27">
        <v>1.0787276963552404</v>
      </c>
      <c r="AI370" s="27">
        <v>0.58178529435421056</v>
      </c>
      <c r="AJ370" s="27">
        <v>9.509133975322845</v>
      </c>
      <c r="AK370" s="27">
        <v>1.4130797634859724</v>
      </c>
      <c r="AL370" s="27">
        <v>1.4421450531633402</v>
      </c>
      <c r="AM370" s="27">
        <v>1.7075228467035946</v>
      </c>
      <c r="AN370" s="23">
        <v>0.60519926847781169</v>
      </c>
      <c r="AO370" s="23">
        <v>7.1068352032752228E-3</v>
      </c>
      <c r="AP370" s="23">
        <v>1.5329233716067687</v>
      </c>
      <c r="AQ370" s="24">
        <v>55.6</v>
      </c>
      <c r="AR370" s="65" t="s">
        <v>77</v>
      </c>
      <c r="AS370" s="157">
        <v>0.2</v>
      </c>
      <c r="AU370" s="32"/>
    </row>
    <row r="371" spans="1:47" ht="18" customHeight="1" x14ac:dyDescent="0.25">
      <c r="A371" s="16">
        <v>370</v>
      </c>
      <c r="B371" s="148" t="s">
        <v>727</v>
      </c>
      <c r="C371" s="150" t="s">
        <v>681</v>
      </c>
      <c r="D371" s="18">
        <v>50.599995600000007</v>
      </c>
      <c r="E371" s="150" t="s">
        <v>833</v>
      </c>
      <c r="F371" s="150" t="s">
        <v>838</v>
      </c>
      <c r="G371" s="18" t="s">
        <v>839</v>
      </c>
      <c r="H371" s="19" t="s">
        <v>704</v>
      </c>
      <c r="I371" s="20">
        <v>567553.21317600005</v>
      </c>
      <c r="J371" s="20">
        <v>413646.11128399998</v>
      </c>
      <c r="K371" s="20">
        <v>153907.10189200004</v>
      </c>
      <c r="L371" s="20">
        <v>27432.465178999999</v>
      </c>
      <c r="M371" s="20">
        <v>17246.662563000002</v>
      </c>
      <c r="N371" s="20">
        <v>26898.662563000002</v>
      </c>
      <c r="O371" s="153">
        <v>8646.3055660000009</v>
      </c>
      <c r="P371" s="21">
        <v>751.85265791304346</v>
      </c>
      <c r="Q371" s="20">
        <v>215677.640277</v>
      </c>
      <c r="R371" s="20">
        <v>43062.174103999998</v>
      </c>
      <c r="S371" s="20">
        <v>381489.22135599999</v>
      </c>
      <c r="T371" s="20">
        <v>144107.58445299999</v>
      </c>
      <c r="U371" s="20">
        <v>539051.71585799998</v>
      </c>
      <c r="V371" s="20">
        <v>181880.64889000001</v>
      </c>
      <c r="W371" s="20">
        <v>338307.13296399999</v>
      </c>
      <c r="X371" s="20">
        <v>29648.653525000002</v>
      </c>
      <c r="Y371" s="20">
        <v>374555.78648900002</v>
      </c>
      <c r="Z371" s="20">
        <v>164495.92936899999</v>
      </c>
      <c r="AA371" s="21">
        <v>14303.993858173913</v>
      </c>
      <c r="AB371" s="22">
        <v>0.27117651405890808</v>
      </c>
      <c r="AC371" s="22">
        <v>1.5234352242701081E-2</v>
      </c>
      <c r="AD371" s="23">
        <v>1.6039844251748304E-2</v>
      </c>
      <c r="AE371" s="23">
        <v>5.2562428743172518E-2</v>
      </c>
      <c r="AF371" s="24">
        <v>1.5596445088864235</v>
      </c>
      <c r="AG371" s="27">
        <v>0.1276416728600136</v>
      </c>
      <c r="AH371" s="27">
        <v>1.1276416728600136</v>
      </c>
      <c r="AI371" s="27">
        <v>0.49012144564106597</v>
      </c>
      <c r="AJ371" s="27">
        <v>13.143255324379957</v>
      </c>
      <c r="AK371" s="27">
        <v>1.9178905646071809</v>
      </c>
      <c r="AL371" s="27">
        <v>13.179855058067787</v>
      </c>
      <c r="AM371" s="27">
        <v>3.9383993238822543</v>
      </c>
      <c r="AN371" s="23">
        <v>0.69484202622901514</v>
      </c>
      <c r="AO371" s="23">
        <v>0.18023943594671971</v>
      </c>
      <c r="AP371" s="23">
        <v>2.2769912175078222</v>
      </c>
      <c r="AQ371" s="24">
        <v>64</v>
      </c>
      <c r="AR371" s="65" t="s">
        <v>73</v>
      </c>
      <c r="AS371" s="157">
        <v>0.3</v>
      </c>
      <c r="AU371" s="32"/>
    </row>
    <row r="372" spans="1:47" ht="18" customHeight="1" x14ac:dyDescent="0.25">
      <c r="A372" s="16">
        <v>371</v>
      </c>
      <c r="B372" s="148" t="s">
        <v>84</v>
      </c>
      <c r="C372" s="150" t="s">
        <v>681</v>
      </c>
      <c r="D372" s="18">
        <v>56.62</v>
      </c>
      <c r="E372" s="150" t="s">
        <v>848</v>
      </c>
      <c r="F372" s="150" t="s">
        <v>887</v>
      </c>
      <c r="G372" s="18" t="s">
        <v>882</v>
      </c>
      <c r="H372" s="19" t="s">
        <v>704</v>
      </c>
      <c r="I372" s="20">
        <v>275135.59725599998</v>
      </c>
      <c r="J372" s="20">
        <v>243713.29382699999</v>
      </c>
      <c r="K372" s="20">
        <v>31422.303428999981</v>
      </c>
      <c r="L372" s="20">
        <v>11076.698949</v>
      </c>
      <c r="M372" s="20">
        <v>5338.170016</v>
      </c>
      <c r="N372" s="20">
        <v>10794.384355</v>
      </c>
      <c r="O372" s="153">
        <v>4310.0166179999997</v>
      </c>
      <c r="P372" s="21">
        <v>1134.2148994736842</v>
      </c>
      <c r="Q372" s="20">
        <v>26572.824735999999</v>
      </c>
      <c r="R372" s="20">
        <v>192910.558735</v>
      </c>
      <c r="S372" s="20">
        <v>225585.40624499999</v>
      </c>
      <c r="T372" s="20">
        <v>4620.9783969999999</v>
      </c>
      <c r="U372" s="20">
        <v>230206.38464199999</v>
      </c>
      <c r="V372" s="20">
        <v>87900</v>
      </c>
      <c r="W372" s="20">
        <v>134702.69002000001</v>
      </c>
      <c r="X372" s="20">
        <v>0</v>
      </c>
      <c r="Y372" s="20">
        <v>134702.69002000001</v>
      </c>
      <c r="Z372" s="20">
        <v>95503.694621999995</v>
      </c>
      <c r="AA372" s="21">
        <v>25132.551216315791</v>
      </c>
      <c r="AB372" s="22">
        <v>0.11420660845918491</v>
      </c>
      <c r="AC372" s="22">
        <v>1.5665063557696403E-2</v>
      </c>
      <c r="AD372" s="23">
        <v>1.8722402615820668E-2</v>
      </c>
      <c r="AE372" s="23">
        <v>4.5129318138516859E-2</v>
      </c>
      <c r="AF372" s="24">
        <v>2.0221132565366386</v>
      </c>
      <c r="AG372" s="27">
        <v>0.67469117514658505</v>
      </c>
      <c r="AH372" s="27">
        <v>1.6746911751465852</v>
      </c>
      <c r="AI372" s="27">
        <v>1.4774209889902834</v>
      </c>
      <c r="AJ372" s="27">
        <v>3.0273698749808688</v>
      </c>
      <c r="AK372" s="27">
        <v>9.17152377469397</v>
      </c>
      <c r="AL372" s="27">
        <v>1.4262339970408358</v>
      </c>
      <c r="AM372" s="27">
        <v>59.540550424261156</v>
      </c>
      <c r="AN372" s="23">
        <v>0.58513881024403258</v>
      </c>
      <c r="AO372" s="23">
        <v>0</v>
      </c>
      <c r="AP372" s="23">
        <v>1.4104448058595864</v>
      </c>
      <c r="AQ372" s="24">
        <v>75.600000000000009</v>
      </c>
      <c r="AR372" s="65" t="s">
        <v>66</v>
      </c>
      <c r="AS372" s="157">
        <v>0.5</v>
      </c>
      <c r="AU372" s="32"/>
    </row>
    <row r="373" spans="1:47" ht="18" customHeight="1" x14ac:dyDescent="0.25">
      <c r="A373" s="16">
        <v>372</v>
      </c>
      <c r="B373" s="148" t="s">
        <v>86</v>
      </c>
      <c r="C373" s="150" t="s">
        <v>681</v>
      </c>
      <c r="D373" s="18">
        <v>47.891354399999997</v>
      </c>
      <c r="E373" s="150" t="s">
        <v>829</v>
      </c>
      <c r="F373" s="150" t="s">
        <v>830</v>
      </c>
      <c r="G373" s="18" t="s">
        <v>900</v>
      </c>
      <c r="H373" s="19" t="s">
        <v>704</v>
      </c>
      <c r="I373" s="20">
        <v>25242.680742</v>
      </c>
      <c r="J373" s="20" t="e">
        <v>#N/A</v>
      </c>
      <c r="K373" s="20" t="e">
        <v>#N/A</v>
      </c>
      <c r="L373" s="20" t="e">
        <v>#N/A</v>
      </c>
      <c r="M373" s="20" t="e">
        <v>#N/A</v>
      </c>
      <c r="N373" s="20" t="e">
        <v>#N/A</v>
      </c>
      <c r="O373" s="153">
        <v>984.08416199999999</v>
      </c>
      <c r="P373" s="21">
        <v>312.33360279324239</v>
      </c>
      <c r="Q373" s="20" t="e">
        <v>#N/A</v>
      </c>
      <c r="R373" s="20" t="e">
        <v>#N/A</v>
      </c>
      <c r="S373" s="20" t="e">
        <v>#N/A</v>
      </c>
      <c r="T373" s="20" t="e">
        <v>#N/A</v>
      </c>
      <c r="U373" s="20" t="e">
        <v>#N/A</v>
      </c>
      <c r="V373" s="20" t="e">
        <v>#N/A</v>
      </c>
      <c r="W373" s="20" t="e">
        <v>#N/A</v>
      </c>
      <c r="X373" s="20" t="e">
        <v>#N/A</v>
      </c>
      <c r="Y373" s="20" t="e">
        <v>#N/A</v>
      </c>
      <c r="Z373" s="20" t="e">
        <v>#N/A</v>
      </c>
      <c r="AA373" s="21" t="e">
        <v>#N/A</v>
      </c>
      <c r="AB373" s="22" t="e">
        <v>#N/A</v>
      </c>
      <c r="AC373" s="22">
        <v>3.8984930802639865E-2</v>
      </c>
      <c r="AD373" s="23" t="e">
        <v>#N/A</v>
      </c>
      <c r="AE373" s="23" t="e">
        <v>#N/A</v>
      </c>
      <c r="AF373" s="24" t="e">
        <v>#N/A</v>
      </c>
      <c r="AG373" s="27" t="e">
        <v>#N/A</v>
      </c>
      <c r="AH373" s="27" t="e">
        <v>#N/A</v>
      </c>
      <c r="AI373" s="27" t="e">
        <v>#N/A</v>
      </c>
      <c r="AJ373" s="27" t="e">
        <v>#N/A</v>
      </c>
      <c r="AK373" s="27" t="e">
        <v>#N/A</v>
      </c>
      <c r="AL373" s="27" t="e">
        <v>#N/A</v>
      </c>
      <c r="AM373" s="27" t="e">
        <v>#N/A</v>
      </c>
      <c r="AN373" s="23" t="e">
        <v>#N/A</v>
      </c>
      <c r="AO373" s="23" t="e">
        <v>#N/A</v>
      </c>
      <c r="AP373" s="23" t="e">
        <v>#N/A</v>
      </c>
      <c r="AQ373" s="24" t="e">
        <v>#N/A</v>
      </c>
      <c r="AR373" s="65" t="e">
        <v>#N/A</v>
      </c>
      <c r="AS373" s="157" t="e">
        <v>#N/A</v>
      </c>
      <c r="AU373" s="32"/>
    </row>
    <row r="374" spans="1:47" ht="18" customHeight="1" x14ac:dyDescent="0.25">
      <c r="A374" s="16">
        <v>373</v>
      </c>
      <c r="B374" s="148" t="s">
        <v>88</v>
      </c>
      <c r="C374" s="150" t="s">
        <v>681</v>
      </c>
      <c r="D374" s="18">
        <v>50.050000000000004</v>
      </c>
      <c r="E374" s="150" t="s">
        <v>829</v>
      </c>
      <c r="F374" s="150" t="s">
        <v>859</v>
      </c>
      <c r="G374" s="18" t="s">
        <v>858</v>
      </c>
      <c r="H374" s="19" t="s">
        <v>704</v>
      </c>
      <c r="I374" s="20">
        <v>57637.723854000003</v>
      </c>
      <c r="J374" s="20">
        <v>49155.359228000001</v>
      </c>
      <c r="K374" s="20">
        <v>8482.3646260000041</v>
      </c>
      <c r="L374" s="20">
        <v>1871.0463299999999</v>
      </c>
      <c r="M374" s="20">
        <v>20.720700000000001</v>
      </c>
      <c r="N374" s="20">
        <v>1778.2748810000001</v>
      </c>
      <c r="O374" s="153">
        <v>1406.1068330000001</v>
      </c>
      <c r="P374" s="21">
        <v>1278.278939090909</v>
      </c>
      <c r="Q374" s="20">
        <v>5130.6428649999998</v>
      </c>
      <c r="R374" s="20">
        <v>6760.909713</v>
      </c>
      <c r="S374" s="20">
        <v>21849.744720999999</v>
      </c>
      <c r="T374" s="20">
        <v>775.99195399999996</v>
      </c>
      <c r="U374" s="20">
        <v>23176.822755000001</v>
      </c>
      <c r="V374" s="20">
        <v>383.76255500000002</v>
      </c>
      <c r="W374" s="20">
        <v>9080.994987</v>
      </c>
      <c r="X374" s="20">
        <v>0</v>
      </c>
      <c r="Y374" s="20">
        <v>9080.994987</v>
      </c>
      <c r="Z374" s="20">
        <v>14095.827767999999</v>
      </c>
      <c r="AA374" s="21">
        <v>12814.38888</v>
      </c>
      <c r="AB374" s="22">
        <v>0.14716689103626593</v>
      </c>
      <c r="AC374" s="22">
        <v>2.4395599600042457E-2</v>
      </c>
      <c r="AD374" s="23">
        <v>6.0668662303881002E-2</v>
      </c>
      <c r="AE374" s="23">
        <v>9.9753406195279226E-2</v>
      </c>
      <c r="AF374" s="24">
        <v>85.821177904221386</v>
      </c>
      <c r="AG374" s="27">
        <v>1.4060958906242373</v>
      </c>
      <c r="AH374" s="27">
        <v>2.4060958906242371</v>
      </c>
      <c r="AI374" s="27">
        <v>1.8411090282435369</v>
      </c>
      <c r="AJ374" s="27">
        <v>4.5139676988519168</v>
      </c>
      <c r="AK374" s="27">
        <v>9.5807407612262256</v>
      </c>
      <c r="AL374" s="27">
        <v>8.5251432574484962</v>
      </c>
      <c r="AM374" s="27">
        <v>74.276187474490243</v>
      </c>
      <c r="AN374" s="23">
        <v>0.39181362704432521</v>
      </c>
      <c r="AO374" s="23">
        <v>0</v>
      </c>
      <c r="AP374" s="23">
        <v>0.64423282807239257</v>
      </c>
      <c r="AQ374" s="24">
        <v>82</v>
      </c>
      <c r="AR374" s="65" t="s">
        <v>64</v>
      </c>
      <c r="AS374" s="157">
        <v>0.5</v>
      </c>
      <c r="AU374" s="32"/>
    </row>
    <row r="375" spans="1:47" ht="18" customHeight="1" x14ac:dyDescent="0.25">
      <c r="A375" s="16">
        <v>374</v>
      </c>
      <c r="B375" s="148" t="s">
        <v>90</v>
      </c>
      <c r="C375" s="150" t="s">
        <v>681</v>
      </c>
      <c r="D375" s="18">
        <v>527.83178360000011</v>
      </c>
      <c r="E375" s="150" t="s">
        <v>848</v>
      </c>
      <c r="F375" s="150" t="s">
        <v>864</v>
      </c>
      <c r="G375" s="18" t="s">
        <v>893</v>
      </c>
      <c r="H375" s="19" t="s">
        <v>704</v>
      </c>
      <c r="I375" s="20">
        <v>3313296.0386259998</v>
      </c>
      <c r="J375" s="20">
        <v>2847972.5835910002</v>
      </c>
      <c r="K375" s="20">
        <v>465323.45503499999</v>
      </c>
      <c r="L375" s="20">
        <v>168498.487697</v>
      </c>
      <c r="M375" s="20">
        <v>100013.153786</v>
      </c>
      <c r="N375" s="20">
        <v>180019.15479999999</v>
      </c>
      <c r="O375" s="153">
        <v>48790.512408000002</v>
      </c>
      <c r="P375" s="21">
        <v>406.71718010427139</v>
      </c>
      <c r="Q375" s="20">
        <v>384337.52834000002</v>
      </c>
      <c r="R375" s="20">
        <v>258177.22915200001</v>
      </c>
      <c r="S375" s="20">
        <v>837885.13913799997</v>
      </c>
      <c r="T375" s="20">
        <v>2656859.8574549998</v>
      </c>
      <c r="U375" s="20">
        <v>3585236.468144</v>
      </c>
      <c r="V375" s="20">
        <v>1400431.7662180001</v>
      </c>
      <c r="W375" s="20">
        <v>2149587.0740180002</v>
      </c>
      <c r="X375" s="20">
        <v>31625</v>
      </c>
      <c r="Y375" s="20">
        <v>2188468.4845870002</v>
      </c>
      <c r="Z375" s="20">
        <v>1396767.9835570001</v>
      </c>
      <c r="AA375" s="21">
        <v>11643.442700123904</v>
      </c>
      <c r="AB375" s="22">
        <v>0.14044125535729862</v>
      </c>
      <c r="AC375" s="22">
        <v>1.4725672514380296E-2</v>
      </c>
      <c r="AD375" s="23">
        <v>1.3608729254407535E-2</v>
      </c>
      <c r="AE375" s="23">
        <v>3.4931007141035988E-2</v>
      </c>
      <c r="AF375" s="24">
        <v>1.7999547857993792</v>
      </c>
      <c r="AG375" s="27">
        <v>-0.61021111949104334</v>
      </c>
      <c r="AH375" s="27">
        <v>0.3897888805089566</v>
      </c>
      <c r="AI375" s="27">
        <v>0.21099290011556984</v>
      </c>
      <c r="AJ375" s="27">
        <v>-2.5259519335306262</v>
      </c>
      <c r="AK375" s="27">
        <v>7.4100819555450022</v>
      </c>
      <c r="AL375" s="27">
        <v>12.833416988433632</v>
      </c>
      <c r="AM375" s="27">
        <v>1.2470721891217096</v>
      </c>
      <c r="AN375" s="23">
        <v>0.61041119715038583</v>
      </c>
      <c r="AO375" s="23">
        <v>2.2641555628633458E-2</v>
      </c>
      <c r="AP375" s="23">
        <v>1.5668088833292562</v>
      </c>
      <c r="AQ375" s="24">
        <v>54</v>
      </c>
      <c r="AR375" s="65" t="s">
        <v>77</v>
      </c>
      <c r="AS375" s="157">
        <v>0.2</v>
      </c>
      <c r="AU375" s="32"/>
    </row>
    <row r="376" spans="1:47" ht="18" customHeight="1" x14ac:dyDescent="0.25">
      <c r="A376" s="16">
        <v>375</v>
      </c>
      <c r="B376" s="148" t="s">
        <v>809</v>
      </c>
      <c r="C376" s="150" t="s">
        <v>681</v>
      </c>
      <c r="D376" s="18">
        <v>318.24</v>
      </c>
      <c r="E376" s="150" t="s">
        <v>874</v>
      </c>
      <c r="F376" s="150" t="s">
        <v>878</v>
      </c>
      <c r="G376" s="18" t="s">
        <v>873</v>
      </c>
      <c r="H376" s="19" t="s">
        <v>704</v>
      </c>
      <c r="I376" s="20">
        <v>455556.62373499997</v>
      </c>
      <c r="J376" s="20">
        <v>325247.08919000003</v>
      </c>
      <c r="K376" s="20">
        <v>130309.53454499999</v>
      </c>
      <c r="L376" s="20">
        <v>26683.305390000001</v>
      </c>
      <c r="M376" s="20">
        <v>917.45842000000005</v>
      </c>
      <c r="N376" s="20">
        <v>27951.484199999999</v>
      </c>
      <c r="O376" s="153">
        <v>22064.698245</v>
      </c>
      <c r="P376" s="21">
        <v>2357.3395560897434</v>
      </c>
      <c r="Q376" s="20">
        <v>8573.1266209999994</v>
      </c>
      <c r="R376" s="20">
        <v>12177.6829</v>
      </c>
      <c r="S376" s="20">
        <v>76860.256248000005</v>
      </c>
      <c r="T376" s="20">
        <v>179509.50104999999</v>
      </c>
      <c r="U376" s="20">
        <v>261684.525845</v>
      </c>
      <c r="V376" s="20">
        <v>2218.2634680000001</v>
      </c>
      <c r="W376" s="20">
        <v>71035.184399000005</v>
      </c>
      <c r="X376" s="20">
        <v>23553.679263000002</v>
      </c>
      <c r="Y376" s="20">
        <v>94588.863662000003</v>
      </c>
      <c r="Z376" s="20">
        <v>167095.66218300001</v>
      </c>
      <c r="AA376" s="21">
        <v>17852.100660576922</v>
      </c>
      <c r="AB376" s="22">
        <v>0.28604464901996868</v>
      </c>
      <c r="AC376" s="22">
        <v>4.8434589895975627E-2</v>
      </c>
      <c r="AD376" s="23">
        <v>8.4317932723577543E-2</v>
      </c>
      <c r="AE376" s="23">
        <v>0.13204830069637091</v>
      </c>
      <c r="AF376" s="24">
        <v>30.466213607805788</v>
      </c>
      <c r="AG376" s="27">
        <v>8.2002628673150904E-2</v>
      </c>
      <c r="AH376" s="27">
        <v>1.082002628673151</v>
      </c>
      <c r="AI376" s="27">
        <v>0.96131417416242126</v>
      </c>
      <c r="AJ376" s="27">
        <v>78.206181064222605</v>
      </c>
      <c r="AK376" s="27">
        <v>37.93797800598238</v>
      </c>
      <c r="AL376" s="27">
        <v>37.409138296333857</v>
      </c>
      <c r="AM376" s="27">
        <v>2.537785582770411</v>
      </c>
      <c r="AN376" s="23">
        <v>0.36146143283239657</v>
      </c>
      <c r="AO376" s="23">
        <v>0.14095925025991674</v>
      </c>
      <c r="AP376" s="23">
        <v>0.56607611727471463</v>
      </c>
      <c r="AQ376" s="24">
        <v>74</v>
      </c>
      <c r="AR376" s="65" t="s">
        <v>68</v>
      </c>
      <c r="AS376" s="157">
        <v>0.3</v>
      </c>
      <c r="AU376" s="32"/>
    </row>
    <row r="377" spans="1:47" ht="18" customHeight="1" x14ac:dyDescent="0.25">
      <c r="A377" s="16">
        <v>376</v>
      </c>
      <c r="B377" s="148" t="s">
        <v>93</v>
      </c>
      <c r="C377" s="150" t="s">
        <v>681</v>
      </c>
      <c r="D377" s="18">
        <v>43.674579999999999</v>
      </c>
      <c r="E377" s="150" t="s">
        <v>848</v>
      </c>
      <c r="F377" s="150" t="s">
        <v>887</v>
      </c>
      <c r="G377" s="18" t="s">
        <v>882</v>
      </c>
      <c r="H377" s="19" t="s">
        <v>704</v>
      </c>
      <c r="I377" s="20">
        <v>242946.97764999999</v>
      </c>
      <c r="J377" s="20">
        <v>216340.81034200001</v>
      </c>
      <c r="K377" s="20">
        <v>26606.167308000011</v>
      </c>
      <c r="L377" s="20">
        <v>6945.1399890000002</v>
      </c>
      <c r="M377" s="20">
        <v>2433.9657889999999</v>
      </c>
      <c r="N377" s="20">
        <v>7208.0941210000001</v>
      </c>
      <c r="O377" s="153">
        <v>3412.1592740000001</v>
      </c>
      <c r="P377" s="21">
        <v>1132.839960292692</v>
      </c>
      <c r="Q377" s="20">
        <v>26170.870499000001</v>
      </c>
      <c r="R377" s="20">
        <v>104575.153232</v>
      </c>
      <c r="S377" s="20">
        <v>132655.47248900001</v>
      </c>
      <c r="T377" s="20">
        <v>8567.7444909999995</v>
      </c>
      <c r="U377" s="20">
        <v>141356.10948000001</v>
      </c>
      <c r="V377" s="20">
        <v>1982.916684</v>
      </c>
      <c r="W377" s="20">
        <v>84269.584828000006</v>
      </c>
      <c r="X377" s="20">
        <v>0</v>
      </c>
      <c r="Y377" s="20">
        <v>84269.584828000006</v>
      </c>
      <c r="Z377" s="20">
        <v>57086.524652</v>
      </c>
      <c r="AA377" s="21">
        <v>18952.777736019441</v>
      </c>
      <c r="AB377" s="22">
        <v>0.10951429635123931</v>
      </c>
      <c r="AC377" s="22">
        <v>1.4044872288618077E-2</v>
      </c>
      <c r="AD377" s="23">
        <v>2.4138746365842609E-2</v>
      </c>
      <c r="AE377" s="23">
        <v>5.9771711359214032E-2</v>
      </c>
      <c r="AF377" s="24">
        <v>2.9614607376882898</v>
      </c>
      <c r="AG377" s="27">
        <v>0.57417973234066488</v>
      </c>
      <c r="AH377" s="27">
        <v>1.574179732340665</v>
      </c>
      <c r="AI377" s="27">
        <v>1.2636184479529877</v>
      </c>
      <c r="AJ377" s="27">
        <v>5.0210296719599121</v>
      </c>
      <c r="AK377" s="27">
        <v>8.2664736104313565</v>
      </c>
      <c r="AL377" s="27">
        <v>2.3231806996354294</v>
      </c>
      <c r="AM377" s="27">
        <v>28.356001734786094</v>
      </c>
      <c r="AN377" s="23">
        <v>0.59615099154892215</v>
      </c>
      <c r="AO377" s="23">
        <v>0</v>
      </c>
      <c r="AP377" s="23">
        <v>1.4761729732490847</v>
      </c>
      <c r="AQ377" s="24">
        <v>75.600000000000009</v>
      </c>
      <c r="AR377" s="65" t="s">
        <v>66</v>
      </c>
      <c r="AS377" s="157">
        <v>0.5</v>
      </c>
      <c r="AU377" s="32"/>
    </row>
    <row r="378" spans="1:47" ht="18" customHeight="1" x14ac:dyDescent="0.25">
      <c r="A378" s="16">
        <v>377</v>
      </c>
      <c r="B378" s="148" t="s">
        <v>800</v>
      </c>
      <c r="C378" s="150" t="s">
        <v>681</v>
      </c>
      <c r="D378" s="18">
        <v>174</v>
      </c>
      <c r="E378" s="150" t="s">
        <v>844</v>
      </c>
      <c r="F378" s="150" t="s">
        <v>845</v>
      </c>
      <c r="G378" s="18" t="s">
        <v>904</v>
      </c>
      <c r="H378" s="19" t="s">
        <v>704</v>
      </c>
      <c r="I378" s="20">
        <v>262265.88576099998</v>
      </c>
      <c r="J378" s="20">
        <v>217539.686907</v>
      </c>
      <c r="K378" s="20">
        <v>44726.198854000009</v>
      </c>
      <c r="L378" s="20">
        <v>11414.856793999999</v>
      </c>
      <c r="M378" s="20">
        <v>6100.1736870000004</v>
      </c>
      <c r="N378" s="20">
        <v>12951.222507</v>
      </c>
      <c r="O378" s="153">
        <v>5159.2035519999999</v>
      </c>
      <c r="P378" s="21">
        <v>343.94690346666664</v>
      </c>
      <c r="Q378" s="20">
        <v>196944.13602199999</v>
      </c>
      <c r="R378" s="20">
        <v>76060.387105999995</v>
      </c>
      <c r="S378" s="20">
        <v>291730.381589</v>
      </c>
      <c r="T378" s="20">
        <v>45854.130370999999</v>
      </c>
      <c r="U378" s="20">
        <v>337792.82442700001</v>
      </c>
      <c r="V378" s="20">
        <v>160834.51336800001</v>
      </c>
      <c r="W378" s="20">
        <v>221619.57796900001</v>
      </c>
      <c r="X378" s="20">
        <v>5908.0915059999998</v>
      </c>
      <c r="Y378" s="20">
        <v>227527.669475</v>
      </c>
      <c r="Z378" s="20">
        <v>110265.154952</v>
      </c>
      <c r="AA378" s="21">
        <v>7351.0103301333329</v>
      </c>
      <c r="AB378" s="22">
        <v>0.17053761576432591</v>
      </c>
      <c r="AC378" s="22">
        <v>1.9671653204265862E-2</v>
      </c>
      <c r="AD378" s="23">
        <v>1.5273277520775013E-2</v>
      </c>
      <c r="AE378" s="23">
        <v>4.6789065450874988E-2</v>
      </c>
      <c r="AF378" s="24">
        <v>2.1230907793002975</v>
      </c>
      <c r="AG378" s="27">
        <v>0.31635654332762536</v>
      </c>
      <c r="AH378" s="27">
        <v>1.3163565433276254</v>
      </c>
      <c r="AI378" s="27">
        <v>0.42769797883226113</v>
      </c>
      <c r="AJ378" s="27">
        <v>3.7407342694640762</v>
      </c>
      <c r="AK378" s="27">
        <v>1.1045755984463499</v>
      </c>
      <c r="AL378" s="27">
        <v>3.4481271492281329</v>
      </c>
      <c r="AM378" s="27">
        <v>5.7195695052777076</v>
      </c>
      <c r="AN378" s="23">
        <v>0.67357164812768466</v>
      </c>
      <c r="AO378" s="23">
        <v>5.3580766367869133E-2</v>
      </c>
      <c r="AP378" s="23">
        <v>2.0634593909022851</v>
      </c>
      <c r="AQ378" s="24">
        <v>64</v>
      </c>
      <c r="AR378" s="65" t="s">
        <v>73</v>
      </c>
      <c r="AS378" s="157">
        <v>0.3</v>
      </c>
      <c r="AU378" s="32"/>
    </row>
    <row r="379" spans="1:47" ht="18" customHeight="1" x14ac:dyDescent="0.25">
      <c r="A379" s="16">
        <v>378</v>
      </c>
      <c r="B379" s="148" t="s">
        <v>96</v>
      </c>
      <c r="C379" s="150" t="s">
        <v>681</v>
      </c>
      <c r="D379" s="18">
        <v>47.284988000000006</v>
      </c>
      <c r="E379" s="150" t="s">
        <v>844</v>
      </c>
      <c r="F379" s="150" t="s">
        <v>845</v>
      </c>
      <c r="G379" s="18" t="s">
        <v>904</v>
      </c>
      <c r="H379" s="19" t="s">
        <v>704</v>
      </c>
      <c r="I379" s="20">
        <v>67375.097190999993</v>
      </c>
      <c r="J379" s="20">
        <v>63176.007966999998</v>
      </c>
      <c r="K379" s="20">
        <v>4199.0892239999994</v>
      </c>
      <c r="L379" s="20">
        <v>543.69948199999999</v>
      </c>
      <c r="M379" s="20">
        <v>8433.2043790000007</v>
      </c>
      <c r="N379" s="20">
        <v>1451.1722320000008</v>
      </c>
      <c r="O379" s="153">
        <v>-6968.518497</v>
      </c>
      <c r="P379" s="21">
        <v>-1311.6174339158129</v>
      </c>
      <c r="Q379" s="20">
        <v>179663.60393700001</v>
      </c>
      <c r="R379" s="20">
        <v>82543.284476999994</v>
      </c>
      <c r="S379" s="20">
        <v>314445.20706799999</v>
      </c>
      <c r="T379" s="20">
        <v>23636.370887000001</v>
      </c>
      <c r="U379" s="20">
        <v>343754.15614099998</v>
      </c>
      <c r="V379" s="20">
        <v>130493.978976</v>
      </c>
      <c r="W379" s="20">
        <v>279963.74643300002</v>
      </c>
      <c r="X379" s="20">
        <v>2000</v>
      </c>
      <c r="Y379" s="20">
        <v>285882.89988799999</v>
      </c>
      <c r="Z379" s="20">
        <v>57871.256253</v>
      </c>
      <c r="AA379" s="21">
        <v>10892.551789411473</v>
      </c>
      <c r="AB379" s="22">
        <v>6.2324054421711711E-2</v>
      </c>
      <c r="AC379" s="22">
        <v>-0.103428696766776</v>
      </c>
      <c r="AD379" s="23">
        <v>-2.0271808711286317E-2</v>
      </c>
      <c r="AE379" s="23">
        <v>-0.12041415632201276</v>
      </c>
      <c r="AF379" s="24">
        <v>0.17207838999060035</v>
      </c>
      <c r="AG379" s="27">
        <v>0.12316402060740372</v>
      </c>
      <c r="AH379" s="27">
        <v>1.1231640206074038</v>
      </c>
      <c r="AI379" s="27">
        <v>0.48142520182789261</v>
      </c>
      <c r="AJ379" s="27">
        <v>1.9539513683655199</v>
      </c>
      <c r="AK379" s="27">
        <v>0.35163498105689228</v>
      </c>
      <c r="AL379" s="27">
        <v>0.81623959620571562</v>
      </c>
      <c r="AM379" s="27">
        <v>2.8504840067497961</v>
      </c>
      <c r="AN379" s="23">
        <v>0.83164928999647481</v>
      </c>
      <c r="AO379" s="23">
        <v>3.4559470961826953E-2</v>
      </c>
      <c r="AP379" s="23">
        <v>4.9399808885811085</v>
      </c>
      <c r="AQ379" s="24">
        <v>53.2</v>
      </c>
      <c r="AR379" s="65" t="s">
        <v>77</v>
      </c>
      <c r="AS379" s="157">
        <v>0.2</v>
      </c>
      <c r="AU379" s="32"/>
    </row>
    <row r="380" spans="1:47" ht="18" customHeight="1" x14ac:dyDescent="0.25">
      <c r="A380" s="16">
        <v>379</v>
      </c>
      <c r="B380" s="148" t="s">
        <v>813</v>
      </c>
      <c r="C380" s="150" t="s">
        <v>681</v>
      </c>
      <c r="D380" s="18">
        <v>1185.42</v>
      </c>
      <c r="E380" s="150" t="s">
        <v>844</v>
      </c>
      <c r="F380" s="150" t="s">
        <v>861</v>
      </c>
      <c r="G380" s="18" t="s">
        <v>860</v>
      </c>
      <c r="H380" s="19" t="s">
        <v>704</v>
      </c>
      <c r="I380" s="20">
        <v>67460.813496000002</v>
      </c>
      <c r="J380" s="20" t="e">
        <v>#N/A</v>
      </c>
      <c r="K380" s="20" t="e">
        <v>#N/A</v>
      </c>
      <c r="L380" s="20" t="e">
        <v>#N/A</v>
      </c>
      <c r="M380" s="20" t="e">
        <v>#N/A</v>
      </c>
      <c r="N380" s="20" t="e">
        <v>#N/A</v>
      </c>
      <c r="O380" s="153">
        <v>4660.6777570000004</v>
      </c>
      <c r="P380" s="21">
        <v>337.73027224637679</v>
      </c>
      <c r="Q380" s="20" t="e">
        <v>#N/A</v>
      </c>
      <c r="R380" s="20" t="e">
        <v>#N/A</v>
      </c>
      <c r="S380" s="20" t="e">
        <v>#N/A</v>
      </c>
      <c r="T380" s="20" t="e">
        <v>#N/A</v>
      </c>
      <c r="U380" s="20" t="e">
        <v>#N/A</v>
      </c>
      <c r="V380" s="20" t="e">
        <v>#N/A</v>
      </c>
      <c r="W380" s="20" t="e">
        <v>#N/A</v>
      </c>
      <c r="X380" s="20" t="e">
        <v>#N/A</v>
      </c>
      <c r="Y380" s="20" t="e">
        <v>#N/A</v>
      </c>
      <c r="Z380" s="20" t="e">
        <v>#N/A</v>
      </c>
      <c r="AA380" s="21" t="e">
        <v>#N/A</v>
      </c>
      <c r="AB380" s="22" t="e">
        <v>#N/A</v>
      </c>
      <c r="AC380" s="22">
        <v>6.9087185811602295E-2</v>
      </c>
      <c r="AD380" s="23" t="e">
        <v>#N/A</v>
      </c>
      <c r="AE380" s="23" t="e">
        <v>#N/A</v>
      </c>
      <c r="AF380" s="24" t="e">
        <v>#N/A</v>
      </c>
      <c r="AG380" s="27" t="e">
        <v>#N/A</v>
      </c>
      <c r="AH380" s="27" t="e">
        <v>#N/A</v>
      </c>
      <c r="AI380" s="27" t="e">
        <v>#N/A</v>
      </c>
      <c r="AJ380" s="27" t="e">
        <v>#N/A</v>
      </c>
      <c r="AK380" s="27" t="e">
        <v>#N/A</v>
      </c>
      <c r="AL380" s="27" t="e">
        <v>#N/A</v>
      </c>
      <c r="AM380" s="27" t="e">
        <v>#N/A</v>
      </c>
      <c r="AN380" s="23" t="e">
        <v>#N/A</v>
      </c>
      <c r="AO380" s="23" t="e">
        <v>#N/A</v>
      </c>
      <c r="AP380" s="23" t="e">
        <v>#N/A</v>
      </c>
      <c r="AQ380" s="24" t="e">
        <v>#N/A</v>
      </c>
      <c r="AR380" s="65" t="e">
        <v>#N/A</v>
      </c>
      <c r="AS380" s="157" t="e">
        <v>#N/A</v>
      </c>
      <c r="AU380" s="32"/>
    </row>
    <row r="381" spans="1:47" ht="18" customHeight="1" x14ac:dyDescent="0.25">
      <c r="A381" s="16">
        <v>380</v>
      </c>
      <c r="B381" s="148" t="s">
        <v>97</v>
      </c>
      <c r="C381" s="150" t="s">
        <v>681</v>
      </c>
      <c r="D381" s="18">
        <v>110</v>
      </c>
      <c r="E381" s="150" t="s">
        <v>833</v>
      </c>
      <c r="F381" s="150" t="s">
        <v>835</v>
      </c>
      <c r="G381" s="18" t="s">
        <v>836</v>
      </c>
      <c r="H381" s="19" t="s">
        <v>704</v>
      </c>
      <c r="I381" s="20">
        <v>533842.26340699999</v>
      </c>
      <c r="J381" s="20">
        <v>415392.28659700003</v>
      </c>
      <c r="K381" s="20">
        <v>118449.97680999995</v>
      </c>
      <c r="L381" s="20">
        <v>4013.5007089999999</v>
      </c>
      <c r="M381" s="20">
        <v>2774.974205</v>
      </c>
      <c r="N381" s="20">
        <v>12068.162047</v>
      </c>
      <c r="O381" s="153">
        <v>8193.7123360000005</v>
      </c>
      <c r="P381" s="21">
        <v>1638.7424672000002</v>
      </c>
      <c r="Q381" s="20">
        <v>179651.24225899999</v>
      </c>
      <c r="R381" s="20">
        <v>35135.920428999998</v>
      </c>
      <c r="S381" s="20">
        <v>244099.12317800001</v>
      </c>
      <c r="T381" s="20">
        <v>51942.562334000002</v>
      </c>
      <c r="U381" s="20">
        <v>303900.23053</v>
      </c>
      <c r="V381" s="20">
        <v>89018.509067000006</v>
      </c>
      <c r="W381" s="20">
        <v>182548.000138</v>
      </c>
      <c r="X381" s="20">
        <v>0</v>
      </c>
      <c r="Y381" s="20">
        <v>189013.776556</v>
      </c>
      <c r="Z381" s="20">
        <v>114886.453974</v>
      </c>
      <c r="AA381" s="21">
        <v>22977.290794799999</v>
      </c>
      <c r="AB381" s="22">
        <v>0.22188197699831416</v>
      </c>
      <c r="AC381" s="22">
        <v>1.5348564356271535E-2</v>
      </c>
      <c r="AD381" s="23">
        <v>2.6961849688992404E-2</v>
      </c>
      <c r="AE381" s="23">
        <v>7.1320090859922636E-2</v>
      </c>
      <c r="AF381" s="24">
        <v>4.3489276495815208</v>
      </c>
      <c r="AG381" s="27">
        <v>0.33717774499566949</v>
      </c>
      <c r="AH381" s="27">
        <v>1.3371777449956694</v>
      </c>
      <c r="AI381" s="27">
        <v>0.35304621727041458</v>
      </c>
      <c r="AJ381" s="27">
        <v>8.6731522844851074</v>
      </c>
      <c r="AK381" s="27">
        <v>2.31221494142599</v>
      </c>
      <c r="AL381" s="27">
        <v>15.193632524463046</v>
      </c>
      <c r="AM381" s="27">
        <v>10.277549651368725</v>
      </c>
      <c r="AN381" s="23">
        <v>0.62195996438160384</v>
      </c>
      <c r="AO381" s="23">
        <v>0</v>
      </c>
      <c r="AP381" s="23">
        <v>1.645222478524542</v>
      </c>
      <c r="AQ381" s="24">
        <v>79.599999999999994</v>
      </c>
      <c r="AR381" s="65" t="s">
        <v>66</v>
      </c>
      <c r="AS381" s="157">
        <v>0.5</v>
      </c>
      <c r="AU381" s="32"/>
    </row>
    <row r="382" spans="1:47" ht="18" customHeight="1" x14ac:dyDescent="0.25">
      <c r="A382" s="16">
        <v>381</v>
      </c>
      <c r="B382" s="148" t="s">
        <v>98</v>
      </c>
      <c r="C382" s="150" t="s">
        <v>681</v>
      </c>
      <c r="D382" s="18">
        <v>161.26950840000001</v>
      </c>
      <c r="E382" s="150" t="s">
        <v>833</v>
      </c>
      <c r="F382" s="150" t="s">
        <v>834</v>
      </c>
      <c r="G382" s="18" t="s">
        <v>831</v>
      </c>
      <c r="H382" s="19" t="s">
        <v>704</v>
      </c>
      <c r="I382" s="20">
        <v>443864.56434799999</v>
      </c>
      <c r="J382" s="20">
        <v>380211.89463</v>
      </c>
      <c r="K382" s="20">
        <v>63652.669718000026</v>
      </c>
      <c r="L382" s="20">
        <v>31489.154673000001</v>
      </c>
      <c r="M382" s="20">
        <v>2101.3969590000002</v>
      </c>
      <c r="N382" s="20">
        <v>29173.552758000002</v>
      </c>
      <c r="O382" s="153">
        <v>22418.973226999999</v>
      </c>
      <c r="P382" s="21">
        <v>4281.6796692833477</v>
      </c>
      <c r="Q382" s="20">
        <v>16994.737099999998</v>
      </c>
      <c r="R382" s="20">
        <v>7527.0709139999999</v>
      </c>
      <c r="S382" s="20">
        <v>76520.556368000005</v>
      </c>
      <c r="T382" s="20">
        <v>25244.581547000002</v>
      </c>
      <c r="U382" s="20">
        <v>102568.380918</v>
      </c>
      <c r="V382" s="20">
        <v>0</v>
      </c>
      <c r="W382" s="20">
        <v>26561.990748</v>
      </c>
      <c r="X382" s="20">
        <v>0</v>
      </c>
      <c r="Y382" s="20">
        <v>26588.840747999999</v>
      </c>
      <c r="Z382" s="20">
        <v>75979.540169999993</v>
      </c>
      <c r="AA382" s="21">
        <v>14510.925595628591</v>
      </c>
      <c r="AB382" s="22">
        <v>0.14340561250141806</v>
      </c>
      <c r="AC382" s="22">
        <v>5.0508589844137704E-2</v>
      </c>
      <c r="AD382" s="23">
        <v>0.21857587130017408</v>
      </c>
      <c r="AE382" s="23">
        <v>0.29506592402163523</v>
      </c>
      <c r="AF382" s="24">
        <v>13.882932795278686</v>
      </c>
      <c r="AG382" s="27">
        <v>1.8808291175902041</v>
      </c>
      <c r="AH382" s="27">
        <v>2.8808291175902041</v>
      </c>
      <c r="AI382" s="27">
        <v>2.2410149838818851</v>
      </c>
      <c r="AJ382" s="27">
        <v>8.8846538894684919</v>
      </c>
      <c r="AK382" s="27">
        <v>22.372331645542197</v>
      </c>
      <c r="AL382" s="27">
        <v>58.969095604298431</v>
      </c>
      <c r="AM382" s="27">
        <v>17.582567709495176</v>
      </c>
      <c r="AN382" s="23">
        <v>0.25923038376960333</v>
      </c>
      <c r="AO382" s="23">
        <v>0</v>
      </c>
      <c r="AP382" s="23">
        <v>0.34994737647146779</v>
      </c>
      <c r="AQ382" s="24">
        <v>97.2</v>
      </c>
      <c r="AR382" s="65" t="s">
        <v>61</v>
      </c>
      <c r="AS382" s="157">
        <v>0.5</v>
      </c>
      <c r="AU382" s="32"/>
    </row>
    <row r="383" spans="1:47" ht="18" customHeight="1" x14ac:dyDescent="0.25">
      <c r="A383" s="16">
        <v>382</v>
      </c>
      <c r="B383" s="148" t="s">
        <v>753</v>
      </c>
      <c r="C383" s="150" t="s">
        <v>681</v>
      </c>
      <c r="D383" s="18">
        <v>1821.6</v>
      </c>
      <c r="E383" s="150" t="s">
        <v>844</v>
      </c>
      <c r="F383" s="150" t="s">
        <v>861</v>
      </c>
      <c r="G383" s="18" t="s">
        <v>862</v>
      </c>
      <c r="H383" s="19" t="s">
        <v>704</v>
      </c>
      <c r="I383" s="20" t="e">
        <v>#N/A</v>
      </c>
      <c r="J383" s="20" t="e">
        <v>#N/A</v>
      </c>
      <c r="K383" s="20" t="e">
        <v>#N/A</v>
      </c>
      <c r="L383" s="20" t="e">
        <v>#N/A</v>
      </c>
      <c r="M383" s="20" t="e">
        <v>#N/A</v>
      </c>
      <c r="N383" s="20" t="e">
        <v>#N/A</v>
      </c>
      <c r="O383" s="153" t="e">
        <v>#N/A</v>
      </c>
      <c r="P383" s="21" t="e">
        <v>#N/A</v>
      </c>
      <c r="Q383" s="20" t="e">
        <v>#N/A</v>
      </c>
      <c r="R383" s="20" t="e">
        <v>#N/A</v>
      </c>
      <c r="S383" s="20" t="e">
        <v>#N/A</v>
      </c>
      <c r="T383" s="20" t="e">
        <v>#N/A</v>
      </c>
      <c r="U383" s="20" t="e">
        <v>#N/A</v>
      </c>
      <c r="V383" s="20" t="e">
        <v>#N/A</v>
      </c>
      <c r="W383" s="20" t="e">
        <v>#N/A</v>
      </c>
      <c r="X383" s="20" t="e">
        <v>#N/A</v>
      </c>
      <c r="Y383" s="20" t="e">
        <v>#N/A</v>
      </c>
      <c r="Z383" s="20" t="e">
        <v>#N/A</v>
      </c>
      <c r="AA383" s="21" t="e">
        <v>#N/A</v>
      </c>
      <c r="AB383" s="22" t="e">
        <v>#N/A</v>
      </c>
      <c r="AC383" s="22" t="e">
        <v>#N/A</v>
      </c>
      <c r="AD383" s="23" t="e">
        <v>#N/A</v>
      </c>
      <c r="AE383" s="23" t="e">
        <v>#N/A</v>
      </c>
      <c r="AF383" s="24" t="e">
        <v>#N/A</v>
      </c>
      <c r="AG383" s="27" t="e">
        <v>#N/A</v>
      </c>
      <c r="AH383" s="27" t="e">
        <v>#N/A</v>
      </c>
      <c r="AI383" s="27" t="e">
        <v>#N/A</v>
      </c>
      <c r="AJ383" s="27" t="e">
        <v>#N/A</v>
      </c>
      <c r="AK383" s="27" t="e">
        <v>#N/A</v>
      </c>
      <c r="AL383" s="27" t="e">
        <v>#N/A</v>
      </c>
      <c r="AM383" s="27" t="e">
        <v>#N/A</v>
      </c>
      <c r="AN383" s="23" t="e">
        <v>#N/A</v>
      </c>
      <c r="AO383" s="23" t="e">
        <v>#N/A</v>
      </c>
      <c r="AP383" s="23" t="e">
        <v>#N/A</v>
      </c>
      <c r="AQ383" s="24" t="e">
        <v>#N/A</v>
      </c>
      <c r="AR383" s="65" t="e">
        <v>#N/A</v>
      </c>
      <c r="AS383" s="157" t="e">
        <v>#N/A</v>
      </c>
      <c r="AU383" s="32"/>
    </row>
    <row r="384" spans="1:47" ht="18" customHeight="1" x14ac:dyDescent="0.25">
      <c r="A384" s="16">
        <v>383</v>
      </c>
      <c r="B384" s="148" t="s">
        <v>103</v>
      </c>
      <c r="C384" s="150" t="s">
        <v>681</v>
      </c>
      <c r="D384" s="18">
        <v>2418.9958590000001</v>
      </c>
      <c r="E384" s="150" t="s">
        <v>795</v>
      </c>
      <c r="F384" s="150" t="s">
        <v>852</v>
      </c>
      <c r="G384" s="18" t="s">
        <v>850</v>
      </c>
      <c r="H384" s="19" t="s">
        <v>704</v>
      </c>
      <c r="I384" s="20">
        <v>3878981.026201</v>
      </c>
      <c r="J384" s="20">
        <v>2536561.8667970002</v>
      </c>
      <c r="K384" s="20">
        <v>1342419.1594040003</v>
      </c>
      <c r="L384" s="20">
        <v>855415.92919099994</v>
      </c>
      <c r="M384" s="20">
        <v>141531.927192</v>
      </c>
      <c r="N384" s="20">
        <v>891114.68339499994</v>
      </c>
      <c r="O384" s="153">
        <v>404310.97778900003</v>
      </c>
      <c r="P384" s="21">
        <v>1571.1160385316723</v>
      </c>
      <c r="Q384" s="20">
        <v>1626886.6385359999</v>
      </c>
      <c r="R384" s="20">
        <v>850511.82663699996</v>
      </c>
      <c r="S384" s="20">
        <v>4718887.9467529999</v>
      </c>
      <c r="T384" s="20">
        <v>2368574.163501</v>
      </c>
      <c r="U384" s="20">
        <v>8307197.6083770003</v>
      </c>
      <c r="V384" s="20">
        <v>743359.33050899999</v>
      </c>
      <c r="W384" s="20">
        <v>3087778.408477</v>
      </c>
      <c r="X384" s="20">
        <v>1225814.6951820001</v>
      </c>
      <c r="Y384" s="20">
        <v>4828301.7704950003</v>
      </c>
      <c r="Z384" s="20">
        <v>3478895.837882</v>
      </c>
      <c r="AA384" s="21">
        <v>13518.675839986545</v>
      </c>
      <c r="AB384" s="22">
        <v>0.34607520643604178</v>
      </c>
      <c r="AC384" s="22">
        <v>0.10423123368174206</v>
      </c>
      <c r="AD384" s="23">
        <v>4.8669960298198728E-2</v>
      </c>
      <c r="AE384" s="23">
        <v>0.11621819008963205</v>
      </c>
      <c r="AF384" s="24">
        <v>6.2962096332238007</v>
      </c>
      <c r="AG384" s="27">
        <v>0.52824695379631215</v>
      </c>
      <c r="AH384" s="27">
        <v>1.5282469537963121</v>
      </c>
      <c r="AI384" s="27">
        <v>1.0013676174845989</v>
      </c>
      <c r="AJ384" s="27">
        <v>2.3781241757073448</v>
      </c>
      <c r="AK384" s="27">
        <v>1.5591509615443135</v>
      </c>
      <c r="AL384" s="27">
        <v>4.5607608321436741</v>
      </c>
      <c r="AM384" s="27">
        <v>1.6376861176546234</v>
      </c>
      <c r="AN384" s="23">
        <v>0.58121908230835007</v>
      </c>
      <c r="AO384" s="23">
        <v>0.3523574008264338</v>
      </c>
      <c r="AP384" s="23">
        <v>1.3878833961969201</v>
      </c>
      <c r="AQ384" s="24">
        <v>89.6</v>
      </c>
      <c r="AR384" s="65" t="s">
        <v>64</v>
      </c>
      <c r="AS384" s="157">
        <v>0.5</v>
      </c>
      <c r="AU384" s="32"/>
    </row>
    <row r="385" spans="1:47" ht="18" customHeight="1" x14ac:dyDescent="0.25">
      <c r="A385" s="16">
        <v>384</v>
      </c>
      <c r="B385" s="148" t="s">
        <v>716</v>
      </c>
      <c r="C385" s="150" t="s">
        <v>681</v>
      </c>
      <c r="D385" s="18">
        <v>21.175000000000001</v>
      </c>
      <c r="E385" s="150" t="s">
        <v>833</v>
      </c>
      <c r="F385" s="150" t="s">
        <v>834</v>
      </c>
      <c r="G385" s="18" t="s">
        <v>831</v>
      </c>
      <c r="H385" s="19" t="s">
        <v>704</v>
      </c>
      <c r="I385" s="20">
        <v>61669.979075000003</v>
      </c>
      <c r="J385" s="20">
        <v>47655.340171999997</v>
      </c>
      <c r="K385" s="20">
        <v>14014.638902999999</v>
      </c>
      <c r="L385" s="20">
        <v>7723.242945</v>
      </c>
      <c r="M385" s="20">
        <v>1259.680572</v>
      </c>
      <c r="N385" s="20">
        <v>7404.1259190000001</v>
      </c>
      <c r="O385" s="153">
        <v>5996.3183259999996</v>
      </c>
      <c r="P385" s="21">
        <v>991.12699603305782</v>
      </c>
      <c r="Q385" s="20">
        <v>42242.692281000003</v>
      </c>
      <c r="R385" s="20">
        <v>6487.0811199999998</v>
      </c>
      <c r="S385" s="20">
        <v>54926.433771000004</v>
      </c>
      <c r="T385" s="20">
        <v>25166.152922000001</v>
      </c>
      <c r="U385" s="20">
        <v>97835.565852999993</v>
      </c>
      <c r="V385" s="20">
        <v>21400.238999000001</v>
      </c>
      <c r="W385" s="20">
        <v>30609.12617</v>
      </c>
      <c r="X385" s="20">
        <v>0</v>
      </c>
      <c r="Y385" s="20">
        <v>30609.12617</v>
      </c>
      <c r="Z385" s="20">
        <v>67226.439683000004</v>
      </c>
      <c r="AA385" s="21">
        <v>11111.808212066117</v>
      </c>
      <c r="AB385" s="22">
        <v>0.22725220785231795</v>
      </c>
      <c r="AC385" s="22">
        <v>9.7232371665110687E-2</v>
      </c>
      <c r="AD385" s="23">
        <v>6.1289759748613247E-2</v>
      </c>
      <c r="AE385" s="23">
        <v>8.9195833577905934E-2</v>
      </c>
      <c r="AF385" s="24">
        <v>5.8777805132331595</v>
      </c>
      <c r="AG385" s="27">
        <v>0.79444631858956472</v>
      </c>
      <c r="AH385" s="27">
        <v>1.7944463185895647</v>
      </c>
      <c r="AI385" s="27">
        <v>0.41437777150369398</v>
      </c>
      <c r="AJ385" s="27">
        <v>2.5360529252203867</v>
      </c>
      <c r="AK385" s="27">
        <v>1.1281321714770178</v>
      </c>
      <c r="AL385" s="27">
        <v>9.506583613525093</v>
      </c>
      <c r="AM385" s="27">
        <v>2.4505127687231338</v>
      </c>
      <c r="AN385" s="23">
        <v>0.31286297475900388</v>
      </c>
      <c r="AO385" s="23">
        <v>0</v>
      </c>
      <c r="AP385" s="23">
        <v>0.45531380680479994</v>
      </c>
      <c r="AQ385" s="24">
        <v>81.599999999999994</v>
      </c>
      <c r="AR385" s="65" t="s">
        <v>64</v>
      </c>
      <c r="AS385" s="157">
        <v>0.5</v>
      </c>
      <c r="AU385" s="32"/>
    </row>
    <row r="386" spans="1:47" ht="18" customHeight="1" x14ac:dyDescent="0.25">
      <c r="A386" s="16">
        <v>385</v>
      </c>
      <c r="B386" s="148" t="s">
        <v>811</v>
      </c>
      <c r="C386" s="150" t="s">
        <v>681</v>
      </c>
      <c r="D386" s="18">
        <v>311.41768400000007</v>
      </c>
      <c r="E386" s="150" t="s">
        <v>844</v>
      </c>
      <c r="F386" s="150" t="s">
        <v>856</v>
      </c>
      <c r="G386" s="18" t="s">
        <v>860</v>
      </c>
      <c r="H386" s="19" t="s">
        <v>704</v>
      </c>
      <c r="I386" s="20">
        <v>268514.38396599999</v>
      </c>
      <c r="J386" s="20">
        <v>196997.811965</v>
      </c>
      <c r="K386" s="20">
        <v>71516.572000999979</v>
      </c>
      <c r="L386" s="20">
        <v>26415.211557999999</v>
      </c>
      <c r="M386" s="20">
        <v>4548.2169979999999</v>
      </c>
      <c r="N386" s="20">
        <v>31625.918859000001</v>
      </c>
      <c r="O386" s="153">
        <v>18034.230657</v>
      </c>
      <c r="P386" s="21">
        <v>1431.2901920812267</v>
      </c>
      <c r="Q386" s="20">
        <v>9332.9099370000004</v>
      </c>
      <c r="R386" s="20">
        <v>61357.090605999998</v>
      </c>
      <c r="S386" s="20">
        <v>173751.99915600001</v>
      </c>
      <c r="T386" s="20">
        <v>143715.834535</v>
      </c>
      <c r="U386" s="20">
        <v>380712.34029999998</v>
      </c>
      <c r="V386" s="20">
        <v>27401.875507000001</v>
      </c>
      <c r="W386" s="20">
        <v>73346.394098999997</v>
      </c>
      <c r="X386" s="20">
        <v>27731.764563000001</v>
      </c>
      <c r="Y386" s="20">
        <v>101138.158662</v>
      </c>
      <c r="Z386" s="20">
        <v>279574.18163800001</v>
      </c>
      <c r="AA386" s="21">
        <v>22188.458811925288</v>
      </c>
      <c r="AB386" s="22">
        <v>0.26634167952080956</v>
      </c>
      <c r="AC386" s="22">
        <v>6.7162996598660957E-2</v>
      </c>
      <c r="AD386" s="23">
        <v>4.7369703442733405E-2</v>
      </c>
      <c r="AE386" s="23">
        <v>6.4506066158681263E-2</v>
      </c>
      <c r="AF386" s="24">
        <v>6.9534762463855513</v>
      </c>
      <c r="AG386" s="27">
        <v>1.3689235345568125</v>
      </c>
      <c r="AH386" s="27">
        <v>2.3689235345568123</v>
      </c>
      <c r="AI386" s="27">
        <v>2.2416792432505104</v>
      </c>
      <c r="AJ386" s="27">
        <v>2.6742967567753322</v>
      </c>
      <c r="AK386" s="27">
        <v>21.107865959791269</v>
      </c>
      <c r="AL386" s="27">
        <v>4.376256783266423</v>
      </c>
      <c r="AM386" s="27">
        <v>1.8683702101079684</v>
      </c>
      <c r="AN386" s="23">
        <v>0.26565505752270463</v>
      </c>
      <c r="AO386" s="23">
        <v>9.9192866810955446E-2</v>
      </c>
      <c r="AP386" s="23">
        <v>0.3617578635818251</v>
      </c>
      <c r="AQ386" s="24">
        <v>76.8</v>
      </c>
      <c r="AR386" s="65" t="s">
        <v>66</v>
      </c>
      <c r="AS386" s="157">
        <v>0.5</v>
      </c>
      <c r="AU386" s="32"/>
    </row>
    <row r="387" spans="1:47" ht="18" customHeight="1" x14ac:dyDescent="0.25">
      <c r="A387" s="16">
        <v>386</v>
      </c>
      <c r="B387" s="148" t="s">
        <v>107</v>
      </c>
      <c r="C387" s="150" t="s">
        <v>681</v>
      </c>
      <c r="D387" s="18">
        <v>84</v>
      </c>
      <c r="E387" s="150" t="s">
        <v>844</v>
      </c>
      <c r="F387" s="150" t="s">
        <v>879</v>
      </c>
      <c r="G387" s="18" t="s">
        <v>880</v>
      </c>
      <c r="H387" s="19" t="s">
        <v>704</v>
      </c>
      <c r="I387" s="20">
        <v>200404.17211499999</v>
      </c>
      <c r="J387" s="20">
        <v>182615.365941</v>
      </c>
      <c r="K387" s="20">
        <v>17788.80617399999</v>
      </c>
      <c r="L387" s="20">
        <v>348.764745</v>
      </c>
      <c r="M387" s="20">
        <v>8402.556525</v>
      </c>
      <c r="N387" s="20">
        <v>5658.3941479999994</v>
      </c>
      <c r="O387" s="153">
        <v>-2837.3891509999999</v>
      </c>
      <c r="P387" s="21">
        <v>-709.34728774999996</v>
      </c>
      <c r="Q387" s="20">
        <v>212534.830827</v>
      </c>
      <c r="R387" s="20">
        <v>72638.914371000006</v>
      </c>
      <c r="S387" s="20">
        <v>323355.780356</v>
      </c>
      <c r="T387" s="20">
        <v>21100.104457000001</v>
      </c>
      <c r="U387" s="20">
        <v>344771.28086</v>
      </c>
      <c r="V387" s="20">
        <v>208362.243189</v>
      </c>
      <c r="W387" s="20">
        <v>278729.948989</v>
      </c>
      <c r="X387" s="20">
        <v>0</v>
      </c>
      <c r="Y387" s="20">
        <v>278729.948989</v>
      </c>
      <c r="Z387" s="20">
        <v>66041.331871000002</v>
      </c>
      <c r="AA387" s="21">
        <v>16510.332967750001</v>
      </c>
      <c r="AB387" s="22">
        <v>8.8764649888586428E-2</v>
      </c>
      <c r="AC387" s="22">
        <v>-1.4158333736544125E-2</v>
      </c>
      <c r="AD387" s="23">
        <v>-8.2297723404408732E-3</v>
      </c>
      <c r="AE387" s="23">
        <v>-4.2963839017394971E-2</v>
      </c>
      <c r="AF387" s="24">
        <v>0.67341339878698403</v>
      </c>
      <c r="AG387" s="27">
        <v>0.16010418517588562</v>
      </c>
      <c r="AH387" s="27">
        <v>1.1601041851758855</v>
      </c>
      <c r="AI387" s="27">
        <v>0.3975925440770397</v>
      </c>
      <c r="AJ387" s="27">
        <v>4.4907661319940191</v>
      </c>
      <c r="AK387" s="27">
        <v>0.85922559248486674</v>
      </c>
      <c r="AL387" s="27">
        <v>2.7589092410088161</v>
      </c>
      <c r="AM387" s="27">
        <v>9.4977810429045295</v>
      </c>
      <c r="AN387" s="23">
        <v>0.80844886004928829</v>
      </c>
      <c r="AO387" s="23">
        <v>0</v>
      </c>
      <c r="AP387" s="23">
        <v>4.2205379736049142</v>
      </c>
      <c r="AQ387" s="24">
        <v>48.8</v>
      </c>
      <c r="AR387" s="65" t="s">
        <v>78</v>
      </c>
      <c r="AS387" s="157">
        <v>0.2</v>
      </c>
      <c r="AU387" s="32"/>
    </row>
    <row r="388" spans="1:47" ht="18" customHeight="1" x14ac:dyDescent="0.25">
      <c r="A388" s="16">
        <v>387</v>
      </c>
      <c r="B388" s="148" t="s">
        <v>108</v>
      </c>
      <c r="C388" s="150" t="s">
        <v>681</v>
      </c>
      <c r="D388" s="18">
        <v>56.167999999999992</v>
      </c>
      <c r="E388" s="150" t="s">
        <v>871</v>
      </c>
      <c r="F388" s="150" t="s">
        <v>872</v>
      </c>
      <c r="G388" s="18" t="s">
        <v>873</v>
      </c>
      <c r="H388" s="19" t="s">
        <v>704</v>
      </c>
      <c r="I388" s="20">
        <v>351198.22059699998</v>
      </c>
      <c r="J388" s="20">
        <v>314496.71922500001</v>
      </c>
      <c r="K388" s="20">
        <v>36701.501371999977</v>
      </c>
      <c r="L388" s="20">
        <v>6366.6260249999996</v>
      </c>
      <c r="M388" s="20">
        <v>338.31838800000003</v>
      </c>
      <c r="N388" s="20">
        <v>7494.3813389999996</v>
      </c>
      <c r="O388" s="153">
        <v>6013.6507819999997</v>
      </c>
      <c r="P388" s="21">
        <v>1498.9159476570292</v>
      </c>
      <c r="Q388" s="20">
        <v>6196.8957799999998</v>
      </c>
      <c r="R388" s="20">
        <v>40598.724993000003</v>
      </c>
      <c r="S388" s="20">
        <v>108126.970784</v>
      </c>
      <c r="T388" s="20">
        <v>46212.245106000002</v>
      </c>
      <c r="U388" s="20">
        <v>172641.509207</v>
      </c>
      <c r="V388" s="20">
        <v>7189.97</v>
      </c>
      <c r="W388" s="20">
        <v>84843.043137000001</v>
      </c>
      <c r="X388" s="20">
        <v>0</v>
      </c>
      <c r="Y388" s="20">
        <v>86059.141724999994</v>
      </c>
      <c r="Z388" s="20">
        <v>86582.367482000001</v>
      </c>
      <c r="AA388" s="21">
        <v>21580.849322532405</v>
      </c>
      <c r="AB388" s="22">
        <v>0.10450366550722065</v>
      </c>
      <c r="AC388" s="22">
        <v>1.7123238186621297E-2</v>
      </c>
      <c r="AD388" s="23">
        <v>3.4833168509836962E-2</v>
      </c>
      <c r="AE388" s="23">
        <v>6.9455836758566397E-2</v>
      </c>
      <c r="AF388" s="24">
        <v>22.151859327847113</v>
      </c>
      <c r="AG388" s="27">
        <v>0.27443531945692196</v>
      </c>
      <c r="AH388" s="27">
        <v>1.274435319456922</v>
      </c>
      <c r="AI388" s="27">
        <v>1.2013957919850751</v>
      </c>
      <c r="AJ388" s="27">
        <v>15.083289465652063</v>
      </c>
      <c r="AK388" s="27">
        <v>50.750687181155079</v>
      </c>
      <c r="AL388" s="27">
        <v>8.6504741382285602</v>
      </c>
      <c r="AM388" s="27">
        <v>7.5996788251995548</v>
      </c>
      <c r="AN388" s="23">
        <v>0.49848464671270726</v>
      </c>
      <c r="AO388" s="23">
        <v>0</v>
      </c>
      <c r="AP388" s="23">
        <v>0.99395690170855189</v>
      </c>
      <c r="AQ388" s="24">
        <v>77.2</v>
      </c>
      <c r="AR388" s="65" t="s">
        <v>66</v>
      </c>
      <c r="AS388" s="157">
        <v>0.5</v>
      </c>
      <c r="AU388" s="32"/>
    </row>
    <row r="389" spans="1:47" ht="18" customHeight="1" x14ac:dyDescent="0.25">
      <c r="A389" s="16">
        <v>388</v>
      </c>
      <c r="B389" s="148" t="s">
        <v>772</v>
      </c>
      <c r="C389" s="150" t="s">
        <v>681</v>
      </c>
      <c r="D389" s="18">
        <v>130</v>
      </c>
      <c r="E389" s="150" t="s">
        <v>848</v>
      </c>
      <c r="F389" s="150" t="s">
        <v>864</v>
      </c>
      <c r="G389" s="18" t="s">
        <v>893</v>
      </c>
      <c r="H389" s="19" t="s">
        <v>704</v>
      </c>
      <c r="I389" s="20">
        <v>699463.48337999999</v>
      </c>
      <c r="J389" s="20">
        <v>606927.98089699994</v>
      </c>
      <c r="K389" s="20">
        <v>92535.50248299996</v>
      </c>
      <c r="L389" s="20">
        <v>53955.330846999997</v>
      </c>
      <c r="M389" s="20">
        <v>8517.1382630000007</v>
      </c>
      <c r="N389" s="20">
        <v>54315.334482999999</v>
      </c>
      <c r="O389" s="153">
        <v>36559.130227000001</v>
      </c>
      <c r="P389" s="21">
        <v>3655.9130227000001</v>
      </c>
      <c r="Q389" s="20">
        <v>16275.086234</v>
      </c>
      <c r="R389" s="20">
        <v>38033.714012999997</v>
      </c>
      <c r="S389" s="20">
        <v>77772.957462999999</v>
      </c>
      <c r="T389" s="20">
        <v>259002.27798399999</v>
      </c>
      <c r="U389" s="20">
        <v>341256.63269200001</v>
      </c>
      <c r="V389" s="20">
        <v>59165.644115000003</v>
      </c>
      <c r="W389" s="20">
        <v>152782.35525699999</v>
      </c>
      <c r="X389" s="20">
        <v>27811.955754999999</v>
      </c>
      <c r="Y389" s="20">
        <v>181052.40229599999</v>
      </c>
      <c r="Z389" s="20">
        <v>160204.230396</v>
      </c>
      <c r="AA389" s="21">
        <v>16020.4230396</v>
      </c>
      <c r="AB389" s="22">
        <v>0.13229497276375737</v>
      </c>
      <c r="AC389" s="22">
        <v>5.2267389357248825E-2</v>
      </c>
      <c r="AD389" s="23">
        <v>0.10713090010472065</v>
      </c>
      <c r="AE389" s="23">
        <v>0.22820327613466576</v>
      </c>
      <c r="AF389" s="24">
        <v>6.3771812556989591</v>
      </c>
      <c r="AG389" s="27">
        <v>-0.49095589387808775</v>
      </c>
      <c r="AH389" s="27">
        <v>0.5090441061219122</v>
      </c>
      <c r="AI389" s="27">
        <v>0.40251946061148552</v>
      </c>
      <c r="AJ389" s="27">
        <v>-9.3250113179278209</v>
      </c>
      <c r="AK389" s="27">
        <v>37.29184424406165</v>
      </c>
      <c r="AL389" s="27">
        <v>18.390617417508111</v>
      </c>
      <c r="AM389" s="27">
        <v>2.7006074572950656</v>
      </c>
      <c r="AN389" s="23">
        <v>0.53054617830507689</v>
      </c>
      <c r="AO389" s="23">
        <v>0.17360312949447815</v>
      </c>
      <c r="AP389" s="23">
        <v>1.1301349649036516</v>
      </c>
      <c r="AQ389" s="24">
        <v>66.400000000000006</v>
      </c>
      <c r="AR389" s="65" t="s">
        <v>71</v>
      </c>
      <c r="AS389" s="157">
        <v>0.3</v>
      </c>
      <c r="AU389" s="32"/>
    </row>
    <row r="390" spans="1:47" ht="18" customHeight="1" x14ac:dyDescent="0.25">
      <c r="A390" s="16">
        <v>389</v>
      </c>
      <c r="B390" s="148" t="s">
        <v>730</v>
      </c>
      <c r="C390" s="150" t="s">
        <v>681</v>
      </c>
      <c r="D390" s="18">
        <v>207.89999999999998</v>
      </c>
      <c r="E390" s="150" t="s">
        <v>842</v>
      </c>
      <c r="F390" s="150" t="s">
        <v>846</v>
      </c>
      <c r="G390" s="18" t="s">
        <v>847</v>
      </c>
      <c r="H390" s="19" t="s">
        <v>704</v>
      </c>
      <c r="I390" s="20">
        <v>4744253.692857</v>
      </c>
      <c r="J390" s="20">
        <v>4540867.4191929996</v>
      </c>
      <c r="K390" s="20">
        <v>203386.27366400015</v>
      </c>
      <c r="L390" s="20">
        <v>28563.496576000001</v>
      </c>
      <c r="M390" s="20">
        <v>15773.904909000001</v>
      </c>
      <c r="N390" s="20">
        <v>44271.24295</v>
      </c>
      <c r="O390" s="153">
        <v>20364.731908000002</v>
      </c>
      <c r="P390" s="21">
        <v>1851.3392643636364</v>
      </c>
      <c r="Q390" s="20">
        <v>379711.532435</v>
      </c>
      <c r="R390" s="20">
        <v>469765.41321500001</v>
      </c>
      <c r="S390" s="20">
        <v>1033476.103575</v>
      </c>
      <c r="T390" s="20">
        <v>755.81166599999995</v>
      </c>
      <c r="U390" s="20">
        <v>1138200.247283</v>
      </c>
      <c r="V390" s="20">
        <v>74872.059125</v>
      </c>
      <c r="W390" s="20">
        <v>981630.79734799999</v>
      </c>
      <c r="X390" s="20">
        <v>0</v>
      </c>
      <c r="Y390" s="20">
        <v>986351.04220799997</v>
      </c>
      <c r="Z390" s="20">
        <v>151849.20507500001</v>
      </c>
      <c r="AA390" s="21">
        <v>13804.473188636364</v>
      </c>
      <c r="AB390" s="22">
        <v>4.287002484083445E-2</v>
      </c>
      <c r="AC390" s="22">
        <v>4.2925048335128793E-3</v>
      </c>
      <c r="AD390" s="23">
        <v>1.7892046638201573E-2</v>
      </c>
      <c r="AE390" s="23">
        <v>0.13411154768931213</v>
      </c>
      <c r="AF390" s="24">
        <v>2.8066127699768546</v>
      </c>
      <c r="AG390" s="27">
        <v>5.2815484566159324E-2</v>
      </c>
      <c r="AH390" s="27">
        <v>1.0528154845661593</v>
      </c>
      <c r="AI390" s="27">
        <v>0.66599843129028524</v>
      </c>
      <c r="AJ390" s="27">
        <v>91.507872903377518</v>
      </c>
      <c r="AK390" s="27">
        <v>11.958729275546343</v>
      </c>
      <c r="AL390" s="27">
        <v>10.099197513048225</v>
      </c>
      <c r="AM390" s="27">
        <v>6277.0315758224888</v>
      </c>
      <c r="AN390" s="23">
        <v>0.86658832183749779</v>
      </c>
      <c r="AO390" s="23">
        <v>0</v>
      </c>
      <c r="AP390" s="23">
        <v>6.4955956912703643</v>
      </c>
      <c r="AQ390" s="24">
        <v>66.400000000000006</v>
      </c>
      <c r="AR390" s="65" t="s">
        <v>71</v>
      </c>
      <c r="AS390" s="157">
        <v>0.3</v>
      </c>
      <c r="AU390" s="32"/>
    </row>
    <row r="391" spans="1:47" ht="18" customHeight="1" x14ac:dyDescent="0.25">
      <c r="A391" s="16">
        <v>390</v>
      </c>
      <c r="B391" s="148" t="s">
        <v>113</v>
      </c>
      <c r="C391" s="150" t="s">
        <v>681</v>
      </c>
      <c r="D391" s="18">
        <v>44.69829</v>
      </c>
      <c r="E391" s="150" t="s">
        <v>829</v>
      </c>
      <c r="F391" s="150" t="s">
        <v>896</v>
      </c>
      <c r="G391" s="18" t="s">
        <v>897</v>
      </c>
      <c r="H391" s="19" t="s">
        <v>704</v>
      </c>
      <c r="I391" s="20">
        <v>43817.876364000003</v>
      </c>
      <c r="J391" s="20">
        <v>39944.035596000002</v>
      </c>
      <c r="K391" s="20">
        <v>3873.8407680000018</v>
      </c>
      <c r="L391" s="20">
        <v>717.25907600000005</v>
      </c>
      <c r="M391" s="20">
        <v>3035.3370960000002</v>
      </c>
      <c r="N391" s="20">
        <v>2856.3501890000002</v>
      </c>
      <c r="O391" s="153">
        <v>-178.986907</v>
      </c>
      <c r="P391" s="21">
        <v>-39.242478595937342</v>
      </c>
      <c r="Q391" s="20">
        <v>35512.191916000003</v>
      </c>
      <c r="R391" s="20">
        <v>1937.5</v>
      </c>
      <c r="S391" s="20">
        <v>64480.238412999999</v>
      </c>
      <c r="T391" s="20">
        <v>1258.1025119999999</v>
      </c>
      <c r="U391" s="20">
        <v>121589.548268</v>
      </c>
      <c r="V391" s="20">
        <v>53117.431192999997</v>
      </c>
      <c r="W391" s="20">
        <v>56165.579001999999</v>
      </c>
      <c r="X391" s="20">
        <v>0</v>
      </c>
      <c r="Y391" s="20">
        <v>65508.329001999999</v>
      </c>
      <c r="Z391" s="20">
        <v>56081.219266</v>
      </c>
      <c r="AA391" s="21">
        <v>12295.681754420582</v>
      </c>
      <c r="AB391" s="22">
        <v>8.8407770742232536E-2</v>
      </c>
      <c r="AC391" s="22">
        <v>-4.0847919126234169E-3</v>
      </c>
      <c r="AD391" s="23">
        <v>-1.4720583269664624E-3</v>
      </c>
      <c r="AE391" s="23">
        <v>-3.1915658992905179E-3</v>
      </c>
      <c r="AF391" s="24">
        <v>0.94103228032370079</v>
      </c>
      <c r="AG391" s="27">
        <v>0.14803834588269665</v>
      </c>
      <c r="AH391" s="27">
        <v>1.1480383458826966</v>
      </c>
      <c r="AI391" s="27">
        <v>0.5157615573760661</v>
      </c>
      <c r="AJ391" s="27">
        <v>5.2699544500921469</v>
      </c>
      <c r="AK391" s="27">
        <v>1.1247978072004965</v>
      </c>
      <c r="AL391" s="27">
        <v>22.61567812335484</v>
      </c>
      <c r="AM391" s="27">
        <v>34.828542146651408</v>
      </c>
      <c r="AN391" s="23">
        <v>0.538766118758914</v>
      </c>
      <c r="AO391" s="23">
        <v>0</v>
      </c>
      <c r="AP391" s="23">
        <v>1.1680974461572613</v>
      </c>
      <c r="AQ391" s="24">
        <v>60.800000000000004</v>
      </c>
      <c r="AR391" s="65" t="s">
        <v>73</v>
      </c>
      <c r="AS391" s="157">
        <v>0.3</v>
      </c>
      <c r="AU391" s="32"/>
    </row>
    <row r="392" spans="1:47" ht="18" customHeight="1" x14ac:dyDescent="0.25">
      <c r="A392" s="16">
        <v>391</v>
      </c>
      <c r="B392" s="148" t="s">
        <v>115</v>
      </c>
      <c r="C392" s="150" t="s">
        <v>681</v>
      </c>
      <c r="D392" s="18">
        <v>61.92</v>
      </c>
      <c r="E392" s="150" t="s">
        <v>844</v>
      </c>
      <c r="F392" s="150" t="s">
        <v>845</v>
      </c>
      <c r="G392" s="18" t="s">
        <v>904</v>
      </c>
      <c r="H392" s="19" t="s">
        <v>704</v>
      </c>
      <c r="I392" s="20">
        <v>303897.95664400002</v>
      </c>
      <c r="J392" s="20">
        <v>265756.14017500001</v>
      </c>
      <c r="K392" s="20">
        <v>38141.816469000012</v>
      </c>
      <c r="L392" s="20">
        <v>4324.0327420000003</v>
      </c>
      <c r="M392" s="20">
        <v>6556.0272020000002</v>
      </c>
      <c r="N392" s="20">
        <v>12402.329551999999</v>
      </c>
      <c r="O392" s="153">
        <v>4106.788697</v>
      </c>
      <c r="P392" s="21">
        <v>238.76678470930233</v>
      </c>
      <c r="Q392" s="20">
        <v>87611.071584999998</v>
      </c>
      <c r="R392" s="20">
        <v>101306.677178</v>
      </c>
      <c r="S392" s="20">
        <v>340077.55738700001</v>
      </c>
      <c r="T392" s="20">
        <v>227344.457306</v>
      </c>
      <c r="U392" s="20">
        <v>627836.72452699998</v>
      </c>
      <c r="V392" s="20">
        <v>38676.005674</v>
      </c>
      <c r="W392" s="20">
        <v>285728.37998000003</v>
      </c>
      <c r="X392" s="20">
        <v>90666.943356000003</v>
      </c>
      <c r="Y392" s="20">
        <v>389889.293236</v>
      </c>
      <c r="Z392" s="20">
        <v>237947.43129099999</v>
      </c>
      <c r="AA392" s="21">
        <v>13834.152982034884</v>
      </c>
      <c r="AB392" s="22">
        <v>0.12550863089112863</v>
      </c>
      <c r="AC392" s="22">
        <v>1.3513709477852397E-2</v>
      </c>
      <c r="AD392" s="23">
        <v>6.5411731053069168E-3</v>
      </c>
      <c r="AE392" s="23">
        <v>1.7259226858295288E-2</v>
      </c>
      <c r="AF392" s="24">
        <v>1.8917446755279645</v>
      </c>
      <c r="AG392" s="27">
        <v>0.19021273774346192</v>
      </c>
      <c r="AH392" s="27">
        <v>1.1902127377434619</v>
      </c>
      <c r="AI392" s="27">
        <v>0.88358911291791098</v>
      </c>
      <c r="AJ392" s="27">
        <v>5.5915833715058039</v>
      </c>
      <c r="AK392" s="27">
        <v>3.0333625119191039</v>
      </c>
      <c r="AL392" s="27">
        <v>2.9997820983708587</v>
      </c>
      <c r="AM392" s="27">
        <v>1.3367291212864756</v>
      </c>
      <c r="AN392" s="23">
        <v>0.62100428026050092</v>
      </c>
      <c r="AO392" s="23">
        <v>0.38103770595076536</v>
      </c>
      <c r="AP392" s="23">
        <v>1.63855222609729</v>
      </c>
      <c r="AQ392" s="24">
        <v>72.400000000000006</v>
      </c>
      <c r="AR392" s="65" t="s">
        <v>68</v>
      </c>
      <c r="AS392" s="157">
        <v>0.3</v>
      </c>
      <c r="AU392" s="32"/>
    </row>
    <row r="393" spans="1:47" ht="18" customHeight="1" x14ac:dyDescent="0.25">
      <c r="A393" s="16">
        <v>392</v>
      </c>
      <c r="B393" s="148" t="s">
        <v>120</v>
      </c>
      <c r="C393" s="150" t="s">
        <v>681</v>
      </c>
      <c r="D393" s="18">
        <v>80.404565000000005</v>
      </c>
      <c r="E393" s="150" t="s">
        <v>848</v>
      </c>
      <c r="F393" s="150" t="s">
        <v>885</v>
      </c>
      <c r="G393" s="18" t="s">
        <v>882</v>
      </c>
      <c r="H393" s="19" t="s">
        <v>704</v>
      </c>
      <c r="I393" s="20">
        <v>265904.25859300001</v>
      </c>
      <c r="J393" s="20">
        <v>223727.873697</v>
      </c>
      <c r="K393" s="20">
        <v>42176.384896000003</v>
      </c>
      <c r="L393" s="20">
        <v>15501.995322999999</v>
      </c>
      <c r="M393" s="20">
        <v>3296.958196</v>
      </c>
      <c r="N393" s="20">
        <v>15958.973753999999</v>
      </c>
      <c r="O393" s="153">
        <v>9921.361723</v>
      </c>
      <c r="P393" s="21">
        <v>2430.8424023325042</v>
      </c>
      <c r="Q393" s="20">
        <v>50699.148768999999</v>
      </c>
      <c r="R393" s="20">
        <v>42231.777985000001</v>
      </c>
      <c r="S393" s="20">
        <v>104921.690867</v>
      </c>
      <c r="T393" s="20">
        <v>14388.992399999999</v>
      </c>
      <c r="U393" s="20">
        <v>123328.07998900001</v>
      </c>
      <c r="V393" s="20">
        <v>32510.036702000001</v>
      </c>
      <c r="W393" s="20">
        <v>40852.816272999997</v>
      </c>
      <c r="X393" s="20">
        <v>0</v>
      </c>
      <c r="Y393" s="20">
        <v>41360.794085000001</v>
      </c>
      <c r="Z393" s="20">
        <v>81967.285904000004</v>
      </c>
      <c r="AA393" s="21">
        <v>20082.883755528059</v>
      </c>
      <c r="AB393" s="22">
        <v>0.15861492824210943</v>
      </c>
      <c r="AC393" s="22">
        <v>3.7311781975579016E-2</v>
      </c>
      <c r="AD393" s="23">
        <v>8.0446900039998312E-2</v>
      </c>
      <c r="AE393" s="23">
        <v>0.12104050553314512</v>
      </c>
      <c r="AF393" s="24">
        <v>4.8405144394496888</v>
      </c>
      <c r="AG393" s="27">
        <v>1.5682853824778713</v>
      </c>
      <c r="AH393" s="27">
        <v>2.5682853824778711</v>
      </c>
      <c r="AI393" s="27">
        <v>1.3272657075991154</v>
      </c>
      <c r="AJ393" s="27">
        <v>4.1502876440083707</v>
      </c>
      <c r="AK393" s="27">
        <v>4.4128526637867029</v>
      </c>
      <c r="AL393" s="27">
        <v>6.2963074556663141</v>
      </c>
      <c r="AM393" s="27">
        <v>18.479699703851399</v>
      </c>
      <c r="AN393" s="23">
        <v>0.33537207494586063</v>
      </c>
      <c r="AO393" s="23">
        <v>0</v>
      </c>
      <c r="AP393" s="23">
        <v>0.50460123973656656</v>
      </c>
      <c r="AQ393" s="24">
        <v>88</v>
      </c>
      <c r="AR393" s="65" t="s">
        <v>64</v>
      </c>
      <c r="AS393" s="157">
        <v>0.5</v>
      </c>
      <c r="AU393" s="32"/>
    </row>
    <row r="394" spans="1:47" ht="18" customHeight="1" x14ac:dyDescent="0.25">
      <c r="A394" s="16">
        <v>393</v>
      </c>
      <c r="B394" s="148" t="s">
        <v>121</v>
      </c>
      <c r="C394" s="150" t="s">
        <v>681</v>
      </c>
      <c r="D394" s="18">
        <v>369</v>
      </c>
      <c r="E394" s="150" t="s">
        <v>844</v>
      </c>
      <c r="F394" s="150" t="s">
        <v>845</v>
      </c>
      <c r="G394" s="18" t="s">
        <v>904</v>
      </c>
      <c r="H394" s="19" t="s">
        <v>704</v>
      </c>
      <c r="I394" s="20">
        <v>535014.643881</v>
      </c>
      <c r="J394" s="20">
        <v>502093.94617000001</v>
      </c>
      <c r="K394" s="20">
        <v>32920.697711000008</v>
      </c>
      <c r="L394" s="20">
        <v>12630.909740999999</v>
      </c>
      <c r="M394" s="20">
        <v>7030.9770870000002</v>
      </c>
      <c r="N394" s="20">
        <v>19990.829496999999</v>
      </c>
      <c r="O394" s="153">
        <v>9096.6542140000001</v>
      </c>
      <c r="P394" s="21">
        <v>443.7392299512195</v>
      </c>
      <c r="Q394" s="20">
        <v>81068.782810000004</v>
      </c>
      <c r="R394" s="20">
        <v>277218.18238200003</v>
      </c>
      <c r="S394" s="20">
        <v>553619.56554700003</v>
      </c>
      <c r="T394" s="20">
        <v>160426.814102</v>
      </c>
      <c r="U394" s="20">
        <v>747701.49418599997</v>
      </c>
      <c r="V394" s="20">
        <v>89204.186929999996</v>
      </c>
      <c r="W394" s="20">
        <v>340401.83343</v>
      </c>
      <c r="X394" s="20">
        <v>38444.701943</v>
      </c>
      <c r="Y394" s="20">
        <v>435047.33266499999</v>
      </c>
      <c r="Z394" s="20">
        <v>312654.16152099997</v>
      </c>
      <c r="AA394" s="21">
        <v>15251.422513219512</v>
      </c>
      <c r="AB394" s="22">
        <v>6.1532330166129724E-2</v>
      </c>
      <c r="AC394" s="22">
        <v>1.7002626597307332E-2</v>
      </c>
      <c r="AD394" s="23">
        <v>1.2166157597295233E-2</v>
      </c>
      <c r="AE394" s="23">
        <v>2.9094940459920945E-2</v>
      </c>
      <c r="AF394" s="24">
        <v>2.8432505538899076</v>
      </c>
      <c r="AG394" s="27">
        <v>0.62637069245059163</v>
      </c>
      <c r="AH394" s="27">
        <v>1.6263706924505916</v>
      </c>
      <c r="AI394" s="27">
        <v>1.3882145638741838</v>
      </c>
      <c r="AJ394" s="27">
        <v>2.5092408523856671</v>
      </c>
      <c r="AK394" s="27">
        <v>6.1934314142442712</v>
      </c>
      <c r="AL394" s="27">
        <v>1.9299406672530686</v>
      </c>
      <c r="AM394" s="27">
        <v>3.334945263831242</v>
      </c>
      <c r="AN394" s="23">
        <v>0.58184627962877467</v>
      </c>
      <c r="AO394" s="23">
        <v>0.12296238679816131</v>
      </c>
      <c r="AP394" s="23">
        <v>1.3914650313579122</v>
      </c>
      <c r="AQ394" s="24">
        <v>77.2</v>
      </c>
      <c r="AR394" s="65" t="s">
        <v>66</v>
      </c>
      <c r="AS394" s="157">
        <v>0.5</v>
      </c>
      <c r="AU394" s="32"/>
    </row>
    <row r="395" spans="1:47" ht="18" customHeight="1" x14ac:dyDescent="0.25">
      <c r="A395" s="16">
        <v>394</v>
      </c>
      <c r="B395" s="148" t="s">
        <v>124</v>
      </c>
      <c r="C395" s="150" t="s">
        <v>681</v>
      </c>
      <c r="D395" s="18">
        <v>25.033611899999997</v>
      </c>
      <c r="E395" s="150" t="s">
        <v>844</v>
      </c>
      <c r="F395" s="150" t="s">
        <v>845</v>
      </c>
      <c r="G395" s="18" t="s">
        <v>904</v>
      </c>
      <c r="H395" s="19" t="s">
        <v>704</v>
      </c>
      <c r="I395" s="20">
        <v>85694.455451000002</v>
      </c>
      <c r="J395" s="20">
        <v>75854.028634000002</v>
      </c>
      <c r="K395" s="20">
        <v>9840.426817000005</v>
      </c>
      <c r="L395" s="20">
        <v>-5780.5119260000001</v>
      </c>
      <c r="M395" s="20">
        <v>5055.0452839999998</v>
      </c>
      <c r="N395" s="20">
        <v>-5452.1583129999999</v>
      </c>
      <c r="O395" s="153">
        <v>-10548.075321</v>
      </c>
      <c r="P395" s="21">
        <v>-1727.5616874167483</v>
      </c>
      <c r="Q395" s="20">
        <v>65236.977139000002</v>
      </c>
      <c r="R395" s="20">
        <v>61099.006702999999</v>
      </c>
      <c r="S395" s="20">
        <v>135223.03801799999</v>
      </c>
      <c r="T395" s="20">
        <v>26105.344863999999</v>
      </c>
      <c r="U395" s="20">
        <v>166617.25677499999</v>
      </c>
      <c r="V395" s="20">
        <v>51539.844343999997</v>
      </c>
      <c r="W395" s="20">
        <v>130473.81490899999</v>
      </c>
      <c r="X395" s="20">
        <v>0</v>
      </c>
      <c r="Y395" s="20">
        <v>131049.032909</v>
      </c>
      <c r="Z395" s="20">
        <v>35568.223866</v>
      </c>
      <c r="AA395" s="21">
        <v>5825.3566618007681</v>
      </c>
      <c r="AB395" s="22">
        <v>0.11483154616259567</v>
      </c>
      <c r="AC395" s="22">
        <v>-0.12308935584556434</v>
      </c>
      <c r="AD395" s="23">
        <v>-6.3307219943274692E-2</v>
      </c>
      <c r="AE395" s="23">
        <v>-0.2965589555649138</v>
      </c>
      <c r="AF395" s="24">
        <v>-1.0785577589694249</v>
      </c>
      <c r="AG395" s="27">
        <v>3.6399817942875223E-2</v>
      </c>
      <c r="AH395" s="27">
        <v>1.0363998179428753</v>
      </c>
      <c r="AI395" s="27">
        <v>0.53639928385486646</v>
      </c>
      <c r="AJ395" s="27">
        <v>18.04388917602229</v>
      </c>
      <c r="AK395" s="27">
        <v>1.162745914366607</v>
      </c>
      <c r="AL395" s="27">
        <v>1.4025507135910993</v>
      </c>
      <c r="AM395" s="27">
        <v>3.2826402369874477</v>
      </c>
      <c r="AN395" s="23">
        <v>0.78652737084711866</v>
      </c>
      <c r="AO395" s="23">
        <v>0</v>
      </c>
      <c r="AP395" s="23">
        <v>3.6844412980168797</v>
      </c>
      <c r="AQ395" s="24">
        <v>54</v>
      </c>
      <c r="AR395" s="65" t="s">
        <v>77</v>
      </c>
      <c r="AS395" s="157">
        <v>0.2</v>
      </c>
      <c r="AU395" s="32"/>
    </row>
    <row r="396" spans="1:47" ht="18" customHeight="1" x14ac:dyDescent="0.25">
      <c r="A396" s="16">
        <v>395</v>
      </c>
      <c r="B396" s="148" t="s">
        <v>1010</v>
      </c>
      <c r="C396" s="150" t="s">
        <v>681</v>
      </c>
      <c r="D396" s="18">
        <v>4.7711905000000003</v>
      </c>
      <c r="E396" s="150" t="s">
        <v>848</v>
      </c>
      <c r="F396" s="150" t="s">
        <v>849</v>
      </c>
      <c r="G396" s="18" t="s">
        <v>847</v>
      </c>
      <c r="H396" s="19" t="s">
        <v>704</v>
      </c>
      <c r="I396" s="20">
        <v>0</v>
      </c>
      <c r="J396" s="20">
        <v>0</v>
      </c>
      <c r="K396" s="20" t="e">
        <v>#N/A</v>
      </c>
      <c r="L396" s="20">
        <v>-7537.7176939999999</v>
      </c>
      <c r="M396" s="20" t="e">
        <v>#N/A</v>
      </c>
      <c r="N396" s="20" t="e">
        <v>#N/A</v>
      </c>
      <c r="O396" s="153">
        <v>-8043.8451690000002</v>
      </c>
      <c r="P396" s="21">
        <v>-842.95996659533921</v>
      </c>
      <c r="Q396" s="20">
        <v>7439.7829899999997</v>
      </c>
      <c r="R396" s="20">
        <v>26053.066860999999</v>
      </c>
      <c r="S396" s="20">
        <v>45939.341353000003</v>
      </c>
      <c r="T396" s="20">
        <v>13241.823269</v>
      </c>
      <c r="U396" s="20">
        <v>81425.654909999997</v>
      </c>
      <c r="V396" s="20">
        <v>0</v>
      </c>
      <c r="W396" s="20">
        <v>36591.888291000003</v>
      </c>
      <c r="X396" s="20">
        <v>0</v>
      </c>
      <c r="Y396" s="20">
        <v>36676.388291000003</v>
      </c>
      <c r="Z396" s="20">
        <v>44749.266619000002</v>
      </c>
      <c r="AA396" s="21">
        <v>4689.5283911845481</v>
      </c>
      <c r="AB396" s="22">
        <v>0</v>
      </c>
      <c r="AC396" s="22">
        <v>0</v>
      </c>
      <c r="AD396" s="23">
        <v>-9.8787601744080342E-2</v>
      </c>
      <c r="AE396" s="23">
        <v>-0.17975367590906349</v>
      </c>
      <c r="AF396" s="24" t="e">
        <v>#N/A</v>
      </c>
      <c r="AG396" s="27">
        <v>0.25545150847815262</v>
      </c>
      <c r="AH396" s="27">
        <v>1.2554515084781526</v>
      </c>
      <c r="AI396" s="27">
        <v>1.052133687576577</v>
      </c>
      <c r="AJ396" s="27">
        <v>0</v>
      </c>
      <c r="AK396" s="27">
        <v>0</v>
      </c>
      <c r="AL396" s="27">
        <v>0</v>
      </c>
      <c r="AM396" s="27">
        <v>0</v>
      </c>
      <c r="AN396" s="23">
        <v>0.45042791895918449</v>
      </c>
      <c r="AO396" s="23">
        <v>0</v>
      </c>
      <c r="AP396" s="23">
        <v>0.81959752778222394</v>
      </c>
      <c r="AQ396" s="24" t="e">
        <v>#N/A</v>
      </c>
      <c r="AR396" s="65" t="e">
        <v>#N/A</v>
      </c>
      <c r="AS396" s="157" t="e">
        <v>#N/A</v>
      </c>
      <c r="AU396" s="32"/>
    </row>
    <row r="397" spans="1:47" ht="18" customHeight="1" x14ac:dyDescent="0.25">
      <c r="A397" s="16">
        <v>396</v>
      </c>
      <c r="B397" s="148" t="s">
        <v>125</v>
      </c>
      <c r="C397" s="150" t="s">
        <v>681</v>
      </c>
      <c r="D397" s="18">
        <v>422.71199999999999</v>
      </c>
      <c r="E397" s="150" t="s">
        <v>844</v>
      </c>
      <c r="F397" s="150" t="s">
        <v>845</v>
      </c>
      <c r="G397" s="18" t="s">
        <v>841</v>
      </c>
      <c r="H397" s="19" t="s">
        <v>704</v>
      </c>
      <c r="I397" s="20">
        <v>538662.86406000005</v>
      </c>
      <c r="J397" s="20">
        <v>413714.85012199997</v>
      </c>
      <c r="K397" s="20">
        <v>124948.01393800005</v>
      </c>
      <c r="L397" s="20">
        <v>27009.857208000001</v>
      </c>
      <c r="M397" s="20">
        <v>4779.7842600000004</v>
      </c>
      <c r="N397" s="20">
        <v>36172.191250999997</v>
      </c>
      <c r="O397" s="153">
        <v>24554.652146</v>
      </c>
      <c r="P397" s="21">
        <v>1794.9307124269005</v>
      </c>
      <c r="Q397" s="20">
        <v>146205.82835</v>
      </c>
      <c r="R397" s="20">
        <v>102336.61903</v>
      </c>
      <c r="S397" s="20">
        <v>392368.45494299999</v>
      </c>
      <c r="T397" s="20">
        <v>62761.980024999997</v>
      </c>
      <c r="U397" s="20">
        <v>470791.14611799998</v>
      </c>
      <c r="V397" s="20">
        <v>43197.326740999997</v>
      </c>
      <c r="W397" s="20">
        <v>234113.02760299999</v>
      </c>
      <c r="X397" s="20">
        <v>0</v>
      </c>
      <c r="Y397" s="20">
        <v>263054.58693500003</v>
      </c>
      <c r="Z397" s="20">
        <v>207736.559183</v>
      </c>
      <c r="AA397" s="21">
        <v>15185.420992909356</v>
      </c>
      <c r="AB397" s="22">
        <v>0.23195958413810844</v>
      </c>
      <c r="AC397" s="22">
        <v>4.5584453253241029E-2</v>
      </c>
      <c r="AD397" s="23">
        <v>5.2156146835959351E-2</v>
      </c>
      <c r="AE397" s="23">
        <v>0.11820091871440516</v>
      </c>
      <c r="AF397" s="24">
        <v>7.5677455892120102</v>
      </c>
      <c r="AG397" s="27">
        <v>0.67597873112966422</v>
      </c>
      <c r="AH397" s="27">
        <v>1.6759787311296643</v>
      </c>
      <c r="AI397" s="27">
        <v>1.0514691519449881</v>
      </c>
      <c r="AJ397" s="27">
        <v>3.4037560234994215</v>
      </c>
      <c r="AK397" s="27">
        <v>2.8296741298959303</v>
      </c>
      <c r="AL397" s="27">
        <v>5.2636374854448817</v>
      </c>
      <c r="AM397" s="27">
        <v>8.5826301822446371</v>
      </c>
      <c r="AN397" s="23">
        <v>0.55875007230715323</v>
      </c>
      <c r="AO397" s="23">
        <v>0</v>
      </c>
      <c r="AP397" s="23">
        <v>1.2662893232157035</v>
      </c>
      <c r="AQ397" s="24">
        <v>83.6</v>
      </c>
      <c r="AR397" s="65" t="s">
        <v>64</v>
      </c>
      <c r="AS397" s="157">
        <v>0.5</v>
      </c>
      <c r="AU397" s="32"/>
    </row>
    <row r="398" spans="1:47" ht="18" customHeight="1" x14ac:dyDescent="0.25">
      <c r="A398" s="16">
        <v>397</v>
      </c>
      <c r="B398" s="148" t="s">
        <v>126</v>
      </c>
      <c r="C398" s="150" t="s">
        <v>681</v>
      </c>
      <c r="D398" s="18">
        <v>29.039755799999995</v>
      </c>
      <c r="E398" s="150" t="s">
        <v>795</v>
      </c>
      <c r="F398" s="150" t="s">
        <v>855</v>
      </c>
      <c r="G398" s="18" t="s">
        <v>854</v>
      </c>
      <c r="H398" s="19" t="s">
        <v>704</v>
      </c>
      <c r="I398" s="20">
        <v>81198.453810999999</v>
      </c>
      <c r="J398" s="20">
        <v>54338.418694</v>
      </c>
      <c r="K398" s="20">
        <v>26860.035116999999</v>
      </c>
      <c r="L398" s="20">
        <v>9460.8100240000003</v>
      </c>
      <c r="M398" s="20">
        <v>10087.238686000001</v>
      </c>
      <c r="N398" s="20">
        <v>10337.639075000001</v>
      </c>
      <c r="O398" s="153">
        <v>250.40038899999999</v>
      </c>
      <c r="P398" s="21">
        <v>28.454828938334256</v>
      </c>
      <c r="Q398" s="20">
        <v>14530.115226</v>
      </c>
      <c r="R398" s="20">
        <v>9043.4251729999996</v>
      </c>
      <c r="S398" s="20">
        <v>72335.843659000006</v>
      </c>
      <c r="T398" s="20">
        <v>143287.195274</v>
      </c>
      <c r="U398" s="20">
        <v>234951.81143900001</v>
      </c>
      <c r="V398" s="20">
        <v>95254.855213000003</v>
      </c>
      <c r="W398" s="20">
        <v>119430.28383499999</v>
      </c>
      <c r="X398" s="20">
        <v>20755.312329</v>
      </c>
      <c r="Y398" s="20">
        <v>142249.59616399999</v>
      </c>
      <c r="Z398" s="20">
        <v>92702.215274999995</v>
      </c>
      <c r="AA398" s="21">
        <v>10534.431229876251</v>
      </c>
      <c r="AB398" s="22">
        <v>0.33079490872474293</v>
      </c>
      <c r="AC398" s="22">
        <v>3.0838073540518343E-3</v>
      </c>
      <c r="AD398" s="23">
        <v>1.065752110896199E-3</v>
      </c>
      <c r="AE398" s="23">
        <v>2.7011262703613963E-3</v>
      </c>
      <c r="AF398" s="24">
        <v>1.0248234821039308</v>
      </c>
      <c r="AG398" s="27">
        <v>-0.3943257829066516</v>
      </c>
      <c r="AH398" s="27">
        <v>0.60567421709334845</v>
      </c>
      <c r="AI398" s="27">
        <v>0.48401231728513716</v>
      </c>
      <c r="AJ398" s="27">
        <v>-1.7241622048706273</v>
      </c>
      <c r="AK398" s="27">
        <v>3.7397101020071428</v>
      </c>
      <c r="AL398" s="27">
        <v>8.9787278887899298</v>
      </c>
      <c r="AM398" s="27">
        <v>0.56668325216170778</v>
      </c>
      <c r="AN398" s="23">
        <v>0.60544158094704414</v>
      </c>
      <c r="AO398" s="23">
        <v>0.22389230146690259</v>
      </c>
      <c r="AP398" s="23">
        <v>1.5344789306492654</v>
      </c>
      <c r="AQ398" s="24">
        <v>57.2</v>
      </c>
      <c r="AR398" s="65" t="s">
        <v>75</v>
      </c>
      <c r="AS398" s="157">
        <v>0.2</v>
      </c>
      <c r="AU398" s="32"/>
    </row>
    <row r="399" spans="1:47" ht="18" customHeight="1" x14ac:dyDescent="0.25">
      <c r="A399" s="16">
        <v>398</v>
      </c>
      <c r="B399" s="148" t="s">
        <v>785</v>
      </c>
      <c r="C399" s="150" t="s">
        <v>681</v>
      </c>
      <c r="D399" s="18">
        <v>35.089976800000002</v>
      </c>
      <c r="E399" s="150" t="s">
        <v>833</v>
      </c>
      <c r="F399" s="150" t="s">
        <v>834</v>
      </c>
      <c r="G399" s="18" t="s">
        <v>899</v>
      </c>
      <c r="H399" s="19" t="s">
        <v>704</v>
      </c>
      <c r="I399" s="20">
        <v>156853.99192299999</v>
      </c>
      <c r="J399" s="20">
        <v>141949.01230599999</v>
      </c>
      <c r="K399" s="20">
        <v>14904.979617000006</v>
      </c>
      <c r="L399" s="20">
        <v>11475.400491</v>
      </c>
      <c r="M399" s="20">
        <v>1302.521986</v>
      </c>
      <c r="N399" s="20">
        <v>10298.191382999999</v>
      </c>
      <c r="O399" s="153">
        <v>8690.0371759999998</v>
      </c>
      <c r="P399" s="21">
        <v>718.18536541181186</v>
      </c>
      <c r="Q399" s="20">
        <v>31315.261159999998</v>
      </c>
      <c r="R399" s="20">
        <v>37979.784</v>
      </c>
      <c r="S399" s="20">
        <v>95830.399565999993</v>
      </c>
      <c r="T399" s="20">
        <v>52016.292759999997</v>
      </c>
      <c r="U399" s="20">
        <v>161423.27850700001</v>
      </c>
      <c r="V399" s="20">
        <v>12007.420260000001</v>
      </c>
      <c r="W399" s="20">
        <v>24043.501348999998</v>
      </c>
      <c r="X399" s="20">
        <v>0</v>
      </c>
      <c r="Y399" s="20">
        <v>24085.680767000002</v>
      </c>
      <c r="Z399" s="20">
        <v>137337.59774</v>
      </c>
      <c r="AA399" s="21">
        <v>11350.222193535335</v>
      </c>
      <c r="AB399" s="22">
        <v>9.5024547569799167E-2</v>
      </c>
      <c r="AC399" s="22">
        <v>5.5402078515578747E-2</v>
      </c>
      <c r="AD399" s="23">
        <v>5.3833853805807581E-2</v>
      </c>
      <c r="AE399" s="23">
        <v>6.3275004944032154E-2</v>
      </c>
      <c r="AF399" s="24">
        <v>7.906347450322424</v>
      </c>
      <c r="AG399" s="27">
        <v>2.9857089936689154</v>
      </c>
      <c r="AH399" s="27">
        <v>3.9857089936689154</v>
      </c>
      <c r="AI399" s="27">
        <v>2.6832671943050119</v>
      </c>
      <c r="AJ399" s="27">
        <v>2.1849946970665339</v>
      </c>
      <c r="AK399" s="27">
        <v>4.5329020754684324</v>
      </c>
      <c r="AL399" s="27">
        <v>4.1299337543099242</v>
      </c>
      <c r="AM399" s="27">
        <v>3.0154781050374879</v>
      </c>
      <c r="AN399" s="23">
        <v>0.14920822442567069</v>
      </c>
      <c r="AO399" s="23">
        <v>0</v>
      </c>
      <c r="AP399" s="23">
        <v>0.17537572495332043</v>
      </c>
      <c r="AQ399" s="24">
        <v>71.599999999999994</v>
      </c>
      <c r="AR399" s="65" t="s">
        <v>68</v>
      </c>
      <c r="AS399" s="157">
        <v>0.3</v>
      </c>
      <c r="AU399" s="32"/>
    </row>
    <row r="400" spans="1:47" ht="18" customHeight="1" x14ac:dyDescent="0.25">
      <c r="A400" s="16">
        <v>399</v>
      </c>
      <c r="B400" s="148" t="s">
        <v>131</v>
      </c>
      <c r="C400" s="150" t="s">
        <v>681</v>
      </c>
      <c r="D400" s="18">
        <v>38.048543100000003</v>
      </c>
      <c r="E400" s="150" t="s">
        <v>844</v>
      </c>
      <c r="F400" s="150" t="s">
        <v>845</v>
      </c>
      <c r="G400" s="18" t="s">
        <v>904</v>
      </c>
      <c r="H400" s="19" t="s">
        <v>704</v>
      </c>
      <c r="I400" s="20">
        <v>1564478.7812590001</v>
      </c>
      <c r="J400" s="20">
        <v>1432038.3453540001</v>
      </c>
      <c r="K400" s="20">
        <v>132440.43590500008</v>
      </c>
      <c r="L400" s="20">
        <v>43154.553123999998</v>
      </c>
      <c r="M400" s="20">
        <v>15012.782896000001</v>
      </c>
      <c r="N400" s="20">
        <v>26365.825745000002</v>
      </c>
      <c r="O400" s="153">
        <v>6636.51872</v>
      </c>
      <c r="P400" s="21">
        <v>1412.8215498479888</v>
      </c>
      <c r="Q400" s="20">
        <v>99437.768494000004</v>
      </c>
      <c r="R400" s="20">
        <v>183868.3076</v>
      </c>
      <c r="S400" s="20">
        <v>317559.61214099999</v>
      </c>
      <c r="T400" s="20">
        <v>159316.220122</v>
      </c>
      <c r="U400" s="20">
        <v>483433.73115200002</v>
      </c>
      <c r="V400" s="20">
        <v>169142.37442599999</v>
      </c>
      <c r="W400" s="20">
        <v>412147.592894</v>
      </c>
      <c r="X400" s="20">
        <v>12013.09</v>
      </c>
      <c r="Y400" s="20">
        <v>427957.69306399999</v>
      </c>
      <c r="Z400" s="20">
        <v>55476.038088000001</v>
      </c>
      <c r="AA400" s="21">
        <v>11810.0687148991</v>
      </c>
      <c r="AB400" s="22">
        <v>8.4654670610757557E-2</v>
      </c>
      <c r="AC400" s="22">
        <v>4.2419998273542084E-3</v>
      </c>
      <c r="AD400" s="23">
        <v>1.3727876836780681E-2</v>
      </c>
      <c r="AE400" s="23">
        <v>0.11962856304685432</v>
      </c>
      <c r="AF400" s="24">
        <v>1.7562250735021887</v>
      </c>
      <c r="AG400" s="27">
        <v>-0.22950026248807193</v>
      </c>
      <c r="AH400" s="27">
        <v>0.77049973751192802</v>
      </c>
      <c r="AI400" s="27">
        <v>0.52923236094963344</v>
      </c>
      <c r="AJ400" s="27">
        <v>-16.53993212250046</v>
      </c>
      <c r="AK400" s="27">
        <v>14.401352393989093</v>
      </c>
      <c r="AL400" s="27">
        <v>8.5086919093337006</v>
      </c>
      <c r="AM400" s="27">
        <v>9.8199591985107677</v>
      </c>
      <c r="AN400" s="23">
        <v>0.88524582685655129</v>
      </c>
      <c r="AO400" s="23">
        <v>0.21654556478860279</v>
      </c>
      <c r="AP400" s="23">
        <v>7.714280035375694</v>
      </c>
      <c r="AQ400" s="24">
        <v>57.2</v>
      </c>
      <c r="AR400" s="65" t="s">
        <v>75</v>
      </c>
      <c r="AS400" s="157">
        <v>0.2</v>
      </c>
      <c r="AU400" s="32"/>
    </row>
    <row r="401" spans="1:47" ht="18" customHeight="1" x14ac:dyDescent="0.25">
      <c r="A401" s="16">
        <v>400</v>
      </c>
      <c r="B401" s="148" t="s">
        <v>132</v>
      </c>
      <c r="C401" s="150" t="s">
        <v>681</v>
      </c>
      <c r="D401" s="18">
        <v>962.66876719999993</v>
      </c>
      <c r="E401" s="150" t="s">
        <v>844</v>
      </c>
      <c r="F401" s="150" t="s">
        <v>845</v>
      </c>
      <c r="G401" s="18" t="s">
        <v>904</v>
      </c>
      <c r="H401" s="19" t="s">
        <v>704</v>
      </c>
      <c r="I401" s="20">
        <v>870244.23465500004</v>
      </c>
      <c r="J401" s="20">
        <v>625637.07988800004</v>
      </c>
      <c r="K401" s="20">
        <v>244607.154767</v>
      </c>
      <c r="L401" s="20">
        <v>161731.06214600001</v>
      </c>
      <c r="M401" s="20" t="e">
        <v>#N/A</v>
      </c>
      <c r="N401" s="20" t="e">
        <v>#N/A</v>
      </c>
      <c r="O401" s="153">
        <v>131703.72732599999</v>
      </c>
      <c r="P401" s="21">
        <v>1669.0948414693723</v>
      </c>
      <c r="Q401" s="20">
        <v>396471.66946599999</v>
      </c>
      <c r="R401" s="20">
        <v>62087.499206</v>
      </c>
      <c r="S401" s="20">
        <v>1166572.4947540001</v>
      </c>
      <c r="T401" s="20">
        <v>1288678.800448</v>
      </c>
      <c r="U401" s="20">
        <v>2514697.180718</v>
      </c>
      <c r="V401" s="20">
        <v>304577.73798799998</v>
      </c>
      <c r="W401" s="20">
        <v>1511174.2894880001</v>
      </c>
      <c r="X401" s="20">
        <v>180.66762800000001</v>
      </c>
      <c r="Y401" s="20">
        <v>1570201.050937</v>
      </c>
      <c r="Z401" s="20">
        <v>944496.12978099997</v>
      </c>
      <c r="AA401" s="21">
        <v>11969.69630254376</v>
      </c>
      <c r="AB401" s="22">
        <v>0.28107874206598121</v>
      </c>
      <c r="AC401" s="22">
        <v>0.1513411087155466</v>
      </c>
      <c r="AD401" s="23">
        <v>5.2373593264376968E-2</v>
      </c>
      <c r="AE401" s="23">
        <v>0.13944337427463901</v>
      </c>
      <c r="AF401" s="24" t="e">
        <v>#N/A</v>
      </c>
      <c r="AG401" s="27">
        <v>-0.22803577134094458</v>
      </c>
      <c r="AH401" s="27">
        <v>0.77196422865905545</v>
      </c>
      <c r="AI401" s="27">
        <v>0.50960423999068793</v>
      </c>
      <c r="AJ401" s="27">
        <v>-2.5253618755141605</v>
      </c>
      <c r="AK401" s="27">
        <v>1.5780120701452856</v>
      </c>
      <c r="AL401" s="27">
        <v>14.016416279992503</v>
      </c>
      <c r="AM401" s="27">
        <v>0.67529956599927454</v>
      </c>
      <c r="AN401" s="23">
        <v>0.62440959610440006</v>
      </c>
      <c r="AO401" s="23">
        <v>1.9128466735156592E-4</v>
      </c>
      <c r="AP401" s="23">
        <v>1.6624748386222419</v>
      </c>
      <c r="AQ401" s="24" t="e">
        <v>#N/A</v>
      </c>
      <c r="AR401" s="65" t="e">
        <v>#N/A</v>
      </c>
      <c r="AS401" s="157" t="e">
        <v>#N/A</v>
      </c>
      <c r="AU401" s="32"/>
    </row>
    <row r="402" spans="1:47" ht="18" customHeight="1" x14ac:dyDescent="0.25">
      <c r="A402" s="16">
        <v>401</v>
      </c>
      <c r="B402" s="148" t="s">
        <v>133</v>
      </c>
      <c r="C402" s="150" t="s">
        <v>681</v>
      </c>
      <c r="D402" s="18">
        <v>110.55</v>
      </c>
      <c r="E402" s="150" t="s">
        <v>844</v>
      </c>
      <c r="F402" s="150" t="s">
        <v>845</v>
      </c>
      <c r="G402" s="18" t="s">
        <v>904</v>
      </c>
      <c r="H402" s="19" t="s">
        <v>704</v>
      </c>
      <c r="I402" s="20">
        <v>174255.389914</v>
      </c>
      <c r="J402" s="20" t="e">
        <v>#N/A</v>
      </c>
      <c r="K402" s="20" t="e">
        <v>#N/A</v>
      </c>
      <c r="L402" s="20">
        <v>37926.142899999999</v>
      </c>
      <c r="M402" s="20">
        <v>13.370794999999999</v>
      </c>
      <c r="N402" s="20">
        <v>33437.656911000005</v>
      </c>
      <c r="O402" s="153">
        <v>33424.286116000003</v>
      </c>
      <c r="P402" s="21">
        <v>4051.4286201212126</v>
      </c>
      <c r="Q402" s="20">
        <v>40412.710526000003</v>
      </c>
      <c r="R402" s="20">
        <v>389.11941000000002</v>
      </c>
      <c r="S402" s="20">
        <v>135828.84968399999</v>
      </c>
      <c r="T402" s="20">
        <v>2753.3820300000002</v>
      </c>
      <c r="U402" s="20">
        <v>138664.27297799999</v>
      </c>
      <c r="V402" s="20">
        <v>0</v>
      </c>
      <c r="W402" s="20">
        <v>707.79781500000001</v>
      </c>
      <c r="X402" s="20">
        <v>0</v>
      </c>
      <c r="Y402" s="20">
        <v>13749.697815</v>
      </c>
      <c r="Z402" s="20">
        <v>124914.575163</v>
      </c>
      <c r="AA402" s="21">
        <v>15141.160625818182</v>
      </c>
      <c r="AB402" s="22" t="e">
        <v>#N/A</v>
      </c>
      <c r="AC402" s="22">
        <v>0.19181206465117573</v>
      </c>
      <c r="AD402" s="23">
        <v>0.241044685831245</v>
      </c>
      <c r="AE402" s="23">
        <v>0.26757715080393885</v>
      </c>
      <c r="AF402" s="24">
        <v>2500.7979638458301</v>
      </c>
      <c r="AG402" s="27">
        <v>190.90346000714905</v>
      </c>
      <c r="AH402" s="27">
        <v>191.90346000714905</v>
      </c>
      <c r="AI402" s="27">
        <v>134.80705525772211</v>
      </c>
      <c r="AJ402" s="27">
        <v>1.2896242850665549</v>
      </c>
      <c r="AK402" s="27" t="e">
        <v>#N/A</v>
      </c>
      <c r="AL402" s="27">
        <v>447.81983482653817</v>
      </c>
      <c r="AM402" s="27">
        <v>63.287763200081606</v>
      </c>
      <c r="AN402" s="23">
        <v>9.9158186313654709E-2</v>
      </c>
      <c r="AO402" s="23">
        <v>0</v>
      </c>
      <c r="AP402" s="23">
        <v>0.11007280613217578</v>
      </c>
      <c r="AQ402" s="24" t="e">
        <v>#N/A</v>
      </c>
      <c r="AR402" s="65" t="e">
        <v>#N/A</v>
      </c>
      <c r="AS402" s="157" t="e">
        <v>#N/A</v>
      </c>
      <c r="AU402" s="32"/>
    </row>
    <row r="403" spans="1:47" ht="18" customHeight="1" x14ac:dyDescent="0.25">
      <c r="A403" s="16">
        <v>402</v>
      </c>
      <c r="B403" s="148" t="s">
        <v>135</v>
      </c>
      <c r="C403" s="150" t="s">
        <v>681</v>
      </c>
      <c r="D403" s="18">
        <v>21.421732199999997</v>
      </c>
      <c r="E403" s="150" t="s">
        <v>844</v>
      </c>
      <c r="F403" s="150" t="s">
        <v>845</v>
      </c>
      <c r="G403" s="18" t="s">
        <v>904</v>
      </c>
      <c r="H403" s="19" t="s">
        <v>704</v>
      </c>
      <c r="I403" s="20">
        <v>153088.58471</v>
      </c>
      <c r="J403" s="20">
        <v>147566.813471</v>
      </c>
      <c r="K403" s="20">
        <v>5521.7712389999915</v>
      </c>
      <c r="L403" s="20">
        <v>2163.2152959999999</v>
      </c>
      <c r="M403" s="20">
        <v>0</v>
      </c>
      <c r="N403" s="20">
        <v>2056.0348600000002</v>
      </c>
      <c r="O403" s="153">
        <v>1612.659889</v>
      </c>
      <c r="P403" s="21">
        <v>702.14466577526719</v>
      </c>
      <c r="Q403" s="20">
        <v>8883.3713289999996</v>
      </c>
      <c r="R403" s="20">
        <v>31540.296268999999</v>
      </c>
      <c r="S403" s="20">
        <v>102775.70430500001</v>
      </c>
      <c r="T403" s="20">
        <v>1119.827139</v>
      </c>
      <c r="U403" s="20">
        <v>112378.71533599999</v>
      </c>
      <c r="V403" s="20">
        <v>9905</v>
      </c>
      <c r="W403" s="20">
        <v>82102.686954999997</v>
      </c>
      <c r="X403" s="20">
        <v>0</v>
      </c>
      <c r="Y403" s="20">
        <v>84809.542033000005</v>
      </c>
      <c r="Z403" s="20">
        <v>27569.173303</v>
      </c>
      <c r="AA403" s="21">
        <v>12003.49069668921</v>
      </c>
      <c r="AB403" s="22">
        <v>3.6069124614745367E-2</v>
      </c>
      <c r="AC403" s="22">
        <v>1.0534161590525557E-2</v>
      </c>
      <c r="AD403" s="23">
        <v>1.4350225344526535E-2</v>
      </c>
      <c r="AE403" s="23">
        <v>5.8495039777798304E-2</v>
      </c>
      <c r="AF403" s="24">
        <v>100</v>
      </c>
      <c r="AG403" s="27">
        <v>0.25179465029361059</v>
      </c>
      <c r="AH403" s="27">
        <v>1.2517946502936106</v>
      </c>
      <c r="AI403" s="27">
        <v>1.1435963481616849</v>
      </c>
      <c r="AJ403" s="27">
        <v>7.4052365998715679</v>
      </c>
      <c r="AK403" s="27">
        <v>16.611577745181524</v>
      </c>
      <c r="AL403" s="27">
        <v>4.8537459320084491</v>
      </c>
      <c r="AM403" s="27">
        <v>136.70733578283102</v>
      </c>
      <c r="AN403" s="23">
        <v>0.75467620162260096</v>
      </c>
      <c r="AO403" s="23">
        <v>0</v>
      </c>
      <c r="AP403" s="23">
        <v>3.0762453810601302</v>
      </c>
      <c r="AQ403" s="24">
        <v>72</v>
      </c>
      <c r="AR403" s="65" t="s">
        <v>68</v>
      </c>
      <c r="AS403" s="157">
        <v>0.3</v>
      </c>
      <c r="AU403" s="32"/>
    </row>
    <row r="404" spans="1:47" ht="18" customHeight="1" x14ac:dyDescent="0.25">
      <c r="A404" s="16">
        <v>403</v>
      </c>
      <c r="B404" s="148" t="s">
        <v>136</v>
      </c>
      <c r="C404" s="150" t="s">
        <v>681</v>
      </c>
      <c r="D404" s="18">
        <v>131.69449650000001</v>
      </c>
      <c r="E404" s="150" t="s">
        <v>844</v>
      </c>
      <c r="F404" s="150" t="s">
        <v>845</v>
      </c>
      <c r="G404" s="18" t="s">
        <v>850</v>
      </c>
      <c r="H404" s="19" t="s">
        <v>704</v>
      </c>
      <c r="I404" s="20">
        <v>379854.17991900002</v>
      </c>
      <c r="J404" s="20">
        <v>317573.851379</v>
      </c>
      <c r="K404" s="20">
        <v>62280.32854000001</v>
      </c>
      <c r="L404" s="20">
        <v>36639.141248</v>
      </c>
      <c r="M404" s="20">
        <v>689.73816499999998</v>
      </c>
      <c r="N404" s="20">
        <v>37491.183981000002</v>
      </c>
      <c r="O404" s="153">
        <v>29834.459458000001</v>
      </c>
      <c r="P404" s="21">
        <v>4553.5132525891086</v>
      </c>
      <c r="Q404" s="20">
        <v>212113.72114199999</v>
      </c>
      <c r="R404" s="20">
        <v>47496.967903999997</v>
      </c>
      <c r="S404" s="20">
        <v>505380.20615899999</v>
      </c>
      <c r="T404" s="20">
        <v>49607.072260000001</v>
      </c>
      <c r="U404" s="20">
        <v>578466.17905000004</v>
      </c>
      <c r="V404" s="20">
        <v>6174.0535460000001</v>
      </c>
      <c r="W404" s="20">
        <v>157642.942086</v>
      </c>
      <c r="X404" s="20">
        <v>50254.451687000001</v>
      </c>
      <c r="Y404" s="20">
        <v>471574.177409</v>
      </c>
      <c r="Z404" s="20">
        <v>106892.001641</v>
      </c>
      <c r="AA404" s="21">
        <v>16314.495214946966</v>
      </c>
      <c r="AB404" s="22">
        <v>0.16395851838008113</v>
      </c>
      <c r="AC404" s="22">
        <v>7.8541874843556791E-2</v>
      </c>
      <c r="AD404" s="23">
        <v>5.1575114567624952E-2</v>
      </c>
      <c r="AE404" s="23">
        <v>0.27910843655262374</v>
      </c>
      <c r="AF404" s="24">
        <v>54.355675651208898</v>
      </c>
      <c r="AG404" s="27">
        <v>2.2058536809297595</v>
      </c>
      <c r="AH404" s="27">
        <v>3.2058536809297595</v>
      </c>
      <c r="AI404" s="27">
        <v>1.8603210593279362</v>
      </c>
      <c r="AJ404" s="27">
        <v>1.0923597185697584</v>
      </c>
      <c r="AK404" s="27">
        <v>1.4971867433620643</v>
      </c>
      <c r="AL404" s="27">
        <v>7.9974406089827532</v>
      </c>
      <c r="AM404" s="27">
        <v>7.6572585845847296</v>
      </c>
      <c r="AN404" s="23">
        <v>0.81521477743686588</v>
      </c>
      <c r="AO404" s="23">
        <v>0.47014230172039523</v>
      </c>
      <c r="AP404" s="23">
        <v>4.4116881541127473</v>
      </c>
      <c r="AQ404" s="24">
        <v>76.400000000000006</v>
      </c>
      <c r="AR404" s="65" t="s">
        <v>66</v>
      </c>
      <c r="AS404" s="157">
        <v>0.5</v>
      </c>
      <c r="AU404" s="32"/>
    </row>
    <row r="405" spans="1:47" ht="18" customHeight="1" x14ac:dyDescent="0.25">
      <c r="A405" s="16">
        <v>404</v>
      </c>
      <c r="B405" s="148" t="s">
        <v>138</v>
      </c>
      <c r="C405" s="150" t="s">
        <v>681</v>
      </c>
      <c r="D405" s="18">
        <v>86.1952</v>
      </c>
      <c r="E405" s="150" t="s">
        <v>829</v>
      </c>
      <c r="F405" s="150" t="s">
        <v>859</v>
      </c>
      <c r="G405" s="18" t="s">
        <v>858</v>
      </c>
      <c r="H405" s="19" t="s">
        <v>704</v>
      </c>
      <c r="I405" s="20">
        <v>177986.26611299999</v>
      </c>
      <c r="J405" s="20">
        <v>125836.422867</v>
      </c>
      <c r="K405" s="20">
        <v>52149.843246000004</v>
      </c>
      <c r="L405" s="20">
        <v>17250.697152000001</v>
      </c>
      <c r="M405" s="20">
        <v>556.17838400000005</v>
      </c>
      <c r="N405" s="20">
        <v>17015.336009999999</v>
      </c>
      <c r="O405" s="153">
        <v>13167.635737000001</v>
      </c>
      <c r="P405" s="21">
        <v>2826.158082288805</v>
      </c>
      <c r="Q405" s="20">
        <v>6161.9591959999998</v>
      </c>
      <c r="R405" s="20">
        <v>23552.396625000001</v>
      </c>
      <c r="S405" s="20">
        <v>85818.832139999999</v>
      </c>
      <c r="T405" s="20">
        <v>18505.897657000001</v>
      </c>
      <c r="U405" s="20">
        <v>117588.770625</v>
      </c>
      <c r="V405" s="20">
        <v>9372.4522849999994</v>
      </c>
      <c r="W405" s="20">
        <v>33210.932201000003</v>
      </c>
      <c r="X405" s="20">
        <v>0</v>
      </c>
      <c r="Y405" s="20">
        <v>33210.932201000003</v>
      </c>
      <c r="Z405" s="20">
        <v>84377.838424000001</v>
      </c>
      <c r="AA405" s="21">
        <v>18109.941282623626</v>
      </c>
      <c r="AB405" s="22">
        <v>0.29299925429578422</v>
      </c>
      <c r="AC405" s="22">
        <v>7.3981189810679707E-2</v>
      </c>
      <c r="AD405" s="23">
        <v>0.11198038441096254</v>
      </c>
      <c r="AE405" s="23">
        <v>0.15605561819245023</v>
      </c>
      <c r="AF405" s="24">
        <v>30.593306930820955</v>
      </c>
      <c r="AG405" s="27">
        <v>1.5840536971562615</v>
      </c>
      <c r="AH405" s="27">
        <v>2.5840536971562615</v>
      </c>
      <c r="AI405" s="27">
        <v>2.3985136117799635</v>
      </c>
      <c r="AJ405" s="27">
        <v>3.3832611892772557</v>
      </c>
      <c r="AK405" s="27">
        <v>20.421495641951992</v>
      </c>
      <c r="AL405" s="27">
        <v>7.5570341713791507</v>
      </c>
      <c r="AM405" s="27">
        <v>9.6178131648574894</v>
      </c>
      <c r="AN405" s="23">
        <v>0.28243285497823872</v>
      </c>
      <c r="AO405" s="23">
        <v>0</v>
      </c>
      <c r="AP405" s="23">
        <v>0.39359780744932732</v>
      </c>
      <c r="AQ405" s="24">
        <v>86.4</v>
      </c>
      <c r="AR405" s="65" t="s">
        <v>64</v>
      </c>
      <c r="AS405" s="157">
        <v>0.5</v>
      </c>
      <c r="AU405" s="32"/>
    </row>
    <row r="406" spans="1:47" ht="18" customHeight="1" x14ac:dyDescent="0.25">
      <c r="A406" s="16">
        <v>405</v>
      </c>
      <c r="B406" s="148" t="s">
        <v>139</v>
      </c>
      <c r="C406" s="150" t="s">
        <v>681</v>
      </c>
      <c r="D406" s="18">
        <v>24.878088000000002</v>
      </c>
      <c r="E406" s="150" t="s">
        <v>829</v>
      </c>
      <c r="F406" s="150" t="s">
        <v>859</v>
      </c>
      <c r="G406" s="18" t="s">
        <v>858</v>
      </c>
      <c r="H406" s="19" t="s">
        <v>704</v>
      </c>
      <c r="I406" s="20">
        <v>62981.762860000003</v>
      </c>
      <c r="J406" s="20">
        <v>45352.412746000002</v>
      </c>
      <c r="K406" s="20">
        <v>17629.350113999997</v>
      </c>
      <c r="L406" s="20">
        <v>5470.2647729999999</v>
      </c>
      <c r="M406" s="20">
        <v>0</v>
      </c>
      <c r="N406" s="20">
        <v>5808.2244030000002</v>
      </c>
      <c r="O406" s="153">
        <v>4658.3264419999996</v>
      </c>
      <c r="P406" s="21">
        <v>3108.286253236181</v>
      </c>
      <c r="Q406" s="20">
        <v>5080.6627109999999</v>
      </c>
      <c r="R406" s="20">
        <v>20303.964190999999</v>
      </c>
      <c r="S406" s="20">
        <v>42417.562446999997</v>
      </c>
      <c r="T406" s="20">
        <v>3461.0620370000001</v>
      </c>
      <c r="U406" s="20">
        <v>48744.142056999997</v>
      </c>
      <c r="V406" s="20">
        <v>0</v>
      </c>
      <c r="W406" s="20">
        <v>13225.475347</v>
      </c>
      <c r="X406" s="20">
        <v>0</v>
      </c>
      <c r="Y406" s="20">
        <v>13237.475347</v>
      </c>
      <c r="Z406" s="20">
        <v>35506.666709999998</v>
      </c>
      <c r="AA406" s="21">
        <v>23691.960064857074</v>
      </c>
      <c r="AB406" s="22">
        <v>0.27991198266691381</v>
      </c>
      <c r="AC406" s="22">
        <v>7.396310027642182E-2</v>
      </c>
      <c r="AD406" s="23">
        <v>9.5566897793640249E-2</v>
      </c>
      <c r="AE406" s="23">
        <v>0.13119582528111662</v>
      </c>
      <c r="AF406" s="24">
        <v>100</v>
      </c>
      <c r="AG406" s="27">
        <v>2.2072618438339746</v>
      </c>
      <c r="AH406" s="27">
        <v>3.2072618438339746</v>
      </c>
      <c r="AI406" s="27">
        <v>2.8231045581639012</v>
      </c>
      <c r="AJ406" s="27">
        <v>2.1574943457879723</v>
      </c>
      <c r="AK406" s="27">
        <v>8.9264758016328791</v>
      </c>
      <c r="AL406" s="27">
        <v>3.1019441458588419</v>
      </c>
      <c r="AM406" s="27">
        <v>18.197236046826745</v>
      </c>
      <c r="AN406" s="23">
        <v>0.27157058855442523</v>
      </c>
      <c r="AO406" s="23">
        <v>0</v>
      </c>
      <c r="AP406" s="23">
        <v>0.3728166165277304</v>
      </c>
      <c r="AQ406" s="24">
        <v>80</v>
      </c>
      <c r="AR406" s="65" t="s">
        <v>64</v>
      </c>
      <c r="AS406" s="157">
        <v>0.5</v>
      </c>
      <c r="AU406" s="32"/>
    </row>
    <row r="407" spans="1:47" ht="18" customHeight="1" x14ac:dyDescent="0.25">
      <c r="A407" s="16">
        <v>406</v>
      </c>
      <c r="B407" s="148" t="s">
        <v>143</v>
      </c>
      <c r="C407" s="150" t="s">
        <v>681</v>
      </c>
      <c r="D407" s="18">
        <v>158.28712379999999</v>
      </c>
      <c r="E407" s="150" t="s">
        <v>869</v>
      </c>
      <c r="F407" s="150" t="s">
        <v>891</v>
      </c>
      <c r="G407" s="18" t="s">
        <v>892</v>
      </c>
      <c r="H407" s="19" t="s">
        <v>704</v>
      </c>
      <c r="I407" s="20">
        <v>752457.00890799996</v>
      </c>
      <c r="J407" s="20">
        <v>572395.20814899995</v>
      </c>
      <c r="K407" s="20">
        <v>180061.80075899998</v>
      </c>
      <c r="L407" s="20">
        <v>21258.340961000002</v>
      </c>
      <c r="M407" s="20">
        <v>14087.083253000001</v>
      </c>
      <c r="N407" s="20">
        <v>42234.097739000004</v>
      </c>
      <c r="O407" s="153">
        <v>21688.454160000001</v>
      </c>
      <c r="P407" s="21">
        <v>1603.1304857912896</v>
      </c>
      <c r="Q407" s="20">
        <v>185329.48235999999</v>
      </c>
      <c r="R407" s="20">
        <v>126197.34987200001</v>
      </c>
      <c r="S407" s="20">
        <v>411038.73069599998</v>
      </c>
      <c r="T407" s="20">
        <v>82766.552807</v>
      </c>
      <c r="U407" s="20">
        <v>594482.10889100004</v>
      </c>
      <c r="V407" s="20">
        <v>256873.67220299999</v>
      </c>
      <c r="W407" s="20">
        <v>356763.34708400001</v>
      </c>
      <c r="X407" s="20">
        <v>0</v>
      </c>
      <c r="Y407" s="20">
        <v>357332.78097700002</v>
      </c>
      <c r="Z407" s="20">
        <v>237149.32791399999</v>
      </c>
      <c r="AA407" s="21">
        <v>17529.203070867854</v>
      </c>
      <c r="AB407" s="22">
        <v>0.23929845642651917</v>
      </c>
      <c r="AC407" s="22">
        <v>2.8823512710015525E-2</v>
      </c>
      <c r="AD407" s="23">
        <v>3.6482938402401341E-2</v>
      </c>
      <c r="AE407" s="23">
        <v>9.1454841347326607E-2</v>
      </c>
      <c r="AF407" s="24">
        <v>2.9980725591300659</v>
      </c>
      <c r="AG407" s="27">
        <v>0.1521327346422188</v>
      </c>
      <c r="AH407" s="27">
        <v>1.1521327346422188</v>
      </c>
      <c r="AI407" s="27">
        <v>0.63265817573702909</v>
      </c>
      <c r="AJ407" s="27">
        <v>13.86368845012891</v>
      </c>
      <c r="AK407" s="27">
        <v>3.0885275287022607</v>
      </c>
      <c r="AL407" s="27">
        <v>5.9625420793004391</v>
      </c>
      <c r="AM407" s="27">
        <v>9.0913174874230194</v>
      </c>
      <c r="AN407" s="23">
        <v>0.60108248109198859</v>
      </c>
      <c r="AO407" s="23">
        <v>0</v>
      </c>
      <c r="AP407" s="23">
        <v>1.5067838653398311</v>
      </c>
      <c r="AQ407" s="24">
        <v>66.8</v>
      </c>
      <c r="AR407" s="65" t="s">
        <v>71</v>
      </c>
      <c r="AS407" s="157">
        <v>0.3</v>
      </c>
      <c r="AU407" s="32"/>
    </row>
    <row r="408" spans="1:47" ht="18" customHeight="1" x14ac:dyDescent="0.25">
      <c r="A408" s="16">
        <v>407</v>
      </c>
      <c r="B408" s="148" t="s">
        <v>144</v>
      </c>
      <c r="C408" s="150" t="s">
        <v>681</v>
      </c>
      <c r="D408" s="18">
        <v>13.104000000000001</v>
      </c>
      <c r="E408" s="150" t="s">
        <v>844</v>
      </c>
      <c r="F408" s="150" t="s">
        <v>845</v>
      </c>
      <c r="G408" s="18" t="s">
        <v>904</v>
      </c>
      <c r="H408" s="19" t="s">
        <v>704</v>
      </c>
      <c r="I408" s="20">
        <v>95594.474224999998</v>
      </c>
      <c r="J408" s="20" t="e">
        <v>#N/A</v>
      </c>
      <c r="K408" s="20" t="e">
        <v>#N/A</v>
      </c>
      <c r="L408" s="20" t="e">
        <v>#N/A</v>
      </c>
      <c r="M408" s="20" t="e">
        <v>#N/A</v>
      </c>
      <c r="N408" s="20" t="e">
        <v>#N/A</v>
      </c>
      <c r="O408" s="153">
        <v>-8520.4737679999998</v>
      </c>
      <c r="P408" s="21">
        <v>-3381.1403841269839</v>
      </c>
      <c r="Q408" s="20" t="e">
        <v>#N/A</v>
      </c>
      <c r="R408" s="20" t="e">
        <v>#N/A</v>
      </c>
      <c r="S408" s="20" t="e">
        <v>#N/A</v>
      </c>
      <c r="T408" s="20" t="e">
        <v>#N/A</v>
      </c>
      <c r="U408" s="20" t="e">
        <v>#N/A</v>
      </c>
      <c r="V408" s="20" t="e">
        <v>#N/A</v>
      </c>
      <c r="W408" s="20" t="e">
        <v>#N/A</v>
      </c>
      <c r="X408" s="20" t="e">
        <v>#N/A</v>
      </c>
      <c r="Y408" s="20" t="e">
        <v>#N/A</v>
      </c>
      <c r="Z408" s="20" t="e">
        <v>#N/A</v>
      </c>
      <c r="AA408" s="21" t="e">
        <v>#N/A</v>
      </c>
      <c r="AB408" s="22" t="e">
        <v>#N/A</v>
      </c>
      <c r="AC408" s="22">
        <v>-8.9131446530532968E-2</v>
      </c>
      <c r="AD408" s="23" t="e">
        <v>#N/A</v>
      </c>
      <c r="AE408" s="23" t="e">
        <v>#N/A</v>
      </c>
      <c r="AF408" s="24" t="e">
        <v>#N/A</v>
      </c>
      <c r="AG408" s="27" t="e">
        <v>#N/A</v>
      </c>
      <c r="AH408" s="27" t="e">
        <v>#N/A</v>
      </c>
      <c r="AI408" s="27" t="e">
        <v>#N/A</v>
      </c>
      <c r="AJ408" s="27" t="e">
        <v>#N/A</v>
      </c>
      <c r="AK408" s="27" t="e">
        <v>#N/A</v>
      </c>
      <c r="AL408" s="27" t="e">
        <v>#N/A</v>
      </c>
      <c r="AM408" s="27" t="e">
        <v>#N/A</v>
      </c>
      <c r="AN408" s="23" t="e">
        <v>#N/A</v>
      </c>
      <c r="AO408" s="23" t="e">
        <v>#N/A</v>
      </c>
      <c r="AP408" s="23" t="e">
        <v>#N/A</v>
      </c>
      <c r="AQ408" s="24" t="e">
        <v>#N/A</v>
      </c>
      <c r="AR408" s="65" t="e">
        <v>#N/A</v>
      </c>
      <c r="AS408" s="157" t="e">
        <v>#N/A</v>
      </c>
      <c r="AU408" s="32"/>
    </row>
    <row r="409" spans="1:47" ht="18" customHeight="1" x14ac:dyDescent="0.25">
      <c r="A409" s="16">
        <v>408</v>
      </c>
      <c r="B409" s="148" t="s">
        <v>145</v>
      </c>
      <c r="C409" s="150" t="s">
        <v>681</v>
      </c>
      <c r="D409" s="18">
        <v>382.79999999999995</v>
      </c>
      <c r="E409" s="150" t="s">
        <v>795</v>
      </c>
      <c r="F409" s="150" t="s">
        <v>852</v>
      </c>
      <c r="G409" s="18" t="s">
        <v>904</v>
      </c>
      <c r="H409" s="19" t="s">
        <v>704</v>
      </c>
      <c r="I409" s="20">
        <v>334906.91193599999</v>
      </c>
      <c r="J409" s="20">
        <v>301405.007575</v>
      </c>
      <c r="K409" s="20">
        <v>33501.904361000015</v>
      </c>
      <c r="L409" s="20">
        <v>21837.229898000001</v>
      </c>
      <c r="M409" s="20">
        <v>3145.5378430000001</v>
      </c>
      <c r="N409" s="20">
        <v>23264.152253</v>
      </c>
      <c r="O409" s="153">
        <v>15984.984305</v>
      </c>
      <c r="P409" s="21">
        <v>551.20635534482756</v>
      </c>
      <c r="Q409" s="20">
        <v>350986.16315099999</v>
      </c>
      <c r="R409" s="20">
        <v>73997.965542999998</v>
      </c>
      <c r="S409" s="20">
        <v>563133.71386000002</v>
      </c>
      <c r="T409" s="20">
        <v>22050.350683000001</v>
      </c>
      <c r="U409" s="20">
        <v>596610.81578499998</v>
      </c>
      <c r="V409" s="20">
        <v>60084.627500000002</v>
      </c>
      <c r="W409" s="20">
        <v>260046.762529</v>
      </c>
      <c r="X409" s="20">
        <v>0</v>
      </c>
      <c r="Y409" s="20">
        <v>275099.00028199999</v>
      </c>
      <c r="Z409" s="20">
        <v>321511.81550299999</v>
      </c>
      <c r="AA409" s="21">
        <v>11086.614327689655</v>
      </c>
      <c r="AB409" s="22">
        <v>0.10003348144514305</v>
      </c>
      <c r="AC409" s="22">
        <v>4.7729633923036793E-2</v>
      </c>
      <c r="AD409" s="23">
        <v>2.6792984441570186E-2</v>
      </c>
      <c r="AE409" s="23">
        <v>4.9718186188559672E-2</v>
      </c>
      <c r="AF409" s="24">
        <v>7.3959219103885374</v>
      </c>
      <c r="AG409" s="27">
        <v>1.165509419857516</v>
      </c>
      <c r="AH409" s="27">
        <v>2.165509419857516</v>
      </c>
      <c r="AI409" s="27">
        <v>0.81580539071445535</v>
      </c>
      <c r="AJ409" s="27">
        <v>1.1049862439318594</v>
      </c>
      <c r="AK409" s="27">
        <v>0.8587375777697841</v>
      </c>
      <c r="AL409" s="27">
        <v>4.5258935090774433</v>
      </c>
      <c r="AM409" s="27">
        <v>15.188280528989534</v>
      </c>
      <c r="AN409" s="23">
        <v>0.46110293847092632</v>
      </c>
      <c r="AO409" s="23">
        <v>0</v>
      </c>
      <c r="AP409" s="23">
        <v>0.85564196093886036</v>
      </c>
      <c r="AQ409" s="24">
        <v>80.800000000000011</v>
      </c>
      <c r="AR409" s="65" t="s">
        <v>64</v>
      </c>
      <c r="AS409" s="157">
        <v>0.5</v>
      </c>
      <c r="AU409" s="32"/>
    </row>
    <row r="410" spans="1:47" ht="18" customHeight="1" x14ac:dyDescent="0.25">
      <c r="A410" s="16">
        <v>409</v>
      </c>
      <c r="B410" s="148" t="s">
        <v>957</v>
      </c>
      <c r="C410" s="150" t="s">
        <v>681</v>
      </c>
      <c r="D410" s="18">
        <v>308.39999999999998</v>
      </c>
      <c r="E410" s="150" t="s">
        <v>874</v>
      </c>
      <c r="F410" s="150" t="s">
        <v>878</v>
      </c>
      <c r="G410" s="18" t="s">
        <v>873</v>
      </c>
      <c r="H410" s="19" t="s">
        <v>704</v>
      </c>
      <c r="I410" s="20">
        <v>258366.28927000001</v>
      </c>
      <c r="J410" s="20">
        <v>225821.745823</v>
      </c>
      <c r="K410" s="20">
        <v>32544.543447000004</v>
      </c>
      <c r="L410" s="20">
        <v>25009.745303</v>
      </c>
      <c r="M410" s="20">
        <v>12562.345561</v>
      </c>
      <c r="N410" s="20">
        <v>25530.319255000002</v>
      </c>
      <c r="O410" s="153">
        <v>10077.809431</v>
      </c>
      <c r="P410" s="21">
        <v>839.81745258333331</v>
      </c>
      <c r="Q410" s="20">
        <v>9605.2816650000004</v>
      </c>
      <c r="R410" s="20">
        <v>85852.148759000003</v>
      </c>
      <c r="S410" s="20">
        <v>184247.00760000001</v>
      </c>
      <c r="T410" s="20">
        <v>211616.85338099999</v>
      </c>
      <c r="U410" s="20">
        <v>398646.92715100001</v>
      </c>
      <c r="V410" s="20">
        <v>150117.113752</v>
      </c>
      <c r="W410" s="20">
        <v>172838.83414200001</v>
      </c>
      <c r="X410" s="20">
        <v>82347.559706999993</v>
      </c>
      <c r="Y410" s="20">
        <v>255186.39384899999</v>
      </c>
      <c r="Z410" s="20">
        <v>143460.533302</v>
      </c>
      <c r="AA410" s="21">
        <v>11955.044441833334</v>
      </c>
      <c r="AB410" s="22">
        <v>0.12596280861157566</v>
      </c>
      <c r="AC410" s="22">
        <v>3.9005899180865687E-2</v>
      </c>
      <c r="AD410" s="23">
        <v>2.5280037909793579E-2</v>
      </c>
      <c r="AE410" s="23">
        <v>7.0247957393167623E-2</v>
      </c>
      <c r="AF410" s="24">
        <v>2.0322892035591891</v>
      </c>
      <c r="AG410" s="27">
        <v>6.6004688787864293E-2</v>
      </c>
      <c r="AH410" s="27">
        <v>1.0660046887878643</v>
      </c>
      <c r="AI410" s="27">
        <v>1.0104310573601694</v>
      </c>
      <c r="AJ410" s="27">
        <v>22.647472027068464</v>
      </c>
      <c r="AK410" s="27">
        <v>23.510163855564564</v>
      </c>
      <c r="AL410" s="27">
        <v>3.0094329961999362</v>
      </c>
      <c r="AM410" s="27">
        <v>1.2209154665239788</v>
      </c>
      <c r="AN410" s="23">
        <v>0.64013134548091011</v>
      </c>
      <c r="AO410" s="23">
        <v>0.57400845941126843</v>
      </c>
      <c r="AP410" s="23">
        <v>1.7787916158920511</v>
      </c>
      <c r="AQ410" s="24">
        <v>64.400000000000006</v>
      </c>
      <c r="AR410" s="65" t="s">
        <v>73</v>
      </c>
      <c r="AS410" s="157">
        <v>0.3</v>
      </c>
      <c r="AU410" s="32"/>
    </row>
    <row r="411" spans="1:47" ht="18" customHeight="1" x14ac:dyDescent="0.25">
      <c r="A411" s="16">
        <v>410</v>
      </c>
      <c r="B411" s="148" t="s">
        <v>148</v>
      </c>
      <c r="C411" s="150" t="s">
        <v>681</v>
      </c>
      <c r="D411" s="18">
        <v>3479.8577866999995</v>
      </c>
      <c r="E411" s="150" t="s">
        <v>848</v>
      </c>
      <c r="F411" s="150" t="s">
        <v>885</v>
      </c>
      <c r="G411" s="18" t="s">
        <v>882</v>
      </c>
      <c r="H411" s="19" t="s">
        <v>709</v>
      </c>
      <c r="I411" s="20">
        <v>7939434.9493490001</v>
      </c>
      <c r="J411" s="20">
        <v>6352006.0756590003</v>
      </c>
      <c r="K411" s="20">
        <v>1587428.8736900003</v>
      </c>
      <c r="L411" s="20">
        <v>1075937.644442</v>
      </c>
      <c r="M411" s="20">
        <v>42673.721664999997</v>
      </c>
      <c r="N411" s="20">
        <v>1084651.124848</v>
      </c>
      <c r="O411" s="153">
        <v>1000152.372402</v>
      </c>
      <c r="P411" s="21">
        <v>7731.3788283076219</v>
      </c>
      <c r="Q411" s="20">
        <v>909667.01777599996</v>
      </c>
      <c r="R411" s="20">
        <v>480025.52365400002</v>
      </c>
      <c r="S411" s="20">
        <v>2055976.476085</v>
      </c>
      <c r="T411" s="20">
        <v>2389502.1037750002</v>
      </c>
      <c r="U411" s="20">
        <v>4550290.3257790003</v>
      </c>
      <c r="V411" s="20">
        <v>703472.77504400001</v>
      </c>
      <c r="W411" s="20">
        <v>1143949.465323</v>
      </c>
      <c r="X411" s="20">
        <v>0</v>
      </c>
      <c r="Y411" s="20">
        <v>1143949.465323</v>
      </c>
      <c r="Z411" s="20">
        <v>3406340.8604560001</v>
      </c>
      <c r="AA411" s="21">
        <v>26331.699386244461</v>
      </c>
      <c r="AB411" s="22">
        <v>0.1999422986418149</v>
      </c>
      <c r="AC411" s="22">
        <v>0.12597273972047698</v>
      </c>
      <c r="AD411" s="23">
        <v>0.21979968327202859</v>
      </c>
      <c r="AE411" s="23">
        <v>0.29361488276546455</v>
      </c>
      <c r="AF411" s="24">
        <v>25.417307948034114</v>
      </c>
      <c r="AG411" s="27">
        <v>0.79726162597967953</v>
      </c>
      <c r="AH411" s="27">
        <v>1.7972616259796794</v>
      </c>
      <c r="AI411" s="27">
        <v>1.0020630220630713</v>
      </c>
      <c r="AJ411" s="27">
        <v>8.7052629534684396</v>
      </c>
      <c r="AK411" s="27">
        <v>6.9827815580130705</v>
      </c>
      <c r="AL411" s="27">
        <v>16.539609995971183</v>
      </c>
      <c r="AM411" s="27">
        <v>3.3226314958275474</v>
      </c>
      <c r="AN411" s="23">
        <v>0.25140142351843409</v>
      </c>
      <c r="AO411" s="23">
        <v>0</v>
      </c>
      <c r="AP411" s="23">
        <v>0.33582941701549557</v>
      </c>
      <c r="AQ411" s="24">
        <v>97.6</v>
      </c>
      <c r="AR411" s="65" t="s">
        <v>61</v>
      </c>
      <c r="AS411" s="157">
        <v>0.5</v>
      </c>
      <c r="AU411" s="32"/>
    </row>
    <row r="412" spans="1:47" ht="18" customHeight="1" x14ac:dyDescent="0.25">
      <c r="A412" s="16">
        <v>411</v>
      </c>
      <c r="B412" s="148" t="s">
        <v>154</v>
      </c>
      <c r="C412" s="150" t="s">
        <v>681</v>
      </c>
      <c r="D412" s="18">
        <v>90.175899999999999</v>
      </c>
      <c r="E412" s="150" t="s">
        <v>844</v>
      </c>
      <c r="F412" s="150" t="s">
        <v>879</v>
      </c>
      <c r="G412" s="18" t="s">
        <v>880</v>
      </c>
      <c r="H412" s="19" t="s">
        <v>704</v>
      </c>
      <c r="I412" s="20">
        <v>280832.54855100001</v>
      </c>
      <c r="J412" s="20">
        <v>245199.78354800001</v>
      </c>
      <c r="K412" s="20">
        <v>35632.765002999986</v>
      </c>
      <c r="L412" s="20">
        <v>14175.48559</v>
      </c>
      <c r="M412" s="20">
        <v>1163.3322720000001</v>
      </c>
      <c r="N412" s="20">
        <v>22994.671664000001</v>
      </c>
      <c r="O412" s="153">
        <v>17465.071513999999</v>
      </c>
      <c r="P412" s="21">
        <v>1839.9392673984955</v>
      </c>
      <c r="Q412" s="20">
        <v>90860.900246999998</v>
      </c>
      <c r="R412" s="20">
        <v>17507.335421</v>
      </c>
      <c r="S412" s="20">
        <v>115316.993665</v>
      </c>
      <c r="T412" s="20">
        <v>61493.247221999998</v>
      </c>
      <c r="U412" s="20">
        <v>197088.76737099999</v>
      </c>
      <c r="V412" s="20">
        <v>11433.629465</v>
      </c>
      <c r="W412" s="20">
        <v>37025.444352999999</v>
      </c>
      <c r="X412" s="20">
        <v>949.91210000000001</v>
      </c>
      <c r="Y412" s="20">
        <v>37975.356453</v>
      </c>
      <c r="Z412" s="20">
        <v>159113.41091800001</v>
      </c>
      <c r="AA412" s="21">
        <v>16762.543026695603</v>
      </c>
      <c r="AB412" s="22">
        <v>0.12688260383937999</v>
      </c>
      <c r="AC412" s="22">
        <v>6.2190339417969177E-2</v>
      </c>
      <c r="AD412" s="23">
        <v>8.8615255688944156E-2</v>
      </c>
      <c r="AE412" s="23">
        <v>0.10976492435952317</v>
      </c>
      <c r="AF412" s="24">
        <v>19.766211440578001</v>
      </c>
      <c r="AG412" s="27">
        <v>2.1145336856884045</v>
      </c>
      <c r="AH412" s="27">
        <v>3.1145336856884045</v>
      </c>
      <c r="AI412" s="27">
        <v>0.66052126707342107</v>
      </c>
      <c r="AJ412" s="27">
        <v>3.5870097222351927</v>
      </c>
      <c r="AK412" s="27">
        <v>2.6986281544805175</v>
      </c>
      <c r="AL412" s="27">
        <v>16.040850409145765</v>
      </c>
      <c r="AM412" s="27">
        <v>4.5668843529623944</v>
      </c>
      <c r="AN412" s="23">
        <v>0.19268148540152555</v>
      </c>
      <c r="AO412" s="23">
        <v>5.9700316555311769E-3</v>
      </c>
      <c r="AP412" s="23">
        <v>0.238668483278074</v>
      </c>
      <c r="AQ412" s="24">
        <v>78.400000000000006</v>
      </c>
      <c r="AR412" s="65" t="s">
        <v>66</v>
      </c>
      <c r="AS412" s="157">
        <v>0.5</v>
      </c>
      <c r="AU412" s="32"/>
    </row>
    <row r="413" spans="1:47" ht="18" customHeight="1" x14ac:dyDescent="0.25">
      <c r="A413" s="16">
        <v>412</v>
      </c>
      <c r="B413" s="148" t="s">
        <v>155</v>
      </c>
      <c r="C413" s="150" t="s">
        <v>681</v>
      </c>
      <c r="D413" s="18">
        <v>1117.5575707999999</v>
      </c>
      <c r="E413" s="150" t="s">
        <v>869</v>
      </c>
      <c r="F413" s="150" t="s">
        <v>891</v>
      </c>
      <c r="G413" s="18" t="s">
        <v>892</v>
      </c>
      <c r="H413" s="19" t="s">
        <v>704</v>
      </c>
      <c r="I413" s="20">
        <v>1918980.9656440001</v>
      </c>
      <c r="J413" s="20">
        <v>1670458.1591630001</v>
      </c>
      <c r="K413" s="20">
        <v>248522.80648100009</v>
      </c>
      <c r="L413" s="20">
        <v>95825.989939000006</v>
      </c>
      <c r="M413" s="20">
        <v>14598.414000000001</v>
      </c>
      <c r="N413" s="20">
        <v>130353.46802</v>
      </c>
      <c r="O413" s="153">
        <v>88788.383199999997</v>
      </c>
      <c r="P413" s="21">
        <v>4202.8308822763693</v>
      </c>
      <c r="Q413" s="20">
        <v>279746.48317899997</v>
      </c>
      <c r="R413" s="20">
        <v>167866.50517399999</v>
      </c>
      <c r="S413" s="20">
        <v>522819.26234000002</v>
      </c>
      <c r="T413" s="20">
        <v>81719.389162000007</v>
      </c>
      <c r="U413" s="20">
        <v>613986.38993199996</v>
      </c>
      <c r="V413" s="20">
        <v>222399.69931</v>
      </c>
      <c r="W413" s="20">
        <v>321195.02060799999</v>
      </c>
      <c r="X413" s="20">
        <v>210</v>
      </c>
      <c r="Y413" s="20">
        <v>325996.92060800001</v>
      </c>
      <c r="Z413" s="20">
        <v>287989.46932400001</v>
      </c>
      <c r="AA413" s="21">
        <v>13632.087800482555</v>
      </c>
      <c r="AB413" s="22">
        <v>0.12950769753862418</v>
      </c>
      <c r="AC413" s="22">
        <v>4.6268506457125318E-2</v>
      </c>
      <c r="AD413" s="23">
        <v>0.14460969274878138</v>
      </c>
      <c r="AE413" s="23">
        <v>0.30830427032076446</v>
      </c>
      <c r="AF413" s="24">
        <v>8.9292897173624475</v>
      </c>
      <c r="AG413" s="27">
        <v>0.62773153005404403</v>
      </c>
      <c r="AH413" s="27">
        <v>1.627731530054044</v>
      </c>
      <c r="AI413" s="27">
        <v>0.75677629964773441</v>
      </c>
      <c r="AJ413" s="27">
        <v>9.517610328795282</v>
      </c>
      <c r="AK413" s="27">
        <v>5.971328540684933</v>
      </c>
      <c r="AL413" s="27">
        <v>11.431589426698933</v>
      </c>
      <c r="AM413" s="27">
        <v>23.482566197843504</v>
      </c>
      <c r="AN413" s="23">
        <v>0.53095137930354563</v>
      </c>
      <c r="AO413" s="23">
        <v>7.2919332950935562E-4</v>
      </c>
      <c r="AP413" s="23">
        <v>1.1319751426092599</v>
      </c>
      <c r="AQ413" s="24">
        <v>91.6</v>
      </c>
      <c r="AR413" s="65" t="s">
        <v>61</v>
      </c>
      <c r="AS413" s="157">
        <v>0.5</v>
      </c>
      <c r="AU413" s="32"/>
    </row>
    <row r="414" spans="1:47" ht="18" customHeight="1" x14ac:dyDescent="0.25">
      <c r="A414" s="16">
        <v>413</v>
      </c>
      <c r="B414" s="148" t="s">
        <v>157</v>
      </c>
      <c r="C414" s="150" t="s">
        <v>681</v>
      </c>
      <c r="D414" s="18">
        <v>87.57</v>
      </c>
      <c r="E414" s="150" t="s">
        <v>844</v>
      </c>
      <c r="F414" s="150" t="s">
        <v>845</v>
      </c>
      <c r="G414" s="18" t="s">
        <v>904</v>
      </c>
      <c r="H414" s="19" t="s">
        <v>704</v>
      </c>
      <c r="I414" s="20">
        <v>290081.84015300003</v>
      </c>
      <c r="J414" s="20">
        <v>258729.44821</v>
      </c>
      <c r="K414" s="20">
        <v>31352.391942999999</v>
      </c>
      <c r="L414" s="20">
        <v>14751.727956999999</v>
      </c>
      <c r="M414" s="20">
        <v>6207.7823070000004</v>
      </c>
      <c r="N414" s="20">
        <v>16201.580033000002</v>
      </c>
      <c r="O414" s="153">
        <v>7938.9954909999997</v>
      </c>
      <c r="P414" s="21">
        <v>571.15075474820139</v>
      </c>
      <c r="Q414" s="20">
        <v>16129.967752</v>
      </c>
      <c r="R414" s="20">
        <v>87741.936860000002</v>
      </c>
      <c r="S414" s="20">
        <v>123840.749348</v>
      </c>
      <c r="T414" s="20">
        <v>122902.507738</v>
      </c>
      <c r="U414" s="20">
        <v>264369.57413099997</v>
      </c>
      <c r="V414" s="20">
        <v>71954.855953000006</v>
      </c>
      <c r="W414" s="20">
        <v>128315.668104</v>
      </c>
      <c r="X414" s="20">
        <v>12679.276</v>
      </c>
      <c r="Y414" s="20">
        <v>163648.82106399999</v>
      </c>
      <c r="Z414" s="20">
        <v>100720.753067</v>
      </c>
      <c r="AA414" s="21">
        <v>7246.0973429496407</v>
      </c>
      <c r="AB414" s="22">
        <v>0.10808119503952254</v>
      </c>
      <c r="AC414" s="22">
        <v>2.7368123033184966E-2</v>
      </c>
      <c r="AD414" s="23">
        <v>3.0029913680861331E-2</v>
      </c>
      <c r="AE414" s="23">
        <v>7.8821844051532614E-2</v>
      </c>
      <c r="AF414" s="24">
        <v>2.6098821176011322</v>
      </c>
      <c r="AG414" s="27">
        <v>-3.4874297286696686E-2</v>
      </c>
      <c r="AH414" s="27">
        <v>0.96512570271330334</v>
      </c>
      <c r="AI414" s="27">
        <v>0.83942033882175859</v>
      </c>
      <c r="AJ414" s="27">
        <v>-64.823934460051703</v>
      </c>
      <c r="AK414" s="27">
        <v>16.040295441875227</v>
      </c>
      <c r="AL414" s="27">
        <v>3.3060797440094261</v>
      </c>
      <c r="AM414" s="27">
        <v>2.3602597334416324</v>
      </c>
      <c r="AN414" s="23">
        <v>0.61901533715414991</v>
      </c>
      <c r="AO414" s="23">
        <v>0.12588543685297582</v>
      </c>
      <c r="AP414" s="23">
        <v>1.6247775764259813</v>
      </c>
      <c r="AQ414" s="24">
        <v>72</v>
      </c>
      <c r="AR414" s="65" t="s">
        <v>68</v>
      </c>
      <c r="AS414" s="157">
        <v>0.3</v>
      </c>
      <c r="AU414" s="32"/>
    </row>
    <row r="415" spans="1:47" ht="18" customHeight="1" x14ac:dyDescent="0.25">
      <c r="A415" s="16">
        <v>414</v>
      </c>
      <c r="B415" s="148" t="s">
        <v>159</v>
      </c>
      <c r="C415" s="150" t="s">
        <v>681</v>
      </c>
      <c r="D415" s="18">
        <v>100.47445400000001</v>
      </c>
      <c r="E415" s="150" t="s">
        <v>844</v>
      </c>
      <c r="F415" s="150" t="s">
        <v>845</v>
      </c>
      <c r="G415" s="18" t="s">
        <v>904</v>
      </c>
      <c r="H415" s="19" t="s">
        <v>704</v>
      </c>
      <c r="I415" s="20">
        <v>166319.60967000001</v>
      </c>
      <c r="J415" s="20">
        <v>156619.62388599999</v>
      </c>
      <c r="K415" s="20">
        <v>9699.9857840000113</v>
      </c>
      <c r="L415" s="20">
        <v>1126.1443220000001</v>
      </c>
      <c r="M415" s="20" t="e">
        <v>#N/A</v>
      </c>
      <c r="N415" s="20" t="e">
        <v>#N/A</v>
      </c>
      <c r="O415" s="153">
        <v>700.49936000000002</v>
      </c>
      <c r="P415" s="21">
        <v>118.52255619124837</v>
      </c>
      <c r="Q415" s="20">
        <v>112462.89913200001</v>
      </c>
      <c r="R415" s="20">
        <v>56607.555747999999</v>
      </c>
      <c r="S415" s="20">
        <v>306174.33662900003</v>
      </c>
      <c r="T415" s="20">
        <v>4520.3559050000003</v>
      </c>
      <c r="U415" s="20">
        <v>311990.15240399999</v>
      </c>
      <c r="V415" s="20">
        <v>140913.313803</v>
      </c>
      <c r="W415" s="20">
        <v>221007.04738199999</v>
      </c>
      <c r="X415" s="20">
        <v>0</v>
      </c>
      <c r="Y415" s="20">
        <v>221007.04738199999</v>
      </c>
      <c r="Z415" s="20">
        <v>90983.105022000003</v>
      </c>
      <c r="AA415" s="21">
        <v>15394.089978075423</v>
      </c>
      <c r="AB415" s="22">
        <v>5.8321359719675024E-2</v>
      </c>
      <c r="AC415" s="22">
        <v>4.2117664981891371E-3</v>
      </c>
      <c r="AD415" s="23">
        <v>2.2452611231553055E-3</v>
      </c>
      <c r="AE415" s="23">
        <v>7.6992245959358833E-3</v>
      </c>
      <c r="AF415" s="24" t="e">
        <v>#N/A</v>
      </c>
      <c r="AG415" s="27">
        <v>0.38536006093865638</v>
      </c>
      <c r="AH415" s="27">
        <v>1.3853600609386565</v>
      </c>
      <c r="AI415" s="27">
        <v>0.87649439143078178</v>
      </c>
      <c r="AJ415" s="27">
        <v>1.9528578535315835</v>
      </c>
      <c r="AK415" s="27">
        <v>1.3926337049356368</v>
      </c>
      <c r="AL415" s="27">
        <v>2.9381167844519811</v>
      </c>
      <c r="AM415" s="27">
        <v>36.793476700813009</v>
      </c>
      <c r="AN415" s="23">
        <v>0.70837827950356325</v>
      </c>
      <c r="AO415" s="23">
        <v>0</v>
      </c>
      <c r="AP415" s="23">
        <v>2.429099856820228</v>
      </c>
      <c r="AQ415" s="24" t="e">
        <v>#N/A</v>
      </c>
      <c r="AR415" s="65" t="e">
        <v>#N/A</v>
      </c>
      <c r="AS415" s="157" t="e">
        <v>#N/A</v>
      </c>
      <c r="AU415" s="32"/>
    </row>
    <row r="416" spans="1:47" ht="18" customHeight="1" x14ac:dyDescent="0.25">
      <c r="A416" s="16">
        <v>415</v>
      </c>
      <c r="B416" s="148" t="s">
        <v>160</v>
      </c>
      <c r="C416" s="150" t="s">
        <v>681</v>
      </c>
      <c r="D416" s="18">
        <v>3045.4383253000001</v>
      </c>
      <c r="E416" s="150" t="s">
        <v>844</v>
      </c>
      <c r="F416" s="150" t="s">
        <v>856</v>
      </c>
      <c r="G416" s="18" t="s">
        <v>862</v>
      </c>
      <c r="H416" s="19" t="s">
        <v>704</v>
      </c>
      <c r="I416" s="20" t="e">
        <v>#N/A</v>
      </c>
      <c r="J416" s="20" t="e">
        <v>#N/A</v>
      </c>
      <c r="K416" s="20" t="e">
        <v>#N/A</v>
      </c>
      <c r="L416" s="20" t="e">
        <v>#N/A</v>
      </c>
      <c r="M416" s="20" t="e">
        <v>#N/A</v>
      </c>
      <c r="N416" s="20" t="e">
        <v>#N/A</v>
      </c>
      <c r="O416" s="153" t="e">
        <v>#N/A</v>
      </c>
      <c r="P416" s="21" t="e">
        <v>#N/A</v>
      </c>
      <c r="Q416" s="20">
        <v>14423.446891</v>
      </c>
      <c r="R416" s="20">
        <v>526918.14453399985</v>
      </c>
      <c r="S416" s="20">
        <v>586692.443569</v>
      </c>
      <c r="T416" s="20">
        <v>16076.272901</v>
      </c>
      <c r="U416" s="20">
        <v>1374444.29535</v>
      </c>
      <c r="V416" s="20">
        <v>62850</v>
      </c>
      <c r="W416" s="20">
        <v>138816.10694699999</v>
      </c>
      <c r="X416" s="20">
        <v>156608.24730799999</v>
      </c>
      <c r="Y416" s="20">
        <v>295424.35425500001</v>
      </c>
      <c r="Z416" s="20">
        <v>1079019.9410949999</v>
      </c>
      <c r="AA416" s="21">
        <v>10664.638964166219</v>
      </c>
      <c r="AB416" s="22" t="e">
        <v>#N/A</v>
      </c>
      <c r="AC416" s="22" t="e">
        <v>#N/A</v>
      </c>
      <c r="AD416" s="23" t="e">
        <v>#N/A</v>
      </c>
      <c r="AE416" s="23" t="e">
        <v>#N/A</v>
      </c>
      <c r="AF416" s="24" t="e">
        <v>#N/A</v>
      </c>
      <c r="AG416" s="27">
        <v>3.2264003541966439</v>
      </c>
      <c r="AH416" s="27">
        <v>4.2264003541966444</v>
      </c>
      <c r="AI416" s="27">
        <v>4.1224970881548515</v>
      </c>
      <c r="AJ416" s="27" t="e">
        <v>#N/A</v>
      </c>
      <c r="AK416" s="27" t="e">
        <v>#N/A</v>
      </c>
      <c r="AL416" s="27" t="e">
        <v>#N/A</v>
      </c>
      <c r="AM416" s="27" t="e">
        <v>#N/A</v>
      </c>
      <c r="AN416" s="23">
        <v>0.21494094395420418</v>
      </c>
      <c r="AO416" s="23">
        <v>0.1451393448290422</v>
      </c>
      <c r="AP416" s="23">
        <v>0.2737895223281977</v>
      </c>
      <c r="AQ416" s="24" t="e">
        <v>#N/A</v>
      </c>
      <c r="AR416" s="65" t="e">
        <v>#N/A</v>
      </c>
      <c r="AS416" s="157" t="e">
        <v>#N/A</v>
      </c>
      <c r="AU416" s="32"/>
    </row>
    <row r="417" spans="1:47" ht="18" customHeight="1" x14ac:dyDescent="0.25">
      <c r="A417" s="16">
        <v>416</v>
      </c>
      <c r="B417" s="148" t="s">
        <v>163</v>
      </c>
      <c r="C417" s="150" t="s">
        <v>681</v>
      </c>
      <c r="D417" s="18">
        <v>131.941272</v>
      </c>
      <c r="E417" s="150" t="s">
        <v>844</v>
      </c>
      <c r="F417" s="150" t="s">
        <v>879</v>
      </c>
      <c r="G417" s="18" t="s">
        <v>880</v>
      </c>
      <c r="H417" s="19" t="s">
        <v>704</v>
      </c>
      <c r="I417" s="20">
        <v>341261.53507099999</v>
      </c>
      <c r="J417" s="20">
        <v>311126.68898400001</v>
      </c>
      <c r="K417" s="20">
        <v>30134.846087000013</v>
      </c>
      <c r="L417" s="20">
        <v>18781.203808999999</v>
      </c>
      <c r="M417" s="20">
        <v>448.62141200000002</v>
      </c>
      <c r="N417" s="20">
        <v>24341.601357</v>
      </c>
      <c r="O417" s="153">
        <v>18828.109971999998</v>
      </c>
      <c r="P417" s="21">
        <v>4580.6920074349446</v>
      </c>
      <c r="Q417" s="20">
        <v>9153.2026220000007</v>
      </c>
      <c r="R417" s="20">
        <v>10148.055578</v>
      </c>
      <c r="S417" s="20">
        <v>53007.19154</v>
      </c>
      <c r="T417" s="20">
        <v>33762.172981999996</v>
      </c>
      <c r="U417" s="20">
        <v>88642.956961999997</v>
      </c>
      <c r="V417" s="20">
        <v>10160</v>
      </c>
      <c r="W417" s="20">
        <v>30845.938997000001</v>
      </c>
      <c r="X417" s="20">
        <v>0</v>
      </c>
      <c r="Y417" s="20">
        <v>30845.938997000001</v>
      </c>
      <c r="Z417" s="20">
        <v>57797.017964999999</v>
      </c>
      <c r="AA417" s="21">
        <v>14061.439976692815</v>
      </c>
      <c r="AB417" s="22">
        <v>8.8304256384272584E-2</v>
      </c>
      <c r="AC417" s="22">
        <v>5.5172083686732466E-2</v>
      </c>
      <c r="AD417" s="23">
        <v>0.21240390232098583</v>
      </c>
      <c r="AE417" s="23">
        <v>0.32576265411135386</v>
      </c>
      <c r="AF417" s="24">
        <v>54.258670464440513</v>
      </c>
      <c r="AG417" s="27">
        <v>0.7184496002911549</v>
      </c>
      <c r="AH417" s="27">
        <v>1.7184496002911549</v>
      </c>
      <c r="AI417" s="27">
        <v>1.4217102913373827</v>
      </c>
      <c r="AJ417" s="27">
        <v>15.399018372668342</v>
      </c>
      <c r="AK417" s="27">
        <v>33.991019518807278</v>
      </c>
      <c r="AL417" s="27">
        <v>33.628268237988557</v>
      </c>
      <c r="AM417" s="27">
        <v>10.107807197508897</v>
      </c>
      <c r="AN417" s="23">
        <v>0.34797958071528712</v>
      </c>
      <c r="AO417" s="23">
        <v>0</v>
      </c>
      <c r="AP417" s="23">
        <v>0.53369429917092437</v>
      </c>
      <c r="AQ417" s="24">
        <v>80.8</v>
      </c>
      <c r="AR417" s="65" t="s">
        <v>64</v>
      </c>
      <c r="AS417" s="157">
        <v>0.5</v>
      </c>
      <c r="AU417" s="32"/>
    </row>
    <row r="418" spans="1:47" ht="18" customHeight="1" x14ac:dyDescent="0.25">
      <c r="A418" s="16">
        <v>417</v>
      </c>
      <c r="B418" s="148" t="s">
        <v>164</v>
      </c>
      <c r="C418" s="150" t="s">
        <v>681</v>
      </c>
      <c r="D418" s="18">
        <v>40.273965999999994</v>
      </c>
      <c r="E418" s="150" t="s">
        <v>869</v>
      </c>
      <c r="F418" s="150" t="s">
        <v>870</v>
      </c>
      <c r="G418" s="18" t="s">
        <v>868</v>
      </c>
      <c r="H418" s="19" t="s">
        <v>704</v>
      </c>
      <c r="I418" s="20">
        <v>201136.49865699999</v>
      </c>
      <c r="J418" s="20">
        <v>161569.43346100001</v>
      </c>
      <c r="K418" s="20">
        <v>39567.065196000003</v>
      </c>
      <c r="L418" s="20">
        <v>10622.654739</v>
      </c>
      <c r="M418" s="20">
        <v>4343.5841060000002</v>
      </c>
      <c r="N418" s="20">
        <v>10816.807929999999</v>
      </c>
      <c r="O418" s="153">
        <v>5444.3430939999998</v>
      </c>
      <c r="P418" s="21">
        <v>1243.6807555729674</v>
      </c>
      <c r="Q418" s="20">
        <v>34975.886232999997</v>
      </c>
      <c r="R418" s="20">
        <v>67502.606927999994</v>
      </c>
      <c r="S418" s="20">
        <v>183101.798633</v>
      </c>
      <c r="T418" s="20">
        <v>41130.268156999999</v>
      </c>
      <c r="U418" s="20">
        <v>227386.532511</v>
      </c>
      <c r="V418" s="20">
        <v>69047.936186000006</v>
      </c>
      <c r="W418" s="20">
        <v>142173.52833599999</v>
      </c>
      <c r="X418" s="20">
        <v>3401.9140000000002</v>
      </c>
      <c r="Y418" s="20">
        <v>145575.44233600001</v>
      </c>
      <c r="Z418" s="20">
        <v>81811.090175000005</v>
      </c>
      <c r="AA418" s="21">
        <v>18688.550057622833</v>
      </c>
      <c r="AB418" s="22">
        <v>0.19671748021960997</v>
      </c>
      <c r="AC418" s="22">
        <v>2.7067902296958497E-2</v>
      </c>
      <c r="AD418" s="23">
        <v>2.3943120262571511E-2</v>
      </c>
      <c r="AE418" s="23">
        <v>6.6547739216702095E-2</v>
      </c>
      <c r="AF418" s="24">
        <v>2.4902954946948594</v>
      </c>
      <c r="AG418" s="27">
        <v>0.2878754630065441</v>
      </c>
      <c r="AH418" s="27">
        <v>1.2878754630065441</v>
      </c>
      <c r="AI418" s="27">
        <v>1.041867034838811</v>
      </c>
      <c r="AJ418" s="27">
        <v>4.9143659675191076</v>
      </c>
      <c r="AK418" s="27">
        <v>4.6194521672636872</v>
      </c>
      <c r="AL418" s="27">
        <v>2.9796849012296267</v>
      </c>
      <c r="AM418" s="27">
        <v>4.89023066636069</v>
      </c>
      <c r="AN418" s="23">
        <v>0.64021136488792574</v>
      </c>
      <c r="AO418" s="23">
        <v>4.158255308324401E-2</v>
      </c>
      <c r="AP418" s="23">
        <v>1.77940963779609</v>
      </c>
      <c r="AQ418" s="24">
        <v>50</v>
      </c>
      <c r="AR418" s="65" t="s">
        <v>78</v>
      </c>
      <c r="AS418" s="157">
        <v>0.2</v>
      </c>
      <c r="AU418" s="32"/>
    </row>
    <row r="419" spans="1:47" ht="18" customHeight="1" x14ac:dyDescent="0.25">
      <c r="A419" s="16">
        <v>418</v>
      </c>
      <c r="B419" s="148" t="s">
        <v>165</v>
      </c>
      <c r="C419" s="150" t="s">
        <v>681</v>
      </c>
      <c r="D419" s="18">
        <v>1459.995985</v>
      </c>
      <c r="E419" s="150" t="s">
        <v>848</v>
      </c>
      <c r="F419" s="150" t="s">
        <v>888</v>
      </c>
      <c r="G419" s="18" t="s">
        <v>882</v>
      </c>
      <c r="H419" s="19" t="s">
        <v>704</v>
      </c>
      <c r="I419" s="20">
        <v>2773666.1465150001</v>
      </c>
      <c r="J419" s="20">
        <v>2322789.3742630002</v>
      </c>
      <c r="K419" s="20">
        <v>450876.772252</v>
      </c>
      <c r="L419" s="20">
        <v>111013.217216</v>
      </c>
      <c r="M419" s="20">
        <v>244728.72316299999</v>
      </c>
      <c r="N419" s="20">
        <v>235827.23730499999</v>
      </c>
      <c r="O419" s="153">
        <v>-12278.313531</v>
      </c>
      <c r="P419" s="21">
        <v>-122.78347296455065</v>
      </c>
      <c r="Q419" s="20">
        <v>458375.209997</v>
      </c>
      <c r="R419" s="20">
        <v>596184.91775899997</v>
      </c>
      <c r="S419" s="20">
        <v>2264058.5120560001</v>
      </c>
      <c r="T419" s="20">
        <v>3913308.2067959998</v>
      </c>
      <c r="U419" s="20">
        <v>7354277.6856629997</v>
      </c>
      <c r="V419" s="20">
        <v>1495640.5410430001</v>
      </c>
      <c r="W419" s="20">
        <v>1974519.5875190001</v>
      </c>
      <c r="X419" s="20">
        <v>2889138.021439</v>
      </c>
      <c r="Y419" s="20">
        <v>5407718.5908730002</v>
      </c>
      <c r="Z419" s="20">
        <v>1946559.09479</v>
      </c>
      <c r="AA419" s="21">
        <v>19465.644478422317</v>
      </c>
      <c r="AB419" s="22">
        <v>0.16255625170264579</v>
      </c>
      <c r="AC419" s="22">
        <v>-4.4267452831074161E-3</v>
      </c>
      <c r="AD419" s="23">
        <v>-1.6695471745561497E-3</v>
      </c>
      <c r="AE419" s="23">
        <v>-6.3077014018547515E-3</v>
      </c>
      <c r="AF419" s="24">
        <v>0.96362713071456174</v>
      </c>
      <c r="AG419" s="27">
        <v>0.14663765625177111</v>
      </c>
      <c r="AH419" s="27">
        <v>1.1466376562517711</v>
      </c>
      <c r="AI419" s="27">
        <v>0.91449247375046605</v>
      </c>
      <c r="AJ419" s="27">
        <v>9.5795967707980996</v>
      </c>
      <c r="AK419" s="27">
        <v>5.0674410910620633</v>
      </c>
      <c r="AL419" s="27">
        <v>4.6523587965642212</v>
      </c>
      <c r="AM419" s="27">
        <v>0.70877784215875106</v>
      </c>
      <c r="AN419" s="23">
        <v>0.7353160734486851</v>
      </c>
      <c r="AO419" s="23">
        <v>1.4842282616396436</v>
      </c>
      <c r="AP419" s="23">
        <v>2.7780911482969386</v>
      </c>
      <c r="AQ419" s="24">
        <v>42.800000000000004</v>
      </c>
      <c r="AR419" s="65" t="s">
        <v>80</v>
      </c>
      <c r="AS419" s="157">
        <v>0</v>
      </c>
      <c r="AU419" s="32"/>
    </row>
    <row r="420" spans="1:47" ht="18" customHeight="1" x14ac:dyDescent="0.25">
      <c r="A420" s="16">
        <v>419</v>
      </c>
      <c r="B420" s="148" t="s">
        <v>166</v>
      </c>
      <c r="C420" s="150" t="s">
        <v>681</v>
      </c>
      <c r="D420" s="18">
        <v>48.599130600000002</v>
      </c>
      <c r="E420" s="150" t="s">
        <v>848</v>
      </c>
      <c r="F420" s="150" t="s">
        <v>889</v>
      </c>
      <c r="G420" s="18" t="s">
        <v>890</v>
      </c>
      <c r="H420" s="19" t="s">
        <v>704</v>
      </c>
      <c r="I420" s="20">
        <v>155083.40976499999</v>
      </c>
      <c r="J420" s="20">
        <v>462465.12838499999</v>
      </c>
      <c r="K420" s="20">
        <v>-307381.71862000006</v>
      </c>
      <c r="L420" s="20">
        <v>-321789.86994</v>
      </c>
      <c r="M420" s="20">
        <v>35067.561457000003</v>
      </c>
      <c r="N420" s="20">
        <v>-333191.74388900003</v>
      </c>
      <c r="O420" s="153">
        <v>-368279.30534600001</v>
      </c>
      <c r="P420" s="21">
        <v>-13640.218280423313</v>
      </c>
      <c r="Q420" s="20">
        <v>482615.12885899999</v>
      </c>
      <c r="R420" s="20">
        <v>319.61849999999998</v>
      </c>
      <c r="S420" s="20">
        <v>501708.29470799997</v>
      </c>
      <c r="T420" s="20">
        <v>802946.74109699996</v>
      </c>
      <c r="U420" s="20">
        <v>1304729.6597480001</v>
      </c>
      <c r="V420" s="20">
        <v>401855.09023999999</v>
      </c>
      <c r="W420" s="20">
        <v>765048.38383800001</v>
      </c>
      <c r="X420" s="20">
        <v>526941.00740600016</v>
      </c>
      <c r="Y420" s="20">
        <v>1291989.3912440001</v>
      </c>
      <c r="Z420" s="20">
        <v>12740.268504</v>
      </c>
      <c r="AA420" s="21">
        <v>471.87023767869624</v>
      </c>
      <c r="AB420" s="22">
        <v>-1.9820412711184245</v>
      </c>
      <c r="AC420" s="22">
        <v>-2.3747176174682947</v>
      </c>
      <c r="AD420" s="23">
        <v>-0.28226483746612363</v>
      </c>
      <c r="AE420" s="23">
        <v>-28.906714582221966</v>
      </c>
      <c r="AF420" s="24">
        <v>-9.5014232540110104</v>
      </c>
      <c r="AG420" s="27">
        <v>-0.34421364019999373</v>
      </c>
      <c r="AH420" s="27">
        <v>0.65578635980000621</v>
      </c>
      <c r="AI420" s="27">
        <v>2.4956808291281857E-2</v>
      </c>
      <c r="AJ420" s="27">
        <v>-0.58890923245811533</v>
      </c>
      <c r="AK420" s="27">
        <v>0.95824830331854971</v>
      </c>
      <c r="AL420" s="27">
        <v>485.21412172637065</v>
      </c>
      <c r="AM420" s="27">
        <v>0.19314283479514757</v>
      </c>
      <c r="AN420" s="23">
        <v>0.9902353193178266</v>
      </c>
      <c r="AO420" s="23">
        <v>41.360274882790662</v>
      </c>
      <c r="AP420" s="23">
        <v>101.40990284768021</v>
      </c>
      <c r="AQ420" s="24">
        <v>25.6</v>
      </c>
      <c r="AR420" s="65" t="s">
        <v>80</v>
      </c>
      <c r="AS420" s="157">
        <v>0</v>
      </c>
      <c r="AU420" s="32"/>
    </row>
    <row r="421" spans="1:47" ht="18" customHeight="1" x14ac:dyDescent="0.25">
      <c r="A421" s="16">
        <v>420</v>
      </c>
      <c r="B421" s="148" t="s">
        <v>167</v>
      </c>
      <c r="C421" s="150" t="s">
        <v>681</v>
      </c>
      <c r="D421" s="18">
        <v>576.19999999999993</v>
      </c>
      <c r="E421" s="150" t="s">
        <v>869</v>
      </c>
      <c r="F421" s="150" t="s">
        <v>891</v>
      </c>
      <c r="G421" s="18" t="s">
        <v>892</v>
      </c>
      <c r="H421" s="19" t="s">
        <v>704</v>
      </c>
      <c r="I421" s="20">
        <v>422450.267613</v>
      </c>
      <c r="J421" s="20">
        <v>153747.16125800001</v>
      </c>
      <c r="K421" s="20">
        <v>268703.106355</v>
      </c>
      <c r="L421" s="20">
        <v>97280.227954000002</v>
      </c>
      <c r="M421" s="20">
        <v>1190.054846</v>
      </c>
      <c r="N421" s="20">
        <v>97346.220807999998</v>
      </c>
      <c r="O421" s="153">
        <v>75207.163950999995</v>
      </c>
      <c r="P421" s="21">
        <v>8745.0190640697674</v>
      </c>
      <c r="Q421" s="20">
        <v>61250.391654999999</v>
      </c>
      <c r="R421" s="20">
        <v>35509.508345000002</v>
      </c>
      <c r="S421" s="20">
        <v>228433.54874599999</v>
      </c>
      <c r="T421" s="20">
        <v>83390.112036999999</v>
      </c>
      <c r="U421" s="20">
        <v>357372.39167600003</v>
      </c>
      <c r="V421" s="20">
        <v>10100</v>
      </c>
      <c r="W421" s="20">
        <v>58732.244766999997</v>
      </c>
      <c r="X421" s="20">
        <v>1458.8009999999999</v>
      </c>
      <c r="Y421" s="20">
        <v>60191.045767000003</v>
      </c>
      <c r="Z421" s="20">
        <v>297181.34590900003</v>
      </c>
      <c r="AA421" s="21">
        <v>34555.970454534887</v>
      </c>
      <c r="AB421" s="22">
        <v>0.63605855400038391</v>
      </c>
      <c r="AC421" s="22">
        <v>0.17802607718998081</v>
      </c>
      <c r="AD421" s="23">
        <v>0.21044480688140035</v>
      </c>
      <c r="AE421" s="23">
        <v>0.25306825272279776</v>
      </c>
      <c r="AF421" s="24">
        <v>81.799776821378529</v>
      </c>
      <c r="AG421" s="27">
        <v>2.8894060605418983</v>
      </c>
      <c r="AH421" s="27">
        <v>3.8894060605418983</v>
      </c>
      <c r="AI421" s="27">
        <v>2.8465310283004124</v>
      </c>
      <c r="AJ421" s="27">
        <v>2.4893754951068434</v>
      </c>
      <c r="AK421" s="27">
        <v>2.5101416840564692</v>
      </c>
      <c r="AL421" s="27">
        <v>11.896821085456795</v>
      </c>
      <c r="AM421" s="27">
        <v>5.0659515534115096</v>
      </c>
      <c r="AN421" s="23">
        <v>0.16842668087682119</v>
      </c>
      <c r="AO421" s="23">
        <v>4.9087906091074092E-3</v>
      </c>
      <c r="AP421" s="23">
        <v>0.20253978453086055</v>
      </c>
      <c r="AQ421" s="24">
        <v>91.6</v>
      </c>
      <c r="AR421" s="65" t="s">
        <v>61</v>
      </c>
      <c r="AS421" s="157">
        <v>0.5</v>
      </c>
      <c r="AU421" s="32"/>
    </row>
    <row r="422" spans="1:47" ht="18" customHeight="1" x14ac:dyDescent="0.25">
      <c r="A422" s="16">
        <v>421</v>
      </c>
      <c r="B422" s="148" t="s">
        <v>168</v>
      </c>
      <c r="C422" s="150" t="s">
        <v>681</v>
      </c>
      <c r="D422" s="18">
        <v>30.874464000000003</v>
      </c>
      <c r="E422" s="150" t="s">
        <v>848</v>
      </c>
      <c r="F422" s="150" t="s">
        <v>888</v>
      </c>
      <c r="G422" s="18" t="s">
        <v>882</v>
      </c>
      <c r="H422" s="19" t="s">
        <v>704</v>
      </c>
      <c r="I422" s="20">
        <v>82827.446163000001</v>
      </c>
      <c r="J422" s="20">
        <v>61961.204184000002</v>
      </c>
      <c r="K422" s="20">
        <v>20866.241978999999</v>
      </c>
      <c r="L422" s="20">
        <v>5818.1275919999998</v>
      </c>
      <c r="M422" s="20">
        <v>277.65068500000001</v>
      </c>
      <c r="N422" s="20">
        <v>6342.1623939999999</v>
      </c>
      <c r="O422" s="153">
        <v>4841.3383030000005</v>
      </c>
      <c r="P422" s="21">
        <v>2163.9393830901809</v>
      </c>
      <c r="Q422" s="20">
        <v>13846.640842999999</v>
      </c>
      <c r="R422" s="20">
        <v>8647.1494700000003</v>
      </c>
      <c r="S422" s="20">
        <v>76097.178107999993</v>
      </c>
      <c r="T422" s="20">
        <v>1882.2092680000001</v>
      </c>
      <c r="U422" s="20">
        <v>77979.387375999999</v>
      </c>
      <c r="V422" s="20">
        <v>30000</v>
      </c>
      <c r="W422" s="20">
        <v>36005.534061999999</v>
      </c>
      <c r="X422" s="20">
        <v>0</v>
      </c>
      <c r="Y422" s="20">
        <v>36005.534061999999</v>
      </c>
      <c r="Z422" s="20">
        <v>41973.853314</v>
      </c>
      <c r="AA422" s="21">
        <v>18761.108718622614</v>
      </c>
      <c r="AB422" s="22">
        <v>0.25192424667949254</v>
      </c>
      <c r="AC422" s="22">
        <v>5.8450894326410895E-2</v>
      </c>
      <c r="AD422" s="23">
        <v>6.2084846597423214E-2</v>
      </c>
      <c r="AE422" s="23">
        <v>0.11534176447377101</v>
      </c>
      <c r="AF422" s="24">
        <v>22.842235717876942</v>
      </c>
      <c r="AG422" s="27">
        <v>1.113485609655557</v>
      </c>
      <c r="AH422" s="27">
        <v>2.113485609655557</v>
      </c>
      <c r="AI422" s="27">
        <v>1.72891581493576</v>
      </c>
      <c r="AJ422" s="27">
        <v>2.0659528471310926</v>
      </c>
      <c r="AK422" s="27">
        <v>4.4748184694429867</v>
      </c>
      <c r="AL422" s="27">
        <v>9.5785838385652422</v>
      </c>
      <c r="AM422" s="27">
        <v>44.005439549774863</v>
      </c>
      <c r="AN422" s="23">
        <v>0.46173143023539004</v>
      </c>
      <c r="AO422" s="23">
        <v>0</v>
      </c>
      <c r="AP422" s="23">
        <v>0.85780864083762065</v>
      </c>
      <c r="AQ422" s="24">
        <v>85.2</v>
      </c>
      <c r="AR422" s="65" t="s">
        <v>64</v>
      </c>
      <c r="AS422" s="157">
        <v>0.5</v>
      </c>
      <c r="AU422" s="32"/>
    </row>
    <row r="423" spans="1:47" ht="18" customHeight="1" x14ac:dyDescent="0.25">
      <c r="A423" s="16">
        <v>422</v>
      </c>
      <c r="B423" s="148" t="s">
        <v>171</v>
      </c>
      <c r="C423" s="150" t="s">
        <v>681</v>
      </c>
      <c r="D423" s="18">
        <v>9.3255770999999985</v>
      </c>
      <c r="E423" s="150" t="s">
        <v>829</v>
      </c>
      <c r="F423" s="150" t="s">
        <v>898</v>
      </c>
      <c r="G423" s="18" t="s">
        <v>897</v>
      </c>
      <c r="H423" s="19" t="s">
        <v>704</v>
      </c>
      <c r="I423" s="20">
        <v>247384.33915000001</v>
      </c>
      <c r="J423" s="20">
        <v>242795.26542800001</v>
      </c>
      <c r="K423" s="20">
        <v>4589.0737219999965</v>
      </c>
      <c r="L423" s="20">
        <v>129.868582</v>
      </c>
      <c r="M423" s="20">
        <v>8407.1921540000003</v>
      </c>
      <c r="N423" s="20">
        <v>1668.042152</v>
      </c>
      <c r="O423" s="153">
        <v>-6739.1500020000003</v>
      </c>
      <c r="P423" s="21">
        <v>-216.79569842385411</v>
      </c>
      <c r="Q423" s="20">
        <v>103149.72107100001</v>
      </c>
      <c r="R423" s="20">
        <v>150187.04884500001</v>
      </c>
      <c r="S423" s="20">
        <v>379413.02290500002</v>
      </c>
      <c r="T423" s="20">
        <v>129878.17523199999</v>
      </c>
      <c r="U423" s="20">
        <v>538952.61234400002</v>
      </c>
      <c r="V423" s="20">
        <v>197731.594954</v>
      </c>
      <c r="W423" s="20">
        <v>213442.69391</v>
      </c>
      <c r="X423" s="20">
        <v>0</v>
      </c>
      <c r="Y423" s="20">
        <v>213442.69391</v>
      </c>
      <c r="Z423" s="20">
        <v>325509.91843399999</v>
      </c>
      <c r="AA423" s="21">
        <v>10471.520902465114</v>
      </c>
      <c r="AB423" s="22">
        <v>1.8550380908378516E-2</v>
      </c>
      <c r="AC423" s="22">
        <v>-2.7241619356970521E-2</v>
      </c>
      <c r="AD423" s="23">
        <v>-1.2504160565601951E-2</v>
      </c>
      <c r="AE423" s="23">
        <v>-2.0703363001721934E-2</v>
      </c>
      <c r="AF423" s="24">
        <v>0.19840656921423802</v>
      </c>
      <c r="AG423" s="27">
        <v>0.77758730437024415</v>
      </c>
      <c r="AH423" s="27">
        <v>1.7775873043702441</v>
      </c>
      <c r="AI423" s="27">
        <v>1.2943207226876967</v>
      </c>
      <c r="AJ423" s="27">
        <v>1.490533522756665</v>
      </c>
      <c r="AK423" s="27">
        <v>2.3538140763451914</v>
      </c>
      <c r="AL423" s="27">
        <v>1.6471749132331117</v>
      </c>
      <c r="AM423" s="27">
        <v>1.9047414140836212</v>
      </c>
      <c r="AN423" s="23">
        <v>0.39603239509629623</v>
      </c>
      <c r="AO423" s="23">
        <v>0</v>
      </c>
      <c r="AP423" s="23">
        <v>0.65571794228837732</v>
      </c>
      <c r="AQ423" s="24">
        <v>56.000000000000007</v>
      </c>
      <c r="AR423" s="65" t="s">
        <v>75</v>
      </c>
      <c r="AS423" s="157">
        <v>0.2</v>
      </c>
      <c r="AU423" s="32"/>
    </row>
    <row r="424" spans="1:47" ht="18" customHeight="1" x14ac:dyDescent="0.25">
      <c r="A424" s="16">
        <v>423</v>
      </c>
      <c r="B424" s="148" t="s">
        <v>751</v>
      </c>
      <c r="C424" s="150" t="s">
        <v>681</v>
      </c>
      <c r="D424" s="18">
        <v>36.277082</v>
      </c>
      <c r="E424" s="150" t="s">
        <v>844</v>
      </c>
      <c r="F424" s="150" t="s">
        <v>856</v>
      </c>
      <c r="G424" s="18" t="s">
        <v>860</v>
      </c>
      <c r="H424" s="19" t="s">
        <v>704</v>
      </c>
      <c r="I424" s="20">
        <v>47022.415078999999</v>
      </c>
      <c r="J424" s="20">
        <v>33558.379072999996</v>
      </c>
      <c r="K424" s="20">
        <v>13464.036006</v>
      </c>
      <c r="L424" s="20">
        <v>7420.5190929999999</v>
      </c>
      <c r="M424" s="20">
        <v>17.857036999999998</v>
      </c>
      <c r="N424" s="20">
        <v>7907.3176039999998</v>
      </c>
      <c r="O424" s="153">
        <v>6182.6581269999997</v>
      </c>
      <c r="P424" s="21">
        <v>579.45778637322599</v>
      </c>
      <c r="Q424" s="20">
        <v>723.569073</v>
      </c>
      <c r="R424" s="20">
        <v>36045.930703999999</v>
      </c>
      <c r="S424" s="20">
        <v>45478.08943</v>
      </c>
      <c r="T424" s="20">
        <v>14216.224467</v>
      </c>
      <c r="U424" s="20">
        <v>133038.489719</v>
      </c>
      <c r="V424" s="20">
        <v>2599.995508</v>
      </c>
      <c r="W424" s="20">
        <v>13493.947921999999</v>
      </c>
      <c r="X424" s="20">
        <v>0</v>
      </c>
      <c r="Y424" s="20">
        <v>17435.336883</v>
      </c>
      <c r="Z424" s="20">
        <v>115603.15283599999</v>
      </c>
      <c r="AA424" s="21">
        <v>10834.683992565884</v>
      </c>
      <c r="AB424" s="22">
        <v>0.28633229457440135</v>
      </c>
      <c r="AC424" s="22">
        <v>0.13148321107311961</v>
      </c>
      <c r="AD424" s="23">
        <v>4.6472702298852225E-2</v>
      </c>
      <c r="AE424" s="23">
        <v>5.34817431473604E-2</v>
      </c>
      <c r="AF424" s="24">
        <v>442.81241081597136</v>
      </c>
      <c r="AG424" s="27">
        <v>2.3702582589528394</v>
      </c>
      <c r="AH424" s="27">
        <v>3.3702582589528394</v>
      </c>
      <c r="AI424" s="27">
        <v>3.3166365111009508</v>
      </c>
      <c r="AJ424" s="27">
        <v>1.4701790594328932</v>
      </c>
      <c r="AK424" s="27">
        <v>46.378957207033636</v>
      </c>
      <c r="AL424" s="27">
        <v>1.3045138289016891</v>
      </c>
      <c r="AM424" s="27">
        <v>3.3076584565861862</v>
      </c>
      <c r="AN424" s="23">
        <v>0.13105483172446114</v>
      </c>
      <c r="AO424" s="23">
        <v>0</v>
      </c>
      <c r="AP424" s="23">
        <v>0.15082060008981399</v>
      </c>
      <c r="AQ424" s="24">
        <v>81.599999999999994</v>
      </c>
      <c r="AR424" s="65" t="s">
        <v>64</v>
      </c>
      <c r="AS424" s="157">
        <v>0.5</v>
      </c>
      <c r="AU424" s="32"/>
    </row>
    <row r="425" spans="1:47" ht="18" customHeight="1" x14ac:dyDescent="0.25">
      <c r="A425" s="16">
        <v>424</v>
      </c>
      <c r="B425" s="148" t="s">
        <v>177</v>
      </c>
      <c r="C425" s="150" t="s">
        <v>681</v>
      </c>
      <c r="D425" s="18">
        <v>32.219000000000001</v>
      </c>
      <c r="E425" s="150" t="s">
        <v>829</v>
      </c>
      <c r="F425" s="150" t="s">
        <v>859</v>
      </c>
      <c r="G425" s="18" t="s">
        <v>858</v>
      </c>
      <c r="H425" s="19" t="s">
        <v>704</v>
      </c>
      <c r="I425" s="20">
        <v>46216.695584000001</v>
      </c>
      <c r="J425" s="20">
        <v>46954.911206999997</v>
      </c>
      <c r="K425" s="20">
        <v>-738.21562299999891</v>
      </c>
      <c r="L425" s="20">
        <v>-7769.1554390000001</v>
      </c>
      <c r="M425" s="20" t="e">
        <v>#N/A</v>
      </c>
      <c r="N425" s="20" t="e">
        <v>#N/A</v>
      </c>
      <c r="O425" s="153">
        <v>-15453.99649</v>
      </c>
      <c r="P425" s="21">
        <v>-479.65475309599924</v>
      </c>
      <c r="Q425" s="20">
        <v>9054.5600680000007</v>
      </c>
      <c r="R425" s="20">
        <v>51482.270125000003</v>
      </c>
      <c r="S425" s="20">
        <v>105164.511019</v>
      </c>
      <c r="T425" s="20">
        <v>208110.049153</v>
      </c>
      <c r="U425" s="20">
        <v>396752.56146900001</v>
      </c>
      <c r="V425" s="20">
        <v>6454.2064620000001</v>
      </c>
      <c r="W425" s="20">
        <v>22586.489560999999</v>
      </c>
      <c r="X425" s="20">
        <v>12487.595241000001</v>
      </c>
      <c r="Y425" s="20">
        <v>35074.084801999998</v>
      </c>
      <c r="Z425" s="20">
        <v>361678.47666699998</v>
      </c>
      <c r="AA425" s="21">
        <v>11225.627010987306</v>
      </c>
      <c r="AB425" s="22">
        <v>-1.5972920903838173E-2</v>
      </c>
      <c r="AC425" s="22">
        <v>-0.33438125107650707</v>
      </c>
      <c r="AD425" s="23">
        <v>-3.895122046038129E-2</v>
      </c>
      <c r="AE425" s="23">
        <v>-4.2728548937758903E-2</v>
      </c>
      <c r="AF425" s="24" t="e">
        <v>#N/A</v>
      </c>
      <c r="AG425" s="27">
        <v>3.656080385355108</v>
      </c>
      <c r="AH425" s="27">
        <v>4.656080385355108</v>
      </c>
      <c r="AI425" s="27">
        <v>4.2551964833416456</v>
      </c>
      <c r="AJ425" s="27">
        <v>0.55967307968871927</v>
      </c>
      <c r="AK425" s="27">
        <v>5.185774996727317</v>
      </c>
      <c r="AL425" s="27">
        <v>0.89772062249362583</v>
      </c>
      <c r="AM425" s="27">
        <v>0.22207815418861412</v>
      </c>
      <c r="AN425" s="23">
        <v>8.8402919623596393E-2</v>
      </c>
      <c r="AO425" s="23">
        <v>3.4526785658018075E-2</v>
      </c>
      <c r="AP425" s="23">
        <v>9.6975869632112396E-2</v>
      </c>
      <c r="AQ425" s="24" t="e">
        <v>#N/A</v>
      </c>
      <c r="AR425" s="65" t="e">
        <v>#N/A</v>
      </c>
      <c r="AS425" s="157" t="e">
        <v>#N/A</v>
      </c>
      <c r="AU425" s="32"/>
    </row>
    <row r="426" spans="1:47" ht="18" customHeight="1" x14ac:dyDescent="0.25">
      <c r="A426" s="16">
        <v>425</v>
      </c>
      <c r="B426" s="148" t="s">
        <v>807</v>
      </c>
      <c r="C426" s="150" t="s">
        <v>681</v>
      </c>
      <c r="D426" s="18">
        <v>297.43006370000001</v>
      </c>
      <c r="E426" s="150" t="s">
        <v>795</v>
      </c>
      <c r="F426" s="150" t="s">
        <v>852</v>
      </c>
      <c r="G426" s="18" t="s">
        <v>850</v>
      </c>
      <c r="H426" s="19" t="s">
        <v>704</v>
      </c>
      <c r="I426" s="20">
        <v>308328.20380199997</v>
      </c>
      <c r="J426" s="20">
        <v>277586.88443799998</v>
      </c>
      <c r="K426" s="20">
        <v>30741.31936400001</v>
      </c>
      <c r="L426" s="20">
        <v>14932.304142000001</v>
      </c>
      <c r="M426" s="20">
        <v>963.44003999999995</v>
      </c>
      <c r="N426" s="20">
        <v>94065.273375999997</v>
      </c>
      <c r="O426" s="153">
        <v>86873.586863999997</v>
      </c>
      <c r="P426" s="21">
        <v>3534.1767001558155</v>
      </c>
      <c r="Q426" s="20">
        <v>67695.065226000006</v>
      </c>
      <c r="R426" s="20">
        <v>143440.62890099999</v>
      </c>
      <c r="S426" s="20">
        <v>565093.81456500001</v>
      </c>
      <c r="T426" s="20">
        <v>505817.14318700001</v>
      </c>
      <c r="U426" s="20">
        <v>1619367.651691</v>
      </c>
      <c r="V426" s="20">
        <v>93056.670152000006</v>
      </c>
      <c r="W426" s="20">
        <v>396622.05362999998</v>
      </c>
      <c r="X426" s="20">
        <v>10477.159</v>
      </c>
      <c r="Y426" s="20">
        <v>1167636.7546850001</v>
      </c>
      <c r="Z426" s="20">
        <v>451730.89700599998</v>
      </c>
      <c r="AA426" s="21">
        <v>18377.240638612013</v>
      </c>
      <c r="AB426" s="22">
        <v>9.9703235010382807E-2</v>
      </c>
      <c r="AC426" s="22">
        <v>0.28175686100966574</v>
      </c>
      <c r="AD426" s="23">
        <v>5.3646611239444961E-2</v>
      </c>
      <c r="AE426" s="23">
        <v>0.1923126964300742</v>
      </c>
      <c r="AF426" s="24">
        <v>97.634797673553194</v>
      </c>
      <c r="AG426" s="27">
        <v>0.42476649846648123</v>
      </c>
      <c r="AH426" s="27">
        <v>1.4247664984664812</v>
      </c>
      <c r="AI426" s="27">
        <v>1.2540874739230017</v>
      </c>
      <c r="AJ426" s="27">
        <v>1.8301476881989707</v>
      </c>
      <c r="AK426" s="27">
        <v>4.100548297150997</v>
      </c>
      <c r="AL426" s="27">
        <v>2.1495179306192407</v>
      </c>
      <c r="AM426" s="27">
        <v>0.60956455896159967</v>
      </c>
      <c r="AN426" s="23">
        <v>0.72104488036778625</v>
      </c>
      <c r="AO426" s="23">
        <v>2.3193363724821416E-2</v>
      </c>
      <c r="AP426" s="23">
        <v>2.5848060480784234</v>
      </c>
      <c r="AQ426" s="24">
        <v>76.8</v>
      </c>
      <c r="AR426" s="65" t="s">
        <v>66</v>
      </c>
      <c r="AS426" s="157">
        <v>0.5</v>
      </c>
      <c r="AU426" s="32"/>
    </row>
    <row r="427" spans="1:47" ht="18" customHeight="1" x14ac:dyDescent="0.25">
      <c r="A427" s="16">
        <v>426</v>
      </c>
      <c r="B427" s="148" t="s">
        <v>183</v>
      </c>
      <c r="C427" s="150" t="s">
        <v>681</v>
      </c>
      <c r="D427" s="18">
        <v>285.85729700000002</v>
      </c>
      <c r="E427" s="150" t="s">
        <v>844</v>
      </c>
      <c r="F427" s="150" t="s">
        <v>861</v>
      </c>
      <c r="G427" s="18" t="s">
        <v>862</v>
      </c>
      <c r="H427" s="19" t="s">
        <v>704</v>
      </c>
      <c r="I427" s="20">
        <v>112980.292907</v>
      </c>
      <c r="J427" s="20">
        <v>85327.085045</v>
      </c>
      <c r="K427" s="20">
        <v>27653.207861999988</v>
      </c>
      <c r="L427" s="20">
        <v>12344.049943</v>
      </c>
      <c r="M427" s="20">
        <v>0</v>
      </c>
      <c r="N427" s="20">
        <v>50302.257354000001</v>
      </c>
      <c r="O427" s="153">
        <v>40854.875253999999</v>
      </c>
      <c r="P427" s="21">
        <v>1572.1257862240263</v>
      </c>
      <c r="Q427" s="20">
        <v>4165.2142489999997</v>
      </c>
      <c r="R427" s="20">
        <v>12135.73014</v>
      </c>
      <c r="S427" s="20">
        <v>319830.091158</v>
      </c>
      <c r="T427" s="20">
        <v>25466.465057000001</v>
      </c>
      <c r="U427" s="20">
        <v>418827.70658300002</v>
      </c>
      <c r="V427" s="20">
        <v>0</v>
      </c>
      <c r="W427" s="20">
        <v>27267.544623999998</v>
      </c>
      <c r="X427" s="20">
        <v>0</v>
      </c>
      <c r="Y427" s="20">
        <v>27267.544623999998</v>
      </c>
      <c r="Z427" s="20">
        <v>391560.16195899999</v>
      </c>
      <c r="AA427" s="21">
        <v>15067.524344319956</v>
      </c>
      <c r="AB427" s="22">
        <v>0.24476133979191214</v>
      </c>
      <c r="AC427" s="22">
        <v>0.36161063317148406</v>
      </c>
      <c r="AD427" s="23">
        <v>9.7545779832270238E-2</v>
      </c>
      <c r="AE427" s="23">
        <v>0.10433869229596929</v>
      </c>
      <c r="AF427" s="24">
        <v>100</v>
      </c>
      <c r="AG427" s="27">
        <v>10.729332272789097</v>
      </c>
      <c r="AH427" s="27">
        <v>11.729332272789096</v>
      </c>
      <c r="AI427" s="27">
        <v>11.576578722499352</v>
      </c>
      <c r="AJ427" s="27">
        <v>0.38617483422085963</v>
      </c>
      <c r="AK427" s="27">
        <v>20.485641300561106</v>
      </c>
      <c r="AL427" s="27">
        <v>9.3097235686389439</v>
      </c>
      <c r="AM427" s="27">
        <v>4.4364340576567356</v>
      </c>
      <c r="AN427" s="23">
        <v>6.5104443176555532E-2</v>
      </c>
      <c r="AO427" s="23">
        <v>0</v>
      </c>
      <c r="AP427" s="23">
        <v>6.9638199370382237E-2</v>
      </c>
      <c r="AQ427" s="24">
        <v>85.6</v>
      </c>
      <c r="AR427" s="65" t="s">
        <v>64</v>
      </c>
      <c r="AS427" s="157">
        <v>0.5</v>
      </c>
      <c r="AU427" s="32"/>
    </row>
    <row r="428" spans="1:47" ht="18" customHeight="1" x14ac:dyDescent="0.25">
      <c r="A428" s="16">
        <v>427</v>
      </c>
      <c r="B428" s="148" t="s">
        <v>185</v>
      </c>
      <c r="C428" s="150" t="s">
        <v>681</v>
      </c>
      <c r="D428" s="18">
        <v>19.425546000000001</v>
      </c>
      <c r="E428" s="150" t="s">
        <v>844</v>
      </c>
      <c r="F428" s="150" t="s">
        <v>879</v>
      </c>
      <c r="G428" s="18" t="s">
        <v>880</v>
      </c>
      <c r="H428" s="19" t="s">
        <v>704</v>
      </c>
      <c r="I428" s="20">
        <v>83963.397729999997</v>
      </c>
      <c r="J428" s="20">
        <v>73789.888743000003</v>
      </c>
      <c r="K428" s="20">
        <v>10173.508986999996</v>
      </c>
      <c r="L428" s="20">
        <v>-6049.5308679999998</v>
      </c>
      <c r="M428" s="20">
        <v>3719.5664590000001</v>
      </c>
      <c r="N428" s="20">
        <v>-5676.3013609999998</v>
      </c>
      <c r="O428" s="153">
        <v>-9398.1174910000009</v>
      </c>
      <c r="P428" s="21">
        <v>-1741.687104578682</v>
      </c>
      <c r="Q428" s="20">
        <v>63772.544542000003</v>
      </c>
      <c r="R428" s="20">
        <v>20072.958573</v>
      </c>
      <c r="S428" s="20">
        <v>124132.483282</v>
      </c>
      <c r="T428" s="20">
        <v>35012.619433</v>
      </c>
      <c r="U428" s="20">
        <v>159686.91862099999</v>
      </c>
      <c r="V428" s="20">
        <v>44417.724377999999</v>
      </c>
      <c r="W428" s="20">
        <v>109409.015</v>
      </c>
      <c r="X428" s="20">
        <v>377.99948499999999</v>
      </c>
      <c r="Y428" s="20">
        <v>109787.01448500001</v>
      </c>
      <c r="Z428" s="20">
        <v>49899.904136999998</v>
      </c>
      <c r="AA428" s="21">
        <v>9247.598749255234</v>
      </c>
      <c r="AB428" s="22">
        <v>0.1211659992573766</v>
      </c>
      <c r="AC428" s="22">
        <v>-0.11193112409792424</v>
      </c>
      <c r="AD428" s="23">
        <v>-5.885339620902473E-2</v>
      </c>
      <c r="AE428" s="23">
        <v>-0.18833938969496825</v>
      </c>
      <c r="AF428" s="24">
        <v>-1.5260653152910904</v>
      </c>
      <c r="AG428" s="27">
        <v>0.13457271580408617</v>
      </c>
      <c r="AH428" s="27">
        <v>1.1345727158040861</v>
      </c>
      <c r="AI428" s="27">
        <v>0.55169072438866207</v>
      </c>
      <c r="AJ428" s="27">
        <v>5.7026915208998981</v>
      </c>
      <c r="AK428" s="27">
        <v>1.1570792615057515</v>
      </c>
      <c r="AL428" s="27">
        <v>4.1829109258930366</v>
      </c>
      <c r="AM428" s="27">
        <v>2.3980895771215289</v>
      </c>
      <c r="AN428" s="23">
        <v>0.68751413974971787</v>
      </c>
      <c r="AO428" s="23">
        <v>7.5751545326059912E-3</v>
      </c>
      <c r="AP428" s="23">
        <v>2.2001447975447044</v>
      </c>
      <c r="AQ428" s="24">
        <v>54</v>
      </c>
      <c r="AR428" s="65" t="s">
        <v>77</v>
      </c>
      <c r="AS428" s="157">
        <v>0.2</v>
      </c>
      <c r="AU428" s="32"/>
    </row>
    <row r="429" spans="1:47" ht="18" customHeight="1" x14ac:dyDescent="0.25">
      <c r="A429" s="16">
        <v>428</v>
      </c>
      <c r="B429" s="148" t="s">
        <v>186</v>
      </c>
      <c r="C429" s="150" t="s">
        <v>681</v>
      </c>
      <c r="D429" s="18">
        <v>81.717788799999994</v>
      </c>
      <c r="E429" s="150" t="s">
        <v>829</v>
      </c>
      <c r="F429" s="150" t="s">
        <v>859</v>
      </c>
      <c r="G429" s="18" t="s">
        <v>858</v>
      </c>
      <c r="H429" s="19" t="s">
        <v>704</v>
      </c>
      <c r="I429" s="20">
        <v>176702.48320700001</v>
      </c>
      <c r="J429" s="20">
        <v>119815.55858899999</v>
      </c>
      <c r="K429" s="20">
        <v>56886.924618000005</v>
      </c>
      <c r="L429" s="20">
        <v>14137.202615</v>
      </c>
      <c r="M429" s="20">
        <v>73.240950999999995</v>
      </c>
      <c r="N429" s="20">
        <v>15023.257917999999</v>
      </c>
      <c r="O429" s="153">
        <v>11809.278956</v>
      </c>
      <c r="P429" s="21">
        <v>1185.006212982601</v>
      </c>
      <c r="Q429" s="20">
        <v>34993.203917999999</v>
      </c>
      <c r="R429" s="20">
        <v>94314.665754999995</v>
      </c>
      <c r="S429" s="20">
        <v>151387.083457</v>
      </c>
      <c r="T429" s="20">
        <v>2607.9639550000002</v>
      </c>
      <c r="U429" s="20">
        <v>174680.96874499999</v>
      </c>
      <c r="V429" s="20">
        <v>0</v>
      </c>
      <c r="W429" s="20">
        <v>47060.087105999999</v>
      </c>
      <c r="X429" s="20">
        <v>0</v>
      </c>
      <c r="Y429" s="20">
        <v>47106.087105999999</v>
      </c>
      <c r="Z429" s="20">
        <v>127574.881639</v>
      </c>
      <c r="AA429" s="21">
        <v>12801.545964491394</v>
      </c>
      <c r="AB429" s="22">
        <v>0.32193619232480852</v>
      </c>
      <c r="AC429" s="22">
        <v>6.6831426144509209E-2</v>
      </c>
      <c r="AD429" s="23">
        <v>6.7604840074131006E-2</v>
      </c>
      <c r="AE429" s="23">
        <v>9.2567430236124709E-2</v>
      </c>
      <c r="AF429" s="24">
        <v>205.12101103111019</v>
      </c>
      <c r="AG429" s="27">
        <v>2.2168891467627283</v>
      </c>
      <c r="AH429" s="27">
        <v>3.2168891467627283</v>
      </c>
      <c r="AI429" s="27">
        <v>2.4733035295244954</v>
      </c>
      <c r="AJ429" s="27">
        <v>1.6937368982856398</v>
      </c>
      <c r="AK429" s="27">
        <v>3.4239665184635637</v>
      </c>
      <c r="AL429" s="27">
        <v>1.8735419543978218</v>
      </c>
      <c r="AM429" s="27">
        <v>67.754956071469167</v>
      </c>
      <c r="AN429" s="23">
        <v>0.26966925730052288</v>
      </c>
      <c r="AO429" s="23">
        <v>0</v>
      </c>
      <c r="AP429" s="23">
        <v>0.36924264793203254</v>
      </c>
      <c r="AQ429" s="24">
        <v>77.599999999999994</v>
      </c>
      <c r="AR429" s="65" t="s">
        <v>66</v>
      </c>
      <c r="AS429" s="157">
        <v>0.5</v>
      </c>
      <c r="AU429" s="32"/>
    </row>
    <row r="430" spans="1:47" ht="18" customHeight="1" x14ac:dyDescent="0.25">
      <c r="A430" s="16">
        <v>429</v>
      </c>
      <c r="B430" s="148" t="s">
        <v>187</v>
      </c>
      <c r="C430" s="150" t="s">
        <v>681</v>
      </c>
      <c r="D430" s="18">
        <v>31.68</v>
      </c>
      <c r="E430" s="150" t="s">
        <v>829</v>
      </c>
      <c r="F430" s="150" t="s">
        <v>859</v>
      </c>
      <c r="G430" s="18" t="s">
        <v>858</v>
      </c>
      <c r="H430" s="19" t="s">
        <v>704</v>
      </c>
      <c r="I430" s="20">
        <v>62356.123517</v>
      </c>
      <c r="J430" s="20">
        <v>43596.665115999996</v>
      </c>
      <c r="K430" s="20">
        <v>18759.458400999996</v>
      </c>
      <c r="L430" s="20">
        <v>4519.6581370000004</v>
      </c>
      <c r="M430" s="20">
        <v>0</v>
      </c>
      <c r="N430" s="20">
        <v>5058.740933</v>
      </c>
      <c r="O430" s="153">
        <v>4019.391435</v>
      </c>
      <c r="P430" s="21">
        <v>2283.7451335227274</v>
      </c>
      <c r="Q430" s="20">
        <v>4121.8381429999999</v>
      </c>
      <c r="R430" s="20">
        <v>27411.186409000002</v>
      </c>
      <c r="S430" s="20">
        <v>52083.181088999998</v>
      </c>
      <c r="T430" s="20">
        <v>23.837637999999998</v>
      </c>
      <c r="U430" s="20">
        <v>53182.586529</v>
      </c>
      <c r="V430" s="20">
        <v>0</v>
      </c>
      <c r="W430" s="20">
        <v>20069.264887000001</v>
      </c>
      <c r="X430" s="20">
        <v>0</v>
      </c>
      <c r="Y430" s="20">
        <v>20069.264887000001</v>
      </c>
      <c r="Z430" s="20">
        <v>33113.321642000003</v>
      </c>
      <c r="AA430" s="21">
        <v>18814.38729659091</v>
      </c>
      <c r="AB430" s="22">
        <v>0.30084388417579633</v>
      </c>
      <c r="AC430" s="22">
        <v>6.4458648297856469E-2</v>
      </c>
      <c r="AD430" s="23">
        <v>7.5577208581388972E-2</v>
      </c>
      <c r="AE430" s="23">
        <v>0.12138291284864389</v>
      </c>
      <c r="AF430" s="24">
        <v>100</v>
      </c>
      <c r="AG430" s="27">
        <v>1.5951713419626656</v>
      </c>
      <c r="AH430" s="27">
        <v>2.5951713419626654</v>
      </c>
      <c r="AI430" s="27">
        <v>2.3897907180978648</v>
      </c>
      <c r="AJ430" s="27">
        <v>1.9477818059979941</v>
      </c>
      <c r="AK430" s="27">
        <v>10.576995894426123</v>
      </c>
      <c r="AL430" s="27">
        <v>2.2748421971449737</v>
      </c>
      <c r="AM430" s="27">
        <v>2615.8683807934326</v>
      </c>
      <c r="AN430" s="23">
        <v>0.37736534074092853</v>
      </c>
      <c r="AO430" s="23">
        <v>0</v>
      </c>
      <c r="AP430" s="23">
        <v>0.60607827580621543</v>
      </c>
      <c r="AQ430" s="24">
        <v>80</v>
      </c>
      <c r="AR430" s="65" t="s">
        <v>64</v>
      </c>
      <c r="AS430" s="157">
        <v>0.5</v>
      </c>
      <c r="AU430" s="32"/>
    </row>
    <row r="431" spans="1:47" ht="18" customHeight="1" x14ac:dyDescent="0.25">
      <c r="A431" s="16">
        <v>430</v>
      </c>
      <c r="B431" s="148" t="s">
        <v>189</v>
      </c>
      <c r="C431" s="150" t="s">
        <v>681</v>
      </c>
      <c r="D431" s="18">
        <v>210</v>
      </c>
      <c r="E431" s="150" t="s">
        <v>829</v>
      </c>
      <c r="F431" s="150" t="s">
        <v>859</v>
      </c>
      <c r="G431" s="18" t="s">
        <v>858</v>
      </c>
      <c r="H431" s="19" t="s">
        <v>704</v>
      </c>
      <c r="I431" s="20">
        <v>674491.21382900001</v>
      </c>
      <c r="J431" s="20">
        <v>491021.36240500002</v>
      </c>
      <c r="K431" s="20">
        <v>183469.85142399996</v>
      </c>
      <c r="L431" s="20">
        <v>60754.764878000002</v>
      </c>
      <c r="M431" s="20">
        <v>5169.5065979999999</v>
      </c>
      <c r="N431" s="20">
        <v>60092.667985</v>
      </c>
      <c r="O431" s="153">
        <v>43420.489167</v>
      </c>
      <c r="P431" s="21">
        <v>2894.6992777999999</v>
      </c>
      <c r="Q431" s="20">
        <v>122229.012757</v>
      </c>
      <c r="R431" s="20">
        <v>145879.73042099999</v>
      </c>
      <c r="S431" s="20">
        <v>388694.070129</v>
      </c>
      <c r="T431" s="20">
        <v>2237.0047669999999</v>
      </c>
      <c r="U431" s="20">
        <v>485643.84967299999</v>
      </c>
      <c r="V431" s="20">
        <v>37800.072679999997</v>
      </c>
      <c r="W431" s="20">
        <v>199347.64422799999</v>
      </c>
      <c r="X431" s="20">
        <v>0</v>
      </c>
      <c r="Y431" s="20">
        <v>201306.424726</v>
      </c>
      <c r="Z431" s="20">
        <v>284337.42494699999</v>
      </c>
      <c r="AA431" s="21">
        <v>18955.828329799999</v>
      </c>
      <c r="AB431" s="22">
        <v>0.27201221848756957</v>
      </c>
      <c r="AC431" s="22">
        <v>6.4375173874404473E-2</v>
      </c>
      <c r="AD431" s="23">
        <v>8.9408090303699811E-2</v>
      </c>
      <c r="AE431" s="23">
        <v>0.1527076120039193</v>
      </c>
      <c r="AF431" s="24">
        <v>11.624449421971702</v>
      </c>
      <c r="AG431" s="27">
        <v>0.94983026578653074</v>
      </c>
      <c r="AH431" s="27">
        <v>1.9498302657865307</v>
      </c>
      <c r="AI431" s="27">
        <v>1.3366852585789064</v>
      </c>
      <c r="AJ431" s="27">
        <v>3.5622072643803611</v>
      </c>
      <c r="AK431" s="27">
        <v>4.0172243179382097</v>
      </c>
      <c r="AL431" s="27">
        <v>4.6236116003399488</v>
      </c>
      <c r="AM431" s="27">
        <v>301.51532253261399</v>
      </c>
      <c r="AN431" s="23">
        <v>0.4145145148271645</v>
      </c>
      <c r="AO431" s="23">
        <v>0</v>
      </c>
      <c r="AP431" s="23">
        <v>0.70798427172758971</v>
      </c>
      <c r="AQ431" s="24">
        <v>78.8</v>
      </c>
      <c r="AR431" s="65" t="s">
        <v>66</v>
      </c>
      <c r="AS431" s="157">
        <v>0.5</v>
      </c>
      <c r="AU431" s="32"/>
    </row>
    <row r="432" spans="1:47" ht="18" customHeight="1" x14ac:dyDescent="0.25">
      <c r="A432" s="16">
        <v>431</v>
      </c>
      <c r="B432" s="148" t="s">
        <v>196</v>
      </c>
      <c r="C432" s="150" t="s">
        <v>681</v>
      </c>
      <c r="D432" s="18">
        <v>118.51459999999999</v>
      </c>
      <c r="E432" s="150" t="s">
        <v>829</v>
      </c>
      <c r="F432" s="150" t="s">
        <v>853</v>
      </c>
      <c r="G432" s="18" t="s">
        <v>854</v>
      </c>
      <c r="H432" s="19" t="s">
        <v>704</v>
      </c>
      <c r="I432" s="20">
        <v>638088.08754700003</v>
      </c>
      <c r="J432" s="20">
        <v>586812.79626099998</v>
      </c>
      <c r="K432" s="20">
        <v>51275.291286000036</v>
      </c>
      <c r="L432" s="20">
        <v>9818.0104769999998</v>
      </c>
      <c r="M432" s="20">
        <v>1044.766359</v>
      </c>
      <c r="N432" s="20">
        <v>9967.6852959999997</v>
      </c>
      <c r="O432" s="153">
        <v>7142.2811590000001</v>
      </c>
      <c r="P432" s="21">
        <v>2338.2816038631527</v>
      </c>
      <c r="Q432" s="20">
        <v>48617.160987000003</v>
      </c>
      <c r="R432" s="20">
        <v>45296.549318999998</v>
      </c>
      <c r="S432" s="20">
        <v>156373.17658199999</v>
      </c>
      <c r="T432" s="20">
        <v>8273.4565760000005</v>
      </c>
      <c r="U432" s="20">
        <v>176267.11692599999</v>
      </c>
      <c r="V432" s="20">
        <v>23875.659613</v>
      </c>
      <c r="W432" s="20">
        <v>133644.99221900001</v>
      </c>
      <c r="X432" s="20">
        <v>0</v>
      </c>
      <c r="Y432" s="20">
        <v>136140.99221900001</v>
      </c>
      <c r="Z432" s="20">
        <v>40126.124707000003</v>
      </c>
      <c r="AA432" s="21">
        <v>13136.724408904895</v>
      </c>
      <c r="AB432" s="22">
        <v>8.0357700271630944E-2</v>
      </c>
      <c r="AC432" s="22">
        <v>1.1193252621996202E-2</v>
      </c>
      <c r="AD432" s="23">
        <v>4.0519645884935271E-2</v>
      </c>
      <c r="AE432" s="23">
        <v>0.17799578731195115</v>
      </c>
      <c r="AF432" s="24">
        <v>9.540587912440623</v>
      </c>
      <c r="AG432" s="27">
        <v>0.17006386835472287</v>
      </c>
      <c r="AH432" s="27">
        <v>1.1700638683547229</v>
      </c>
      <c r="AI432" s="27">
        <v>0.80628547172514664</v>
      </c>
      <c r="AJ432" s="27">
        <v>28.074749718493411</v>
      </c>
      <c r="AK432" s="27">
        <v>12.07007534680832</v>
      </c>
      <c r="AL432" s="27">
        <v>14.086902802535311</v>
      </c>
      <c r="AM432" s="27">
        <v>77.124727939951171</v>
      </c>
      <c r="AN432" s="23">
        <v>0.77235615237386779</v>
      </c>
      <c r="AO432" s="23">
        <v>0</v>
      </c>
      <c r="AP432" s="23">
        <v>3.3928268232503949</v>
      </c>
      <c r="AQ432" s="24">
        <v>68.400000000000006</v>
      </c>
      <c r="AR432" s="65" t="s">
        <v>71</v>
      </c>
      <c r="AS432" s="157">
        <v>0.3</v>
      </c>
      <c r="AU432" s="32"/>
    </row>
    <row r="433" spans="1:47" ht="18" customHeight="1" x14ac:dyDescent="0.25">
      <c r="A433" s="16">
        <v>432</v>
      </c>
      <c r="B433" s="148" t="s">
        <v>197</v>
      </c>
      <c r="C433" s="150" t="s">
        <v>681</v>
      </c>
      <c r="D433" s="18">
        <v>25.893953800000002</v>
      </c>
      <c r="E433" s="150" t="s">
        <v>829</v>
      </c>
      <c r="F433" s="150" t="s">
        <v>898</v>
      </c>
      <c r="G433" s="18" t="s">
        <v>897</v>
      </c>
      <c r="H433" s="19" t="s">
        <v>704</v>
      </c>
      <c r="I433" s="20">
        <v>0</v>
      </c>
      <c r="J433" s="20">
        <v>0</v>
      </c>
      <c r="K433" s="20" t="e">
        <v>#N/A</v>
      </c>
      <c r="L433" s="20">
        <v>-714.98085100000003</v>
      </c>
      <c r="M433" s="20">
        <v>0</v>
      </c>
      <c r="N433" s="20">
        <v>-714.95643800000005</v>
      </c>
      <c r="O433" s="153">
        <v>-627.47558500000002</v>
      </c>
      <c r="P433" s="21">
        <v>-26.655764848858269</v>
      </c>
      <c r="Q433" s="20">
        <v>64.12818</v>
      </c>
      <c r="R433" s="20">
        <v>3475.536595</v>
      </c>
      <c r="S433" s="20">
        <v>51084.516355</v>
      </c>
      <c r="T433" s="20">
        <v>28316.327272999999</v>
      </c>
      <c r="U433" s="20">
        <v>266000.843628</v>
      </c>
      <c r="V433" s="20">
        <v>0</v>
      </c>
      <c r="W433" s="20">
        <v>26793.895032</v>
      </c>
      <c r="X433" s="20">
        <v>0</v>
      </c>
      <c r="Y433" s="20">
        <v>26793.895032</v>
      </c>
      <c r="Z433" s="20">
        <v>239206.948596</v>
      </c>
      <c r="AA433" s="21">
        <v>10161.740670735266</v>
      </c>
      <c r="AB433" s="22">
        <v>0</v>
      </c>
      <c r="AC433" s="22">
        <v>0</v>
      </c>
      <c r="AD433" s="23">
        <v>-2.3589232892716667E-3</v>
      </c>
      <c r="AE433" s="23">
        <v>-2.623149489105153E-3</v>
      </c>
      <c r="AF433" s="24">
        <v>0</v>
      </c>
      <c r="AG433" s="27">
        <v>0.90657298216588755</v>
      </c>
      <c r="AH433" s="27">
        <v>1.9065729821658874</v>
      </c>
      <c r="AI433" s="27">
        <v>1.9041795944212758</v>
      </c>
      <c r="AJ433" s="27">
        <v>0</v>
      </c>
      <c r="AK433" s="27">
        <v>0</v>
      </c>
      <c r="AL433" s="27">
        <v>0</v>
      </c>
      <c r="AM433" s="27">
        <v>0</v>
      </c>
      <c r="AN433" s="23">
        <v>0.10072860922753704</v>
      </c>
      <c r="AO433" s="23">
        <v>0</v>
      </c>
      <c r="AP433" s="23">
        <v>0.11201135748465479</v>
      </c>
      <c r="AQ433" s="24">
        <v>56.000000000000007</v>
      </c>
      <c r="AR433" s="65" t="s">
        <v>75</v>
      </c>
      <c r="AS433" s="157">
        <v>0.2</v>
      </c>
      <c r="AU433" s="32"/>
    </row>
    <row r="434" spans="1:47" ht="18" customHeight="1" x14ac:dyDescent="0.25">
      <c r="A434" s="16">
        <v>433</v>
      </c>
      <c r="B434" s="148" t="s">
        <v>950</v>
      </c>
      <c r="C434" s="150" t="s">
        <v>681</v>
      </c>
      <c r="D434" s="18">
        <v>308.75</v>
      </c>
      <c r="E434" s="150" t="s">
        <v>874</v>
      </c>
      <c r="F434" s="150" t="s">
        <v>878</v>
      </c>
      <c r="G434" s="18" t="s">
        <v>873</v>
      </c>
      <c r="H434" s="19" t="s">
        <v>704</v>
      </c>
      <c r="I434" s="20">
        <v>488592.00955399999</v>
      </c>
      <c r="J434" s="20">
        <v>307041.33866200002</v>
      </c>
      <c r="K434" s="20">
        <v>181550.67089199999</v>
      </c>
      <c r="L434" s="20">
        <v>19185.986635000001</v>
      </c>
      <c r="M434" s="20">
        <v>3085.2981500000001</v>
      </c>
      <c r="N434" s="20">
        <v>21515.012041999998</v>
      </c>
      <c r="O434" s="153">
        <v>15162.512892000001</v>
      </c>
      <c r="P434" s="21">
        <v>1596.0539886315789</v>
      </c>
      <c r="Q434" s="20">
        <v>14950.930623</v>
      </c>
      <c r="R434" s="20">
        <v>3301.4858709999999</v>
      </c>
      <c r="S434" s="20">
        <v>96193.069990000004</v>
      </c>
      <c r="T434" s="20">
        <v>175442.66275600001</v>
      </c>
      <c r="U434" s="20">
        <v>275950.95640199998</v>
      </c>
      <c r="V434" s="20">
        <v>4942.6642320000001</v>
      </c>
      <c r="W434" s="20">
        <v>90986.741076000006</v>
      </c>
      <c r="X434" s="20">
        <v>33123.090083000003</v>
      </c>
      <c r="Y434" s="20">
        <v>124548.778593</v>
      </c>
      <c r="Z434" s="20">
        <v>151402.17780899999</v>
      </c>
      <c r="AA434" s="21">
        <v>15937.071348315789</v>
      </c>
      <c r="AB434" s="22">
        <v>0.37157928771230697</v>
      </c>
      <c r="AC434" s="22">
        <v>3.1033075849604567E-2</v>
      </c>
      <c r="AD434" s="23">
        <v>5.4946404570207566E-2</v>
      </c>
      <c r="AE434" s="23">
        <v>0.10014725753237268</v>
      </c>
      <c r="AF434" s="24">
        <v>6.97339803026816</v>
      </c>
      <c r="AG434" s="27">
        <v>5.7220742851436135E-2</v>
      </c>
      <c r="AH434" s="27">
        <v>1.0572207428514362</v>
      </c>
      <c r="AI434" s="27">
        <v>0.89290086012795566</v>
      </c>
      <c r="AJ434" s="27">
        <v>93.845782244022118</v>
      </c>
      <c r="AK434" s="27">
        <v>20.536603801080993</v>
      </c>
      <c r="AL434" s="27">
        <v>147.9915494552786</v>
      </c>
      <c r="AM434" s="27">
        <v>2.784909906625836</v>
      </c>
      <c r="AN434" s="23">
        <v>0.45134389174415385</v>
      </c>
      <c r="AO434" s="23">
        <v>0.21877551936396933</v>
      </c>
      <c r="AP434" s="23">
        <v>0.82263531737385809</v>
      </c>
      <c r="AQ434" s="24">
        <v>76</v>
      </c>
      <c r="AR434" s="65" t="s">
        <v>66</v>
      </c>
      <c r="AS434" s="157">
        <v>0.5</v>
      </c>
      <c r="AU434" s="32"/>
    </row>
    <row r="435" spans="1:47" ht="18" customHeight="1" x14ac:dyDescent="0.25">
      <c r="A435" s="16">
        <v>434</v>
      </c>
      <c r="B435" s="148" t="s">
        <v>774</v>
      </c>
      <c r="C435" s="150" t="s">
        <v>681</v>
      </c>
      <c r="D435" s="18">
        <v>214.04250000000002</v>
      </c>
      <c r="E435" s="150" t="s">
        <v>848</v>
      </c>
      <c r="F435" s="150" t="s">
        <v>894</v>
      </c>
      <c r="G435" s="18" t="s">
        <v>893</v>
      </c>
      <c r="H435" s="19" t="s">
        <v>704</v>
      </c>
      <c r="I435" s="20">
        <v>136594.34271500001</v>
      </c>
      <c r="J435" s="20">
        <v>116327.20611499999</v>
      </c>
      <c r="K435" s="20">
        <v>20267.136600000005</v>
      </c>
      <c r="L435" s="20">
        <v>10259.452064999999</v>
      </c>
      <c r="M435" s="20">
        <v>3944.4676840000002</v>
      </c>
      <c r="N435" s="20">
        <v>8522.60808</v>
      </c>
      <c r="O435" s="153">
        <v>2950.6837609999998</v>
      </c>
      <c r="P435" s="21">
        <v>208.16111188712523</v>
      </c>
      <c r="Q435" s="20">
        <v>34615.734037000002</v>
      </c>
      <c r="R435" s="20">
        <v>88988.443337000004</v>
      </c>
      <c r="S435" s="20">
        <v>184328.87469999999</v>
      </c>
      <c r="T435" s="20">
        <v>79381.28241</v>
      </c>
      <c r="U435" s="20">
        <v>280709.11619099998</v>
      </c>
      <c r="V435" s="20">
        <v>53891.469287</v>
      </c>
      <c r="W435" s="20">
        <v>97111.667333999998</v>
      </c>
      <c r="X435" s="20">
        <v>13570.783926</v>
      </c>
      <c r="Y435" s="20">
        <v>110682.45126</v>
      </c>
      <c r="Z435" s="20">
        <v>170026.66493100001</v>
      </c>
      <c r="AA435" s="21">
        <v>11994.826450158731</v>
      </c>
      <c r="AB435" s="22">
        <v>0.14837464127110137</v>
      </c>
      <c r="AC435" s="22">
        <v>2.1601800648190186E-2</v>
      </c>
      <c r="AD435" s="23">
        <v>1.05115352185153E-2</v>
      </c>
      <c r="AE435" s="23">
        <v>1.7354241243262885E-2</v>
      </c>
      <c r="AF435" s="24">
        <v>2.1606484734481093</v>
      </c>
      <c r="AG435" s="27">
        <v>0.89811255187319972</v>
      </c>
      <c r="AH435" s="27">
        <v>1.8981125518731998</v>
      </c>
      <c r="AI435" s="27">
        <v>1.5416596663723801</v>
      </c>
      <c r="AJ435" s="27">
        <v>1.5661398345603161</v>
      </c>
      <c r="AK435" s="27">
        <v>3.3605298096715321</v>
      </c>
      <c r="AL435" s="27">
        <v>1.5349672113907651</v>
      </c>
      <c r="AM435" s="27">
        <v>1.7207374152699835</v>
      </c>
      <c r="AN435" s="23">
        <v>0.39429589163997614</v>
      </c>
      <c r="AO435" s="23">
        <v>7.981562145859461E-2</v>
      </c>
      <c r="AP435" s="23">
        <v>0.65097113623276093</v>
      </c>
      <c r="AQ435" s="24">
        <v>66.800000000000011</v>
      </c>
      <c r="AR435" s="65" t="s">
        <v>71</v>
      </c>
      <c r="AS435" s="157">
        <v>0.3</v>
      </c>
      <c r="AU435" s="32"/>
    </row>
    <row r="436" spans="1:47" ht="18" customHeight="1" x14ac:dyDescent="0.25">
      <c r="A436" s="16">
        <v>435</v>
      </c>
      <c r="B436" s="148" t="s">
        <v>205</v>
      </c>
      <c r="C436" s="150" t="s">
        <v>681</v>
      </c>
      <c r="D436" s="18">
        <v>234.99445440000002</v>
      </c>
      <c r="E436" s="150" t="s">
        <v>844</v>
      </c>
      <c r="F436" s="150" t="s">
        <v>879</v>
      </c>
      <c r="G436" s="18" t="s">
        <v>880</v>
      </c>
      <c r="H436" s="19" t="s">
        <v>704</v>
      </c>
      <c r="I436" s="20">
        <v>121623.19511</v>
      </c>
      <c r="J436" s="20">
        <v>74571.722953999997</v>
      </c>
      <c r="K436" s="20">
        <v>47051.472156000003</v>
      </c>
      <c r="L436" s="20">
        <v>16379.429842</v>
      </c>
      <c r="M436" s="20">
        <v>410.72598900000003</v>
      </c>
      <c r="N436" s="20">
        <v>18299.190940999997</v>
      </c>
      <c r="O436" s="153">
        <v>14067.766845</v>
      </c>
      <c r="P436" s="21">
        <v>1730.0768346152936</v>
      </c>
      <c r="Q436" s="20">
        <v>13949.187156</v>
      </c>
      <c r="R436" s="20">
        <v>19643.332031999998</v>
      </c>
      <c r="S436" s="20">
        <v>97914.514704000001</v>
      </c>
      <c r="T436" s="20">
        <v>8801.2108960000005</v>
      </c>
      <c r="U436" s="20">
        <v>133413.57775900001</v>
      </c>
      <c r="V436" s="20">
        <v>4631.3999999999996</v>
      </c>
      <c r="W436" s="20">
        <v>44477.299780000001</v>
      </c>
      <c r="X436" s="20">
        <v>0</v>
      </c>
      <c r="Y436" s="20">
        <v>45543.303237</v>
      </c>
      <c r="Z436" s="20">
        <v>87870.274522000007</v>
      </c>
      <c r="AA436" s="21">
        <v>10806.4291992322</v>
      </c>
      <c r="AB436" s="22">
        <v>0.38686265488622551</v>
      </c>
      <c r="AC436" s="22">
        <v>0.11566680872243695</v>
      </c>
      <c r="AD436" s="23">
        <v>0.10544479116220234</v>
      </c>
      <c r="AE436" s="23">
        <v>0.16009699436500413</v>
      </c>
      <c r="AF436" s="24">
        <v>44.553282312505424</v>
      </c>
      <c r="AG436" s="27">
        <v>1.2014491704379271</v>
      </c>
      <c r="AH436" s="27">
        <v>2.2014491704379271</v>
      </c>
      <c r="AI436" s="27">
        <v>1.8878243050572168</v>
      </c>
      <c r="AJ436" s="27">
        <v>2.2760017580065903</v>
      </c>
      <c r="AK436" s="27">
        <v>5.345954722668143</v>
      </c>
      <c r="AL436" s="27">
        <v>6.1915766078723076</v>
      </c>
      <c r="AM436" s="27">
        <v>13.818916118153203</v>
      </c>
      <c r="AN436" s="23">
        <v>0.34136932688567878</v>
      </c>
      <c r="AO436" s="23">
        <v>0</v>
      </c>
      <c r="AP436" s="23">
        <v>0.51830159271435261</v>
      </c>
      <c r="AQ436" s="24">
        <v>79.600000000000009</v>
      </c>
      <c r="AR436" s="65" t="s">
        <v>66</v>
      </c>
      <c r="AS436" s="157">
        <v>0.5</v>
      </c>
      <c r="AU436" s="32"/>
    </row>
    <row r="437" spans="1:47" ht="18" customHeight="1" x14ac:dyDescent="0.25">
      <c r="A437" s="16">
        <v>436</v>
      </c>
      <c r="B437" s="148" t="s">
        <v>208</v>
      </c>
      <c r="C437" s="150" t="s">
        <v>681</v>
      </c>
      <c r="D437" s="18">
        <v>148.80454399999999</v>
      </c>
      <c r="E437" s="150" t="s">
        <v>848</v>
      </c>
      <c r="F437" s="150" t="s">
        <v>894</v>
      </c>
      <c r="G437" s="18" t="s">
        <v>893</v>
      </c>
      <c r="H437" s="19" t="s">
        <v>704</v>
      </c>
      <c r="I437" s="20">
        <v>260957.940661</v>
      </c>
      <c r="J437" s="20">
        <v>185013.61943699999</v>
      </c>
      <c r="K437" s="20">
        <v>75944.321223999999</v>
      </c>
      <c r="L437" s="20">
        <v>30222.328329</v>
      </c>
      <c r="M437" s="20">
        <v>1101.962765</v>
      </c>
      <c r="N437" s="20">
        <v>29911.243385000002</v>
      </c>
      <c r="O437" s="153">
        <v>22253.052881</v>
      </c>
      <c r="P437" s="21">
        <v>4187.2745543845758</v>
      </c>
      <c r="Q437" s="20">
        <v>34783.529296000001</v>
      </c>
      <c r="R437" s="20">
        <v>2570.6629189999999</v>
      </c>
      <c r="S437" s="20">
        <v>63609.57458</v>
      </c>
      <c r="T437" s="20">
        <v>65921.918795999998</v>
      </c>
      <c r="U437" s="20">
        <v>134969.08176900001</v>
      </c>
      <c r="V437" s="20">
        <v>11925.185116000001</v>
      </c>
      <c r="W437" s="20">
        <v>45318.364277000001</v>
      </c>
      <c r="X437" s="20">
        <v>0</v>
      </c>
      <c r="Y437" s="20">
        <v>45318.364277000001</v>
      </c>
      <c r="Z437" s="20">
        <v>89650.717491999996</v>
      </c>
      <c r="AA437" s="21">
        <v>16869.243521058066</v>
      </c>
      <c r="AB437" s="22">
        <v>0.29102130799942288</v>
      </c>
      <c r="AC437" s="22">
        <v>8.5274480725260046E-2</v>
      </c>
      <c r="AD437" s="23">
        <v>0.16487518911246773</v>
      </c>
      <c r="AE437" s="23">
        <v>0.24821946219209853</v>
      </c>
      <c r="AF437" s="24">
        <v>27.14360624063373</v>
      </c>
      <c r="AG437" s="27">
        <v>0.40361585407625061</v>
      </c>
      <c r="AH437" s="27">
        <v>1.4036158540762507</v>
      </c>
      <c r="AI437" s="27">
        <v>0.63607867900540727</v>
      </c>
      <c r="AJ437" s="27">
        <v>14.266849286523126</v>
      </c>
      <c r="AK437" s="27">
        <v>5.3190007794371796</v>
      </c>
      <c r="AL437" s="27">
        <v>101.51386972295609</v>
      </c>
      <c r="AM437" s="27">
        <v>3.9585913976283464</v>
      </c>
      <c r="AN437" s="23">
        <v>0.33576848625644884</v>
      </c>
      <c r="AO437" s="23">
        <v>0</v>
      </c>
      <c r="AP437" s="23">
        <v>0.50549918109739611</v>
      </c>
      <c r="AQ437" s="24">
        <v>98</v>
      </c>
      <c r="AR437" s="65" t="s">
        <v>61</v>
      </c>
      <c r="AS437" s="157">
        <v>0.5</v>
      </c>
      <c r="AU437" s="32"/>
    </row>
    <row r="438" spans="1:47" ht="18" customHeight="1" x14ac:dyDescent="0.25">
      <c r="A438" s="16">
        <v>437</v>
      </c>
      <c r="B438" s="148" t="s">
        <v>212</v>
      </c>
      <c r="C438" s="150" t="s">
        <v>681</v>
      </c>
      <c r="D438" s="18">
        <v>84.8</v>
      </c>
      <c r="E438" s="150" t="s">
        <v>833</v>
      </c>
      <c r="F438" s="150" t="s">
        <v>835</v>
      </c>
      <c r="G438" s="18" t="s">
        <v>836</v>
      </c>
      <c r="H438" s="19" t="s">
        <v>704</v>
      </c>
      <c r="I438" s="20">
        <v>162828.57051399999</v>
      </c>
      <c r="J438" s="20">
        <v>123682.742174</v>
      </c>
      <c r="K438" s="20">
        <v>39145.828339999993</v>
      </c>
      <c r="L438" s="20">
        <v>9246.6763900000005</v>
      </c>
      <c r="M438" s="20">
        <v>0</v>
      </c>
      <c r="N438" s="20">
        <v>14321.012304</v>
      </c>
      <c r="O438" s="153">
        <v>11399.28419</v>
      </c>
      <c r="P438" s="21">
        <v>2849.8210475000001</v>
      </c>
      <c r="Q438" s="20">
        <v>29843.345421999999</v>
      </c>
      <c r="R438" s="20">
        <v>3800.087923</v>
      </c>
      <c r="S438" s="20">
        <v>94966.162150000004</v>
      </c>
      <c r="T438" s="20">
        <v>32127.970007</v>
      </c>
      <c r="U438" s="20">
        <v>131285.18997599999</v>
      </c>
      <c r="V438" s="20">
        <v>0</v>
      </c>
      <c r="W438" s="20">
        <v>57711.485889000003</v>
      </c>
      <c r="X438" s="20">
        <v>0</v>
      </c>
      <c r="Y438" s="20">
        <v>57711.485889000003</v>
      </c>
      <c r="Z438" s="20">
        <v>73573.704087000006</v>
      </c>
      <c r="AA438" s="21">
        <v>18393.426021750001</v>
      </c>
      <c r="AB438" s="22">
        <v>0.24041130015714432</v>
      </c>
      <c r="AC438" s="22">
        <v>7.0007887154053774E-2</v>
      </c>
      <c r="AD438" s="23">
        <v>8.6828409145646074E-2</v>
      </c>
      <c r="AE438" s="23">
        <v>0.15493693475756617</v>
      </c>
      <c r="AF438" s="24">
        <v>100</v>
      </c>
      <c r="AG438" s="27">
        <v>0.64553313239333632</v>
      </c>
      <c r="AH438" s="27">
        <v>1.6455331323933364</v>
      </c>
      <c r="AI438" s="27">
        <v>1.128420378107309</v>
      </c>
      <c r="AJ438" s="27">
        <v>4.3706881083397526</v>
      </c>
      <c r="AK438" s="27">
        <v>4.1443993769821539</v>
      </c>
      <c r="AL438" s="27">
        <v>42.848632403603467</v>
      </c>
      <c r="AM438" s="27">
        <v>5.0681250785070802</v>
      </c>
      <c r="AN438" s="23">
        <v>0.439588699224567</v>
      </c>
      <c r="AO438" s="23">
        <v>0</v>
      </c>
      <c r="AP438" s="23">
        <v>0.78440370245267077</v>
      </c>
      <c r="AQ438" s="24">
        <v>89.2</v>
      </c>
      <c r="AR438" s="65" t="s">
        <v>64</v>
      </c>
      <c r="AS438" s="157">
        <v>0.5</v>
      </c>
      <c r="AU438" s="32"/>
    </row>
    <row r="439" spans="1:47" ht="18" customHeight="1" x14ac:dyDescent="0.25">
      <c r="A439" s="16">
        <v>438</v>
      </c>
      <c r="B439" s="148" t="s">
        <v>219</v>
      </c>
      <c r="C439" s="150" t="s">
        <v>681</v>
      </c>
      <c r="D439" s="18">
        <v>102.7467</v>
      </c>
      <c r="E439" s="150" t="s">
        <v>833</v>
      </c>
      <c r="F439" s="150" t="s">
        <v>835</v>
      </c>
      <c r="G439" s="18" t="s">
        <v>836</v>
      </c>
      <c r="H439" s="19" t="s">
        <v>704</v>
      </c>
      <c r="I439" s="20">
        <v>802609.10105000006</v>
      </c>
      <c r="J439" s="20">
        <v>743168.39007800003</v>
      </c>
      <c r="K439" s="20">
        <v>59440.710972000023</v>
      </c>
      <c r="L439" s="20">
        <v>21453.054006999999</v>
      </c>
      <c r="M439" s="20">
        <v>0</v>
      </c>
      <c r="N439" s="20">
        <v>29086.389379</v>
      </c>
      <c r="O439" s="153">
        <v>23252.782522000001</v>
      </c>
      <c r="P439" s="21">
        <v>7445.6556266410498</v>
      </c>
      <c r="Q439" s="20">
        <v>892.86646800000005</v>
      </c>
      <c r="R439" s="20">
        <v>29.534067</v>
      </c>
      <c r="S439" s="20">
        <v>117244.88895399999</v>
      </c>
      <c r="T439" s="20">
        <v>23161.766392000001</v>
      </c>
      <c r="U439" s="20">
        <v>173827.709306</v>
      </c>
      <c r="V439" s="20">
        <v>0</v>
      </c>
      <c r="W439" s="20">
        <v>99137.098897999997</v>
      </c>
      <c r="X439" s="20">
        <v>0</v>
      </c>
      <c r="Y439" s="20">
        <v>99137.098897999997</v>
      </c>
      <c r="Z439" s="20">
        <v>74690.610407999993</v>
      </c>
      <c r="AA439" s="21">
        <v>23916.30176368876</v>
      </c>
      <c r="AB439" s="22">
        <v>7.4059353294446448E-2</v>
      </c>
      <c r="AC439" s="22">
        <v>2.8971491217306074E-2</v>
      </c>
      <c r="AD439" s="23">
        <v>0.13376913620294359</v>
      </c>
      <c r="AE439" s="23">
        <v>0.31132136148012296</v>
      </c>
      <c r="AF439" s="24">
        <v>100</v>
      </c>
      <c r="AG439" s="27">
        <v>0.18265402414721363</v>
      </c>
      <c r="AH439" s="27">
        <v>1.1826540241472137</v>
      </c>
      <c r="AI439" s="27">
        <v>1.1736476433076992</v>
      </c>
      <c r="AJ439" s="27">
        <v>44.323967671806329</v>
      </c>
      <c r="AK439" s="27">
        <v>832.33990379623037</v>
      </c>
      <c r="AL439" s="27">
        <v>27175.705298223915</v>
      </c>
      <c r="AM439" s="27">
        <v>34.652326919557339</v>
      </c>
      <c r="AN439" s="23">
        <v>0.57031815752391146</v>
      </c>
      <c r="AO439" s="23">
        <v>0</v>
      </c>
      <c r="AP439" s="23">
        <v>1.3273033699478454</v>
      </c>
      <c r="AQ439" s="24">
        <v>80.399999999999991</v>
      </c>
      <c r="AR439" s="65" t="s">
        <v>64</v>
      </c>
      <c r="AS439" s="157">
        <v>0.5</v>
      </c>
      <c r="AU439" s="32"/>
    </row>
    <row r="440" spans="1:47" ht="18" customHeight="1" x14ac:dyDescent="0.25">
      <c r="A440" s="16">
        <v>439</v>
      </c>
      <c r="B440" s="148" t="s">
        <v>222</v>
      </c>
      <c r="C440" s="150" t="s">
        <v>681</v>
      </c>
      <c r="D440" s="18">
        <v>21.418156799999998</v>
      </c>
      <c r="E440" s="150" t="s">
        <v>829</v>
      </c>
      <c r="F440" s="150" t="s">
        <v>859</v>
      </c>
      <c r="G440" s="18" t="s">
        <v>858</v>
      </c>
      <c r="H440" s="19" t="s">
        <v>704</v>
      </c>
      <c r="I440" s="20">
        <v>50624.871160000002</v>
      </c>
      <c r="J440" s="20">
        <v>43964.916858999997</v>
      </c>
      <c r="K440" s="20">
        <v>6659.9543010000007</v>
      </c>
      <c r="L440" s="20">
        <v>1120.7832189999999</v>
      </c>
      <c r="M440" s="20">
        <v>41.959389000000002</v>
      </c>
      <c r="N440" s="20">
        <v>2008.835405</v>
      </c>
      <c r="O440" s="153">
        <v>1626.2607</v>
      </c>
      <c r="P440" s="21">
        <v>728.91905992582895</v>
      </c>
      <c r="Q440" s="20">
        <v>3682.8836719999999</v>
      </c>
      <c r="R440" s="20">
        <v>4531.2945470000004</v>
      </c>
      <c r="S440" s="20">
        <v>17831.629185000002</v>
      </c>
      <c r="T440" s="20">
        <v>13877.62998</v>
      </c>
      <c r="U440" s="20">
        <v>32781.726017000001</v>
      </c>
      <c r="V440" s="20">
        <v>890</v>
      </c>
      <c r="W440" s="20">
        <v>7487.0869279999997</v>
      </c>
      <c r="X440" s="20">
        <v>0</v>
      </c>
      <c r="Y440" s="20">
        <v>7487.0869279999997</v>
      </c>
      <c r="Z440" s="20">
        <v>25294.639089</v>
      </c>
      <c r="AA440" s="21">
        <v>11337.508522414029</v>
      </c>
      <c r="AB440" s="22">
        <v>0.13155498766507873</v>
      </c>
      <c r="AC440" s="22">
        <v>3.2123749902695058E-2</v>
      </c>
      <c r="AD440" s="23">
        <v>4.9608757609549026E-2</v>
      </c>
      <c r="AE440" s="23">
        <v>6.4292702270941665E-2</v>
      </c>
      <c r="AF440" s="24">
        <v>47.875706793537915</v>
      </c>
      <c r="AG440" s="27">
        <v>1.3816511490355172</v>
      </c>
      <c r="AH440" s="27">
        <v>2.3816511490355174</v>
      </c>
      <c r="AI440" s="27">
        <v>1.8897530707286057</v>
      </c>
      <c r="AJ440" s="27">
        <v>4.8938725273941328</v>
      </c>
      <c r="AK440" s="27">
        <v>11.937633869148176</v>
      </c>
      <c r="AL440" s="27">
        <v>11.172275524114147</v>
      </c>
      <c r="AM440" s="27">
        <v>3.6479479012597222</v>
      </c>
      <c r="AN440" s="23">
        <v>0.22839209027972884</v>
      </c>
      <c r="AO440" s="23">
        <v>0</v>
      </c>
      <c r="AP440" s="23">
        <v>0.2959950091264969</v>
      </c>
      <c r="AQ440" s="24">
        <v>80.799999999999983</v>
      </c>
      <c r="AR440" s="65" t="s">
        <v>64</v>
      </c>
      <c r="AS440" s="157">
        <v>0.5</v>
      </c>
      <c r="AU440" s="32"/>
    </row>
    <row r="441" spans="1:47" ht="18" customHeight="1" x14ac:dyDescent="0.25">
      <c r="A441" s="16">
        <v>440</v>
      </c>
      <c r="B441" s="148" t="s">
        <v>224</v>
      </c>
      <c r="C441" s="150" t="s">
        <v>681</v>
      </c>
      <c r="D441" s="18">
        <v>76.918854600000003</v>
      </c>
      <c r="E441" s="150" t="s">
        <v>848</v>
      </c>
      <c r="F441" s="150" t="s">
        <v>864</v>
      </c>
      <c r="G441" s="18" t="s">
        <v>893</v>
      </c>
      <c r="H441" s="19" t="s">
        <v>704</v>
      </c>
      <c r="I441" s="20">
        <v>335792.032687</v>
      </c>
      <c r="J441" s="20">
        <v>305276.635381</v>
      </c>
      <c r="K441" s="20">
        <v>30515.397305999981</v>
      </c>
      <c r="L441" s="20">
        <v>18105.439298000001</v>
      </c>
      <c r="M441" s="20">
        <v>4952.3433910000003</v>
      </c>
      <c r="N441" s="20">
        <v>19417.119944999999</v>
      </c>
      <c r="O441" s="153">
        <v>12007.926454</v>
      </c>
      <c r="P441" s="21">
        <v>1842.1170322159217</v>
      </c>
      <c r="Q441" s="20">
        <v>7282.2355930000003</v>
      </c>
      <c r="R441" s="20">
        <v>109411.34003000001</v>
      </c>
      <c r="S441" s="20">
        <v>118679.25522799999</v>
      </c>
      <c r="T441" s="20">
        <v>72454.837568000003</v>
      </c>
      <c r="U441" s="20">
        <v>203928.30244999999</v>
      </c>
      <c r="V441" s="20">
        <v>44012.039124000003</v>
      </c>
      <c r="W441" s="20">
        <v>111499.461473</v>
      </c>
      <c r="X441" s="20">
        <v>9570.75</v>
      </c>
      <c r="Y441" s="20">
        <v>121070.211473</v>
      </c>
      <c r="Z441" s="20">
        <v>82858.090977</v>
      </c>
      <c r="AA441" s="21">
        <v>12711.128872277824</v>
      </c>
      <c r="AB441" s="22">
        <v>9.0875882497319802E-2</v>
      </c>
      <c r="AC441" s="22">
        <v>3.5760010021419666E-2</v>
      </c>
      <c r="AD441" s="23">
        <v>5.8883079541860825E-2</v>
      </c>
      <c r="AE441" s="23">
        <v>0.14492159199435573</v>
      </c>
      <c r="AF441" s="24">
        <v>3.9207943415812294</v>
      </c>
      <c r="AG441" s="27">
        <v>6.4393080111320583E-2</v>
      </c>
      <c r="AH441" s="27">
        <v>1.0643930801113206</v>
      </c>
      <c r="AI441" s="27">
        <v>0.999081234683588</v>
      </c>
      <c r="AJ441" s="27">
        <v>46.769036012093693</v>
      </c>
      <c r="AK441" s="27">
        <v>41.920730451847106</v>
      </c>
      <c r="AL441" s="27">
        <v>3.0690788778834772</v>
      </c>
      <c r="AM441" s="27">
        <v>4.6345012142474804</v>
      </c>
      <c r="AN441" s="23">
        <v>0.59369008626296249</v>
      </c>
      <c r="AO441" s="23">
        <v>0.11550772998929794</v>
      </c>
      <c r="AP441" s="23">
        <v>1.4611754874561018</v>
      </c>
      <c r="AQ441" s="24">
        <v>72.8</v>
      </c>
      <c r="AR441" s="65" t="s">
        <v>68</v>
      </c>
      <c r="AS441" s="157">
        <v>0.3</v>
      </c>
      <c r="AU441" s="32"/>
    </row>
    <row r="442" spans="1:47" ht="18" customHeight="1" x14ac:dyDescent="0.25">
      <c r="A442" s="16">
        <v>441</v>
      </c>
      <c r="B442" s="148" t="s">
        <v>226</v>
      </c>
      <c r="C442" s="150" t="s">
        <v>681</v>
      </c>
      <c r="D442" s="18">
        <v>47.385047499999999</v>
      </c>
      <c r="E442" s="150" t="s">
        <v>844</v>
      </c>
      <c r="F442" s="150" t="s">
        <v>856</v>
      </c>
      <c r="G442" s="18" t="s">
        <v>862</v>
      </c>
      <c r="H442" s="19" t="s">
        <v>704</v>
      </c>
      <c r="I442" s="20">
        <v>107493.651845</v>
      </c>
      <c r="J442" s="20">
        <v>96417.196660999994</v>
      </c>
      <c r="K442" s="20">
        <v>11076.455184</v>
      </c>
      <c r="L442" s="20">
        <v>2405.3302960000001</v>
      </c>
      <c r="M442" s="20">
        <v>0</v>
      </c>
      <c r="N442" s="20">
        <v>2663.200621</v>
      </c>
      <c r="O442" s="153">
        <v>2104.7359489999999</v>
      </c>
      <c r="P442" s="21">
        <v>1043.8165077601748</v>
      </c>
      <c r="Q442" s="20">
        <v>1175.615151</v>
      </c>
      <c r="R442" s="20">
        <v>15774.781077</v>
      </c>
      <c r="S442" s="20">
        <v>29622.874823999999</v>
      </c>
      <c r="T442" s="20">
        <v>19073.999250000001</v>
      </c>
      <c r="U442" s="20">
        <v>49639.571984000002</v>
      </c>
      <c r="V442" s="20">
        <v>0</v>
      </c>
      <c r="W442" s="20">
        <v>7838.4864690000004</v>
      </c>
      <c r="X442" s="20">
        <v>0</v>
      </c>
      <c r="Y442" s="20">
        <v>7838.4864690000004</v>
      </c>
      <c r="Z442" s="20">
        <v>41801.085514999999</v>
      </c>
      <c r="AA442" s="21">
        <v>20730.706444949748</v>
      </c>
      <c r="AB442" s="22">
        <v>0.10304287735960116</v>
      </c>
      <c r="AC442" s="22">
        <v>1.9580095316092849E-2</v>
      </c>
      <c r="AD442" s="23">
        <v>4.240036456556083E-2</v>
      </c>
      <c r="AE442" s="23">
        <v>5.0351227081046293E-2</v>
      </c>
      <c r="AF442" s="24">
        <v>100</v>
      </c>
      <c r="AG442" s="27">
        <v>2.7791574867359765</v>
      </c>
      <c r="AH442" s="27">
        <v>3.7791574867359761</v>
      </c>
      <c r="AI442" s="27">
        <v>3.6291776206420083</v>
      </c>
      <c r="AJ442" s="27">
        <v>4.9344351603210299</v>
      </c>
      <c r="AK442" s="27">
        <v>82.014251499723997</v>
      </c>
      <c r="AL442" s="27">
        <v>6.8142721804062472</v>
      </c>
      <c r="AM442" s="27">
        <v>5.635611621668696</v>
      </c>
      <c r="AN442" s="23">
        <v>0.1579080188589565</v>
      </c>
      <c r="AO442" s="23">
        <v>0</v>
      </c>
      <c r="AP442" s="23">
        <v>0.18751873001449257</v>
      </c>
      <c r="AQ442" s="24">
        <v>79.599999999999994</v>
      </c>
      <c r="AR442" s="65" t="s">
        <v>66</v>
      </c>
      <c r="AS442" s="157">
        <v>0.5</v>
      </c>
      <c r="AU442" s="32"/>
    </row>
    <row r="443" spans="1:47" ht="18" customHeight="1" x14ac:dyDescent="0.25">
      <c r="A443" s="16">
        <v>442</v>
      </c>
      <c r="B443" s="148" t="s">
        <v>227</v>
      </c>
      <c r="C443" s="150" t="s">
        <v>681</v>
      </c>
      <c r="D443" s="18">
        <v>125.35000000000001</v>
      </c>
      <c r="E443" s="150" t="s">
        <v>848</v>
      </c>
      <c r="F443" s="150" t="s">
        <v>885</v>
      </c>
      <c r="G443" s="18" t="s">
        <v>882</v>
      </c>
      <c r="H443" s="19" t="s">
        <v>704</v>
      </c>
      <c r="I443" s="20">
        <v>262356.36715599999</v>
      </c>
      <c r="J443" s="20" t="e">
        <v>#N/A</v>
      </c>
      <c r="K443" s="20" t="e">
        <v>#N/A</v>
      </c>
      <c r="L443" s="20" t="e">
        <v>#N/A</v>
      </c>
      <c r="M443" s="20" t="e">
        <v>#N/A</v>
      </c>
      <c r="N443" s="20" t="e">
        <v>#N/A</v>
      </c>
      <c r="O443" s="153">
        <v>20518.772707</v>
      </c>
      <c r="P443" s="21">
        <v>1784.2411049565217</v>
      </c>
      <c r="Q443" s="20" t="e">
        <v>#N/A</v>
      </c>
      <c r="R443" s="20" t="e">
        <v>#N/A</v>
      </c>
      <c r="S443" s="20" t="e">
        <v>#N/A</v>
      </c>
      <c r="T443" s="20" t="e">
        <v>#N/A</v>
      </c>
      <c r="U443" s="20" t="e">
        <v>#N/A</v>
      </c>
      <c r="V443" s="20" t="e">
        <v>#N/A</v>
      </c>
      <c r="W443" s="20" t="e">
        <v>#N/A</v>
      </c>
      <c r="X443" s="20" t="e">
        <v>#N/A</v>
      </c>
      <c r="Y443" s="20" t="e">
        <v>#N/A</v>
      </c>
      <c r="Z443" s="20" t="e">
        <v>#N/A</v>
      </c>
      <c r="AA443" s="21" t="e">
        <v>#N/A</v>
      </c>
      <c r="AB443" s="22" t="e">
        <v>#N/A</v>
      </c>
      <c r="AC443" s="22">
        <v>7.8209547301740581E-2</v>
      </c>
      <c r="AD443" s="23" t="e">
        <v>#N/A</v>
      </c>
      <c r="AE443" s="23" t="e">
        <v>#N/A</v>
      </c>
      <c r="AF443" s="24" t="e">
        <v>#N/A</v>
      </c>
      <c r="AG443" s="27" t="e">
        <v>#N/A</v>
      </c>
      <c r="AH443" s="27" t="e">
        <v>#N/A</v>
      </c>
      <c r="AI443" s="27" t="e">
        <v>#N/A</v>
      </c>
      <c r="AJ443" s="27" t="e">
        <v>#N/A</v>
      </c>
      <c r="AK443" s="27" t="e">
        <v>#N/A</v>
      </c>
      <c r="AL443" s="27" t="e">
        <v>#N/A</v>
      </c>
      <c r="AM443" s="27" t="e">
        <v>#N/A</v>
      </c>
      <c r="AN443" s="23" t="e">
        <v>#N/A</v>
      </c>
      <c r="AO443" s="23" t="e">
        <v>#N/A</v>
      </c>
      <c r="AP443" s="23" t="e">
        <v>#N/A</v>
      </c>
      <c r="AQ443" s="24" t="e">
        <v>#N/A</v>
      </c>
      <c r="AR443" s="65" t="e">
        <v>#N/A</v>
      </c>
      <c r="AS443" s="157" t="e">
        <v>#N/A</v>
      </c>
      <c r="AU443" s="32"/>
    </row>
    <row r="444" spans="1:47" ht="18" customHeight="1" x14ac:dyDescent="0.25">
      <c r="A444" s="16">
        <v>443</v>
      </c>
      <c r="B444" s="148" t="s">
        <v>230</v>
      </c>
      <c r="C444" s="150" t="s">
        <v>681</v>
      </c>
      <c r="D444" s="18">
        <v>11.9</v>
      </c>
      <c r="E444" s="150" t="s">
        <v>829</v>
      </c>
      <c r="F444" s="150" t="s">
        <v>859</v>
      </c>
      <c r="G444" s="18" t="s">
        <v>858</v>
      </c>
      <c r="H444" s="19" t="s">
        <v>704</v>
      </c>
      <c r="I444" s="20">
        <v>39188.594878000004</v>
      </c>
      <c r="J444" s="20">
        <v>27344.478436000001</v>
      </c>
      <c r="K444" s="20">
        <v>11844.116441999999</v>
      </c>
      <c r="L444" s="20">
        <v>2376.1022229999999</v>
      </c>
      <c r="M444" s="20">
        <v>14.589041</v>
      </c>
      <c r="N444" s="20">
        <v>2356.5352440000001</v>
      </c>
      <c r="O444" s="153">
        <v>1887.2248380000001</v>
      </c>
      <c r="P444" s="21">
        <v>1887.2248380000001</v>
      </c>
      <c r="Q444" s="20">
        <v>7221.8362639999996</v>
      </c>
      <c r="R444" s="20">
        <v>7611.0482389999997</v>
      </c>
      <c r="S444" s="20">
        <v>22209.673584</v>
      </c>
      <c r="T444" s="20">
        <v>0</v>
      </c>
      <c r="U444" s="20">
        <v>23590.103184</v>
      </c>
      <c r="V444" s="20">
        <v>0</v>
      </c>
      <c r="W444" s="20">
        <v>7536.8159100000003</v>
      </c>
      <c r="X444" s="20">
        <v>0</v>
      </c>
      <c r="Y444" s="20">
        <v>7536.8159100000003</v>
      </c>
      <c r="Z444" s="20">
        <v>16053.287274</v>
      </c>
      <c r="AA444" s="21">
        <v>16053.287274</v>
      </c>
      <c r="AB444" s="22">
        <v>0.3022337616051945</v>
      </c>
      <c r="AC444" s="22">
        <v>4.8157502045562364E-2</v>
      </c>
      <c r="AD444" s="23">
        <v>8.0000702976153637E-2</v>
      </c>
      <c r="AE444" s="23">
        <v>0.11756002404919026</v>
      </c>
      <c r="AF444" s="24">
        <v>161.52776896027643</v>
      </c>
      <c r="AG444" s="27">
        <v>1.9468244745810699</v>
      </c>
      <c r="AH444" s="27">
        <v>2.9468244745810699</v>
      </c>
      <c r="AI444" s="27">
        <v>1.9886166119718851</v>
      </c>
      <c r="AJ444" s="27">
        <v>2.6708222589415138</v>
      </c>
      <c r="AK444" s="27">
        <v>3.7863608972013107</v>
      </c>
      <c r="AL444" s="27">
        <v>5.1489090132411137</v>
      </c>
      <c r="AM444" s="27">
        <v>100</v>
      </c>
      <c r="AN444" s="23">
        <v>0.31949058684541276</v>
      </c>
      <c r="AO444" s="23">
        <v>0</v>
      </c>
      <c r="AP444" s="23">
        <v>0.46948738793248113</v>
      </c>
      <c r="AQ444" s="24">
        <v>77.199999999999989</v>
      </c>
      <c r="AR444" s="65" t="s">
        <v>66</v>
      </c>
      <c r="AS444" s="157">
        <v>0.5</v>
      </c>
      <c r="AU444" s="32"/>
    </row>
    <row r="445" spans="1:47" ht="18" customHeight="1" x14ac:dyDescent="0.25">
      <c r="A445" s="16">
        <v>444</v>
      </c>
      <c r="B445" s="148" t="s">
        <v>231</v>
      </c>
      <c r="C445" s="150" t="s">
        <v>681</v>
      </c>
      <c r="D445" s="18">
        <v>488.74951999999996</v>
      </c>
      <c r="E445" s="150" t="s">
        <v>848</v>
      </c>
      <c r="F445" s="150" t="s">
        <v>849</v>
      </c>
      <c r="G445" s="18" t="s">
        <v>847</v>
      </c>
      <c r="H445" s="19" t="s">
        <v>704</v>
      </c>
      <c r="I445" s="20">
        <v>97488.862985999993</v>
      </c>
      <c r="J445" s="20">
        <v>65381.441133</v>
      </c>
      <c r="K445" s="20">
        <v>32107.421852999996</v>
      </c>
      <c r="L445" s="20">
        <v>19003.837033</v>
      </c>
      <c r="M445" s="20" t="e">
        <v>#N/A</v>
      </c>
      <c r="N445" s="20" t="e">
        <v>#N/A</v>
      </c>
      <c r="O445" s="153">
        <v>18828.712359000001</v>
      </c>
      <c r="P445" s="21">
        <v>1579.4945572918414</v>
      </c>
      <c r="Q445" s="20">
        <v>27697.256216000002</v>
      </c>
      <c r="R445" s="20">
        <v>288.01217200000002</v>
      </c>
      <c r="S445" s="20">
        <v>84291.187464000002</v>
      </c>
      <c r="T445" s="20">
        <v>25882.949423999999</v>
      </c>
      <c r="U445" s="20">
        <v>181856.07534400001</v>
      </c>
      <c r="V445" s="20">
        <v>0</v>
      </c>
      <c r="W445" s="20">
        <v>15796.658979</v>
      </c>
      <c r="X445" s="20">
        <v>0</v>
      </c>
      <c r="Y445" s="20">
        <v>29027.459361000001</v>
      </c>
      <c r="Z445" s="20">
        <v>152828.615983</v>
      </c>
      <c r="AA445" s="21">
        <v>12820.418228345268</v>
      </c>
      <c r="AB445" s="22">
        <v>0.3293445104351132</v>
      </c>
      <c r="AC445" s="22">
        <v>0.19313705978603854</v>
      </c>
      <c r="AD445" s="23">
        <v>0.10353633951125085</v>
      </c>
      <c r="AE445" s="23">
        <v>0.12320148447260967</v>
      </c>
      <c r="AF445" s="24" t="e">
        <v>#N/A</v>
      </c>
      <c r="AG445" s="27">
        <v>4.3360136200988002</v>
      </c>
      <c r="AH445" s="27">
        <v>5.3360136200988002</v>
      </c>
      <c r="AI445" s="27">
        <v>3.582651959710955</v>
      </c>
      <c r="AJ445" s="27">
        <v>1.4233087684857868</v>
      </c>
      <c r="AK445" s="27">
        <v>2.3605746584829874</v>
      </c>
      <c r="AL445" s="27">
        <v>338.48869063075563</v>
      </c>
      <c r="AM445" s="27">
        <v>3.7665283576841255</v>
      </c>
      <c r="AN445" s="23">
        <v>0.15961775984712906</v>
      </c>
      <c r="AO445" s="23">
        <v>0</v>
      </c>
      <c r="AP445" s="23">
        <v>0.18993471330152523</v>
      </c>
      <c r="AQ445" s="24" t="e">
        <v>#N/A</v>
      </c>
      <c r="AR445" s="65" t="e">
        <v>#N/A</v>
      </c>
      <c r="AS445" s="157" t="e">
        <v>#N/A</v>
      </c>
      <c r="AU445" s="32"/>
    </row>
    <row r="446" spans="1:47" ht="18" customHeight="1" x14ac:dyDescent="0.25">
      <c r="A446" s="16">
        <v>445</v>
      </c>
      <c r="B446" s="148" t="s">
        <v>232</v>
      </c>
      <c r="C446" s="150" t="s">
        <v>681</v>
      </c>
      <c r="D446" s="18">
        <v>1880.6625000000001</v>
      </c>
      <c r="E446" s="150" t="s">
        <v>833</v>
      </c>
      <c r="F446" s="150" t="s">
        <v>835</v>
      </c>
      <c r="G446" s="18" t="s">
        <v>836</v>
      </c>
      <c r="H446" s="19" t="s">
        <v>704</v>
      </c>
      <c r="I446" s="20">
        <v>981738.41742399998</v>
      </c>
      <c r="J446" s="20">
        <v>757477.29922100005</v>
      </c>
      <c r="K446" s="20">
        <v>224261.11820300002</v>
      </c>
      <c r="L446" s="20">
        <v>43340.546816000002</v>
      </c>
      <c r="M446" s="20">
        <v>22753.278267999998</v>
      </c>
      <c r="N446" s="20">
        <v>76147.465576000002</v>
      </c>
      <c r="O446" s="153">
        <v>40868.349995999997</v>
      </c>
      <c r="P446" s="21">
        <v>2488.1796040182649</v>
      </c>
      <c r="Q446" s="20">
        <v>100674.7341</v>
      </c>
      <c r="R446" s="20">
        <v>73987.092640999996</v>
      </c>
      <c r="S446" s="20">
        <v>705654.09415599995</v>
      </c>
      <c r="T446" s="20">
        <v>238304.81242999999</v>
      </c>
      <c r="U446" s="20">
        <v>994832.70281499997</v>
      </c>
      <c r="V446" s="20">
        <v>125319.474478</v>
      </c>
      <c r="W446" s="20">
        <v>291658.72657100001</v>
      </c>
      <c r="X446" s="20">
        <v>305000</v>
      </c>
      <c r="Y446" s="20">
        <v>597818.14943600004</v>
      </c>
      <c r="Z446" s="20">
        <v>397014.55337899999</v>
      </c>
      <c r="AA446" s="21">
        <v>24171.357892176558</v>
      </c>
      <c r="AB446" s="22">
        <v>0.22843266008825708</v>
      </c>
      <c r="AC446" s="22">
        <v>4.1628553258856012E-2</v>
      </c>
      <c r="AD446" s="23">
        <v>4.1080625798044272E-2</v>
      </c>
      <c r="AE446" s="23">
        <v>0.10293917350930472</v>
      </c>
      <c r="AF446" s="24">
        <v>3.3466590914546632</v>
      </c>
      <c r="AG446" s="27">
        <v>1.4194513308492378</v>
      </c>
      <c r="AH446" s="27">
        <v>2.4194513308492378</v>
      </c>
      <c r="AI446" s="27">
        <v>2.074271417038251</v>
      </c>
      <c r="AJ446" s="27">
        <v>2.3713753686445131</v>
      </c>
      <c r="AK446" s="27">
        <v>7.524005958323162</v>
      </c>
      <c r="AL446" s="27">
        <v>13.269049808290061</v>
      </c>
      <c r="AM446" s="27">
        <v>4.1196751648159742</v>
      </c>
      <c r="AN446" s="23">
        <v>0.60092329870580352</v>
      </c>
      <c r="AO446" s="23">
        <v>0.76823380252471352</v>
      </c>
      <c r="AP446" s="23">
        <v>1.5057839677360843</v>
      </c>
      <c r="AQ446" s="24">
        <v>81.199999999999989</v>
      </c>
      <c r="AR446" s="65" t="s">
        <v>64</v>
      </c>
      <c r="AS446" s="157">
        <v>0.5</v>
      </c>
      <c r="AU446" s="32"/>
    </row>
    <row r="447" spans="1:47" ht="18" customHeight="1" x14ac:dyDescent="0.25">
      <c r="A447" s="16">
        <v>446</v>
      </c>
      <c r="B447" s="148" t="s">
        <v>233</v>
      </c>
      <c r="C447" s="150" t="s">
        <v>681</v>
      </c>
      <c r="D447" s="18">
        <v>52.344531000000003</v>
      </c>
      <c r="E447" s="150" t="s">
        <v>844</v>
      </c>
      <c r="F447" s="150" t="s">
        <v>856</v>
      </c>
      <c r="G447" s="18" t="s">
        <v>862</v>
      </c>
      <c r="H447" s="19" t="s">
        <v>704</v>
      </c>
      <c r="I447" s="20">
        <v>243459.54554699999</v>
      </c>
      <c r="J447" s="20">
        <v>211586.841682</v>
      </c>
      <c r="K447" s="20">
        <v>31872.703865000003</v>
      </c>
      <c r="L447" s="20">
        <v>18305.514707999999</v>
      </c>
      <c r="M447" s="20">
        <v>16362.743106</v>
      </c>
      <c r="N447" s="20">
        <v>14404.492141999999</v>
      </c>
      <c r="O447" s="153">
        <v>-1608.9701600000001</v>
      </c>
      <c r="P447" s="21">
        <v>-46.107113654337645</v>
      </c>
      <c r="Q447" s="20">
        <v>9471.1069100000004</v>
      </c>
      <c r="R447" s="20">
        <v>69195.984895000001</v>
      </c>
      <c r="S447" s="20">
        <v>167706.66389299999</v>
      </c>
      <c r="T447" s="20">
        <v>310052.184106</v>
      </c>
      <c r="U447" s="20">
        <v>524814.72279499983</v>
      </c>
      <c r="V447" s="20">
        <v>94401.705803999997</v>
      </c>
      <c r="W447" s="20">
        <v>108777.737892</v>
      </c>
      <c r="X447" s="20">
        <v>56050.602808000003</v>
      </c>
      <c r="Y447" s="20">
        <v>169321.88184700001</v>
      </c>
      <c r="Z447" s="20">
        <v>355492.84094800003</v>
      </c>
      <c r="AA447" s="21">
        <v>10187.105533947759</v>
      </c>
      <c r="AB447" s="22">
        <v>0.13091581105759914</v>
      </c>
      <c r="AC447" s="22">
        <v>-6.608778293679134E-3</v>
      </c>
      <c r="AD447" s="23">
        <v>-3.0657870103779216E-3</v>
      </c>
      <c r="AE447" s="23">
        <v>-4.5260268975018635E-3</v>
      </c>
      <c r="AF447" s="24">
        <v>0.88032257480825837</v>
      </c>
      <c r="AG447" s="27">
        <v>0.54173700559490934</v>
      </c>
      <c r="AH447" s="27">
        <v>1.5417370055949093</v>
      </c>
      <c r="AI447" s="27">
        <v>1.4546685751095889</v>
      </c>
      <c r="AJ447" s="27">
        <v>4.1314098536747244</v>
      </c>
      <c r="AK447" s="27">
        <v>22.340244249444332</v>
      </c>
      <c r="AL447" s="27">
        <v>3.5184056692947223</v>
      </c>
      <c r="AM447" s="27">
        <v>0.78522119187448314</v>
      </c>
      <c r="AN447" s="23">
        <v>0.3226317298136081</v>
      </c>
      <c r="AO447" s="23">
        <v>0.15767013101734684</v>
      </c>
      <c r="AP447" s="23">
        <v>0.47630180510939657</v>
      </c>
      <c r="AQ447" s="24">
        <v>64</v>
      </c>
      <c r="AR447" s="65" t="s">
        <v>73</v>
      </c>
      <c r="AS447" s="157">
        <v>0.3</v>
      </c>
      <c r="AU447" s="32"/>
    </row>
    <row r="448" spans="1:47" ht="18" customHeight="1" x14ac:dyDescent="0.25">
      <c r="A448" s="16">
        <v>447</v>
      </c>
      <c r="B448" s="148" t="s">
        <v>914</v>
      </c>
      <c r="C448" s="150" t="s">
        <v>681</v>
      </c>
      <c r="D448" s="18">
        <v>214.20000000000002</v>
      </c>
      <c r="E448" s="150" t="s">
        <v>829</v>
      </c>
      <c r="F448" s="150" t="s">
        <v>859</v>
      </c>
      <c r="G448" s="18" t="s">
        <v>858</v>
      </c>
      <c r="H448" s="19" t="s">
        <v>704</v>
      </c>
      <c r="I448" s="20">
        <v>245474.15031200001</v>
      </c>
      <c r="J448" s="20">
        <v>218051.50251600001</v>
      </c>
      <c r="K448" s="20">
        <v>27422.647796000012</v>
      </c>
      <c r="L448" s="20">
        <v>21748.164799999999</v>
      </c>
      <c r="M448" s="20">
        <v>7716.8721589999996</v>
      </c>
      <c r="N448" s="20">
        <v>22066.234762</v>
      </c>
      <c r="O448" s="153">
        <v>10436.881386999999</v>
      </c>
      <c r="P448" s="21">
        <v>579.8267437222222</v>
      </c>
      <c r="Q448" s="20">
        <v>64867.031515000002</v>
      </c>
      <c r="R448" s="20">
        <v>43779.884102000004</v>
      </c>
      <c r="S448" s="20">
        <v>133296.06491700001</v>
      </c>
      <c r="T448" s="20">
        <v>107717.565506</v>
      </c>
      <c r="U448" s="20">
        <v>270175.19888699998</v>
      </c>
      <c r="V448" s="20">
        <v>89884.827411999999</v>
      </c>
      <c r="W448" s="20">
        <v>124221.104842</v>
      </c>
      <c r="X448" s="20">
        <v>6875.4319960000003</v>
      </c>
      <c r="Y448" s="20">
        <v>136146.536838</v>
      </c>
      <c r="Z448" s="20">
        <v>134028.66204900001</v>
      </c>
      <c r="AA448" s="21">
        <v>7446.0367804999996</v>
      </c>
      <c r="AB448" s="22">
        <v>0.11171297572940191</v>
      </c>
      <c r="AC448" s="22">
        <v>4.2517231951855715E-2</v>
      </c>
      <c r="AD448" s="23">
        <v>3.8630049797299108E-2</v>
      </c>
      <c r="AE448" s="23">
        <v>7.7870518346175407E-2</v>
      </c>
      <c r="AF448" s="24">
        <v>2.8594791137319397</v>
      </c>
      <c r="AG448" s="27">
        <v>7.3054897447118058E-2</v>
      </c>
      <c r="AH448" s="27">
        <v>1.0730548974471181</v>
      </c>
      <c r="AI448" s="27">
        <v>0.5508647945857239</v>
      </c>
      <c r="AJ448" s="27">
        <v>27.049612150717891</v>
      </c>
      <c r="AK448" s="27">
        <v>3.3615150473715953</v>
      </c>
      <c r="AL448" s="27">
        <v>5.607007769597681</v>
      </c>
      <c r="AM448" s="27">
        <v>2.2788683457418726</v>
      </c>
      <c r="AN448" s="23">
        <v>0.50391944708049574</v>
      </c>
      <c r="AO448" s="23">
        <v>5.1298221521351807E-2</v>
      </c>
      <c r="AP448" s="23">
        <v>1.0158016558295995</v>
      </c>
      <c r="AQ448" s="24">
        <v>51.199999999999996</v>
      </c>
      <c r="AR448" s="65" t="s">
        <v>78</v>
      </c>
      <c r="AS448" s="157">
        <v>0.2</v>
      </c>
      <c r="AU448" s="32"/>
    </row>
    <row r="449" spans="1:47" ht="18" customHeight="1" x14ac:dyDescent="0.25">
      <c r="A449" s="16">
        <v>448</v>
      </c>
      <c r="B449" s="148" t="s">
        <v>235</v>
      </c>
      <c r="C449" s="150" t="s">
        <v>681</v>
      </c>
      <c r="D449" s="18">
        <v>545.99739999999997</v>
      </c>
      <c r="E449" s="150" t="s">
        <v>874</v>
      </c>
      <c r="F449" s="150" t="s">
        <v>876</v>
      </c>
      <c r="G449" s="18" t="s">
        <v>873</v>
      </c>
      <c r="H449" s="19" t="s">
        <v>704</v>
      </c>
      <c r="I449" s="20">
        <v>178312.87444399999</v>
      </c>
      <c r="J449" s="20">
        <v>118873.509372</v>
      </c>
      <c r="K449" s="20">
        <v>59439.365072000001</v>
      </c>
      <c r="L449" s="20">
        <v>62287.492893000002</v>
      </c>
      <c r="M449" s="20">
        <v>10101.440323999999</v>
      </c>
      <c r="N449" s="20">
        <v>65648.985511999999</v>
      </c>
      <c r="O449" s="153">
        <v>45549.432642</v>
      </c>
      <c r="P449" s="21">
        <v>2169.0309307187176</v>
      </c>
      <c r="Q449" s="20">
        <v>19505.210689</v>
      </c>
      <c r="R449" s="20">
        <v>15214.415713</v>
      </c>
      <c r="S449" s="20">
        <v>51676.348174999999</v>
      </c>
      <c r="T449" s="20">
        <v>344355.09354999999</v>
      </c>
      <c r="U449" s="20">
        <v>398639.911463</v>
      </c>
      <c r="V449" s="20">
        <v>35499.837</v>
      </c>
      <c r="W449" s="20">
        <v>60220.857362000002</v>
      </c>
      <c r="X449" s="20">
        <v>41315.579690999999</v>
      </c>
      <c r="Y449" s="20">
        <v>103015.748993</v>
      </c>
      <c r="Z449" s="20">
        <v>295624.16246999998</v>
      </c>
      <c r="AA449" s="21">
        <v>14077.408105276692</v>
      </c>
      <c r="AB449" s="22">
        <v>0.33334309290531466</v>
      </c>
      <c r="AC449" s="22">
        <v>0.25544668484554667</v>
      </c>
      <c r="AD449" s="23">
        <v>0.11426209802935826</v>
      </c>
      <c r="AE449" s="23">
        <v>0.15407885560309154</v>
      </c>
      <c r="AF449" s="24">
        <v>6.498972760946244</v>
      </c>
      <c r="AG449" s="27">
        <v>-0.14188620955090683</v>
      </c>
      <c r="AH449" s="27">
        <v>0.85811379044909319</v>
      </c>
      <c r="AI449" s="27">
        <v>0.53421918742558994</v>
      </c>
      <c r="AJ449" s="27">
        <v>-20.868708844657004</v>
      </c>
      <c r="AK449" s="27">
        <v>6.094448876629615</v>
      </c>
      <c r="AL449" s="27">
        <v>11.719994892188994</v>
      </c>
      <c r="AM449" s="27">
        <v>0.5178168634177881</v>
      </c>
      <c r="AN449" s="23">
        <v>0.25841805105498444</v>
      </c>
      <c r="AO449" s="23">
        <v>0.13975711371425101</v>
      </c>
      <c r="AP449" s="23">
        <v>0.34846863711099413</v>
      </c>
      <c r="AQ449" s="24">
        <v>75.599999999999994</v>
      </c>
      <c r="AR449" s="65" t="s">
        <v>66</v>
      </c>
      <c r="AS449" s="157">
        <v>0.5</v>
      </c>
      <c r="AU449" s="32"/>
    </row>
    <row r="450" spans="1:47" ht="18" customHeight="1" x14ac:dyDescent="0.25">
      <c r="A450" s="16">
        <v>449</v>
      </c>
      <c r="B450" s="148" t="s">
        <v>236</v>
      </c>
      <c r="C450" s="150" t="s">
        <v>681</v>
      </c>
      <c r="D450" s="18">
        <v>30.959999399999997</v>
      </c>
      <c r="E450" s="150" t="s">
        <v>833</v>
      </c>
      <c r="F450" s="150" t="s">
        <v>835</v>
      </c>
      <c r="G450" s="18" t="s">
        <v>836</v>
      </c>
      <c r="H450" s="19" t="s">
        <v>704</v>
      </c>
      <c r="I450" s="20">
        <v>-1449.539448</v>
      </c>
      <c r="J450" s="20">
        <v>983.456503</v>
      </c>
      <c r="K450" s="20" t="e">
        <v>#N/A</v>
      </c>
      <c r="L450" s="20">
        <v>-132225.45357400001</v>
      </c>
      <c r="M450" s="20">
        <v>11520.518923</v>
      </c>
      <c r="N450" s="20">
        <v>-131719.003524</v>
      </c>
      <c r="O450" s="153">
        <v>-142891.19023099999</v>
      </c>
      <c r="P450" s="21">
        <v>-2769.2091666707202</v>
      </c>
      <c r="Q450" s="20">
        <v>23</v>
      </c>
      <c r="R450" s="20" t="e">
        <v>#N/A</v>
      </c>
      <c r="S450" s="20">
        <v>57531.460891000002</v>
      </c>
      <c r="T450" s="20">
        <v>108684.118535</v>
      </c>
      <c r="U450" s="20">
        <v>530823.63731599983</v>
      </c>
      <c r="V450" s="20">
        <v>119621.01141799999</v>
      </c>
      <c r="W450" s="20">
        <v>184251.95176299999</v>
      </c>
      <c r="X450" s="20">
        <v>1182.6383000000001</v>
      </c>
      <c r="Y450" s="20">
        <v>185434.59006300001</v>
      </c>
      <c r="Z450" s="20">
        <v>345389.04725200002</v>
      </c>
      <c r="AA450" s="21">
        <v>6693.5863167749285</v>
      </c>
      <c r="AB450" s="22" t="e">
        <v>#N/A</v>
      </c>
      <c r="AC450" s="22">
        <v>98.576958652732017</v>
      </c>
      <c r="AD450" s="23">
        <v>-0.26918769283429012</v>
      </c>
      <c r="AE450" s="23">
        <v>-0.41371083237258782</v>
      </c>
      <c r="AF450" s="24">
        <v>-11.433426254873918</v>
      </c>
      <c r="AG450" s="27">
        <v>-0.6877565727770325</v>
      </c>
      <c r="AH450" s="27">
        <v>0.3122434272229675</v>
      </c>
      <c r="AI450" s="27">
        <v>0.3121185981517966</v>
      </c>
      <c r="AJ450" s="27">
        <v>1.1438871788021842E-2</v>
      </c>
      <c r="AK450" s="27">
        <v>42.758978391304346</v>
      </c>
      <c r="AL450" s="27" t="e">
        <v>#N/A</v>
      </c>
      <c r="AM450" s="27">
        <v>-1.3337178122608583E-2</v>
      </c>
      <c r="AN450" s="23">
        <v>0.34933370902737443</v>
      </c>
      <c r="AO450" s="23">
        <v>3.4240758628837843E-3</v>
      </c>
      <c r="AP450" s="23">
        <v>0.53688613329913937</v>
      </c>
      <c r="AQ450" s="24" t="e">
        <v>#N/A</v>
      </c>
      <c r="AR450" s="65" t="e">
        <v>#N/A</v>
      </c>
      <c r="AS450" s="157" t="e">
        <v>#N/A</v>
      </c>
      <c r="AU450" s="32"/>
    </row>
    <row r="451" spans="1:47" ht="18" customHeight="1" x14ac:dyDescent="0.25">
      <c r="A451" s="16">
        <v>450</v>
      </c>
      <c r="B451" s="148" t="s">
        <v>720</v>
      </c>
      <c r="C451" s="150" t="s">
        <v>681</v>
      </c>
      <c r="D451" s="18">
        <v>17.791584100000001</v>
      </c>
      <c r="E451" s="150" t="s">
        <v>833</v>
      </c>
      <c r="F451" s="150" t="s">
        <v>834</v>
      </c>
      <c r="G451" s="18" t="s">
        <v>836</v>
      </c>
      <c r="H451" s="19" t="s">
        <v>704</v>
      </c>
      <c r="I451" s="20">
        <v>17100.2775</v>
      </c>
      <c r="J451" s="20">
        <v>16732.219917999999</v>
      </c>
      <c r="K451" s="20">
        <v>368.05758200000059</v>
      </c>
      <c r="L451" s="20">
        <v>620.572631</v>
      </c>
      <c r="M451" s="20">
        <v>307.17006500000002</v>
      </c>
      <c r="N451" s="20">
        <v>792.18731100000002</v>
      </c>
      <c r="O451" s="153">
        <v>103.194228</v>
      </c>
      <c r="P451" s="21">
        <v>16.820492809326115</v>
      </c>
      <c r="Q451" s="20">
        <v>2868.2097800000001</v>
      </c>
      <c r="R451" s="20">
        <v>20361.934009000001</v>
      </c>
      <c r="S451" s="20">
        <v>28471.453518999999</v>
      </c>
      <c r="T451" s="20">
        <v>13252.069892</v>
      </c>
      <c r="U451" s="20">
        <v>77319.543533000004</v>
      </c>
      <c r="V451" s="20">
        <v>3591.7710000000002</v>
      </c>
      <c r="W451" s="20">
        <v>9018.470534</v>
      </c>
      <c r="X451" s="20">
        <v>0</v>
      </c>
      <c r="Y451" s="20">
        <v>9018.470534</v>
      </c>
      <c r="Z451" s="20">
        <v>68301.072998999996</v>
      </c>
      <c r="AA451" s="21">
        <v>11132.964793815188</v>
      </c>
      <c r="AB451" s="22">
        <v>2.1523485920038467E-2</v>
      </c>
      <c r="AC451" s="22">
        <v>6.0346522446784855E-3</v>
      </c>
      <c r="AD451" s="23">
        <v>1.3346461099573961E-3</v>
      </c>
      <c r="AE451" s="23">
        <v>1.5108727208650275E-3</v>
      </c>
      <c r="AF451" s="24">
        <v>2.5789860447501614</v>
      </c>
      <c r="AG451" s="27">
        <v>2.1570157502496086</v>
      </c>
      <c r="AH451" s="27">
        <v>3.1570157502496086</v>
      </c>
      <c r="AI451" s="27">
        <v>2.8389784767244879</v>
      </c>
      <c r="AJ451" s="27">
        <v>0.879056827078184</v>
      </c>
      <c r="AK451" s="27">
        <v>5.8336806584628542</v>
      </c>
      <c r="AL451" s="27">
        <v>0.83981597683410902</v>
      </c>
      <c r="AM451" s="27">
        <v>1.290385399364901</v>
      </c>
      <c r="AN451" s="23">
        <v>0.11663895209302308</v>
      </c>
      <c r="AO451" s="23">
        <v>0</v>
      </c>
      <c r="AP451" s="23">
        <v>0.13203995395697576</v>
      </c>
      <c r="AQ451" s="24">
        <v>63.6</v>
      </c>
      <c r="AR451" s="65" t="s">
        <v>73</v>
      </c>
      <c r="AS451" s="157">
        <v>0.3</v>
      </c>
      <c r="AU451" s="32"/>
    </row>
    <row r="452" spans="1:47" ht="18" customHeight="1" x14ac:dyDescent="0.25">
      <c r="A452" s="16">
        <v>451</v>
      </c>
      <c r="B452" s="148" t="s">
        <v>237</v>
      </c>
      <c r="C452" s="150" t="s">
        <v>681</v>
      </c>
      <c r="D452" s="18">
        <v>157.5742338</v>
      </c>
      <c r="E452" s="150" t="s">
        <v>842</v>
      </c>
      <c r="F452" s="150" t="s">
        <v>846</v>
      </c>
      <c r="G452" s="18" t="s">
        <v>847</v>
      </c>
      <c r="H452" s="19" t="s">
        <v>704</v>
      </c>
      <c r="I452" s="20">
        <v>3052575.8024619999</v>
      </c>
      <c r="J452" s="20">
        <v>2449960.7791380002</v>
      </c>
      <c r="K452" s="20">
        <v>602615.02332400007</v>
      </c>
      <c r="L452" s="20">
        <v>363509.15327900002</v>
      </c>
      <c r="M452" s="20">
        <v>265855.16631300002</v>
      </c>
      <c r="N452" s="20">
        <v>369707.049146</v>
      </c>
      <c r="O452" s="153">
        <v>39017.453148000001</v>
      </c>
      <c r="P452" s="21">
        <v>1535.2015598225298</v>
      </c>
      <c r="Q452" s="20">
        <v>224605.71429199999</v>
      </c>
      <c r="R452" s="20">
        <v>303854.59162600001</v>
      </c>
      <c r="S452" s="20">
        <v>560788.21088000003</v>
      </c>
      <c r="T452" s="20">
        <v>2690820.3902810002</v>
      </c>
      <c r="U452" s="20">
        <v>3580665.6651989999</v>
      </c>
      <c r="V452" s="20">
        <v>362820.35329699999</v>
      </c>
      <c r="W452" s="20">
        <v>919326.68575900001</v>
      </c>
      <c r="X452" s="20">
        <v>2362571.598886</v>
      </c>
      <c r="Y452" s="20">
        <v>3281898.284645</v>
      </c>
      <c r="Z452" s="20">
        <v>298767.38055399997</v>
      </c>
      <c r="AA452" s="21">
        <v>11755.460996154308</v>
      </c>
      <c r="AB452" s="22">
        <v>0.19741197674369684</v>
      </c>
      <c r="AC452" s="22">
        <v>1.2781813023785086E-2</v>
      </c>
      <c r="AD452" s="23">
        <v>1.089670379650806E-2</v>
      </c>
      <c r="AE452" s="23">
        <v>0.13059475594574785</v>
      </c>
      <c r="AF452" s="24">
        <v>1.3906333071245707</v>
      </c>
      <c r="AG452" s="27">
        <v>-0.39000116110301869</v>
      </c>
      <c r="AH452" s="27">
        <v>0.60999883889698137</v>
      </c>
      <c r="AI452" s="27">
        <v>0.36568338741352463</v>
      </c>
      <c r="AJ452" s="27">
        <v>-8.5139420629604317</v>
      </c>
      <c r="AK452" s="27">
        <v>10.907829245844182</v>
      </c>
      <c r="AL452" s="27">
        <v>10.046173026798517</v>
      </c>
      <c r="AM452" s="27">
        <v>1.134440564479007</v>
      </c>
      <c r="AN452" s="23">
        <v>0.91656093908522018</v>
      </c>
      <c r="AO452" s="23">
        <v>7.9077293997260281</v>
      </c>
      <c r="AP452" s="23">
        <v>10.984794519935289</v>
      </c>
      <c r="AQ452" s="24">
        <v>37.599999999999994</v>
      </c>
      <c r="AR452" s="65" t="s">
        <v>80</v>
      </c>
      <c r="AS452" s="157">
        <v>0</v>
      </c>
      <c r="AU452" s="32"/>
    </row>
    <row r="453" spans="1:47" ht="18" customHeight="1" x14ac:dyDescent="0.25">
      <c r="A453" s="16">
        <v>452</v>
      </c>
      <c r="B453" s="148" t="s">
        <v>238</v>
      </c>
      <c r="C453" s="150" t="s">
        <v>681</v>
      </c>
      <c r="D453" s="18">
        <v>274</v>
      </c>
      <c r="E453" s="150" t="s">
        <v>795</v>
      </c>
      <c r="F453" s="150" t="s">
        <v>852</v>
      </c>
      <c r="G453" s="18" t="s">
        <v>850</v>
      </c>
      <c r="H453" s="19" t="s">
        <v>704</v>
      </c>
      <c r="I453" s="20">
        <v>495766.83254700003</v>
      </c>
      <c r="J453" s="20">
        <v>333134.33177799999</v>
      </c>
      <c r="K453" s="20">
        <v>162632.50076900001</v>
      </c>
      <c r="L453" s="20">
        <v>127027.22645</v>
      </c>
      <c r="M453" s="20">
        <v>5033.0734789999997</v>
      </c>
      <c r="N453" s="20">
        <v>133722.10712600002</v>
      </c>
      <c r="O453" s="153">
        <v>102808.24597600001</v>
      </c>
      <c r="P453" s="21">
        <v>5140.4122987999999</v>
      </c>
      <c r="Q453" s="20">
        <v>81426.032168000005</v>
      </c>
      <c r="R453" s="20">
        <v>406329.09799400001</v>
      </c>
      <c r="S453" s="20">
        <v>715926.33772900002</v>
      </c>
      <c r="T453" s="20">
        <v>53143.418132999999</v>
      </c>
      <c r="U453" s="20">
        <v>849400.98661400005</v>
      </c>
      <c r="V453" s="20">
        <v>144295.25258</v>
      </c>
      <c r="W453" s="20">
        <v>410440.24627399998</v>
      </c>
      <c r="X453" s="20">
        <v>38053.911956999997</v>
      </c>
      <c r="Y453" s="20">
        <v>448494.15823100001</v>
      </c>
      <c r="Z453" s="20">
        <v>400906.82838299999</v>
      </c>
      <c r="AA453" s="21">
        <v>20045.341419150001</v>
      </c>
      <c r="AB453" s="22">
        <v>0.32804231766267261</v>
      </c>
      <c r="AC453" s="22">
        <v>0.20737217422920987</v>
      </c>
      <c r="AD453" s="23">
        <v>0.12103617442902731</v>
      </c>
      <c r="AE453" s="23">
        <v>0.25643924896630538</v>
      </c>
      <c r="AF453" s="24">
        <v>26.568677704377308</v>
      </c>
      <c r="AG453" s="27">
        <v>0.74428883187801453</v>
      </c>
      <c r="AH453" s="27">
        <v>1.7442888318780145</v>
      </c>
      <c r="AI453" s="27">
        <v>1.5459017757664606</v>
      </c>
      <c r="AJ453" s="27">
        <v>1.6228785742280822</v>
      </c>
      <c r="AK453" s="27">
        <v>4.0912509538800785</v>
      </c>
      <c r="AL453" s="27">
        <v>1.2201115671866569</v>
      </c>
      <c r="AM453" s="27">
        <v>9.3288472959391378</v>
      </c>
      <c r="AN453" s="23">
        <v>0.52801228783457099</v>
      </c>
      <c r="AO453" s="23">
        <v>9.4919590445702751E-2</v>
      </c>
      <c r="AP453" s="23">
        <v>1.1186992250542018</v>
      </c>
      <c r="AQ453" s="24">
        <v>93.6</v>
      </c>
      <c r="AR453" s="65" t="s">
        <v>61</v>
      </c>
      <c r="AS453" s="157">
        <v>0.5</v>
      </c>
      <c r="AU453" s="32"/>
    </row>
    <row r="454" spans="1:47" ht="18" customHeight="1" x14ac:dyDescent="0.25">
      <c r="A454" s="16">
        <v>453</v>
      </c>
      <c r="B454" s="148" t="s">
        <v>240</v>
      </c>
      <c r="C454" s="150" t="s">
        <v>681</v>
      </c>
      <c r="D454" s="18">
        <v>49.4952975</v>
      </c>
      <c r="E454" s="150" t="s">
        <v>848</v>
      </c>
      <c r="F454" s="150" t="s">
        <v>894</v>
      </c>
      <c r="G454" s="18" t="s">
        <v>893</v>
      </c>
      <c r="H454" s="19" t="s">
        <v>704</v>
      </c>
      <c r="I454" s="20">
        <v>45456.452791000003</v>
      </c>
      <c r="J454" s="20">
        <v>40867.312285</v>
      </c>
      <c r="K454" s="20">
        <v>4589.1405059999988</v>
      </c>
      <c r="L454" s="20">
        <v>-904.01185599999997</v>
      </c>
      <c r="M454" s="20">
        <v>2648.6098969999998</v>
      </c>
      <c r="N454" s="20">
        <v>-958.5262160000002</v>
      </c>
      <c r="O454" s="153">
        <v>-3607.136113</v>
      </c>
      <c r="P454" s="21">
        <v>-3607.4788234882312</v>
      </c>
      <c r="Q454" s="20">
        <v>11750.848244000001</v>
      </c>
      <c r="R454" s="20">
        <v>789.02854000000002</v>
      </c>
      <c r="S454" s="20">
        <v>14572.62364</v>
      </c>
      <c r="T454" s="20">
        <v>34599.117438000001</v>
      </c>
      <c r="U454" s="20">
        <v>51099.244782000002</v>
      </c>
      <c r="V454" s="20">
        <v>25114.971579000001</v>
      </c>
      <c r="W454" s="20">
        <v>34708.493094999998</v>
      </c>
      <c r="X454" s="20">
        <v>4559.4406529999997</v>
      </c>
      <c r="Y454" s="20">
        <v>39287.933748000003</v>
      </c>
      <c r="Z454" s="20">
        <v>11811.311034</v>
      </c>
      <c r="AA454" s="21">
        <v>11812.433215155439</v>
      </c>
      <c r="AB454" s="22">
        <v>0.10095685484082934</v>
      </c>
      <c r="AC454" s="22">
        <v>-7.9353664694975554E-2</v>
      </c>
      <c r="AD454" s="23">
        <v>-7.0590791084854429E-2</v>
      </c>
      <c r="AE454" s="23">
        <v>-0.30539675931118149</v>
      </c>
      <c r="AF454" s="24">
        <v>-0.36189784576645045</v>
      </c>
      <c r="AG454" s="27">
        <v>-0.58014242796097404</v>
      </c>
      <c r="AH454" s="27">
        <v>0.41985757203902607</v>
      </c>
      <c r="AI454" s="27">
        <v>8.1299277046588223E-2</v>
      </c>
      <c r="AJ454" s="27">
        <v>-2.2574864667546088</v>
      </c>
      <c r="AK454" s="27">
        <v>3.4778180635484683</v>
      </c>
      <c r="AL454" s="27">
        <v>57.610657265958977</v>
      </c>
      <c r="AM454" s="27">
        <v>1.3138038238245771</v>
      </c>
      <c r="AN454" s="23">
        <v>0.76885546773950364</v>
      </c>
      <c r="AO454" s="23">
        <v>0.3860232483824369</v>
      </c>
      <c r="AP454" s="23">
        <v>3.3262974478367293</v>
      </c>
      <c r="AQ454" s="24">
        <v>43.6</v>
      </c>
      <c r="AR454" s="65" t="s">
        <v>80</v>
      </c>
      <c r="AS454" s="157">
        <v>0</v>
      </c>
      <c r="AU454" s="32"/>
    </row>
    <row r="455" spans="1:47" ht="18" customHeight="1" x14ac:dyDescent="0.25">
      <c r="A455" s="16">
        <v>454</v>
      </c>
      <c r="B455" s="148" t="s">
        <v>242</v>
      </c>
      <c r="C455" s="150" t="s">
        <v>681</v>
      </c>
      <c r="D455" s="18">
        <v>131.0459994</v>
      </c>
      <c r="E455" s="150" t="s">
        <v>844</v>
      </c>
      <c r="F455" s="150" t="s">
        <v>856</v>
      </c>
      <c r="G455" s="18" t="s">
        <v>862</v>
      </c>
      <c r="H455" s="19" t="s">
        <v>704</v>
      </c>
      <c r="I455" s="20">
        <v>124248.206012</v>
      </c>
      <c r="J455" s="20">
        <v>106592.585127</v>
      </c>
      <c r="K455" s="20">
        <v>17655.620884999993</v>
      </c>
      <c r="L455" s="20">
        <v>9100.4942150000006</v>
      </c>
      <c r="M455" s="20">
        <v>280.140717</v>
      </c>
      <c r="N455" s="20">
        <v>14167.409226</v>
      </c>
      <c r="O455" s="153">
        <v>11702.26743</v>
      </c>
      <c r="P455" s="21">
        <v>910.84907843436235</v>
      </c>
      <c r="Q455" s="20">
        <v>578.72578499999997</v>
      </c>
      <c r="R455" s="20">
        <v>35339.374173999997</v>
      </c>
      <c r="S455" s="20">
        <v>125813.639801</v>
      </c>
      <c r="T455" s="20">
        <v>121345.416427</v>
      </c>
      <c r="U455" s="20">
        <v>259418.469163</v>
      </c>
      <c r="V455" s="20">
        <v>0</v>
      </c>
      <c r="W455" s="20">
        <v>14663.00794</v>
      </c>
      <c r="X455" s="20">
        <v>0</v>
      </c>
      <c r="Y455" s="20">
        <v>14869.60794</v>
      </c>
      <c r="Z455" s="20">
        <v>244548.86122399999</v>
      </c>
      <c r="AA455" s="21">
        <v>19034.525249954331</v>
      </c>
      <c r="AB455" s="22">
        <v>0.14209960410450351</v>
      </c>
      <c r="AC455" s="22">
        <v>9.4184598760885002E-2</v>
      </c>
      <c r="AD455" s="23">
        <v>4.5109615625120093E-2</v>
      </c>
      <c r="AE455" s="23">
        <v>4.7852471573282228E-2</v>
      </c>
      <c r="AF455" s="24">
        <v>50.572474354022589</v>
      </c>
      <c r="AG455" s="27">
        <v>7.5803431544073767</v>
      </c>
      <c r="AH455" s="27">
        <v>8.5803431544073767</v>
      </c>
      <c r="AI455" s="27">
        <v>8.5408747324186471</v>
      </c>
      <c r="AJ455" s="27">
        <v>1.1178362545646996</v>
      </c>
      <c r="AK455" s="27">
        <v>184.18495924974209</v>
      </c>
      <c r="AL455" s="27">
        <v>3.5158575644333934</v>
      </c>
      <c r="AM455" s="27">
        <v>1.0239217077205902</v>
      </c>
      <c r="AN455" s="23">
        <v>5.7319002721648943E-2</v>
      </c>
      <c r="AO455" s="23">
        <v>0</v>
      </c>
      <c r="AP455" s="23">
        <v>6.0804241187530417E-2</v>
      </c>
      <c r="AQ455" s="24">
        <v>72.8</v>
      </c>
      <c r="AR455" s="65" t="s">
        <v>68</v>
      </c>
      <c r="AS455" s="157">
        <v>0.3</v>
      </c>
      <c r="AU455" s="32"/>
    </row>
    <row r="456" spans="1:47" ht="18" customHeight="1" x14ac:dyDescent="0.25">
      <c r="A456" s="16">
        <v>455</v>
      </c>
      <c r="B456" s="148" t="s">
        <v>244</v>
      </c>
      <c r="C456" s="150" t="s">
        <v>681</v>
      </c>
      <c r="D456" s="18">
        <v>90</v>
      </c>
      <c r="E456" s="150" t="s">
        <v>833</v>
      </c>
      <c r="F456" s="150" t="s">
        <v>835</v>
      </c>
      <c r="G456" s="18" t="s">
        <v>836</v>
      </c>
      <c r="H456" s="19" t="s">
        <v>704</v>
      </c>
      <c r="I456" s="20">
        <v>182930.69292</v>
      </c>
      <c r="J456" s="20">
        <v>126009.94752</v>
      </c>
      <c r="K456" s="20">
        <v>56920.7454</v>
      </c>
      <c r="L456" s="20">
        <v>22052.627574999999</v>
      </c>
      <c r="M456" s="20">
        <v>13012.819778999999</v>
      </c>
      <c r="N456" s="20">
        <v>26472.285552000001</v>
      </c>
      <c r="O456" s="153">
        <v>13459.465773</v>
      </c>
      <c r="P456" s="21">
        <v>672.97328864999997</v>
      </c>
      <c r="Q456" s="20">
        <v>210951.280493</v>
      </c>
      <c r="R456" s="20">
        <v>26258.282015000001</v>
      </c>
      <c r="S456" s="20">
        <v>395927.81182900001</v>
      </c>
      <c r="T456" s="20">
        <v>88835.031921999995</v>
      </c>
      <c r="U456" s="20">
        <v>515023.818118</v>
      </c>
      <c r="V456" s="20">
        <v>188901.72255999999</v>
      </c>
      <c r="W456" s="20">
        <v>312514.89947800001</v>
      </c>
      <c r="X456" s="20">
        <v>16055.822161</v>
      </c>
      <c r="Y456" s="20">
        <v>328570.721639</v>
      </c>
      <c r="Z456" s="20">
        <v>186453.09648000001</v>
      </c>
      <c r="AA456" s="21">
        <v>9322.6548239999993</v>
      </c>
      <c r="AB456" s="22">
        <v>0.31116016941395841</v>
      </c>
      <c r="AC456" s="22">
        <v>7.3576858853785398E-2</v>
      </c>
      <c r="AD456" s="23">
        <v>2.6133676345656359E-2</v>
      </c>
      <c r="AE456" s="23">
        <v>7.218687180367496E-2</v>
      </c>
      <c r="AF456" s="24">
        <v>2.0343235364498629</v>
      </c>
      <c r="AG456" s="27">
        <v>0.26690859376729331</v>
      </c>
      <c r="AH456" s="27">
        <v>1.2669085937672933</v>
      </c>
      <c r="AI456" s="27">
        <v>0.59189667963021952</v>
      </c>
      <c r="AJ456" s="27">
        <v>2.193074042903945</v>
      </c>
      <c r="AK456" s="27">
        <v>0.59734146778114194</v>
      </c>
      <c r="AL456" s="27">
        <v>6.9665903053178093</v>
      </c>
      <c r="AM456" s="27">
        <v>2.0592179567247637</v>
      </c>
      <c r="AN456" s="23">
        <v>0.63797189582350411</v>
      </c>
      <c r="AO456" s="23">
        <v>8.6111855818507346E-2</v>
      </c>
      <c r="AP456" s="23">
        <v>1.7622164922009986</v>
      </c>
      <c r="AQ456" s="24">
        <v>60.399999999999991</v>
      </c>
      <c r="AR456" s="65" t="s">
        <v>73</v>
      </c>
      <c r="AS456" s="157">
        <v>0.3</v>
      </c>
      <c r="AU456" s="32"/>
    </row>
    <row r="457" spans="1:47" ht="18" customHeight="1" x14ac:dyDescent="0.25">
      <c r="A457" s="16">
        <v>456</v>
      </c>
      <c r="B457" s="148" t="s">
        <v>245</v>
      </c>
      <c r="C457" s="150" t="s">
        <v>681</v>
      </c>
      <c r="D457" s="18">
        <v>235.37724</v>
      </c>
      <c r="E457" s="150" t="s">
        <v>848</v>
      </c>
      <c r="F457" s="150" t="s">
        <v>864</v>
      </c>
      <c r="G457" s="18" t="s">
        <v>893</v>
      </c>
      <c r="H457" s="19" t="s">
        <v>704</v>
      </c>
      <c r="I457" s="20">
        <v>1703795.0534920001</v>
      </c>
      <c r="J457" s="20">
        <v>1498763.356352</v>
      </c>
      <c r="K457" s="20">
        <v>205031.69713999992</v>
      </c>
      <c r="L457" s="20">
        <v>50008.038829999998</v>
      </c>
      <c r="M457" s="20">
        <v>21172.776376999998</v>
      </c>
      <c r="N457" s="20">
        <v>53602.459415999998</v>
      </c>
      <c r="O457" s="153">
        <v>29353.800501000002</v>
      </c>
      <c r="P457" s="21">
        <v>424.01262629895734</v>
      </c>
      <c r="Q457" s="20">
        <v>274843.04435799998</v>
      </c>
      <c r="R457" s="20">
        <v>254215.05598800001</v>
      </c>
      <c r="S457" s="20">
        <v>657321.23447699996</v>
      </c>
      <c r="T457" s="20">
        <v>806890.607281</v>
      </c>
      <c r="U457" s="20">
        <v>1679809.715417</v>
      </c>
      <c r="V457" s="20">
        <v>395065.75719600002</v>
      </c>
      <c r="W457" s="20">
        <v>693372.16982299997</v>
      </c>
      <c r="X457" s="20">
        <v>0</v>
      </c>
      <c r="Y457" s="20">
        <v>734646.69672500005</v>
      </c>
      <c r="Z457" s="20">
        <v>945163.01869199995</v>
      </c>
      <c r="AA457" s="21">
        <v>13652.782501625052</v>
      </c>
      <c r="AB457" s="22">
        <v>0.12033823946124199</v>
      </c>
      <c r="AC457" s="22">
        <v>1.7228480879104648E-2</v>
      </c>
      <c r="AD457" s="23">
        <v>1.747447953872153E-2</v>
      </c>
      <c r="AE457" s="23">
        <v>3.1056865239630707E-2</v>
      </c>
      <c r="AF457" s="24">
        <v>2.531668896962818</v>
      </c>
      <c r="AG457" s="27">
        <v>-5.1993628984565228E-2</v>
      </c>
      <c r="AH457" s="27">
        <v>0.94800637101543472</v>
      </c>
      <c r="AI457" s="27">
        <v>0.5516203371944346</v>
      </c>
      <c r="AJ457" s="27">
        <v>-47.260772491469979</v>
      </c>
      <c r="AK457" s="27">
        <v>5.453160948107417</v>
      </c>
      <c r="AL457" s="27">
        <v>6.7021799588944342</v>
      </c>
      <c r="AM457" s="27">
        <v>2.1115564341904065</v>
      </c>
      <c r="AN457" s="23">
        <v>0.43733923549943843</v>
      </c>
      <c r="AO457" s="23">
        <v>0</v>
      </c>
      <c r="AP457" s="23">
        <v>0.77726982774005382</v>
      </c>
      <c r="AQ457" s="24">
        <v>58</v>
      </c>
      <c r="AR457" s="65" t="s">
        <v>75</v>
      </c>
      <c r="AS457" s="157">
        <v>0.2</v>
      </c>
      <c r="AU457" s="32"/>
    </row>
    <row r="458" spans="1:47" ht="18" customHeight="1" x14ac:dyDescent="0.25">
      <c r="A458" s="16">
        <v>457</v>
      </c>
      <c r="B458" s="148" t="s">
        <v>248</v>
      </c>
      <c r="C458" s="150" t="s">
        <v>681</v>
      </c>
      <c r="D458" s="18">
        <v>46.359999999999992</v>
      </c>
      <c r="E458" s="150" t="s">
        <v>844</v>
      </c>
      <c r="F458" s="150" t="s">
        <v>845</v>
      </c>
      <c r="G458" s="18" t="s">
        <v>893</v>
      </c>
      <c r="H458" s="19" t="s">
        <v>704</v>
      </c>
      <c r="I458" s="20">
        <v>2008.5174589999999</v>
      </c>
      <c r="J458" s="20">
        <v>4203.3531229999999</v>
      </c>
      <c r="K458" s="20">
        <v>-2194.8356640000002</v>
      </c>
      <c r="L458" s="20">
        <v>-6074.3442230000001</v>
      </c>
      <c r="M458" s="20">
        <v>0</v>
      </c>
      <c r="N458" s="20">
        <v>-7051.8130849999998</v>
      </c>
      <c r="O458" s="153">
        <v>-7051.8130849999998</v>
      </c>
      <c r="P458" s="21">
        <v>-1855.7402855263158</v>
      </c>
      <c r="Q458" s="20">
        <v>0.41034199999999998</v>
      </c>
      <c r="R458" s="20">
        <v>916.58066499999995</v>
      </c>
      <c r="S458" s="20">
        <v>4557.2337930000003</v>
      </c>
      <c r="T458" s="20">
        <v>31862.751074</v>
      </c>
      <c r="U458" s="20">
        <v>36898.042733000002</v>
      </c>
      <c r="V458" s="20">
        <v>2734.9620620000001</v>
      </c>
      <c r="W458" s="20">
        <v>9233.2841320000007</v>
      </c>
      <c r="X458" s="20">
        <v>0</v>
      </c>
      <c r="Y458" s="20">
        <v>9233.2841320000007</v>
      </c>
      <c r="Z458" s="20">
        <v>27664.758601000001</v>
      </c>
      <c r="AA458" s="21">
        <v>7280.1996318421052</v>
      </c>
      <c r="AB458" s="22">
        <v>-1.0927640455227929</v>
      </c>
      <c r="AC458" s="22">
        <v>-3.5109543376889314</v>
      </c>
      <c r="AD458" s="23">
        <v>-0.19111618293761595</v>
      </c>
      <c r="AE458" s="23">
        <v>-0.25490238995778175</v>
      </c>
      <c r="AF458" s="24">
        <v>0</v>
      </c>
      <c r="AG458" s="27">
        <v>-0.50643414327455893</v>
      </c>
      <c r="AH458" s="27">
        <v>0.49356585672544101</v>
      </c>
      <c r="AI458" s="27">
        <v>0.49352141511678543</v>
      </c>
      <c r="AJ458" s="27">
        <v>-0.42953289921800386</v>
      </c>
      <c r="AK458" s="27">
        <v>10243.536179577035</v>
      </c>
      <c r="AL458" s="27">
        <v>2.1913155444971122</v>
      </c>
      <c r="AM458" s="27">
        <v>6.3036536121293993E-2</v>
      </c>
      <c r="AN458" s="23">
        <v>0.25023777545094972</v>
      </c>
      <c r="AO458" s="23">
        <v>0</v>
      </c>
      <c r="AP458" s="23">
        <v>0.33375617930265417</v>
      </c>
      <c r="AQ458" s="24">
        <v>48.8</v>
      </c>
      <c r="AR458" s="65" t="s">
        <v>78</v>
      </c>
      <c r="AS458" s="157">
        <v>0.2</v>
      </c>
      <c r="AU458" s="32"/>
    </row>
    <row r="459" spans="1:47" ht="18" customHeight="1" x14ac:dyDescent="0.25">
      <c r="A459" s="16">
        <v>458</v>
      </c>
      <c r="B459" s="148" t="s">
        <v>252</v>
      </c>
      <c r="C459" s="150" t="s">
        <v>681</v>
      </c>
      <c r="D459" s="18">
        <v>9.5260160000000003</v>
      </c>
      <c r="E459" s="150" t="s">
        <v>829</v>
      </c>
      <c r="F459" s="150" t="s">
        <v>859</v>
      </c>
      <c r="G459" s="18" t="s">
        <v>858</v>
      </c>
      <c r="H459" s="19" t="s">
        <v>704</v>
      </c>
      <c r="I459" s="20">
        <v>72900.516376</v>
      </c>
      <c r="J459" s="20">
        <v>67746.987601999994</v>
      </c>
      <c r="K459" s="20">
        <v>5153.5287739999967</v>
      </c>
      <c r="L459" s="20">
        <v>1579.112241</v>
      </c>
      <c r="M459" s="20">
        <v>1464.9240219999999</v>
      </c>
      <c r="N459" s="20">
        <v>2810.4699300000002</v>
      </c>
      <c r="O459" s="153">
        <v>1030.60024</v>
      </c>
      <c r="P459" s="21">
        <v>692.40294536561771</v>
      </c>
      <c r="Q459" s="20">
        <v>5467.4588649999996</v>
      </c>
      <c r="R459" s="20">
        <v>32053.107953999999</v>
      </c>
      <c r="S459" s="20">
        <v>41415.481619999999</v>
      </c>
      <c r="T459" s="20">
        <v>3255.437418</v>
      </c>
      <c r="U459" s="20">
        <v>70560.800216999996</v>
      </c>
      <c r="V459" s="20">
        <v>16400</v>
      </c>
      <c r="W459" s="20">
        <v>42488.704602999998</v>
      </c>
      <c r="X459" s="20">
        <v>4523</v>
      </c>
      <c r="Y459" s="20">
        <v>53756.444564999998</v>
      </c>
      <c r="Z459" s="20">
        <v>16804.355651999998</v>
      </c>
      <c r="AA459" s="21">
        <v>11289.911351482087</v>
      </c>
      <c r="AB459" s="22">
        <v>7.0692623731491419E-2</v>
      </c>
      <c r="AC459" s="22">
        <v>1.4137077365604092E-2</v>
      </c>
      <c r="AD459" s="23">
        <v>1.4605846827566174E-2</v>
      </c>
      <c r="AE459" s="23">
        <v>6.1329351826551075E-2</v>
      </c>
      <c r="AF459" s="24">
        <v>1.9185090064691426</v>
      </c>
      <c r="AG459" s="27">
        <v>-2.5259018673970651E-2</v>
      </c>
      <c r="AH459" s="27">
        <v>0.97474098132602938</v>
      </c>
      <c r="AI459" s="27">
        <v>0.84606069050318422</v>
      </c>
      <c r="AJ459" s="27">
        <v>-67.926719359121307</v>
      </c>
      <c r="AK459" s="27">
        <v>12.390946008882318</v>
      </c>
      <c r="AL459" s="27">
        <v>2.2743665444430805</v>
      </c>
      <c r="AM459" s="27">
        <v>22.393462695033751</v>
      </c>
      <c r="AN459" s="23">
        <v>0.76184573303703296</v>
      </c>
      <c r="AO459" s="23">
        <v>0.26915640764016369</v>
      </c>
      <c r="AP459" s="23">
        <v>3.1989589888620387</v>
      </c>
      <c r="AQ459" s="24">
        <v>36</v>
      </c>
      <c r="AR459" s="65" t="s">
        <v>80</v>
      </c>
      <c r="AS459" s="157">
        <v>0</v>
      </c>
      <c r="AU459" s="32"/>
    </row>
    <row r="460" spans="1:47" ht="18" customHeight="1" x14ac:dyDescent="0.25">
      <c r="A460" s="16">
        <v>459</v>
      </c>
      <c r="B460" s="148" t="s">
        <v>254</v>
      </c>
      <c r="C460" s="150" t="s">
        <v>681</v>
      </c>
      <c r="D460" s="18">
        <v>297</v>
      </c>
      <c r="E460" s="150" t="s">
        <v>844</v>
      </c>
      <c r="F460" s="150" t="s">
        <v>845</v>
      </c>
      <c r="G460" s="18" t="s">
        <v>904</v>
      </c>
      <c r="H460" s="19" t="s">
        <v>704</v>
      </c>
      <c r="I460" s="20">
        <v>1952008.7552819999</v>
      </c>
      <c r="J460" s="20">
        <v>1826105.199761</v>
      </c>
      <c r="K460" s="20">
        <v>125903.55552099993</v>
      </c>
      <c r="L460" s="20">
        <v>44699.998692000001</v>
      </c>
      <c r="M460" s="20">
        <v>4205.2174439999999</v>
      </c>
      <c r="N460" s="20">
        <v>54268.581309000001</v>
      </c>
      <c r="O460" s="153">
        <v>39465.049630000001</v>
      </c>
      <c r="P460" s="21">
        <v>3587.7317845454545</v>
      </c>
      <c r="Q460" s="20">
        <v>8739.8177319999995</v>
      </c>
      <c r="R460" s="20">
        <v>7249.2664409999998</v>
      </c>
      <c r="S460" s="20">
        <v>161744.27325299999</v>
      </c>
      <c r="T460" s="20">
        <v>40998.043382999997</v>
      </c>
      <c r="U460" s="20">
        <v>500639.05947799998</v>
      </c>
      <c r="V460" s="20">
        <v>51959.141799999998</v>
      </c>
      <c r="W460" s="20">
        <v>89365.035493999996</v>
      </c>
      <c r="X460" s="20">
        <v>0</v>
      </c>
      <c r="Y460" s="20">
        <v>244399.53120500001</v>
      </c>
      <c r="Z460" s="20">
        <v>256239.528273</v>
      </c>
      <c r="AA460" s="21">
        <v>23294.502570272729</v>
      </c>
      <c r="AB460" s="22">
        <v>6.4499482996842952E-2</v>
      </c>
      <c r="AC460" s="22">
        <v>2.0217660153014336E-2</v>
      </c>
      <c r="AD460" s="23">
        <v>7.8829345978615656E-2</v>
      </c>
      <c r="AE460" s="23">
        <v>0.15401624369193173</v>
      </c>
      <c r="AF460" s="24">
        <v>12.90505949613387</v>
      </c>
      <c r="AG460" s="27">
        <v>0.80992792493054588</v>
      </c>
      <c r="AH460" s="27">
        <v>1.8099279249305458</v>
      </c>
      <c r="AI460" s="27">
        <v>1.7121288507883239</v>
      </c>
      <c r="AJ460" s="27">
        <v>26.969180882804714</v>
      </c>
      <c r="AK460" s="27">
        <v>208.94087906145822</v>
      </c>
      <c r="AL460" s="27">
        <v>269.26983180559301</v>
      </c>
      <c r="AM460" s="27">
        <v>47.612241809847156</v>
      </c>
      <c r="AN460" s="23">
        <v>0.48817511653970314</v>
      </c>
      <c r="AO460" s="23">
        <v>0</v>
      </c>
      <c r="AP460" s="23">
        <v>0.95379324514137587</v>
      </c>
      <c r="AQ460" s="24">
        <v>90.4</v>
      </c>
      <c r="AR460" s="65" t="s">
        <v>61</v>
      </c>
      <c r="AS460" s="157">
        <v>0.5</v>
      </c>
      <c r="AU460" s="32"/>
    </row>
    <row r="461" spans="1:47" ht="18" customHeight="1" x14ac:dyDescent="0.25">
      <c r="A461" s="16">
        <v>460</v>
      </c>
      <c r="B461" s="148" t="s">
        <v>257</v>
      </c>
      <c r="C461" s="150" t="s">
        <v>681</v>
      </c>
      <c r="D461" s="18">
        <v>12.341850000000001</v>
      </c>
      <c r="E461" s="150" t="s">
        <v>829</v>
      </c>
      <c r="F461" s="150" t="s">
        <v>859</v>
      </c>
      <c r="G461" s="18" t="s">
        <v>858</v>
      </c>
      <c r="H461" s="19" t="s">
        <v>704</v>
      </c>
      <c r="I461" s="20">
        <v>7123.1539949999997</v>
      </c>
      <c r="J461" s="20">
        <v>6869.8062319999999</v>
      </c>
      <c r="K461" s="20">
        <v>253.3477629999997</v>
      </c>
      <c r="L461" s="20">
        <v>-1438.4043509999999</v>
      </c>
      <c r="M461" s="20">
        <v>0</v>
      </c>
      <c r="N461" s="20">
        <v>-121.552136</v>
      </c>
      <c r="O461" s="153">
        <v>-96.299565999999999</v>
      </c>
      <c r="P461" s="21">
        <v>-58.520136365293695</v>
      </c>
      <c r="Q461" s="20">
        <v>784.427099</v>
      </c>
      <c r="R461" s="20">
        <v>13218.327036999999</v>
      </c>
      <c r="S461" s="20">
        <v>16839.353895</v>
      </c>
      <c r="T461" s="20">
        <v>2768.152658</v>
      </c>
      <c r="U461" s="20">
        <v>20176.953884999999</v>
      </c>
      <c r="V461" s="20">
        <v>0</v>
      </c>
      <c r="W461" s="20">
        <v>499.06760600000001</v>
      </c>
      <c r="X461" s="20">
        <v>0</v>
      </c>
      <c r="Y461" s="20">
        <v>499.06760600000001</v>
      </c>
      <c r="Z461" s="20">
        <v>19677.886278999998</v>
      </c>
      <c r="AA461" s="21">
        <v>11958.024695851918</v>
      </c>
      <c r="AB461" s="22">
        <v>3.5566795716873968E-2</v>
      </c>
      <c r="AC461" s="22">
        <v>-1.3519231237678725E-2</v>
      </c>
      <c r="AD461" s="23">
        <v>-4.7727504631703234E-3</v>
      </c>
      <c r="AE461" s="23">
        <v>-4.8937962459296115E-3</v>
      </c>
      <c r="AF461" s="24">
        <v>0</v>
      </c>
      <c r="AG461" s="27">
        <v>32.741628774439029</v>
      </c>
      <c r="AH461" s="27">
        <v>33.741628774439029</v>
      </c>
      <c r="AI461" s="27">
        <v>32.169843530176948</v>
      </c>
      <c r="AJ461" s="27">
        <v>0.43592589927847131</v>
      </c>
      <c r="AK461" s="27">
        <v>8.7577370041878169</v>
      </c>
      <c r="AL461" s="27">
        <v>0.53888468450366422</v>
      </c>
      <c r="AM461" s="27">
        <v>2.5732518668773503</v>
      </c>
      <c r="AN461" s="23">
        <v>2.4734536682022062E-2</v>
      </c>
      <c r="AO461" s="23">
        <v>0</v>
      </c>
      <c r="AP461" s="23">
        <v>2.5361850298555637E-2</v>
      </c>
      <c r="AQ461" s="24">
        <v>56</v>
      </c>
      <c r="AR461" s="65" t="s">
        <v>75</v>
      </c>
      <c r="AS461" s="157">
        <v>0.2</v>
      </c>
      <c r="AU461" s="32"/>
    </row>
    <row r="462" spans="1:47" ht="18" customHeight="1" x14ac:dyDescent="0.25">
      <c r="A462" s="16">
        <v>461</v>
      </c>
      <c r="B462" s="148" t="s">
        <v>261</v>
      </c>
      <c r="C462" s="150" t="s">
        <v>681</v>
      </c>
      <c r="D462" s="18">
        <v>698.44310899999994</v>
      </c>
      <c r="E462" s="150" t="s">
        <v>844</v>
      </c>
      <c r="F462" s="150" t="s">
        <v>903</v>
      </c>
      <c r="G462" s="18" t="s">
        <v>904</v>
      </c>
      <c r="H462" s="19" t="s">
        <v>704</v>
      </c>
      <c r="I462" s="20">
        <v>1233889.8424420001</v>
      </c>
      <c r="J462" s="20">
        <v>959528.120001</v>
      </c>
      <c r="K462" s="20">
        <v>274361.72244100005</v>
      </c>
      <c r="L462" s="20">
        <v>140474.582165</v>
      </c>
      <c r="M462" s="20">
        <v>231302.77170099999</v>
      </c>
      <c r="N462" s="20">
        <v>258123.32710199998</v>
      </c>
      <c r="O462" s="153">
        <v>13779.570312</v>
      </c>
      <c r="P462" s="21">
        <v>51.295348682722846</v>
      </c>
      <c r="Q462" s="20">
        <v>40329.782339999998</v>
      </c>
      <c r="R462" s="20">
        <v>1486708.6191070001</v>
      </c>
      <c r="S462" s="20">
        <v>2205520.7697680001</v>
      </c>
      <c r="T462" s="20">
        <v>7441609.9585020002</v>
      </c>
      <c r="U462" s="20">
        <v>11002782.339421</v>
      </c>
      <c r="V462" s="20">
        <v>62273.829253999997</v>
      </c>
      <c r="W462" s="20">
        <v>1755629.884291</v>
      </c>
      <c r="X462" s="20">
        <v>5451236.4522259999</v>
      </c>
      <c r="Y462" s="20">
        <v>7820275.2793549998</v>
      </c>
      <c r="Z462" s="20">
        <v>3182507.0600660001</v>
      </c>
      <c r="AA462" s="21">
        <v>11847.089977047221</v>
      </c>
      <c r="AB462" s="22">
        <v>0.22235511875031636</v>
      </c>
      <c r="AC462" s="22">
        <v>1.1167585499146954E-2</v>
      </c>
      <c r="AD462" s="23">
        <v>1.252371435416864E-3</v>
      </c>
      <c r="AE462" s="23">
        <v>4.3297846797908544E-3</v>
      </c>
      <c r="AF462" s="24">
        <v>1.1159543191106691</v>
      </c>
      <c r="AG462" s="27">
        <v>0.25625611041514351</v>
      </c>
      <c r="AH462" s="27">
        <v>1.2562561104151435</v>
      </c>
      <c r="AI462" s="27">
        <v>1.233284422190386</v>
      </c>
      <c r="AJ462" s="27">
        <v>2.7426424545893151</v>
      </c>
      <c r="AK462" s="27">
        <v>23.792048067894434</v>
      </c>
      <c r="AL462" s="27">
        <v>0.82994732564552087</v>
      </c>
      <c r="AM462" s="27">
        <v>0.1658095290297078</v>
      </c>
      <c r="AN462" s="23">
        <v>0.71075433814012234</v>
      </c>
      <c r="AO462" s="23">
        <v>1.7128748968471887</v>
      </c>
      <c r="AP462" s="23">
        <v>2.4572687921053094</v>
      </c>
      <c r="AQ462" s="24">
        <v>58.399999999999991</v>
      </c>
      <c r="AR462" s="65" t="s">
        <v>75</v>
      </c>
      <c r="AS462" s="157">
        <v>0.2</v>
      </c>
      <c r="AU462" s="32"/>
    </row>
    <row r="463" spans="1:47" ht="18" customHeight="1" x14ac:dyDescent="0.25">
      <c r="A463" s="16">
        <v>462</v>
      </c>
      <c r="B463" s="148" t="s">
        <v>1011</v>
      </c>
      <c r="C463" s="150" t="s">
        <v>681</v>
      </c>
      <c r="D463" s="18">
        <v>4.5200000000000005</v>
      </c>
      <c r="E463" s="150" t="s">
        <v>833</v>
      </c>
      <c r="F463" s="150" t="s">
        <v>834</v>
      </c>
      <c r="G463" s="18" t="s">
        <v>899</v>
      </c>
      <c r="H463" s="19" t="s">
        <v>704</v>
      </c>
      <c r="I463" s="20">
        <v>0</v>
      </c>
      <c r="J463" s="20" t="e">
        <v>#N/A</v>
      </c>
      <c r="K463" s="20" t="e">
        <v>#N/A</v>
      </c>
      <c r="L463" s="20" t="e">
        <v>#N/A</v>
      </c>
      <c r="M463" s="20" t="e">
        <v>#N/A</v>
      </c>
      <c r="N463" s="20" t="e">
        <v>#N/A</v>
      </c>
      <c r="O463" s="153">
        <v>-186.92102</v>
      </c>
      <c r="P463" s="21">
        <v>-33.083366371681414</v>
      </c>
      <c r="Q463" s="20" t="e">
        <v>#N/A</v>
      </c>
      <c r="R463" s="20" t="e">
        <v>#N/A</v>
      </c>
      <c r="S463" s="20" t="e">
        <v>#N/A</v>
      </c>
      <c r="T463" s="20" t="e">
        <v>#N/A</v>
      </c>
      <c r="U463" s="20" t="e">
        <v>#N/A</v>
      </c>
      <c r="V463" s="20" t="e">
        <v>#N/A</v>
      </c>
      <c r="W463" s="20" t="e">
        <v>#N/A</v>
      </c>
      <c r="X463" s="20" t="e">
        <v>#N/A</v>
      </c>
      <c r="Y463" s="20" t="e">
        <v>#N/A</v>
      </c>
      <c r="Z463" s="20" t="e">
        <v>#N/A</v>
      </c>
      <c r="AA463" s="21" t="e">
        <v>#N/A</v>
      </c>
      <c r="AB463" s="22">
        <v>0</v>
      </c>
      <c r="AC463" s="22">
        <v>0</v>
      </c>
      <c r="AD463" s="23" t="e">
        <v>#N/A</v>
      </c>
      <c r="AE463" s="23" t="e">
        <v>#N/A</v>
      </c>
      <c r="AF463" s="24" t="e">
        <v>#N/A</v>
      </c>
      <c r="AG463" s="27" t="e">
        <v>#N/A</v>
      </c>
      <c r="AH463" s="27" t="e">
        <v>#N/A</v>
      </c>
      <c r="AI463" s="27" t="e">
        <v>#N/A</v>
      </c>
      <c r="AJ463" s="27" t="e">
        <v>#N/A</v>
      </c>
      <c r="AK463" s="27" t="e">
        <v>#N/A</v>
      </c>
      <c r="AL463" s="27" t="e">
        <v>#N/A</v>
      </c>
      <c r="AM463" s="27" t="e">
        <v>#N/A</v>
      </c>
      <c r="AN463" s="23" t="e">
        <v>#N/A</v>
      </c>
      <c r="AO463" s="23" t="e">
        <v>#N/A</v>
      </c>
      <c r="AP463" s="23" t="e">
        <v>#N/A</v>
      </c>
      <c r="AQ463" s="24" t="e">
        <v>#N/A</v>
      </c>
      <c r="AR463" s="65" t="e">
        <v>#N/A</v>
      </c>
      <c r="AS463" s="157" t="e">
        <v>#N/A</v>
      </c>
      <c r="AU463" s="32"/>
    </row>
    <row r="464" spans="1:47" ht="18" customHeight="1" x14ac:dyDescent="0.25">
      <c r="A464" s="16">
        <v>463</v>
      </c>
      <c r="B464" s="148" t="s">
        <v>263</v>
      </c>
      <c r="C464" s="150" t="s">
        <v>681</v>
      </c>
      <c r="D464" s="18">
        <v>428.53430099999997</v>
      </c>
      <c r="E464" s="150" t="s">
        <v>848</v>
      </c>
      <c r="F464" s="150" t="s">
        <v>885</v>
      </c>
      <c r="G464" s="18" t="s">
        <v>882</v>
      </c>
      <c r="H464" s="19" t="s">
        <v>704</v>
      </c>
      <c r="I464" s="20">
        <v>926315.51325399999</v>
      </c>
      <c r="J464" s="20">
        <v>741666.85962700006</v>
      </c>
      <c r="K464" s="20">
        <v>184648.65362699996</v>
      </c>
      <c r="L464" s="20">
        <v>93476.026220999993</v>
      </c>
      <c r="M464" s="20">
        <v>5369.9978469999996</v>
      </c>
      <c r="N464" s="20">
        <v>93124.765001000007</v>
      </c>
      <c r="O464" s="153">
        <v>70191.213722999993</v>
      </c>
      <c r="P464" s="21">
        <v>6387.9538436224266</v>
      </c>
      <c r="Q464" s="20">
        <v>64099.489279000001</v>
      </c>
      <c r="R464" s="20">
        <v>77212.757125999997</v>
      </c>
      <c r="S464" s="20">
        <v>285020.83433300001</v>
      </c>
      <c r="T464" s="20">
        <v>197014.30847799999</v>
      </c>
      <c r="U464" s="20">
        <v>493393.45245300001</v>
      </c>
      <c r="V464" s="20">
        <v>61313.032470999999</v>
      </c>
      <c r="W464" s="20">
        <v>217624.255022</v>
      </c>
      <c r="X464" s="20">
        <v>49490.563977999998</v>
      </c>
      <c r="Y464" s="20">
        <v>272614.81900000002</v>
      </c>
      <c r="Z464" s="20">
        <v>220778.63345299999</v>
      </c>
      <c r="AA464" s="21">
        <v>20092.596285931846</v>
      </c>
      <c r="AB464" s="22">
        <v>0.19933667415150852</v>
      </c>
      <c r="AC464" s="22">
        <v>7.5774628319058762E-2</v>
      </c>
      <c r="AD464" s="23">
        <v>0.14226215077243312</v>
      </c>
      <c r="AE464" s="23">
        <v>0.31792575497548092</v>
      </c>
      <c r="AF464" s="24">
        <v>17.341676412966354</v>
      </c>
      <c r="AG464" s="27">
        <v>0.30969240677785104</v>
      </c>
      <c r="AH464" s="27">
        <v>1.309692406777851</v>
      </c>
      <c r="AI464" s="27">
        <v>1.0151503794081533</v>
      </c>
      <c r="AJ464" s="27">
        <v>13.744251158201038</v>
      </c>
      <c r="AK464" s="27">
        <v>11.57055801800252</v>
      </c>
      <c r="AL464" s="27">
        <v>11.996923147588005</v>
      </c>
      <c r="AM464" s="27">
        <v>4.7017677061635297</v>
      </c>
      <c r="AN464" s="23">
        <v>0.55253027303999125</v>
      </c>
      <c r="AO464" s="23">
        <v>0.22416373905374179</v>
      </c>
      <c r="AP464" s="23">
        <v>1.2347880532471684</v>
      </c>
      <c r="AQ464" s="24">
        <v>85.6</v>
      </c>
      <c r="AR464" s="65" t="s">
        <v>64</v>
      </c>
      <c r="AS464" s="157">
        <v>0.5</v>
      </c>
      <c r="AU464" s="32"/>
    </row>
    <row r="465" spans="1:47" ht="18" customHeight="1" x14ac:dyDescent="0.25">
      <c r="A465" s="16">
        <v>464</v>
      </c>
      <c r="B465" s="148" t="s">
        <v>265</v>
      </c>
      <c r="C465" s="150" t="s">
        <v>681</v>
      </c>
      <c r="D465" s="18">
        <v>133.54719999999998</v>
      </c>
      <c r="E465" s="150" t="s">
        <v>844</v>
      </c>
      <c r="F465" s="150" t="s">
        <v>845</v>
      </c>
      <c r="G465" s="18" t="s">
        <v>904</v>
      </c>
      <c r="H465" s="19" t="s">
        <v>704</v>
      </c>
      <c r="I465" s="20">
        <v>353664.11300700001</v>
      </c>
      <c r="J465" s="20">
        <v>268349.971555</v>
      </c>
      <c r="K465" s="20">
        <v>85314.141451999996</v>
      </c>
      <c r="L465" s="20">
        <v>61436.254255</v>
      </c>
      <c r="M465" s="20">
        <v>0</v>
      </c>
      <c r="N465" s="20">
        <v>62753.640356999997</v>
      </c>
      <c r="O465" s="153">
        <v>50537.713162</v>
      </c>
      <c r="P465" s="21">
        <v>2876.0364877077168</v>
      </c>
      <c r="Q465" s="20">
        <v>120080.947445</v>
      </c>
      <c r="R465" s="20">
        <v>31057.242068</v>
      </c>
      <c r="S465" s="20">
        <v>260633.07093300001</v>
      </c>
      <c r="T465" s="20">
        <v>69705.859656000001</v>
      </c>
      <c r="U465" s="20">
        <v>364831.66824799997</v>
      </c>
      <c r="V465" s="20">
        <v>0</v>
      </c>
      <c r="W465" s="20">
        <v>63775.192992999997</v>
      </c>
      <c r="X465" s="20">
        <v>0</v>
      </c>
      <c r="Y465" s="20">
        <v>63775.192992999997</v>
      </c>
      <c r="Z465" s="20">
        <v>301056.475255</v>
      </c>
      <c r="AA465" s="21">
        <v>17132.738177498293</v>
      </c>
      <c r="AB465" s="22">
        <v>0.24122928596465026</v>
      </c>
      <c r="AC465" s="22">
        <v>0.14289748748411948</v>
      </c>
      <c r="AD465" s="23">
        <v>0.138523372723352</v>
      </c>
      <c r="AE465" s="23">
        <v>0.16786788299170011</v>
      </c>
      <c r="AF465" s="24">
        <v>100</v>
      </c>
      <c r="AG465" s="27">
        <v>3.0867468791761592</v>
      </c>
      <c r="AH465" s="27">
        <v>4.0867468791761592</v>
      </c>
      <c r="AI465" s="27">
        <v>2.203868258045524</v>
      </c>
      <c r="AJ465" s="27">
        <v>1.796545389536266</v>
      </c>
      <c r="AK465" s="27">
        <v>2.2347422906361629</v>
      </c>
      <c r="AL465" s="27">
        <v>11.387492560757666</v>
      </c>
      <c r="AM465" s="27">
        <v>5.0736640327275273</v>
      </c>
      <c r="AN465" s="23">
        <v>0.17480717422164083</v>
      </c>
      <c r="AO465" s="23">
        <v>0</v>
      </c>
      <c r="AP465" s="23">
        <v>0.21183797139384336</v>
      </c>
      <c r="AQ465" s="24">
        <v>90</v>
      </c>
      <c r="AR465" s="65" t="s">
        <v>61</v>
      </c>
      <c r="AS465" s="157">
        <v>0.5</v>
      </c>
      <c r="AU465" s="32"/>
    </row>
    <row r="466" spans="1:47" ht="18" customHeight="1" x14ac:dyDescent="0.25">
      <c r="A466" s="16">
        <v>465</v>
      </c>
      <c r="B466" s="148" t="s">
        <v>267</v>
      </c>
      <c r="C466" s="150" t="s">
        <v>681</v>
      </c>
      <c r="D466" s="18">
        <v>251.02</v>
      </c>
      <c r="E466" s="150" t="s">
        <v>795</v>
      </c>
      <c r="F466" s="150" t="s">
        <v>852</v>
      </c>
      <c r="G466" s="18" t="s">
        <v>850</v>
      </c>
      <c r="H466" s="19" t="s">
        <v>704</v>
      </c>
      <c r="I466" s="20">
        <v>325819.23051299999</v>
      </c>
      <c r="J466" s="20">
        <v>258197.82042199999</v>
      </c>
      <c r="K466" s="20">
        <v>67621.410091000027</v>
      </c>
      <c r="L466" s="20">
        <v>59483.021053999997</v>
      </c>
      <c r="M466" s="20" t="e">
        <v>#N/A</v>
      </c>
      <c r="N466" s="20" t="e">
        <v>#N/A</v>
      </c>
      <c r="O466" s="153">
        <v>56308.001584999998</v>
      </c>
      <c r="P466" s="21">
        <v>1727.2393124233129</v>
      </c>
      <c r="Q466" s="20">
        <v>9906.0854579999996</v>
      </c>
      <c r="R466" s="20">
        <v>103194.733498</v>
      </c>
      <c r="S466" s="20">
        <v>328696.118243</v>
      </c>
      <c r="T466" s="20">
        <v>31878.741822</v>
      </c>
      <c r="U466" s="20">
        <v>1047764.317104</v>
      </c>
      <c r="V466" s="20">
        <v>53700</v>
      </c>
      <c r="W466" s="20">
        <v>141756.51789399999</v>
      </c>
      <c r="X466" s="20">
        <v>10000</v>
      </c>
      <c r="Y466" s="20">
        <v>718032.089423</v>
      </c>
      <c r="Z466" s="20">
        <v>329732.22768100002</v>
      </c>
      <c r="AA466" s="21">
        <v>10114.485511687117</v>
      </c>
      <c r="AB466" s="22">
        <v>0.20754272233879692</v>
      </c>
      <c r="AC466" s="22">
        <v>0.1728197611182847</v>
      </c>
      <c r="AD466" s="23">
        <v>5.3741094887287448E-2</v>
      </c>
      <c r="AE466" s="23">
        <v>0.17076887503843047</v>
      </c>
      <c r="AF466" s="24" t="e">
        <v>#N/A</v>
      </c>
      <c r="AG466" s="27">
        <v>1.3187372483908371</v>
      </c>
      <c r="AH466" s="27">
        <v>2.3187372483908373</v>
      </c>
      <c r="AI466" s="27">
        <v>2.2488562608696325</v>
      </c>
      <c r="AJ466" s="27">
        <v>1.7429117742025968</v>
      </c>
      <c r="AK466" s="27">
        <v>26.064566222117886</v>
      </c>
      <c r="AL466" s="27">
        <v>3.1573242109231732</v>
      </c>
      <c r="AM466" s="27">
        <v>10.220579981865759</v>
      </c>
      <c r="AN466" s="23">
        <v>0.68529923924840896</v>
      </c>
      <c r="AO466" s="23">
        <v>3.0327639097730286E-2</v>
      </c>
      <c r="AP466" s="23">
        <v>2.1776218068609943</v>
      </c>
      <c r="AQ466" s="24" t="e">
        <v>#N/A</v>
      </c>
      <c r="AR466" s="65" t="e">
        <v>#N/A</v>
      </c>
      <c r="AS466" s="157" t="e">
        <v>#N/A</v>
      </c>
      <c r="AU466" s="32"/>
    </row>
    <row r="467" spans="1:47" ht="18" customHeight="1" x14ac:dyDescent="0.25">
      <c r="A467" s="16">
        <v>466</v>
      </c>
      <c r="B467" s="148" t="s">
        <v>268</v>
      </c>
      <c r="C467" s="150" t="s">
        <v>681</v>
      </c>
      <c r="D467" s="18">
        <v>619.72029210000005</v>
      </c>
      <c r="E467" s="150" t="s">
        <v>795</v>
      </c>
      <c r="F467" s="150" t="s">
        <v>851</v>
      </c>
      <c r="G467" s="18" t="s">
        <v>850</v>
      </c>
      <c r="H467" s="19" t="s">
        <v>704</v>
      </c>
      <c r="I467" s="20">
        <v>124523.774684</v>
      </c>
      <c r="J467" s="20">
        <v>30062.426335</v>
      </c>
      <c r="K467" s="20">
        <v>94461.348349000007</v>
      </c>
      <c r="L467" s="20">
        <v>79869.897228000002</v>
      </c>
      <c r="M467" s="20">
        <v>172.42420999999999</v>
      </c>
      <c r="N467" s="20">
        <v>113094.58377899999</v>
      </c>
      <c r="O467" s="153">
        <v>98369.987517000001</v>
      </c>
      <c r="P467" s="21">
        <v>5888.9898933498225</v>
      </c>
      <c r="Q467" s="20">
        <v>32621.884902000002</v>
      </c>
      <c r="R467" s="20">
        <v>23054.164517000001</v>
      </c>
      <c r="S467" s="20">
        <v>415481.35860500002</v>
      </c>
      <c r="T467" s="20">
        <v>122033.49048199999</v>
      </c>
      <c r="U467" s="20">
        <v>921123.995842</v>
      </c>
      <c r="V467" s="20">
        <v>0</v>
      </c>
      <c r="W467" s="20">
        <v>92103.362955999997</v>
      </c>
      <c r="X467" s="20">
        <v>12135.7</v>
      </c>
      <c r="Y467" s="20">
        <v>651101.88526300003</v>
      </c>
      <c r="Z467" s="20">
        <v>270022.11057899997</v>
      </c>
      <c r="AA467" s="21">
        <v>16165.067418615998</v>
      </c>
      <c r="AB467" s="22">
        <v>0.75858082995565745</v>
      </c>
      <c r="AC467" s="22">
        <v>0.78996952804097342</v>
      </c>
      <c r="AD467" s="23">
        <v>0.10679342624993711</v>
      </c>
      <c r="AE467" s="23">
        <v>0.36430345391371216</v>
      </c>
      <c r="AF467" s="24">
        <v>655.90895721082325</v>
      </c>
      <c r="AG467" s="27">
        <v>3.5110335309198812</v>
      </c>
      <c r="AH467" s="27">
        <v>4.5110335309198808</v>
      </c>
      <c r="AI467" s="27">
        <v>4.1568457591054653</v>
      </c>
      <c r="AJ467" s="27">
        <v>0.38507188602640796</v>
      </c>
      <c r="AK467" s="27">
        <v>0.92154167134459219</v>
      </c>
      <c r="AL467" s="27">
        <v>5.401357077684465</v>
      </c>
      <c r="AM467" s="27">
        <v>1.0204065637405277</v>
      </c>
      <c r="AN467" s="23">
        <v>0.70685585024611963</v>
      </c>
      <c r="AO467" s="23">
        <v>4.4943356579125314E-2</v>
      </c>
      <c r="AP467" s="23">
        <v>2.4112910008253126</v>
      </c>
      <c r="AQ467" s="24">
        <v>81.199999999999989</v>
      </c>
      <c r="AR467" s="65" t="s">
        <v>64</v>
      </c>
      <c r="AS467" s="157">
        <v>0.5</v>
      </c>
      <c r="AU467" s="32"/>
    </row>
    <row r="468" spans="1:47" ht="18" customHeight="1" x14ac:dyDescent="0.25">
      <c r="A468" s="16">
        <v>467</v>
      </c>
      <c r="B468" s="148" t="s">
        <v>271</v>
      </c>
      <c r="C468" s="150" t="s">
        <v>681</v>
      </c>
      <c r="D468" s="18">
        <v>15.4</v>
      </c>
      <c r="E468" s="150" t="s">
        <v>844</v>
      </c>
      <c r="F468" s="150" t="s">
        <v>845</v>
      </c>
      <c r="G468" s="18" t="s">
        <v>904</v>
      </c>
      <c r="H468" s="19" t="s">
        <v>704</v>
      </c>
      <c r="I468" s="20">
        <v>23496.437215000002</v>
      </c>
      <c r="J468" s="20">
        <v>13451.512368</v>
      </c>
      <c r="K468" s="20">
        <v>10044.924847</v>
      </c>
      <c r="L468" s="20">
        <v>2566.6475810000002</v>
      </c>
      <c r="M468" s="20">
        <v>111.039638</v>
      </c>
      <c r="N468" s="20">
        <v>2626.866544</v>
      </c>
      <c r="O468" s="153">
        <v>1936.0475819999999</v>
      </c>
      <c r="P468" s="21">
        <v>968.02379099999996</v>
      </c>
      <c r="Q468" s="20">
        <v>14295.851424</v>
      </c>
      <c r="R468" s="20">
        <v>10802.585134999999</v>
      </c>
      <c r="S468" s="20">
        <v>28065.309255</v>
      </c>
      <c r="T468" s="20">
        <v>8367.4159870000003</v>
      </c>
      <c r="U468" s="20">
        <v>36493.382258999998</v>
      </c>
      <c r="V468" s="20">
        <v>230.31450000000001</v>
      </c>
      <c r="W468" s="20">
        <v>10363.130566</v>
      </c>
      <c r="X468" s="20">
        <v>328</v>
      </c>
      <c r="Y468" s="20">
        <v>10691.130566</v>
      </c>
      <c r="Z468" s="20">
        <v>25802.251692999998</v>
      </c>
      <c r="AA468" s="21">
        <v>12901.125846499999</v>
      </c>
      <c r="AB468" s="22">
        <v>0.42750842415323176</v>
      </c>
      <c r="AC468" s="22">
        <v>8.2397495598355533E-2</v>
      </c>
      <c r="AD468" s="23">
        <v>5.3052018260722651E-2</v>
      </c>
      <c r="AE468" s="23">
        <v>7.5034055362123236E-2</v>
      </c>
      <c r="AF468" s="24">
        <v>23.657016461094731</v>
      </c>
      <c r="AG468" s="27">
        <v>1.7081883294106517</v>
      </c>
      <c r="AH468" s="27">
        <v>2.7081883294106515</v>
      </c>
      <c r="AI468" s="27">
        <v>1.3286967430648504</v>
      </c>
      <c r="AJ468" s="27">
        <v>1.3273189491415827</v>
      </c>
      <c r="AK468" s="27">
        <v>0.9409381763311756</v>
      </c>
      <c r="AL468" s="27">
        <v>2.1750754029118795</v>
      </c>
      <c r="AM468" s="27">
        <v>2.8080876164762385</v>
      </c>
      <c r="AN468" s="23">
        <v>0.29296080286894627</v>
      </c>
      <c r="AO468" s="23">
        <v>1.2712068849750215E-2</v>
      </c>
      <c r="AP468" s="23">
        <v>0.41434874340445416</v>
      </c>
      <c r="AQ468" s="24">
        <v>77.2</v>
      </c>
      <c r="AR468" s="65" t="s">
        <v>66</v>
      </c>
      <c r="AS468" s="157">
        <v>0.5</v>
      </c>
      <c r="AU468" s="32"/>
    </row>
    <row r="469" spans="1:47" ht="18" customHeight="1" x14ac:dyDescent="0.25">
      <c r="A469" s="16">
        <v>468</v>
      </c>
      <c r="B469" s="148" t="s">
        <v>272</v>
      </c>
      <c r="C469" s="150" t="s">
        <v>681</v>
      </c>
      <c r="D469" s="18">
        <v>527.4</v>
      </c>
      <c r="E469" s="150" t="s">
        <v>829</v>
      </c>
      <c r="F469" s="150" t="s">
        <v>859</v>
      </c>
      <c r="G469" s="18" t="s">
        <v>858</v>
      </c>
      <c r="H469" s="19" t="s">
        <v>709</v>
      </c>
      <c r="I469" s="20">
        <v>1266032.637268</v>
      </c>
      <c r="J469" s="20">
        <v>1050723.2125550001</v>
      </c>
      <c r="K469" s="20">
        <v>215309.4247129999</v>
      </c>
      <c r="L469" s="20">
        <v>102948.93406699999</v>
      </c>
      <c r="M469" s="20">
        <v>3329.718723</v>
      </c>
      <c r="N469" s="20">
        <v>109340.446856</v>
      </c>
      <c r="O469" s="153">
        <v>84808.582506999999</v>
      </c>
      <c r="P469" s="21">
        <v>4711.5879170555554</v>
      </c>
      <c r="Q469" s="20">
        <v>105088.647348</v>
      </c>
      <c r="R469" s="20">
        <v>189557.64334099999</v>
      </c>
      <c r="S469" s="20">
        <v>420601.46347000002</v>
      </c>
      <c r="T469" s="20">
        <v>322661.661418</v>
      </c>
      <c r="U469" s="20">
        <v>744855.95007999998</v>
      </c>
      <c r="V469" s="20">
        <v>66321.590568</v>
      </c>
      <c r="W469" s="20">
        <v>273575.74066499999</v>
      </c>
      <c r="X469" s="20">
        <v>0</v>
      </c>
      <c r="Y469" s="20">
        <v>273575.74066499999</v>
      </c>
      <c r="Z469" s="20">
        <v>471280.20941499999</v>
      </c>
      <c r="AA469" s="21">
        <v>26182.233856388888</v>
      </c>
      <c r="AB469" s="22">
        <v>0.17006625135479989</v>
      </c>
      <c r="AC469" s="22">
        <v>6.6987674733259894E-2</v>
      </c>
      <c r="AD469" s="23">
        <v>0.11385903878178227</v>
      </c>
      <c r="AE469" s="23">
        <v>0.17995362591667677</v>
      </c>
      <c r="AF469" s="24">
        <v>32.837742750080331</v>
      </c>
      <c r="AG469" s="27">
        <v>0.5374223695698096</v>
      </c>
      <c r="AH469" s="27">
        <v>1.5374223695698097</v>
      </c>
      <c r="AI469" s="27">
        <v>1.1532923765647516</v>
      </c>
      <c r="AJ469" s="27">
        <v>8.610960130746216</v>
      </c>
      <c r="AK469" s="27">
        <v>9.9984464456521245</v>
      </c>
      <c r="AL469" s="27">
        <v>6.6788793896878227</v>
      </c>
      <c r="AM469" s="27">
        <v>3.923715732771508</v>
      </c>
      <c r="AN469" s="23">
        <v>0.36728677623588435</v>
      </c>
      <c r="AO469" s="23">
        <v>0</v>
      </c>
      <c r="AP469" s="23">
        <v>0.58049486314010401</v>
      </c>
      <c r="AQ469" s="24">
        <v>88.399999999999991</v>
      </c>
      <c r="AR469" s="65" t="s">
        <v>64</v>
      </c>
      <c r="AS469" s="157">
        <v>0.5</v>
      </c>
      <c r="AU469" s="32"/>
    </row>
    <row r="470" spans="1:47" ht="18" customHeight="1" x14ac:dyDescent="0.25">
      <c r="A470" s="16">
        <v>469</v>
      </c>
      <c r="B470" s="148" t="s">
        <v>276</v>
      </c>
      <c r="C470" s="150" t="s">
        <v>681</v>
      </c>
      <c r="D470" s="18">
        <v>52.455271000000003</v>
      </c>
      <c r="E470" s="150" t="s">
        <v>848</v>
      </c>
      <c r="F470" s="150" t="s">
        <v>889</v>
      </c>
      <c r="G470" s="18" t="s">
        <v>890</v>
      </c>
      <c r="H470" s="19" t="s">
        <v>704</v>
      </c>
      <c r="I470" s="20">
        <v>438909.416524</v>
      </c>
      <c r="J470" s="20">
        <v>410967.623524</v>
      </c>
      <c r="K470" s="20">
        <v>27941.792999999983</v>
      </c>
      <c r="L470" s="20">
        <v>6815.8799650000001</v>
      </c>
      <c r="M470" s="20">
        <v>6885.0207330000003</v>
      </c>
      <c r="N470" s="20">
        <v>7532.4079320000001</v>
      </c>
      <c r="O470" s="153">
        <v>343.76020299999999</v>
      </c>
      <c r="P470" s="21">
        <v>14.417472871315448</v>
      </c>
      <c r="Q470" s="20">
        <v>174418.00292999999</v>
      </c>
      <c r="R470" s="20">
        <v>178888.780528</v>
      </c>
      <c r="S470" s="20">
        <v>384900.83568700001</v>
      </c>
      <c r="T470" s="20">
        <v>67625.647639000003</v>
      </c>
      <c r="U470" s="20">
        <v>452641.61905899999</v>
      </c>
      <c r="V470" s="20">
        <v>96620.488127999997</v>
      </c>
      <c r="W470" s="20">
        <v>194868.449146</v>
      </c>
      <c r="X470" s="20">
        <v>0</v>
      </c>
      <c r="Y470" s="20">
        <v>194868.449146</v>
      </c>
      <c r="Z470" s="20">
        <v>257773.16991299999</v>
      </c>
      <c r="AA470" s="21">
        <v>10811.134191044404</v>
      </c>
      <c r="AB470" s="22">
        <v>6.3661867228296518E-2</v>
      </c>
      <c r="AC470" s="22">
        <v>7.8321446307179615E-4</v>
      </c>
      <c r="AD470" s="23">
        <v>7.5945337000748103E-4</v>
      </c>
      <c r="AE470" s="23">
        <v>1.3335763497652651E-3</v>
      </c>
      <c r="AF470" s="24">
        <v>1.0940283586797444</v>
      </c>
      <c r="AG470" s="27">
        <v>0.97518293686744184</v>
      </c>
      <c r="AH470" s="27">
        <v>1.9751829368674418</v>
      </c>
      <c r="AI470" s="27">
        <v>1.0801278179173139</v>
      </c>
      <c r="AJ470" s="27">
        <v>2.309655867155592</v>
      </c>
      <c r="AK470" s="27">
        <v>2.3562225035275493</v>
      </c>
      <c r="AL470" s="27">
        <v>2.4535323860363678</v>
      </c>
      <c r="AM470" s="27">
        <v>6.490280416492145</v>
      </c>
      <c r="AN470" s="23">
        <v>0.43051376837842148</v>
      </c>
      <c r="AO470" s="23">
        <v>0</v>
      </c>
      <c r="AP470" s="23">
        <v>0.75596870384830694</v>
      </c>
      <c r="AQ470" s="24">
        <v>64.8</v>
      </c>
      <c r="AR470" s="65" t="s">
        <v>73</v>
      </c>
      <c r="AS470" s="157">
        <v>0.3</v>
      </c>
      <c r="AU470" s="32"/>
    </row>
    <row r="471" spans="1:47" ht="18" customHeight="1" x14ac:dyDescent="0.25">
      <c r="A471" s="16">
        <v>470</v>
      </c>
      <c r="B471" s="148" t="s">
        <v>794</v>
      </c>
      <c r="C471" s="150" t="s">
        <v>681</v>
      </c>
      <c r="D471" s="18">
        <v>16.329999999999998</v>
      </c>
      <c r="E471" s="150" t="s">
        <v>844</v>
      </c>
      <c r="F471" s="150" t="s">
        <v>845</v>
      </c>
      <c r="G471" s="18" t="s">
        <v>904</v>
      </c>
      <c r="H471" s="19" t="s">
        <v>704</v>
      </c>
      <c r="I471" s="20">
        <v>48816.161951000002</v>
      </c>
      <c r="J471" s="20" t="e">
        <v>#N/A</v>
      </c>
      <c r="K471" s="20" t="e">
        <v>#N/A</v>
      </c>
      <c r="L471" s="20">
        <v>20491.575686</v>
      </c>
      <c r="M471" s="20">
        <v>61.289864000000001</v>
      </c>
      <c r="N471" s="20">
        <v>13324.949689000001</v>
      </c>
      <c r="O471" s="153">
        <v>10569.777733999999</v>
      </c>
      <c r="P471" s="21">
        <v>1488.7010892957746</v>
      </c>
      <c r="Q471" s="20">
        <v>11350.883442</v>
      </c>
      <c r="R471" s="20">
        <v>25601.686145</v>
      </c>
      <c r="S471" s="20">
        <v>68473.800852999993</v>
      </c>
      <c r="T471" s="20">
        <v>4166.7702300000001</v>
      </c>
      <c r="U471" s="20">
        <v>98747.493082999994</v>
      </c>
      <c r="V471" s="20">
        <v>0</v>
      </c>
      <c r="W471" s="20">
        <v>20931.930103999999</v>
      </c>
      <c r="X471" s="20">
        <v>0</v>
      </c>
      <c r="Y471" s="20">
        <v>20931.930103999999</v>
      </c>
      <c r="Z471" s="20">
        <v>77815.562978999995</v>
      </c>
      <c r="AA471" s="21">
        <v>10959.938447746479</v>
      </c>
      <c r="AB471" s="22" t="e">
        <v>#N/A</v>
      </c>
      <c r="AC471" s="22">
        <v>0.21652209660828275</v>
      </c>
      <c r="AD471" s="23">
        <v>0.10703844122013112</v>
      </c>
      <c r="AE471" s="23">
        <v>0.13583115419793923</v>
      </c>
      <c r="AF471" s="24">
        <v>217.40870054794053</v>
      </c>
      <c r="AG471" s="27">
        <v>2.2712607252550949</v>
      </c>
      <c r="AH471" s="27">
        <v>3.2712607252550949</v>
      </c>
      <c r="AI471" s="27">
        <v>2.7289847198603083</v>
      </c>
      <c r="AJ471" s="27">
        <v>1.0268035561479627</v>
      </c>
      <c r="AK471" s="27" t="e">
        <v>#N/A</v>
      </c>
      <c r="AL471" s="27">
        <v>1.9067557376697932</v>
      </c>
      <c r="AM471" s="27">
        <v>11.715587674965221</v>
      </c>
      <c r="AN471" s="23">
        <v>0.21197429373124577</v>
      </c>
      <c r="AO471" s="23">
        <v>0</v>
      </c>
      <c r="AP471" s="23">
        <v>0.2689941356544433</v>
      </c>
      <c r="AQ471" s="24" t="e">
        <v>#N/A</v>
      </c>
      <c r="AR471" s="65" t="e">
        <v>#N/A</v>
      </c>
      <c r="AS471" s="157" t="e">
        <v>#N/A</v>
      </c>
      <c r="AU471" s="32"/>
    </row>
    <row r="472" spans="1:47" ht="18" customHeight="1" x14ac:dyDescent="0.25">
      <c r="A472" s="16">
        <v>471</v>
      </c>
      <c r="B472" s="148" t="s">
        <v>815</v>
      </c>
      <c r="C472" s="150" t="s">
        <v>681</v>
      </c>
      <c r="D472" s="18">
        <v>142.6734342</v>
      </c>
      <c r="E472" s="150" t="s">
        <v>833</v>
      </c>
      <c r="F472" s="150" t="s">
        <v>838</v>
      </c>
      <c r="G472" s="18" t="s">
        <v>836</v>
      </c>
      <c r="H472" s="19" t="s">
        <v>704</v>
      </c>
      <c r="I472" s="20">
        <v>1138567.0138699999</v>
      </c>
      <c r="J472" s="20">
        <v>1034586.076699</v>
      </c>
      <c r="K472" s="20">
        <v>103980.93717099995</v>
      </c>
      <c r="L472" s="20">
        <v>45811.722353999998</v>
      </c>
      <c r="M472" s="20">
        <v>15507.863868</v>
      </c>
      <c r="N472" s="20">
        <v>44635.641927999997</v>
      </c>
      <c r="O472" s="153">
        <v>32553.035881</v>
      </c>
      <c r="P472" s="21">
        <v>2692.3430108041794</v>
      </c>
      <c r="Q472" s="20">
        <v>185691.301706</v>
      </c>
      <c r="R472" s="20">
        <v>79099.682769999999</v>
      </c>
      <c r="S472" s="20">
        <v>328250.09241500002</v>
      </c>
      <c r="T472" s="20">
        <v>271880.75470300001</v>
      </c>
      <c r="U472" s="20">
        <v>608081.19014399999</v>
      </c>
      <c r="V472" s="20">
        <v>234756.090577</v>
      </c>
      <c r="W472" s="20">
        <v>296095.70404300001</v>
      </c>
      <c r="X472" s="20">
        <v>108066.360535</v>
      </c>
      <c r="Y472" s="20">
        <v>404616.14914699999</v>
      </c>
      <c r="Z472" s="20">
        <v>203465.040997</v>
      </c>
      <c r="AA472" s="21">
        <v>16827.852341445916</v>
      </c>
      <c r="AB472" s="22">
        <v>9.1326145852028306E-2</v>
      </c>
      <c r="AC472" s="22">
        <v>2.8591233967293614E-2</v>
      </c>
      <c r="AD472" s="23">
        <v>5.3534028693259038E-2</v>
      </c>
      <c r="AE472" s="23">
        <v>0.15999326332173192</v>
      </c>
      <c r="AF472" s="24">
        <v>2.878258560168578</v>
      </c>
      <c r="AG472" s="27">
        <v>0.10859457916123784</v>
      </c>
      <c r="AH472" s="27">
        <v>1.1085945791612379</v>
      </c>
      <c r="AI472" s="27">
        <v>0.4814618677760254</v>
      </c>
      <c r="AJ472" s="27">
        <v>35.409381783217562</v>
      </c>
      <c r="AK472" s="27">
        <v>5.5715376390490929</v>
      </c>
      <c r="AL472" s="27">
        <v>14.394078130257967</v>
      </c>
      <c r="AM472" s="27">
        <v>4.1877440538730291</v>
      </c>
      <c r="AN472" s="23">
        <v>0.6653982325142842</v>
      </c>
      <c r="AO472" s="23">
        <v>0.53112986882396862</v>
      </c>
      <c r="AP472" s="23">
        <v>1.9886273689295149</v>
      </c>
      <c r="AQ472" s="24">
        <v>70</v>
      </c>
      <c r="AR472" s="65" t="s">
        <v>68</v>
      </c>
      <c r="AS472" s="157">
        <v>0.3</v>
      </c>
      <c r="AU472" s="32"/>
    </row>
    <row r="473" spans="1:47" ht="18" customHeight="1" x14ac:dyDescent="0.25">
      <c r="A473" s="16">
        <v>472</v>
      </c>
      <c r="B473" s="148" t="s">
        <v>284</v>
      </c>
      <c r="C473" s="150" t="s">
        <v>681</v>
      </c>
      <c r="D473" s="18">
        <v>37.538400000000003</v>
      </c>
      <c r="E473" s="150" t="s">
        <v>848</v>
      </c>
      <c r="F473" s="150" t="s">
        <v>889</v>
      </c>
      <c r="G473" s="18" t="s">
        <v>890</v>
      </c>
      <c r="H473" s="19" t="s">
        <v>704</v>
      </c>
      <c r="I473" s="20">
        <v>543778.45127600001</v>
      </c>
      <c r="J473" s="20">
        <v>533794.42579200002</v>
      </c>
      <c r="K473" s="20">
        <v>9984.0254840000343</v>
      </c>
      <c r="L473" s="20">
        <v>-49.465088000000002</v>
      </c>
      <c r="M473" s="20">
        <v>5524.3543659999996</v>
      </c>
      <c r="N473" s="20">
        <v>-1853.1099380000005</v>
      </c>
      <c r="O473" s="153">
        <v>-7089.5887059999995</v>
      </c>
      <c r="P473" s="21">
        <v>-1510.8984306203781</v>
      </c>
      <c r="Q473" s="20">
        <v>74132.419867999997</v>
      </c>
      <c r="R473" s="20">
        <v>90240.521468999999</v>
      </c>
      <c r="S473" s="20">
        <v>182238.40809800001</v>
      </c>
      <c r="T473" s="20">
        <v>8549.8349730000009</v>
      </c>
      <c r="U473" s="20">
        <v>195737.658111</v>
      </c>
      <c r="V473" s="20">
        <v>103369.82853300001</v>
      </c>
      <c r="W473" s="20">
        <v>129858.63879700001</v>
      </c>
      <c r="X473" s="20">
        <v>0</v>
      </c>
      <c r="Y473" s="20">
        <v>129858.63879700001</v>
      </c>
      <c r="Z473" s="20">
        <v>65879.019314000005</v>
      </c>
      <c r="AA473" s="21">
        <v>14039.814017432816</v>
      </c>
      <c r="AB473" s="22">
        <v>1.8360465481065093E-2</v>
      </c>
      <c r="AC473" s="22">
        <v>-1.3037641873016426E-2</v>
      </c>
      <c r="AD473" s="23">
        <v>-3.6219850459126249E-2</v>
      </c>
      <c r="AE473" s="23">
        <v>-0.10761527387359553</v>
      </c>
      <c r="AF473" s="24">
        <v>-0.33544371255491628</v>
      </c>
      <c r="AG473" s="27">
        <v>0.40335991341232269</v>
      </c>
      <c r="AH473" s="27">
        <v>1.4033599134123227</v>
      </c>
      <c r="AI473" s="27">
        <v>0.83248976911728945</v>
      </c>
      <c r="AJ473" s="27">
        <v>10.381459455294287</v>
      </c>
      <c r="AK473" s="27">
        <v>7.2005531013620363</v>
      </c>
      <c r="AL473" s="27">
        <v>6.025878867098549</v>
      </c>
      <c r="AM473" s="27">
        <v>63.601046452151209</v>
      </c>
      <c r="AN473" s="23">
        <v>0.6634320653992859</v>
      </c>
      <c r="AO473" s="23">
        <v>0</v>
      </c>
      <c r="AP473" s="23">
        <v>1.971168365121726</v>
      </c>
      <c r="AQ473" s="24">
        <v>69.2</v>
      </c>
      <c r="AR473" s="65" t="s">
        <v>71</v>
      </c>
      <c r="AS473" s="157">
        <v>0.3</v>
      </c>
      <c r="AU473" s="32"/>
    </row>
    <row r="474" spans="1:47" ht="18" customHeight="1" x14ac:dyDescent="0.25">
      <c r="A474" s="16">
        <v>473</v>
      </c>
      <c r="B474" s="148" t="s">
        <v>285</v>
      </c>
      <c r="C474" s="150" t="s">
        <v>681</v>
      </c>
      <c r="D474" s="18">
        <v>214.95832930000003</v>
      </c>
      <c r="E474" s="150" t="s">
        <v>829</v>
      </c>
      <c r="F474" s="150" t="s">
        <v>853</v>
      </c>
      <c r="G474" s="18" t="s">
        <v>854</v>
      </c>
      <c r="H474" s="19" t="s">
        <v>704</v>
      </c>
      <c r="I474" s="20">
        <v>1584693.429299</v>
      </c>
      <c r="J474" s="20">
        <v>1567228.7532190001</v>
      </c>
      <c r="K474" s="20">
        <v>17464.676079999943</v>
      </c>
      <c r="L474" s="20">
        <v>-26038.823795</v>
      </c>
      <c r="M474" s="20">
        <v>1481.434749</v>
      </c>
      <c r="N474" s="20">
        <v>20854.467337999999</v>
      </c>
      <c r="O474" s="153">
        <v>15309.033788999999</v>
      </c>
      <c r="P474" s="21">
        <v>92.584195227553806</v>
      </c>
      <c r="Q474" s="20">
        <v>4029.1584819999998</v>
      </c>
      <c r="R474" s="20">
        <v>824996.67023399996</v>
      </c>
      <c r="S474" s="20">
        <v>1328097.7982699999</v>
      </c>
      <c r="T474" s="20">
        <v>1189.1907570000001</v>
      </c>
      <c r="U474" s="20">
        <v>2003678.8043760001</v>
      </c>
      <c r="V474" s="20">
        <v>16025</v>
      </c>
      <c r="W474" s="20">
        <v>256815.89616800001</v>
      </c>
      <c r="X474" s="20">
        <v>97.5</v>
      </c>
      <c r="Y474" s="20">
        <v>257591.41462200001</v>
      </c>
      <c r="Z474" s="20">
        <v>1746087.3897539999</v>
      </c>
      <c r="AA474" s="21">
        <v>10559.784373427394</v>
      </c>
      <c r="AB474" s="22">
        <v>1.1020854732593649E-2</v>
      </c>
      <c r="AC474" s="22">
        <v>9.6605649433228573E-3</v>
      </c>
      <c r="AD474" s="23">
        <v>7.6404630101218479E-3</v>
      </c>
      <c r="AE474" s="23">
        <v>8.7676217575552353E-3</v>
      </c>
      <c r="AF474" s="24">
        <v>14.077209510629617</v>
      </c>
      <c r="AG474" s="27">
        <v>4.1714002835759221</v>
      </c>
      <c r="AH474" s="27">
        <v>5.171400283575923</v>
      </c>
      <c r="AI474" s="27">
        <v>5.1557113852556871</v>
      </c>
      <c r="AJ474" s="27">
        <v>1.479249697198858</v>
      </c>
      <c r="AK474" s="27">
        <v>388.97173199329126</v>
      </c>
      <c r="AL474" s="27">
        <v>1.9208482730597223</v>
      </c>
      <c r="AM474" s="27">
        <v>1332.5813541443461</v>
      </c>
      <c r="AN474" s="23">
        <v>0.12855923517253603</v>
      </c>
      <c r="AO474" s="23">
        <v>5.5839129571708565E-5</v>
      </c>
      <c r="AP474" s="23">
        <v>0.14752492695012887</v>
      </c>
      <c r="AQ474" s="24">
        <v>75.2</v>
      </c>
      <c r="AR474" s="65" t="s">
        <v>66</v>
      </c>
      <c r="AS474" s="157">
        <v>0.5</v>
      </c>
      <c r="AU474" s="32"/>
    </row>
    <row r="475" spans="1:47" ht="18" customHeight="1" x14ac:dyDescent="0.25">
      <c r="A475" s="16">
        <v>474</v>
      </c>
      <c r="B475" s="148" t="s">
        <v>287</v>
      </c>
      <c r="C475" s="150" t="s">
        <v>681</v>
      </c>
      <c r="D475" s="18">
        <v>88.61905800000001</v>
      </c>
      <c r="E475" s="150" t="s">
        <v>848</v>
      </c>
      <c r="F475" s="150" t="s">
        <v>889</v>
      </c>
      <c r="G475" s="18" t="s">
        <v>890</v>
      </c>
      <c r="H475" s="19" t="s">
        <v>704</v>
      </c>
      <c r="I475" s="20">
        <v>1957799.7576979999</v>
      </c>
      <c r="J475" s="20">
        <v>1882266.698054</v>
      </c>
      <c r="K475" s="20">
        <v>75533.059644000052</v>
      </c>
      <c r="L475" s="20">
        <v>16164.028957</v>
      </c>
      <c r="M475" s="20">
        <v>32138.201550000002</v>
      </c>
      <c r="N475" s="20">
        <v>36106.242996000001</v>
      </c>
      <c r="O475" s="153">
        <v>1153.0094469999999</v>
      </c>
      <c r="P475" s="21">
        <v>117.09766789667297</v>
      </c>
      <c r="Q475" s="20">
        <v>66846.806010999993</v>
      </c>
      <c r="R475" s="20">
        <v>423988.898285</v>
      </c>
      <c r="S475" s="20">
        <v>553144.25859700004</v>
      </c>
      <c r="T475" s="20">
        <v>58272.730540999997</v>
      </c>
      <c r="U475" s="20">
        <v>656575.684886</v>
      </c>
      <c r="V475" s="20">
        <v>410782.35279700003</v>
      </c>
      <c r="W475" s="20">
        <v>535577.81764999998</v>
      </c>
      <c r="X475" s="20">
        <v>0</v>
      </c>
      <c r="Y475" s="20">
        <v>535577.81764999998</v>
      </c>
      <c r="Z475" s="20">
        <v>120997.86723600001</v>
      </c>
      <c r="AA475" s="21">
        <v>12288.336501207223</v>
      </c>
      <c r="AB475" s="22">
        <v>3.8580584836118564E-2</v>
      </c>
      <c r="AC475" s="22">
        <v>5.8893124410012174E-4</v>
      </c>
      <c r="AD475" s="23">
        <v>1.7560952583862359E-3</v>
      </c>
      <c r="AE475" s="23">
        <v>9.5291716568120608E-3</v>
      </c>
      <c r="AF475" s="24">
        <v>1.1234680615163419</v>
      </c>
      <c r="AG475" s="27">
        <v>3.279904500914136E-2</v>
      </c>
      <c r="AH475" s="27">
        <v>1.0327990450091413</v>
      </c>
      <c r="AI475" s="27">
        <v>0.9079865456709324</v>
      </c>
      <c r="AJ475" s="27">
        <v>111.45113364766966</v>
      </c>
      <c r="AK475" s="27">
        <v>28.157915244959693</v>
      </c>
      <c r="AL475" s="27">
        <v>4.6175731619793297</v>
      </c>
      <c r="AM475" s="27">
        <v>33.5971858452817</v>
      </c>
      <c r="AN475" s="23">
        <v>0.81571375544160052</v>
      </c>
      <c r="AO475" s="23">
        <v>0</v>
      </c>
      <c r="AP475" s="23">
        <v>4.426340975129615</v>
      </c>
      <c r="AQ475" s="24">
        <v>57.2</v>
      </c>
      <c r="AR475" s="65" t="s">
        <v>75</v>
      </c>
      <c r="AS475" s="157">
        <v>0.2</v>
      </c>
      <c r="AU475" s="32"/>
    </row>
    <row r="476" spans="1:47" ht="18" customHeight="1" x14ac:dyDescent="0.25">
      <c r="A476" s="16">
        <v>475</v>
      </c>
      <c r="B476" s="148" t="s">
        <v>289</v>
      </c>
      <c r="C476" s="150" t="s">
        <v>681</v>
      </c>
      <c r="D476" s="18">
        <v>66</v>
      </c>
      <c r="E476" s="150" t="s">
        <v>829</v>
      </c>
      <c r="F476" s="150" t="s">
        <v>857</v>
      </c>
      <c r="G476" s="18" t="s">
        <v>868</v>
      </c>
      <c r="H476" s="19" t="s">
        <v>704</v>
      </c>
      <c r="I476" s="20">
        <v>130241.549732</v>
      </c>
      <c r="J476" s="20">
        <v>116196.332574</v>
      </c>
      <c r="K476" s="20">
        <v>14045.217157999999</v>
      </c>
      <c r="L476" s="20">
        <v>6595.3824240000004</v>
      </c>
      <c r="M476" s="20">
        <v>39.150599</v>
      </c>
      <c r="N476" s="20">
        <v>7120.197838</v>
      </c>
      <c r="O476" s="153">
        <v>5487.4593969999996</v>
      </c>
      <c r="P476" s="21">
        <v>457.28828308333334</v>
      </c>
      <c r="Q476" s="20">
        <v>11063.010143</v>
      </c>
      <c r="R476" s="20">
        <v>18081.330333000002</v>
      </c>
      <c r="S476" s="20">
        <v>44263.858775000001</v>
      </c>
      <c r="T476" s="20">
        <v>53428.961351999998</v>
      </c>
      <c r="U476" s="20">
        <v>112126.819965</v>
      </c>
      <c r="V476" s="20">
        <v>0</v>
      </c>
      <c r="W476" s="20">
        <v>3237.9200129999999</v>
      </c>
      <c r="X476" s="20">
        <v>0</v>
      </c>
      <c r="Y476" s="20">
        <v>3237.9200129999999</v>
      </c>
      <c r="Z476" s="20">
        <v>108888.89995200001</v>
      </c>
      <c r="AA476" s="21">
        <v>9074.0749959999994</v>
      </c>
      <c r="AB476" s="22">
        <v>0.10783975764186662</v>
      </c>
      <c r="AC476" s="22">
        <v>4.2132939974160531E-2</v>
      </c>
      <c r="AD476" s="23">
        <v>4.8939757666478824E-2</v>
      </c>
      <c r="AE476" s="23">
        <v>5.0395030158436355E-2</v>
      </c>
      <c r="AF476" s="24">
        <v>181.86689399056195</v>
      </c>
      <c r="AG476" s="27">
        <v>12.670460850571974</v>
      </c>
      <c r="AH476" s="27">
        <v>13.670460850571976</v>
      </c>
      <c r="AI476" s="27">
        <v>10.253758122097256</v>
      </c>
      <c r="AJ476" s="27">
        <v>3.1746147355105832</v>
      </c>
      <c r="AK476" s="27">
        <v>10.50313893524919</v>
      </c>
      <c r="AL476" s="27">
        <v>7.2030955318756513</v>
      </c>
      <c r="AM476" s="27">
        <v>2.4376582743943738</v>
      </c>
      <c r="AN476" s="23">
        <v>2.8877301737538847E-2</v>
      </c>
      <c r="AO476" s="23">
        <v>0</v>
      </c>
      <c r="AP476" s="23">
        <v>2.9735997098210447E-2</v>
      </c>
      <c r="AQ476" s="24">
        <v>66</v>
      </c>
      <c r="AR476" s="65" t="s">
        <v>71</v>
      </c>
      <c r="AS476" s="157">
        <v>0.3</v>
      </c>
      <c r="AU476" s="32"/>
    </row>
    <row r="477" spans="1:47" ht="18" customHeight="1" x14ac:dyDescent="0.25">
      <c r="A477" s="16">
        <v>476</v>
      </c>
      <c r="B477" s="148" t="s">
        <v>290</v>
      </c>
      <c r="C477" s="150" t="s">
        <v>681</v>
      </c>
      <c r="D477" s="18">
        <v>4.7776000000000005</v>
      </c>
      <c r="E477" s="150" t="s">
        <v>848</v>
      </c>
      <c r="F477" s="150" t="s">
        <v>849</v>
      </c>
      <c r="G477" s="18" t="s">
        <v>847</v>
      </c>
      <c r="H477" s="19" t="s">
        <v>704</v>
      </c>
      <c r="I477" s="20" t="e">
        <v>#N/A</v>
      </c>
      <c r="J477" s="20">
        <v>145.239823</v>
      </c>
      <c r="K477" s="20" t="e">
        <v>#N/A</v>
      </c>
      <c r="L477" s="20">
        <v>-3020.5900769999998</v>
      </c>
      <c r="M477" s="20" t="e">
        <v>#N/A</v>
      </c>
      <c r="N477" s="20" t="e">
        <v>#N/A</v>
      </c>
      <c r="O477" s="153">
        <v>-342.57986</v>
      </c>
      <c r="P477" s="21">
        <v>-14.341085900870731</v>
      </c>
      <c r="Q477" s="20">
        <v>1102.0597230000001</v>
      </c>
      <c r="R477" s="20">
        <v>51025.162445000002</v>
      </c>
      <c r="S477" s="20">
        <v>62356.906727000001</v>
      </c>
      <c r="T477" s="20">
        <v>29325.457337</v>
      </c>
      <c r="U477" s="20">
        <v>321682.36406400002</v>
      </c>
      <c r="V477" s="20">
        <v>15.3</v>
      </c>
      <c r="W477" s="20">
        <v>99825.609351999999</v>
      </c>
      <c r="X477" s="20">
        <v>0</v>
      </c>
      <c r="Y477" s="20">
        <v>99825.609351999999</v>
      </c>
      <c r="Z477" s="20">
        <v>221856.75471199999</v>
      </c>
      <c r="AA477" s="21">
        <v>9287.372518084394</v>
      </c>
      <c r="AB477" s="22" t="e">
        <v>#N/A</v>
      </c>
      <c r="AC477" s="22" t="e">
        <v>#N/A</v>
      </c>
      <c r="AD477" s="23">
        <v>-1.0649631383952472E-3</v>
      </c>
      <c r="AE477" s="23">
        <v>-1.5441488831147597E-3</v>
      </c>
      <c r="AF477" s="24" t="e">
        <v>#N/A</v>
      </c>
      <c r="AG477" s="27">
        <v>-0.37534158687556579</v>
      </c>
      <c r="AH477" s="27">
        <v>0.62465841312443426</v>
      </c>
      <c r="AI477" s="27">
        <v>0.61361856342901222</v>
      </c>
      <c r="AJ477" s="27" t="e">
        <v>#N/A</v>
      </c>
      <c r="AK477" s="27">
        <v>0.13178943025395365</v>
      </c>
      <c r="AL477" s="27" t="e">
        <v>#N/A</v>
      </c>
      <c r="AM477" s="27" t="e">
        <v>#N/A</v>
      </c>
      <c r="AN477" s="23">
        <v>0.31032353807291496</v>
      </c>
      <c r="AO477" s="23">
        <v>0</v>
      </c>
      <c r="AP477" s="23">
        <v>0.44995524018003019</v>
      </c>
      <c r="AQ477" s="24" t="e">
        <v>#N/A</v>
      </c>
      <c r="AR477" s="65" t="e">
        <v>#N/A</v>
      </c>
      <c r="AS477" s="157" t="e">
        <v>#N/A</v>
      </c>
      <c r="AU477" s="32"/>
    </row>
    <row r="478" spans="1:47" ht="18" customHeight="1" x14ac:dyDescent="0.25">
      <c r="A478" s="16">
        <v>477</v>
      </c>
      <c r="B478" s="148" t="s">
        <v>291</v>
      </c>
      <c r="C478" s="150" t="s">
        <v>681</v>
      </c>
      <c r="D478" s="18">
        <v>45</v>
      </c>
      <c r="E478" s="150" t="s">
        <v>848</v>
      </c>
      <c r="F478" s="150" t="s">
        <v>849</v>
      </c>
      <c r="G478" s="18" t="s">
        <v>847</v>
      </c>
      <c r="H478" s="19" t="s">
        <v>704</v>
      </c>
      <c r="I478" s="20">
        <v>0</v>
      </c>
      <c r="J478" s="20">
        <v>-0.23458599999999999</v>
      </c>
      <c r="K478" s="20" t="e">
        <v>#N/A</v>
      </c>
      <c r="L478" s="20">
        <v>5291.0409179999997</v>
      </c>
      <c r="M478" s="20" t="e">
        <v>#N/A</v>
      </c>
      <c r="N478" s="20" t="e">
        <v>#N/A</v>
      </c>
      <c r="O478" s="153">
        <v>6675.1740890000001</v>
      </c>
      <c r="P478" s="21">
        <v>222.50580296666666</v>
      </c>
      <c r="Q478" s="20">
        <v>0</v>
      </c>
      <c r="R478" s="20">
        <v>0</v>
      </c>
      <c r="S478" s="20">
        <v>252.41673800000001</v>
      </c>
      <c r="T478" s="20">
        <v>0</v>
      </c>
      <c r="U478" s="20">
        <v>318407.25673800003</v>
      </c>
      <c r="V478" s="20">
        <v>1292.25</v>
      </c>
      <c r="W478" s="20">
        <v>5880.6269130000001</v>
      </c>
      <c r="X478" s="20">
        <v>0</v>
      </c>
      <c r="Y478" s="20">
        <v>5880.6269130000001</v>
      </c>
      <c r="Z478" s="20">
        <v>312526.62982500001</v>
      </c>
      <c r="AA478" s="21">
        <v>10417.5543275</v>
      </c>
      <c r="AB478" s="22">
        <v>0</v>
      </c>
      <c r="AC478" s="22">
        <v>0</v>
      </c>
      <c r="AD478" s="23">
        <v>2.0964264939767489E-2</v>
      </c>
      <c r="AE478" s="23">
        <v>2.1358736990629498E-2</v>
      </c>
      <c r="AF478" s="24" t="e">
        <v>#N/A</v>
      </c>
      <c r="AG478" s="27">
        <v>-0.95707655973855521</v>
      </c>
      <c r="AH478" s="27">
        <v>4.2923440261444797E-2</v>
      </c>
      <c r="AI478" s="27">
        <v>4.2923440261444797E-2</v>
      </c>
      <c r="AJ478" s="27">
        <v>0</v>
      </c>
      <c r="AK478" s="27">
        <v>100</v>
      </c>
      <c r="AL478" s="27">
        <v>0</v>
      </c>
      <c r="AM478" s="27">
        <v>0</v>
      </c>
      <c r="AN478" s="23">
        <v>1.8468884702080919E-2</v>
      </c>
      <c r="AO478" s="23">
        <v>0</v>
      </c>
      <c r="AP478" s="23">
        <v>1.8816402673566955E-2</v>
      </c>
      <c r="AQ478" s="24" t="e">
        <v>#N/A</v>
      </c>
      <c r="AR478" s="65" t="e">
        <v>#N/A</v>
      </c>
      <c r="AS478" s="157" t="e">
        <v>#N/A</v>
      </c>
      <c r="AU478" s="32"/>
    </row>
    <row r="479" spans="1:47" ht="18" customHeight="1" x14ac:dyDescent="0.25">
      <c r="A479" s="16">
        <v>478</v>
      </c>
      <c r="B479" s="148" t="s">
        <v>292</v>
      </c>
      <c r="C479" s="150" t="s">
        <v>681</v>
      </c>
      <c r="D479" s="18">
        <v>43.741745999999999</v>
      </c>
      <c r="E479" s="150" t="s">
        <v>871</v>
      </c>
      <c r="F479" s="150" t="s">
        <v>872</v>
      </c>
      <c r="G479" s="18" t="s">
        <v>873</v>
      </c>
      <c r="H479" s="19" t="s">
        <v>704</v>
      </c>
      <c r="I479" s="20">
        <v>171987.86947500001</v>
      </c>
      <c r="J479" s="20">
        <v>142868.73169399999</v>
      </c>
      <c r="K479" s="20">
        <v>29119.13778099999</v>
      </c>
      <c r="L479" s="20">
        <v>10016.410320000001</v>
      </c>
      <c r="M479" s="20">
        <v>145.84685500000001</v>
      </c>
      <c r="N479" s="20">
        <v>10419.868318999999</v>
      </c>
      <c r="O479" s="153">
        <v>8173.9433939999999</v>
      </c>
      <c r="P479" s="21">
        <v>2728.2764056194737</v>
      </c>
      <c r="Q479" s="20">
        <v>18181.488409000001</v>
      </c>
      <c r="R479" s="20">
        <v>76536.967073000007</v>
      </c>
      <c r="S479" s="20">
        <v>122149.273243</v>
      </c>
      <c r="T479" s="20">
        <v>2511.7673439999999</v>
      </c>
      <c r="U479" s="20">
        <v>130918.09452699999</v>
      </c>
      <c r="V479" s="20">
        <v>0</v>
      </c>
      <c r="W479" s="20">
        <v>68601.011264000001</v>
      </c>
      <c r="X479" s="20">
        <v>0</v>
      </c>
      <c r="Y479" s="20">
        <v>68601.011264000001</v>
      </c>
      <c r="Z479" s="20">
        <v>62317.083263</v>
      </c>
      <c r="AA479" s="21">
        <v>20800.025121077699</v>
      </c>
      <c r="AB479" s="22">
        <v>0.16930925343681125</v>
      </c>
      <c r="AC479" s="22">
        <v>4.7526278562268931E-2</v>
      </c>
      <c r="AD479" s="23">
        <v>6.2435551201169066E-2</v>
      </c>
      <c r="AE479" s="23">
        <v>0.13116697646940703</v>
      </c>
      <c r="AF479" s="24">
        <v>71.443901337467977</v>
      </c>
      <c r="AG479" s="27">
        <v>0.780575402495571</v>
      </c>
      <c r="AH479" s="27">
        <v>1.7805754024955711</v>
      </c>
      <c r="AI479" s="27">
        <v>1.515543035275335</v>
      </c>
      <c r="AJ479" s="27">
        <v>3.2118291634273475</v>
      </c>
      <c r="AK479" s="27">
        <v>7.8579227662834619</v>
      </c>
      <c r="AL479" s="27">
        <v>2.2471215682084726</v>
      </c>
      <c r="AM479" s="27">
        <v>68.472850356079803</v>
      </c>
      <c r="AN479" s="23">
        <v>0.52399946326634028</v>
      </c>
      <c r="AO479" s="23">
        <v>0</v>
      </c>
      <c r="AP479" s="23">
        <v>1.1008379672469524</v>
      </c>
      <c r="AQ479" s="24">
        <v>77.599999999999994</v>
      </c>
      <c r="AR479" s="65" t="s">
        <v>66</v>
      </c>
      <c r="AS479" s="157">
        <v>0.5</v>
      </c>
      <c r="AU479" s="32"/>
    </row>
    <row r="480" spans="1:47" ht="18" customHeight="1" x14ac:dyDescent="0.25">
      <c r="A480" s="16">
        <v>479</v>
      </c>
      <c r="B480" s="148" t="s">
        <v>293</v>
      </c>
      <c r="C480" s="150" t="s">
        <v>681</v>
      </c>
      <c r="D480" s="18">
        <v>50.7</v>
      </c>
      <c r="E480" s="150" t="s">
        <v>833</v>
      </c>
      <c r="F480" s="150" t="s">
        <v>837</v>
      </c>
      <c r="G480" s="18" t="s">
        <v>836</v>
      </c>
      <c r="H480" s="19" t="s">
        <v>704</v>
      </c>
      <c r="I480" s="20">
        <v>255213.83796100001</v>
      </c>
      <c r="J480" s="20">
        <v>241056.83166699999</v>
      </c>
      <c r="K480" s="20">
        <v>14157.006294000008</v>
      </c>
      <c r="L480" s="20">
        <v>7660.2791520000001</v>
      </c>
      <c r="M480" s="20">
        <v>7689.9220489999998</v>
      </c>
      <c r="N480" s="20">
        <v>9753.2371189999994</v>
      </c>
      <c r="O480" s="153">
        <v>2045.326838</v>
      </c>
      <c r="P480" s="21">
        <v>403.41752228796844</v>
      </c>
      <c r="Q480" s="20">
        <v>13699.966188</v>
      </c>
      <c r="R480" s="20">
        <v>23041.379991000002</v>
      </c>
      <c r="S480" s="20">
        <v>64749.307531999999</v>
      </c>
      <c r="T480" s="20">
        <v>250202.399144</v>
      </c>
      <c r="U480" s="20">
        <v>317981.97866399999</v>
      </c>
      <c r="V480" s="20">
        <v>108905.915444</v>
      </c>
      <c r="W480" s="20">
        <v>114527.99714000001</v>
      </c>
      <c r="X480" s="20">
        <v>47828</v>
      </c>
      <c r="Y480" s="20">
        <v>162355.99713999999</v>
      </c>
      <c r="Z480" s="20">
        <v>155625.981524</v>
      </c>
      <c r="AA480" s="21">
        <v>30695.459866666668</v>
      </c>
      <c r="AB480" s="22">
        <v>5.5471154726975981E-2</v>
      </c>
      <c r="AC480" s="22">
        <v>8.0141690369961542E-3</v>
      </c>
      <c r="AD480" s="23">
        <v>6.4322099214346434E-3</v>
      </c>
      <c r="AE480" s="23">
        <v>1.3142579522845149E-2</v>
      </c>
      <c r="AF480" s="24">
        <v>1.2683141723482507</v>
      </c>
      <c r="AG480" s="27">
        <v>-0.43464210368710204</v>
      </c>
      <c r="AH480" s="27">
        <v>0.56535789631289801</v>
      </c>
      <c r="AI480" s="27">
        <v>0.44573678592839483</v>
      </c>
      <c r="AJ480" s="27">
        <v>-5.1269697931137221</v>
      </c>
      <c r="AK480" s="27">
        <v>17.595432598815112</v>
      </c>
      <c r="AL480" s="27">
        <v>11.076326073381322</v>
      </c>
      <c r="AM480" s="27">
        <v>1.0200295394214656</v>
      </c>
      <c r="AN480" s="23">
        <v>0.5105823852727065</v>
      </c>
      <c r="AO480" s="23">
        <v>0.30732657575318911</v>
      </c>
      <c r="AP480" s="23">
        <v>1.0432448075192515</v>
      </c>
      <c r="AQ480" s="24">
        <v>51.2</v>
      </c>
      <c r="AR480" s="65" t="s">
        <v>78</v>
      </c>
      <c r="AS480" s="157">
        <v>0.2</v>
      </c>
      <c r="AU480" s="32"/>
    </row>
    <row r="481" spans="1:47" ht="18" customHeight="1" x14ac:dyDescent="0.25">
      <c r="A481" s="16">
        <v>480</v>
      </c>
      <c r="B481" s="148" t="s">
        <v>294</v>
      </c>
      <c r="C481" s="150" t="s">
        <v>681</v>
      </c>
      <c r="D481" s="18">
        <v>13.297499999999999</v>
      </c>
      <c r="E481" s="150" t="s">
        <v>844</v>
      </c>
      <c r="F481" s="150" t="s">
        <v>845</v>
      </c>
      <c r="G481" s="18" t="s">
        <v>904</v>
      </c>
      <c r="H481" s="19" t="s">
        <v>704</v>
      </c>
      <c r="I481" s="20">
        <v>17617.518455000001</v>
      </c>
      <c r="J481" s="20" t="e">
        <v>#N/A</v>
      </c>
      <c r="K481" s="20" t="e">
        <v>#N/A</v>
      </c>
      <c r="L481" s="20" t="e">
        <v>#N/A</v>
      </c>
      <c r="M481" s="20" t="e">
        <v>#N/A</v>
      </c>
      <c r="N481" s="20" t="e">
        <v>#N/A</v>
      </c>
      <c r="O481" s="153">
        <v>-180.999753</v>
      </c>
      <c r="P481" s="21">
        <v>-61.252031472081221</v>
      </c>
      <c r="Q481" s="20" t="e">
        <v>#N/A</v>
      </c>
      <c r="R481" s="20" t="e">
        <v>#N/A</v>
      </c>
      <c r="S481" s="20" t="e">
        <v>#N/A</v>
      </c>
      <c r="T481" s="20" t="e">
        <v>#N/A</v>
      </c>
      <c r="U481" s="20" t="e">
        <v>#N/A</v>
      </c>
      <c r="V481" s="20" t="e">
        <v>#N/A</v>
      </c>
      <c r="W481" s="20" t="e">
        <v>#N/A</v>
      </c>
      <c r="X481" s="20" t="e">
        <v>#N/A</v>
      </c>
      <c r="Y481" s="20" t="e">
        <v>#N/A</v>
      </c>
      <c r="Z481" s="20" t="e">
        <v>#N/A</v>
      </c>
      <c r="AA481" s="21" t="e">
        <v>#N/A</v>
      </c>
      <c r="AB481" s="22" t="e">
        <v>#N/A</v>
      </c>
      <c r="AC481" s="22">
        <v>-1.0273850625576085E-2</v>
      </c>
      <c r="AD481" s="23" t="e">
        <v>#N/A</v>
      </c>
      <c r="AE481" s="23" t="e">
        <v>#N/A</v>
      </c>
      <c r="AF481" s="24" t="e">
        <v>#N/A</v>
      </c>
      <c r="AG481" s="27" t="e">
        <v>#N/A</v>
      </c>
      <c r="AH481" s="27" t="e">
        <v>#N/A</v>
      </c>
      <c r="AI481" s="27" t="e">
        <v>#N/A</v>
      </c>
      <c r="AJ481" s="27" t="e">
        <v>#N/A</v>
      </c>
      <c r="AK481" s="27" t="e">
        <v>#N/A</v>
      </c>
      <c r="AL481" s="27" t="e">
        <v>#N/A</v>
      </c>
      <c r="AM481" s="27" t="e">
        <v>#N/A</v>
      </c>
      <c r="AN481" s="23" t="e">
        <v>#N/A</v>
      </c>
      <c r="AO481" s="23" t="e">
        <v>#N/A</v>
      </c>
      <c r="AP481" s="23" t="e">
        <v>#N/A</v>
      </c>
      <c r="AQ481" s="24" t="e">
        <v>#N/A</v>
      </c>
      <c r="AR481" s="65" t="e">
        <v>#N/A</v>
      </c>
      <c r="AS481" s="157" t="e">
        <v>#N/A</v>
      </c>
      <c r="AU481" s="32"/>
    </row>
    <row r="482" spans="1:47" ht="18" customHeight="1" x14ac:dyDescent="0.25">
      <c r="A482" s="16">
        <v>481</v>
      </c>
      <c r="B482" s="148" t="s">
        <v>295</v>
      </c>
      <c r="C482" s="150" t="s">
        <v>681</v>
      </c>
      <c r="D482" s="18">
        <v>54.45</v>
      </c>
      <c r="E482" s="150" t="s">
        <v>848</v>
      </c>
      <c r="F482" s="150" t="s">
        <v>889</v>
      </c>
      <c r="G482" s="18" t="s">
        <v>890</v>
      </c>
      <c r="H482" s="19" t="s">
        <v>704</v>
      </c>
      <c r="I482" s="20">
        <v>647945.97784800001</v>
      </c>
      <c r="J482" s="20">
        <v>601602.89919899998</v>
      </c>
      <c r="K482" s="20">
        <v>46343.078649000039</v>
      </c>
      <c r="L482" s="20">
        <v>31540.304554999999</v>
      </c>
      <c r="M482" s="20">
        <v>25943.523473000001</v>
      </c>
      <c r="N482" s="20">
        <v>40322.443600999999</v>
      </c>
      <c r="O482" s="153">
        <v>11493.782423000001</v>
      </c>
      <c r="P482" s="21">
        <v>232.1976247070707</v>
      </c>
      <c r="Q482" s="20">
        <v>293134.38381999999</v>
      </c>
      <c r="R482" s="20">
        <v>98876.579022000005</v>
      </c>
      <c r="S482" s="20">
        <v>513603.353061</v>
      </c>
      <c r="T482" s="20">
        <v>361544.225293</v>
      </c>
      <c r="U482" s="20">
        <v>919008.312164</v>
      </c>
      <c r="V482" s="20">
        <v>330688.15708999999</v>
      </c>
      <c r="W482" s="20">
        <v>352188.22681899997</v>
      </c>
      <c r="X482" s="20">
        <v>154.63499999999999</v>
      </c>
      <c r="Y482" s="20">
        <v>352872.87421899999</v>
      </c>
      <c r="Z482" s="20">
        <v>566135.43794500001</v>
      </c>
      <c r="AA482" s="21">
        <v>11437.079554444445</v>
      </c>
      <c r="AB482" s="22">
        <v>7.1523059380533022E-2</v>
      </c>
      <c r="AC482" s="22">
        <v>1.7738797393532547E-2</v>
      </c>
      <c r="AD482" s="23">
        <v>1.250672303054088E-2</v>
      </c>
      <c r="AE482" s="23">
        <v>2.0302177981864157E-2</v>
      </c>
      <c r="AF482" s="24">
        <v>1.5542392937861527</v>
      </c>
      <c r="AG482" s="27">
        <v>0.45832061934584789</v>
      </c>
      <c r="AH482" s="27">
        <v>1.458320619345848</v>
      </c>
      <c r="AI482" s="27">
        <v>0.62599755600094376</v>
      </c>
      <c r="AJ482" s="27">
        <v>4.0141589758854037</v>
      </c>
      <c r="AK482" s="27">
        <v>2.0523109277020737</v>
      </c>
      <c r="AL482" s="27">
        <v>6.5530784363386223</v>
      </c>
      <c r="AM482" s="27">
        <v>1.7921624313675497</v>
      </c>
      <c r="AN482" s="23">
        <v>0.38397136298809526</v>
      </c>
      <c r="AO482" s="23">
        <v>2.7314135388045214E-4</v>
      </c>
      <c r="AP482" s="23">
        <v>0.62330115828799526</v>
      </c>
      <c r="AQ482" s="24">
        <v>64</v>
      </c>
      <c r="AR482" s="65" t="s">
        <v>73</v>
      </c>
      <c r="AS482" s="157">
        <v>0.3</v>
      </c>
      <c r="AU482" s="32"/>
    </row>
    <row r="483" spans="1:47" ht="18" customHeight="1" x14ac:dyDescent="0.25">
      <c r="A483" s="16">
        <v>482</v>
      </c>
      <c r="B483" s="148" t="s">
        <v>297</v>
      </c>
      <c r="C483" s="150" t="s">
        <v>681</v>
      </c>
      <c r="D483" s="18">
        <v>1094.118416</v>
      </c>
      <c r="E483" s="150" t="s">
        <v>844</v>
      </c>
      <c r="F483" s="150" t="s">
        <v>845</v>
      </c>
      <c r="G483" s="18" t="s">
        <v>904</v>
      </c>
      <c r="H483" s="19" t="s">
        <v>704</v>
      </c>
      <c r="I483" s="20">
        <v>255439.25084600001</v>
      </c>
      <c r="J483" s="20">
        <v>121286.15375699999</v>
      </c>
      <c r="K483" s="20">
        <v>134153.09708899999</v>
      </c>
      <c r="L483" s="20">
        <v>91181.470581999994</v>
      </c>
      <c r="M483" s="20">
        <v>600.30324900000005</v>
      </c>
      <c r="N483" s="20">
        <v>104292.26724700001</v>
      </c>
      <c r="O483" s="153">
        <v>82761.00576</v>
      </c>
      <c r="P483" s="21">
        <v>4477.990196805169</v>
      </c>
      <c r="Q483" s="20">
        <v>140490.20607700001</v>
      </c>
      <c r="R483" s="20">
        <v>5674.9757520000003</v>
      </c>
      <c r="S483" s="20">
        <v>423189.87320899998</v>
      </c>
      <c r="T483" s="20">
        <v>27357.019960000001</v>
      </c>
      <c r="U483" s="20">
        <v>458874.39520700002</v>
      </c>
      <c r="V483" s="20">
        <v>12711.9138</v>
      </c>
      <c r="W483" s="20">
        <v>86394.577770999997</v>
      </c>
      <c r="X483" s="20">
        <v>4125</v>
      </c>
      <c r="Y483" s="20">
        <v>90519.577770999997</v>
      </c>
      <c r="Z483" s="20">
        <v>368354.81743599998</v>
      </c>
      <c r="AA483" s="21">
        <v>19930.754179181276</v>
      </c>
      <c r="AB483" s="22">
        <v>0.52518591659148972</v>
      </c>
      <c r="AC483" s="22">
        <v>0.32399486565161911</v>
      </c>
      <c r="AD483" s="23">
        <v>0.1803565564443102</v>
      </c>
      <c r="AE483" s="23">
        <v>0.22467740841852668</v>
      </c>
      <c r="AF483" s="24">
        <v>173.73263833026499</v>
      </c>
      <c r="AG483" s="27">
        <v>3.8983383463105694</v>
      </c>
      <c r="AH483" s="27">
        <v>4.8983383463105694</v>
      </c>
      <c r="AI483" s="27">
        <v>3.272192241986899</v>
      </c>
      <c r="AJ483" s="27">
        <v>0.75844067392272507</v>
      </c>
      <c r="AK483" s="27">
        <v>0.86330682503608369</v>
      </c>
      <c r="AL483" s="27">
        <v>45.011514059064829</v>
      </c>
      <c r="AM483" s="27">
        <v>9.3372469376960598</v>
      </c>
      <c r="AN483" s="23">
        <v>0.19726439024815551</v>
      </c>
      <c r="AO483" s="23">
        <v>1.1198441841246451E-2</v>
      </c>
      <c r="AP483" s="23">
        <v>0.24574017628187358</v>
      </c>
      <c r="AQ483" s="24">
        <v>87.600000000000009</v>
      </c>
      <c r="AR483" s="65" t="s">
        <v>64</v>
      </c>
      <c r="AS483" s="157">
        <v>0.5</v>
      </c>
      <c r="AU483" s="32"/>
    </row>
    <row r="484" spans="1:47" ht="18" customHeight="1" x14ac:dyDescent="0.25">
      <c r="A484" s="16">
        <v>483</v>
      </c>
      <c r="B484" s="148" t="s">
        <v>298</v>
      </c>
      <c r="C484" s="150" t="s">
        <v>681</v>
      </c>
      <c r="D484" s="18">
        <v>222.98367759999999</v>
      </c>
      <c r="E484" s="150" t="s">
        <v>844</v>
      </c>
      <c r="F484" s="150" t="s">
        <v>845</v>
      </c>
      <c r="G484" s="18" t="s">
        <v>904</v>
      </c>
      <c r="H484" s="19" t="s">
        <v>704</v>
      </c>
      <c r="I484" s="20">
        <v>1642543.9186249999</v>
      </c>
      <c r="J484" s="20">
        <v>1597779.425417</v>
      </c>
      <c r="K484" s="20">
        <v>44764.493207999891</v>
      </c>
      <c r="L484" s="20">
        <v>-16197.801931</v>
      </c>
      <c r="M484" s="20">
        <v>22627.844856</v>
      </c>
      <c r="N484" s="20">
        <v>54299.476114000005</v>
      </c>
      <c r="O484" s="153">
        <v>12779.440209</v>
      </c>
      <c r="P484" s="21">
        <v>555.91768582123336</v>
      </c>
      <c r="Q484" s="20">
        <v>418672.72851599997</v>
      </c>
      <c r="R484" s="20">
        <v>538767.043358</v>
      </c>
      <c r="S484" s="20">
        <v>1399397.1944230001</v>
      </c>
      <c r="T484" s="20">
        <v>501213.26180199999</v>
      </c>
      <c r="U484" s="20">
        <v>1981685.4300279999</v>
      </c>
      <c r="V484" s="20">
        <v>269512.238809</v>
      </c>
      <c r="W484" s="20">
        <v>1384706.8419610001</v>
      </c>
      <c r="X484" s="20">
        <v>207803.08588200001</v>
      </c>
      <c r="Y484" s="20">
        <v>1601293.3819550001</v>
      </c>
      <c r="Z484" s="20">
        <v>380392.04807299998</v>
      </c>
      <c r="AA484" s="21">
        <v>16547.412375748259</v>
      </c>
      <c r="AB484" s="22">
        <v>2.7253148424471334E-2</v>
      </c>
      <c r="AC484" s="22">
        <v>7.7802730655128398E-3</v>
      </c>
      <c r="AD484" s="23">
        <v>6.4487733599673464E-3</v>
      </c>
      <c r="AE484" s="23">
        <v>3.3595445209063712E-2</v>
      </c>
      <c r="AF484" s="24">
        <v>2.3996751108889609</v>
      </c>
      <c r="AG484" s="27">
        <v>1.0608998249185896E-2</v>
      </c>
      <c r="AH484" s="27">
        <v>1.0106089982491859</v>
      </c>
      <c r="AI484" s="27">
        <v>0.70825422117371317</v>
      </c>
      <c r="AJ484" s="27">
        <v>111.8110625918488</v>
      </c>
      <c r="AK484" s="27">
        <v>3.8162968748415609</v>
      </c>
      <c r="AL484" s="27">
        <v>3.0487089714831761</v>
      </c>
      <c r="AM484" s="27">
        <v>3.2771357899022888</v>
      </c>
      <c r="AN484" s="23">
        <v>0.80804620031564489</v>
      </c>
      <c r="AO484" s="23">
        <v>0.54628661912017962</v>
      </c>
      <c r="AP484" s="23">
        <v>4.2095868987453189</v>
      </c>
      <c r="AQ484" s="24">
        <v>61.2</v>
      </c>
      <c r="AR484" s="65" t="s">
        <v>73</v>
      </c>
      <c r="AS484" s="157">
        <v>0.3</v>
      </c>
      <c r="AU484" s="32"/>
    </row>
    <row r="485" spans="1:47" ht="18" customHeight="1" x14ac:dyDescent="0.25">
      <c r="A485" s="16">
        <v>484</v>
      </c>
      <c r="B485" s="148" t="s">
        <v>299</v>
      </c>
      <c r="C485" s="150" t="s">
        <v>681</v>
      </c>
      <c r="D485" s="18">
        <v>28.733364000000002</v>
      </c>
      <c r="E485" s="150" t="s">
        <v>844</v>
      </c>
      <c r="F485" s="150" t="s">
        <v>845</v>
      </c>
      <c r="G485" s="18" t="s">
        <v>904</v>
      </c>
      <c r="H485" s="19" t="s">
        <v>704</v>
      </c>
      <c r="I485" s="20">
        <v>149762.03909800001</v>
      </c>
      <c r="J485" s="20">
        <v>132732.49945100001</v>
      </c>
      <c r="K485" s="20">
        <v>17029.539647000001</v>
      </c>
      <c r="L485" s="20">
        <v>9047.4961540000004</v>
      </c>
      <c r="M485" s="20">
        <v>9318.7852879999991</v>
      </c>
      <c r="N485" s="20">
        <v>10227.109493</v>
      </c>
      <c r="O485" s="153">
        <v>726.65936299999998</v>
      </c>
      <c r="P485" s="21">
        <v>222.54972979843222</v>
      </c>
      <c r="Q485" s="20">
        <v>50220.895775999998</v>
      </c>
      <c r="R485" s="20">
        <v>111681.316701</v>
      </c>
      <c r="S485" s="20">
        <v>197143.98422400001</v>
      </c>
      <c r="T485" s="20">
        <v>11287.341908</v>
      </c>
      <c r="U485" s="20">
        <v>224015.57446</v>
      </c>
      <c r="V485" s="20">
        <v>118724.270576</v>
      </c>
      <c r="W485" s="20">
        <v>172381.28607</v>
      </c>
      <c r="X485" s="20">
        <v>2270.6500059999998</v>
      </c>
      <c r="Y485" s="20">
        <v>175788.042885</v>
      </c>
      <c r="Z485" s="20">
        <v>48227.531575000001</v>
      </c>
      <c r="AA485" s="21">
        <v>14770.365135805192</v>
      </c>
      <c r="AB485" s="22">
        <v>0.11371065558112731</v>
      </c>
      <c r="AC485" s="22">
        <v>4.8520931430727568E-3</v>
      </c>
      <c r="AD485" s="23">
        <v>3.2437894764756705E-3</v>
      </c>
      <c r="AE485" s="23">
        <v>1.5067314027257469E-2</v>
      </c>
      <c r="AF485" s="24">
        <v>1.0974723826043797</v>
      </c>
      <c r="AG485" s="27">
        <v>0.14365073331651826</v>
      </c>
      <c r="AH485" s="27">
        <v>1.1436507333165182</v>
      </c>
      <c r="AI485" s="27">
        <v>0.85231460907153223</v>
      </c>
      <c r="AJ485" s="27">
        <v>6.0478885687910537</v>
      </c>
      <c r="AK485" s="27">
        <v>2.6429735551318339</v>
      </c>
      <c r="AL485" s="27">
        <v>1.3409766603930005</v>
      </c>
      <c r="AM485" s="27">
        <v>13.268140570088949</v>
      </c>
      <c r="AN485" s="23">
        <v>0.78471348837573141</v>
      </c>
      <c r="AO485" s="23">
        <v>4.7082028290600937E-2</v>
      </c>
      <c r="AP485" s="23">
        <v>3.6449728431907622</v>
      </c>
      <c r="AQ485" s="24">
        <v>64.8</v>
      </c>
      <c r="AR485" s="65" t="s">
        <v>73</v>
      </c>
      <c r="AS485" s="157">
        <v>0.3</v>
      </c>
      <c r="AU485" s="32"/>
    </row>
    <row r="486" spans="1:47" ht="18" customHeight="1" x14ac:dyDescent="0.25">
      <c r="A486" s="16">
        <v>485</v>
      </c>
      <c r="B486" s="148" t="s">
        <v>300</v>
      </c>
      <c r="C486" s="150" t="s">
        <v>681</v>
      </c>
      <c r="D486" s="18">
        <v>10.5</v>
      </c>
      <c r="E486" s="150" t="s">
        <v>844</v>
      </c>
      <c r="F486" s="150" t="s">
        <v>845</v>
      </c>
      <c r="G486" s="18" t="s">
        <v>904</v>
      </c>
      <c r="H486" s="19" t="s">
        <v>704</v>
      </c>
      <c r="I486" s="20">
        <v>184633.487436</v>
      </c>
      <c r="J486" s="20">
        <v>188628.909032</v>
      </c>
      <c r="K486" s="20">
        <v>-3995.4215960000029</v>
      </c>
      <c r="L486" s="20">
        <v>-11851.827561</v>
      </c>
      <c r="M486" s="20">
        <v>17821.212156000001</v>
      </c>
      <c r="N486" s="20">
        <v>-11073.312284</v>
      </c>
      <c r="O486" s="153">
        <v>-28880.465388000001</v>
      </c>
      <c r="P486" s="21">
        <v>-8251.5615394285705</v>
      </c>
      <c r="Q486" s="20">
        <v>247822.951157</v>
      </c>
      <c r="R486" s="20">
        <v>225626.4503</v>
      </c>
      <c r="S486" s="20">
        <v>517664.34731699998</v>
      </c>
      <c r="T486" s="20">
        <v>24349.034973999998</v>
      </c>
      <c r="U486" s="20">
        <v>570940.98907899996</v>
      </c>
      <c r="V486" s="20">
        <v>162992.51599499999</v>
      </c>
      <c r="W486" s="20">
        <v>523027.527138</v>
      </c>
      <c r="X486" s="20">
        <v>0</v>
      </c>
      <c r="Y486" s="20">
        <v>523027.527138</v>
      </c>
      <c r="Z486" s="20">
        <v>47913.461941000001</v>
      </c>
      <c r="AA486" s="21">
        <v>13689.560554571428</v>
      </c>
      <c r="AB486" s="22">
        <v>-2.1639745051043064E-2</v>
      </c>
      <c r="AC486" s="22">
        <v>-0.15642051606705915</v>
      </c>
      <c r="AD486" s="23">
        <v>-5.0583976173418282E-2</v>
      </c>
      <c r="AE486" s="23">
        <v>-0.60276306945974856</v>
      </c>
      <c r="AF486" s="24">
        <v>-0.62135572973760178</v>
      </c>
      <c r="AG486" s="27">
        <v>-1.0254106223332601E-2</v>
      </c>
      <c r="AH486" s="27">
        <v>0.98974589377666744</v>
      </c>
      <c r="AI486" s="27">
        <v>0.51592197763771386</v>
      </c>
      <c r="AJ486" s="27">
        <v>-34.426122859623405</v>
      </c>
      <c r="AK486" s="27">
        <v>0.76114382526459545</v>
      </c>
      <c r="AL486" s="27">
        <v>0.81831490585658517</v>
      </c>
      <c r="AM486" s="27">
        <v>7.582784600422662</v>
      </c>
      <c r="AN486" s="23">
        <v>0.91607983511870394</v>
      </c>
      <c r="AO486" s="23">
        <v>0</v>
      </c>
      <c r="AP486" s="23">
        <v>10.916087169448309</v>
      </c>
      <c r="AQ486" s="24">
        <v>39.6</v>
      </c>
      <c r="AR486" s="65" t="s">
        <v>80</v>
      </c>
      <c r="AS486" s="157">
        <v>0</v>
      </c>
      <c r="AU486" s="32"/>
    </row>
    <row r="487" spans="1:47" ht="18" customHeight="1" x14ac:dyDescent="0.25">
      <c r="A487" s="16">
        <v>486</v>
      </c>
      <c r="B487" s="148" t="s">
        <v>301</v>
      </c>
      <c r="C487" s="150" t="s">
        <v>681</v>
      </c>
      <c r="D487" s="18">
        <v>64.3977</v>
      </c>
      <c r="E487" s="150" t="s">
        <v>844</v>
      </c>
      <c r="F487" s="150" t="s">
        <v>845</v>
      </c>
      <c r="G487" s="18" t="s">
        <v>904</v>
      </c>
      <c r="H487" s="19" t="s">
        <v>704</v>
      </c>
      <c r="I487" s="20">
        <v>650691.70391499996</v>
      </c>
      <c r="J487" s="20">
        <v>581522.95958999998</v>
      </c>
      <c r="K487" s="20">
        <v>69168.744325000007</v>
      </c>
      <c r="L487" s="20">
        <v>35050.550410000003</v>
      </c>
      <c r="M487" s="20">
        <v>33253.129889000003</v>
      </c>
      <c r="N487" s="20">
        <v>34998.725728000005</v>
      </c>
      <c r="O487" s="153">
        <v>1115.0838659999999</v>
      </c>
      <c r="P487" s="21">
        <v>137.03195934819476</v>
      </c>
      <c r="Q487" s="20">
        <v>461250.67132999998</v>
      </c>
      <c r="R487" s="20">
        <v>229908.37134499999</v>
      </c>
      <c r="S487" s="20">
        <v>729818.83565300005</v>
      </c>
      <c r="T487" s="20">
        <v>100187.063927</v>
      </c>
      <c r="U487" s="20">
        <v>852232.57734800002</v>
      </c>
      <c r="V487" s="20">
        <v>409554.47101400001</v>
      </c>
      <c r="W487" s="20">
        <v>696061.94691399997</v>
      </c>
      <c r="X487" s="20">
        <v>2820.9391879999998</v>
      </c>
      <c r="Y487" s="20">
        <v>698882.88610200002</v>
      </c>
      <c r="Z487" s="20">
        <v>153349.691246</v>
      </c>
      <c r="AA487" s="21">
        <v>18845.047711308282</v>
      </c>
      <c r="AB487" s="22">
        <v>0.10630033226001533</v>
      </c>
      <c r="AC487" s="22">
        <v>1.7136899998738322E-3</v>
      </c>
      <c r="AD487" s="23">
        <v>1.3084267084343896E-3</v>
      </c>
      <c r="AE487" s="23">
        <v>7.2715103430577395E-3</v>
      </c>
      <c r="AF487" s="24">
        <v>1.0524941815951416</v>
      </c>
      <c r="AG487" s="27">
        <v>4.8496960491320774E-2</v>
      </c>
      <c r="AH487" s="27">
        <v>1.0484969604913208</v>
      </c>
      <c r="AI487" s="27">
        <v>0.38583945798746883</v>
      </c>
      <c r="AJ487" s="27">
        <v>19.275819787362142</v>
      </c>
      <c r="AK487" s="27">
        <v>1.2607525489625828</v>
      </c>
      <c r="AL487" s="27">
        <v>2.8302218840851752</v>
      </c>
      <c r="AM487" s="27">
        <v>6.4947676716938032</v>
      </c>
      <c r="AN487" s="23">
        <v>0.82006121882456351</v>
      </c>
      <c r="AO487" s="23">
        <v>1.8395467021023963E-2</v>
      </c>
      <c r="AP487" s="23">
        <v>4.5574456682854896</v>
      </c>
      <c r="AQ487" s="24">
        <v>56.8</v>
      </c>
      <c r="AR487" s="65" t="s">
        <v>75</v>
      </c>
      <c r="AS487" s="157">
        <v>0.2</v>
      </c>
      <c r="AU487" s="32"/>
    </row>
    <row r="488" spans="1:47" ht="18" customHeight="1" x14ac:dyDescent="0.25">
      <c r="A488" s="16">
        <v>487</v>
      </c>
      <c r="B488" s="148" t="s">
        <v>302</v>
      </c>
      <c r="C488" s="150" t="s">
        <v>681</v>
      </c>
      <c r="D488" s="18">
        <v>58.087700999999996</v>
      </c>
      <c r="E488" s="150" t="s">
        <v>844</v>
      </c>
      <c r="F488" s="150" t="s">
        <v>845</v>
      </c>
      <c r="G488" s="18" t="s">
        <v>904</v>
      </c>
      <c r="H488" s="19" t="s">
        <v>704</v>
      </c>
      <c r="I488" s="20">
        <v>492666.955464</v>
      </c>
      <c r="J488" s="20">
        <v>443563.48848399997</v>
      </c>
      <c r="K488" s="20">
        <v>49103.466979999976</v>
      </c>
      <c r="L488" s="20">
        <v>31284.275504000001</v>
      </c>
      <c r="M488" s="20">
        <v>27927.038690000001</v>
      </c>
      <c r="N488" s="20">
        <v>29862.487387000001</v>
      </c>
      <c r="O488" s="153">
        <v>1299.3954229999999</v>
      </c>
      <c r="P488" s="21">
        <v>156.58681277470424</v>
      </c>
      <c r="Q488" s="20">
        <v>292208.923197</v>
      </c>
      <c r="R488" s="20">
        <v>172758.18877899999</v>
      </c>
      <c r="S488" s="20">
        <v>537800.51320699998</v>
      </c>
      <c r="T488" s="20">
        <v>102663.56572899999</v>
      </c>
      <c r="U488" s="20">
        <v>648899.06826299999</v>
      </c>
      <c r="V488" s="20">
        <v>285055.42525899998</v>
      </c>
      <c r="W488" s="20">
        <v>523051.44105299999</v>
      </c>
      <c r="X488" s="20">
        <v>15099.018846000001</v>
      </c>
      <c r="Y488" s="20">
        <v>538150.45989900001</v>
      </c>
      <c r="Z488" s="20">
        <v>110748.608364</v>
      </c>
      <c r="AA488" s="21">
        <v>13346.031004876577</v>
      </c>
      <c r="AB488" s="22">
        <v>9.9668683753619536E-2</v>
      </c>
      <c r="AC488" s="22">
        <v>2.6374722489277019E-3</v>
      </c>
      <c r="AD488" s="23">
        <v>2.0024615330058583E-3</v>
      </c>
      <c r="AE488" s="23">
        <v>1.1732837479359083E-2</v>
      </c>
      <c r="AF488" s="24">
        <v>1.0693037567815251</v>
      </c>
      <c r="AG488" s="27">
        <v>2.8198129278273976E-2</v>
      </c>
      <c r="AH488" s="27">
        <v>1.028198129278274</v>
      </c>
      <c r="AI488" s="27">
        <v>0.46953620759667225</v>
      </c>
      <c r="AJ488" s="27">
        <v>33.403250748243657</v>
      </c>
      <c r="AK488" s="27">
        <v>1.5179669519707326</v>
      </c>
      <c r="AL488" s="27">
        <v>2.8517719417297296</v>
      </c>
      <c r="AM488" s="27">
        <v>4.7988490558031867</v>
      </c>
      <c r="AN488" s="23">
        <v>0.82932845217291429</v>
      </c>
      <c r="AO488" s="23">
        <v>0.13633596908390674</v>
      </c>
      <c r="AP488" s="23">
        <v>4.859207423449047</v>
      </c>
      <c r="AQ488" s="24">
        <v>60.8</v>
      </c>
      <c r="AR488" s="65" t="s">
        <v>73</v>
      </c>
      <c r="AS488" s="157">
        <v>0.3</v>
      </c>
      <c r="AU488" s="32"/>
    </row>
    <row r="489" spans="1:47" ht="18" customHeight="1" x14ac:dyDescent="0.25">
      <c r="A489" s="16">
        <v>488</v>
      </c>
      <c r="B489" s="148" t="s">
        <v>304</v>
      </c>
      <c r="C489" s="150" t="s">
        <v>681</v>
      </c>
      <c r="D489" s="18">
        <v>722.28096000000005</v>
      </c>
      <c r="E489" s="150" t="s">
        <v>848</v>
      </c>
      <c r="F489" s="150" t="s">
        <v>886</v>
      </c>
      <c r="G489" s="18" t="s">
        <v>882</v>
      </c>
      <c r="H489" s="19" t="s">
        <v>704</v>
      </c>
      <c r="I489" s="20">
        <v>3157825.3027670002</v>
      </c>
      <c r="J489" s="20">
        <v>2556674.0789689999</v>
      </c>
      <c r="K489" s="20">
        <v>601151.22379799979</v>
      </c>
      <c r="L489" s="20">
        <v>147398.49403999999</v>
      </c>
      <c r="M489" s="20">
        <v>87183.430924</v>
      </c>
      <c r="N489" s="20">
        <v>143495.40262800001</v>
      </c>
      <c r="O489" s="153">
        <v>43522.957588999998</v>
      </c>
      <c r="P489" s="21">
        <v>385.6489980984685</v>
      </c>
      <c r="Q489" s="20">
        <v>1083572.9863839999</v>
      </c>
      <c r="R489" s="20">
        <v>1340625.6476749999</v>
      </c>
      <c r="S489" s="20">
        <v>2559838.6949760001</v>
      </c>
      <c r="T489" s="20">
        <v>334134.12800099998</v>
      </c>
      <c r="U489" s="20">
        <v>2902721.8006580002</v>
      </c>
      <c r="V489" s="20">
        <v>1043328.0770920001</v>
      </c>
      <c r="W489" s="20">
        <v>1598615.4576689999</v>
      </c>
      <c r="X489" s="20">
        <v>54031.756509999999</v>
      </c>
      <c r="Y489" s="20">
        <v>1652647.2141789999</v>
      </c>
      <c r="Z489" s="20">
        <v>1250074.586479</v>
      </c>
      <c r="AA489" s="21">
        <v>11076.683169753776</v>
      </c>
      <c r="AB489" s="22">
        <v>0.19036873992720543</v>
      </c>
      <c r="AC489" s="22">
        <v>1.378257294691496E-2</v>
      </c>
      <c r="AD489" s="23">
        <v>1.4993843908546125E-2</v>
      </c>
      <c r="AE489" s="23">
        <v>3.4816288611696479E-2</v>
      </c>
      <c r="AF489" s="24">
        <v>1.6459022214104946</v>
      </c>
      <c r="AG489" s="27">
        <v>0.60128483851181769</v>
      </c>
      <c r="AH489" s="27">
        <v>1.6012848385118177</v>
      </c>
      <c r="AI489" s="27">
        <v>0.9234651782640696</v>
      </c>
      <c r="AJ489" s="27">
        <v>3.2852153175302798</v>
      </c>
      <c r="AK489" s="27">
        <v>2.3594848811254492</v>
      </c>
      <c r="AL489" s="27">
        <v>2.3554862673584576</v>
      </c>
      <c r="AM489" s="27">
        <v>9.4507715259709997</v>
      </c>
      <c r="AN489" s="23">
        <v>0.56934399080351805</v>
      </c>
      <c r="AO489" s="23">
        <v>4.3222826137268792E-2</v>
      </c>
      <c r="AP489" s="23">
        <v>1.322038886362692</v>
      </c>
      <c r="AQ489" s="24">
        <v>74.800000000000011</v>
      </c>
      <c r="AR489" s="65" t="s">
        <v>68</v>
      </c>
      <c r="AS489" s="157">
        <v>0.3</v>
      </c>
      <c r="AU489" s="32"/>
    </row>
    <row r="490" spans="1:47" ht="18" customHeight="1" x14ac:dyDescent="0.25">
      <c r="A490" s="16">
        <v>489</v>
      </c>
      <c r="B490" s="148" t="s">
        <v>305</v>
      </c>
      <c r="C490" s="150" t="s">
        <v>681</v>
      </c>
      <c r="D490" s="18">
        <v>30.027660000000001</v>
      </c>
      <c r="E490" s="150" t="s">
        <v>829</v>
      </c>
      <c r="F490" s="150" t="s">
        <v>859</v>
      </c>
      <c r="G490" s="18" t="s">
        <v>858</v>
      </c>
      <c r="H490" s="19" t="s">
        <v>704</v>
      </c>
      <c r="I490" s="20">
        <v>67915.499882000004</v>
      </c>
      <c r="J490" s="20">
        <v>60116.233174000001</v>
      </c>
      <c r="K490" s="20">
        <v>7799.2667079999956</v>
      </c>
      <c r="L490" s="20">
        <v>1261.819101</v>
      </c>
      <c r="M490" s="20">
        <v>34.047626999999999</v>
      </c>
      <c r="N490" s="20">
        <v>1930.318532</v>
      </c>
      <c r="O490" s="153">
        <v>1486.5959250000001</v>
      </c>
      <c r="P490" s="21">
        <v>1356.5069121270189</v>
      </c>
      <c r="Q490" s="20">
        <v>8494.4132399999999</v>
      </c>
      <c r="R490" s="20">
        <v>4815.2888139999995</v>
      </c>
      <c r="S490" s="20">
        <v>22201.82935</v>
      </c>
      <c r="T490" s="20">
        <v>4014.9676089999998</v>
      </c>
      <c r="U490" s="20">
        <v>27677.864491</v>
      </c>
      <c r="V490" s="20">
        <v>195.125</v>
      </c>
      <c r="W490" s="20">
        <v>7822.8292680000004</v>
      </c>
      <c r="X490" s="20">
        <v>0</v>
      </c>
      <c r="Y490" s="20">
        <v>7840.8292680000004</v>
      </c>
      <c r="Z490" s="20">
        <v>19837.035222999999</v>
      </c>
      <c r="AA490" s="21">
        <v>18101.136256045258</v>
      </c>
      <c r="AB490" s="22">
        <v>0.11483780170286394</v>
      </c>
      <c r="AC490" s="22">
        <v>2.1888905000815584E-2</v>
      </c>
      <c r="AD490" s="23">
        <v>5.3710643950995417E-2</v>
      </c>
      <c r="AE490" s="23">
        <v>7.4940428763083017E-2</v>
      </c>
      <c r="AF490" s="24">
        <v>56.69465692866055</v>
      </c>
      <c r="AG490" s="27">
        <v>1.8380817974410633</v>
      </c>
      <c r="AH490" s="27">
        <v>2.8380817974410633</v>
      </c>
      <c r="AI490" s="27">
        <v>1.752232554284604</v>
      </c>
      <c r="AJ490" s="27">
        <v>4.7232421931075983</v>
      </c>
      <c r="AK490" s="27">
        <v>7.0771495894400358</v>
      </c>
      <c r="AL490" s="27">
        <v>14.10413840277702</v>
      </c>
      <c r="AM490" s="27">
        <v>16.915578529141754</v>
      </c>
      <c r="AN490" s="23">
        <v>0.2832888090246124</v>
      </c>
      <c r="AO490" s="23">
        <v>0</v>
      </c>
      <c r="AP490" s="23">
        <v>0.39526215383783619</v>
      </c>
      <c r="AQ490" s="24">
        <v>78.8</v>
      </c>
      <c r="AR490" s="65" t="s">
        <v>66</v>
      </c>
      <c r="AS490" s="157">
        <v>0.5</v>
      </c>
      <c r="AU490" s="32"/>
    </row>
    <row r="491" spans="1:47" ht="18" customHeight="1" x14ac:dyDescent="0.25">
      <c r="A491" s="16">
        <v>490</v>
      </c>
      <c r="B491" s="148" t="s">
        <v>307</v>
      </c>
      <c r="C491" s="150" t="s">
        <v>681</v>
      </c>
      <c r="D491" s="18">
        <v>11.249587500000001</v>
      </c>
      <c r="E491" s="150" t="s">
        <v>844</v>
      </c>
      <c r="F491" s="150" t="s">
        <v>845</v>
      </c>
      <c r="G491" s="18" t="s">
        <v>904</v>
      </c>
      <c r="H491" s="19" t="s">
        <v>704</v>
      </c>
      <c r="I491" s="20">
        <v>71181.798708000002</v>
      </c>
      <c r="J491" s="20">
        <v>64134.162485000001</v>
      </c>
      <c r="K491" s="20">
        <v>7047.636222999995</v>
      </c>
      <c r="L491" s="20">
        <v>1632.622834</v>
      </c>
      <c r="M491" s="20">
        <v>3317.41399</v>
      </c>
      <c r="N491" s="20">
        <v>5663.2538420000001</v>
      </c>
      <c r="O491" s="153">
        <v>1863.411981</v>
      </c>
      <c r="P491" s="21">
        <v>1242.3202057408771</v>
      </c>
      <c r="Q491" s="20">
        <v>39365.748025000001</v>
      </c>
      <c r="R491" s="20">
        <v>27040.417552999999</v>
      </c>
      <c r="S491" s="20">
        <v>76130.613253000003</v>
      </c>
      <c r="T491" s="20">
        <v>25181.205344999998</v>
      </c>
      <c r="U491" s="20">
        <v>101692.86901900001</v>
      </c>
      <c r="V491" s="20">
        <v>38680.180547000004</v>
      </c>
      <c r="W491" s="20">
        <v>68560.828259000002</v>
      </c>
      <c r="X491" s="20">
        <v>1928.4525000000001</v>
      </c>
      <c r="Y491" s="20">
        <v>73499.861426999996</v>
      </c>
      <c r="Z491" s="20">
        <v>28193.007592000002</v>
      </c>
      <c r="AA491" s="21">
        <v>18796.027582344686</v>
      </c>
      <c r="AB491" s="22">
        <v>9.9008965085451303E-2</v>
      </c>
      <c r="AC491" s="22">
        <v>2.6178208682869013E-2</v>
      </c>
      <c r="AD491" s="23">
        <v>1.8323919847829696E-2</v>
      </c>
      <c r="AE491" s="23">
        <v>6.6094827766043612E-2</v>
      </c>
      <c r="AF491" s="24">
        <v>1.7071290647086226</v>
      </c>
      <c r="AG491" s="27">
        <v>0.11040976584185756</v>
      </c>
      <c r="AH491" s="27">
        <v>1.1104097658418575</v>
      </c>
      <c r="AI491" s="27">
        <v>0.53623718034902634</v>
      </c>
      <c r="AJ491" s="27">
        <v>9.4034108979872553</v>
      </c>
      <c r="AK491" s="27">
        <v>1.6291869379509905</v>
      </c>
      <c r="AL491" s="27">
        <v>2.6324223199764436</v>
      </c>
      <c r="AM491" s="27">
        <v>2.8267828220595455</v>
      </c>
      <c r="AN491" s="23">
        <v>0.72276318030979625</v>
      </c>
      <c r="AO491" s="23">
        <v>6.8401801180914601E-2</v>
      </c>
      <c r="AP491" s="23">
        <v>2.6070244966647755</v>
      </c>
      <c r="AQ491" s="24">
        <v>62.8</v>
      </c>
      <c r="AR491" s="65" t="s">
        <v>73</v>
      </c>
      <c r="AS491" s="157">
        <v>0.3</v>
      </c>
      <c r="AU491" s="32"/>
    </row>
    <row r="492" spans="1:47" ht="18" customHeight="1" x14ac:dyDescent="0.25">
      <c r="A492" s="16">
        <v>491</v>
      </c>
      <c r="B492" s="148" t="s">
        <v>310</v>
      </c>
      <c r="C492" s="150" t="s">
        <v>681</v>
      </c>
      <c r="D492" s="18">
        <v>18.239999999999998</v>
      </c>
      <c r="E492" s="150" t="s">
        <v>844</v>
      </c>
      <c r="F492" s="150" t="s">
        <v>845</v>
      </c>
      <c r="G492" s="18" t="s">
        <v>904</v>
      </c>
      <c r="H492" s="19" t="s">
        <v>704</v>
      </c>
      <c r="I492" s="20">
        <v>274788.78055299999</v>
      </c>
      <c r="J492" s="20">
        <v>254916.26622799999</v>
      </c>
      <c r="K492" s="20">
        <v>19872.514324999996</v>
      </c>
      <c r="L492" s="20">
        <v>10222.728204999999</v>
      </c>
      <c r="M492" s="20">
        <v>9160.1463789999998</v>
      </c>
      <c r="N492" s="20">
        <v>9740.5383430000002</v>
      </c>
      <c r="O492" s="153">
        <v>580.39196400000003</v>
      </c>
      <c r="P492" s="21">
        <v>76.367363684210531</v>
      </c>
      <c r="Q492" s="20">
        <v>199630.348864</v>
      </c>
      <c r="R492" s="20">
        <v>53179.606415000002</v>
      </c>
      <c r="S492" s="20">
        <v>296802.08718700003</v>
      </c>
      <c r="T492" s="20">
        <v>60503.396090000002</v>
      </c>
      <c r="U492" s="20">
        <v>363614.160432</v>
      </c>
      <c r="V492" s="20">
        <v>101971.59335900001</v>
      </c>
      <c r="W492" s="20">
        <v>277623.26319899998</v>
      </c>
      <c r="X492" s="20">
        <v>2415.2740659999999</v>
      </c>
      <c r="Y492" s="20">
        <v>280038.53726499999</v>
      </c>
      <c r="Z492" s="20">
        <v>83575.623168000006</v>
      </c>
      <c r="AA492" s="21">
        <v>10996.792522105263</v>
      </c>
      <c r="AB492" s="22">
        <v>7.2319234740979815E-2</v>
      </c>
      <c r="AC492" s="22">
        <v>2.1121385044614539E-3</v>
      </c>
      <c r="AD492" s="23">
        <v>1.5961753615713213E-3</v>
      </c>
      <c r="AE492" s="23">
        <v>6.9445125504277953E-3</v>
      </c>
      <c r="AF492" s="24">
        <v>1.0633605556053747</v>
      </c>
      <c r="AG492" s="27">
        <v>6.908219349850625E-2</v>
      </c>
      <c r="AH492" s="27">
        <v>1.0690821934985062</v>
      </c>
      <c r="AI492" s="27">
        <v>0.35001295353749751</v>
      </c>
      <c r="AJ492" s="27">
        <v>14.327717941670038</v>
      </c>
      <c r="AK492" s="27">
        <v>1.276941445419524</v>
      </c>
      <c r="AL492" s="27">
        <v>5.1671834200617974</v>
      </c>
      <c r="AM492" s="27">
        <v>4.5417083719440514</v>
      </c>
      <c r="AN492" s="23">
        <v>0.77015300210611681</v>
      </c>
      <c r="AO492" s="23">
        <v>2.8899264814872195E-2</v>
      </c>
      <c r="AP492" s="23">
        <v>3.3507203015654334</v>
      </c>
      <c r="AQ492" s="24">
        <v>57.600000000000009</v>
      </c>
      <c r="AR492" s="65" t="s">
        <v>75</v>
      </c>
      <c r="AS492" s="157">
        <v>0.2</v>
      </c>
      <c r="AU492" s="32"/>
    </row>
    <row r="493" spans="1:47" s="18" customFormat="1" ht="18" customHeight="1" x14ac:dyDescent="0.25">
      <c r="A493" s="16">
        <v>492</v>
      </c>
      <c r="B493" s="148" t="s">
        <v>312</v>
      </c>
      <c r="C493" s="150" t="s">
        <v>681</v>
      </c>
      <c r="D493" s="18">
        <v>182.43727580000001</v>
      </c>
      <c r="E493" s="150" t="s">
        <v>869</v>
      </c>
      <c r="F493" s="150" t="s">
        <v>891</v>
      </c>
      <c r="G493" s="18" t="s">
        <v>892</v>
      </c>
      <c r="H493" s="19" t="s">
        <v>704</v>
      </c>
      <c r="I493" s="20">
        <v>388028.968765</v>
      </c>
      <c r="J493" s="20">
        <v>319758.51976400003</v>
      </c>
      <c r="K493" s="20">
        <v>68270.449001000001</v>
      </c>
      <c r="L493" s="20">
        <v>-12077.832199</v>
      </c>
      <c r="M493" s="20">
        <v>5291.0816290000002</v>
      </c>
      <c r="N493" s="20">
        <v>-11286.081244000001</v>
      </c>
      <c r="O493" s="153">
        <v>-16577.162873000001</v>
      </c>
      <c r="P493" s="21">
        <v>-2117.1544754062811</v>
      </c>
      <c r="Q493" s="20">
        <v>91552.771435999995</v>
      </c>
      <c r="R493" s="20">
        <v>48731.024079000003</v>
      </c>
      <c r="S493" s="20">
        <v>166126.31400799999</v>
      </c>
      <c r="T493" s="20">
        <v>79980.008382999993</v>
      </c>
      <c r="U493" s="20">
        <v>259878.95070300001</v>
      </c>
      <c r="V493" s="20">
        <v>88685.548754999996</v>
      </c>
      <c r="W493" s="20">
        <v>163979.07691100001</v>
      </c>
      <c r="X493" s="20">
        <v>11451.152980000001</v>
      </c>
      <c r="Y493" s="20">
        <v>180952.620333</v>
      </c>
      <c r="Z493" s="20">
        <v>78926.330369999996</v>
      </c>
      <c r="AA493" s="21">
        <v>10080.0863724638</v>
      </c>
      <c r="AB493" s="22">
        <v>0.1759416293538287</v>
      </c>
      <c r="AC493" s="22">
        <v>-4.2721456920500035E-2</v>
      </c>
      <c r="AD493" s="23">
        <v>-6.3788016798424899E-2</v>
      </c>
      <c r="AE493" s="23">
        <v>-0.21003336649870399</v>
      </c>
      <c r="AF493" s="24">
        <v>-2.1330385798892011</v>
      </c>
      <c r="AG493" s="27">
        <v>1.3094579732055652E-2</v>
      </c>
      <c r="AH493" s="27">
        <v>1.0130945797320556</v>
      </c>
      <c r="AI493" s="27">
        <v>0.45477474307575799</v>
      </c>
      <c r="AJ493" s="27">
        <v>180.71081638219499</v>
      </c>
      <c r="AK493" s="27">
        <v>3.4926143113813586</v>
      </c>
      <c r="AL493" s="27">
        <v>7.9626680558969829</v>
      </c>
      <c r="AM493" s="27">
        <v>4.8515744948018389</v>
      </c>
      <c r="AN493" s="23">
        <v>0.69629579403604658</v>
      </c>
      <c r="AO493" s="23">
        <v>0.1450866007112957</v>
      </c>
      <c r="AP493" s="23">
        <v>2.2926774814527588</v>
      </c>
      <c r="AQ493" s="24">
        <v>58.400000000000006</v>
      </c>
      <c r="AR493" s="65" t="s">
        <v>75</v>
      </c>
      <c r="AS493" s="157">
        <v>0.2</v>
      </c>
      <c r="AU493" s="61"/>
    </row>
    <row r="494" spans="1:47" ht="18" customHeight="1" x14ac:dyDescent="0.25">
      <c r="A494" s="16">
        <v>493</v>
      </c>
      <c r="B494" s="148" t="s">
        <v>315</v>
      </c>
      <c r="C494" s="150" t="s">
        <v>681</v>
      </c>
      <c r="D494" s="18">
        <v>226.8</v>
      </c>
      <c r="E494" s="150" t="s">
        <v>844</v>
      </c>
      <c r="F494" s="150" t="s">
        <v>845</v>
      </c>
      <c r="G494" s="18" t="s">
        <v>904</v>
      </c>
      <c r="H494" s="19" t="s">
        <v>704</v>
      </c>
      <c r="I494" s="20">
        <v>806073.18196800002</v>
      </c>
      <c r="J494" s="20">
        <v>666667.55743499997</v>
      </c>
      <c r="K494" s="20">
        <v>139405.62453300002</v>
      </c>
      <c r="L494" s="20">
        <v>74506.871142999997</v>
      </c>
      <c r="M494" s="20">
        <v>305.80454700000001</v>
      </c>
      <c r="N494" s="20">
        <v>90618.402486000006</v>
      </c>
      <c r="O494" s="153">
        <v>46904.964591000004</v>
      </c>
      <c r="P494" s="21">
        <v>13029.156830833334</v>
      </c>
      <c r="Q494" s="20">
        <v>74008.209361999994</v>
      </c>
      <c r="R494" s="20">
        <v>138474.734409</v>
      </c>
      <c r="S494" s="20">
        <v>305786.246545</v>
      </c>
      <c r="T494" s="20">
        <v>265365.677066</v>
      </c>
      <c r="U494" s="20">
        <v>604128.36162800004</v>
      </c>
      <c r="V494" s="20">
        <v>1941.8161</v>
      </c>
      <c r="W494" s="20">
        <v>193098.677509</v>
      </c>
      <c r="X494" s="20">
        <v>178.33946</v>
      </c>
      <c r="Y494" s="20">
        <v>194263.51696899999</v>
      </c>
      <c r="Z494" s="20">
        <v>409864.84465899999</v>
      </c>
      <c r="AA494" s="21">
        <v>113851.34573861111</v>
      </c>
      <c r="AB494" s="22">
        <v>0.17294412920753172</v>
      </c>
      <c r="AC494" s="22">
        <v>5.8189461751454306E-2</v>
      </c>
      <c r="AD494" s="23">
        <v>7.764072599505327E-2</v>
      </c>
      <c r="AE494" s="23">
        <v>0.11444007750902391</v>
      </c>
      <c r="AF494" s="24">
        <v>296.32784526908949</v>
      </c>
      <c r="AG494" s="27">
        <v>0.58357504302818353</v>
      </c>
      <c r="AH494" s="27">
        <v>1.5835750430281834</v>
      </c>
      <c r="AI494" s="27">
        <v>1.2003087756631436</v>
      </c>
      <c r="AJ494" s="27">
        <v>7.1531686135716175</v>
      </c>
      <c r="AK494" s="27">
        <v>9.0080217205917812</v>
      </c>
      <c r="AL494" s="27">
        <v>5.8210848744954173</v>
      </c>
      <c r="AM494" s="27">
        <v>3.0375939755295436</v>
      </c>
      <c r="AN494" s="23">
        <v>0.32156000166173343</v>
      </c>
      <c r="AO494" s="23">
        <v>4.3511772801196246E-4</v>
      </c>
      <c r="AP494" s="23">
        <v>0.47396969879332701</v>
      </c>
      <c r="AQ494" s="24">
        <v>89.2</v>
      </c>
      <c r="AR494" s="65" t="s">
        <v>64</v>
      </c>
      <c r="AS494" s="157">
        <v>0.5</v>
      </c>
      <c r="AU494" s="32"/>
    </row>
    <row r="495" spans="1:47" ht="18" customHeight="1" x14ac:dyDescent="0.25">
      <c r="A495" s="16">
        <v>494</v>
      </c>
      <c r="B495" s="148" t="s">
        <v>317</v>
      </c>
      <c r="C495" s="150" t="s">
        <v>681</v>
      </c>
      <c r="D495" s="18">
        <v>175.20990839999999</v>
      </c>
      <c r="E495" s="150" t="s">
        <v>844</v>
      </c>
      <c r="F495" s="150" t="s">
        <v>845</v>
      </c>
      <c r="G495" s="18" t="s">
        <v>904</v>
      </c>
      <c r="H495" s="19" t="s">
        <v>704</v>
      </c>
      <c r="I495" s="20">
        <v>2157922.136378</v>
      </c>
      <c r="J495" s="20">
        <v>2004146.0918340001</v>
      </c>
      <c r="K495" s="20">
        <v>153776.04454400012</v>
      </c>
      <c r="L495" s="20">
        <v>97415.206821</v>
      </c>
      <c r="M495" s="20">
        <v>73186.233450999993</v>
      </c>
      <c r="N495" s="20">
        <v>111870.38004999999</v>
      </c>
      <c r="O495" s="153">
        <v>22687.688107999998</v>
      </c>
      <c r="P495" s="21">
        <v>530.90331529903358</v>
      </c>
      <c r="Q495" s="20">
        <v>485109.04172899999</v>
      </c>
      <c r="R495" s="20">
        <v>839476.29844499996</v>
      </c>
      <c r="S495" s="20">
        <v>2146310.5753270001</v>
      </c>
      <c r="T495" s="20">
        <v>1500234.9212239999</v>
      </c>
      <c r="U495" s="20">
        <v>4040354.8126719999</v>
      </c>
      <c r="V495" s="20">
        <v>882152.56858900003</v>
      </c>
      <c r="W495" s="20">
        <v>2492989.1264300002</v>
      </c>
      <c r="X495" s="20">
        <v>888030.46878899995</v>
      </c>
      <c r="Y495" s="20">
        <v>3468451.8335810001</v>
      </c>
      <c r="Z495" s="20">
        <v>571902.97909100004</v>
      </c>
      <c r="AA495" s="21">
        <v>13382.81741989142</v>
      </c>
      <c r="AB495" s="22">
        <v>7.1261164595173052E-2</v>
      </c>
      <c r="AC495" s="22">
        <v>1.0513673188449943E-2</v>
      </c>
      <c r="AD495" s="23">
        <v>5.6152712224291001E-3</v>
      </c>
      <c r="AE495" s="23">
        <v>3.9670519192014871E-2</v>
      </c>
      <c r="AF495" s="24">
        <v>1.5285713552248867</v>
      </c>
      <c r="AG495" s="27">
        <v>-0.1390613971908691</v>
      </c>
      <c r="AH495" s="27">
        <v>0.86093860280913093</v>
      </c>
      <c r="AI495" s="27">
        <v>0.66634928968858642</v>
      </c>
      <c r="AJ495" s="27">
        <v>-6.2245620027899271</v>
      </c>
      <c r="AK495" s="27">
        <v>4.1313311429754611</v>
      </c>
      <c r="AL495" s="27">
        <v>2.5705575492425661</v>
      </c>
      <c r="AM495" s="27">
        <v>1.4383894854396613</v>
      </c>
      <c r="AN495" s="23">
        <v>0.85845228807695129</v>
      </c>
      <c r="AO495" s="23">
        <v>1.5527641947248858</v>
      </c>
      <c r="AP495" s="23">
        <v>6.0647556672879421</v>
      </c>
      <c r="AQ495" s="24">
        <v>51.199999999999989</v>
      </c>
      <c r="AR495" s="65" t="s">
        <v>78</v>
      </c>
      <c r="AS495" s="157">
        <v>0.2</v>
      </c>
      <c r="AU495" s="32"/>
    </row>
    <row r="496" spans="1:47" ht="18" customHeight="1" x14ac:dyDescent="0.25">
      <c r="A496" s="16">
        <v>495</v>
      </c>
      <c r="B496" s="148" t="s">
        <v>319</v>
      </c>
      <c r="C496" s="150" t="s">
        <v>681</v>
      </c>
      <c r="D496" s="18">
        <v>54</v>
      </c>
      <c r="E496" s="150" t="s">
        <v>844</v>
      </c>
      <c r="F496" s="150" t="s">
        <v>845</v>
      </c>
      <c r="G496" s="18" t="s">
        <v>904</v>
      </c>
      <c r="H496" s="19" t="s">
        <v>704</v>
      </c>
      <c r="I496" s="20">
        <v>79848.246765999997</v>
      </c>
      <c r="J496" s="20">
        <v>73153.899319000004</v>
      </c>
      <c r="K496" s="20">
        <v>6694.3474469999956</v>
      </c>
      <c r="L496" s="20">
        <v>-55.272536000000002</v>
      </c>
      <c r="M496" s="20">
        <v>5739.4640760000002</v>
      </c>
      <c r="N496" s="20">
        <v>5939.2896740000006</v>
      </c>
      <c r="O496" s="153">
        <v>199.82559800000001</v>
      </c>
      <c r="P496" s="21">
        <v>39.965119600000001</v>
      </c>
      <c r="Q496" s="20">
        <v>114600.48570999999</v>
      </c>
      <c r="R496" s="20">
        <v>25490.365035999999</v>
      </c>
      <c r="S496" s="20">
        <v>165275.097316</v>
      </c>
      <c r="T496" s="20">
        <v>17355.660446000002</v>
      </c>
      <c r="U496" s="20">
        <v>199761.55108599999</v>
      </c>
      <c r="V496" s="20">
        <v>79964.372724000001</v>
      </c>
      <c r="W496" s="20">
        <v>158356.73902499999</v>
      </c>
      <c r="X496" s="20">
        <v>0</v>
      </c>
      <c r="Y496" s="20">
        <v>158356.73902499999</v>
      </c>
      <c r="Z496" s="20">
        <v>41404.812060999997</v>
      </c>
      <c r="AA496" s="21">
        <v>8280.9624122000005</v>
      </c>
      <c r="AB496" s="22">
        <v>8.3838377398794697E-2</v>
      </c>
      <c r="AC496" s="22">
        <v>2.50256713319706E-3</v>
      </c>
      <c r="AD496" s="23">
        <v>1.0003206168236671E-3</v>
      </c>
      <c r="AE496" s="23">
        <v>4.8261443067439897E-3</v>
      </c>
      <c r="AF496" s="24">
        <v>1.0348160726078217</v>
      </c>
      <c r="AG496" s="27">
        <v>4.368843620799618E-2</v>
      </c>
      <c r="AH496" s="27">
        <v>1.0436884362079961</v>
      </c>
      <c r="AI496" s="27">
        <v>0.32000287400462279</v>
      </c>
      <c r="AJ496" s="27">
        <v>11.541502103161292</v>
      </c>
      <c r="AK496" s="27">
        <v>0.63833847531953891</v>
      </c>
      <c r="AL496" s="27">
        <v>3.1324873791815242</v>
      </c>
      <c r="AM496" s="27">
        <v>4.6007034428011524</v>
      </c>
      <c r="AN496" s="23">
        <v>0.79272882175822368</v>
      </c>
      <c r="AO496" s="23">
        <v>0</v>
      </c>
      <c r="AP496" s="23">
        <v>3.8245974596310099</v>
      </c>
      <c r="AQ496" s="24">
        <v>54.400000000000006</v>
      </c>
      <c r="AR496" s="65" t="s">
        <v>77</v>
      </c>
      <c r="AS496" s="157">
        <v>0.2</v>
      </c>
      <c r="AU496" s="32"/>
    </row>
    <row r="497" spans="1:47" ht="18" customHeight="1" x14ac:dyDescent="0.25">
      <c r="A497" s="16">
        <v>496</v>
      </c>
      <c r="B497" s="148" t="s">
        <v>321</v>
      </c>
      <c r="C497" s="150" t="s">
        <v>681</v>
      </c>
      <c r="D497" s="18">
        <v>11.844519299999998</v>
      </c>
      <c r="E497" s="150" t="s">
        <v>844</v>
      </c>
      <c r="F497" s="150" t="s">
        <v>845</v>
      </c>
      <c r="G497" s="18" t="s">
        <v>904</v>
      </c>
      <c r="H497" s="19" t="s">
        <v>704</v>
      </c>
      <c r="I497" s="20">
        <v>160936.81705700001</v>
      </c>
      <c r="J497" s="20">
        <v>130857.39595200001</v>
      </c>
      <c r="K497" s="20">
        <v>30079.421105000005</v>
      </c>
      <c r="L497" s="20">
        <v>16936.831300000002</v>
      </c>
      <c r="M497" s="20">
        <v>22943.940621999998</v>
      </c>
      <c r="N497" s="20">
        <v>15378.634285999999</v>
      </c>
      <c r="O497" s="153">
        <v>-7537.65301</v>
      </c>
      <c r="P497" s="21">
        <v>-1463.6813435729721</v>
      </c>
      <c r="Q497" s="20">
        <v>199320.23889199999</v>
      </c>
      <c r="R497" s="20">
        <v>106545.75163</v>
      </c>
      <c r="S497" s="20">
        <v>380805.224368</v>
      </c>
      <c r="T497" s="20">
        <v>70773.547141000003</v>
      </c>
      <c r="U497" s="20">
        <v>453422.43757399998</v>
      </c>
      <c r="V497" s="20">
        <v>232490.94797400001</v>
      </c>
      <c r="W497" s="20">
        <v>385816.02518499998</v>
      </c>
      <c r="X497" s="20">
        <v>0</v>
      </c>
      <c r="Y497" s="20">
        <v>385816.02518499998</v>
      </c>
      <c r="Z497" s="20">
        <v>67606.412389000005</v>
      </c>
      <c r="AA497" s="21">
        <v>13127.991483343694</v>
      </c>
      <c r="AB497" s="22">
        <v>0.18690205047578756</v>
      </c>
      <c r="AC497" s="22">
        <v>-4.6836100948425878E-2</v>
      </c>
      <c r="AD497" s="23">
        <v>-1.6623908270463193E-2</v>
      </c>
      <c r="AE497" s="23">
        <v>-0.11149316675212934</v>
      </c>
      <c r="AF497" s="24">
        <v>0.67026996536305805</v>
      </c>
      <c r="AG497" s="27">
        <v>-1.2987539370862802E-2</v>
      </c>
      <c r="AH497" s="27">
        <v>0.98701246062913717</v>
      </c>
      <c r="AI497" s="27">
        <v>0.47039255403913666</v>
      </c>
      <c r="AJ497" s="27">
        <v>-32.11798331935185</v>
      </c>
      <c r="AK497" s="27">
        <v>0.65651835799225589</v>
      </c>
      <c r="AL497" s="27">
        <v>1.5104949244328683</v>
      </c>
      <c r="AM497" s="27">
        <v>2.2739685031805803</v>
      </c>
      <c r="AN497" s="23">
        <v>0.85089751457664375</v>
      </c>
      <c r="AO497" s="23">
        <v>0</v>
      </c>
      <c r="AP497" s="23">
        <v>5.7067963163768578</v>
      </c>
      <c r="AQ497" s="24">
        <v>49.2</v>
      </c>
      <c r="AR497" s="65" t="s">
        <v>78</v>
      </c>
      <c r="AS497" s="157">
        <v>0.2</v>
      </c>
      <c r="AU497" s="32"/>
    </row>
    <row r="498" spans="1:47" ht="18" customHeight="1" x14ac:dyDescent="0.25">
      <c r="A498" s="16">
        <v>497</v>
      </c>
      <c r="B498" s="148" t="s">
        <v>323</v>
      </c>
      <c r="C498" s="150" t="s">
        <v>681</v>
      </c>
      <c r="D498" s="18">
        <v>43.384</v>
      </c>
      <c r="E498" s="150" t="s">
        <v>844</v>
      </c>
      <c r="F498" s="150" t="s">
        <v>845</v>
      </c>
      <c r="G498" s="18" t="s">
        <v>904</v>
      </c>
      <c r="H498" s="19" t="s">
        <v>704</v>
      </c>
      <c r="I498" s="20">
        <v>315158.84957999998</v>
      </c>
      <c r="J498" s="20">
        <v>294520.08791</v>
      </c>
      <c r="K498" s="20">
        <v>20638.761669999989</v>
      </c>
      <c r="L498" s="20">
        <v>14081.285019999999</v>
      </c>
      <c r="M498" s="20">
        <v>33270.254513</v>
      </c>
      <c r="N498" s="20">
        <v>34564.577638000002</v>
      </c>
      <c r="O498" s="153">
        <v>252.56634199999999</v>
      </c>
      <c r="P498" s="21">
        <v>16.882776871657754</v>
      </c>
      <c r="Q498" s="20">
        <v>279281.59955400001</v>
      </c>
      <c r="R498" s="20">
        <v>155998.46689099999</v>
      </c>
      <c r="S498" s="20">
        <v>692385.71113299998</v>
      </c>
      <c r="T498" s="20">
        <v>57860.492202000001</v>
      </c>
      <c r="U498" s="20">
        <v>1162246.821575</v>
      </c>
      <c r="V498" s="20">
        <v>408079.19516900001</v>
      </c>
      <c r="W498" s="20">
        <v>975592.72725500003</v>
      </c>
      <c r="X498" s="20">
        <v>3166.4437280000002</v>
      </c>
      <c r="Y498" s="20">
        <v>978759.17098299996</v>
      </c>
      <c r="Z498" s="20">
        <v>183487.65059199999</v>
      </c>
      <c r="AA498" s="21">
        <v>12265.217285561497</v>
      </c>
      <c r="AB498" s="22">
        <v>6.5486854319669177E-2</v>
      </c>
      <c r="AC498" s="22">
        <v>8.0139378074448931E-4</v>
      </c>
      <c r="AD498" s="23">
        <v>2.1730869666542843E-4</v>
      </c>
      <c r="AE498" s="23">
        <v>1.3764759709175318E-3</v>
      </c>
      <c r="AF498" s="24">
        <v>1.0389033130027383</v>
      </c>
      <c r="AG498" s="27">
        <v>-0.29029225844974499</v>
      </c>
      <c r="AH498" s="27">
        <v>0.70970774155025496</v>
      </c>
      <c r="AI498" s="27">
        <v>0.42343910531327994</v>
      </c>
      <c r="AJ498" s="27">
        <v>-1.1128214755959143</v>
      </c>
      <c r="AK498" s="27">
        <v>1.0545631662821151</v>
      </c>
      <c r="AL498" s="27">
        <v>2.0202688902078076</v>
      </c>
      <c r="AM498" s="27">
        <v>5.4468746736500497</v>
      </c>
      <c r="AN498" s="23">
        <v>0.84212677790475721</v>
      </c>
      <c r="AO498" s="23">
        <v>1.725698551256101E-2</v>
      </c>
      <c r="AP498" s="23">
        <v>5.3341964313410504</v>
      </c>
      <c r="AQ498" s="24">
        <v>42.8</v>
      </c>
      <c r="AR498" s="65" t="s">
        <v>80</v>
      </c>
      <c r="AS498" s="157">
        <v>0</v>
      </c>
      <c r="AU498" s="32"/>
    </row>
    <row r="499" spans="1:47" ht="18" customHeight="1" x14ac:dyDescent="0.25">
      <c r="A499" s="16">
        <v>498</v>
      </c>
      <c r="B499" s="148" t="s">
        <v>324</v>
      </c>
      <c r="C499" s="150" t="s">
        <v>681</v>
      </c>
      <c r="D499" s="18">
        <v>84.782571999999988</v>
      </c>
      <c r="E499" s="150" t="s">
        <v>844</v>
      </c>
      <c r="F499" s="150" t="s">
        <v>856</v>
      </c>
      <c r="G499" s="18" t="s">
        <v>860</v>
      </c>
      <c r="H499" s="19" t="s">
        <v>704</v>
      </c>
      <c r="I499" s="20">
        <v>171729.73986599999</v>
      </c>
      <c r="J499" s="20">
        <v>144526.71594600001</v>
      </c>
      <c r="K499" s="20">
        <v>27203.023919999996</v>
      </c>
      <c r="L499" s="20">
        <v>10666.392662</v>
      </c>
      <c r="M499" s="20">
        <v>1936.764502</v>
      </c>
      <c r="N499" s="20">
        <v>17918.280491999998</v>
      </c>
      <c r="O499" s="153">
        <v>12999.055452000001</v>
      </c>
      <c r="P499" s="21">
        <v>858.60464968201245</v>
      </c>
      <c r="Q499" s="20">
        <v>39037.362109000002</v>
      </c>
      <c r="R499" s="20">
        <v>61681.775346000002</v>
      </c>
      <c r="S499" s="20">
        <v>153368.638576</v>
      </c>
      <c r="T499" s="20">
        <v>37041.294511</v>
      </c>
      <c r="U499" s="20">
        <v>257975.11185700001</v>
      </c>
      <c r="V499" s="20">
        <v>23451.804821999998</v>
      </c>
      <c r="W499" s="20">
        <v>69140.235853999999</v>
      </c>
      <c r="X499" s="20">
        <v>0</v>
      </c>
      <c r="Y499" s="20">
        <v>69140.235853999999</v>
      </c>
      <c r="Z499" s="20">
        <v>188834.87600300001</v>
      </c>
      <c r="AA499" s="21">
        <v>12472.791054472846</v>
      </c>
      <c r="AB499" s="22">
        <v>0.15840601599482071</v>
      </c>
      <c r="AC499" s="22">
        <v>7.5694841569917418E-2</v>
      </c>
      <c r="AD499" s="23">
        <v>5.0388796649521748E-2</v>
      </c>
      <c r="AE499" s="23">
        <v>6.8838213189990838E-2</v>
      </c>
      <c r="AF499" s="24">
        <v>9.2516568088152606</v>
      </c>
      <c r="AG499" s="27">
        <v>1.2182255626067133</v>
      </c>
      <c r="AH499" s="27">
        <v>2.2182255626067131</v>
      </c>
      <c r="AI499" s="27">
        <v>1.6536142096539512</v>
      </c>
      <c r="AJ499" s="27">
        <v>2.038857847427102</v>
      </c>
      <c r="AK499" s="27">
        <v>3.702266447780282</v>
      </c>
      <c r="AL499" s="27">
        <v>2.7841244663061806</v>
      </c>
      <c r="AM499" s="27">
        <v>4.6361700403046688</v>
      </c>
      <c r="AN499" s="23">
        <v>0.26801126417313315</v>
      </c>
      <c r="AO499" s="23">
        <v>0</v>
      </c>
      <c r="AP499" s="23">
        <v>0.36614124105391194</v>
      </c>
      <c r="AQ499" s="24">
        <v>76.800000000000011</v>
      </c>
      <c r="AR499" s="65" t="s">
        <v>66</v>
      </c>
      <c r="AS499" s="157">
        <v>0.5</v>
      </c>
      <c r="AU499" s="32"/>
    </row>
    <row r="500" spans="1:47" ht="18" customHeight="1" x14ac:dyDescent="0.25">
      <c r="A500" s="16">
        <v>499</v>
      </c>
      <c r="B500" s="148" t="s">
        <v>325</v>
      </c>
      <c r="C500" s="150" t="s">
        <v>681</v>
      </c>
      <c r="D500" s="18">
        <v>201.4346376</v>
      </c>
      <c r="E500" s="150" t="s">
        <v>844</v>
      </c>
      <c r="F500" s="150" t="s">
        <v>856</v>
      </c>
      <c r="G500" s="18" t="s">
        <v>862</v>
      </c>
      <c r="H500" s="19" t="s">
        <v>704</v>
      </c>
      <c r="I500" s="20">
        <v>243870.583962</v>
      </c>
      <c r="J500" s="20">
        <v>197840.98131500001</v>
      </c>
      <c r="K500" s="20">
        <v>46029.602646999992</v>
      </c>
      <c r="L500" s="20">
        <v>21081.824169</v>
      </c>
      <c r="M500" s="20">
        <v>2949.268548</v>
      </c>
      <c r="N500" s="20">
        <v>21393.966001000001</v>
      </c>
      <c r="O500" s="153">
        <v>15057.24279</v>
      </c>
      <c r="P500" s="21">
        <v>3528.2008504380478</v>
      </c>
      <c r="Q500" s="20">
        <v>7263.4292089999999</v>
      </c>
      <c r="R500" s="20">
        <v>10123.326287</v>
      </c>
      <c r="S500" s="20">
        <v>46244.615747999997</v>
      </c>
      <c r="T500" s="20">
        <v>89784.462427999999</v>
      </c>
      <c r="U500" s="20">
        <v>138637.93126000001</v>
      </c>
      <c r="V500" s="20">
        <v>2597.9626830000002</v>
      </c>
      <c r="W500" s="20">
        <v>50947.391137999999</v>
      </c>
      <c r="X500" s="20">
        <v>18218.534813999999</v>
      </c>
      <c r="Y500" s="20">
        <v>72805.925952000005</v>
      </c>
      <c r="Z500" s="20">
        <v>65832.005308000007</v>
      </c>
      <c r="AA500" s="21">
        <v>15425.701793689926</v>
      </c>
      <c r="AB500" s="22">
        <v>0.18874602216957967</v>
      </c>
      <c r="AC500" s="22">
        <v>6.1742759398756453E-2</v>
      </c>
      <c r="AD500" s="23">
        <v>0.10860839204071659</v>
      </c>
      <c r="AE500" s="23">
        <v>0.22872222590749822</v>
      </c>
      <c r="AF500" s="24">
        <v>7.2539904904583823</v>
      </c>
      <c r="AG500" s="27">
        <v>-9.2306500587276505E-2</v>
      </c>
      <c r="AH500" s="27">
        <v>0.90769349941272348</v>
      </c>
      <c r="AI500" s="27">
        <v>0.76512625412776436</v>
      </c>
      <c r="AJ500" s="27">
        <v>-51.856736445582165</v>
      </c>
      <c r="AK500" s="27">
        <v>27.23795821811802</v>
      </c>
      <c r="AL500" s="27">
        <v>24.089965792683138</v>
      </c>
      <c r="AM500" s="27">
        <v>2.7161780264326341</v>
      </c>
      <c r="AN500" s="23">
        <v>0.5251515605455811</v>
      </c>
      <c r="AO500" s="23">
        <v>0.27674282028571373</v>
      </c>
      <c r="AP500" s="23">
        <v>1.1059351087874656</v>
      </c>
      <c r="AQ500" s="24">
        <v>75.2</v>
      </c>
      <c r="AR500" s="65" t="s">
        <v>66</v>
      </c>
      <c r="AS500" s="157">
        <v>0.5</v>
      </c>
      <c r="AU500" s="32"/>
    </row>
    <row r="501" spans="1:47" ht="18" customHeight="1" x14ac:dyDescent="0.25">
      <c r="A501" s="16">
        <v>500</v>
      </c>
      <c r="B501" s="148" t="s">
        <v>327</v>
      </c>
      <c r="C501" s="150" t="s">
        <v>681</v>
      </c>
      <c r="D501" s="18">
        <v>2255.1759999999999</v>
      </c>
      <c r="E501" s="150" t="s">
        <v>844</v>
      </c>
      <c r="F501" s="150" t="s">
        <v>845</v>
      </c>
      <c r="G501" s="18" t="s">
        <v>904</v>
      </c>
      <c r="H501" s="19" t="s">
        <v>704</v>
      </c>
      <c r="I501" s="20">
        <v>516563.355515</v>
      </c>
      <c r="J501" s="20">
        <v>497735.75098399998</v>
      </c>
      <c r="K501" s="20">
        <v>18827.604531000023</v>
      </c>
      <c r="L501" s="20">
        <v>14308.982479</v>
      </c>
      <c r="M501" s="20">
        <v>570.89697000000001</v>
      </c>
      <c r="N501" s="20">
        <v>14631.16936</v>
      </c>
      <c r="O501" s="153">
        <v>11206.888908000001</v>
      </c>
      <c r="P501" s="21">
        <v>267.85107332695986</v>
      </c>
      <c r="Q501" s="20">
        <v>64927.279777999996</v>
      </c>
      <c r="R501" s="20">
        <v>77857.009766999996</v>
      </c>
      <c r="S501" s="20">
        <v>326592.44503499998</v>
      </c>
      <c r="T501" s="20">
        <v>19418.464809000001</v>
      </c>
      <c r="U501" s="20">
        <v>503300.18869500002</v>
      </c>
      <c r="V501" s="20">
        <v>8000</v>
      </c>
      <c r="W501" s="20">
        <v>22255.072854999999</v>
      </c>
      <c r="X501" s="20">
        <v>0</v>
      </c>
      <c r="Y501" s="20">
        <v>22255.072854999999</v>
      </c>
      <c r="Z501" s="20">
        <v>481045.11583999998</v>
      </c>
      <c r="AA501" s="21">
        <v>11497.254202676864</v>
      </c>
      <c r="AB501" s="22">
        <v>3.6447812896502112E-2</v>
      </c>
      <c r="AC501" s="22">
        <v>2.1695090811904436E-2</v>
      </c>
      <c r="AD501" s="23">
        <v>2.2266808476782387E-2</v>
      </c>
      <c r="AE501" s="23">
        <v>2.3296960178944035E-2</v>
      </c>
      <c r="AF501" s="24">
        <v>25.628388533924081</v>
      </c>
      <c r="AG501" s="27">
        <v>13.674966339713652</v>
      </c>
      <c r="AH501" s="27">
        <v>14.674966339713652</v>
      </c>
      <c r="AI501" s="27">
        <v>11.757551501261981</v>
      </c>
      <c r="AJ501" s="27">
        <v>1.6973378977902167</v>
      </c>
      <c r="AK501" s="27">
        <v>7.6660496587237761</v>
      </c>
      <c r="AL501" s="27">
        <v>6.6347700362613651</v>
      </c>
      <c r="AM501" s="27">
        <v>26.60165778272982</v>
      </c>
      <c r="AN501" s="23">
        <v>4.421828831955113E-2</v>
      </c>
      <c r="AO501" s="23">
        <v>0</v>
      </c>
      <c r="AP501" s="23">
        <v>4.6264003358891269E-2</v>
      </c>
      <c r="AQ501" s="24">
        <v>84</v>
      </c>
      <c r="AR501" s="65" t="s">
        <v>64</v>
      </c>
      <c r="AS501" s="157">
        <v>0.5</v>
      </c>
      <c r="AU501" s="32"/>
    </row>
    <row r="502" spans="1:47" ht="18" customHeight="1" x14ac:dyDescent="0.25">
      <c r="A502" s="16">
        <v>501</v>
      </c>
      <c r="B502" s="148" t="s">
        <v>328</v>
      </c>
      <c r="C502" s="150" t="s">
        <v>681</v>
      </c>
      <c r="D502" s="18">
        <v>58.337650799999999</v>
      </c>
      <c r="E502" s="150" t="s">
        <v>848</v>
      </c>
      <c r="F502" s="150" t="s">
        <v>894</v>
      </c>
      <c r="G502" s="18" t="s">
        <v>893</v>
      </c>
      <c r="H502" s="19" t="s">
        <v>704</v>
      </c>
      <c r="I502" s="20">
        <v>85899.382966000005</v>
      </c>
      <c r="J502" s="20">
        <v>70876.687529999996</v>
      </c>
      <c r="K502" s="20">
        <v>15022.695435999995</v>
      </c>
      <c r="L502" s="20">
        <v>7162.1639009999999</v>
      </c>
      <c r="M502" s="20">
        <v>69.232877000000002</v>
      </c>
      <c r="N502" s="20">
        <v>7183.2749200000007</v>
      </c>
      <c r="O502" s="153">
        <v>5691.2336349999996</v>
      </c>
      <c r="P502" s="21">
        <v>1141.4143801878975</v>
      </c>
      <c r="Q502" s="20">
        <v>11867.130928</v>
      </c>
      <c r="R502" s="20">
        <v>1711.402844</v>
      </c>
      <c r="S502" s="20">
        <v>18880.480376</v>
      </c>
      <c r="T502" s="20">
        <v>4427.1865310000003</v>
      </c>
      <c r="U502" s="20">
        <v>82602.296157000004</v>
      </c>
      <c r="V502" s="20">
        <v>3000</v>
      </c>
      <c r="W502" s="20">
        <v>10949.008394</v>
      </c>
      <c r="X502" s="20">
        <v>0</v>
      </c>
      <c r="Y502" s="20">
        <v>11582.314979999999</v>
      </c>
      <c r="Z502" s="20">
        <v>71019.981176999994</v>
      </c>
      <c r="AA502" s="21">
        <v>14243.524865607033</v>
      </c>
      <c r="AB502" s="22">
        <v>0.1748871169650445</v>
      </c>
      <c r="AC502" s="22">
        <v>6.6254650947290938E-2</v>
      </c>
      <c r="AD502" s="23">
        <v>6.8899218299971005E-2</v>
      </c>
      <c r="AE502" s="23">
        <v>8.013566802863531E-2</v>
      </c>
      <c r="AF502" s="24">
        <v>103.75525662468137</v>
      </c>
      <c r="AG502" s="27">
        <v>0.72440094085108242</v>
      </c>
      <c r="AH502" s="27">
        <v>1.7244009408510823</v>
      </c>
      <c r="AI502" s="27">
        <v>0.64054654043769643</v>
      </c>
      <c r="AJ502" s="27">
        <v>10.830194339832948</v>
      </c>
      <c r="AK502" s="27">
        <v>5.9725209033271396</v>
      </c>
      <c r="AL502" s="27">
        <v>50.19238063507624</v>
      </c>
      <c r="AM502" s="27">
        <v>19.402702453243435</v>
      </c>
      <c r="AN502" s="23">
        <v>0.14021783314577357</v>
      </c>
      <c r="AO502" s="23">
        <v>0</v>
      </c>
      <c r="AP502" s="23">
        <v>0.16308530061608861</v>
      </c>
      <c r="AQ502" s="24">
        <v>87.6</v>
      </c>
      <c r="AR502" s="65" t="s">
        <v>64</v>
      </c>
      <c r="AS502" s="157">
        <v>0.5</v>
      </c>
      <c r="AU502" s="32"/>
    </row>
    <row r="503" spans="1:47" ht="18" customHeight="1" x14ac:dyDescent="0.25">
      <c r="A503" s="16">
        <v>502</v>
      </c>
      <c r="B503" s="148" t="s">
        <v>329</v>
      </c>
      <c r="C503" s="150" t="s">
        <v>681</v>
      </c>
      <c r="D503" s="18">
        <v>116.4006504</v>
      </c>
      <c r="E503" s="150" t="s">
        <v>829</v>
      </c>
      <c r="F503" s="150" t="s">
        <v>898</v>
      </c>
      <c r="G503" s="18" t="s">
        <v>899</v>
      </c>
      <c r="H503" s="19" t="s">
        <v>704</v>
      </c>
      <c r="I503" s="20">
        <v>455602.92396599997</v>
      </c>
      <c r="J503" s="20">
        <v>400971.92737500003</v>
      </c>
      <c r="K503" s="20">
        <v>54630.996590999974</v>
      </c>
      <c r="L503" s="20">
        <v>15150.074581999999</v>
      </c>
      <c r="M503" s="20">
        <v>4401.8225839999996</v>
      </c>
      <c r="N503" s="20">
        <v>16942.190416999998</v>
      </c>
      <c r="O503" s="153">
        <v>10027.698205999999</v>
      </c>
      <c r="P503" s="21">
        <v>930.39978945684652</v>
      </c>
      <c r="Q503" s="20">
        <v>131203.32233600001</v>
      </c>
      <c r="R503" s="20">
        <v>32600.766729999999</v>
      </c>
      <c r="S503" s="20">
        <v>176803.71587000001</v>
      </c>
      <c r="T503" s="20">
        <v>48422.750982999998</v>
      </c>
      <c r="U503" s="20">
        <v>229831.69933599999</v>
      </c>
      <c r="V503" s="20">
        <v>66277.625857999999</v>
      </c>
      <c r="W503" s="20">
        <v>113038.231122</v>
      </c>
      <c r="X503" s="20">
        <v>0</v>
      </c>
      <c r="Y503" s="20">
        <v>113401.231122</v>
      </c>
      <c r="Z503" s="20">
        <v>116430.46821399999</v>
      </c>
      <c r="AA503" s="21">
        <v>10802.766585840314</v>
      </c>
      <c r="AB503" s="22">
        <v>0.11990923173942776</v>
      </c>
      <c r="AC503" s="22">
        <v>2.2009731892652054E-2</v>
      </c>
      <c r="AD503" s="23">
        <v>4.3630614205832911E-2</v>
      </c>
      <c r="AE503" s="23">
        <v>8.6126066139054103E-2</v>
      </c>
      <c r="AF503" s="24">
        <v>3.848903515235361</v>
      </c>
      <c r="AG503" s="27">
        <v>0.56410547223778784</v>
      </c>
      <c r="AH503" s="27">
        <v>1.5641054722377878</v>
      </c>
      <c r="AI503" s="27">
        <v>0.40340682158042945</v>
      </c>
      <c r="AJ503" s="27">
        <v>7.1449770321128128</v>
      </c>
      <c r="AK503" s="27">
        <v>3.05611108191412</v>
      </c>
      <c r="AL503" s="27">
        <v>13.975221127138196</v>
      </c>
      <c r="AM503" s="27">
        <v>9.4088608085474252</v>
      </c>
      <c r="AN503" s="23">
        <v>0.49340987970599426</v>
      </c>
      <c r="AO503" s="23">
        <v>0</v>
      </c>
      <c r="AP503" s="23">
        <v>0.97398243656950478</v>
      </c>
      <c r="AQ503" s="24">
        <v>62.399999999999991</v>
      </c>
      <c r="AR503" s="65" t="s">
        <v>73</v>
      </c>
      <c r="AS503" s="157">
        <v>0.3</v>
      </c>
      <c r="AU503" s="32"/>
    </row>
    <row r="504" spans="1:47" ht="18" customHeight="1" x14ac:dyDescent="0.25">
      <c r="A504" s="16">
        <v>503</v>
      </c>
      <c r="B504" s="148" t="s">
        <v>331</v>
      </c>
      <c r="C504" s="150" t="s">
        <v>681</v>
      </c>
      <c r="D504" s="18">
        <v>8.6182508999999996</v>
      </c>
      <c r="E504" s="150" t="s">
        <v>844</v>
      </c>
      <c r="F504" s="150" t="s">
        <v>845</v>
      </c>
      <c r="G504" s="18" t="s">
        <v>904</v>
      </c>
      <c r="H504" s="19" t="s">
        <v>704</v>
      </c>
      <c r="I504" s="20">
        <v>20604.013379</v>
      </c>
      <c r="J504" s="20">
        <v>18779.024796000002</v>
      </c>
      <c r="K504" s="20">
        <v>1824.988583000001</v>
      </c>
      <c r="L504" s="20">
        <v>424.458777</v>
      </c>
      <c r="M504" s="20">
        <v>291.42088999999999</v>
      </c>
      <c r="N504" s="20">
        <v>423.985434</v>
      </c>
      <c r="O504" s="153">
        <v>105.240533</v>
      </c>
      <c r="P504" s="21">
        <v>25.64384837067113</v>
      </c>
      <c r="Q504" s="20">
        <v>15367.002372999999</v>
      </c>
      <c r="R504" s="20">
        <v>30224.941493999999</v>
      </c>
      <c r="S504" s="20">
        <v>77652.960523000002</v>
      </c>
      <c r="T504" s="20">
        <v>2472.760518</v>
      </c>
      <c r="U504" s="20">
        <v>135484.23187399999</v>
      </c>
      <c r="V504" s="20">
        <v>13642.366711000001</v>
      </c>
      <c r="W504" s="20">
        <v>77057.756060999993</v>
      </c>
      <c r="X504" s="20">
        <v>4499</v>
      </c>
      <c r="Y504" s="20">
        <v>83256.687177999993</v>
      </c>
      <c r="Z504" s="20">
        <v>52227.544695999997</v>
      </c>
      <c r="AA504" s="21">
        <v>12726.23008244051</v>
      </c>
      <c r="AB504" s="22">
        <v>8.8574422343370429E-2</v>
      </c>
      <c r="AC504" s="22">
        <v>5.1077686208097269E-3</v>
      </c>
      <c r="AD504" s="23">
        <v>7.7677329342556588E-4</v>
      </c>
      <c r="AE504" s="23">
        <v>2.0150388767569264E-3</v>
      </c>
      <c r="AF504" s="24">
        <v>1.4548903271827907</v>
      </c>
      <c r="AG504" s="27">
        <v>7.7241343691456139E-3</v>
      </c>
      <c r="AH504" s="27">
        <v>1.0077241343691457</v>
      </c>
      <c r="AI504" s="27">
        <v>0.80830225708484915</v>
      </c>
      <c r="AJ504" s="27">
        <v>34.61669845311021</v>
      </c>
      <c r="AK504" s="27">
        <v>1.222035654071022</v>
      </c>
      <c r="AL504" s="27">
        <v>0.68168910709356167</v>
      </c>
      <c r="AM504" s="27">
        <v>8.3323933834339883</v>
      </c>
      <c r="AN504" s="23">
        <v>0.61451200649997784</v>
      </c>
      <c r="AO504" s="23">
        <v>8.614228423310448E-2</v>
      </c>
      <c r="AP504" s="23">
        <v>1.5941145168246145</v>
      </c>
      <c r="AQ504" s="24">
        <v>63.6</v>
      </c>
      <c r="AR504" s="65" t="s">
        <v>73</v>
      </c>
      <c r="AS504" s="157">
        <v>0.3</v>
      </c>
      <c r="AU504" s="32"/>
    </row>
    <row r="505" spans="1:47" ht="18" customHeight="1" x14ac:dyDescent="0.25">
      <c r="A505" s="16">
        <v>504</v>
      </c>
      <c r="B505" s="148" t="s">
        <v>333</v>
      </c>
      <c r="C505" s="150" t="s">
        <v>681</v>
      </c>
      <c r="D505" s="18">
        <v>149.92842200000001</v>
      </c>
      <c r="E505" s="150" t="s">
        <v>842</v>
      </c>
      <c r="F505" s="150" t="s">
        <v>846</v>
      </c>
      <c r="G505" s="18" t="s">
        <v>847</v>
      </c>
      <c r="H505" s="19" t="s">
        <v>704</v>
      </c>
      <c r="I505" s="20">
        <v>2086130.039377</v>
      </c>
      <c r="J505" s="20">
        <v>1836824.911084</v>
      </c>
      <c r="K505" s="20">
        <v>249305.12829299999</v>
      </c>
      <c r="L505" s="20">
        <v>92602.118822000004</v>
      </c>
      <c r="M505" s="20">
        <v>63298.175063000002</v>
      </c>
      <c r="N505" s="20">
        <v>91450.934191000008</v>
      </c>
      <c r="O505" s="153">
        <v>14010.061023</v>
      </c>
      <c r="P505" s="21">
        <v>654.11498268820571</v>
      </c>
      <c r="Q505" s="20">
        <v>40329.682118999997</v>
      </c>
      <c r="R505" s="20">
        <v>170526.817583</v>
      </c>
      <c r="S505" s="20">
        <v>272274.73559400003</v>
      </c>
      <c r="T505" s="20">
        <v>522542.37979899999</v>
      </c>
      <c r="U505" s="20">
        <v>1188370.042683</v>
      </c>
      <c r="V505" s="20">
        <v>210600.63890399999</v>
      </c>
      <c r="W505" s="20">
        <v>547542.48890500015</v>
      </c>
      <c r="X505" s="20">
        <v>410281.644761</v>
      </c>
      <c r="Y505" s="20">
        <v>963452.1882320001</v>
      </c>
      <c r="Z505" s="20">
        <v>224917.85445099999</v>
      </c>
      <c r="AA505" s="21">
        <v>10501.177562964012</v>
      </c>
      <c r="AB505" s="22">
        <v>0.11950603442125413</v>
      </c>
      <c r="AC505" s="22">
        <v>6.7158138555849338E-3</v>
      </c>
      <c r="AD505" s="23">
        <v>1.1789308481194364E-2</v>
      </c>
      <c r="AE505" s="23">
        <v>6.2289679301792356E-2</v>
      </c>
      <c r="AF505" s="24">
        <v>1.4447641515727723</v>
      </c>
      <c r="AG505" s="27">
        <v>-0.50273313740727743</v>
      </c>
      <c r="AH505" s="27">
        <v>0.49726686259272257</v>
      </c>
      <c r="AI505" s="27">
        <v>0.4236110588218534</v>
      </c>
      <c r="AJ505" s="27">
        <v>-7.5785485741952145</v>
      </c>
      <c r="AK505" s="27">
        <v>45.545236524902847</v>
      </c>
      <c r="AL505" s="27">
        <v>12.233442627647843</v>
      </c>
      <c r="AM505" s="27">
        <v>3.9922695651584208</v>
      </c>
      <c r="AN505" s="23">
        <v>0.81073415992277997</v>
      </c>
      <c r="AO505" s="23">
        <v>1.8241399543955852</v>
      </c>
      <c r="AP505" s="23">
        <v>4.2835736210612625</v>
      </c>
      <c r="AQ505" s="24">
        <v>49.599999999999994</v>
      </c>
      <c r="AR505" s="65" t="s">
        <v>78</v>
      </c>
      <c r="AS505" s="157">
        <v>0.2</v>
      </c>
      <c r="AU505" s="32"/>
    </row>
    <row r="506" spans="1:47" ht="18" customHeight="1" x14ac:dyDescent="0.25">
      <c r="A506" s="16">
        <v>505</v>
      </c>
      <c r="B506" s="148" t="s">
        <v>335</v>
      </c>
      <c r="C506" s="150" t="s">
        <v>681</v>
      </c>
      <c r="D506" s="18">
        <v>14.201153999999999</v>
      </c>
      <c r="E506" s="150" t="s">
        <v>844</v>
      </c>
      <c r="F506" s="150" t="s">
        <v>845</v>
      </c>
      <c r="G506" s="18" t="s">
        <v>841</v>
      </c>
      <c r="H506" s="19" t="s">
        <v>704</v>
      </c>
      <c r="I506" s="20">
        <v>95990.401161999995</v>
      </c>
      <c r="J506" s="20">
        <v>87342.053771000006</v>
      </c>
      <c r="K506" s="20">
        <v>8648.3473910000084</v>
      </c>
      <c r="L506" s="20">
        <v>-14849.10217</v>
      </c>
      <c r="M506" s="20">
        <v>51779.197701999998</v>
      </c>
      <c r="N506" s="20">
        <v>-25992.961411999997</v>
      </c>
      <c r="O506" s="153">
        <v>-75842.717170999997</v>
      </c>
      <c r="P506" s="21">
        <v>-9079.0240842892072</v>
      </c>
      <c r="Q506" s="20">
        <v>209021.46149099999</v>
      </c>
      <c r="R506" s="20">
        <v>337983.84224600001</v>
      </c>
      <c r="S506" s="20">
        <v>650411.32100400003</v>
      </c>
      <c r="T506" s="20">
        <v>201086.95969700001</v>
      </c>
      <c r="U506" s="20">
        <v>896733.62285499997</v>
      </c>
      <c r="V506" s="20">
        <v>232328.23863000001</v>
      </c>
      <c r="W506" s="20">
        <v>705865.77962799999</v>
      </c>
      <c r="X506" s="20">
        <v>124387.259661</v>
      </c>
      <c r="Y506" s="20">
        <v>830278.50436699996</v>
      </c>
      <c r="Z506" s="20">
        <v>66455.118487999993</v>
      </c>
      <c r="AA506" s="21">
        <v>7955.2479629190702</v>
      </c>
      <c r="AB506" s="22">
        <v>9.0095960495096411E-2</v>
      </c>
      <c r="AC506" s="22">
        <v>-0.79010730503149595</v>
      </c>
      <c r="AD506" s="23">
        <v>-8.4576640418069407E-2</v>
      </c>
      <c r="AE506" s="23">
        <v>-1.1412622367785734</v>
      </c>
      <c r="AF506" s="24">
        <v>-0.50199621789419901</v>
      </c>
      <c r="AG506" s="27">
        <v>-7.8562327604583898E-2</v>
      </c>
      <c r="AH506" s="27">
        <v>0.92143767239541607</v>
      </c>
      <c r="AI506" s="27">
        <v>0.6253169827068511</v>
      </c>
      <c r="AJ506" s="27">
        <v>-1.7309771575419657</v>
      </c>
      <c r="AK506" s="27">
        <v>0.41786165472180836</v>
      </c>
      <c r="AL506" s="27">
        <v>0.28400884647063634</v>
      </c>
      <c r="AM506" s="27">
        <v>0.47735766310574967</v>
      </c>
      <c r="AN506" s="23">
        <v>0.92589201877317617</v>
      </c>
      <c r="AO506" s="23">
        <v>1.8717483692916896</v>
      </c>
      <c r="AP506" s="23">
        <v>12.493823248797998</v>
      </c>
      <c r="AQ506" s="24">
        <v>27.599999999999998</v>
      </c>
      <c r="AR506" s="65" t="s">
        <v>80</v>
      </c>
      <c r="AS506" s="157">
        <v>0</v>
      </c>
      <c r="AU506" s="32"/>
    </row>
    <row r="507" spans="1:47" ht="18" customHeight="1" x14ac:dyDescent="0.25">
      <c r="A507" s="16">
        <v>506</v>
      </c>
      <c r="B507" s="148" t="s">
        <v>804</v>
      </c>
      <c r="C507" s="150" t="s">
        <v>681</v>
      </c>
      <c r="D507" s="18">
        <v>132</v>
      </c>
      <c r="E507" s="150" t="s">
        <v>848</v>
      </c>
      <c r="F507" s="150" t="s">
        <v>889</v>
      </c>
      <c r="G507" s="18" t="s">
        <v>890</v>
      </c>
      <c r="H507" s="19" t="s">
        <v>704</v>
      </c>
      <c r="I507" s="20">
        <v>1019290.289387</v>
      </c>
      <c r="J507" s="20">
        <v>952308.18607000005</v>
      </c>
      <c r="K507" s="20">
        <v>66982.10331700003</v>
      </c>
      <c r="L507" s="20">
        <v>44370.979284000001</v>
      </c>
      <c r="M507" s="20">
        <v>32796.861076000001</v>
      </c>
      <c r="N507" s="20">
        <v>44459.444576000002</v>
      </c>
      <c r="O507" s="153">
        <v>9312.7774260000006</v>
      </c>
      <c r="P507" s="21">
        <v>620.85182840000004</v>
      </c>
      <c r="Q507" s="20">
        <v>456850.65345799999</v>
      </c>
      <c r="R507" s="20">
        <v>41006.012267999999</v>
      </c>
      <c r="S507" s="20">
        <v>554768.24577499996</v>
      </c>
      <c r="T507" s="20">
        <v>111040.156925</v>
      </c>
      <c r="U507" s="20">
        <v>702806.57687200001</v>
      </c>
      <c r="V507" s="20">
        <v>467947.98544100003</v>
      </c>
      <c r="W507" s="20">
        <v>517522.032015</v>
      </c>
      <c r="X507" s="20">
        <v>0</v>
      </c>
      <c r="Y507" s="20">
        <v>519360.29201500001</v>
      </c>
      <c r="Z507" s="20">
        <v>183446.28485699999</v>
      </c>
      <c r="AA507" s="21">
        <v>12229.752323799999</v>
      </c>
      <c r="AB507" s="22">
        <v>6.5714452511151641E-2</v>
      </c>
      <c r="AC507" s="22">
        <v>9.1365310971427919E-3</v>
      </c>
      <c r="AD507" s="23">
        <v>1.3250839893173208E-2</v>
      </c>
      <c r="AE507" s="23">
        <v>5.0765691075507442E-2</v>
      </c>
      <c r="AF507" s="24">
        <v>1.3556006007091457</v>
      </c>
      <c r="AG507" s="27">
        <v>7.197029586350133E-2</v>
      </c>
      <c r="AH507" s="27">
        <v>1.0719702958635013</v>
      </c>
      <c r="AI507" s="27">
        <v>0.18920468358758086</v>
      </c>
      <c r="AJ507" s="27">
        <v>27.366279320494382</v>
      </c>
      <c r="AK507" s="27">
        <v>2.0845065643701641</v>
      </c>
      <c r="AL507" s="27">
        <v>24.857093704340205</v>
      </c>
      <c r="AM507" s="27">
        <v>9.1794745037640801</v>
      </c>
      <c r="AN507" s="23">
        <v>0.73898040955525879</v>
      </c>
      <c r="AO507" s="23">
        <v>0</v>
      </c>
      <c r="AP507" s="23">
        <v>2.8311300630582497</v>
      </c>
      <c r="AQ507" s="24">
        <v>56</v>
      </c>
      <c r="AR507" s="65" t="s">
        <v>75</v>
      </c>
      <c r="AS507" s="157">
        <v>0.2</v>
      </c>
      <c r="AU507" s="32"/>
    </row>
    <row r="508" spans="1:47" ht="18" customHeight="1" x14ac:dyDescent="0.25">
      <c r="A508" s="16">
        <v>507</v>
      </c>
      <c r="B508" s="148" t="s">
        <v>337</v>
      </c>
      <c r="C508" s="150" t="s">
        <v>681</v>
      </c>
      <c r="D508" s="18">
        <v>26.971977299999999</v>
      </c>
      <c r="E508" s="150" t="s">
        <v>848</v>
      </c>
      <c r="F508" s="150" t="s">
        <v>889</v>
      </c>
      <c r="G508" s="18" t="s">
        <v>890</v>
      </c>
      <c r="H508" s="19" t="s">
        <v>704</v>
      </c>
      <c r="I508" s="20">
        <v>397067.74094799999</v>
      </c>
      <c r="J508" s="20">
        <v>352887.53573399998</v>
      </c>
      <c r="K508" s="20">
        <v>44180.20521399998</v>
      </c>
      <c r="L508" s="20">
        <v>8762.9664100000009</v>
      </c>
      <c r="M508" s="20">
        <v>11533.684222</v>
      </c>
      <c r="N508" s="20">
        <v>13255.326449</v>
      </c>
      <c r="O508" s="153">
        <v>1721.642227</v>
      </c>
      <c r="P508" s="21">
        <v>325.53695489355169</v>
      </c>
      <c r="Q508" s="20">
        <v>82567.053698999996</v>
      </c>
      <c r="R508" s="20">
        <v>52855.916669999999</v>
      </c>
      <c r="S508" s="20">
        <v>159321.769203</v>
      </c>
      <c r="T508" s="20">
        <v>54434.283123000001</v>
      </c>
      <c r="U508" s="20">
        <v>242408.871224</v>
      </c>
      <c r="V508" s="20">
        <v>80920.464443999997</v>
      </c>
      <c r="W508" s="20">
        <v>144196.04740899999</v>
      </c>
      <c r="X508" s="20">
        <v>33488.418625999999</v>
      </c>
      <c r="Y508" s="20">
        <v>177684.46603499999</v>
      </c>
      <c r="Z508" s="20">
        <v>64724.405188999997</v>
      </c>
      <c r="AA508" s="21">
        <v>12238.42296737733</v>
      </c>
      <c r="AB508" s="22">
        <v>0.1112661660917597</v>
      </c>
      <c r="AC508" s="22">
        <v>4.3358904525700728E-3</v>
      </c>
      <c r="AD508" s="23">
        <v>7.1022245114499205E-3</v>
      </c>
      <c r="AE508" s="23">
        <v>2.6599583603320553E-2</v>
      </c>
      <c r="AF508" s="24">
        <v>1.1492707962054347</v>
      </c>
      <c r="AG508" s="27">
        <v>0.10489692377695466</v>
      </c>
      <c r="AH508" s="27">
        <v>1.1048969237769546</v>
      </c>
      <c r="AI508" s="27">
        <v>0.53229417090949582</v>
      </c>
      <c r="AJ508" s="27">
        <v>26.251159868979386</v>
      </c>
      <c r="AK508" s="27">
        <v>4.2739509274541785</v>
      </c>
      <c r="AL508" s="27">
        <v>7.5122666668908229</v>
      </c>
      <c r="AM508" s="27">
        <v>7.2944423654993962</v>
      </c>
      <c r="AN508" s="23">
        <v>0.73299489881626123</v>
      </c>
      <c r="AO508" s="23">
        <v>0.51740017584111231</v>
      </c>
      <c r="AP508" s="23">
        <v>2.7452467970334893</v>
      </c>
      <c r="AQ508" s="24">
        <v>61.2</v>
      </c>
      <c r="AR508" s="65" t="s">
        <v>73</v>
      </c>
      <c r="AS508" s="157">
        <v>0.3</v>
      </c>
      <c r="AU508" s="32"/>
    </row>
    <row r="509" spans="1:47" ht="18" customHeight="1" x14ac:dyDescent="0.25">
      <c r="A509" s="16">
        <v>508</v>
      </c>
      <c r="B509" s="148" t="s">
        <v>338</v>
      </c>
      <c r="C509" s="150" t="s">
        <v>681</v>
      </c>
      <c r="D509" s="18">
        <v>41.941278000000004</v>
      </c>
      <c r="E509" s="150" t="s">
        <v>848</v>
      </c>
      <c r="F509" s="150" t="s">
        <v>849</v>
      </c>
      <c r="G509" s="18" t="s">
        <v>847</v>
      </c>
      <c r="H509" s="19" t="s">
        <v>704</v>
      </c>
      <c r="I509" s="20">
        <v>71279.370983000001</v>
      </c>
      <c r="J509" s="20">
        <v>68492.204908</v>
      </c>
      <c r="K509" s="20">
        <v>2787.1660750000001</v>
      </c>
      <c r="L509" s="20">
        <v>-1249.6171770000001</v>
      </c>
      <c r="M509" s="20">
        <v>3350.2826209999998</v>
      </c>
      <c r="N509" s="20">
        <v>-2527.582081</v>
      </c>
      <c r="O509" s="153">
        <v>-6254.4614519999996</v>
      </c>
      <c r="P509" s="21">
        <v>-1834.2282240326583</v>
      </c>
      <c r="Q509" s="20">
        <v>48160.735304000002</v>
      </c>
      <c r="R509" s="20">
        <v>11858.935512</v>
      </c>
      <c r="S509" s="20">
        <v>80219.860293999998</v>
      </c>
      <c r="T509" s="20">
        <v>24595.556639999999</v>
      </c>
      <c r="U509" s="20">
        <v>108505.857925</v>
      </c>
      <c r="V509" s="20">
        <v>33421</v>
      </c>
      <c r="W509" s="20">
        <v>78261.261692</v>
      </c>
      <c r="X509" s="20">
        <v>0</v>
      </c>
      <c r="Y509" s="20">
        <v>78339.459098000007</v>
      </c>
      <c r="Z509" s="20">
        <v>30166.398827000001</v>
      </c>
      <c r="AA509" s="21">
        <v>8846.8144812396986</v>
      </c>
      <c r="AB509" s="22">
        <v>3.9102001554765883E-2</v>
      </c>
      <c r="AC509" s="22">
        <v>-8.7745744185813268E-2</v>
      </c>
      <c r="AD509" s="23">
        <v>-5.764169392884877E-2</v>
      </c>
      <c r="AE509" s="23">
        <v>-0.20733205470989244</v>
      </c>
      <c r="AF509" s="24">
        <v>-0.75443846592427533</v>
      </c>
      <c r="AG509" s="27">
        <v>2.5026412297160926E-2</v>
      </c>
      <c r="AH509" s="27">
        <v>1.0250264122971608</v>
      </c>
      <c r="AI509" s="27">
        <v>0.40964232235572473</v>
      </c>
      <c r="AJ509" s="27">
        <v>36.393047003206256</v>
      </c>
      <c r="AK509" s="27">
        <v>1.4221586210356585</v>
      </c>
      <c r="AL509" s="27">
        <v>6.0106044856111032</v>
      </c>
      <c r="AM509" s="27">
        <v>2.8980588659285575</v>
      </c>
      <c r="AN509" s="23">
        <v>0.72198368453202577</v>
      </c>
      <c r="AO509" s="23">
        <v>0</v>
      </c>
      <c r="AP509" s="23">
        <v>2.5969112039944058</v>
      </c>
      <c r="AQ509" s="24">
        <v>55.6</v>
      </c>
      <c r="AR509" s="65" t="s">
        <v>77</v>
      </c>
      <c r="AS509" s="157">
        <v>0.2</v>
      </c>
      <c r="AU509" s="32"/>
    </row>
    <row r="510" spans="1:47" ht="18" customHeight="1" x14ac:dyDescent="0.25">
      <c r="A510" s="16">
        <v>509</v>
      </c>
      <c r="B510" s="148" t="s">
        <v>339</v>
      </c>
      <c r="C510" s="150" t="s">
        <v>681</v>
      </c>
      <c r="D510" s="18">
        <v>60</v>
      </c>
      <c r="E510" s="150" t="s">
        <v>869</v>
      </c>
      <c r="F510" s="150" t="s">
        <v>891</v>
      </c>
      <c r="G510" s="18" t="s">
        <v>892</v>
      </c>
      <c r="H510" s="19" t="s">
        <v>704</v>
      </c>
      <c r="I510" s="20">
        <v>108515.83134400001</v>
      </c>
      <c r="J510" s="20">
        <v>89096.579813000004</v>
      </c>
      <c r="K510" s="20">
        <v>19419.251531000002</v>
      </c>
      <c r="L510" s="20">
        <v>7362.4945740000003</v>
      </c>
      <c r="M510" s="20">
        <v>4332.715021</v>
      </c>
      <c r="N510" s="20">
        <v>5597.3964479999995</v>
      </c>
      <c r="O510" s="153">
        <v>286.970552</v>
      </c>
      <c r="P510" s="21">
        <v>57.394110400000002</v>
      </c>
      <c r="Q510" s="20">
        <v>15778.097917999999</v>
      </c>
      <c r="R510" s="20">
        <v>15692.352258999999</v>
      </c>
      <c r="S510" s="20">
        <v>34377.814165999996</v>
      </c>
      <c r="T510" s="20">
        <v>66745.510848000005</v>
      </c>
      <c r="U510" s="20">
        <v>101465.47302200001</v>
      </c>
      <c r="V510" s="20">
        <v>31880.408635</v>
      </c>
      <c r="W510" s="20">
        <v>41930.415946000001</v>
      </c>
      <c r="X510" s="20">
        <v>7740.9745030000004</v>
      </c>
      <c r="Y510" s="20">
        <v>49671.390448999999</v>
      </c>
      <c r="Z510" s="20">
        <v>51794.082573</v>
      </c>
      <c r="AA510" s="21">
        <v>10358.816514599999</v>
      </c>
      <c r="AB510" s="22">
        <v>0.1789531655472473</v>
      </c>
      <c r="AC510" s="22">
        <v>2.6445040179463824E-3</v>
      </c>
      <c r="AD510" s="23">
        <v>2.8282581596774138E-3</v>
      </c>
      <c r="AE510" s="23">
        <v>5.5406049831182129E-3</v>
      </c>
      <c r="AF510" s="24">
        <v>1.2918912092926222</v>
      </c>
      <c r="AG510" s="27">
        <v>-0.18012227185455559</v>
      </c>
      <c r="AH510" s="27">
        <v>0.81987772814544446</v>
      </c>
      <c r="AI510" s="27">
        <v>0.4435853026584235</v>
      </c>
      <c r="AJ510" s="27">
        <v>-14.368006483720626</v>
      </c>
      <c r="AK510" s="27">
        <v>5.6468517482932254</v>
      </c>
      <c r="AL510" s="27">
        <v>6.9152049070121508</v>
      </c>
      <c r="AM510" s="27">
        <v>1.6258146797486326</v>
      </c>
      <c r="AN510" s="23">
        <v>0.48953983034435883</v>
      </c>
      <c r="AO510" s="23">
        <v>0.14945673556606895</v>
      </c>
      <c r="AP510" s="23">
        <v>0.95901670579823051</v>
      </c>
      <c r="AQ510" s="24">
        <v>59.6</v>
      </c>
      <c r="AR510" s="65" t="s">
        <v>75</v>
      </c>
      <c r="AS510" s="157">
        <v>0.2</v>
      </c>
      <c r="AU510" s="32"/>
    </row>
    <row r="511" spans="1:47" ht="18" customHeight="1" x14ac:dyDescent="0.25">
      <c r="A511" s="16">
        <v>510</v>
      </c>
      <c r="B511" s="148" t="s">
        <v>340</v>
      </c>
      <c r="C511" s="150" t="s">
        <v>681</v>
      </c>
      <c r="D511" s="18">
        <v>27.371462400000002</v>
      </c>
      <c r="E511" s="150" t="s">
        <v>829</v>
      </c>
      <c r="F511" s="150" t="s">
        <v>866</v>
      </c>
      <c r="G511" s="18" t="s">
        <v>867</v>
      </c>
      <c r="H511" s="19" t="s">
        <v>704</v>
      </c>
      <c r="I511" s="20">
        <v>165241.387346</v>
      </c>
      <c r="J511" s="20">
        <v>157788.25573</v>
      </c>
      <c r="K511" s="20">
        <v>7453.131616000006</v>
      </c>
      <c r="L511" s="20">
        <v>4265.6794300000001</v>
      </c>
      <c r="M511" s="20">
        <v>2924.5335460000001</v>
      </c>
      <c r="N511" s="20">
        <v>31255.758115999997</v>
      </c>
      <c r="O511" s="153">
        <v>22398.343960999999</v>
      </c>
      <c r="P511" s="21">
        <v>1309.2961499053847</v>
      </c>
      <c r="Q511" s="20">
        <v>41515.602211999998</v>
      </c>
      <c r="R511" s="20">
        <v>53199.778698000002</v>
      </c>
      <c r="S511" s="20">
        <v>198621.32032900001</v>
      </c>
      <c r="T511" s="20">
        <v>10572.522854000001</v>
      </c>
      <c r="U511" s="20">
        <v>246376.52463199999</v>
      </c>
      <c r="V511" s="20">
        <v>13270.207177</v>
      </c>
      <c r="W511" s="20">
        <v>51891.054730000003</v>
      </c>
      <c r="X511" s="20">
        <v>5380.7323829999996</v>
      </c>
      <c r="Y511" s="20">
        <v>57271.787112999998</v>
      </c>
      <c r="Z511" s="20">
        <v>189104.73751899999</v>
      </c>
      <c r="AA511" s="21">
        <v>11054.125483277065</v>
      </c>
      <c r="AB511" s="22">
        <v>4.5104508838296337E-2</v>
      </c>
      <c r="AC511" s="22">
        <v>0.13554923691181534</v>
      </c>
      <c r="AD511" s="23">
        <v>9.0911031375474016E-2</v>
      </c>
      <c r="AE511" s="23">
        <v>0.11844411861310224</v>
      </c>
      <c r="AF511" s="24">
        <v>10.687433610994043</v>
      </c>
      <c r="AG511" s="27">
        <v>2.8276601114097262</v>
      </c>
      <c r="AH511" s="27">
        <v>3.8276601114097262</v>
      </c>
      <c r="AI511" s="27">
        <v>3.0276069533458876</v>
      </c>
      <c r="AJ511" s="27">
        <v>1.1261574881734975</v>
      </c>
      <c r="AK511" s="27">
        <v>3.8006977454946238</v>
      </c>
      <c r="AL511" s="27">
        <v>3.1060540361272615</v>
      </c>
      <c r="AM511" s="27">
        <v>15.629324204627535</v>
      </c>
      <c r="AN511" s="23">
        <v>0.2324563478543418</v>
      </c>
      <c r="AO511" s="23">
        <v>2.8453715404456112E-2</v>
      </c>
      <c r="AP511" s="23">
        <v>0.30285749508124149</v>
      </c>
      <c r="AQ511" s="24">
        <v>78.400000000000006</v>
      </c>
      <c r="AR511" s="65" t="s">
        <v>66</v>
      </c>
      <c r="AS511" s="157">
        <v>0.5</v>
      </c>
      <c r="AU511" s="32"/>
    </row>
    <row r="512" spans="1:47" ht="18" customHeight="1" x14ac:dyDescent="0.25">
      <c r="A512" s="16">
        <v>511</v>
      </c>
      <c r="B512" s="148" t="s">
        <v>781</v>
      </c>
      <c r="C512" s="150" t="s">
        <v>681</v>
      </c>
      <c r="D512" s="18">
        <v>360</v>
      </c>
      <c r="E512" s="150" t="s">
        <v>829</v>
      </c>
      <c r="F512" s="150" t="s">
        <v>898</v>
      </c>
      <c r="G512" s="18" t="s">
        <v>897</v>
      </c>
      <c r="H512" s="19" t="s">
        <v>704</v>
      </c>
      <c r="I512" s="20" t="e">
        <v>#N/A</v>
      </c>
      <c r="J512" s="20" t="e">
        <v>#N/A</v>
      </c>
      <c r="K512" s="20" t="e">
        <v>#N/A</v>
      </c>
      <c r="L512" s="20" t="e">
        <v>#N/A</v>
      </c>
      <c r="M512" s="20" t="e">
        <v>#N/A</v>
      </c>
      <c r="N512" s="20" t="e">
        <v>#N/A</v>
      </c>
      <c r="O512" s="153" t="e">
        <v>#N/A</v>
      </c>
      <c r="P512" s="21" t="e">
        <v>#N/A</v>
      </c>
      <c r="Q512" s="20" t="e">
        <v>#N/A</v>
      </c>
      <c r="R512" s="20" t="e">
        <v>#N/A</v>
      </c>
      <c r="S512" s="20" t="e">
        <v>#N/A</v>
      </c>
      <c r="T512" s="20" t="e">
        <v>#N/A</v>
      </c>
      <c r="U512" s="20" t="e">
        <v>#N/A</v>
      </c>
      <c r="V512" s="20" t="e">
        <v>#N/A</v>
      </c>
      <c r="W512" s="20" t="e">
        <v>#N/A</v>
      </c>
      <c r="X512" s="20" t="e">
        <v>#N/A</v>
      </c>
      <c r="Y512" s="20" t="e">
        <v>#N/A</v>
      </c>
      <c r="Z512" s="20" t="e">
        <v>#N/A</v>
      </c>
      <c r="AA512" s="21" t="e">
        <v>#N/A</v>
      </c>
      <c r="AB512" s="22" t="e">
        <v>#N/A</v>
      </c>
      <c r="AC512" s="22" t="e">
        <v>#N/A</v>
      </c>
      <c r="AD512" s="23" t="e">
        <v>#N/A</v>
      </c>
      <c r="AE512" s="23" t="e">
        <v>#N/A</v>
      </c>
      <c r="AF512" s="24" t="e">
        <v>#N/A</v>
      </c>
      <c r="AG512" s="27" t="e">
        <v>#N/A</v>
      </c>
      <c r="AH512" s="27" t="e">
        <v>#N/A</v>
      </c>
      <c r="AI512" s="27" t="e">
        <v>#N/A</v>
      </c>
      <c r="AJ512" s="27" t="e">
        <v>#N/A</v>
      </c>
      <c r="AK512" s="27" t="e">
        <v>#N/A</v>
      </c>
      <c r="AL512" s="27" t="e">
        <v>#N/A</v>
      </c>
      <c r="AM512" s="27" t="e">
        <v>#N/A</v>
      </c>
      <c r="AN512" s="23" t="e">
        <v>#N/A</v>
      </c>
      <c r="AO512" s="23" t="e">
        <v>#N/A</v>
      </c>
      <c r="AP512" s="23" t="e">
        <v>#N/A</v>
      </c>
      <c r="AQ512" s="24" t="e">
        <v>#N/A</v>
      </c>
      <c r="AR512" s="65" t="e">
        <v>#N/A</v>
      </c>
      <c r="AS512" s="157" t="e">
        <v>#N/A</v>
      </c>
      <c r="AU512" s="32"/>
    </row>
    <row r="513" spans="1:47" ht="18" customHeight="1" x14ac:dyDescent="0.25">
      <c r="A513" s="16">
        <v>512</v>
      </c>
      <c r="B513" s="148" t="s">
        <v>797</v>
      </c>
      <c r="C513" s="150" t="s">
        <v>681</v>
      </c>
      <c r="D513" s="18">
        <v>149.18394120000002</v>
      </c>
      <c r="E513" s="150" t="s">
        <v>844</v>
      </c>
      <c r="F513" s="150" t="s">
        <v>845</v>
      </c>
      <c r="G513" s="18" t="s">
        <v>904</v>
      </c>
      <c r="H513" s="19" t="s">
        <v>704</v>
      </c>
      <c r="I513" s="20">
        <v>101107.879932</v>
      </c>
      <c r="J513" s="20">
        <v>85445.573122999995</v>
      </c>
      <c r="K513" s="20">
        <v>15662.306809000002</v>
      </c>
      <c r="L513" s="20">
        <v>12025.899746999999</v>
      </c>
      <c r="M513" s="20">
        <v>25.616976999999999</v>
      </c>
      <c r="N513" s="20">
        <v>14131.030891</v>
      </c>
      <c r="O513" s="153">
        <v>9203.3821179999995</v>
      </c>
      <c r="P513" s="21">
        <v>259.10432841949881</v>
      </c>
      <c r="Q513" s="20">
        <v>44498.572895999998</v>
      </c>
      <c r="R513" s="20">
        <v>22068.488872999998</v>
      </c>
      <c r="S513" s="20">
        <v>215381.129116</v>
      </c>
      <c r="T513" s="20">
        <v>3133.1313129999999</v>
      </c>
      <c r="U513" s="20">
        <v>752984.87812100002</v>
      </c>
      <c r="V513" s="20">
        <v>0</v>
      </c>
      <c r="W513" s="20">
        <v>272529.46016999998</v>
      </c>
      <c r="X513" s="20">
        <v>581</v>
      </c>
      <c r="Y513" s="20">
        <v>273110.46016999998</v>
      </c>
      <c r="Z513" s="20">
        <v>479874.41795099998</v>
      </c>
      <c r="AA513" s="21">
        <v>13509.983307735538</v>
      </c>
      <c r="AB513" s="22">
        <v>0.1549068857890569</v>
      </c>
      <c r="AC513" s="22">
        <v>9.1025369379614376E-2</v>
      </c>
      <c r="AD513" s="23">
        <v>1.2222532464351924E-2</v>
      </c>
      <c r="AE513" s="23">
        <v>1.9178730463059936E-2</v>
      </c>
      <c r="AF513" s="24">
        <v>551.62757459633121</v>
      </c>
      <c r="AG513" s="27">
        <v>-0.20969597568773543</v>
      </c>
      <c r="AH513" s="27">
        <v>0.79030402431226454</v>
      </c>
      <c r="AI513" s="27">
        <v>0.62702416140040751</v>
      </c>
      <c r="AJ513" s="27">
        <v>-1.7692184192826601</v>
      </c>
      <c r="AK513" s="27">
        <v>1.9201868186357218</v>
      </c>
      <c r="AL513" s="27">
        <v>4.5815497614656273</v>
      </c>
      <c r="AM513" s="27">
        <v>32.270552948892636</v>
      </c>
      <c r="AN513" s="23">
        <v>0.36270377813100357</v>
      </c>
      <c r="AO513" s="23">
        <v>1.2107334299686005E-3</v>
      </c>
      <c r="AP513" s="23">
        <v>0.56912902616510663</v>
      </c>
      <c r="AQ513" s="24">
        <v>63.199999999999996</v>
      </c>
      <c r="AR513" s="65" t="s">
        <v>73</v>
      </c>
      <c r="AS513" s="157">
        <v>0.3</v>
      </c>
      <c r="AU513" s="32"/>
    </row>
    <row r="514" spans="1:47" ht="18" customHeight="1" x14ac:dyDescent="0.25">
      <c r="A514" s="16">
        <v>513</v>
      </c>
      <c r="B514" s="148" t="s">
        <v>344</v>
      </c>
      <c r="C514" s="150" t="s">
        <v>681</v>
      </c>
      <c r="D514" s="18">
        <v>74.676579799999999</v>
      </c>
      <c r="E514" s="150" t="s">
        <v>844</v>
      </c>
      <c r="F514" s="150" t="s">
        <v>879</v>
      </c>
      <c r="G514" s="18" t="s">
        <v>880</v>
      </c>
      <c r="H514" s="19" t="s">
        <v>704</v>
      </c>
      <c r="I514" s="20">
        <v>1035258.71302</v>
      </c>
      <c r="J514" s="20">
        <v>902079.68448699999</v>
      </c>
      <c r="K514" s="20">
        <v>133179.028533</v>
      </c>
      <c r="L514" s="20">
        <v>33855.708524000001</v>
      </c>
      <c r="M514" s="20">
        <v>26891.267292</v>
      </c>
      <c r="N514" s="20">
        <v>44420.882781</v>
      </c>
      <c r="O514" s="153">
        <v>14563.838543</v>
      </c>
      <c r="P514" s="21">
        <v>916.59615958063182</v>
      </c>
      <c r="Q514" s="20">
        <v>280677.86329399998</v>
      </c>
      <c r="R514" s="20">
        <v>253946.78832699999</v>
      </c>
      <c r="S514" s="20">
        <v>606792.96348799998</v>
      </c>
      <c r="T514" s="20">
        <v>28257.487638999999</v>
      </c>
      <c r="U514" s="20">
        <v>668438.46673800005</v>
      </c>
      <c r="V514" s="20">
        <v>349163.50319399999</v>
      </c>
      <c r="W514" s="20">
        <v>455066.02915299998</v>
      </c>
      <c r="X514" s="20">
        <v>507.9</v>
      </c>
      <c r="Y514" s="20">
        <v>455573.929153</v>
      </c>
      <c r="Z514" s="20">
        <v>212864.53758500001</v>
      </c>
      <c r="AA514" s="21">
        <v>13396.936328650569</v>
      </c>
      <c r="AB514" s="22">
        <v>0.12864323367489217</v>
      </c>
      <c r="AC514" s="22">
        <v>1.4067825133792081E-2</v>
      </c>
      <c r="AD514" s="23">
        <v>2.1787852237277684E-2</v>
      </c>
      <c r="AE514" s="23">
        <v>6.8418341111348521E-2</v>
      </c>
      <c r="AF514" s="24">
        <v>1.6518701888852581</v>
      </c>
      <c r="AG514" s="27">
        <v>0.33341740454106089</v>
      </c>
      <c r="AH514" s="27">
        <v>1.3334174045410609</v>
      </c>
      <c r="AI514" s="27">
        <v>0.71663248694038473</v>
      </c>
      <c r="AJ514" s="27">
        <v>6.8231703062966922</v>
      </c>
      <c r="AK514" s="27">
        <v>3.2139324202497006</v>
      </c>
      <c r="AL514" s="27">
        <v>4.0766757470739385</v>
      </c>
      <c r="AM514" s="27">
        <v>36.636615620108138</v>
      </c>
      <c r="AN514" s="23">
        <v>0.6815495394455896</v>
      </c>
      <c r="AO514" s="23">
        <v>2.3860244912668363E-3</v>
      </c>
      <c r="AP514" s="23">
        <v>2.1402058526121688</v>
      </c>
      <c r="AQ514" s="24">
        <v>59.2</v>
      </c>
      <c r="AR514" s="65" t="s">
        <v>75</v>
      </c>
      <c r="AS514" s="157">
        <v>0.2</v>
      </c>
      <c r="AU514" s="32"/>
    </row>
    <row r="515" spans="1:47" ht="18" customHeight="1" x14ac:dyDescent="0.25">
      <c r="A515" s="16">
        <v>514</v>
      </c>
      <c r="B515" s="148" t="s">
        <v>824</v>
      </c>
      <c r="C515" s="150" t="s">
        <v>681</v>
      </c>
      <c r="D515" s="18">
        <v>258.20639999999997</v>
      </c>
      <c r="E515" s="150" t="s">
        <v>844</v>
      </c>
      <c r="F515" s="150" t="s">
        <v>861</v>
      </c>
      <c r="G515" s="18" t="s">
        <v>862</v>
      </c>
      <c r="H515" s="19" t="s">
        <v>704</v>
      </c>
      <c r="I515" s="20">
        <v>180737.05885500001</v>
      </c>
      <c r="J515" s="20">
        <v>153492.315336</v>
      </c>
      <c r="K515" s="20">
        <v>27244.743518999996</v>
      </c>
      <c r="L515" s="20">
        <v>8714.8007830000006</v>
      </c>
      <c r="M515" s="20">
        <v>48.934486</v>
      </c>
      <c r="N515" s="20">
        <v>13023.820038</v>
      </c>
      <c r="O515" s="153">
        <v>10327.098593999999</v>
      </c>
      <c r="P515" s="21">
        <v>479.946210194635</v>
      </c>
      <c r="Q515" s="20">
        <v>2287.5507929999999</v>
      </c>
      <c r="R515" s="20">
        <v>25187.620363000002</v>
      </c>
      <c r="S515" s="20">
        <v>67677.185991000006</v>
      </c>
      <c r="T515" s="20">
        <v>168321.68557999999</v>
      </c>
      <c r="U515" s="20">
        <v>250364.02222300001</v>
      </c>
      <c r="V515" s="20">
        <v>0</v>
      </c>
      <c r="W515" s="20">
        <v>28051.498835999999</v>
      </c>
      <c r="X515" s="20">
        <v>0</v>
      </c>
      <c r="Y515" s="20">
        <v>28051.498835999999</v>
      </c>
      <c r="Z515" s="20">
        <v>222312.52338699999</v>
      </c>
      <c r="AA515" s="21">
        <v>10331.851885328946</v>
      </c>
      <c r="AB515" s="22">
        <v>0.15074243042129865</v>
      </c>
      <c r="AC515" s="22">
        <v>5.7138799643105427E-2</v>
      </c>
      <c r="AD515" s="23">
        <v>4.1248333136306707E-2</v>
      </c>
      <c r="AE515" s="23">
        <v>4.6453067225649104E-2</v>
      </c>
      <c r="AF515" s="24">
        <v>266.14809110286762</v>
      </c>
      <c r="AG515" s="27">
        <v>1.4126049872296389</v>
      </c>
      <c r="AH515" s="27">
        <v>2.4126049872296389</v>
      </c>
      <c r="AI515" s="27">
        <v>2.3310567317737036</v>
      </c>
      <c r="AJ515" s="27">
        <v>4.5611085089333132</v>
      </c>
      <c r="AK515" s="27">
        <v>67.098975815397338</v>
      </c>
      <c r="AL515" s="27">
        <v>7.1756305776506908</v>
      </c>
      <c r="AM515" s="27">
        <v>1.0737597965004886</v>
      </c>
      <c r="AN515" s="23">
        <v>0.11204285099324073</v>
      </c>
      <c r="AO515" s="23">
        <v>0</v>
      </c>
      <c r="AP515" s="23">
        <v>0.12618047066636978</v>
      </c>
      <c r="AQ515" s="24">
        <v>74.400000000000006</v>
      </c>
      <c r="AR515" s="65" t="s">
        <v>68</v>
      </c>
      <c r="AS515" s="157">
        <v>0.3</v>
      </c>
      <c r="AU515" s="32"/>
    </row>
    <row r="516" spans="1:47" ht="18" customHeight="1" x14ac:dyDescent="0.25">
      <c r="A516" s="16">
        <v>515</v>
      </c>
      <c r="B516" s="148" t="s">
        <v>347</v>
      </c>
      <c r="C516" s="150" t="s">
        <v>681</v>
      </c>
      <c r="D516" s="18">
        <v>225.69465639999999</v>
      </c>
      <c r="E516" s="150" t="s">
        <v>842</v>
      </c>
      <c r="F516" s="150" t="s">
        <v>846</v>
      </c>
      <c r="G516" s="18" t="s">
        <v>847</v>
      </c>
      <c r="H516" s="19" t="s">
        <v>704</v>
      </c>
      <c r="I516" s="20">
        <v>2495619.4395570001</v>
      </c>
      <c r="J516" s="20">
        <v>1980495.3457810001</v>
      </c>
      <c r="K516" s="20">
        <v>515124.09377599979</v>
      </c>
      <c r="L516" s="20">
        <v>275988.81115199998</v>
      </c>
      <c r="M516" s="20">
        <v>182273.580972</v>
      </c>
      <c r="N516" s="20">
        <v>299478.14520799997</v>
      </c>
      <c r="O516" s="153">
        <v>84700.778441999995</v>
      </c>
      <c r="P516" s="21">
        <v>2289.2644280442964</v>
      </c>
      <c r="Q516" s="20">
        <v>762662.89468400006</v>
      </c>
      <c r="R516" s="20">
        <v>9730.4566169999998</v>
      </c>
      <c r="S516" s="20">
        <v>862675.19668599998</v>
      </c>
      <c r="T516" s="20">
        <v>2107421.2608090001</v>
      </c>
      <c r="U516" s="20">
        <v>3211214.6707560001</v>
      </c>
      <c r="V516" s="20">
        <v>473437.59576900001</v>
      </c>
      <c r="W516" s="20">
        <v>1177263.8345679999</v>
      </c>
      <c r="X516" s="20">
        <v>1580598.4875719999</v>
      </c>
      <c r="Y516" s="20">
        <v>2757862.3221399998</v>
      </c>
      <c r="Z516" s="20">
        <v>453352.34861599997</v>
      </c>
      <c r="AA516" s="21">
        <v>12253.056278197289</v>
      </c>
      <c r="AB516" s="22">
        <v>0.20641131640946025</v>
      </c>
      <c r="AC516" s="22">
        <v>3.3939781482482487E-2</v>
      </c>
      <c r="AD516" s="23">
        <v>2.6376554396489262E-2</v>
      </c>
      <c r="AE516" s="23">
        <v>0.18683211568347588</v>
      </c>
      <c r="AF516" s="24">
        <v>1.6430145477528331</v>
      </c>
      <c r="AG516" s="27">
        <v>-0.26722016649516722</v>
      </c>
      <c r="AH516" s="27">
        <v>0.73277983350483278</v>
      </c>
      <c r="AI516" s="27">
        <v>8.495317622553121E-2</v>
      </c>
      <c r="AJ516" s="27">
        <v>-7.9329611404881373</v>
      </c>
      <c r="AK516" s="27">
        <v>2.5968161812849093</v>
      </c>
      <c r="AL516" s="27">
        <v>256.47505947428243</v>
      </c>
      <c r="AM516" s="27">
        <v>1.1842053062513842</v>
      </c>
      <c r="AN516" s="23">
        <v>0.85882216074041862</v>
      </c>
      <c r="AO516" s="23">
        <v>3.4864680692562238</v>
      </c>
      <c r="AP516" s="23">
        <v>6.0832646628152212</v>
      </c>
      <c r="AQ516" s="24">
        <v>49.199999999999996</v>
      </c>
      <c r="AR516" s="65" t="s">
        <v>78</v>
      </c>
      <c r="AS516" s="157">
        <v>0.2</v>
      </c>
      <c r="AU516" s="32"/>
    </row>
    <row r="517" spans="1:47" ht="18" customHeight="1" x14ac:dyDescent="0.25">
      <c r="A517" s="16">
        <v>516</v>
      </c>
      <c r="B517" s="148" t="s">
        <v>348</v>
      </c>
      <c r="C517" s="150" t="s">
        <v>681</v>
      </c>
      <c r="D517" s="18">
        <v>172.39770000000001</v>
      </c>
      <c r="E517" s="150" t="s">
        <v>874</v>
      </c>
      <c r="F517" s="150" t="s">
        <v>877</v>
      </c>
      <c r="G517" s="18" t="s">
        <v>873</v>
      </c>
      <c r="H517" s="19" t="s">
        <v>704</v>
      </c>
      <c r="I517" s="20">
        <v>1101228.876774</v>
      </c>
      <c r="J517" s="20">
        <v>1024656.6392879999</v>
      </c>
      <c r="K517" s="20">
        <v>76572.237486000013</v>
      </c>
      <c r="L517" s="20">
        <v>43680.282009000002</v>
      </c>
      <c r="M517" s="20">
        <v>0</v>
      </c>
      <c r="N517" s="20">
        <v>46387.961096999999</v>
      </c>
      <c r="O517" s="153">
        <v>37725.279580000002</v>
      </c>
      <c r="P517" s="21">
        <v>2932.2824281994481</v>
      </c>
      <c r="Q517" s="20">
        <v>86208.471181000001</v>
      </c>
      <c r="R517" s="20">
        <v>174884.33984</v>
      </c>
      <c r="S517" s="20">
        <v>299851.776747</v>
      </c>
      <c r="T517" s="20">
        <v>133408.481551</v>
      </c>
      <c r="U517" s="20">
        <v>436301.44554599997</v>
      </c>
      <c r="V517" s="20">
        <v>0</v>
      </c>
      <c r="W517" s="20">
        <v>188031.74528800001</v>
      </c>
      <c r="X517" s="20">
        <v>0</v>
      </c>
      <c r="Y517" s="20">
        <v>188031.74528800001</v>
      </c>
      <c r="Z517" s="20">
        <v>248269.700258</v>
      </c>
      <c r="AA517" s="21">
        <v>19297.322316116748</v>
      </c>
      <c r="AB517" s="22">
        <v>6.9533444954980567E-2</v>
      </c>
      <c r="AC517" s="22">
        <v>3.425743764594559E-2</v>
      </c>
      <c r="AD517" s="23">
        <v>8.6466088905090652E-2</v>
      </c>
      <c r="AE517" s="23">
        <v>0.15195281397929822</v>
      </c>
      <c r="AF517" s="24">
        <v>100</v>
      </c>
      <c r="AG517" s="27">
        <v>0.5946869837735651</v>
      </c>
      <c r="AH517" s="27">
        <v>1.5946869837735651</v>
      </c>
      <c r="AI517" s="27">
        <v>1.1362087036886876</v>
      </c>
      <c r="AJ517" s="27">
        <v>9.8482254244202867</v>
      </c>
      <c r="AK517" s="27">
        <v>11.885799913290077</v>
      </c>
      <c r="AL517" s="27">
        <v>6.2968981544116742</v>
      </c>
      <c r="AM517" s="27">
        <v>8.2545642073964931</v>
      </c>
      <c r="AN517" s="23">
        <v>0.43096750470925382</v>
      </c>
      <c r="AO517" s="23">
        <v>0</v>
      </c>
      <c r="AP517" s="23">
        <v>0.757368881875633</v>
      </c>
      <c r="AQ517" s="24">
        <v>79.2</v>
      </c>
      <c r="AR517" s="65" t="s">
        <v>66</v>
      </c>
      <c r="AS517" s="157">
        <v>0.5</v>
      </c>
      <c r="AU517" s="32"/>
    </row>
    <row r="518" spans="1:47" ht="18" customHeight="1" x14ac:dyDescent="0.25">
      <c r="A518" s="16">
        <v>517</v>
      </c>
      <c r="B518" s="148" t="s">
        <v>808</v>
      </c>
      <c r="C518" s="150" t="s">
        <v>681</v>
      </c>
      <c r="D518" s="18">
        <v>316.10000000000002</v>
      </c>
      <c r="E518" s="150" t="s">
        <v>874</v>
      </c>
      <c r="F518" s="150" t="s">
        <v>878</v>
      </c>
      <c r="G518" s="18" t="s">
        <v>873</v>
      </c>
      <c r="H518" s="19" t="s">
        <v>704</v>
      </c>
      <c r="I518" s="20">
        <v>641789.51216100005</v>
      </c>
      <c r="J518" s="20">
        <v>452437.20926999999</v>
      </c>
      <c r="K518" s="20">
        <v>189352.30289099997</v>
      </c>
      <c r="L518" s="20">
        <v>13765.080792000001</v>
      </c>
      <c r="M518" s="20">
        <v>0</v>
      </c>
      <c r="N518" s="20">
        <v>14604.880612000001</v>
      </c>
      <c r="O518" s="153">
        <v>11523.128053</v>
      </c>
      <c r="P518" s="21">
        <v>1057.1677112844036</v>
      </c>
      <c r="Q518" s="20">
        <v>11655.988852</v>
      </c>
      <c r="R518" s="20">
        <v>17173.498407999999</v>
      </c>
      <c r="S518" s="20">
        <v>61451.507001999998</v>
      </c>
      <c r="T518" s="20">
        <v>158540.72167599999</v>
      </c>
      <c r="U518" s="20">
        <v>246863.06555999999</v>
      </c>
      <c r="V518" s="20">
        <v>0</v>
      </c>
      <c r="W518" s="20">
        <v>83153.636939000004</v>
      </c>
      <c r="X518" s="20">
        <v>0</v>
      </c>
      <c r="Y518" s="20">
        <v>84086.052567000006</v>
      </c>
      <c r="Z518" s="20">
        <v>162777.01299300001</v>
      </c>
      <c r="AA518" s="21">
        <v>14933.670916788991</v>
      </c>
      <c r="AB518" s="22">
        <v>0.29503801371484367</v>
      </c>
      <c r="AC518" s="22">
        <v>1.7954684261199481E-2</v>
      </c>
      <c r="AD518" s="23">
        <v>4.6678218253752131E-2</v>
      </c>
      <c r="AE518" s="23">
        <v>7.0790880365248721E-2</v>
      </c>
      <c r="AF518" s="24">
        <v>100</v>
      </c>
      <c r="AG518" s="27">
        <v>-0.26098834321486497</v>
      </c>
      <c r="AH518" s="27">
        <v>0.73901165678513503</v>
      </c>
      <c r="AI518" s="27">
        <v>0.59883752512868538</v>
      </c>
      <c r="AJ518" s="27">
        <v>-29.572650888372564</v>
      </c>
      <c r="AK518" s="27">
        <v>38.815858097905462</v>
      </c>
      <c r="AL518" s="27">
        <v>37.370924485719968</v>
      </c>
      <c r="AM518" s="27">
        <v>4.0481051516378619</v>
      </c>
      <c r="AN518" s="23">
        <v>0.34061819809396687</v>
      </c>
      <c r="AO518" s="23">
        <v>0</v>
      </c>
      <c r="AP518" s="23">
        <v>0.51657203324290024</v>
      </c>
      <c r="AQ518" s="24">
        <v>68.8</v>
      </c>
      <c r="AR518" s="65" t="s">
        <v>71</v>
      </c>
      <c r="AS518" s="157">
        <v>0.3</v>
      </c>
      <c r="AU518" s="32"/>
    </row>
    <row r="519" spans="1:47" ht="18" customHeight="1" x14ac:dyDescent="0.25">
      <c r="A519" s="16">
        <v>518</v>
      </c>
      <c r="B519" s="148" t="s">
        <v>350</v>
      </c>
      <c r="C519" s="150" t="s">
        <v>681</v>
      </c>
      <c r="D519" s="18">
        <v>790.88456699999995</v>
      </c>
      <c r="E519" s="150" t="s">
        <v>795</v>
      </c>
      <c r="F519" s="150" t="s">
        <v>852</v>
      </c>
      <c r="G519" s="18" t="s">
        <v>850</v>
      </c>
      <c r="H519" s="19" t="s">
        <v>704</v>
      </c>
      <c r="I519" s="20">
        <v>39764.283572</v>
      </c>
      <c r="J519" s="20">
        <v>30602.814694000001</v>
      </c>
      <c r="K519" s="20">
        <v>9161.4688780000015</v>
      </c>
      <c r="L519" s="20">
        <v>3526.7773379999999</v>
      </c>
      <c r="M519" s="20">
        <v>3036.9804450000001</v>
      </c>
      <c r="N519" s="20">
        <v>83517.309293999991</v>
      </c>
      <c r="O519" s="153">
        <v>62969.889556000002</v>
      </c>
      <c r="P519" s="21">
        <v>1313.7229135917632</v>
      </c>
      <c r="Q519" s="20">
        <v>618478.88720899995</v>
      </c>
      <c r="R519" s="20">
        <v>14015.346826000001</v>
      </c>
      <c r="S519" s="20">
        <v>1950688.494155</v>
      </c>
      <c r="T519" s="20">
        <v>105632.95621800001</v>
      </c>
      <c r="U519" s="20">
        <v>2147476.4284060001</v>
      </c>
      <c r="V519" s="20">
        <v>600</v>
      </c>
      <c r="W519" s="20">
        <v>1464459.5597020001</v>
      </c>
      <c r="X519" s="20">
        <v>23992.957999999999</v>
      </c>
      <c r="Y519" s="20">
        <v>1491956.1062650001</v>
      </c>
      <c r="Z519" s="20">
        <v>655520.32214099995</v>
      </c>
      <c r="AA519" s="21">
        <v>13675.934221797124</v>
      </c>
      <c r="AB519" s="22">
        <v>0.23039441566730615</v>
      </c>
      <c r="AC519" s="22">
        <v>1.5835791292953212</v>
      </c>
      <c r="AD519" s="23">
        <v>2.9322738411960331E-2</v>
      </c>
      <c r="AE519" s="23">
        <v>9.6060926609160741E-2</v>
      </c>
      <c r="AF519" s="24">
        <v>27.500114276830647</v>
      </c>
      <c r="AG519" s="27">
        <v>0.33201936593724829</v>
      </c>
      <c r="AH519" s="27">
        <v>1.3320193659372483</v>
      </c>
      <c r="AI519" s="27">
        <v>0.90969368059373967</v>
      </c>
      <c r="AJ519" s="27">
        <v>8.178098988850635E-2</v>
      </c>
      <c r="AK519" s="27">
        <v>4.9480775054587305E-2</v>
      </c>
      <c r="AL519" s="27">
        <v>2.8371958300905482</v>
      </c>
      <c r="AM519" s="27">
        <v>0.37643823476772215</v>
      </c>
      <c r="AN519" s="23">
        <v>0.69474853671498926</v>
      </c>
      <c r="AO519" s="23">
        <v>3.660139463203279E-2</v>
      </c>
      <c r="AP519" s="23">
        <v>2.2759875718148765</v>
      </c>
      <c r="AQ519" s="24">
        <v>65.599999999999994</v>
      </c>
      <c r="AR519" s="65" t="s">
        <v>71</v>
      </c>
      <c r="AS519" s="157">
        <v>0.3</v>
      </c>
      <c r="AU519" s="32"/>
    </row>
    <row r="520" spans="1:47" ht="18" customHeight="1" x14ac:dyDescent="0.25">
      <c r="A520" s="16">
        <v>519</v>
      </c>
      <c r="B520" s="148" t="s">
        <v>351</v>
      </c>
      <c r="C520" s="150" t="s">
        <v>681</v>
      </c>
      <c r="D520" s="18">
        <v>76.782019500000004</v>
      </c>
      <c r="E520" s="150" t="s">
        <v>795</v>
      </c>
      <c r="F520" s="150" t="s">
        <v>852</v>
      </c>
      <c r="G520" s="18" t="s">
        <v>904</v>
      </c>
      <c r="H520" s="19" t="s">
        <v>704</v>
      </c>
      <c r="I520" s="20">
        <v>169019.77450299999</v>
      </c>
      <c r="J520" s="20">
        <v>153765.57440799999</v>
      </c>
      <c r="K520" s="20">
        <v>15254.200095</v>
      </c>
      <c r="L520" s="20">
        <v>11619.65857</v>
      </c>
      <c r="M520" s="20">
        <v>1874.0326600000001</v>
      </c>
      <c r="N520" s="20">
        <v>13904.918892000002</v>
      </c>
      <c r="O520" s="153">
        <v>9816.0189850000006</v>
      </c>
      <c r="P520" s="21">
        <v>1725.8761512192318</v>
      </c>
      <c r="Q520" s="20">
        <v>3819.8210060000001</v>
      </c>
      <c r="R520" s="20">
        <v>54246.902367000002</v>
      </c>
      <c r="S520" s="20">
        <v>97664.652967000002</v>
      </c>
      <c r="T520" s="20">
        <v>27344.519308999999</v>
      </c>
      <c r="U520" s="20">
        <v>138192.57823000001</v>
      </c>
      <c r="V520" s="20">
        <v>14762</v>
      </c>
      <c r="W520" s="20">
        <v>59562.912084000003</v>
      </c>
      <c r="X520" s="20">
        <v>4599.113636</v>
      </c>
      <c r="Y520" s="20">
        <v>64162.025719999998</v>
      </c>
      <c r="Z520" s="20">
        <v>74030.552509999994</v>
      </c>
      <c r="AA520" s="21">
        <v>13016.230432503797</v>
      </c>
      <c r="AB520" s="22">
        <v>9.0250978856496147E-2</v>
      </c>
      <c r="AC520" s="22">
        <v>5.8076157147078505E-2</v>
      </c>
      <c r="AD520" s="23">
        <v>7.1031448365213704E-2</v>
      </c>
      <c r="AE520" s="23">
        <v>0.13259416081858985</v>
      </c>
      <c r="AF520" s="24">
        <v>7.4197847181596082</v>
      </c>
      <c r="AG520" s="27">
        <v>0.63968902039688924</v>
      </c>
      <c r="AH520" s="27">
        <v>1.6396890203968892</v>
      </c>
      <c r="AI520" s="27">
        <v>1.5755581565362875</v>
      </c>
      <c r="AJ520" s="27">
        <v>4.436011861558069</v>
      </c>
      <c r="AK520" s="27">
        <v>40.254654384713852</v>
      </c>
      <c r="AL520" s="27">
        <v>3.1157497871402833</v>
      </c>
      <c r="AM520" s="27">
        <v>6.1811207062385591</v>
      </c>
      <c r="AN520" s="23">
        <v>0.46429429526390559</v>
      </c>
      <c r="AO520" s="23">
        <v>6.2124534804447865E-2</v>
      </c>
      <c r="AP520" s="23">
        <v>0.86669656708739329</v>
      </c>
      <c r="AQ520" s="24">
        <v>89.6</v>
      </c>
      <c r="AR520" s="65" t="s">
        <v>64</v>
      </c>
      <c r="AS520" s="157">
        <v>0.5</v>
      </c>
      <c r="AU520" s="32"/>
    </row>
    <row r="521" spans="1:47" ht="18" customHeight="1" x14ac:dyDescent="0.25">
      <c r="A521" s="16">
        <v>520</v>
      </c>
      <c r="B521" s="148" t="s">
        <v>352</v>
      </c>
      <c r="C521" s="150" t="s">
        <v>681</v>
      </c>
      <c r="D521" s="18">
        <v>727.94715500000007</v>
      </c>
      <c r="E521" s="150" t="s">
        <v>833</v>
      </c>
      <c r="F521" s="150" t="s">
        <v>883</v>
      </c>
      <c r="G521" s="18" t="s">
        <v>882</v>
      </c>
      <c r="H521" s="19" t="s">
        <v>704</v>
      </c>
      <c r="I521" s="20">
        <v>1098489.5172329999</v>
      </c>
      <c r="J521" s="20">
        <v>891650.82134999998</v>
      </c>
      <c r="K521" s="20">
        <v>206838.69588300004</v>
      </c>
      <c r="L521" s="20">
        <v>69842.764284000004</v>
      </c>
      <c r="M521" s="20">
        <v>2248.6892680000001</v>
      </c>
      <c r="N521" s="20">
        <v>76159.919278000001</v>
      </c>
      <c r="O521" s="153">
        <v>69201.397091999999</v>
      </c>
      <c r="P521" s="21">
        <v>3089.5723543146482</v>
      </c>
      <c r="Q521" s="20">
        <v>115223.661016</v>
      </c>
      <c r="R521" s="20">
        <v>29409.068195</v>
      </c>
      <c r="S521" s="20">
        <v>214448.85626999999</v>
      </c>
      <c r="T521" s="20">
        <v>267386.62182300002</v>
      </c>
      <c r="U521" s="20">
        <v>541847.61604600016</v>
      </c>
      <c r="V521" s="20">
        <v>27880.980697999999</v>
      </c>
      <c r="W521" s="20">
        <v>233660.023017</v>
      </c>
      <c r="X521" s="20">
        <v>0</v>
      </c>
      <c r="Y521" s="20">
        <v>233760.023017</v>
      </c>
      <c r="Z521" s="20">
        <v>308087.59302899998</v>
      </c>
      <c r="AA521" s="21">
        <v>13754.908862089722</v>
      </c>
      <c r="AB521" s="22">
        <v>0.18829373666123717</v>
      </c>
      <c r="AC521" s="22">
        <v>6.2996866157004699E-2</v>
      </c>
      <c r="AD521" s="23">
        <v>0.12771376129137596</v>
      </c>
      <c r="AE521" s="23">
        <v>0.22461598148642792</v>
      </c>
      <c r="AF521" s="24">
        <v>33.868583072723588</v>
      </c>
      <c r="AG521" s="27">
        <v>-8.2218457821526009E-2</v>
      </c>
      <c r="AH521" s="27">
        <v>0.91778154217847396</v>
      </c>
      <c r="AI521" s="27">
        <v>0.42465627612636514</v>
      </c>
      <c r="AJ521" s="27">
        <v>-57.179739872100093</v>
      </c>
      <c r="AK521" s="27">
        <v>7.738435087791431</v>
      </c>
      <c r="AL521" s="27">
        <v>37.352068074695417</v>
      </c>
      <c r="AM521" s="27">
        <v>4.108244121353831</v>
      </c>
      <c r="AN521" s="23">
        <v>0.43141284762458926</v>
      </c>
      <c r="AO521" s="23">
        <v>0</v>
      </c>
      <c r="AP521" s="23">
        <v>0.75874533186734461</v>
      </c>
      <c r="AQ521" s="24">
        <v>71.600000000000009</v>
      </c>
      <c r="AR521" s="65" t="s">
        <v>68</v>
      </c>
      <c r="AS521" s="157">
        <v>0.3</v>
      </c>
      <c r="AU521" s="32"/>
    </row>
    <row r="522" spans="1:47" ht="18" customHeight="1" x14ac:dyDescent="0.25">
      <c r="A522" s="16">
        <v>521</v>
      </c>
      <c r="B522" s="148" t="s">
        <v>353</v>
      </c>
      <c r="C522" s="150" t="s">
        <v>681</v>
      </c>
      <c r="D522" s="18">
        <v>89.668182000000002</v>
      </c>
      <c r="E522" s="150" t="s">
        <v>848</v>
      </c>
      <c r="F522" s="150" t="s">
        <v>886</v>
      </c>
      <c r="G522" s="18" t="s">
        <v>882</v>
      </c>
      <c r="H522" s="19" t="s">
        <v>704</v>
      </c>
      <c r="I522" s="20">
        <v>483891.98498900002</v>
      </c>
      <c r="J522" s="20">
        <v>406916.15806099999</v>
      </c>
      <c r="K522" s="20">
        <v>76975.82692799998</v>
      </c>
      <c r="L522" s="20">
        <v>16585.562550999999</v>
      </c>
      <c r="M522" s="20">
        <v>2268.2403039999999</v>
      </c>
      <c r="N522" s="20">
        <v>17610.593552999999</v>
      </c>
      <c r="O522" s="153">
        <v>12555.870841</v>
      </c>
      <c r="P522" s="21">
        <v>798.14781784802994</v>
      </c>
      <c r="Q522" s="20">
        <v>129207.472794</v>
      </c>
      <c r="R522" s="20">
        <v>63336.707334999999</v>
      </c>
      <c r="S522" s="20">
        <v>205692.12226599999</v>
      </c>
      <c r="T522" s="20">
        <v>16574.184674</v>
      </c>
      <c r="U522" s="20">
        <v>222821.46865900001</v>
      </c>
      <c r="V522" s="20">
        <v>13261.354686999999</v>
      </c>
      <c r="W522" s="20">
        <v>39949.199003000002</v>
      </c>
      <c r="X522" s="20">
        <v>707.27605000000005</v>
      </c>
      <c r="Y522" s="20">
        <v>40656.475053000002</v>
      </c>
      <c r="Z522" s="20">
        <v>182164.993606</v>
      </c>
      <c r="AA522" s="21">
        <v>11579.809475274073</v>
      </c>
      <c r="AB522" s="22">
        <v>0.1590764660624619</v>
      </c>
      <c r="AC522" s="22">
        <v>2.5947672684195056E-2</v>
      </c>
      <c r="AD522" s="23">
        <v>5.6349466308451487E-2</v>
      </c>
      <c r="AE522" s="23">
        <v>6.8925816055288705E-2</v>
      </c>
      <c r="AF522" s="24">
        <v>7.7639893453722877</v>
      </c>
      <c r="AG522" s="27">
        <v>4.1488422145974297</v>
      </c>
      <c r="AH522" s="27">
        <v>5.1488422145974306</v>
      </c>
      <c r="AI522" s="27">
        <v>1.9145477601755254</v>
      </c>
      <c r="AJ522" s="27">
        <v>2.919533307742876</v>
      </c>
      <c r="AK522" s="27">
        <v>3.1493237137279255</v>
      </c>
      <c r="AL522" s="27">
        <v>7.6399927522219055</v>
      </c>
      <c r="AM522" s="27">
        <v>29.195522706349688</v>
      </c>
      <c r="AN522" s="23">
        <v>0.18246210878009955</v>
      </c>
      <c r="AO522" s="23">
        <v>3.8826123285231702E-3</v>
      </c>
      <c r="AP522" s="23">
        <v>0.22318489545216821</v>
      </c>
      <c r="AQ522" s="24">
        <v>82.800000000000011</v>
      </c>
      <c r="AR522" s="65" t="s">
        <v>64</v>
      </c>
      <c r="AS522" s="157">
        <v>0.5</v>
      </c>
      <c r="AU522" s="32"/>
    </row>
    <row r="523" spans="1:47" ht="18" customHeight="1" x14ac:dyDescent="0.25">
      <c r="A523" s="16">
        <v>522</v>
      </c>
      <c r="B523" s="148" t="s">
        <v>354</v>
      </c>
      <c r="C523" s="150" t="s">
        <v>681</v>
      </c>
      <c r="D523" s="18">
        <v>10.119357600000001</v>
      </c>
      <c r="E523" s="150" t="s">
        <v>833</v>
      </c>
      <c r="F523" s="150" t="s">
        <v>838</v>
      </c>
      <c r="G523" s="18" t="s">
        <v>839</v>
      </c>
      <c r="H523" s="19" t="s">
        <v>704</v>
      </c>
      <c r="I523" s="20">
        <v>171812.72592200001</v>
      </c>
      <c r="J523" s="20">
        <v>157498.14705100001</v>
      </c>
      <c r="K523" s="20">
        <v>14314.578870999992</v>
      </c>
      <c r="L523" s="20">
        <v>2933.0896360000002</v>
      </c>
      <c r="M523" s="20">
        <v>2613.9974940000002</v>
      </c>
      <c r="N523" s="20">
        <v>2095.1739160000002</v>
      </c>
      <c r="O523" s="153">
        <v>-518.823578</v>
      </c>
      <c r="P523" s="21">
        <v>-225.58978874311151</v>
      </c>
      <c r="Q523" s="20">
        <v>33354.251448000003</v>
      </c>
      <c r="R523" s="20">
        <v>5555.3380470000002</v>
      </c>
      <c r="S523" s="20">
        <v>54047.169589999998</v>
      </c>
      <c r="T523" s="20">
        <v>36683.843248999998</v>
      </c>
      <c r="U523" s="20">
        <v>95368.111541999999</v>
      </c>
      <c r="V523" s="20">
        <v>52076.943576999998</v>
      </c>
      <c r="W523" s="20">
        <v>71571.244766000003</v>
      </c>
      <c r="X523" s="20">
        <v>1400</v>
      </c>
      <c r="Y523" s="20">
        <v>72971.244766000003</v>
      </c>
      <c r="Z523" s="20">
        <v>22396.866775999999</v>
      </c>
      <c r="AA523" s="21">
        <v>9738.3863393067568</v>
      </c>
      <c r="AB523" s="22">
        <v>8.3315009375373991E-2</v>
      </c>
      <c r="AC523" s="22">
        <v>-3.0197040132844228E-3</v>
      </c>
      <c r="AD523" s="23">
        <v>-5.4402207363780158E-3</v>
      </c>
      <c r="AE523" s="23">
        <v>-2.3165007105188491E-2</v>
      </c>
      <c r="AF523" s="24">
        <v>0.80152101171065626</v>
      </c>
      <c r="AG523" s="27">
        <v>-0.24484798655234283</v>
      </c>
      <c r="AH523" s="27">
        <v>0.75515201344765714</v>
      </c>
      <c r="AI523" s="27">
        <v>0.28912335127962158</v>
      </c>
      <c r="AJ523" s="27">
        <v>-9.8043819258037157</v>
      </c>
      <c r="AK523" s="27">
        <v>4.7219811632272126</v>
      </c>
      <c r="AL523" s="27">
        <v>30.927501525273069</v>
      </c>
      <c r="AM523" s="27">
        <v>4.6836075695717527</v>
      </c>
      <c r="AN523" s="23">
        <v>0.76515350452193398</v>
      </c>
      <c r="AO523" s="23">
        <v>6.2508743477467571E-2</v>
      </c>
      <c r="AP523" s="23">
        <v>3.2581005859352801</v>
      </c>
      <c r="AQ523" s="24">
        <v>54.000000000000007</v>
      </c>
      <c r="AR523" s="65" t="s">
        <v>77</v>
      </c>
      <c r="AS523" s="157">
        <v>0.2</v>
      </c>
      <c r="AU523" s="32"/>
    </row>
    <row r="524" spans="1:47" ht="18" customHeight="1" x14ac:dyDescent="0.25">
      <c r="A524" s="16">
        <v>523</v>
      </c>
      <c r="B524" s="148" t="s">
        <v>355</v>
      </c>
      <c r="C524" s="150" t="s">
        <v>681</v>
      </c>
      <c r="D524" s="18">
        <v>122.21754299999999</v>
      </c>
      <c r="E524" s="150" t="s">
        <v>844</v>
      </c>
      <c r="F524" s="150" t="s">
        <v>845</v>
      </c>
      <c r="G524" s="18" t="s">
        <v>904</v>
      </c>
      <c r="H524" s="19" t="s">
        <v>704</v>
      </c>
      <c r="I524" s="20">
        <v>131806.87477299999</v>
      </c>
      <c r="J524" s="20">
        <v>84911.633742999999</v>
      </c>
      <c r="K524" s="20">
        <v>46895.241029999997</v>
      </c>
      <c r="L524" s="20">
        <v>39474.988589000001</v>
      </c>
      <c r="M524" s="20">
        <v>0</v>
      </c>
      <c r="N524" s="20">
        <v>39466.473356000002</v>
      </c>
      <c r="O524" s="153">
        <v>31360.460326</v>
      </c>
      <c r="P524" s="21">
        <v>1796.1555119085481</v>
      </c>
      <c r="Q524" s="20">
        <v>7924.608843</v>
      </c>
      <c r="R524" s="20">
        <v>24075.855828</v>
      </c>
      <c r="S524" s="20">
        <v>77390.397259999998</v>
      </c>
      <c r="T524" s="20">
        <v>122983.003287</v>
      </c>
      <c r="U524" s="20">
        <v>211373.400547</v>
      </c>
      <c r="V524" s="20">
        <v>0</v>
      </c>
      <c r="W524" s="20">
        <v>11504.401927000001</v>
      </c>
      <c r="X524" s="20">
        <v>0</v>
      </c>
      <c r="Y524" s="20">
        <v>11504.401927000001</v>
      </c>
      <c r="Z524" s="20">
        <v>199868.99862</v>
      </c>
      <c r="AA524" s="21">
        <v>11447.402231953927</v>
      </c>
      <c r="AB524" s="22">
        <v>0.35578751951113147</v>
      </c>
      <c r="AC524" s="22">
        <v>0.23792734923735587</v>
      </c>
      <c r="AD524" s="23">
        <v>0.14836521645980161</v>
      </c>
      <c r="AE524" s="23">
        <v>0.15690507553712185</v>
      </c>
      <c r="AF524" s="24">
        <v>100</v>
      </c>
      <c r="AG524" s="27">
        <v>5.7270248163331567</v>
      </c>
      <c r="AH524" s="27">
        <v>6.7270248163331567</v>
      </c>
      <c r="AI524" s="27">
        <v>6.0381920640280144</v>
      </c>
      <c r="AJ524" s="27">
        <v>2.0005294616378442</v>
      </c>
      <c r="AK524" s="27">
        <v>10.714930594713771</v>
      </c>
      <c r="AL524" s="27">
        <v>5.4746496122355826</v>
      </c>
      <c r="AM524" s="27">
        <v>1.0717487071397021</v>
      </c>
      <c r="AN524" s="23">
        <v>5.44269141586807E-2</v>
      </c>
      <c r="AO524" s="23">
        <v>0</v>
      </c>
      <c r="AP524" s="23">
        <v>5.7559711643288367E-2</v>
      </c>
      <c r="AQ524" s="24">
        <v>93.2</v>
      </c>
      <c r="AR524" s="65" t="s">
        <v>61</v>
      </c>
      <c r="AS524" s="157">
        <v>0.5</v>
      </c>
      <c r="AU524" s="32"/>
    </row>
    <row r="525" spans="1:47" ht="18" customHeight="1" x14ac:dyDescent="0.25">
      <c r="A525" s="16">
        <v>524</v>
      </c>
      <c r="B525" s="148" t="s">
        <v>356</v>
      </c>
      <c r="C525" s="150" t="s">
        <v>681</v>
      </c>
      <c r="D525" s="18">
        <v>100.37088600000001</v>
      </c>
      <c r="E525" s="150" t="s">
        <v>848</v>
      </c>
      <c r="F525" s="150" t="s">
        <v>894</v>
      </c>
      <c r="G525" s="18" t="s">
        <v>893</v>
      </c>
      <c r="H525" s="19" t="s">
        <v>704</v>
      </c>
      <c r="I525" s="20">
        <v>100195.439419</v>
      </c>
      <c r="J525" s="20">
        <v>78896.735153000001</v>
      </c>
      <c r="K525" s="20">
        <v>21298.704266000004</v>
      </c>
      <c r="L525" s="20">
        <v>11529.360736000001</v>
      </c>
      <c r="M525" s="20">
        <v>0</v>
      </c>
      <c r="N525" s="20">
        <v>11564.974458999999</v>
      </c>
      <c r="O525" s="153">
        <v>8886.3181669999994</v>
      </c>
      <c r="P525" s="21">
        <v>2921.6490079702994</v>
      </c>
      <c r="Q525" s="20">
        <v>8112.6372389999997</v>
      </c>
      <c r="R525" s="20">
        <v>1171.1521009999999</v>
      </c>
      <c r="S525" s="20">
        <v>26105.752343</v>
      </c>
      <c r="T525" s="20">
        <v>10777.862247999999</v>
      </c>
      <c r="U525" s="20">
        <v>66248.624196999997</v>
      </c>
      <c r="V525" s="20">
        <v>0</v>
      </c>
      <c r="W525" s="20">
        <v>6413.934835</v>
      </c>
      <c r="X525" s="20">
        <v>0</v>
      </c>
      <c r="Y525" s="20">
        <v>6645.9401630000002</v>
      </c>
      <c r="Z525" s="20">
        <v>59602.684033999998</v>
      </c>
      <c r="AA525" s="21">
        <v>19596.206146093002</v>
      </c>
      <c r="AB525" s="22">
        <v>0.21257159397178255</v>
      </c>
      <c r="AC525" s="22">
        <v>8.8689846748802148E-2</v>
      </c>
      <c r="AD525" s="23">
        <v>0.13413588998580905</v>
      </c>
      <c r="AE525" s="23">
        <v>0.14909258384959395</v>
      </c>
      <c r="AF525" s="24">
        <v>100</v>
      </c>
      <c r="AG525" s="27">
        <v>3.0701617672422143</v>
      </c>
      <c r="AH525" s="27">
        <v>4.0701617672422143</v>
      </c>
      <c r="AI525" s="27">
        <v>2.8053161696956965</v>
      </c>
      <c r="AJ525" s="27">
        <v>5.0881763137554259</v>
      </c>
      <c r="AK525" s="27">
        <v>9.7251649283316368</v>
      </c>
      <c r="AL525" s="27">
        <v>85.552883637784646</v>
      </c>
      <c r="AM525" s="27">
        <v>9.2964112097083849</v>
      </c>
      <c r="AN525" s="23">
        <v>0.10031816122305155</v>
      </c>
      <c r="AO525" s="23">
        <v>0</v>
      </c>
      <c r="AP525" s="23">
        <v>0.11150404165035357</v>
      </c>
      <c r="AQ525" s="24">
        <v>92.8</v>
      </c>
      <c r="AR525" s="65" t="s">
        <v>61</v>
      </c>
      <c r="AS525" s="157">
        <v>0.5</v>
      </c>
      <c r="AU525" s="32"/>
    </row>
    <row r="526" spans="1:47" ht="18" customHeight="1" x14ac:dyDescent="0.25">
      <c r="A526" s="16">
        <v>525</v>
      </c>
      <c r="B526" s="148" t="s">
        <v>357</v>
      </c>
      <c r="C526" s="150" t="s">
        <v>681</v>
      </c>
      <c r="D526" s="18">
        <v>11.030596000000001</v>
      </c>
      <c r="E526" s="150" t="s">
        <v>848</v>
      </c>
      <c r="F526" s="150" t="s">
        <v>887</v>
      </c>
      <c r="G526" s="18" t="s">
        <v>882</v>
      </c>
      <c r="H526" s="19" t="s">
        <v>704</v>
      </c>
      <c r="I526" s="20">
        <v>10556.441825</v>
      </c>
      <c r="J526" s="20" t="e">
        <v>#N/A</v>
      </c>
      <c r="K526" s="20" t="e">
        <v>#N/A</v>
      </c>
      <c r="L526" s="20" t="e">
        <v>#N/A</v>
      </c>
      <c r="M526" s="20" t="e">
        <v>#N/A</v>
      </c>
      <c r="N526" s="20" t="e">
        <v>#N/A</v>
      </c>
      <c r="O526" s="153">
        <v>-65725.956279999999</v>
      </c>
      <c r="P526" s="21">
        <v>-2383.4054399236452</v>
      </c>
      <c r="Q526" s="20" t="e">
        <v>#N/A</v>
      </c>
      <c r="R526" s="20" t="e">
        <v>#N/A</v>
      </c>
      <c r="S526" s="20" t="e">
        <v>#N/A</v>
      </c>
      <c r="T526" s="20" t="e">
        <v>#N/A</v>
      </c>
      <c r="U526" s="20" t="e">
        <v>#N/A</v>
      </c>
      <c r="V526" s="20" t="e">
        <v>#N/A</v>
      </c>
      <c r="W526" s="20" t="e">
        <v>#N/A</v>
      </c>
      <c r="X526" s="20" t="e">
        <v>#N/A</v>
      </c>
      <c r="Y526" s="20" t="e">
        <v>#N/A</v>
      </c>
      <c r="Z526" s="20" t="e">
        <v>#N/A</v>
      </c>
      <c r="AA526" s="21" t="e">
        <v>#N/A</v>
      </c>
      <c r="AB526" s="22" t="e">
        <v>#N/A</v>
      </c>
      <c r="AC526" s="22">
        <v>-6.2261467802859798</v>
      </c>
      <c r="AD526" s="23" t="e">
        <v>#N/A</v>
      </c>
      <c r="AE526" s="23" t="e">
        <v>#N/A</v>
      </c>
      <c r="AF526" s="24" t="e">
        <v>#N/A</v>
      </c>
      <c r="AG526" s="27" t="e">
        <v>#N/A</v>
      </c>
      <c r="AH526" s="27" t="e">
        <v>#N/A</v>
      </c>
      <c r="AI526" s="27" t="e">
        <v>#N/A</v>
      </c>
      <c r="AJ526" s="27" t="e">
        <v>#N/A</v>
      </c>
      <c r="AK526" s="27" t="e">
        <v>#N/A</v>
      </c>
      <c r="AL526" s="27" t="e">
        <v>#N/A</v>
      </c>
      <c r="AM526" s="27" t="e">
        <v>#N/A</v>
      </c>
      <c r="AN526" s="23" t="e">
        <v>#N/A</v>
      </c>
      <c r="AO526" s="23" t="e">
        <v>#N/A</v>
      </c>
      <c r="AP526" s="23" t="e">
        <v>#N/A</v>
      </c>
      <c r="AQ526" s="24" t="e">
        <v>#N/A</v>
      </c>
      <c r="AR526" s="65" t="e">
        <v>#N/A</v>
      </c>
      <c r="AS526" s="157" t="e">
        <v>#N/A</v>
      </c>
      <c r="AU526" s="32"/>
    </row>
    <row r="527" spans="1:47" ht="18" customHeight="1" x14ac:dyDescent="0.25">
      <c r="A527" s="16">
        <v>526</v>
      </c>
      <c r="B527" s="148" t="s">
        <v>825</v>
      </c>
      <c r="C527" s="150" t="s">
        <v>681</v>
      </c>
      <c r="D527" s="18">
        <v>520.79999999999995</v>
      </c>
      <c r="E527" s="150" t="s">
        <v>795</v>
      </c>
      <c r="F527" s="150" t="s">
        <v>852</v>
      </c>
      <c r="G527" s="18" t="s">
        <v>850</v>
      </c>
      <c r="H527" s="19" t="s">
        <v>704</v>
      </c>
      <c r="I527" s="20">
        <v>176745.277753</v>
      </c>
      <c r="J527" s="20">
        <v>37520.383356999999</v>
      </c>
      <c r="K527" s="20">
        <v>139224.89439599996</v>
      </c>
      <c r="L527" s="20">
        <v>84471.903112</v>
      </c>
      <c r="M527" s="20">
        <v>3157.0182239999999</v>
      </c>
      <c r="N527" s="20">
        <v>83049.378454999998</v>
      </c>
      <c r="O527" s="153">
        <v>70334.723010000002</v>
      </c>
      <c r="P527" s="21">
        <v>2930.6134587500001</v>
      </c>
      <c r="Q527" s="20">
        <v>68067.684877000007</v>
      </c>
      <c r="R527" s="20">
        <v>22930.192142</v>
      </c>
      <c r="S527" s="20">
        <v>299713.20340100001</v>
      </c>
      <c r="T527" s="20">
        <v>68090.579385999998</v>
      </c>
      <c r="U527" s="20">
        <v>502612.295361</v>
      </c>
      <c r="V527" s="20">
        <v>26645.9038</v>
      </c>
      <c r="W527" s="20">
        <v>82545.242597000004</v>
      </c>
      <c r="X527" s="20">
        <v>34624.166664999997</v>
      </c>
      <c r="Y527" s="20">
        <v>297736.22235900001</v>
      </c>
      <c r="Z527" s="20">
        <v>204876.07300199999</v>
      </c>
      <c r="AA527" s="21">
        <v>8536.5030417500002</v>
      </c>
      <c r="AB527" s="22">
        <v>0.78771493171413354</v>
      </c>
      <c r="AC527" s="22">
        <v>0.39794400113078082</v>
      </c>
      <c r="AD527" s="23">
        <v>0.13993832554271732</v>
      </c>
      <c r="AE527" s="23">
        <v>0.34330374445098522</v>
      </c>
      <c r="AF527" s="24">
        <v>26.306271475929243</v>
      </c>
      <c r="AG527" s="27">
        <v>2.6308961482401978</v>
      </c>
      <c r="AH527" s="27">
        <v>3.6308961482401978</v>
      </c>
      <c r="AI527" s="27">
        <v>2.8062855136901477</v>
      </c>
      <c r="AJ527" s="27">
        <v>0.81386442594318698</v>
      </c>
      <c r="AK527" s="27">
        <v>0.55122167625945062</v>
      </c>
      <c r="AL527" s="27">
        <v>7.7079719462649061</v>
      </c>
      <c r="AM527" s="27">
        <v>2.5957376093254441</v>
      </c>
      <c r="AN527" s="23">
        <v>0.59237751465103283</v>
      </c>
      <c r="AO527" s="23">
        <v>0.16900053850925773</v>
      </c>
      <c r="AP527" s="23">
        <v>1.4532503381011872</v>
      </c>
      <c r="AQ527" s="24">
        <v>87.199999999999989</v>
      </c>
      <c r="AR527" s="65" t="s">
        <v>64</v>
      </c>
      <c r="AS527" s="157">
        <v>0.5</v>
      </c>
      <c r="AU527" s="32"/>
    </row>
    <row r="528" spans="1:47" ht="18" customHeight="1" x14ac:dyDescent="0.25">
      <c r="A528" s="16">
        <v>527</v>
      </c>
      <c r="B528" s="148" t="s">
        <v>775</v>
      </c>
      <c r="C528" s="150" t="s">
        <v>681</v>
      </c>
      <c r="D528" s="18">
        <v>39.317530299999994</v>
      </c>
      <c r="E528" s="150" t="s">
        <v>848</v>
      </c>
      <c r="F528" s="150" t="s">
        <v>895</v>
      </c>
      <c r="G528" s="18" t="s">
        <v>893</v>
      </c>
      <c r="H528" s="19" t="s">
        <v>704</v>
      </c>
      <c r="I528" s="20">
        <v>1067598.484807</v>
      </c>
      <c r="J528" s="20">
        <v>1016003.3583420001</v>
      </c>
      <c r="K528" s="20">
        <v>51595.12646500003</v>
      </c>
      <c r="L528" s="20">
        <v>36191.713411999997</v>
      </c>
      <c r="M528" s="20">
        <v>42949.661742999997</v>
      </c>
      <c r="N528" s="20">
        <v>40895.839405999999</v>
      </c>
      <c r="O528" s="153">
        <v>-1795.3010509999999</v>
      </c>
      <c r="P528" s="21">
        <v>-86.757025959486569</v>
      </c>
      <c r="Q528" s="20">
        <v>463038.34582300001</v>
      </c>
      <c r="R528" s="20">
        <v>121635.693225</v>
      </c>
      <c r="S528" s="20">
        <v>622796.34098800004</v>
      </c>
      <c r="T528" s="20">
        <v>189342.22425100001</v>
      </c>
      <c r="U528" s="20">
        <v>814314.58409100003</v>
      </c>
      <c r="V528" s="20">
        <v>493848.05107500002</v>
      </c>
      <c r="W528" s="20">
        <v>572592.90997799998</v>
      </c>
      <c r="X528" s="20">
        <v>4833.0787739999996</v>
      </c>
      <c r="Y528" s="20">
        <v>577425.98875200003</v>
      </c>
      <c r="Z528" s="20">
        <v>236888.59533899999</v>
      </c>
      <c r="AA528" s="21">
        <v>11447.522967740932</v>
      </c>
      <c r="AB528" s="22">
        <v>4.832821252488699E-2</v>
      </c>
      <c r="AC528" s="22">
        <v>-1.6816257015619066E-3</v>
      </c>
      <c r="AD528" s="23">
        <v>-2.2046775117064272E-3</v>
      </c>
      <c r="AE528" s="23">
        <v>-7.5786723646650445E-3</v>
      </c>
      <c r="AF528" s="24">
        <v>0.95218070984378045</v>
      </c>
      <c r="AG528" s="27">
        <v>8.7677353552856538E-2</v>
      </c>
      <c r="AH528" s="27">
        <v>1.0876773535528566</v>
      </c>
      <c r="AI528" s="27">
        <v>0.27900798696780615</v>
      </c>
      <c r="AJ528" s="27">
        <v>21.265448662151083</v>
      </c>
      <c r="AK528" s="27">
        <v>2.1942099774396984</v>
      </c>
      <c r="AL528" s="27">
        <v>8.7770164866999316</v>
      </c>
      <c r="AM528" s="27">
        <v>5.6384596147542165</v>
      </c>
      <c r="AN528" s="23">
        <v>0.70909449496912413</v>
      </c>
      <c r="AO528" s="23">
        <v>2.0402327799207094E-2</v>
      </c>
      <c r="AP528" s="23">
        <v>2.4375423727160577</v>
      </c>
      <c r="AQ528" s="24">
        <v>52.8</v>
      </c>
      <c r="AR528" s="65" t="s">
        <v>78</v>
      </c>
      <c r="AS528" s="157">
        <v>0.2</v>
      </c>
      <c r="AU528" s="32"/>
    </row>
    <row r="529" spans="1:47" ht="18" customHeight="1" x14ac:dyDescent="0.25">
      <c r="A529" s="16">
        <v>528</v>
      </c>
      <c r="B529" s="148" t="s">
        <v>362</v>
      </c>
      <c r="C529" s="150" t="s">
        <v>681</v>
      </c>
      <c r="D529" s="18">
        <v>210.59765640000001</v>
      </c>
      <c r="E529" s="150" t="s">
        <v>833</v>
      </c>
      <c r="F529" s="150" t="s">
        <v>834</v>
      </c>
      <c r="G529" s="18" t="s">
        <v>836</v>
      </c>
      <c r="H529" s="19" t="s">
        <v>704</v>
      </c>
      <c r="I529" s="20">
        <v>834547.76366000006</v>
      </c>
      <c r="J529" s="20">
        <v>704227.166661</v>
      </c>
      <c r="K529" s="20">
        <v>130320.59699899999</v>
      </c>
      <c r="L529" s="20">
        <v>35601.607905999997</v>
      </c>
      <c r="M529" s="20">
        <v>17476.601815999999</v>
      </c>
      <c r="N529" s="20">
        <v>37634.187127999998</v>
      </c>
      <c r="O529" s="153">
        <v>16030.545410999999</v>
      </c>
      <c r="P529" s="21">
        <v>1431.042770743768</v>
      </c>
      <c r="Q529" s="20">
        <v>283621.48898099997</v>
      </c>
      <c r="R529" s="20">
        <v>104622.54915799999</v>
      </c>
      <c r="S529" s="20">
        <v>426425.17443000001</v>
      </c>
      <c r="T529" s="20">
        <v>100571.996371</v>
      </c>
      <c r="U529" s="20">
        <v>561636.10090600001</v>
      </c>
      <c r="V529" s="20">
        <v>263440.365315</v>
      </c>
      <c r="W529" s="20">
        <v>369550.48965399998</v>
      </c>
      <c r="X529" s="20">
        <v>21301.181584000002</v>
      </c>
      <c r="Y529" s="20">
        <v>390851.67123799998</v>
      </c>
      <c r="Z529" s="20">
        <v>170784.429668</v>
      </c>
      <c r="AA529" s="21">
        <v>15245.88322891897</v>
      </c>
      <c r="AB529" s="22">
        <v>0.15615714603016229</v>
      </c>
      <c r="AC529" s="22">
        <v>1.9208661396079112E-2</v>
      </c>
      <c r="AD529" s="23">
        <v>2.8542583685664823E-2</v>
      </c>
      <c r="AE529" s="23">
        <v>9.386420906263479E-2</v>
      </c>
      <c r="AF529" s="24">
        <v>2.1534041642778368</v>
      </c>
      <c r="AG529" s="27">
        <v>0.15390233910730372</v>
      </c>
      <c r="AH529" s="27">
        <v>1.1539023391073038</v>
      </c>
      <c r="AI529" s="27">
        <v>0.38642537203158145</v>
      </c>
      <c r="AJ529" s="27">
        <v>14.673448599264365</v>
      </c>
      <c r="AK529" s="27">
        <v>2.4829824044403659</v>
      </c>
      <c r="AL529" s="27">
        <v>7.9767485152715389</v>
      </c>
      <c r="AM529" s="27">
        <v>8.298013301649469</v>
      </c>
      <c r="AN529" s="23">
        <v>0.69591621800575121</v>
      </c>
      <c r="AO529" s="23">
        <v>0.124725548022199</v>
      </c>
      <c r="AP529" s="23">
        <v>2.2885673594355431</v>
      </c>
      <c r="AQ529" s="24">
        <v>68.8</v>
      </c>
      <c r="AR529" s="65" t="s">
        <v>71</v>
      </c>
      <c r="AS529" s="157">
        <v>0.3</v>
      </c>
      <c r="AU529" s="32"/>
    </row>
    <row r="530" spans="1:47" ht="18" customHeight="1" x14ac:dyDescent="0.25">
      <c r="A530" s="16">
        <v>529</v>
      </c>
      <c r="B530" s="148" t="s">
        <v>962</v>
      </c>
      <c r="C530" s="150" t="s">
        <v>681</v>
      </c>
      <c r="D530" s="18">
        <v>322.98138470000004</v>
      </c>
      <c r="E530" s="150" t="s">
        <v>874</v>
      </c>
      <c r="F530" s="150" t="s">
        <v>876</v>
      </c>
      <c r="G530" s="18" t="s">
        <v>873</v>
      </c>
      <c r="H530" s="19" t="s">
        <v>704</v>
      </c>
      <c r="I530" s="20">
        <v>88915.484398000001</v>
      </c>
      <c r="J530" s="20">
        <v>43079.547557999998</v>
      </c>
      <c r="K530" s="20">
        <v>45835.936840000002</v>
      </c>
      <c r="L530" s="20">
        <v>39979.961488000001</v>
      </c>
      <c r="M530" s="20">
        <v>14544.861615</v>
      </c>
      <c r="N530" s="20">
        <v>39834.167631999997</v>
      </c>
      <c r="O530" s="153">
        <v>25289.306016999999</v>
      </c>
      <c r="P530" s="21">
        <v>2341.1573723069123</v>
      </c>
      <c r="Q530" s="20">
        <v>161.602182</v>
      </c>
      <c r="R530" s="20">
        <v>11225.561247</v>
      </c>
      <c r="S530" s="20">
        <v>13092.231931</v>
      </c>
      <c r="T530" s="20">
        <v>277257.29673</v>
      </c>
      <c r="U530" s="20">
        <v>290730.43724100001</v>
      </c>
      <c r="V530" s="20">
        <v>28724</v>
      </c>
      <c r="W530" s="20">
        <v>33749.958266000001</v>
      </c>
      <c r="X530" s="20">
        <v>121135.999989</v>
      </c>
      <c r="Y530" s="20">
        <v>154885.95825500001</v>
      </c>
      <c r="Z530" s="20">
        <v>135844.478986</v>
      </c>
      <c r="AA530" s="21">
        <v>12575.801931910535</v>
      </c>
      <c r="AB530" s="22">
        <v>0.51550005210375938</v>
      </c>
      <c r="AC530" s="22">
        <v>0.28441959449718568</v>
      </c>
      <c r="AD530" s="23">
        <v>8.6985409085449536E-2</v>
      </c>
      <c r="AE530" s="23">
        <v>0.18616366455059458</v>
      </c>
      <c r="AF530" s="24">
        <v>2.7387106654159803</v>
      </c>
      <c r="AG530" s="27">
        <v>-0.61208153717365543</v>
      </c>
      <c r="AH530" s="27">
        <v>0.38791846282634451</v>
      </c>
      <c r="AI530" s="27">
        <v>0.38313024410541058</v>
      </c>
      <c r="AJ530" s="27">
        <v>-4.3042241414221936</v>
      </c>
      <c r="AK530" s="27">
        <v>266.57775919139505</v>
      </c>
      <c r="AL530" s="27">
        <v>7.9208052445272985</v>
      </c>
      <c r="AM530" s="27">
        <v>0.32069664332256725</v>
      </c>
      <c r="AN530" s="23">
        <v>0.53274765354756382</v>
      </c>
      <c r="AO530" s="23">
        <v>0.89172560337534335</v>
      </c>
      <c r="AP530" s="23">
        <v>1.1401711678761888</v>
      </c>
      <c r="AQ530" s="24">
        <v>69.2</v>
      </c>
      <c r="AR530" s="65" t="s">
        <v>71</v>
      </c>
      <c r="AS530" s="157">
        <v>0.3</v>
      </c>
      <c r="AU530" s="32"/>
    </row>
    <row r="531" spans="1:47" ht="18" customHeight="1" x14ac:dyDescent="0.25">
      <c r="A531" s="16">
        <v>530</v>
      </c>
      <c r="B531" s="148" t="s">
        <v>365</v>
      </c>
      <c r="C531" s="150" t="s">
        <v>681</v>
      </c>
      <c r="D531" s="18">
        <v>3180.5088372</v>
      </c>
      <c r="E531" s="150" t="s">
        <v>848</v>
      </c>
      <c r="F531" s="150" t="s">
        <v>888</v>
      </c>
      <c r="G531" s="18" t="s">
        <v>882</v>
      </c>
      <c r="H531" s="19" t="s">
        <v>709</v>
      </c>
      <c r="I531" s="20">
        <v>4698896.4798280001</v>
      </c>
      <c r="J531" s="20">
        <v>3305668.1803120002</v>
      </c>
      <c r="K531" s="20">
        <v>1393228.2995160001</v>
      </c>
      <c r="L531" s="20">
        <v>551710.04381099995</v>
      </c>
      <c r="M531" s="20">
        <v>124114.724038</v>
      </c>
      <c r="N531" s="20">
        <v>596301.65399899997</v>
      </c>
      <c r="O531" s="153">
        <v>410743.57131999999</v>
      </c>
      <c r="P531" s="21">
        <v>4184.2649688984802</v>
      </c>
      <c r="Q531" s="20">
        <v>798293.296432</v>
      </c>
      <c r="R531" s="20">
        <v>1096532.6878200001</v>
      </c>
      <c r="S531" s="20">
        <v>2246846.6732160002</v>
      </c>
      <c r="T531" s="20">
        <v>1697194.0795539999</v>
      </c>
      <c r="U531" s="20">
        <v>4466010.4775280003</v>
      </c>
      <c r="V531" s="20">
        <v>1540456.299714</v>
      </c>
      <c r="W531" s="20">
        <v>1850642.545746</v>
      </c>
      <c r="X531" s="20">
        <v>153836.63894800001</v>
      </c>
      <c r="Y531" s="20">
        <v>2004479.1846940001</v>
      </c>
      <c r="Z531" s="20">
        <v>2461531.2928340002</v>
      </c>
      <c r="AA531" s="21">
        <v>25075.740383112305</v>
      </c>
      <c r="AB531" s="22">
        <v>0.29650116905044016</v>
      </c>
      <c r="AC531" s="22">
        <v>8.7412772995381027E-2</v>
      </c>
      <c r="AD531" s="23">
        <v>9.1971027248317683E-2</v>
      </c>
      <c r="AE531" s="23">
        <v>0.16686506180756466</v>
      </c>
      <c r="AF531" s="24">
        <v>4.8044392687561492</v>
      </c>
      <c r="AG531" s="27">
        <v>0.21409003504255275</v>
      </c>
      <c r="AH531" s="27">
        <v>1.2140900350425528</v>
      </c>
      <c r="AI531" s="27">
        <v>0.78272996593195876</v>
      </c>
      <c r="AJ531" s="27">
        <v>11.859786796854587</v>
      </c>
      <c r="AK531" s="27">
        <v>4.1409193777359778</v>
      </c>
      <c r="AL531" s="27">
        <v>4.2852315594620389</v>
      </c>
      <c r="AM531" s="27">
        <v>2.7686264855830793</v>
      </c>
      <c r="AN531" s="23">
        <v>0.44882993328835796</v>
      </c>
      <c r="AO531" s="23">
        <v>6.2496316579784543E-2</v>
      </c>
      <c r="AP531" s="23">
        <v>0.81432204032076771</v>
      </c>
      <c r="AQ531" s="24">
        <v>81.2</v>
      </c>
      <c r="AR531" s="65" t="s">
        <v>64</v>
      </c>
      <c r="AS531" s="157">
        <v>0.5</v>
      </c>
      <c r="AU531" s="32"/>
    </row>
    <row r="532" spans="1:47" ht="18" customHeight="1" x14ac:dyDescent="0.25">
      <c r="A532" s="16">
        <v>531</v>
      </c>
      <c r="B532" s="148" t="s">
        <v>368</v>
      </c>
      <c r="C532" s="150" t="s">
        <v>681</v>
      </c>
      <c r="D532" s="18">
        <v>1380</v>
      </c>
      <c r="E532" s="150" t="s">
        <v>795</v>
      </c>
      <c r="F532" s="150" t="s">
        <v>855</v>
      </c>
      <c r="G532" s="18" t="s">
        <v>854</v>
      </c>
      <c r="H532" s="19" t="s">
        <v>709</v>
      </c>
      <c r="I532" s="20">
        <v>1180876.2638910001</v>
      </c>
      <c r="J532" s="20">
        <v>672576.48740800004</v>
      </c>
      <c r="K532" s="20">
        <v>508299.77648300002</v>
      </c>
      <c r="L532" s="20">
        <v>116965.61923900001</v>
      </c>
      <c r="M532" s="20">
        <v>74535.618671999997</v>
      </c>
      <c r="N532" s="20">
        <v>120872.05989</v>
      </c>
      <c r="O532" s="153">
        <v>10280.245696</v>
      </c>
      <c r="P532" s="21">
        <v>51.40122848</v>
      </c>
      <c r="Q532" s="20">
        <v>260217.67431999999</v>
      </c>
      <c r="R532" s="20">
        <v>394237.40009200003</v>
      </c>
      <c r="S532" s="20">
        <v>1565323.0873440001</v>
      </c>
      <c r="T532" s="20">
        <v>1344625.7102600001</v>
      </c>
      <c r="U532" s="20">
        <v>3285053.0994040002</v>
      </c>
      <c r="V532" s="20">
        <v>558080.17756099999</v>
      </c>
      <c r="W532" s="20">
        <v>1556164.5082970001</v>
      </c>
      <c r="X532" s="20">
        <v>189670.924745</v>
      </c>
      <c r="Y532" s="20">
        <v>2024154.566624</v>
      </c>
      <c r="Z532" s="20">
        <v>1260898.532781</v>
      </c>
      <c r="AA532" s="21">
        <v>6304.492663905</v>
      </c>
      <c r="AB532" s="22">
        <v>0.43044287706160406</v>
      </c>
      <c r="AC532" s="22">
        <v>8.7056078696395155E-3</v>
      </c>
      <c r="AD532" s="23">
        <v>3.1294001603399111E-3</v>
      </c>
      <c r="AE532" s="23">
        <v>8.1531109988098715E-3</v>
      </c>
      <c r="AF532" s="24">
        <v>1.6216684324028658</v>
      </c>
      <c r="AG532" s="27">
        <v>5.8853540214863229E-3</v>
      </c>
      <c r="AH532" s="27">
        <v>1.0058853540214863</v>
      </c>
      <c r="AI532" s="27">
        <v>0.83866802389180028</v>
      </c>
      <c r="AJ532" s="27">
        <v>128.93662410194574</v>
      </c>
      <c r="AK532" s="27">
        <v>2.5846687361478224</v>
      </c>
      <c r="AL532" s="27">
        <v>2.9953430689615659</v>
      </c>
      <c r="AM532" s="27">
        <v>0.87821931031101808</v>
      </c>
      <c r="AN532" s="23">
        <v>0.61617103449293953</v>
      </c>
      <c r="AO532" s="23">
        <v>0.15042520854288527</v>
      </c>
      <c r="AP532" s="23">
        <v>1.6053270854075667</v>
      </c>
      <c r="AQ532" s="24">
        <v>63.199999999999996</v>
      </c>
      <c r="AR532" s="65" t="s">
        <v>73</v>
      </c>
      <c r="AS532" s="157">
        <v>0.3</v>
      </c>
      <c r="AU532" s="32"/>
    </row>
    <row r="533" spans="1:47" ht="18" customHeight="1" x14ac:dyDescent="0.25">
      <c r="A533" s="16">
        <v>532</v>
      </c>
      <c r="B533" s="148" t="s">
        <v>370</v>
      </c>
      <c r="C533" s="150" t="s">
        <v>681</v>
      </c>
      <c r="D533" s="18">
        <v>30.965258999999996</v>
      </c>
      <c r="E533" s="150" t="s">
        <v>871</v>
      </c>
      <c r="F533" s="150" t="s">
        <v>872</v>
      </c>
      <c r="G533" s="18" t="s">
        <v>873</v>
      </c>
      <c r="H533" s="19" t="s">
        <v>704</v>
      </c>
      <c r="I533" s="20">
        <v>348229.52052299998</v>
      </c>
      <c r="J533" s="20">
        <v>318073.35239900002</v>
      </c>
      <c r="K533" s="20">
        <v>30156.168123999978</v>
      </c>
      <c r="L533" s="20">
        <v>7387.8535510000002</v>
      </c>
      <c r="M533" s="20">
        <v>1988.728991</v>
      </c>
      <c r="N533" s="20">
        <v>8322.7757519999996</v>
      </c>
      <c r="O533" s="153">
        <v>4893.9472390000001</v>
      </c>
      <c r="P533" s="21">
        <v>616.38090067646453</v>
      </c>
      <c r="Q533" s="20">
        <v>169596.94151199999</v>
      </c>
      <c r="R533" s="20">
        <v>65169.538837</v>
      </c>
      <c r="S533" s="20">
        <v>276037.87940400001</v>
      </c>
      <c r="T533" s="20">
        <v>109.701903</v>
      </c>
      <c r="U533" s="20">
        <v>276421.345569</v>
      </c>
      <c r="V533" s="20">
        <v>8540.2939999999999</v>
      </c>
      <c r="W533" s="20">
        <v>180887.93695500001</v>
      </c>
      <c r="X533" s="20">
        <v>0</v>
      </c>
      <c r="Y533" s="20">
        <v>180887.93695500001</v>
      </c>
      <c r="Z533" s="20">
        <v>95533.408614</v>
      </c>
      <c r="AA533" s="21">
        <v>12032.203366831196</v>
      </c>
      <c r="AB533" s="22">
        <v>8.6598540177492536E-2</v>
      </c>
      <c r="AC533" s="22">
        <v>1.40537977126404E-2</v>
      </c>
      <c r="AD533" s="23">
        <v>1.7704664699196966E-2</v>
      </c>
      <c r="AE533" s="23">
        <v>5.1227599956930811E-2</v>
      </c>
      <c r="AF533" s="24">
        <v>4.1849723062643278</v>
      </c>
      <c r="AG533" s="27">
        <v>0.52601596353365843</v>
      </c>
      <c r="AH533" s="27">
        <v>1.5260159635336585</v>
      </c>
      <c r="AI533" s="27">
        <v>0.58843579999742945</v>
      </c>
      <c r="AJ533" s="27">
        <v>3.6597974897320582</v>
      </c>
      <c r="AK533" s="27">
        <v>1.8754663236453144</v>
      </c>
      <c r="AL533" s="27">
        <v>5.3434399987696812</v>
      </c>
      <c r="AM533" s="27">
        <v>3174.3252486969163</v>
      </c>
      <c r="AN533" s="23">
        <v>0.65439207157700119</v>
      </c>
      <c r="AO533" s="23">
        <v>0</v>
      </c>
      <c r="AP533" s="23">
        <v>1.8934521397208022</v>
      </c>
      <c r="AQ533" s="24">
        <v>63.6</v>
      </c>
      <c r="AR533" s="65" t="s">
        <v>73</v>
      </c>
      <c r="AS533" s="157">
        <v>0.3</v>
      </c>
      <c r="AU533" s="32"/>
    </row>
    <row r="534" spans="1:47" ht="18" customHeight="1" x14ac:dyDescent="0.25">
      <c r="A534" s="16">
        <v>533</v>
      </c>
      <c r="B534" s="148" t="s">
        <v>375</v>
      </c>
      <c r="C534" s="150" t="s">
        <v>681</v>
      </c>
      <c r="D534" s="18">
        <v>32.636708799999994</v>
      </c>
      <c r="E534" s="150" t="s">
        <v>848</v>
      </c>
      <c r="F534" s="150" t="s">
        <v>887</v>
      </c>
      <c r="G534" s="18" t="s">
        <v>882</v>
      </c>
      <c r="H534" s="19" t="s">
        <v>704</v>
      </c>
      <c r="I534" s="20">
        <v>231129.71537200001</v>
      </c>
      <c r="J534" s="20">
        <v>205031.41722999999</v>
      </c>
      <c r="K534" s="20">
        <v>26098.298142000011</v>
      </c>
      <c r="L534" s="20">
        <v>7854.226893</v>
      </c>
      <c r="M534" s="20">
        <v>2206.5390659999998</v>
      </c>
      <c r="N534" s="20">
        <v>7662.6829080000007</v>
      </c>
      <c r="O534" s="153">
        <v>4870.8336609999997</v>
      </c>
      <c r="P534" s="21">
        <v>1014.8593443588895</v>
      </c>
      <c r="Q534" s="20">
        <v>66978.152690999996</v>
      </c>
      <c r="R534" s="20">
        <v>2393.3092609999999</v>
      </c>
      <c r="S534" s="20">
        <v>75874.017632000003</v>
      </c>
      <c r="T534" s="20">
        <v>61452.025120999999</v>
      </c>
      <c r="U534" s="20">
        <v>137583.16993100001</v>
      </c>
      <c r="V534" s="20">
        <v>15987.774414</v>
      </c>
      <c r="W534" s="20">
        <v>70912.859494999997</v>
      </c>
      <c r="X534" s="20">
        <v>10343.720668</v>
      </c>
      <c r="Y534" s="20">
        <v>81256.580163000006</v>
      </c>
      <c r="Z534" s="20">
        <v>56326.589767999998</v>
      </c>
      <c r="AA534" s="21">
        <v>11735.889570531695</v>
      </c>
      <c r="AB534" s="22">
        <v>0.11291623883149413</v>
      </c>
      <c r="AC534" s="22">
        <v>2.1074026129268848E-2</v>
      </c>
      <c r="AD534" s="23">
        <v>3.5402830618329224E-2</v>
      </c>
      <c r="AE534" s="23">
        <v>8.6474854612398261E-2</v>
      </c>
      <c r="AF534" s="24">
        <v>3.4727157230399115</v>
      </c>
      <c r="AG534" s="27">
        <v>6.9961332434349405E-2</v>
      </c>
      <c r="AH534" s="27">
        <v>1.0699613324343493</v>
      </c>
      <c r="AI534" s="27">
        <v>0.12544783843651441</v>
      </c>
      <c r="AJ534" s="27">
        <v>46.587854889818793</v>
      </c>
      <c r="AK534" s="27">
        <v>3.0611685899415755</v>
      </c>
      <c r="AL534" s="27">
        <v>96.573275814520827</v>
      </c>
      <c r="AM534" s="27">
        <v>3.7611407421789922</v>
      </c>
      <c r="AN534" s="23">
        <v>0.59059970927949534</v>
      </c>
      <c r="AO534" s="23">
        <v>0.18363832624350404</v>
      </c>
      <c r="AP534" s="23">
        <v>1.4425971907350073</v>
      </c>
      <c r="AQ534" s="24">
        <v>63.600000000000009</v>
      </c>
      <c r="AR534" s="65" t="s">
        <v>73</v>
      </c>
      <c r="AS534" s="157">
        <v>0.3</v>
      </c>
      <c r="AU534" s="32"/>
    </row>
    <row r="535" spans="1:47" ht="18" customHeight="1" x14ac:dyDescent="0.25">
      <c r="A535" s="16">
        <v>534</v>
      </c>
      <c r="B535" s="148" t="s">
        <v>376</v>
      </c>
      <c r="C535" s="150" t="s">
        <v>681</v>
      </c>
      <c r="D535" s="18">
        <v>91</v>
      </c>
      <c r="E535" s="150" t="s">
        <v>848</v>
      </c>
      <c r="F535" s="150" t="s">
        <v>886</v>
      </c>
      <c r="G535" s="18" t="s">
        <v>882</v>
      </c>
      <c r="H535" s="19" t="s">
        <v>704</v>
      </c>
      <c r="I535" s="20">
        <v>2013415.5941359999</v>
      </c>
      <c r="J535" s="20">
        <v>1951449.0730560001</v>
      </c>
      <c r="K535" s="20">
        <v>61966.52108000002</v>
      </c>
      <c r="L535" s="20">
        <v>3401.6531869999999</v>
      </c>
      <c r="M535" s="20">
        <v>477.92566599999998</v>
      </c>
      <c r="N535" s="20">
        <v>21869.335251</v>
      </c>
      <c r="O535" s="153">
        <v>17051.459028000001</v>
      </c>
      <c r="P535" s="21">
        <v>1705.1459028000002</v>
      </c>
      <c r="Q535" s="20">
        <v>63383.058698000001</v>
      </c>
      <c r="R535" s="20">
        <v>15227.467994000001</v>
      </c>
      <c r="S535" s="20">
        <v>153451.055013</v>
      </c>
      <c r="T535" s="20">
        <v>34798.653437000001</v>
      </c>
      <c r="U535" s="20">
        <v>195188.85251500001</v>
      </c>
      <c r="V535" s="20">
        <v>0</v>
      </c>
      <c r="W535" s="20">
        <v>33479.198881999997</v>
      </c>
      <c r="X535" s="20">
        <v>0</v>
      </c>
      <c r="Y535" s="20">
        <v>33479.198881999997</v>
      </c>
      <c r="Z535" s="20">
        <v>161709.65363300001</v>
      </c>
      <c r="AA535" s="21">
        <v>16170.9653633</v>
      </c>
      <c r="AB535" s="22">
        <v>3.0776815904513342E-2</v>
      </c>
      <c r="AC535" s="22">
        <v>8.4689217058126296E-3</v>
      </c>
      <c r="AD535" s="23">
        <v>8.7358774890536436E-2</v>
      </c>
      <c r="AE535" s="23">
        <v>0.10544490477172302</v>
      </c>
      <c r="AF535" s="24">
        <v>45.75886336893236</v>
      </c>
      <c r="AG535" s="27">
        <v>3.5834745196218707</v>
      </c>
      <c r="AH535" s="27">
        <v>4.5834745196218707</v>
      </c>
      <c r="AI535" s="27">
        <v>2.6902673696718837</v>
      </c>
      <c r="AJ535" s="27">
        <v>16.782399298194616</v>
      </c>
      <c r="AK535" s="27">
        <v>30.788180834787898</v>
      </c>
      <c r="AL535" s="27">
        <v>132.22261211971258</v>
      </c>
      <c r="AM535" s="27">
        <v>57.859008762540697</v>
      </c>
      <c r="AN535" s="23">
        <v>0.17152208464070542</v>
      </c>
      <c r="AO535" s="23">
        <v>0</v>
      </c>
      <c r="AP535" s="23">
        <v>0.20703277837686193</v>
      </c>
      <c r="AQ535" s="24">
        <v>89.2</v>
      </c>
      <c r="AR535" s="65" t="s">
        <v>64</v>
      </c>
      <c r="AS535" s="157">
        <v>0.5</v>
      </c>
      <c r="AU535" s="32"/>
    </row>
    <row r="536" spans="1:47" ht="18" customHeight="1" x14ac:dyDescent="0.25">
      <c r="A536" s="16">
        <v>535</v>
      </c>
      <c r="B536" s="148" t="s">
        <v>377</v>
      </c>
      <c r="C536" s="150" t="s">
        <v>681</v>
      </c>
      <c r="D536" s="18">
        <v>386.83500000000004</v>
      </c>
      <c r="E536" s="150" t="s">
        <v>842</v>
      </c>
      <c r="F536" s="150" t="s">
        <v>902</v>
      </c>
      <c r="G536" s="18" t="s">
        <v>901</v>
      </c>
      <c r="H536" s="19" t="s">
        <v>704</v>
      </c>
      <c r="I536" s="20">
        <v>297194.85115200002</v>
      </c>
      <c r="J536" s="20">
        <v>280366.01409100002</v>
      </c>
      <c r="K536" s="20">
        <v>16828.837061000024</v>
      </c>
      <c r="L536" s="20">
        <v>-26623.237701999999</v>
      </c>
      <c r="M536" s="20">
        <v>324</v>
      </c>
      <c r="N536" s="20">
        <v>-23334.706858000001</v>
      </c>
      <c r="O536" s="153">
        <v>-23658.706858000001</v>
      </c>
      <c r="P536" s="21">
        <v>-1253.7735483836777</v>
      </c>
      <c r="Q536" s="20">
        <v>26497.882816000001</v>
      </c>
      <c r="R536" s="20">
        <v>58977.762997999998</v>
      </c>
      <c r="S536" s="20">
        <v>181719.042778</v>
      </c>
      <c r="T536" s="20">
        <v>23139.030935999999</v>
      </c>
      <c r="U536" s="20">
        <v>239655.233125</v>
      </c>
      <c r="V536" s="20">
        <v>16895.849999999999</v>
      </c>
      <c r="W536" s="20">
        <v>56294.062112</v>
      </c>
      <c r="X536" s="20">
        <v>0</v>
      </c>
      <c r="Y536" s="20">
        <v>57421.050564999998</v>
      </c>
      <c r="Z536" s="20">
        <v>182234.18255900001</v>
      </c>
      <c r="AA536" s="21">
        <v>9657.349367196608</v>
      </c>
      <c r="AB536" s="22">
        <v>5.6625601001387915E-2</v>
      </c>
      <c r="AC536" s="22">
        <v>-7.9606718509062521E-2</v>
      </c>
      <c r="AD536" s="23">
        <v>-9.8719759003384797E-2</v>
      </c>
      <c r="AE536" s="23">
        <v>-0.12982584565516558</v>
      </c>
      <c r="AF536" s="24">
        <v>-72.020700179012351</v>
      </c>
      <c r="AG536" s="27">
        <v>2.2280321575739266</v>
      </c>
      <c r="AH536" s="27">
        <v>3.2280321575739266</v>
      </c>
      <c r="AI536" s="27">
        <v>2.7573274007688293</v>
      </c>
      <c r="AJ536" s="27">
        <v>2.369502865967458</v>
      </c>
      <c r="AK536" s="27">
        <v>10.580694919584628</v>
      </c>
      <c r="AL536" s="27">
        <v>5.0391000954389913</v>
      </c>
      <c r="AM536" s="27">
        <v>12.843876304673611</v>
      </c>
      <c r="AN536" s="23">
        <v>0.2395985675599672</v>
      </c>
      <c r="AO536" s="23">
        <v>0</v>
      </c>
      <c r="AP536" s="23">
        <v>0.31509483983011477</v>
      </c>
      <c r="AQ536" s="24">
        <v>66.800000000000011</v>
      </c>
      <c r="AR536" s="65" t="s">
        <v>71</v>
      </c>
      <c r="AS536" s="157">
        <v>0.3</v>
      </c>
      <c r="AU536" s="32"/>
    </row>
    <row r="537" spans="1:47" ht="18" customHeight="1" x14ac:dyDescent="0.25">
      <c r="A537" s="16">
        <v>536</v>
      </c>
      <c r="B537" s="148" t="s">
        <v>378</v>
      </c>
      <c r="C537" s="150" t="s">
        <v>681</v>
      </c>
      <c r="D537" s="18">
        <v>161</v>
      </c>
      <c r="E537" s="150" t="s">
        <v>844</v>
      </c>
      <c r="F537" s="150" t="s">
        <v>856</v>
      </c>
      <c r="G537" s="18" t="s">
        <v>862</v>
      </c>
      <c r="H537" s="19" t="s">
        <v>704</v>
      </c>
      <c r="I537" s="20">
        <v>300300.23401499999</v>
      </c>
      <c r="J537" s="20">
        <v>242446.338693</v>
      </c>
      <c r="K537" s="20">
        <v>57853.895321999989</v>
      </c>
      <c r="L537" s="20">
        <v>31195.128078000002</v>
      </c>
      <c r="M537" s="20">
        <v>40.960017000000001</v>
      </c>
      <c r="N537" s="20">
        <v>47507.835464999996</v>
      </c>
      <c r="O537" s="153">
        <v>41427.379944</v>
      </c>
      <c r="P537" s="21">
        <v>1801.1904323478261</v>
      </c>
      <c r="Q537" s="20">
        <v>3893.5785799999999</v>
      </c>
      <c r="R537" s="20">
        <v>88296.574468999999</v>
      </c>
      <c r="S537" s="20">
        <v>268271.93490499997</v>
      </c>
      <c r="T537" s="20">
        <v>25567.645826</v>
      </c>
      <c r="U537" s="20">
        <v>304162.28924100002</v>
      </c>
      <c r="V537" s="20">
        <v>0</v>
      </c>
      <c r="W537" s="20">
        <v>29897.455707000001</v>
      </c>
      <c r="X537" s="20">
        <v>0</v>
      </c>
      <c r="Y537" s="20">
        <v>29897.455707000001</v>
      </c>
      <c r="Z537" s="20">
        <v>274264.83353399998</v>
      </c>
      <c r="AA537" s="21">
        <v>11924.557979739129</v>
      </c>
      <c r="AB537" s="22">
        <v>0.19265351394667973</v>
      </c>
      <c r="AC537" s="22">
        <v>0.13795320566393798</v>
      </c>
      <c r="AD537" s="23">
        <v>0.13620156544513451</v>
      </c>
      <c r="AE537" s="23">
        <v>0.15104882171802148</v>
      </c>
      <c r="AF537" s="24">
        <v>1159.8587828955247</v>
      </c>
      <c r="AG537" s="27">
        <v>7.9730690642745392</v>
      </c>
      <c r="AH537" s="27">
        <v>8.9730690642745383</v>
      </c>
      <c r="AI537" s="27">
        <v>8.8428379630678791</v>
      </c>
      <c r="AJ537" s="27">
        <v>1.2597834928694815</v>
      </c>
      <c r="AK537" s="27">
        <v>62.268253667298531</v>
      </c>
      <c r="AL537" s="27">
        <v>3.4010405932614325</v>
      </c>
      <c r="AM537" s="27">
        <v>11.745322039372965</v>
      </c>
      <c r="AN537" s="23">
        <v>9.8294419671831987E-2</v>
      </c>
      <c r="AO537" s="23">
        <v>0</v>
      </c>
      <c r="AP537" s="23">
        <v>0.10900943924075371</v>
      </c>
      <c r="AQ537" s="24">
        <v>85.6</v>
      </c>
      <c r="AR537" s="65" t="s">
        <v>64</v>
      </c>
      <c r="AS537" s="157">
        <v>0.5</v>
      </c>
      <c r="AU537" s="32"/>
    </row>
    <row r="538" spans="1:47" ht="18" customHeight="1" x14ac:dyDescent="0.25">
      <c r="A538" s="16">
        <v>537</v>
      </c>
      <c r="B538" s="148" t="s">
        <v>379</v>
      </c>
      <c r="C538" s="150" t="s">
        <v>681</v>
      </c>
      <c r="D538" s="18">
        <v>86.426815699999992</v>
      </c>
      <c r="E538" s="150" t="s">
        <v>848</v>
      </c>
      <c r="F538" s="150" t="s">
        <v>864</v>
      </c>
      <c r="G538" s="18" t="s">
        <v>893</v>
      </c>
      <c r="H538" s="19" t="s">
        <v>704</v>
      </c>
      <c r="I538" s="20">
        <v>383249.82169900002</v>
      </c>
      <c r="J538" s="20">
        <v>340441.86010500003</v>
      </c>
      <c r="K538" s="20">
        <v>42807.961594000022</v>
      </c>
      <c r="L538" s="20">
        <v>28668.706128000002</v>
      </c>
      <c r="M538" s="20">
        <v>6131.8265359999996</v>
      </c>
      <c r="N538" s="20">
        <v>28365.173083000001</v>
      </c>
      <c r="O538" s="153">
        <v>18623.294150999998</v>
      </c>
      <c r="P538" s="21">
        <v>2090.1609275036612</v>
      </c>
      <c r="Q538" s="20">
        <v>24409.122009999999</v>
      </c>
      <c r="R538" s="20">
        <v>131956.35832199999</v>
      </c>
      <c r="S538" s="20">
        <v>181782.17656399999</v>
      </c>
      <c r="T538" s="20">
        <v>85415.348335999995</v>
      </c>
      <c r="U538" s="20">
        <v>273441.80454300001</v>
      </c>
      <c r="V538" s="20">
        <v>48893.985419999997</v>
      </c>
      <c r="W538" s="20">
        <v>115831.357485</v>
      </c>
      <c r="X538" s="20">
        <v>18933.3485</v>
      </c>
      <c r="Y538" s="20">
        <v>134764.70598500001</v>
      </c>
      <c r="Z538" s="20">
        <v>138677.098558</v>
      </c>
      <c r="AA538" s="21">
        <v>15564.2417821093</v>
      </c>
      <c r="AB538" s="22">
        <v>0.11169727725958578</v>
      </c>
      <c r="AC538" s="22">
        <v>4.8593092798948564E-2</v>
      </c>
      <c r="AD538" s="23">
        <v>6.8106975018413465E-2</v>
      </c>
      <c r="AE538" s="23">
        <v>0.13429249922770076</v>
      </c>
      <c r="AF538" s="24">
        <v>4.6258929401325783</v>
      </c>
      <c r="AG538" s="27">
        <v>0.56936930129253238</v>
      </c>
      <c r="AH538" s="27">
        <v>1.5693693012925325</v>
      </c>
      <c r="AI538" s="27">
        <v>1.3586394735499805</v>
      </c>
      <c r="AJ538" s="27">
        <v>5.8111457454367557</v>
      </c>
      <c r="AK538" s="27">
        <v>13.947321004234681</v>
      </c>
      <c r="AL538" s="27">
        <v>2.9043679787206127</v>
      </c>
      <c r="AM538" s="27">
        <v>4.4868964321424158</v>
      </c>
      <c r="AN538" s="23">
        <v>0.49284602334390909</v>
      </c>
      <c r="AO538" s="23">
        <v>0.13652829989142987</v>
      </c>
      <c r="AP538" s="23">
        <v>0.97178775289011632</v>
      </c>
      <c r="AQ538" s="24">
        <v>82.800000000000011</v>
      </c>
      <c r="AR538" s="65" t="s">
        <v>64</v>
      </c>
      <c r="AS538" s="157">
        <v>0.5</v>
      </c>
      <c r="AU538" s="32"/>
    </row>
    <row r="539" spans="1:47" ht="18" customHeight="1" x14ac:dyDescent="0.25">
      <c r="A539" s="16">
        <v>538</v>
      </c>
      <c r="B539" s="148" t="s">
        <v>380</v>
      </c>
      <c r="C539" s="150" t="s">
        <v>681</v>
      </c>
      <c r="D539" s="18">
        <v>61.499999999999993</v>
      </c>
      <c r="E539" s="150" t="s">
        <v>795</v>
      </c>
      <c r="F539" s="150" t="s">
        <v>855</v>
      </c>
      <c r="G539" s="18" t="s">
        <v>854</v>
      </c>
      <c r="H539" s="19" t="s">
        <v>704</v>
      </c>
      <c r="I539" s="20">
        <v>58057.626351999999</v>
      </c>
      <c r="J539" s="20">
        <v>51887.105553000001</v>
      </c>
      <c r="K539" s="20">
        <v>6170.5207990000008</v>
      </c>
      <c r="L539" s="20">
        <v>419.15383500000002</v>
      </c>
      <c r="M539" s="20">
        <v>0</v>
      </c>
      <c r="N539" s="20">
        <v>291.05660199999983</v>
      </c>
      <c r="O539" s="153">
        <v>-734.81818099999998</v>
      </c>
      <c r="P539" s="21">
        <v>-48.987878733333332</v>
      </c>
      <c r="Q539" s="20">
        <v>5327.5720110000002</v>
      </c>
      <c r="R539" s="20">
        <v>49911.531704000001</v>
      </c>
      <c r="S539" s="20">
        <v>104467.22663600001</v>
      </c>
      <c r="T539" s="20">
        <v>123935.210001</v>
      </c>
      <c r="U539" s="20">
        <v>304065.38110399997</v>
      </c>
      <c r="V539" s="20">
        <v>0</v>
      </c>
      <c r="W539" s="20">
        <v>129457.94895599999</v>
      </c>
      <c r="X539" s="20">
        <v>0</v>
      </c>
      <c r="Y539" s="20">
        <v>153705.89930799999</v>
      </c>
      <c r="Z539" s="20">
        <v>150359.48179600001</v>
      </c>
      <c r="AA539" s="21">
        <v>10023.965453066667</v>
      </c>
      <c r="AB539" s="22">
        <v>0.10628269164137874</v>
      </c>
      <c r="AC539" s="22">
        <v>-1.2656703816047185E-2</v>
      </c>
      <c r="AD539" s="23">
        <v>-2.4166453225685333E-3</v>
      </c>
      <c r="AE539" s="23">
        <v>-4.8870757748218589E-3</v>
      </c>
      <c r="AF539" s="24">
        <v>100</v>
      </c>
      <c r="AG539" s="27">
        <v>-0.19304123479118152</v>
      </c>
      <c r="AH539" s="27">
        <v>0.80695876520881848</v>
      </c>
      <c r="AI539" s="27">
        <v>0.76580584988794675</v>
      </c>
      <c r="AJ539" s="27">
        <v>-2.32316719815404</v>
      </c>
      <c r="AK539" s="27">
        <v>9.739353207402381</v>
      </c>
      <c r="AL539" s="27">
        <v>1.1632106723614566</v>
      </c>
      <c r="AM539" s="27">
        <v>0.46845142999742806</v>
      </c>
      <c r="AN539" s="23">
        <v>0.50550279268861498</v>
      </c>
      <c r="AO539" s="23">
        <v>0</v>
      </c>
      <c r="AP539" s="23">
        <v>1.0222561122985263</v>
      </c>
      <c r="AQ539" s="24">
        <v>58.4</v>
      </c>
      <c r="AR539" s="65" t="s">
        <v>75</v>
      </c>
      <c r="AS539" s="157">
        <v>0.2</v>
      </c>
      <c r="AU539" s="32"/>
    </row>
    <row r="540" spans="1:47" ht="18" customHeight="1" x14ac:dyDescent="0.25">
      <c r="A540" s="16">
        <v>539</v>
      </c>
      <c r="B540" s="148" t="s">
        <v>383</v>
      </c>
      <c r="C540" s="150" t="s">
        <v>681</v>
      </c>
      <c r="D540" s="18">
        <v>30.5</v>
      </c>
      <c r="E540" s="150" t="s">
        <v>844</v>
      </c>
      <c r="F540" s="150" t="s">
        <v>845</v>
      </c>
      <c r="G540" s="18" t="s">
        <v>904</v>
      </c>
      <c r="H540" s="19" t="s">
        <v>704</v>
      </c>
      <c r="I540" s="20">
        <v>422634.41080299998</v>
      </c>
      <c r="J540" s="20">
        <v>380087.39020999998</v>
      </c>
      <c r="K540" s="20">
        <v>42547.020592999972</v>
      </c>
      <c r="L540" s="20">
        <v>20331.348642000001</v>
      </c>
      <c r="M540" s="20">
        <v>8928.3523659999992</v>
      </c>
      <c r="N540" s="20">
        <v>23200.382313000002</v>
      </c>
      <c r="O540" s="153">
        <v>12647.162396</v>
      </c>
      <c r="P540" s="21">
        <v>2529.4324792000002</v>
      </c>
      <c r="Q540" s="20">
        <v>70491.601473000002</v>
      </c>
      <c r="R540" s="20">
        <v>55243.455119999999</v>
      </c>
      <c r="S540" s="20">
        <v>291529.91868599999</v>
      </c>
      <c r="T540" s="20">
        <v>37887.024072</v>
      </c>
      <c r="U540" s="20">
        <v>331382.29644399998</v>
      </c>
      <c r="V540" s="20">
        <v>100233.421431</v>
      </c>
      <c r="W540" s="20">
        <v>234043.70026700001</v>
      </c>
      <c r="X540" s="20">
        <v>15126.605530000001</v>
      </c>
      <c r="Y540" s="20">
        <v>249170.30579700001</v>
      </c>
      <c r="Z540" s="20">
        <v>82211.990646999999</v>
      </c>
      <c r="AA540" s="21">
        <v>16442.3981294</v>
      </c>
      <c r="AB540" s="22">
        <v>0.10067098065243002</v>
      </c>
      <c r="AC540" s="22">
        <v>2.99245922071763E-2</v>
      </c>
      <c r="AD540" s="23">
        <v>3.8164870398069782E-2</v>
      </c>
      <c r="AE540" s="23">
        <v>0.15383598300525408</v>
      </c>
      <c r="AF540" s="24">
        <v>2.5985065734355679</v>
      </c>
      <c r="AG540" s="27">
        <v>0.2456217294181342</v>
      </c>
      <c r="AH540" s="27">
        <v>1.2456217294181342</v>
      </c>
      <c r="AI540" s="27">
        <v>0.94443181748039651</v>
      </c>
      <c r="AJ540" s="27">
        <v>7.3519257732791399</v>
      </c>
      <c r="AK540" s="27">
        <v>5.3919528322190651</v>
      </c>
      <c r="AL540" s="27">
        <v>7.6503978595283773</v>
      </c>
      <c r="AM540" s="27">
        <v>11.155122925459416</v>
      </c>
      <c r="AN540" s="23">
        <v>0.7519119411954075</v>
      </c>
      <c r="AO540" s="23">
        <v>0.18399512541850835</v>
      </c>
      <c r="AP540" s="23">
        <v>3.0308268153593541</v>
      </c>
      <c r="AQ540" s="24">
        <v>78.400000000000006</v>
      </c>
      <c r="AR540" s="65" t="s">
        <v>66</v>
      </c>
      <c r="AS540" s="157">
        <v>0.5</v>
      </c>
      <c r="AU540" s="32"/>
    </row>
    <row r="541" spans="1:47" ht="18" customHeight="1" x14ac:dyDescent="0.25">
      <c r="A541" s="16">
        <v>540</v>
      </c>
      <c r="B541" s="148" t="s">
        <v>963</v>
      </c>
      <c r="C541" s="150" t="s">
        <v>681</v>
      </c>
      <c r="D541" s="18">
        <v>31.349999999999998</v>
      </c>
      <c r="E541" s="150" t="s">
        <v>848</v>
      </c>
      <c r="F541" s="150" t="s">
        <v>885</v>
      </c>
      <c r="G541" s="18" t="s">
        <v>882</v>
      </c>
      <c r="H541" s="19" t="s">
        <v>704</v>
      </c>
      <c r="I541" s="20" t="e">
        <v>#N/A</v>
      </c>
      <c r="J541" s="20" t="e">
        <v>#N/A</v>
      </c>
      <c r="K541" s="20" t="e">
        <v>#N/A</v>
      </c>
      <c r="L541" s="20" t="e">
        <v>#N/A</v>
      </c>
      <c r="M541" s="20" t="e">
        <v>#N/A</v>
      </c>
      <c r="N541" s="20" t="e">
        <v>#N/A</v>
      </c>
      <c r="O541" s="153" t="e">
        <v>#N/A</v>
      </c>
      <c r="P541" s="21" t="e">
        <v>#N/A</v>
      </c>
      <c r="Q541" s="20">
        <v>21122.808781</v>
      </c>
      <c r="R541" s="20">
        <v>35687.550925000003</v>
      </c>
      <c r="S541" s="20">
        <v>68863.387390000004</v>
      </c>
      <c r="T541" s="20">
        <v>10332.069799999999</v>
      </c>
      <c r="U541" s="20">
        <v>81095.277524000005</v>
      </c>
      <c r="V541" s="20">
        <v>31781.897858</v>
      </c>
      <c r="W541" s="20">
        <v>44050.220214000001</v>
      </c>
      <c r="X541" s="20">
        <v>955.86109199999999</v>
      </c>
      <c r="Y541" s="20">
        <v>45006.081306</v>
      </c>
      <c r="Z541" s="20">
        <v>36089.196217999997</v>
      </c>
      <c r="AA541" s="21">
        <v>10936.120066060606</v>
      </c>
      <c r="AB541" s="22" t="e">
        <v>#N/A</v>
      </c>
      <c r="AC541" s="22" t="e">
        <v>#N/A</v>
      </c>
      <c r="AD541" s="23" t="e">
        <v>#N/A</v>
      </c>
      <c r="AE541" s="23" t="e">
        <v>#N/A</v>
      </c>
      <c r="AF541" s="24" t="e">
        <v>#N/A</v>
      </c>
      <c r="AG541" s="27">
        <v>0.56329269310017893</v>
      </c>
      <c r="AH541" s="27">
        <v>1.5632926931001789</v>
      </c>
      <c r="AI541" s="27">
        <v>1.0837761622319231</v>
      </c>
      <c r="AJ541" s="27" t="e">
        <v>#N/A</v>
      </c>
      <c r="AK541" s="27" t="e">
        <v>#N/A</v>
      </c>
      <c r="AL541" s="27" t="e">
        <v>#N/A</v>
      </c>
      <c r="AM541" s="27" t="e">
        <v>#N/A</v>
      </c>
      <c r="AN541" s="23">
        <v>0.55497783200360251</v>
      </c>
      <c r="AO541" s="23">
        <v>2.6486073178965695E-2</v>
      </c>
      <c r="AP541" s="23">
        <v>1.2470790713690814</v>
      </c>
      <c r="AQ541" s="24" t="e">
        <v>#N/A</v>
      </c>
      <c r="AR541" s="65" t="e">
        <v>#N/A</v>
      </c>
      <c r="AS541" s="157" t="e">
        <v>#N/A</v>
      </c>
      <c r="AU541" s="32"/>
    </row>
    <row r="542" spans="1:47" ht="18" customHeight="1" x14ac:dyDescent="0.25">
      <c r="A542" s="16">
        <v>541</v>
      </c>
      <c r="B542" s="148" t="s">
        <v>387</v>
      </c>
      <c r="C542" s="150" t="s">
        <v>681</v>
      </c>
      <c r="D542" s="18">
        <v>1499.9638199999999</v>
      </c>
      <c r="E542" s="150" t="s">
        <v>842</v>
      </c>
      <c r="F542" s="150" t="s">
        <v>843</v>
      </c>
      <c r="G542" s="18" t="s">
        <v>901</v>
      </c>
      <c r="H542" s="19" t="s">
        <v>704</v>
      </c>
      <c r="I542" s="20">
        <v>6461274.7158420002</v>
      </c>
      <c r="J542" s="20">
        <v>5388973.3308539996</v>
      </c>
      <c r="K542" s="20">
        <v>1072301.3849879999</v>
      </c>
      <c r="L542" s="20">
        <v>100323.411232</v>
      </c>
      <c r="M542" s="20">
        <v>1319.6439250000001</v>
      </c>
      <c r="N542" s="20">
        <v>112425.892268</v>
      </c>
      <c r="O542" s="153">
        <v>88261.839254000006</v>
      </c>
      <c r="P542" s="21">
        <v>1765.2793636182505</v>
      </c>
      <c r="Q542" s="20">
        <v>95804.838407999996</v>
      </c>
      <c r="R542" s="20">
        <v>529895.63482000015</v>
      </c>
      <c r="S542" s="20">
        <v>937065.56021200004</v>
      </c>
      <c r="T542" s="20">
        <v>572725.03758200002</v>
      </c>
      <c r="U542" s="20">
        <v>2150915.1594679998</v>
      </c>
      <c r="V542" s="20">
        <v>130004.347526</v>
      </c>
      <c r="W542" s="20">
        <v>997332.12266300002</v>
      </c>
      <c r="X542" s="20">
        <v>0</v>
      </c>
      <c r="Y542" s="20">
        <v>1180556.5562499999</v>
      </c>
      <c r="Z542" s="20">
        <v>970358.60321799992</v>
      </c>
      <c r="AA542" s="21">
        <v>19407.64017664106</v>
      </c>
      <c r="AB542" s="22">
        <v>0.16595817886506053</v>
      </c>
      <c r="AC542" s="22">
        <v>1.3660127936921836E-2</v>
      </c>
      <c r="AD542" s="23">
        <v>4.1034551672335787E-2</v>
      </c>
      <c r="AE542" s="23">
        <v>9.0957960244076055E-2</v>
      </c>
      <c r="AF542" s="24">
        <v>85.194111940461511</v>
      </c>
      <c r="AG542" s="27">
        <v>-6.0427776346038874E-2</v>
      </c>
      <c r="AH542" s="27">
        <v>0.93957222365396109</v>
      </c>
      <c r="AI542" s="27">
        <v>0.84351110596711754</v>
      </c>
      <c r="AJ542" s="27">
        <v>-107.2116021399988</v>
      </c>
      <c r="AK542" s="27">
        <v>56.249490322234124</v>
      </c>
      <c r="AL542" s="27">
        <v>12.193485454993088</v>
      </c>
      <c r="AM542" s="27">
        <v>11.281634801790739</v>
      </c>
      <c r="AN542" s="23">
        <v>0.5488624463188938</v>
      </c>
      <c r="AO542" s="23">
        <v>0</v>
      </c>
      <c r="AP542" s="23">
        <v>1.2166188379583802</v>
      </c>
      <c r="AQ542" s="24">
        <v>70.400000000000006</v>
      </c>
      <c r="AR542" s="65" t="s">
        <v>68</v>
      </c>
      <c r="AS542" s="157">
        <v>0.3</v>
      </c>
      <c r="AU542" s="32"/>
    </row>
    <row r="543" spans="1:47" ht="18" customHeight="1" x14ac:dyDescent="0.25">
      <c r="A543" s="16">
        <v>542</v>
      </c>
      <c r="B543" s="148" t="s">
        <v>388</v>
      </c>
      <c r="C543" s="150" t="s">
        <v>681</v>
      </c>
      <c r="D543" s="18">
        <v>47.831066999999997</v>
      </c>
      <c r="E543" s="150" t="s">
        <v>844</v>
      </c>
      <c r="F543" s="150" t="s">
        <v>856</v>
      </c>
      <c r="G543" s="18" t="s">
        <v>862</v>
      </c>
      <c r="H543" s="19" t="s">
        <v>704</v>
      </c>
      <c r="I543" s="20">
        <v>3589.9561359999998</v>
      </c>
      <c r="J543" s="20" t="e">
        <v>#N/A</v>
      </c>
      <c r="K543" s="20" t="e">
        <v>#N/A</v>
      </c>
      <c r="L543" s="20" t="e">
        <v>#N/A</v>
      </c>
      <c r="M543" s="20" t="e">
        <v>#N/A</v>
      </c>
      <c r="N543" s="20" t="e">
        <v>#N/A</v>
      </c>
      <c r="O543" s="153">
        <v>-3913.2562990000001</v>
      </c>
      <c r="P543" s="21">
        <v>-441.79620777851352</v>
      </c>
      <c r="Q543" s="20" t="e">
        <v>#N/A</v>
      </c>
      <c r="R543" s="20" t="e">
        <v>#N/A</v>
      </c>
      <c r="S543" s="20" t="e">
        <v>#N/A</v>
      </c>
      <c r="T543" s="20" t="e">
        <v>#N/A</v>
      </c>
      <c r="U543" s="20" t="e">
        <v>#N/A</v>
      </c>
      <c r="V543" s="20" t="e">
        <v>#N/A</v>
      </c>
      <c r="W543" s="20" t="e">
        <v>#N/A</v>
      </c>
      <c r="X543" s="20" t="e">
        <v>#N/A</v>
      </c>
      <c r="Y543" s="20" t="e">
        <v>#N/A</v>
      </c>
      <c r="Z543" s="20" t="e">
        <v>#N/A</v>
      </c>
      <c r="AA543" s="21" t="e">
        <v>#N/A</v>
      </c>
      <c r="AB543" s="22" t="e">
        <v>#N/A</v>
      </c>
      <c r="AC543" s="22">
        <v>-1.0900568560595918</v>
      </c>
      <c r="AD543" s="23" t="e">
        <v>#N/A</v>
      </c>
      <c r="AE543" s="23" t="e">
        <v>#N/A</v>
      </c>
      <c r="AF543" s="24" t="e">
        <v>#N/A</v>
      </c>
      <c r="AG543" s="27" t="e">
        <v>#N/A</v>
      </c>
      <c r="AH543" s="27" t="e">
        <v>#N/A</v>
      </c>
      <c r="AI543" s="27" t="e">
        <v>#N/A</v>
      </c>
      <c r="AJ543" s="27" t="e">
        <v>#N/A</v>
      </c>
      <c r="AK543" s="27" t="e">
        <v>#N/A</v>
      </c>
      <c r="AL543" s="27" t="e">
        <v>#N/A</v>
      </c>
      <c r="AM543" s="27" t="e">
        <v>#N/A</v>
      </c>
      <c r="AN543" s="23" t="e">
        <v>#N/A</v>
      </c>
      <c r="AO543" s="23" t="e">
        <v>#N/A</v>
      </c>
      <c r="AP543" s="23" t="e">
        <v>#N/A</v>
      </c>
      <c r="AQ543" s="24" t="e">
        <v>#N/A</v>
      </c>
      <c r="AR543" s="65" t="e">
        <v>#N/A</v>
      </c>
      <c r="AS543" s="157" t="e">
        <v>#N/A</v>
      </c>
      <c r="AU543" s="32"/>
    </row>
    <row r="544" spans="1:47" ht="18" customHeight="1" x14ac:dyDescent="0.25">
      <c r="A544" s="16">
        <v>543</v>
      </c>
      <c r="B544" s="148" t="s">
        <v>955</v>
      </c>
      <c r="C544" s="150" t="s">
        <v>681</v>
      </c>
      <c r="D544" s="18">
        <v>195.85559700000002</v>
      </c>
      <c r="E544" s="150" t="s">
        <v>844</v>
      </c>
      <c r="F544" s="150" t="s">
        <v>879</v>
      </c>
      <c r="G544" s="18" t="s">
        <v>880</v>
      </c>
      <c r="H544" s="19" t="s">
        <v>704</v>
      </c>
      <c r="I544" s="20">
        <v>349188.796493</v>
      </c>
      <c r="J544" s="20">
        <v>289351.01783000003</v>
      </c>
      <c r="K544" s="20">
        <v>59837.77866299999</v>
      </c>
      <c r="L544" s="20">
        <v>27859.249177999998</v>
      </c>
      <c r="M544" s="20">
        <v>890.414355</v>
      </c>
      <c r="N544" s="20">
        <v>23938.835788</v>
      </c>
      <c r="O544" s="153">
        <v>18393.106653999999</v>
      </c>
      <c r="P544" s="21">
        <v>2535.6123964024373</v>
      </c>
      <c r="Q544" s="20">
        <v>53126.810786000002</v>
      </c>
      <c r="R544" s="20">
        <v>27630.214807</v>
      </c>
      <c r="S544" s="20">
        <v>96378.724562999996</v>
      </c>
      <c r="T544" s="20">
        <v>23795.791325999999</v>
      </c>
      <c r="U544" s="20">
        <v>147976.86294200001</v>
      </c>
      <c r="V544" s="20">
        <v>28442.46398</v>
      </c>
      <c r="W544" s="20">
        <v>44662.874758999998</v>
      </c>
      <c r="X544" s="20">
        <v>0</v>
      </c>
      <c r="Y544" s="20">
        <v>44662.874758999998</v>
      </c>
      <c r="Z544" s="20">
        <v>103313.98818299999</v>
      </c>
      <c r="AA544" s="21">
        <v>14242.522162596149</v>
      </c>
      <c r="AB544" s="22">
        <v>0.17136225235164304</v>
      </c>
      <c r="AC544" s="22">
        <v>5.2673816682342257E-2</v>
      </c>
      <c r="AD544" s="23">
        <v>0.12429717922327652</v>
      </c>
      <c r="AE544" s="23">
        <v>0.17803113573953125</v>
      </c>
      <c r="AF544" s="24">
        <v>26.885051497176278</v>
      </c>
      <c r="AG544" s="27">
        <v>1.1579158324012442</v>
      </c>
      <c r="AH544" s="27">
        <v>2.157915832401244</v>
      </c>
      <c r="AI544" s="27">
        <v>0.96840863939875066</v>
      </c>
      <c r="AJ544" s="27">
        <v>6.7520653303852649</v>
      </c>
      <c r="AK544" s="27">
        <v>5.446421751072811</v>
      </c>
      <c r="AL544" s="27">
        <v>12.637932746166507</v>
      </c>
      <c r="AM544" s="27">
        <v>14.674393118898543</v>
      </c>
      <c r="AN544" s="23">
        <v>0.30182336529532833</v>
      </c>
      <c r="AO544" s="23">
        <v>0</v>
      </c>
      <c r="AP544" s="23">
        <v>0.43230230043862677</v>
      </c>
      <c r="AQ544" s="24">
        <v>79.2</v>
      </c>
      <c r="AR544" s="65" t="s">
        <v>66</v>
      </c>
      <c r="AS544" s="157">
        <v>0.5</v>
      </c>
      <c r="AU544" s="32"/>
    </row>
    <row r="545" spans="1:47" ht="18" customHeight="1" x14ac:dyDescent="0.25">
      <c r="A545" s="16">
        <v>544</v>
      </c>
      <c r="B545" s="148" t="s">
        <v>390</v>
      </c>
      <c r="C545" s="150" t="s">
        <v>681</v>
      </c>
      <c r="D545" s="18">
        <v>3334.9919999999997</v>
      </c>
      <c r="E545" s="150" t="s">
        <v>844</v>
      </c>
      <c r="F545" s="150" t="s">
        <v>861</v>
      </c>
      <c r="G545" s="18" t="s">
        <v>862</v>
      </c>
      <c r="H545" s="19" t="s">
        <v>704</v>
      </c>
      <c r="I545" s="20">
        <v>2140588.2153500002</v>
      </c>
      <c r="J545" s="20">
        <v>1438410.1933329999</v>
      </c>
      <c r="K545" s="20">
        <v>702178.02201700013</v>
      </c>
      <c r="L545" s="20">
        <v>499109.54800399998</v>
      </c>
      <c r="M545" s="20">
        <v>42649.000763999997</v>
      </c>
      <c r="N545" s="20">
        <v>622377.82290300005</v>
      </c>
      <c r="O545" s="153">
        <v>349231.001674</v>
      </c>
      <c r="P545" s="21">
        <v>1068.1153709138732</v>
      </c>
      <c r="Q545" s="20">
        <v>53844.162892</v>
      </c>
      <c r="R545" s="20">
        <v>305408.80131499999</v>
      </c>
      <c r="S545" s="20">
        <v>2771412.908026</v>
      </c>
      <c r="T545" s="20">
        <v>2551326.5412059999</v>
      </c>
      <c r="U545" s="20">
        <v>5683129.6703979997</v>
      </c>
      <c r="V545" s="20">
        <v>33833.990189999997</v>
      </c>
      <c r="W545" s="20">
        <v>612078.001957</v>
      </c>
      <c r="X545" s="20">
        <v>687836.14229700004</v>
      </c>
      <c r="Y545" s="20">
        <v>1308873.8576849999</v>
      </c>
      <c r="Z545" s="20">
        <v>4374255.812713</v>
      </c>
      <c r="AA545" s="21">
        <v>13378.565612652925</v>
      </c>
      <c r="AB545" s="22">
        <v>0.32803040630688957</v>
      </c>
      <c r="AC545" s="22">
        <v>0.16314721307428035</v>
      </c>
      <c r="AD545" s="23">
        <v>6.1450472174347334E-2</v>
      </c>
      <c r="AE545" s="23">
        <v>7.9837809361542583E-2</v>
      </c>
      <c r="AF545" s="24">
        <v>14.59302238631459</v>
      </c>
      <c r="AG545" s="27">
        <v>3.527875367461252</v>
      </c>
      <c r="AH545" s="27">
        <v>4.5278753674612515</v>
      </c>
      <c r="AI545" s="27">
        <v>4.4399059212144598</v>
      </c>
      <c r="AJ545" s="27">
        <v>0.99131830330426707</v>
      </c>
      <c r="AK545" s="27">
        <v>26.714319920213942</v>
      </c>
      <c r="AL545" s="27">
        <v>7.00892772616002</v>
      </c>
      <c r="AM545" s="27">
        <v>0.83900989574551066</v>
      </c>
      <c r="AN545" s="23">
        <v>0.23030863865426057</v>
      </c>
      <c r="AO545" s="23">
        <v>0.15724643727921125</v>
      </c>
      <c r="AP545" s="23">
        <v>0.29922206512956784</v>
      </c>
      <c r="AQ545" s="24">
        <v>77.199999999999989</v>
      </c>
      <c r="AR545" s="65" t="s">
        <v>66</v>
      </c>
      <c r="AS545" s="157">
        <v>0.5</v>
      </c>
      <c r="AU545" s="32"/>
    </row>
    <row r="546" spans="1:47" ht="18" customHeight="1" x14ac:dyDescent="0.25">
      <c r="A546" s="16">
        <v>545</v>
      </c>
      <c r="B546" s="148" t="s">
        <v>1012</v>
      </c>
      <c r="C546" s="150" t="s">
        <v>681</v>
      </c>
      <c r="D546" s="18">
        <v>115.05</v>
      </c>
      <c r="E546" s="150" t="s">
        <v>871</v>
      </c>
      <c r="F546" s="150" t="s">
        <v>872</v>
      </c>
      <c r="G546" s="18" t="s">
        <v>873</v>
      </c>
      <c r="H546" s="19" t="s">
        <v>704</v>
      </c>
      <c r="I546" s="20">
        <v>161264.41158700001</v>
      </c>
      <c r="J546" s="20">
        <v>108906.904431</v>
      </c>
      <c r="K546" s="20">
        <v>52357.507156</v>
      </c>
      <c r="L546" s="20">
        <v>22408.570522000002</v>
      </c>
      <c r="M546" s="20">
        <v>0</v>
      </c>
      <c r="N546" s="20">
        <v>24008.808708</v>
      </c>
      <c r="O546" s="153">
        <v>19026.604670000001</v>
      </c>
      <c r="P546" s="21">
        <v>4878.6165820512824</v>
      </c>
      <c r="Q546" s="20">
        <v>9371.420693</v>
      </c>
      <c r="R546" s="20">
        <v>65041.630139000001</v>
      </c>
      <c r="S546" s="20">
        <v>91719.413081000006</v>
      </c>
      <c r="T546" s="20">
        <v>9339.8005740000008</v>
      </c>
      <c r="U546" s="20">
        <v>102023.71711300001</v>
      </c>
      <c r="V546" s="20">
        <v>0</v>
      </c>
      <c r="W546" s="20">
        <v>36600.156167000001</v>
      </c>
      <c r="X546" s="20">
        <v>0</v>
      </c>
      <c r="Y546" s="20">
        <v>36600.156167000001</v>
      </c>
      <c r="Z546" s="20">
        <v>65423.560945999998</v>
      </c>
      <c r="AA546" s="21">
        <v>16775.272037435898</v>
      </c>
      <c r="AB546" s="22">
        <v>0.32466870179694807</v>
      </c>
      <c r="AC546" s="22">
        <v>0.11798390285097342</v>
      </c>
      <c r="AD546" s="23">
        <v>0.18649197665407943</v>
      </c>
      <c r="AE546" s="23">
        <v>0.29082190566949395</v>
      </c>
      <c r="AF546" s="24">
        <v>100</v>
      </c>
      <c r="AG546" s="27">
        <v>1.5059842002449564</v>
      </c>
      <c r="AH546" s="27">
        <v>2.5059842002449564</v>
      </c>
      <c r="AI546" s="27">
        <v>2.2499355470577989</v>
      </c>
      <c r="AJ546" s="27">
        <v>2.925736314598967</v>
      </c>
      <c r="AK546" s="27">
        <v>11.621173352333678</v>
      </c>
      <c r="AL546" s="27">
        <v>2.4794029799431994</v>
      </c>
      <c r="AM546" s="27">
        <v>17.266365626256036</v>
      </c>
      <c r="AN546" s="23">
        <v>0.35874164559660371</v>
      </c>
      <c r="AO546" s="23">
        <v>0</v>
      </c>
      <c r="AP546" s="23">
        <v>0.55943387424615165</v>
      </c>
      <c r="AQ546" s="24">
        <v>94.8</v>
      </c>
      <c r="AR546" s="65" t="s">
        <v>61</v>
      </c>
      <c r="AS546" s="157">
        <v>0.5</v>
      </c>
      <c r="AU546" s="32"/>
    </row>
    <row r="547" spans="1:47" ht="18" customHeight="1" x14ac:dyDescent="0.25">
      <c r="A547" s="16">
        <v>546</v>
      </c>
      <c r="B547" s="148" t="s">
        <v>761</v>
      </c>
      <c r="C547" s="150" t="s">
        <v>681</v>
      </c>
      <c r="D547" s="18">
        <v>340.06688819999999</v>
      </c>
      <c r="E547" s="150" t="s">
        <v>874</v>
      </c>
      <c r="F547" s="150" t="s">
        <v>877</v>
      </c>
      <c r="G547" s="18" t="s">
        <v>873</v>
      </c>
      <c r="H547" s="19" t="s">
        <v>704</v>
      </c>
      <c r="I547" s="20">
        <v>87068.494286000001</v>
      </c>
      <c r="J547" s="20">
        <v>48349.769010999997</v>
      </c>
      <c r="K547" s="20">
        <v>38718.725274999997</v>
      </c>
      <c r="L547" s="20">
        <v>24954.136051000001</v>
      </c>
      <c r="M547" s="20">
        <v>17837.599673000001</v>
      </c>
      <c r="N547" s="20">
        <v>25419.058604999998</v>
      </c>
      <c r="O547" s="153">
        <v>6232.3354900000004</v>
      </c>
      <c r="P547" s="21">
        <v>186.93328931399327</v>
      </c>
      <c r="Q547" s="20">
        <v>1154.7268340000001</v>
      </c>
      <c r="R547" s="20">
        <v>7770.7180349999999</v>
      </c>
      <c r="S547" s="20">
        <v>26493.889498</v>
      </c>
      <c r="T547" s="20">
        <v>509036.88913700002</v>
      </c>
      <c r="U547" s="20">
        <v>542396.43806499999</v>
      </c>
      <c r="V547" s="20">
        <v>12893.148365999999</v>
      </c>
      <c r="W547" s="20">
        <v>23477.635835000001</v>
      </c>
      <c r="X547" s="20">
        <v>178935.53495100001</v>
      </c>
      <c r="Y547" s="20">
        <v>202413.170786</v>
      </c>
      <c r="Z547" s="20">
        <v>339983.26727900002</v>
      </c>
      <c r="AA547" s="21">
        <v>10197.491865795242</v>
      </c>
      <c r="AB547" s="22">
        <v>0.44469271683759548</v>
      </c>
      <c r="AC547" s="22">
        <v>7.1579686097800313E-2</v>
      </c>
      <c r="AD547" s="23">
        <v>1.1490369502118902E-2</v>
      </c>
      <c r="AE547" s="23">
        <v>1.8331300654527705E-2</v>
      </c>
      <c r="AF547" s="24">
        <v>1.4250268573677949</v>
      </c>
      <c r="AG547" s="27">
        <v>0.12847348362493244</v>
      </c>
      <c r="AH547" s="27">
        <v>1.1284734836249324</v>
      </c>
      <c r="AI547" s="27">
        <v>1.079289364656763</v>
      </c>
      <c r="AJ547" s="27">
        <v>28.86643631935144</v>
      </c>
      <c r="AK547" s="27">
        <v>41.871174711957892</v>
      </c>
      <c r="AL547" s="27">
        <v>11.204690981430007</v>
      </c>
      <c r="AM547" s="27">
        <v>0.17104554924027668</v>
      </c>
      <c r="AN547" s="23">
        <v>0.37318307529472217</v>
      </c>
      <c r="AO547" s="23">
        <v>0.5263068867567543</v>
      </c>
      <c r="AP547" s="23">
        <v>0.59536215533776238</v>
      </c>
      <c r="AQ547" s="24">
        <v>62.8</v>
      </c>
      <c r="AR547" s="65" t="s">
        <v>73</v>
      </c>
      <c r="AS547" s="157">
        <v>0.3</v>
      </c>
      <c r="AU547" s="32"/>
    </row>
    <row r="548" spans="1:47" ht="18" customHeight="1" x14ac:dyDescent="0.25">
      <c r="A548" s="16">
        <v>547</v>
      </c>
      <c r="B548" s="148" t="s">
        <v>393</v>
      </c>
      <c r="C548" s="150" t="s">
        <v>681</v>
      </c>
      <c r="D548" s="18">
        <v>205.15211499999998</v>
      </c>
      <c r="E548" s="150" t="s">
        <v>844</v>
      </c>
      <c r="F548" s="150" t="s">
        <v>856</v>
      </c>
      <c r="G548" s="18" t="s">
        <v>862</v>
      </c>
      <c r="H548" s="19" t="s">
        <v>704</v>
      </c>
      <c r="I548" s="20">
        <v>1182949.040486</v>
      </c>
      <c r="J548" s="20">
        <v>1114306.5190910001</v>
      </c>
      <c r="K548" s="20">
        <v>68642.521395000062</v>
      </c>
      <c r="L548" s="20">
        <v>30850.791329</v>
      </c>
      <c r="M548" s="20">
        <v>4013.7199770000002</v>
      </c>
      <c r="N548" s="20">
        <v>32586.925338000001</v>
      </c>
      <c r="O548" s="153">
        <v>22801.107715999999</v>
      </c>
      <c r="P548" s="21">
        <v>3889.9411207536018</v>
      </c>
      <c r="Q548" s="20">
        <v>12371.729450999999</v>
      </c>
      <c r="R548" s="20">
        <v>36207.221747000003</v>
      </c>
      <c r="S548" s="20">
        <v>65826.333807999996</v>
      </c>
      <c r="T548" s="20">
        <v>204551.24067200001</v>
      </c>
      <c r="U548" s="20">
        <v>275105.15748499997</v>
      </c>
      <c r="V548" s="20">
        <v>36500</v>
      </c>
      <c r="W548" s="20">
        <v>131096.36633300001</v>
      </c>
      <c r="X548" s="20">
        <v>37698.739589999997</v>
      </c>
      <c r="Y548" s="20">
        <v>171886.015017</v>
      </c>
      <c r="Z548" s="20">
        <v>103219.14246800001</v>
      </c>
      <c r="AA548" s="21">
        <v>17609.512298099686</v>
      </c>
      <c r="AB548" s="22">
        <v>5.8026608962630483E-2</v>
      </c>
      <c r="AC548" s="22">
        <v>1.9274801310657005E-2</v>
      </c>
      <c r="AD548" s="23">
        <v>8.2881425868009118E-2</v>
      </c>
      <c r="AE548" s="23">
        <v>0.22089999171489724</v>
      </c>
      <c r="AF548" s="24">
        <v>8.1188836103999087</v>
      </c>
      <c r="AG548" s="27">
        <v>-0.49787827344662283</v>
      </c>
      <c r="AH548" s="27">
        <v>0.50212172655337717</v>
      </c>
      <c r="AI548" s="27">
        <v>0.40775046519000446</v>
      </c>
      <c r="AJ548" s="27">
        <v>-18.123922950902493</v>
      </c>
      <c r="AK548" s="27">
        <v>90.068775226969692</v>
      </c>
      <c r="AL548" s="27">
        <v>32.671632437084597</v>
      </c>
      <c r="AM548" s="27">
        <v>5.7831428281721875</v>
      </c>
      <c r="AN548" s="23">
        <v>0.62480113636681645</v>
      </c>
      <c r="AO548" s="23">
        <v>0.36523011806349154</v>
      </c>
      <c r="AP548" s="23">
        <v>1.6652532748011164</v>
      </c>
      <c r="AQ548" s="24">
        <v>58.8</v>
      </c>
      <c r="AR548" s="65" t="s">
        <v>75</v>
      </c>
      <c r="AS548" s="157">
        <v>0.2</v>
      </c>
      <c r="AU548" s="32"/>
    </row>
    <row r="549" spans="1:47" ht="18" customHeight="1" x14ac:dyDescent="0.25">
      <c r="A549" s="16">
        <v>548</v>
      </c>
      <c r="B549" s="148" t="s">
        <v>395</v>
      </c>
      <c r="C549" s="150" t="s">
        <v>681</v>
      </c>
      <c r="D549" s="18">
        <v>1098.8468975999999</v>
      </c>
      <c r="E549" s="150" t="s">
        <v>842</v>
      </c>
      <c r="F549" s="150" t="s">
        <v>843</v>
      </c>
      <c r="G549" s="18" t="s">
        <v>897</v>
      </c>
      <c r="H549" s="19" t="s">
        <v>704</v>
      </c>
      <c r="I549" s="20">
        <v>6530420.8226319999</v>
      </c>
      <c r="J549" s="20">
        <v>5684002.9488920001</v>
      </c>
      <c r="K549" s="20">
        <v>846417.87374000007</v>
      </c>
      <c r="L549" s="20">
        <v>274420.343352</v>
      </c>
      <c r="M549" s="20">
        <v>134183.740835</v>
      </c>
      <c r="N549" s="20">
        <v>325149.72121300001</v>
      </c>
      <c r="O549" s="153">
        <v>150179.80228800001</v>
      </c>
      <c r="P549" s="21">
        <v>1858.7169109524909</v>
      </c>
      <c r="Q549" s="20">
        <v>1167151.945605</v>
      </c>
      <c r="R549" s="20">
        <v>1465409.2180920001</v>
      </c>
      <c r="S549" s="20">
        <v>3291545.7817020002</v>
      </c>
      <c r="T549" s="20">
        <v>897396.81262800004</v>
      </c>
      <c r="U549" s="20">
        <v>4402404.2880760003</v>
      </c>
      <c r="V549" s="20">
        <v>1636577.8993810001</v>
      </c>
      <c r="W549" s="20">
        <v>2995160.5148339998</v>
      </c>
      <c r="X549" s="20">
        <v>114511.239783</v>
      </c>
      <c r="Y549" s="20">
        <v>3109671.754617</v>
      </c>
      <c r="Z549" s="20">
        <v>1292732.5334590001</v>
      </c>
      <c r="AA549" s="21">
        <v>15999.64698762089</v>
      </c>
      <c r="AB549" s="22">
        <v>0.1296115360294442</v>
      </c>
      <c r="AC549" s="22">
        <v>2.2996956301427451E-2</v>
      </c>
      <c r="AD549" s="23">
        <v>3.4113132838518488E-2</v>
      </c>
      <c r="AE549" s="23">
        <v>0.11617237007732742</v>
      </c>
      <c r="AF549" s="24">
        <v>2.423167808481526</v>
      </c>
      <c r="AG549" s="27">
        <v>9.8954718920774398E-2</v>
      </c>
      <c r="AH549" s="27">
        <v>1.0989547189207745</v>
      </c>
      <c r="AI549" s="27">
        <v>0.7092754547128971</v>
      </c>
      <c r="AJ549" s="27">
        <v>22.033554135943</v>
      </c>
      <c r="AK549" s="27">
        <v>4.8699768443136717</v>
      </c>
      <c r="AL549" s="27">
        <v>4.4563803352723363</v>
      </c>
      <c r="AM549" s="27">
        <v>7.2770715593560622</v>
      </c>
      <c r="AN549" s="23">
        <v>0.70635760623793864</v>
      </c>
      <c r="AO549" s="23">
        <v>8.8580767342954628E-2</v>
      </c>
      <c r="AP549" s="23">
        <v>2.4055028199037936</v>
      </c>
      <c r="AQ549" s="24">
        <v>70.399999999999991</v>
      </c>
      <c r="AR549" s="65" t="s">
        <v>68</v>
      </c>
      <c r="AS549" s="157">
        <v>0.3</v>
      </c>
      <c r="AU549" s="32"/>
    </row>
    <row r="550" spans="1:47" ht="18" customHeight="1" x14ac:dyDescent="0.25">
      <c r="A550" s="16">
        <v>549</v>
      </c>
      <c r="B550" s="148" t="s">
        <v>396</v>
      </c>
      <c r="C550" s="150" t="s">
        <v>681</v>
      </c>
      <c r="D550" s="18">
        <v>75.599999999999994</v>
      </c>
      <c r="E550" s="150" t="s">
        <v>848</v>
      </c>
      <c r="F550" s="150" t="s">
        <v>886</v>
      </c>
      <c r="G550" s="18" t="s">
        <v>882</v>
      </c>
      <c r="H550" s="19" t="s">
        <v>704</v>
      </c>
      <c r="I550" s="20">
        <v>1271604.766232</v>
      </c>
      <c r="J550" s="20">
        <v>1207150.521035</v>
      </c>
      <c r="K550" s="20">
        <v>64454.245196999938</v>
      </c>
      <c r="L550" s="20">
        <v>7993.8449289999999</v>
      </c>
      <c r="M550" s="20">
        <v>0</v>
      </c>
      <c r="N550" s="20">
        <v>13997.528275000001</v>
      </c>
      <c r="O550" s="153">
        <v>12928.860248999999</v>
      </c>
      <c r="P550" s="21">
        <v>1077.4050207499999</v>
      </c>
      <c r="Q550" s="20">
        <v>65884.425220999998</v>
      </c>
      <c r="R550" s="20">
        <v>4920.5616540000001</v>
      </c>
      <c r="S550" s="20">
        <v>188346.70674600001</v>
      </c>
      <c r="T550" s="20">
        <v>14978.091372000001</v>
      </c>
      <c r="U550" s="20">
        <v>206024.825323</v>
      </c>
      <c r="V550" s="20">
        <v>0</v>
      </c>
      <c r="W550" s="20">
        <v>60806.033689000004</v>
      </c>
      <c r="X550" s="20">
        <v>0</v>
      </c>
      <c r="Y550" s="20">
        <v>60806.033689000004</v>
      </c>
      <c r="Z550" s="20">
        <v>145218.79163399999</v>
      </c>
      <c r="AA550" s="21">
        <v>12101.565969499999</v>
      </c>
      <c r="AB550" s="22">
        <v>5.0687325896072083E-2</v>
      </c>
      <c r="AC550" s="22">
        <v>1.016735749372079E-2</v>
      </c>
      <c r="AD550" s="23">
        <v>6.2753894967417109E-2</v>
      </c>
      <c r="AE550" s="23">
        <v>8.903021505360724E-2</v>
      </c>
      <c r="AF550" s="24">
        <v>100</v>
      </c>
      <c r="AG550" s="27">
        <v>2.0975002860624423</v>
      </c>
      <c r="AH550" s="27">
        <v>3.0975002860624423</v>
      </c>
      <c r="AI550" s="27">
        <v>2.0139823977230376</v>
      </c>
      <c r="AJ550" s="27">
        <v>9.9701901813212093</v>
      </c>
      <c r="AK550" s="27">
        <v>18.32224409616968</v>
      </c>
      <c r="AL550" s="27">
        <v>258.42675199451935</v>
      </c>
      <c r="AM550" s="27">
        <v>84.897650484969944</v>
      </c>
      <c r="AN550" s="23">
        <v>0.29513935320013007</v>
      </c>
      <c r="AO550" s="23">
        <v>0</v>
      </c>
      <c r="AP550" s="23">
        <v>0.41872014637232058</v>
      </c>
      <c r="AQ550" s="24">
        <v>91.2</v>
      </c>
      <c r="AR550" s="65" t="s">
        <v>61</v>
      </c>
      <c r="AS550" s="157">
        <v>0.5</v>
      </c>
      <c r="AU550" s="32"/>
    </row>
    <row r="551" spans="1:47" ht="18" customHeight="1" x14ac:dyDescent="0.25">
      <c r="A551" s="16">
        <v>550</v>
      </c>
      <c r="B551" s="148" t="s">
        <v>397</v>
      </c>
      <c r="C551" s="150" t="s">
        <v>681</v>
      </c>
      <c r="D551" s="18">
        <v>519.82431610000003</v>
      </c>
      <c r="E551" s="150" t="s">
        <v>869</v>
      </c>
      <c r="F551" s="150" t="s">
        <v>891</v>
      </c>
      <c r="G551" s="18" t="s">
        <v>892</v>
      </c>
      <c r="H551" s="19" t="s">
        <v>704</v>
      </c>
      <c r="I551" s="20">
        <v>457777.74510300002</v>
      </c>
      <c r="J551" s="20">
        <v>281545.89856900001</v>
      </c>
      <c r="K551" s="20">
        <v>176231.84653400001</v>
      </c>
      <c r="L551" s="20">
        <v>84554.075263999999</v>
      </c>
      <c r="M551" s="20">
        <v>0</v>
      </c>
      <c r="N551" s="20">
        <v>92424.665506999998</v>
      </c>
      <c r="O551" s="153">
        <v>73580.084417000005</v>
      </c>
      <c r="P551" s="21">
        <v>7884.2227558252152</v>
      </c>
      <c r="Q551" s="20">
        <v>98735.62887</v>
      </c>
      <c r="R551" s="20">
        <v>36105.342080000002</v>
      </c>
      <c r="S551" s="20">
        <v>311503.86492000002</v>
      </c>
      <c r="T551" s="20">
        <v>49133.558988999997</v>
      </c>
      <c r="U551" s="20">
        <v>364463.32220599998</v>
      </c>
      <c r="V551" s="20">
        <v>0</v>
      </c>
      <c r="W551" s="20">
        <v>47444.938645000002</v>
      </c>
      <c r="X551" s="20">
        <v>0</v>
      </c>
      <c r="Y551" s="20">
        <v>47444.938645000002</v>
      </c>
      <c r="Z551" s="20">
        <v>317018.383561</v>
      </c>
      <c r="AA551" s="21">
        <v>33969.022643701799</v>
      </c>
      <c r="AB551" s="22">
        <v>0.38497250777087871</v>
      </c>
      <c r="AC551" s="22">
        <v>0.1607332055874505</v>
      </c>
      <c r="AD551" s="23">
        <v>0.20188611564982517</v>
      </c>
      <c r="AE551" s="23">
        <v>0.2321003709327219</v>
      </c>
      <c r="AF551" s="24">
        <v>100</v>
      </c>
      <c r="AG551" s="27">
        <v>5.5655868426932393</v>
      </c>
      <c r="AH551" s="27">
        <v>6.5655868426932393</v>
      </c>
      <c r="AI551" s="27">
        <v>4.4845296911859878</v>
      </c>
      <c r="AJ551" s="27">
        <v>1.7336196566453299</v>
      </c>
      <c r="AK551" s="27">
        <v>2.8515126888966966</v>
      </c>
      <c r="AL551" s="27">
        <v>12.678947732684104</v>
      </c>
      <c r="AM551" s="27">
        <v>9.3170076526613332</v>
      </c>
      <c r="AN551" s="23">
        <v>0.13017753983536218</v>
      </c>
      <c r="AO551" s="23">
        <v>0</v>
      </c>
      <c r="AP551" s="23">
        <v>0.14965989704464805</v>
      </c>
      <c r="AQ551" s="24">
        <v>85.6</v>
      </c>
      <c r="AR551" s="65" t="s">
        <v>64</v>
      </c>
      <c r="AS551" s="157">
        <v>0.5</v>
      </c>
      <c r="AU551" s="32"/>
    </row>
    <row r="552" spans="1:47" ht="18" customHeight="1" x14ac:dyDescent="0.25">
      <c r="A552" s="16">
        <v>551</v>
      </c>
      <c r="B552" s="148" t="s">
        <v>398</v>
      </c>
      <c r="C552" s="150" t="s">
        <v>681</v>
      </c>
      <c r="D552" s="18">
        <v>56.28</v>
      </c>
      <c r="E552" s="150" t="s">
        <v>848</v>
      </c>
      <c r="F552" s="150" t="s">
        <v>887</v>
      </c>
      <c r="G552" s="18" t="s">
        <v>882</v>
      </c>
      <c r="H552" s="19" t="s">
        <v>704</v>
      </c>
      <c r="I552" s="20">
        <v>368114.68924099999</v>
      </c>
      <c r="J552" s="20">
        <v>323127.68176599999</v>
      </c>
      <c r="K552" s="20">
        <v>44987.007475000006</v>
      </c>
      <c r="L552" s="20">
        <v>14416.599361</v>
      </c>
      <c r="M552" s="20">
        <v>7649.0623429999996</v>
      </c>
      <c r="N552" s="20">
        <v>12689.975705999999</v>
      </c>
      <c r="O552" s="153">
        <v>3900.2476900000001</v>
      </c>
      <c r="P552" s="21">
        <v>928.63040238095243</v>
      </c>
      <c r="Q552" s="20">
        <v>84733.193276999998</v>
      </c>
      <c r="R552" s="20">
        <v>51977.716654999997</v>
      </c>
      <c r="S552" s="20">
        <v>158857.205311</v>
      </c>
      <c r="T552" s="20">
        <v>64654.806528000001</v>
      </c>
      <c r="U552" s="20">
        <v>225367.09580800001</v>
      </c>
      <c r="V552" s="20">
        <v>100189.02085</v>
      </c>
      <c r="W552" s="20">
        <v>152722.075759</v>
      </c>
      <c r="X552" s="20">
        <v>12621.645691</v>
      </c>
      <c r="Y552" s="20">
        <v>165343.72145000001</v>
      </c>
      <c r="Z552" s="20">
        <v>60023.374358000001</v>
      </c>
      <c r="AA552" s="21">
        <v>14291.279609047619</v>
      </c>
      <c r="AB552" s="22">
        <v>0.12220921574131367</v>
      </c>
      <c r="AC552" s="22">
        <v>1.0595197105667678E-2</v>
      </c>
      <c r="AD552" s="23">
        <v>1.7306198475942513E-2</v>
      </c>
      <c r="AE552" s="23">
        <v>6.4978814198908316E-2</v>
      </c>
      <c r="AF552" s="24">
        <v>1.6590236995013077</v>
      </c>
      <c r="AG552" s="27">
        <v>4.0171858072970516E-2</v>
      </c>
      <c r="AH552" s="27">
        <v>1.0401718580729704</v>
      </c>
      <c r="AI552" s="27">
        <v>0.48535230853573458</v>
      </c>
      <c r="AJ552" s="27">
        <v>60.001127298281389</v>
      </c>
      <c r="AK552" s="27">
        <v>3.8134722564941956</v>
      </c>
      <c r="AL552" s="27">
        <v>7.0821635295052765</v>
      </c>
      <c r="AM552" s="27">
        <v>5.6935394135249773</v>
      </c>
      <c r="AN552" s="23">
        <v>0.73366398434163382</v>
      </c>
      <c r="AO552" s="23">
        <v>0.21027884263420737</v>
      </c>
      <c r="AP552" s="23">
        <v>2.7546555524158527</v>
      </c>
      <c r="AQ552" s="24">
        <v>56.400000000000006</v>
      </c>
      <c r="AR552" s="65" t="s">
        <v>75</v>
      </c>
      <c r="AS552" s="157">
        <v>0.2</v>
      </c>
      <c r="AU552" s="32"/>
    </row>
    <row r="553" spans="1:47" ht="18" customHeight="1" x14ac:dyDescent="0.25">
      <c r="A553" s="16">
        <v>552</v>
      </c>
      <c r="B553" s="148" t="s">
        <v>399</v>
      </c>
      <c r="C553" s="150" t="s">
        <v>681</v>
      </c>
      <c r="D553" s="18">
        <v>92.182681600000009</v>
      </c>
      <c r="E553" s="150" t="s">
        <v>842</v>
      </c>
      <c r="F553" s="150" t="s">
        <v>843</v>
      </c>
      <c r="G553" s="18" t="s">
        <v>841</v>
      </c>
      <c r="H553" s="19" t="s">
        <v>704</v>
      </c>
      <c r="I553" s="20">
        <v>999741.93247300002</v>
      </c>
      <c r="J553" s="20">
        <v>922859.37339199998</v>
      </c>
      <c r="K553" s="20">
        <v>76882.559080999956</v>
      </c>
      <c r="L553" s="20">
        <v>20705.070728999999</v>
      </c>
      <c r="M553" s="20">
        <v>6703.7135969999999</v>
      </c>
      <c r="N553" s="20">
        <v>26553.232715999999</v>
      </c>
      <c r="O553" s="153">
        <v>18004.806033000001</v>
      </c>
      <c r="P553" s="21">
        <v>2500.0522139551213</v>
      </c>
      <c r="Q553" s="20">
        <v>60606.527351999997</v>
      </c>
      <c r="R553" s="20">
        <v>59859.191975000002</v>
      </c>
      <c r="S553" s="20">
        <v>146273.87965300001</v>
      </c>
      <c r="T553" s="20">
        <v>86358.798508000007</v>
      </c>
      <c r="U553" s="20">
        <v>303648.63694599998</v>
      </c>
      <c r="V553" s="20">
        <v>55865.800414999998</v>
      </c>
      <c r="W553" s="20">
        <v>146229.49748200001</v>
      </c>
      <c r="X553" s="20">
        <v>5700.3214289999996</v>
      </c>
      <c r="Y553" s="20">
        <v>152787.72027600001</v>
      </c>
      <c r="Z553" s="20">
        <v>150860.91667000001</v>
      </c>
      <c r="AA553" s="21">
        <v>20947.749619121518</v>
      </c>
      <c r="AB553" s="22">
        <v>7.6902405094503051E-2</v>
      </c>
      <c r="AC553" s="22">
        <v>1.8009453688175928E-2</v>
      </c>
      <c r="AD553" s="23">
        <v>5.9294868615537122E-2</v>
      </c>
      <c r="AE553" s="23">
        <v>0.1193470544288454</v>
      </c>
      <c r="AF553" s="24">
        <v>3.9609736203352899</v>
      </c>
      <c r="AG553" s="27">
        <v>3.0351038445897643E-4</v>
      </c>
      <c r="AH553" s="27">
        <v>1.0003035103844591</v>
      </c>
      <c r="AI553" s="27">
        <v>0.58584180193565361</v>
      </c>
      <c r="AJ553" s="27">
        <v>22525.755499272291</v>
      </c>
      <c r="AK553" s="27">
        <v>15.227062392670579</v>
      </c>
      <c r="AL553" s="27">
        <v>16.701560770993016</v>
      </c>
      <c r="AM553" s="27">
        <v>11.576607708135114</v>
      </c>
      <c r="AN553" s="23">
        <v>0.503172751943462</v>
      </c>
      <c r="AO553" s="23">
        <v>3.7785276364647451E-2</v>
      </c>
      <c r="AP553" s="23">
        <v>1.0127720528850741</v>
      </c>
      <c r="AQ553" s="24">
        <v>80.8</v>
      </c>
      <c r="AR553" s="65" t="s">
        <v>64</v>
      </c>
      <c r="AS553" s="157">
        <v>0.5</v>
      </c>
      <c r="AU553" s="32"/>
    </row>
    <row r="554" spans="1:47" ht="18" customHeight="1" x14ac:dyDescent="0.25">
      <c r="A554" s="16">
        <v>553</v>
      </c>
      <c r="B554" s="148" t="s">
        <v>403</v>
      </c>
      <c r="C554" s="150" t="s">
        <v>681</v>
      </c>
      <c r="D554" s="18">
        <v>301.16509299999996</v>
      </c>
      <c r="E554" s="150" t="s">
        <v>871</v>
      </c>
      <c r="F554" s="150" t="s">
        <v>872</v>
      </c>
      <c r="G554" s="18" t="s">
        <v>880</v>
      </c>
      <c r="H554" s="19" t="s">
        <v>704</v>
      </c>
      <c r="I554" s="20">
        <v>1185792.79467</v>
      </c>
      <c r="J554" s="20">
        <v>1043437.282794</v>
      </c>
      <c r="K554" s="20">
        <v>142355.51187599992</v>
      </c>
      <c r="L554" s="20">
        <v>55347.196451999996</v>
      </c>
      <c r="M554" s="20">
        <v>36472.252537</v>
      </c>
      <c r="N554" s="20">
        <v>64135.830977999998</v>
      </c>
      <c r="O554" s="153">
        <v>18715.999521999998</v>
      </c>
      <c r="P554" s="21">
        <v>963.25237995294492</v>
      </c>
      <c r="Q554" s="20">
        <v>269935.28508399997</v>
      </c>
      <c r="R554" s="20">
        <v>327792.43992400001</v>
      </c>
      <c r="S554" s="20">
        <v>877226.34649799997</v>
      </c>
      <c r="T554" s="20">
        <v>1086523.0648070001</v>
      </c>
      <c r="U554" s="20">
        <v>2058054.2101380001</v>
      </c>
      <c r="V554" s="20">
        <v>412724.98080600001</v>
      </c>
      <c r="W554" s="20">
        <v>710742.56511299999</v>
      </c>
      <c r="X554" s="20">
        <v>116852.487253</v>
      </c>
      <c r="Y554" s="20">
        <v>1743496.0094059999</v>
      </c>
      <c r="Z554" s="20">
        <v>314558.200732</v>
      </c>
      <c r="AA554" s="21">
        <v>16189.300236551651</v>
      </c>
      <c r="AB554" s="22">
        <v>0.12005091658160794</v>
      </c>
      <c r="AC554" s="22">
        <v>1.5783532844967713E-2</v>
      </c>
      <c r="AD554" s="23">
        <v>9.0940264983326267E-3</v>
      </c>
      <c r="AE554" s="23">
        <v>5.9499321519663119E-2</v>
      </c>
      <c r="AF554" s="24">
        <v>1.7584828607154475</v>
      </c>
      <c r="AG554" s="27">
        <v>0.23423921621822516</v>
      </c>
      <c r="AH554" s="27">
        <v>1.2342392162182252</v>
      </c>
      <c r="AI554" s="27">
        <v>0.85444588691187728</v>
      </c>
      <c r="AJ554" s="27">
        <v>7.1225724500322931</v>
      </c>
      <c r="AK554" s="27">
        <v>3.8655090329124531</v>
      </c>
      <c r="AL554" s="27">
        <v>3.6175111144873591</v>
      </c>
      <c r="AM554" s="27">
        <v>1.0913645858780119</v>
      </c>
      <c r="AN554" s="23">
        <v>0.84715747564739419</v>
      </c>
      <c r="AO554" s="23">
        <v>0.37148129338569363</v>
      </c>
      <c r="AP554" s="23">
        <v>5.5426817846387628</v>
      </c>
      <c r="AQ554" s="24">
        <v>50.000000000000007</v>
      </c>
      <c r="AR554" s="65" t="s">
        <v>78</v>
      </c>
      <c r="AS554" s="157">
        <v>0.2</v>
      </c>
      <c r="AU554" s="32"/>
    </row>
    <row r="555" spans="1:47" ht="18" customHeight="1" x14ac:dyDescent="0.25">
      <c r="A555" s="16">
        <v>554</v>
      </c>
      <c r="B555" s="148" t="s">
        <v>405</v>
      </c>
      <c r="C555" s="150" t="s">
        <v>681</v>
      </c>
      <c r="D555" s="18">
        <v>16.399999999999999</v>
      </c>
      <c r="E555" s="150" t="s">
        <v>829</v>
      </c>
      <c r="F555" s="150" t="s">
        <v>857</v>
      </c>
      <c r="G555" s="18" t="s">
        <v>858</v>
      </c>
      <c r="H555" s="19" t="s">
        <v>704</v>
      </c>
      <c r="I555" s="20">
        <v>8617.1500500000002</v>
      </c>
      <c r="J555" s="20">
        <v>3779.706854</v>
      </c>
      <c r="K555" s="20">
        <v>4837.4431960000002</v>
      </c>
      <c r="L555" s="20">
        <v>2900.056818</v>
      </c>
      <c r="M555" s="20">
        <v>0</v>
      </c>
      <c r="N555" s="20">
        <v>3281.4450649999999</v>
      </c>
      <c r="O555" s="153">
        <v>3281.4450649999999</v>
      </c>
      <c r="P555" s="21">
        <v>1640.7225324999999</v>
      </c>
      <c r="Q555" s="20">
        <v>274.04630800000001</v>
      </c>
      <c r="R555" s="20">
        <v>6613.5661799999998</v>
      </c>
      <c r="S555" s="20">
        <v>15450.151954000001</v>
      </c>
      <c r="T555" s="20">
        <v>0</v>
      </c>
      <c r="U555" s="20">
        <v>15579.520484000001</v>
      </c>
      <c r="V555" s="20">
        <v>0</v>
      </c>
      <c r="W555" s="20">
        <v>5078.9237810000004</v>
      </c>
      <c r="X555" s="20">
        <v>0</v>
      </c>
      <c r="Y555" s="20">
        <v>5372.9237810000004</v>
      </c>
      <c r="Z555" s="20">
        <v>10206.596702999999</v>
      </c>
      <c r="AA555" s="21">
        <v>5103.2983514999996</v>
      </c>
      <c r="AB555" s="22">
        <v>0.56137390760649453</v>
      </c>
      <c r="AC555" s="22">
        <v>0.38080398344694016</v>
      </c>
      <c r="AD555" s="23">
        <v>0.21062554963549798</v>
      </c>
      <c r="AE555" s="23">
        <v>0.32150237346357508</v>
      </c>
      <c r="AF555" s="24">
        <v>100</v>
      </c>
      <c r="AG555" s="27">
        <v>2.0420129579022714</v>
      </c>
      <c r="AH555" s="27">
        <v>3.0420129579022719</v>
      </c>
      <c r="AI555" s="27">
        <v>2.9880554031491968</v>
      </c>
      <c r="AJ555" s="27">
        <v>0.83087074223605561</v>
      </c>
      <c r="AK555" s="27">
        <v>13.792219576262271</v>
      </c>
      <c r="AL555" s="27">
        <v>1.3029506041776693</v>
      </c>
      <c r="AM555" s="27">
        <v>100</v>
      </c>
      <c r="AN555" s="23">
        <v>0.3448709340263672</v>
      </c>
      <c r="AO555" s="23">
        <v>0</v>
      </c>
      <c r="AP555" s="23">
        <v>0.52641678096487843</v>
      </c>
      <c r="AQ555" s="24">
        <v>86.4</v>
      </c>
      <c r="AR555" s="65" t="s">
        <v>64</v>
      </c>
      <c r="AS555" s="157">
        <v>0.5</v>
      </c>
      <c r="AU555" s="32"/>
    </row>
    <row r="556" spans="1:47" ht="18" customHeight="1" x14ac:dyDescent="0.25">
      <c r="A556" s="16">
        <v>555</v>
      </c>
      <c r="B556" s="148" t="s">
        <v>406</v>
      </c>
      <c r="C556" s="150" t="s">
        <v>681</v>
      </c>
      <c r="D556" s="18">
        <v>116.1598812</v>
      </c>
      <c r="E556" s="150" t="s">
        <v>869</v>
      </c>
      <c r="F556" s="150" t="s">
        <v>891</v>
      </c>
      <c r="G556" s="18" t="s">
        <v>892</v>
      </c>
      <c r="H556" s="19" t="s">
        <v>704</v>
      </c>
      <c r="I556" s="20">
        <v>144429.277324</v>
      </c>
      <c r="J556" s="20">
        <v>109082.236558</v>
      </c>
      <c r="K556" s="20">
        <v>35347.040765999991</v>
      </c>
      <c r="L556" s="20">
        <v>15842.01556</v>
      </c>
      <c r="M556" s="20">
        <v>2477.6185740000001</v>
      </c>
      <c r="N556" s="20">
        <v>15653.054346999999</v>
      </c>
      <c r="O556" s="153">
        <v>10435.103384</v>
      </c>
      <c r="P556" s="21">
        <v>1185.8084154858796</v>
      </c>
      <c r="Q556" s="20">
        <v>32621.23675</v>
      </c>
      <c r="R556" s="20">
        <v>10670.911550000001</v>
      </c>
      <c r="S556" s="20">
        <v>54538.317710000003</v>
      </c>
      <c r="T556" s="20">
        <v>94348.303675000003</v>
      </c>
      <c r="U556" s="20">
        <v>150497.04133499999</v>
      </c>
      <c r="V556" s="20">
        <v>4552.8</v>
      </c>
      <c r="W556" s="20">
        <v>33278.545368999999</v>
      </c>
      <c r="X556" s="20">
        <v>14507.750285</v>
      </c>
      <c r="Y556" s="20">
        <v>48007.728940000001</v>
      </c>
      <c r="Z556" s="20">
        <v>102489.312395</v>
      </c>
      <c r="AA556" s="21">
        <v>11646.524683377516</v>
      </c>
      <c r="AB556" s="22">
        <v>0.24473598027292995</v>
      </c>
      <c r="AC556" s="22">
        <v>7.22506099687171E-2</v>
      </c>
      <c r="AD556" s="23">
        <v>6.9337598210797421E-2</v>
      </c>
      <c r="AE556" s="23">
        <v>0.1018165030104064</v>
      </c>
      <c r="AF556" s="24">
        <v>6.3177821280734392</v>
      </c>
      <c r="AG556" s="27">
        <v>0.63884319778003706</v>
      </c>
      <c r="AH556" s="27">
        <v>1.6388431977800371</v>
      </c>
      <c r="AI556" s="27">
        <v>0.65859492105134032</v>
      </c>
      <c r="AJ556" s="27">
        <v>6.7935476922047995</v>
      </c>
      <c r="AK556" s="27">
        <v>3.3439025440382792</v>
      </c>
      <c r="AL556" s="27">
        <v>13.534858446465146</v>
      </c>
      <c r="AM556" s="27">
        <v>1.5308094761461009</v>
      </c>
      <c r="AN556" s="23">
        <v>0.318994503241674</v>
      </c>
      <c r="AO556" s="23">
        <v>0.14155378688741957</v>
      </c>
      <c r="AP556" s="23">
        <v>0.46841692873277668</v>
      </c>
      <c r="AQ556" s="24">
        <v>84.800000000000011</v>
      </c>
      <c r="AR556" s="65" t="s">
        <v>64</v>
      </c>
      <c r="AS556" s="157">
        <v>0.5</v>
      </c>
      <c r="AU556" s="32"/>
    </row>
    <row r="557" spans="1:47" ht="18" customHeight="1" x14ac:dyDescent="0.25">
      <c r="A557" s="16">
        <v>556</v>
      </c>
      <c r="B557" s="148" t="s">
        <v>407</v>
      </c>
      <c r="C557" s="150" t="s">
        <v>681</v>
      </c>
      <c r="D557" s="18">
        <v>99</v>
      </c>
      <c r="E557" s="150" t="s">
        <v>844</v>
      </c>
      <c r="F557" s="150" t="s">
        <v>845</v>
      </c>
      <c r="G557" s="18" t="s">
        <v>904</v>
      </c>
      <c r="H557" s="19" t="s">
        <v>704</v>
      </c>
      <c r="I557" s="20">
        <v>265633.43538500002</v>
      </c>
      <c r="J557" s="20">
        <v>185515.90864899999</v>
      </c>
      <c r="K557" s="20">
        <v>80117.526736</v>
      </c>
      <c r="L557" s="20">
        <v>31260.298616</v>
      </c>
      <c r="M557" s="20">
        <v>71.882936999999998</v>
      </c>
      <c r="N557" s="20">
        <v>31706.467884999998</v>
      </c>
      <c r="O557" s="153">
        <v>25027.294146</v>
      </c>
      <c r="P557" s="21">
        <v>1668.4862764</v>
      </c>
      <c r="Q557" s="20">
        <v>2503470.2306559999</v>
      </c>
      <c r="R557" s="20">
        <v>318577.830036</v>
      </c>
      <c r="S557" s="20">
        <v>2900798.9876390002</v>
      </c>
      <c r="T557" s="20">
        <v>29939.990168</v>
      </c>
      <c r="U557" s="20">
        <v>2962958.9295660001</v>
      </c>
      <c r="V557" s="20">
        <v>0</v>
      </c>
      <c r="W557" s="20">
        <v>2781614.411595</v>
      </c>
      <c r="X557" s="20">
        <v>0</v>
      </c>
      <c r="Y557" s="20">
        <v>2783554.695634</v>
      </c>
      <c r="Z557" s="20">
        <v>179404.233932</v>
      </c>
      <c r="AA557" s="21">
        <v>11960.282262133333</v>
      </c>
      <c r="AB557" s="22">
        <v>0.30160934605193956</v>
      </c>
      <c r="AC557" s="22">
        <v>9.4217409452715534E-2</v>
      </c>
      <c r="AD557" s="23">
        <v>8.4467232725584478E-3</v>
      </c>
      <c r="AE557" s="23">
        <v>0.13950224918039644</v>
      </c>
      <c r="AF557" s="24">
        <v>441.08475819511938</v>
      </c>
      <c r="AG557" s="27">
        <v>4.2847267237035497E-2</v>
      </c>
      <c r="AH557" s="27">
        <v>1.0428472672370355</v>
      </c>
      <c r="AI557" s="27">
        <v>0.14284106212807865</v>
      </c>
      <c r="AJ557" s="27">
        <v>2.2287568089929204</v>
      </c>
      <c r="AK557" s="27">
        <v>7.4103500963296098E-2</v>
      </c>
      <c r="AL557" s="27">
        <v>0.83381017239957611</v>
      </c>
      <c r="AM557" s="27">
        <v>8.872195144169094</v>
      </c>
      <c r="AN557" s="23">
        <v>0.93945098862430798</v>
      </c>
      <c r="AO557" s="23">
        <v>0</v>
      </c>
      <c r="AP557" s="23">
        <v>15.515546286878921</v>
      </c>
      <c r="AQ557" s="24">
        <v>56.400000000000006</v>
      </c>
      <c r="AR557" s="65" t="s">
        <v>75</v>
      </c>
      <c r="AS557" s="157">
        <v>0.2</v>
      </c>
      <c r="AU557" s="32"/>
    </row>
    <row r="558" spans="1:47" ht="18" customHeight="1" x14ac:dyDescent="0.25">
      <c r="A558" s="16">
        <v>557</v>
      </c>
      <c r="B558" s="148" t="s">
        <v>789</v>
      </c>
      <c r="C558" s="150" t="s">
        <v>681</v>
      </c>
      <c r="D558" s="18">
        <v>154.08799999999999</v>
      </c>
      <c r="E558" s="150" t="s">
        <v>842</v>
      </c>
      <c r="F558" s="150" t="s">
        <v>902</v>
      </c>
      <c r="G558" s="18" t="s">
        <v>901</v>
      </c>
      <c r="H558" s="19" t="s">
        <v>704</v>
      </c>
      <c r="I558" s="20">
        <v>2088390.591305</v>
      </c>
      <c r="J558" s="20">
        <v>1989262.5729499999</v>
      </c>
      <c r="K558" s="20">
        <v>99128.018354999935</v>
      </c>
      <c r="L558" s="20">
        <v>11351.779109999999</v>
      </c>
      <c r="M558" s="20">
        <v>0</v>
      </c>
      <c r="N558" s="20">
        <v>20643.693046</v>
      </c>
      <c r="O558" s="153">
        <v>17446.214727999999</v>
      </c>
      <c r="P558" s="21">
        <v>2117.2590689320386</v>
      </c>
      <c r="Q558" s="20">
        <v>22758.001484</v>
      </c>
      <c r="R558" s="20">
        <v>48856.015114000002</v>
      </c>
      <c r="S558" s="20">
        <v>104654.190843</v>
      </c>
      <c r="T558" s="20">
        <v>80722.888248999996</v>
      </c>
      <c r="U558" s="20">
        <v>217786.721976</v>
      </c>
      <c r="V558" s="20">
        <v>0</v>
      </c>
      <c r="W558" s="20">
        <v>96613.870597000001</v>
      </c>
      <c r="X558" s="20">
        <v>60.606054</v>
      </c>
      <c r="Y558" s="20">
        <v>96674.476651000004</v>
      </c>
      <c r="Z558" s="20">
        <v>121112.245325</v>
      </c>
      <c r="AA558" s="21">
        <v>14698.088024878642</v>
      </c>
      <c r="AB558" s="22">
        <v>4.7466225316144771E-2</v>
      </c>
      <c r="AC558" s="22">
        <v>8.3539041023442621E-3</v>
      </c>
      <c r="AD558" s="23">
        <v>8.0106879655971699E-2</v>
      </c>
      <c r="AE558" s="23">
        <v>0.14404996523005384</v>
      </c>
      <c r="AF558" s="24">
        <v>100</v>
      </c>
      <c r="AG558" s="27">
        <v>8.3221179281162821E-2</v>
      </c>
      <c r="AH558" s="27">
        <v>1.0832211792811628</v>
      </c>
      <c r="AI558" s="27">
        <v>0.84766492484923806</v>
      </c>
      <c r="AJ558" s="27">
        <v>259.7397276985277</v>
      </c>
      <c r="AK558" s="27">
        <v>87.409370034031753</v>
      </c>
      <c r="AL558" s="27">
        <v>42.745823342979897</v>
      </c>
      <c r="AM558" s="27">
        <v>25.871108388281328</v>
      </c>
      <c r="AN558" s="23">
        <v>0.44389518228596825</v>
      </c>
      <c r="AO558" s="23">
        <v>5.0041227323765667E-4</v>
      </c>
      <c r="AP558" s="23">
        <v>0.79822214831851068</v>
      </c>
      <c r="AQ558" s="24">
        <v>79.2</v>
      </c>
      <c r="AR558" s="65" t="s">
        <v>66</v>
      </c>
      <c r="AS558" s="157">
        <v>0.5</v>
      </c>
      <c r="AU558" s="32"/>
    </row>
    <row r="559" spans="1:47" ht="18" customHeight="1" x14ac:dyDescent="0.25">
      <c r="A559" s="16">
        <v>558</v>
      </c>
      <c r="B559" s="148" t="s">
        <v>408</v>
      </c>
      <c r="C559" s="150" t="s">
        <v>681</v>
      </c>
      <c r="D559" s="18">
        <v>12.6</v>
      </c>
      <c r="E559" s="150" t="s">
        <v>844</v>
      </c>
      <c r="F559" s="150" t="s">
        <v>856</v>
      </c>
      <c r="G559" s="18" t="s">
        <v>862</v>
      </c>
      <c r="H559" s="19" t="s">
        <v>704</v>
      </c>
      <c r="I559" s="20">
        <v>108110.846787</v>
      </c>
      <c r="J559" s="20">
        <v>99617.144667999994</v>
      </c>
      <c r="K559" s="20">
        <v>8493.7021190000032</v>
      </c>
      <c r="L559" s="20">
        <v>3549.2240750000001</v>
      </c>
      <c r="M559" s="20">
        <v>1877.7023200000001</v>
      </c>
      <c r="N559" s="20">
        <v>3653.4660960000001</v>
      </c>
      <c r="O559" s="153">
        <v>1395.811608</v>
      </c>
      <c r="P559" s="21">
        <v>1163.17634</v>
      </c>
      <c r="Q559" s="20">
        <v>4102.4599029999999</v>
      </c>
      <c r="R559" s="20">
        <v>17911.689734</v>
      </c>
      <c r="S559" s="20">
        <v>24845.902244000001</v>
      </c>
      <c r="T559" s="20">
        <v>42105.609036000002</v>
      </c>
      <c r="U559" s="20">
        <v>68475.926128999999</v>
      </c>
      <c r="V559" s="20">
        <v>15657.077088</v>
      </c>
      <c r="W559" s="20">
        <v>30746.226633999999</v>
      </c>
      <c r="X559" s="20">
        <v>9016.5</v>
      </c>
      <c r="Y559" s="20">
        <v>39762.726633999999</v>
      </c>
      <c r="Z559" s="20">
        <v>28713.199495000001</v>
      </c>
      <c r="AA559" s="21">
        <v>23927.666245833334</v>
      </c>
      <c r="AB559" s="22">
        <v>7.8564754337132295E-2</v>
      </c>
      <c r="AC559" s="22">
        <v>1.2910930304246235E-2</v>
      </c>
      <c r="AD559" s="23">
        <v>2.0383975608748498E-2</v>
      </c>
      <c r="AE559" s="23">
        <v>4.8612193435394094E-2</v>
      </c>
      <c r="AF559" s="24">
        <v>1.9457110198383309</v>
      </c>
      <c r="AG559" s="27">
        <v>-0.19190401671843729</v>
      </c>
      <c r="AH559" s="27">
        <v>0.80809598328156274</v>
      </c>
      <c r="AI559" s="27">
        <v>0.67466627979842408</v>
      </c>
      <c r="AJ559" s="27">
        <v>-18.322864920821758</v>
      </c>
      <c r="AK559" s="27">
        <v>24.282295750204192</v>
      </c>
      <c r="AL559" s="27">
        <v>6.0357704042731273</v>
      </c>
      <c r="AM559" s="27">
        <v>2.5676115192768258</v>
      </c>
      <c r="AN559" s="23">
        <v>0.5806818378636025</v>
      </c>
      <c r="AO559" s="23">
        <v>0.31401934157738487</v>
      </c>
      <c r="AP559" s="23">
        <v>1.3848239601763683</v>
      </c>
      <c r="AQ559" s="24">
        <v>54.4</v>
      </c>
      <c r="AR559" s="65" t="s">
        <v>77</v>
      </c>
      <c r="AS559" s="157">
        <v>0.2</v>
      </c>
      <c r="AU559" s="32"/>
    </row>
    <row r="560" spans="1:47" ht="18" customHeight="1" x14ac:dyDescent="0.25">
      <c r="A560" s="16">
        <v>559</v>
      </c>
      <c r="B560" s="148" t="s">
        <v>409</v>
      </c>
      <c r="C560" s="150" t="s">
        <v>681</v>
      </c>
      <c r="D560" s="18">
        <v>104.4</v>
      </c>
      <c r="E560" s="150" t="s">
        <v>844</v>
      </c>
      <c r="F560" s="150" t="s">
        <v>856</v>
      </c>
      <c r="G560" s="18" t="s">
        <v>862</v>
      </c>
      <c r="H560" s="19" t="s">
        <v>704</v>
      </c>
      <c r="I560" s="20">
        <v>540546.12031100004</v>
      </c>
      <c r="J560" s="20">
        <v>482508.53427599999</v>
      </c>
      <c r="K560" s="20">
        <v>58037.586034999978</v>
      </c>
      <c r="L560" s="20">
        <v>23673.648939999999</v>
      </c>
      <c r="M560" s="20">
        <v>5126.1673389999996</v>
      </c>
      <c r="N560" s="20">
        <v>24431.688488</v>
      </c>
      <c r="O560" s="153">
        <v>15387.818149000001</v>
      </c>
      <c r="P560" s="21">
        <v>2137.196965138889</v>
      </c>
      <c r="Q560" s="20">
        <v>4997.8811729999998</v>
      </c>
      <c r="R560" s="20">
        <v>24849.041430000001</v>
      </c>
      <c r="S560" s="20">
        <v>42380.607537000004</v>
      </c>
      <c r="T560" s="20">
        <v>172276.01188400001</v>
      </c>
      <c r="U560" s="20">
        <v>273299.42211599997</v>
      </c>
      <c r="V560" s="20">
        <v>30251.191999999999</v>
      </c>
      <c r="W560" s="20">
        <v>69938.378786999994</v>
      </c>
      <c r="X560" s="20">
        <v>29920.698</v>
      </c>
      <c r="Y560" s="20">
        <v>150678.365314</v>
      </c>
      <c r="Z560" s="20">
        <v>122621.05680200001</v>
      </c>
      <c r="AA560" s="21">
        <v>17030.702333611112</v>
      </c>
      <c r="AB560" s="22">
        <v>0.10736842584608394</v>
      </c>
      <c r="AC560" s="22">
        <v>2.846716972114555E-2</v>
      </c>
      <c r="AD560" s="23">
        <v>5.6303881032242917E-2</v>
      </c>
      <c r="AE560" s="23">
        <v>0.12549082963660299</v>
      </c>
      <c r="AF560" s="24">
        <v>4.7660731443788711</v>
      </c>
      <c r="AG560" s="27">
        <v>-0.39402931163057464</v>
      </c>
      <c r="AH560" s="27">
        <v>0.60597068836942536</v>
      </c>
      <c r="AI560" s="27">
        <v>0.53450947837739449</v>
      </c>
      <c r="AJ560" s="27">
        <v>-19.615015866386518</v>
      </c>
      <c r="AK560" s="27">
        <v>96.542618276450966</v>
      </c>
      <c r="AL560" s="27">
        <v>21.753198079439962</v>
      </c>
      <c r="AM560" s="27">
        <v>3.1376749113217821</v>
      </c>
      <c r="AN560" s="23">
        <v>0.55133071320599303</v>
      </c>
      <c r="AO560" s="23">
        <v>0.24400946118343991</v>
      </c>
      <c r="AP560" s="23">
        <v>1.2288131357186474</v>
      </c>
      <c r="AQ560" s="24">
        <v>64.8</v>
      </c>
      <c r="AR560" s="65" t="s">
        <v>73</v>
      </c>
      <c r="AS560" s="157">
        <v>0.3</v>
      </c>
      <c r="AU560" s="32"/>
    </row>
    <row r="561" spans="1:47" ht="18" customHeight="1" x14ac:dyDescent="0.25">
      <c r="A561" s="16">
        <v>560</v>
      </c>
      <c r="B561" s="148" t="s">
        <v>410</v>
      </c>
      <c r="C561" s="150" t="s">
        <v>681</v>
      </c>
      <c r="D561" s="18">
        <v>364.37708370000001</v>
      </c>
      <c r="E561" s="150" t="s">
        <v>871</v>
      </c>
      <c r="F561" s="150" t="s">
        <v>872</v>
      </c>
      <c r="G561" s="18" t="s">
        <v>880</v>
      </c>
      <c r="H561" s="19" t="s">
        <v>704</v>
      </c>
      <c r="I561" s="20">
        <v>5777976.4355939999</v>
      </c>
      <c r="J561" s="20">
        <v>5510678.8439119998</v>
      </c>
      <c r="K561" s="20">
        <v>267297.59168199962</v>
      </c>
      <c r="L561" s="20">
        <v>112873.437208</v>
      </c>
      <c r="M561" s="20">
        <v>52336.392506999997</v>
      </c>
      <c r="N561" s="20">
        <v>141743.333289</v>
      </c>
      <c r="O561" s="153">
        <v>73108.749056000001</v>
      </c>
      <c r="P561" s="21">
        <v>2387.6202776865243</v>
      </c>
      <c r="Q561" s="20">
        <v>639209.43234299996</v>
      </c>
      <c r="R561" s="20">
        <v>755773.77041899995</v>
      </c>
      <c r="S561" s="20">
        <v>1931508.887874</v>
      </c>
      <c r="T561" s="20">
        <v>3125.2275509999999</v>
      </c>
      <c r="U561" s="20">
        <v>1953461.4547069999</v>
      </c>
      <c r="V561" s="20">
        <v>840293.47995399998</v>
      </c>
      <c r="W561" s="20">
        <v>1585591.331431</v>
      </c>
      <c r="X561" s="20">
        <v>0</v>
      </c>
      <c r="Y561" s="20">
        <v>1585748.3496999999</v>
      </c>
      <c r="Z561" s="20">
        <v>367713.10500799998</v>
      </c>
      <c r="AA561" s="21">
        <v>12008.949369598349</v>
      </c>
      <c r="AB561" s="22">
        <v>4.6261454102749434E-2</v>
      </c>
      <c r="AC561" s="22">
        <v>1.2653002287380239E-2</v>
      </c>
      <c r="AD561" s="23">
        <v>3.7425232466112617E-2</v>
      </c>
      <c r="AE561" s="23">
        <v>0.19882008027538056</v>
      </c>
      <c r="AF561" s="24">
        <v>2.7083130208113184</v>
      </c>
      <c r="AG561" s="27">
        <v>0.21816312285890749</v>
      </c>
      <c r="AH561" s="27">
        <v>1.2181631228589076</v>
      </c>
      <c r="AI561" s="27">
        <v>0.81502681675529642</v>
      </c>
      <c r="AJ561" s="27">
        <v>16.703333866623478</v>
      </c>
      <c r="AK561" s="27">
        <v>8.621084991992058</v>
      </c>
      <c r="AL561" s="27">
        <v>7.6451137387193233</v>
      </c>
      <c r="AM561" s="27">
        <v>1848.8178352789646</v>
      </c>
      <c r="AN561" s="23">
        <v>0.81176331679288072</v>
      </c>
      <c r="AO561" s="23">
        <v>0</v>
      </c>
      <c r="AP561" s="23">
        <v>4.3124607964828998</v>
      </c>
      <c r="AQ561" s="24">
        <v>66.400000000000006</v>
      </c>
      <c r="AR561" s="65" t="s">
        <v>71</v>
      </c>
      <c r="AS561" s="157">
        <v>0.3</v>
      </c>
      <c r="AU561" s="32"/>
    </row>
    <row r="562" spans="1:47" ht="18" customHeight="1" x14ac:dyDescent="0.25">
      <c r="A562" s="16">
        <v>561</v>
      </c>
      <c r="B562" s="148" t="s">
        <v>411</v>
      </c>
      <c r="C562" s="150" t="s">
        <v>681</v>
      </c>
      <c r="D562" s="18">
        <v>81.25</v>
      </c>
      <c r="E562" s="150" t="s">
        <v>848</v>
      </c>
      <c r="F562" s="150" t="s">
        <v>886</v>
      </c>
      <c r="G562" s="18" t="s">
        <v>882</v>
      </c>
      <c r="H562" s="19" t="s">
        <v>704</v>
      </c>
      <c r="I562" s="20">
        <v>1838922.4892470001</v>
      </c>
      <c r="J562" s="20">
        <v>1771177.656037</v>
      </c>
      <c r="K562" s="20">
        <v>67744.833209999997</v>
      </c>
      <c r="L562" s="20">
        <v>13128.673914999999</v>
      </c>
      <c r="M562" s="20">
        <v>0</v>
      </c>
      <c r="N562" s="20">
        <v>14068.603481</v>
      </c>
      <c r="O562" s="153">
        <v>12432.530409999999</v>
      </c>
      <c r="P562" s="21">
        <v>994.60243279999997</v>
      </c>
      <c r="Q562" s="20">
        <v>82874.246545000002</v>
      </c>
      <c r="R562" s="20">
        <v>95283.028189999997</v>
      </c>
      <c r="S562" s="20">
        <v>222171.12101</v>
      </c>
      <c r="T562" s="20">
        <v>24996.528253</v>
      </c>
      <c r="U562" s="20">
        <v>248508.84601000001</v>
      </c>
      <c r="V562" s="20">
        <v>0</v>
      </c>
      <c r="W562" s="20">
        <v>95978.929254999995</v>
      </c>
      <c r="X562" s="20">
        <v>0</v>
      </c>
      <c r="Y562" s="20">
        <v>95978.929254999995</v>
      </c>
      <c r="Z562" s="20">
        <v>152529.91675500001</v>
      </c>
      <c r="AA562" s="21">
        <v>12202.3933404</v>
      </c>
      <c r="AB562" s="22">
        <v>3.6839417433923535E-2</v>
      </c>
      <c r="AC562" s="22">
        <v>6.760769136653964E-3</v>
      </c>
      <c r="AD562" s="23">
        <v>5.0028522564141295E-2</v>
      </c>
      <c r="AE562" s="23">
        <v>8.1508799548941302E-2</v>
      </c>
      <c r="AF562" s="24">
        <v>100</v>
      </c>
      <c r="AG562" s="27">
        <v>1.3147905767913748</v>
      </c>
      <c r="AH562" s="27">
        <v>2.314790576791375</v>
      </c>
      <c r="AI562" s="27">
        <v>1.4513276564579238</v>
      </c>
      <c r="AJ562" s="27">
        <v>14.572395198723839</v>
      </c>
      <c r="AK562" s="27">
        <v>21.371870392514108</v>
      </c>
      <c r="AL562" s="27">
        <v>19.299580672227165</v>
      </c>
      <c r="AM562" s="27">
        <v>73.567115826426758</v>
      </c>
      <c r="AN562" s="23">
        <v>0.38621936722179218</v>
      </c>
      <c r="AO562" s="23">
        <v>0</v>
      </c>
      <c r="AP562" s="23">
        <v>0.62924658517427368</v>
      </c>
      <c r="AQ562" s="24">
        <v>86.4</v>
      </c>
      <c r="AR562" s="65" t="s">
        <v>64</v>
      </c>
      <c r="AS562" s="157">
        <v>0.5</v>
      </c>
      <c r="AU562" s="32"/>
    </row>
    <row r="563" spans="1:47" ht="18" customHeight="1" x14ac:dyDescent="0.25">
      <c r="A563" s="16">
        <v>562</v>
      </c>
      <c r="B563" s="148" t="s">
        <v>413</v>
      </c>
      <c r="C563" s="150" t="s">
        <v>681</v>
      </c>
      <c r="D563" s="18">
        <v>103.69999999999999</v>
      </c>
      <c r="E563" s="150" t="s">
        <v>848</v>
      </c>
      <c r="F563" s="150" t="s">
        <v>886</v>
      </c>
      <c r="G563" s="18" t="s">
        <v>882</v>
      </c>
      <c r="H563" s="19" t="s">
        <v>704</v>
      </c>
      <c r="I563" s="20">
        <v>1917770.714987</v>
      </c>
      <c r="J563" s="20">
        <v>1871238.227225</v>
      </c>
      <c r="K563" s="20">
        <v>46532.487761999902</v>
      </c>
      <c r="L563" s="20">
        <v>-221.70059800000001</v>
      </c>
      <c r="M563" s="20">
        <v>92.050685000000001</v>
      </c>
      <c r="N563" s="20">
        <v>8247.7001299999993</v>
      </c>
      <c r="O563" s="153">
        <v>6043.2757389999997</v>
      </c>
      <c r="P563" s="21">
        <v>355.48680817647056</v>
      </c>
      <c r="Q563" s="20">
        <v>95487.108334999997</v>
      </c>
      <c r="R563" s="20">
        <v>77245.464158000002</v>
      </c>
      <c r="S563" s="20">
        <v>221425.04045500001</v>
      </c>
      <c r="T563" s="20">
        <v>20485.155993</v>
      </c>
      <c r="U563" s="20">
        <v>243690.44121700001</v>
      </c>
      <c r="V563" s="20">
        <v>7700</v>
      </c>
      <c r="W563" s="20">
        <v>49101.469596000003</v>
      </c>
      <c r="X563" s="20">
        <v>0</v>
      </c>
      <c r="Y563" s="20">
        <v>49101.469596000003</v>
      </c>
      <c r="Z563" s="20">
        <v>194588.971621</v>
      </c>
      <c r="AA563" s="21">
        <v>11446.410095352941</v>
      </c>
      <c r="AB563" s="22">
        <v>2.4263843116571593E-2</v>
      </c>
      <c r="AC563" s="22">
        <v>3.1511982594024362E-3</v>
      </c>
      <c r="AD563" s="23">
        <v>2.4798985585235245E-2</v>
      </c>
      <c r="AE563" s="23">
        <v>3.1056619954652202E-2</v>
      </c>
      <c r="AF563" s="24">
        <v>89.599551920770594</v>
      </c>
      <c r="AG563" s="27">
        <v>3.5095399847877089</v>
      </c>
      <c r="AH563" s="27">
        <v>4.5095399847877093</v>
      </c>
      <c r="AI563" s="27">
        <v>2.5648505667182597</v>
      </c>
      <c r="AJ563" s="27">
        <v>11.128893774817225</v>
      </c>
      <c r="AK563" s="27">
        <v>19.596762954220843</v>
      </c>
      <c r="AL563" s="27">
        <v>24.826968623870766</v>
      </c>
      <c r="AM563" s="27">
        <v>93.617579267754806</v>
      </c>
      <c r="AN563" s="23">
        <v>0.20149115964822115</v>
      </c>
      <c r="AO563" s="23">
        <v>0</v>
      </c>
      <c r="AP563" s="23">
        <v>0.25233428794533486</v>
      </c>
      <c r="AQ563" s="24">
        <v>84.4</v>
      </c>
      <c r="AR563" s="65" t="s">
        <v>64</v>
      </c>
      <c r="AS563" s="157">
        <v>0.5</v>
      </c>
      <c r="AU563" s="32"/>
    </row>
    <row r="564" spans="1:47" ht="18" customHeight="1" x14ac:dyDescent="0.25">
      <c r="A564" s="16">
        <v>563</v>
      </c>
      <c r="B564" s="148" t="s">
        <v>416</v>
      </c>
      <c r="C564" s="150" t="s">
        <v>681</v>
      </c>
      <c r="D564" s="18">
        <v>51.84</v>
      </c>
      <c r="E564" s="150" t="s">
        <v>844</v>
      </c>
      <c r="F564" s="150" t="s">
        <v>845</v>
      </c>
      <c r="G564" s="18" t="s">
        <v>904</v>
      </c>
      <c r="H564" s="19" t="s">
        <v>704</v>
      </c>
      <c r="I564" s="20">
        <v>829299.19754800003</v>
      </c>
      <c r="J564" s="20">
        <v>747752.86086300004</v>
      </c>
      <c r="K564" s="20">
        <v>81546.336685000031</v>
      </c>
      <c r="L564" s="20">
        <v>30240.180224</v>
      </c>
      <c r="M564" s="20">
        <v>6256.5380699999996</v>
      </c>
      <c r="N564" s="20">
        <v>29077.305225</v>
      </c>
      <c r="O564" s="153">
        <v>18100.043523</v>
      </c>
      <c r="P564" s="21">
        <v>5656.2636009375001</v>
      </c>
      <c r="Q564" s="20">
        <v>75631.581420999995</v>
      </c>
      <c r="R564" s="20">
        <v>54530.601454000003</v>
      </c>
      <c r="S564" s="20">
        <v>224317.00879399999</v>
      </c>
      <c r="T564" s="20">
        <v>7727.398682</v>
      </c>
      <c r="U564" s="20">
        <v>297341.443141</v>
      </c>
      <c r="V564" s="20">
        <v>65349.569233000002</v>
      </c>
      <c r="W564" s="20">
        <v>213132.293271</v>
      </c>
      <c r="X564" s="20">
        <v>16341.519840000001</v>
      </c>
      <c r="Y564" s="20">
        <v>229906.41107900001</v>
      </c>
      <c r="Z564" s="20">
        <v>67435.032061999998</v>
      </c>
      <c r="AA564" s="21">
        <v>21073.447519375</v>
      </c>
      <c r="AB564" s="22">
        <v>9.8331623768730475E-2</v>
      </c>
      <c r="AC564" s="22">
        <v>2.1825709679349312E-2</v>
      </c>
      <c r="AD564" s="23">
        <v>6.0872925522248572E-2</v>
      </c>
      <c r="AE564" s="23">
        <v>0.26840713156862978</v>
      </c>
      <c r="AF564" s="24">
        <v>4.647507119700145</v>
      </c>
      <c r="AG564" s="27">
        <v>5.2477807803524665E-2</v>
      </c>
      <c r="AH564" s="27">
        <v>1.0524778078035246</v>
      </c>
      <c r="AI564" s="27">
        <v>0.69762036100247315</v>
      </c>
      <c r="AJ564" s="27">
        <v>74.145756844923611</v>
      </c>
      <c r="AK564" s="27">
        <v>9.8867807179736911</v>
      </c>
      <c r="AL564" s="27">
        <v>15.207959850719162</v>
      </c>
      <c r="AM564" s="27">
        <v>107.31932331636361</v>
      </c>
      <c r="AN564" s="23">
        <v>0.77320675063105104</v>
      </c>
      <c r="AO564" s="23">
        <v>0.24232982976823605</v>
      </c>
      <c r="AP564" s="23">
        <v>3.4093023173418717</v>
      </c>
      <c r="AQ564" s="24">
        <v>76</v>
      </c>
      <c r="AR564" s="65" t="s">
        <v>66</v>
      </c>
      <c r="AS564" s="157">
        <v>0.5</v>
      </c>
      <c r="AU564" s="32"/>
    </row>
    <row r="565" spans="1:47" ht="18" customHeight="1" x14ac:dyDescent="0.25">
      <c r="A565" s="16">
        <v>564</v>
      </c>
      <c r="B565" s="148" t="s">
        <v>418</v>
      </c>
      <c r="C565" s="150" t="s">
        <v>681</v>
      </c>
      <c r="D565" s="18">
        <v>27.839999999999996</v>
      </c>
      <c r="E565" s="150" t="s">
        <v>844</v>
      </c>
      <c r="F565" s="150" t="s">
        <v>856</v>
      </c>
      <c r="G565" s="18" t="s">
        <v>862</v>
      </c>
      <c r="H565" s="19" t="s">
        <v>704</v>
      </c>
      <c r="I565" s="20">
        <v>357135.48340000003</v>
      </c>
      <c r="J565" s="20">
        <v>312205.24218499998</v>
      </c>
      <c r="K565" s="20">
        <v>44930.241215000009</v>
      </c>
      <c r="L565" s="20">
        <v>22075.387882999999</v>
      </c>
      <c r="M565" s="20">
        <v>15689.352123000001</v>
      </c>
      <c r="N565" s="20">
        <v>22176.376436999999</v>
      </c>
      <c r="O565" s="153">
        <v>5024.5052310000001</v>
      </c>
      <c r="P565" s="21">
        <v>902.38958890086212</v>
      </c>
      <c r="Q565" s="20">
        <v>17596.578377999998</v>
      </c>
      <c r="R565" s="20">
        <v>8982.3144749999992</v>
      </c>
      <c r="S565" s="20">
        <v>48518.439262</v>
      </c>
      <c r="T565" s="20">
        <v>252577.852396</v>
      </c>
      <c r="U565" s="20">
        <v>314236.28689799999</v>
      </c>
      <c r="V565" s="20">
        <v>14812</v>
      </c>
      <c r="W565" s="20">
        <v>100236.791327</v>
      </c>
      <c r="X565" s="20">
        <v>110112</v>
      </c>
      <c r="Y565" s="20">
        <v>226589.34744700001</v>
      </c>
      <c r="Z565" s="20">
        <v>87646.939450999998</v>
      </c>
      <c r="AA565" s="21">
        <v>15741.188838182472</v>
      </c>
      <c r="AB565" s="22">
        <v>0.12580727287934337</v>
      </c>
      <c r="AC565" s="22">
        <v>1.4068905120168184E-2</v>
      </c>
      <c r="AD565" s="23">
        <v>1.5989576762759219E-2</v>
      </c>
      <c r="AE565" s="23">
        <v>5.7326647826750482E-2</v>
      </c>
      <c r="AF565" s="24">
        <v>1.4134666787477008</v>
      </c>
      <c r="AG565" s="27">
        <v>-0.51596176793289905</v>
      </c>
      <c r="AH565" s="27">
        <v>0.48403823206710095</v>
      </c>
      <c r="AI565" s="27">
        <v>0.30848813568986244</v>
      </c>
      <c r="AJ565" s="27">
        <v>-6.9053917833876373</v>
      </c>
      <c r="AK565" s="27">
        <v>17.74238351788507</v>
      </c>
      <c r="AL565" s="27">
        <v>39.759850803932139</v>
      </c>
      <c r="AM565" s="27">
        <v>1.4139619923605617</v>
      </c>
      <c r="AN565" s="23">
        <v>0.72107950893828543</v>
      </c>
      <c r="AO565" s="23">
        <v>1.2563131204548146</v>
      </c>
      <c r="AP565" s="23">
        <v>2.5852511093519395</v>
      </c>
      <c r="AQ565" s="24">
        <v>27.200000000000003</v>
      </c>
      <c r="AR565" s="65" t="s">
        <v>80</v>
      </c>
      <c r="AS565" s="157">
        <v>0</v>
      </c>
      <c r="AU565" s="32"/>
    </row>
    <row r="566" spans="1:47" ht="18" customHeight="1" x14ac:dyDescent="0.25">
      <c r="A566" s="16">
        <v>565</v>
      </c>
      <c r="B566" s="148" t="s">
        <v>419</v>
      </c>
      <c r="C566" s="150" t="s">
        <v>681</v>
      </c>
      <c r="D566" s="18">
        <v>106.91951999999999</v>
      </c>
      <c r="E566" s="150" t="s">
        <v>795</v>
      </c>
      <c r="F566" s="150" t="s">
        <v>852</v>
      </c>
      <c r="G566" s="18" t="s">
        <v>850</v>
      </c>
      <c r="H566" s="19" t="s">
        <v>704</v>
      </c>
      <c r="I566" s="20">
        <v>17116.396336000002</v>
      </c>
      <c r="J566" s="20">
        <v>9705.6090629999999</v>
      </c>
      <c r="K566" s="20">
        <v>7410.7872729999999</v>
      </c>
      <c r="L566" s="20">
        <v>5141.6304419999997</v>
      </c>
      <c r="M566" s="20">
        <v>5.8730960000000003</v>
      </c>
      <c r="N566" s="20">
        <v>16653.264032999999</v>
      </c>
      <c r="O566" s="153">
        <v>15801.3953</v>
      </c>
      <c r="P566" s="21">
        <v>428.58447522024039</v>
      </c>
      <c r="Q566" s="20">
        <v>1218.44</v>
      </c>
      <c r="R566" s="20">
        <v>394.88249500000001</v>
      </c>
      <c r="S566" s="20">
        <v>51676.695113000002</v>
      </c>
      <c r="T566" s="20">
        <v>156834.216716</v>
      </c>
      <c r="U566" s="20">
        <v>249006.99008399999</v>
      </c>
      <c r="V566" s="20">
        <v>0</v>
      </c>
      <c r="W566" s="20">
        <v>16605.464416999999</v>
      </c>
      <c r="X566" s="20">
        <v>0</v>
      </c>
      <c r="Y566" s="20">
        <v>16605.464416999999</v>
      </c>
      <c r="Z566" s="20">
        <v>232401.52566700001</v>
      </c>
      <c r="AA566" s="21">
        <v>6303.4740937323695</v>
      </c>
      <c r="AB566" s="22">
        <v>0.43296422491767655</v>
      </c>
      <c r="AC566" s="22">
        <v>0.92317302017398195</v>
      </c>
      <c r="AD566" s="23">
        <v>6.3457637452946844E-2</v>
      </c>
      <c r="AE566" s="23">
        <v>6.7991788154787181E-2</v>
      </c>
      <c r="AF566" s="24">
        <v>2835.5170821318088</v>
      </c>
      <c r="AG566" s="27">
        <v>2.1120294991626669</v>
      </c>
      <c r="AH566" s="27">
        <v>3.1120294991626674</v>
      </c>
      <c r="AI566" s="27">
        <v>3.0386536531518438</v>
      </c>
      <c r="AJ566" s="27">
        <v>0.48804664097379935</v>
      </c>
      <c r="AK566" s="27">
        <v>7.9656027896326442</v>
      </c>
      <c r="AL566" s="27">
        <v>43.345543428051933</v>
      </c>
      <c r="AM566" s="27">
        <v>0.10913687519474705</v>
      </c>
      <c r="AN566" s="23">
        <v>6.6686740044519688E-2</v>
      </c>
      <c r="AO566" s="23">
        <v>0</v>
      </c>
      <c r="AP566" s="23">
        <v>7.1451615342635E-2</v>
      </c>
      <c r="AQ566" s="24">
        <v>88.8</v>
      </c>
      <c r="AR566" s="65" t="s">
        <v>64</v>
      </c>
      <c r="AS566" s="157">
        <v>0.5</v>
      </c>
      <c r="AU566" s="32"/>
    </row>
    <row r="567" spans="1:47" ht="18" customHeight="1" x14ac:dyDescent="0.25">
      <c r="A567" s="16">
        <v>566</v>
      </c>
      <c r="B567" s="148" t="s">
        <v>420</v>
      </c>
      <c r="C567" s="150" t="s">
        <v>681</v>
      </c>
      <c r="D567" s="18">
        <v>410.39996199999996</v>
      </c>
      <c r="E567" s="150" t="s">
        <v>842</v>
      </c>
      <c r="F567" s="150" t="s">
        <v>843</v>
      </c>
      <c r="G567" s="18" t="s">
        <v>841</v>
      </c>
      <c r="H567" s="19" t="s">
        <v>704</v>
      </c>
      <c r="I567" s="20">
        <v>45494.291454999999</v>
      </c>
      <c r="J567" s="20">
        <v>73438.643502000006</v>
      </c>
      <c r="K567" s="20">
        <v>-27944.352046999997</v>
      </c>
      <c r="L567" s="20">
        <v>-50319.907926</v>
      </c>
      <c r="M567" s="20">
        <v>0</v>
      </c>
      <c r="N567" s="20">
        <v>-44610.406086000003</v>
      </c>
      <c r="O567" s="153">
        <v>-46161.120748000001</v>
      </c>
      <c r="P567" s="21">
        <v>-2137.0891213971408</v>
      </c>
      <c r="Q567" s="20">
        <v>145794.741446</v>
      </c>
      <c r="R567" s="20">
        <v>52294.219574000002</v>
      </c>
      <c r="S567" s="20">
        <v>351196.56834200001</v>
      </c>
      <c r="T567" s="20">
        <v>64581.762064000002</v>
      </c>
      <c r="U567" s="20">
        <v>420537.37143</v>
      </c>
      <c r="V567" s="20">
        <v>0</v>
      </c>
      <c r="W567" s="20">
        <v>50181.719549000001</v>
      </c>
      <c r="X567" s="20">
        <v>0</v>
      </c>
      <c r="Y567" s="20">
        <v>51923.488895000002</v>
      </c>
      <c r="Z567" s="20">
        <v>368613.88253399997</v>
      </c>
      <c r="AA567" s="21">
        <v>17065.459104857324</v>
      </c>
      <c r="AB567" s="22">
        <v>-0.61423864738372147</v>
      </c>
      <c r="AC567" s="22">
        <v>-1.0146574278150828</v>
      </c>
      <c r="AD567" s="23">
        <v>-0.1097669883440637</v>
      </c>
      <c r="AE567" s="23">
        <v>-0.12522892635152508</v>
      </c>
      <c r="AF567" s="24">
        <v>0</v>
      </c>
      <c r="AG567" s="27">
        <v>5.9984960957560185</v>
      </c>
      <c r="AH567" s="27">
        <v>6.9984960957560194</v>
      </c>
      <c r="AI567" s="27">
        <v>4.093160392709045</v>
      </c>
      <c r="AJ567" s="27">
        <v>0.15113636964230037</v>
      </c>
      <c r="AK567" s="27">
        <v>0.5037125672272651</v>
      </c>
      <c r="AL567" s="27">
        <v>0.86996788221731414</v>
      </c>
      <c r="AM567" s="27">
        <v>0.70444487733108807</v>
      </c>
      <c r="AN567" s="23">
        <v>0.12346938089815607</v>
      </c>
      <c r="AO567" s="23">
        <v>0</v>
      </c>
      <c r="AP567" s="23">
        <v>0.14086145789750801</v>
      </c>
      <c r="AQ567" s="24">
        <v>56</v>
      </c>
      <c r="AR567" s="65" t="s">
        <v>75</v>
      </c>
      <c r="AS567" s="157">
        <v>0.2</v>
      </c>
      <c r="AU567" s="32"/>
    </row>
    <row r="568" spans="1:47" ht="18" customHeight="1" x14ac:dyDescent="0.25">
      <c r="A568" s="16">
        <v>567</v>
      </c>
      <c r="B568" s="148" t="s">
        <v>421</v>
      </c>
      <c r="C568" s="150" t="s">
        <v>681</v>
      </c>
      <c r="D568" s="18">
        <v>355</v>
      </c>
      <c r="E568" s="150" t="s">
        <v>842</v>
      </c>
      <c r="F568" s="150" t="s">
        <v>843</v>
      </c>
      <c r="G568" s="18" t="s">
        <v>882</v>
      </c>
      <c r="H568" s="19" t="s">
        <v>704</v>
      </c>
      <c r="I568" s="20">
        <v>2386870.4477499998</v>
      </c>
      <c r="J568" s="20">
        <v>2168591.6689599999</v>
      </c>
      <c r="K568" s="20">
        <v>218278.77879000013</v>
      </c>
      <c r="L568" s="20">
        <v>45579.302288999999</v>
      </c>
      <c r="M568" s="20">
        <v>21533.529909000001</v>
      </c>
      <c r="N568" s="20">
        <v>83965.020535000003</v>
      </c>
      <c r="O568" s="153">
        <v>40760.517819000001</v>
      </c>
      <c r="P568" s="21">
        <v>815.21035638000001</v>
      </c>
      <c r="Q568" s="20">
        <v>307602.85946399998</v>
      </c>
      <c r="R568" s="20">
        <v>685367.77448400005</v>
      </c>
      <c r="S568" s="20">
        <v>1437936.7863779999</v>
      </c>
      <c r="T568" s="20">
        <v>214455.91620000001</v>
      </c>
      <c r="U568" s="20">
        <v>1703895.954648</v>
      </c>
      <c r="V568" s="20">
        <v>139637.13580300001</v>
      </c>
      <c r="W568" s="20">
        <v>801608.943814</v>
      </c>
      <c r="X568" s="20">
        <v>0</v>
      </c>
      <c r="Y568" s="20">
        <v>816314.40251699998</v>
      </c>
      <c r="Z568" s="20">
        <v>887581.55213099997</v>
      </c>
      <c r="AA568" s="21">
        <v>17751.63104262</v>
      </c>
      <c r="AB568" s="22">
        <v>9.1449780609484749E-2</v>
      </c>
      <c r="AC568" s="22">
        <v>1.7076971168428177E-2</v>
      </c>
      <c r="AD568" s="23">
        <v>2.39219523397604E-2</v>
      </c>
      <c r="AE568" s="23">
        <v>4.5923124158155186E-2</v>
      </c>
      <c r="AF568" s="24">
        <v>3.8992687631722927</v>
      </c>
      <c r="AG568" s="27">
        <v>0.79381330195293975</v>
      </c>
      <c r="AH568" s="27">
        <v>1.7938133019529399</v>
      </c>
      <c r="AI568" s="27">
        <v>1.4100814812967895</v>
      </c>
      <c r="AJ568" s="27">
        <v>3.7510074023044742</v>
      </c>
      <c r="AK568" s="27">
        <v>7.0499723986271947</v>
      </c>
      <c r="AL568" s="27">
        <v>3.482612601018523</v>
      </c>
      <c r="AM568" s="27">
        <v>11.129888557254919</v>
      </c>
      <c r="AN568" s="23">
        <v>0.47908700075858718</v>
      </c>
      <c r="AO568" s="23">
        <v>0</v>
      </c>
      <c r="AP568" s="23">
        <v>0.91970636451051258</v>
      </c>
      <c r="AQ568" s="24">
        <v>74.8</v>
      </c>
      <c r="AR568" s="65" t="s">
        <v>68</v>
      </c>
      <c r="AS568" s="157">
        <v>0.3</v>
      </c>
      <c r="AU568" s="32"/>
    </row>
    <row r="569" spans="1:47" ht="18" customHeight="1" x14ac:dyDescent="0.25">
      <c r="A569" s="16">
        <v>568</v>
      </c>
      <c r="B569" s="148" t="s">
        <v>1013</v>
      </c>
      <c r="C569" s="150" t="s">
        <v>681</v>
      </c>
      <c r="D569" s="18">
        <v>65</v>
      </c>
      <c r="E569" s="150" t="s">
        <v>842</v>
      </c>
      <c r="F569" s="150" t="s">
        <v>843</v>
      </c>
      <c r="G569" s="18" t="s">
        <v>858</v>
      </c>
      <c r="H569" s="19" t="s">
        <v>704</v>
      </c>
      <c r="I569" s="20" t="e">
        <v>#N/A</v>
      </c>
      <c r="J569" s="20" t="e">
        <v>#N/A</v>
      </c>
      <c r="K569" s="20" t="e">
        <v>#N/A</v>
      </c>
      <c r="L569" s="20" t="e">
        <v>#N/A</v>
      </c>
      <c r="M569" s="20" t="e">
        <v>#N/A</v>
      </c>
      <c r="N569" s="20" t="e">
        <v>#N/A</v>
      </c>
      <c r="O569" s="153" t="e">
        <v>#N/A</v>
      </c>
      <c r="P569" s="21" t="e">
        <v>#N/A</v>
      </c>
      <c r="Q569" s="20" t="e">
        <v>#N/A</v>
      </c>
      <c r="R569" s="20" t="e">
        <v>#N/A</v>
      </c>
      <c r="S569" s="20" t="e">
        <v>#N/A</v>
      </c>
      <c r="T569" s="20" t="e">
        <v>#N/A</v>
      </c>
      <c r="U569" s="20" t="e">
        <v>#N/A</v>
      </c>
      <c r="V569" s="20" t="e">
        <v>#N/A</v>
      </c>
      <c r="W569" s="20" t="e">
        <v>#N/A</v>
      </c>
      <c r="X569" s="20" t="e">
        <v>#N/A</v>
      </c>
      <c r="Y569" s="20" t="e">
        <v>#N/A</v>
      </c>
      <c r="Z569" s="20" t="e">
        <v>#N/A</v>
      </c>
      <c r="AA569" s="21" t="e">
        <v>#N/A</v>
      </c>
      <c r="AB569" s="22" t="e">
        <v>#N/A</v>
      </c>
      <c r="AC569" s="22" t="e">
        <v>#N/A</v>
      </c>
      <c r="AD569" s="23" t="e">
        <v>#N/A</v>
      </c>
      <c r="AE569" s="23" t="e">
        <v>#N/A</v>
      </c>
      <c r="AF569" s="24" t="e">
        <v>#N/A</v>
      </c>
      <c r="AG569" s="27" t="e">
        <v>#N/A</v>
      </c>
      <c r="AH569" s="27" t="e">
        <v>#N/A</v>
      </c>
      <c r="AI569" s="27" t="e">
        <v>#N/A</v>
      </c>
      <c r="AJ569" s="27" t="e">
        <v>#N/A</v>
      </c>
      <c r="AK569" s="27" t="e">
        <v>#N/A</v>
      </c>
      <c r="AL569" s="27" t="e">
        <v>#N/A</v>
      </c>
      <c r="AM569" s="27" t="e">
        <v>#N/A</v>
      </c>
      <c r="AN569" s="23" t="e">
        <v>#N/A</v>
      </c>
      <c r="AO569" s="23" t="e">
        <v>#N/A</v>
      </c>
      <c r="AP569" s="23" t="e">
        <v>#N/A</v>
      </c>
      <c r="AQ569" s="24" t="e">
        <v>#N/A</v>
      </c>
      <c r="AR569" s="65" t="e">
        <v>#N/A</v>
      </c>
      <c r="AS569" s="157" t="e">
        <v>#N/A</v>
      </c>
      <c r="AU569" s="32"/>
    </row>
    <row r="570" spans="1:47" ht="18" customHeight="1" x14ac:dyDescent="0.25">
      <c r="A570" s="16">
        <v>569</v>
      </c>
      <c r="B570" s="148" t="s">
        <v>423</v>
      </c>
      <c r="C570" s="150" t="s">
        <v>681</v>
      </c>
      <c r="D570" s="18">
        <v>211.7</v>
      </c>
      <c r="E570" s="150" t="s">
        <v>842</v>
      </c>
      <c r="F570" s="150" t="s">
        <v>843</v>
      </c>
      <c r="G570" s="18" t="s">
        <v>901</v>
      </c>
      <c r="H570" s="19" t="s">
        <v>704</v>
      </c>
      <c r="I570" s="20">
        <v>3571973.607994</v>
      </c>
      <c r="J570" s="20">
        <v>3174350.7281399998</v>
      </c>
      <c r="K570" s="20">
        <v>397622.87985399982</v>
      </c>
      <c r="L570" s="20">
        <v>15474.964811</v>
      </c>
      <c r="M570" s="20">
        <v>19582.138648</v>
      </c>
      <c r="N570" s="20">
        <v>13433.372932</v>
      </c>
      <c r="O570" s="153">
        <v>-7126.5159139999996</v>
      </c>
      <c r="P570" s="21">
        <v>-195.24701134246575</v>
      </c>
      <c r="Q570" s="20">
        <v>55578.295054000002</v>
      </c>
      <c r="R570" s="20">
        <v>276843.31209000002</v>
      </c>
      <c r="S570" s="20">
        <v>611652.771725</v>
      </c>
      <c r="T570" s="20">
        <v>388467.533712</v>
      </c>
      <c r="U570" s="20">
        <v>1293764.225478</v>
      </c>
      <c r="V570" s="20">
        <v>318206.45387000003</v>
      </c>
      <c r="W570" s="20">
        <v>714838.28569199995</v>
      </c>
      <c r="X570" s="20">
        <v>0</v>
      </c>
      <c r="Y570" s="20">
        <v>823475.07367099996</v>
      </c>
      <c r="Z570" s="20">
        <v>470289.15180699999</v>
      </c>
      <c r="AA570" s="21">
        <v>12884.634296082191</v>
      </c>
      <c r="AB570" s="22">
        <v>0.11131741818140212</v>
      </c>
      <c r="AC570" s="22">
        <v>-1.9951199801843469E-3</v>
      </c>
      <c r="AD570" s="23">
        <v>-5.5083575304202001E-3</v>
      </c>
      <c r="AE570" s="23">
        <v>-1.5153477146172023E-2</v>
      </c>
      <c r="AF570" s="24">
        <v>0.6860013185215601</v>
      </c>
      <c r="AG570" s="27">
        <v>-0.14434805190534961</v>
      </c>
      <c r="AH570" s="27">
        <v>0.85565194809465039</v>
      </c>
      <c r="AI570" s="27">
        <v>0.77790248200359269</v>
      </c>
      <c r="AJ570" s="27">
        <v>-34.617006502834911</v>
      </c>
      <c r="AK570" s="27">
        <v>57.11493533682156</v>
      </c>
      <c r="AL570" s="27">
        <v>12.902510019215395</v>
      </c>
      <c r="AM570" s="27">
        <v>9.1950376749944063</v>
      </c>
      <c r="AN570" s="23">
        <v>0.63649547379218585</v>
      </c>
      <c r="AO570" s="23">
        <v>0</v>
      </c>
      <c r="AP570" s="23">
        <v>1.7509973821572276</v>
      </c>
      <c r="AQ570" s="24">
        <v>54.800000000000004</v>
      </c>
      <c r="AR570" s="65" t="s">
        <v>77</v>
      </c>
      <c r="AS570" s="157">
        <v>0.2</v>
      </c>
      <c r="AU570" s="32"/>
    </row>
    <row r="571" spans="1:47" ht="18" customHeight="1" x14ac:dyDescent="0.25">
      <c r="A571" s="16">
        <v>570</v>
      </c>
      <c r="B571" s="148" t="s">
        <v>424</v>
      </c>
      <c r="C571" s="150" t="s">
        <v>681</v>
      </c>
      <c r="D571" s="18">
        <v>85</v>
      </c>
      <c r="E571" s="150" t="s">
        <v>795</v>
      </c>
      <c r="F571" s="150" t="s">
        <v>852</v>
      </c>
      <c r="G571" s="18" t="s">
        <v>850</v>
      </c>
      <c r="H571" s="19" t="s">
        <v>704</v>
      </c>
      <c r="I571" s="20">
        <v>31239.5422</v>
      </c>
      <c r="J571" s="20">
        <v>29672.475269999999</v>
      </c>
      <c r="K571" s="20">
        <v>1567.066930000002</v>
      </c>
      <c r="L571" s="20">
        <v>-10740.107437999999</v>
      </c>
      <c r="M571" s="20" t="e">
        <v>#N/A</v>
      </c>
      <c r="N571" s="20" t="e">
        <v>#N/A</v>
      </c>
      <c r="O571" s="153">
        <v>22531.604251000001</v>
      </c>
      <c r="P571" s="21">
        <v>450.63208501999998</v>
      </c>
      <c r="Q571" s="20">
        <v>20420.310814</v>
      </c>
      <c r="R571" s="20">
        <v>32332.666432000002</v>
      </c>
      <c r="S571" s="20">
        <v>176472.54995700001</v>
      </c>
      <c r="T571" s="20">
        <v>1981.192399</v>
      </c>
      <c r="U571" s="20">
        <v>444679.92475499999</v>
      </c>
      <c r="V571" s="20">
        <v>0</v>
      </c>
      <c r="W571" s="20">
        <v>193186.60091099999</v>
      </c>
      <c r="X571" s="20">
        <v>0</v>
      </c>
      <c r="Y571" s="20">
        <v>196476.16184799999</v>
      </c>
      <c r="Z571" s="20">
        <v>248203.762907</v>
      </c>
      <c r="AA571" s="21">
        <v>4964.0752581400002</v>
      </c>
      <c r="AB571" s="22">
        <v>5.016292876404578E-2</v>
      </c>
      <c r="AC571" s="22">
        <v>0.72125270296054467</v>
      </c>
      <c r="AD571" s="23">
        <v>5.0669263433499881E-2</v>
      </c>
      <c r="AE571" s="23">
        <v>9.0778656967591645E-2</v>
      </c>
      <c r="AF571" s="24" t="e">
        <v>#N/A</v>
      </c>
      <c r="AG571" s="27">
        <v>-8.6517651199319201E-2</v>
      </c>
      <c r="AH571" s="27">
        <v>0.9134823488006808</v>
      </c>
      <c r="AI571" s="27">
        <v>0.80777982741614895</v>
      </c>
      <c r="AJ571" s="27">
        <v>-1.8690586911561262</v>
      </c>
      <c r="AK571" s="27">
        <v>1.4530863677969479</v>
      </c>
      <c r="AL571" s="27">
        <v>0.96619133673064084</v>
      </c>
      <c r="AM571" s="27">
        <v>15.768050703085702</v>
      </c>
      <c r="AN571" s="23">
        <v>0.44183726521103944</v>
      </c>
      <c r="AO571" s="23">
        <v>0</v>
      </c>
      <c r="AP571" s="23">
        <v>0.79159219645520873</v>
      </c>
      <c r="AQ571" s="24" t="e">
        <v>#N/A</v>
      </c>
      <c r="AR571" s="65" t="e">
        <v>#N/A</v>
      </c>
      <c r="AS571" s="157" t="e">
        <v>#N/A</v>
      </c>
      <c r="AU571" s="32"/>
    </row>
    <row r="572" spans="1:47" ht="18" customHeight="1" x14ac:dyDescent="0.25">
      <c r="A572" s="16">
        <v>571</v>
      </c>
      <c r="B572" s="148" t="s">
        <v>425</v>
      </c>
      <c r="C572" s="150" t="s">
        <v>681</v>
      </c>
      <c r="D572" s="18">
        <v>8937.969622999999</v>
      </c>
      <c r="E572" s="150" t="s">
        <v>842</v>
      </c>
      <c r="F572" s="150" t="s">
        <v>843</v>
      </c>
      <c r="G572" s="18" t="s">
        <v>904</v>
      </c>
      <c r="H572" s="19" t="s">
        <v>709</v>
      </c>
      <c r="I572" s="20">
        <v>16839247.920304999</v>
      </c>
      <c r="J572" s="20">
        <v>15345875.256356999</v>
      </c>
      <c r="K572" s="20">
        <v>1493372.6639479997</v>
      </c>
      <c r="L572" s="20">
        <v>602260.19472999999</v>
      </c>
      <c r="M572" s="20">
        <v>27351.603066</v>
      </c>
      <c r="N572" s="20">
        <v>1067362.501656</v>
      </c>
      <c r="O572" s="153">
        <v>985773.54184900003</v>
      </c>
      <c r="P572" s="21">
        <v>2062.4331934559655</v>
      </c>
      <c r="Q572" s="20">
        <v>759214.40613500006</v>
      </c>
      <c r="R572" s="20">
        <v>3152511.0325520001</v>
      </c>
      <c r="S572" s="20">
        <v>16573368.225555001</v>
      </c>
      <c r="T572" s="20">
        <v>2979897.647756</v>
      </c>
      <c r="U572" s="20">
        <v>26031281.903494999</v>
      </c>
      <c r="V572" s="20">
        <v>739880.73431299999</v>
      </c>
      <c r="W572" s="20">
        <v>8736150.3228660002</v>
      </c>
      <c r="X572" s="20">
        <v>405701.724881</v>
      </c>
      <c r="Y572" s="20">
        <v>13053409.599153999</v>
      </c>
      <c r="Z572" s="20">
        <v>12977872.304341</v>
      </c>
      <c r="AA572" s="21">
        <v>27152.27532958653</v>
      </c>
      <c r="AB572" s="22">
        <v>8.8684047590229381E-2</v>
      </c>
      <c r="AC572" s="22">
        <v>5.8540235675272681E-2</v>
      </c>
      <c r="AD572" s="23">
        <v>3.7868805136202249E-2</v>
      </c>
      <c r="AE572" s="23">
        <v>7.5958024453612966E-2</v>
      </c>
      <c r="AF572" s="24">
        <v>39.023763948329886</v>
      </c>
      <c r="AG572" s="27">
        <v>0.89710199722363593</v>
      </c>
      <c r="AH572" s="27">
        <v>1.8971019972236358</v>
      </c>
      <c r="AI572" s="27">
        <v>1.8101970816628503</v>
      </c>
      <c r="AJ572" s="27">
        <v>2.1486257150675043</v>
      </c>
      <c r="AK572" s="27">
        <v>20.212834651649466</v>
      </c>
      <c r="AL572" s="27">
        <v>5.3415349689271032</v>
      </c>
      <c r="AM572" s="27">
        <v>5.6509484253547191</v>
      </c>
      <c r="AN572" s="23">
        <v>0.5014508946407833</v>
      </c>
      <c r="AO572" s="23">
        <v>3.1261035350555563E-2</v>
      </c>
      <c r="AP572" s="23">
        <v>1.0058204683357637</v>
      </c>
      <c r="AQ572" s="24">
        <v>91.2</v>
      </c>
      <c r="AR572" s="65" t="s">
        <v>61</v>
      </c>
      <c r="AS572" s="157">
        <v>0.5</v>
      </c>
      <c r="AU572" s="32"/>
    </row>
    <row r="573" spans="1:47" ht="18" customHeight="1" x14ac:dyDescent="0.25">
      <c r="A573" s="16">
        <v>572</v>
      </c>
      <c r="B573" s="148" t="s">
        <v>427</v>
      </c>
      <c r="C573" s="150" t="s">
        <v>681</v>
      </c>
      <c r="D573" s="18">
        <v>479.99643479999997</v>
      </c>
      <c r="E573" s="150" t="s">
        <v>844</v>
      </c>
      <c r="F573" s="150" t="s">
        <v>845</v>
      </c>
      <c r="G573" s="18" t="s">
        <v>904</v>
      </c>
      <c r="H573" s="19" t="s">
        <v>704</v>
      </c>
      <c r="I573" s="20">
        <v>2756694.7756119999</v>
      </c>
      <c r="J573" s="20">
        <v>2919292.2300610002</v>
      </c>
      <c r="K573" s="20">
        <v>-162597.45444900016</v>
      </c>
      <c r="L573" s="20">
        <v>-393460.60311700002</v>
      </c>
      <c r="M573" s="20">
        <v>87051.310276999997</v>
      </c>
      <c r="N573" s="20">
        <v>-314012.84523899999</v>
      </c>
      <c r="O573" s="153">
        <v>-277428.86350500002</v>
      </c>
      <c r="P573" s="21">
        <v>-693.57731030797231</v>
      </c>
      <c r="Q573" s="20">
        <v>3495731.6551660001</v>
      </c>
      <c r="R573" s="20">
        <v>1632600.4676910001</v>
      </c>
      <c r="S573" s="20">
        <v>7605462.3719610004</v>
      </c>
      <c r="T573" s="20">
        <v>1662886.7832579999</v>
      </c>
      <c r="U573" s="20">
        <v>9959303.2430990003</v>
      </c>
      <c r="V573" s="20">
        <v>1525713.135952</v>
      </c>
      <c r="W573" s="20">
        <v>7996539.918904</v>
      </c>
      <c r="X573" s="20">
        <v>97135.541173000005</v>
      </c>
      <c r="Y573" s="20">
        <v>8281766.4578419998</v>
      </c>
      <c r="Z573" s="20">
        <v>1677536.785257</v>
      </c>
      <c r="AA573" s="21">
        <v>4193.8731131350478</v>
      </c>
      <c r="AB573" s="22">
        <v>-5.8982755685348852E-2</v>
      </c>
      <c r="AC573" s="22">
        <v>-0.10063822297606721</v>
      </c>
      <c r="AD573" s="23">
        <v>-2.7856252263152647E-2</v>
      </c>
      <c r="AE573" s="23">
        <v>-0.16537870641238886</v>
      </c>
      <c r="AF573" s="24">
        <v>-3.6072156092745908</v>
      </c>
      <c r="AG573" s="27">
        <v>-4.8905845641873613E-2</v>
      </c>
      <c r="AH573" s="27">
        <v>0.95109415435812639</v>
      </c>
      <c r="AI573" s="27">
        <v>0.51393862326373241</v>
      </c>
      <c r="AJ573" s="27">
        <v>-7.0489722490097195</v>
      </c>
      <c r="AK573" s="27">
        <v>0.83510192372657199</v>
      </c>
      <c r="AL573" s="27">
        <v>1.6885299435879835</v>
      </c>
      <c r="AM573" s="27">
        <v>1.6577765866963978</v>
      </c>
      <c r="AN573" s="23">
        <v>0.8315608286734919</v>
      </c>
      <c r="AO573" s="23">
        <v>5.7903672829516382E-2</v>
      </c>
      <c r="AP573" s="23">
        <v>4.9368613139372837</v>
      </c>
      <c r="AQ573" s="24">
        <v>42.4</v>
      </c>
      <c r="AR573" s="65" t="s">
        <v>80</v>
      </c>
      <c r="AS573" s="157">
        <v>0</v>
      </c>
      <c r="AU573" s="32"/>
    </row>
    <row r="574" spans="1:47" ht="18" customHeight="1" x14ac:dyDescent="0.25">
      <c r="A574" s="16">
        <v>573</v>
      </c>
      <c r="B574" s="148" t="s">
        <v>433</v>
      </c>
      <c r="C574" s="150" t="s">
        <v>681</v>
      </c>
      <c r="D574" s="18">
        <v>104.96960399999999</v>
      </c>
      <c r="E574" s="150" t="s">
        <v>844</v>
      </c>
      <c r="F574" s="150" t="s">
        <v>845</v>
      </c>
      <c r="G574" s="18" t="s">
        <v>841</v>
      </c>
      <c r="H574" s="19" t="s">
        <v>704</v>
      </c>
      <c r="I574" s="20">
        <v>233167.46369400001</v>
      </c>
      <c r="J574" s="20">
        <v>209451.90884300001</v>
      </c>
      <c r="K574" s="20">
        <v>23715.554851000004</v>
      </c>
      <c r="L574" s="20">
        <v>8377.0024630000007</v>
      </c>
      <c r="M574" s="20">
        <v>903.70271100000002</v>
      </c>
      <c r="N574" s="20">
        <v>8120.5618560000003</v>
      </c>
      <c r="O574" s="153">
        <v>5703.2734979999996</v>
      </c>
      <c r="P574" s="21">
        <v>1032.3197605089565</v>
      </c>
      <c r="Q574" s="20">
        <v>34358.243798000003</v>
      </c>
      <c r="R574" s="20">
        <v>31988.450099999998</v>
      </c>
      <c r="S574" s="20">
        <v>73231.598375999994</v>
      </c>
      <c r="T574" s="20">
        <v>44611.965987000003</v>
      </c>
      <c r="U574" s="20">
        <v>121357.36939000001</v>
      </c>
      <c r="V574" s="20">
        <v>11335.104923000001</v>
      </c>
      <c r="W574" s="20">
        <v>42796.027539000002</v>
      </c>
      <c r="X574" s="20">
        <v>0</v>
      </c>
      <c r="Y574" s="20">
        <v>42796.027539000002</v>
      </c>
      <c r="Z574" s="20">
        <v>78561.341851000005</v>
      </c>
      <c r="AA574" s="21">
        <v>14219.978339339072</v>
      </c>
      <c r="AB574" s="22">
        <v>0.10171039507520391</v>
      </c>
      <c r="AC574" s="22">
        <v>2.4459988574927229E-2</v>
      </c>
      <c r="AD574" s="23">
        <v>4.699569154034379E-2</v>
      </c>
      <c r="AE574" s="23">
        <v>7.259643691953313E-2</v>
      </c>
      <c r="AF574" s="24">
        <v>8.9858774983801055</v>
      </c>
      <c r="AG574" s="27">
        <v>0.7111774757426742</v>
      </c>
      <c r="AH574" s="27">
        <v>1.7111774757426743</v>
      </c>
      <c r="AI574" s="27">
        <v>0.90834025523922091</v>
      </c>
      <c r="AJ574" s="27">
        <v>7.6610182520559924</v>
      </c>
      <c r="AK574" s="27">
        <v>6.0961180109907778</v>
      </c>
      <c r="AL574" s="27">
        <v>7.289114132291143</v>
      </c>
      <c r="AM574" s="27">
        <v>5.2265677724659199</v>
      </c>
      <c r="AN574" s="23">
        <v>0.35264465400093326</v>
      </c>
      <c r="AO574" s="23">
        <v>0</v>
      </c>
      <c r="AP574" s="23">
        <v>0.54474664676893181</v>
      </c>
      <c r="AQ574" s="24">
        <v>91.2</v>
      </c>
      <c r="AR574" s="65" t="s">
        <v>61</v>
      </c>
      <c r="AS574" s="157">
        <v>0.5</v>
      </c>
      <c r="AU574" s="32"/>
    </row>
    <row r="575" spans="1:47" ht="18" customHeight="1" x14ac:dyDescent="0.25">
      <c r="A575" s="16">
        <v>574</v>
      </c>
      <c r="B575" s="148" t="s">
        <v>434</v>
      </c>
      <c r="C575" s="150" t="s">
        <v>681</v>
      </c>
      <c r="D575" s="18">
        <v>77.937528900000004</v>
      </c>
      <c r="E575" s="150" t="s">
        <v>848</v>
      </c>
      <c r="F575" s="150" t="s">
        <v>864</v>
      </c>
      <c r="G575" s="18" t="s">
        <v>893</v>
      </c>
      <c r="H575" s="19" t="s">
        <v>704</v>
      </c>
      <c r="I575" s="20">
        <v>1331272.5167670001</v>
      </c>
      <c r="J575" s="20">
        <v>1209944.316933</v>
      </c>
      <c r="K575" s="20">
        <v>121328.199834</v>
      </c>
      <c r="L575" s="20">
        <v>95881.552832000001</v>
      </c>
      <c r="M575" s="20">
        <v>47327.213777999998</v>
      </c>
      <c r="N575" s="20">
        <v>101514.165048</v>
      </c>
      <c r="O575" s="153">
        <v>53018.337002</v>
      </c>
      <c r="P575" s="21">
        <v>1428.5609163597692</v>
      </c>
      <c r="Q575" s="20">
        <v>101200.052578</v>
      </c>
      <c r="R575" s="20">
        <v>230689.296764</v>
      </c>
      <c r="S575" s="20">
        <v>438384.77684300003</v>
      </c>
      <c r="T575" s="20">
        <v>921179.72066300001</v>
      </c>
      <c r="U575" s="20">
        <v>1452042.252542</v>
      </c>
      <c r="V575" s="20">
        <v>415744.00409599999</v>
      </c>
      <c r="W575" s="20">
        <v>1092229.990148</v>
      </c>
      <c r="X575" s="20">
        <v>285706.83429099998</v>
      </c>
      <c r="Y575" s="20">
        <v>1388274.8222699999</v>
      </c>
      <c r="Z575" s="20">
        <v>63767.430271999998</v>
      </c>
      <c r="AA575" s="21">
        <v>1718.191549837552</v>
      </c>
      <c r="AB575" s="22">
        <v>9.1137012374180121E-2</v>
      </c>
      <c r="AC575" s="22">
        <v>3.9825307241191467E-2</v>
      </c>
      <c r="AD575" s="23">
        <v>3.6512943689609646E-2</v>
      </c>
      <c r="AE575" s="23">
        <v>0.83143286119340643</v>
      </c>
      <c r="AF575" s="24">
        <v>2.1449427706472917</v>
      </c>
      <c r="AG575" s="27">
        <v>-0.59863327248174381</v>
      </c>
      <c r="AH575" s="27">
        <v>0.40136672751825625</v>
      </c>
      <c r="AI575" s="27">
        <v>0.30871220100751001</v>
      </c>
      <c r="AJ575" s="27">
        <v>-2.0360667780036188</v>
      </c>
      <c r="AK575" s="27">
        <v>11.955965299528225</v>
      </c>
      <c r="AL575" s="27">
        <v>5.7708464824396248</v>
      </c>
      <c r="AM575" s="27">
        <v>1.4451821798778248</v>
      </c>
      <c r="AN575" s="23">
        <v>0.95608431492928914</v>
      </c>
      <c r="AO575" s="23">
        <v>4.4804508049378402</v>
      </c>
      <c r="AP575" s="23">
        <v>21.770907442064281</v>
      </c>
      <c r="AQ575" s="24">
        <v>28.8</v>
      </c>
      <c r="AR575" s="65" t="s">
        <v>80</v>
      </c>
      <c r="AS575" s="157">
        <v>0</v>
      </c>
      <c r="AU575" s="32"/>
    </row>
    <row r="576" spans="1:47" ht="18" customHeight="1" x14ac:dyDescent="0.25">
      <c r="A576" s="16">
        <v>575</v>
      </c>
      <c r="B576" s="148" t="s">
        <v>435</v>
      </c>
      <c r="C576" s="150" t="s">
        <v>681</v>
      </c>
      <c r="D576" s="18">
        <v>21.708000000000002</v>
      </c>
      <c r="E576" s="150" t="s">
        <v>829</v>
      </c>
      <c r="F576" s="150" t="s">
        <v>859</v>
      </c>
      <c r="G576" s="18" t="s">
        <v>858</v>
      </c>
      <c r="H576" s="19" t="s">
        <v>704</v>
      </c>
      <c r="I576" s="20">
        <v>106830.819731</v>
      </c>
      <c r="J576" s="20">
        <v>88495.096797999999</v>
      </c>
      <c r="K576" s="20">
        <v>18335.722933000005</v>
      </c>
      <c r="L576" s="20">
        <v>6153.5023060000003</v>
      </c>
      <c r="M576" s="20">
        <v>2044.604358</v>
      </c>
      <c r="N576" s="20">
        <v>6551.633382</v>
      </c>
      <c r="O576" s="153">
        <v>3954.2356479999999</v>
      </c>
      <c r="P576" s="21">
        <v>2440.8862024691357</v>
      </c>
      <c r="Q576" s="20">
        <v>8114.2873650000001</v>
      </c>
      <c r="R576" s="20">
        <v>15192.202481</v>
      </c>
      <c r="S576" s="20">
        <v>28259.865926999999</v>
      </c>
      <c r="T576" s="20">
        <v>38677.220173000002</v>
      </c>
      <c r="U576" s="20">
        <v>70458.375813999999</v>
      </c>
      <c r="V576" s="20">
        <v>23313.83424</v>
      </c>
      <c r="W576" s="20">
        <v>45529.799006000001</v>
      </c>
      <c r="X576" s="20">
        <v>6520</v>
      </c>
      <c r="Y576" s="20">
        <v>52049.799006000001</v>
      </c>
      <c r="Z576" s="20">
        <v>18408.576808000002</v>
      </c>
      <c r="AA576" s="21">
        <v>11363.319017283951</v>
      </c>
      <c r="AB576" s="22">
        <v>0.17163327005417869</v>
      </c>
      <c r="AC576" s="22">
        <v>3.7013997065236094E-2</v>
      </c>
      <c r="AD576" s="23">
        <v>5.612158387582783E-2</v>
      </c>
      <c r="AE576" s="23">
        <v>0.21480398453624985</v>
      </c>
      <c r="AF576" s="24">
        <v>3.2043526447379311</v>
      </c>
      <c r="AG576" s="27">
        <v>-0.37931054948703241</v>
      </c>
      <c r="AH576" s="27">
        <v>0.62068945051296764</v>
      </c>
      <c r="AI576" s="27">
        <v>0.44247018440264096</v>
      </c>
      <c r="AJ576" s="27">
        <v>-6.1859428894316206</v>
      </c>
      <c r="AK576" s="27">
        <v>10.906083654334566</v>
      </c>
      <c r="AL576" s="27">
        <v>7.0319507566205139</v>
      </c>
      <c r="AM576" s="27">
        <v>2.7621121490415956</v>
      </c>
      <c r="AN576" s="23">
        <v>0.73873117858129456</v>
      </c>
      <c r="AO576" s="23">
        <v>0.35418273058276495</v>
      </c>
      <c r="AP576" s="23">
        <v>2.8274754506486452</v>
      </c>
      <c r="AQ576" s="24">
        <v>42.800000000000004</v>
      </c>
      <c r="AR576" s="65" t="s">
        <v>80</v>
      </c>
      <c r="AS576" s="157">
        <v>0</v>
      </c>
      <c r="AU576" s="32"/>
    </row>
    <row r="577" spans="1:47" ht="18" customHeight="1" x14ac:dyDescent="0.25">
      <c r="A577" s="16">
        <v>576</v>
      </c>
      <c r="B577" s="148" t="s">
        <v>436</v>
      </c>
      <c r="C577" s="150" t="s">
        <v>681</v>
      </c>
      <c r="D577" s="18">
        <v>43.2</v>
      </c>
      <c r="E577" s="150" t="s">
        <v>844</v>
      </c>
      <c r="F577" s="150" t="s">
        <v>845</v>
      </c>
      <c r="G577" s="18" t="s">
        <v>904</v>
      </c>
      <c r="H577" s="19" t="s">
        <v>704</v>
      </c>
      <c r="I577" s="20">
        <v>169485.61567999999</v>
      </c>
      <c r="J577" s="20">
        <v>152014.05970799999</v>
      </c>
      <c r="K577" s="20">
        <v>17471.555971999991</v>
      </c>
      <c r="L577" s="20">
        <v>8707.7585409999992</v>
      </c>
      <c r="M577" s="20">
        <v>545.12375799999995</v>
      </c>
      <c r="N577" s="20">
        <v>11095.671566999999</v>
      </c>
      <c r="O577" s="153">
        <v>8280.2487220000003</v>
      </c>
      <c r="P577" s="21">
        <v>3066.7587859259261</v>
      </c>
      <c r="Q577" s="20">
        <v>27887.053210999999</v>
      </c>
      <c r="R577" s="20">
        <v>11781.063875</v>
      </c>
      <c r="S577" s="20">
        <v>60399.501718</v>
      </c>
      <c r="T577" s="20">
        <v>11513.042042999999</v>
      </c>
      <c r="U577" s="20">
        <v>82474.620395000005</v>
      </c>
      <c r="V577" s="20">
        <v>985.79210599999999</v>
      </c>
      <c r="W577" s="20">
        <v>37349.194872</v>
      </c>
      <c r="X577" s="20">
        <v>0</v>
      </c>
      <c r="Y577" s="20">
        <v>39582.211094999999</v>
      </c>
      <c r="Z577" s="20">
        <v>42892.409299999999</v>
      </c>
      <c r="AA577" s="21">
        <v>15886.077518518519</v>
      </c>
      <c r="AB577" s="22">
        <v>0.10308577457680798</v>
      </c>
      <c r="AC577" s="22">
        <v>4.8855170916885689E-2</v>
      </c>
      <c r="AD577" s="23">
        <v>0.10039753662815266</v>
      </c>
      <c r="AE577" s="23">
        <v>0.19304694833265057</v>
      </c>
      <c r="AF577" s="24">
        <v>20.354408341527467</v>
      </c>
      <c r="AG577" s="27">
        <v>0.6171567265371064</v>
      </c>
      <c r="AH577" s="27">
        <v>1.6171567265371063</v>
      </c>
      <c r="AI577" s="27">
        <v>0.87049931379843426</v>
      </c>
      <c r="AJ577" s="27">
        <v>7.3528572444757465</v>
      </c>
      <c r="AK577" s="27">
        <v>5.4510621311554823</v>
      </c>
      <c r="AL577" s="27">
        <v>14.386274234507534</v>
      </c>
      <c r="AM577" s="27">
        <v>14.721184466015938</v>
      </c>
      <c r="AN577" s="23">
        <v>0.47993201915239925</v>
      </c>
      <c r="AO577" s="23">
        <v>0</v>
      </c>
      <c r="AP577" s="23">
        <v>0.92282554747979617</v>
      </c>
      <c r="AQ577" s="24">
        <v>95.6</v>
      </c>
      <c r="AR577" s="65" t="s">
        <v>61</v>
      </c>
      <c r="AS577" s="157">
        <v>0.5</v>
      </c>
      <c r="AU577" s="32"/>
    </row>
    <row r="578" spans="1:47" ht="18" customHeight="1" x14ac:dyDescent="0.25">
      <c r="A578" s="16">
        <v>577</v>
      </c>
      <c r="B578" s="148" t="s">
        <v>438</v>
      </c>
      <c r="C578" s="150" t="s">
        <v>681</v>
      </c>
      <c r="D578" s="18">
        <v>197.80320099999997</v>
      </c>
      <c r="E578" s="150" t="s">
        <v>795</v>
      </c>
      <c r="F578" s="150" t="s">
        <v>852</v>
      </c>
      <c r="G578" s="18" t="s">
        <v>850</v>
      </c>
      <c r="H578" s="19" t="s">
        <v>704</v>
      </c>
      <c r="I578" s="20">
        <v>92062.338722999993</v>
      </c>
      <c r="J578" s="20">
        <v>69359.424113999994</v>
      </c>
      <c r="K578" s="20">
        <v>22702.914608999996</v>
      </c>
      <c r="L578" s="20">
        <v>9581.0142180000003</v>
      </c>
      <c r="M578" s="20">
        <v>0</v>
      </c>
      <c r="N578" s="20">
        <v>13763.904081000001</v>
      </c>
      <c r="O578" s="153">
        <v>9755.2571370000005</v>
      </c>
      <c r="P578" s="21">
        <v>1290.4875171939204</v>
      </c>
      <c r="Q578" s="20">
        <v>305516.54505900003</v>
      </c>
      <c r="R578" s="20">
        <v>60851.454892000002</v>
      </c>
      <c r="S578" s="20">
        <v>446484.89812199998</v>
      </c>
      <c r="T578" s="20">
        <v>94314.878068000005</v>
      </c>
      <c r="U578" s="20">
        <v>603041.65707199997</v>
      </c>
      <c r="V578" s="20">
        <v>0</v>
      </c>
      <c r="W578" s="20">
        <v>387182.20551900001</v>
      </c>
      <c r="X578" s="20">
        <v>0</v>
      </c>
      <c r="Y578" s="20">
        <v>387182.20551900001</v>
      </c>
      <c r="Z578" s="20">
        <v>215859.45155299999</v>
      </c>
      <c r="AA578" s="21">
        <v>28555.262438027145</v>
      </c>
      <c r="AB578" s="22">
        <v>0.24660371356966312</v>
      </c>
      <c r="AC578" s="22">
        <v>0.10596360327486269</v>
      </c>
      <c r="AD578" s="23">
        <v>1.6176754992956108E-2</v>
      </c>
      <c r="AE578" s="23">
        <v>4.5192633756899872E-2</v>
      </c>
      <c r="AF578" s="24">
        <v>100</v>
      </c>
      <c r="AG578" s="27">
        <v>0.15316481945110941</v>
      </c>
      <c r="AH578" s="27">
        <v>1.1531648194511095</v>
      </c>
      <c r="AI578" s="27">
        <v>0.36408789209214393</v>
      </c>
      <c r="AJ578" s="27">
        <v>1.5524141431369474</v>
      </c>
      <c r="AK578" s="27">
        <v>0.22702346316663671</v>
      </c>
      <c r="AL578" s="27">
        <v>1.5129028366929518</v>
      </c>
      <c r="AM578" s="27">
        <v>0.97611681856412991</v>
      </c>
      <c r="AN578" s="23">
        <v>0.64204885513037202</v>
      </c>
      <c r="AO578" s="23">
        <v>0</v>
      </c>
      <c r="AP578" s="23">
        <v>1.7936773337160783</v>
      </c>
      <c r="AQ578" s="24">
        <v>64.800000000000011</v>
      </c>
      <c r="AR578" s="65" t="s">
        <v>73</v>
      </c>
      <c r="AS578" s="157">
        <v>0.3</v>
      </c>
      <c r="AU578" s="32"/>
    </row>
    <row r="579" spans="1:47" ht="18" customHeight="1" x14ac:dyDescent="0.25">
      <c r="A579" s="16">
        <v>578</v>
      </c>
      <c r="B579" s="148" t="s">
        <v>442</v>
      </c>
      <c r="C579" s="150" t="s">
        <v>681</v>
      </c>
      <c r="D579" s="18">
        <v>239</v>
      </c>
      <c r="E579" s="150" t="s">
        <v>844</v>
      </c>
      <c r="F579" s="150" t="s">
        <v>845</v>
      </c>
      <c r="G579" s="18" t="s">
        <v>904</v>
      </c>
      <c r="H579" s="19" t="s">
        <v>704</v>
      </c>
      <c r="I579" s="20">
        <v>485749.82929000002</v>
      </c>
      <c r="J579" s="20" t="e">
        <v>#N/A</v>
      </c>
      <c r="K579" s="20" t="e">
        <v>#N/A</v>
      </c>
      <c r="L579" s="20" t="e">
        <v>#N/A</v>
      </c>
      <c r="M579" s="20" t="e">
        <v>#N/A</v>
      </c>
      <c r="N579" s="20" t="e">
        <v>#N/A</v>
      </c>
      <c r="O579" s="153">
        <v>44442.044961</v>
      </c>
      <c r="P579" s="21">
        <v>4444.2044961000001</v>
      </c>
      <c r="Q579" s="20">
        <v>27278.528578000001</v>
      </c>
      <c r="R579" s="20">
        <v>130995.577328</v>
      </c>
      <c r="S579" s="20">
        <v>370712.00519200001</v>
      </c>
      <c r="T579" s="20">
        <v>580589.63450799999</v>
      </c>
      <c r="U579" s="20">
        <v>1043667.400062</v>
      </c>
      <c r="V579" s="20">
        <v>121179.087655</v>
      </c>
      <c r="W579" s="20">
        <v>239181.40359599999</v>
      </c>
      <c r="X579" s="20">
        <v>284654.389318</v>
      </c>
      <c r="Y579" s="20">
        <v>523835.79291399999</v>
      </c>
      <c r="Z579" s="20">
        <v>519831.60714799998</v>
      </c>
      <c r="AA579" s="21">
        <v>51983.160714799997</v>
      </c>
      <c r="AB579" s="22" t="e">
        <v>#N/A</v>
      </c>
      <c r="AC579" s="22">
        <v>9.1491632690759883E-2</v>
      </c>
      <c r="AD579" s="23">
        <v>4.2582574638586848E-2</v>
      </c>
      <c r="AE579" s="23">
        <v>8.5493156533567635E-2</v>
      </c>
      <c r="AF579" s="24" t="e">
        <v>#N/A</v>
      </c>
      <c r="AG579" s="27">
        <v>0.5499198500321858</v>
      </c>
      <c r="AH579" s="27">
        <v>1.5499198500321858</v>
      </c>
      <c r="AI579" s="27">
        <v>1.4358703120335041</v>
      </c>
      <c r="AJ579" s="27">
        <v>3.6930556341709315</v>
      </c>
      <c r="AK579" s="27" t="e">
        <v>#N/A</v>
      </c>
      <c r="AL579" s="27">
        <v>3.7081391539939581</v>
      </c>
      <c r="AM579" s="27">
        <v>0.83664915874984824</v>
      </c>
      <c r="AN579" s="23">
        <v>0.5019183246337684</v>
      </c>
      <c r="AO579" s="23">
        <v>0.54758961441326282</v>
      </c>
      <c r="AP579" s="23">
        <v>1.0077028516753119</v>
      </c>
      <c r="AQ579" s="24" t="e">
        <v>#N/A</v>
      </c>
      <c r="AR579" s="65" t="e">
        <v>#N/A</v>
      </c>
      <c r="AS579" s="157" t="e">
        <v>#N/A</v>
      </c>
      <c r="AU579" s="32"/>
    </row>
    <row r="580" spans="1:47" ht="18" customHeight="1" x14ac:dyDescent="0.25">
      <c r="A580" s="16">
        <v>579</v>
      </c>
      <c r="B580" s="148" t="s">
        <v>443</v>
      </c>
      <c r="C580" s="150" t="s">
        <v>681</v>
      </c>
      <c r="D580" s="18">
        <v>31.103999999999999</v>
      </c>
      <c r="E580" s="150" t="s">
        <v>844</v>
      </c>
      <c r="F580" s="150" t="s">
        <v>845</v>
      </c>
      <c r="G580" s="18" t="s">
        <v>904</v>
      </c>
      <c r="H580" s="19" t="s">
        <v>704</v>
      </c>
      <c r="I580" s="20">
        <v>8895.9540030000007</v>
      </c>
      <c r="J580" s="20">
        <v>9019.8358110000008</v>
      </c>
      <c r="K580" s="20">
        <v>-123.8818080000004</v>
      </c>
      <c r="L580" s="20">
        <v>-1128.0673119999999</v>
      </c>
      <c r="M580" s="20">
        <v>2330.0162340000002</v>
      </c>
      <c r="N580" s="20">
        <v>-37.422892000000047</v>
      </c>
      <c r="O580" s="153">
        <v>-2367.4391260000002</v>
      </c>
      <c r="P580" s="21">
        <v>-365.34554413580247</v>
      </c>
      <c r="Q580" s="20">
        <v>36970.183595000002</v>
      </c>
      <c r="R580" s="20">
        <v>21174.371243000001</v>
      </c>
      <c r="S580" s="20">
        <v>70470.289051999993</v>
      </c>
      <c r="T580" s="20">
        <v>451.60963700000002</v>
      </c>
      <c r="U580" s="20">
        <v>163475.51868899999</v>
      </c>
      <c r="V580" s="20">
        <v>6995.8894419999997</v>
      </c>
      <c r="W580" s="20">
        <v>43132.219424000003</v>
      </c>
      <c r="X580" s="20">
        <v>0</v>
      </c>
      <c r="Y580" s="20">
        <v>43132.219424000003</v>
      </c>
      <c r="Z580" s="20">
        <v>120343.29926499999</v>
      </c>
      <c r="AA580" s="21">
        <v>18571.49680015432</v>
      </c>
      <c r="AB580" s="22">
        <v>-1.3925634952499023E-2</v>
      </c>
      <c r="AC580" s="22">
        <v>-0.26612537848123136</v>
      </c>
      <c r="AD580" s="23">
        <v>-1.4481918424151797E-2</v>
      </c>
      <c r="AE580" s="23">
        <v>-1.9672380103081765E-2</v>
      </c>
      <c r="AF580" s="24">
        <v>-1.6061215134005821E-2</v>
      </c>
      <c r="AG580" s="27">
        <v>0.63382014635649153</v>
      </c>
      <c r="AH580" s="27">
        <v>1.6338201463564916</v>
      </c>
      <c r="AI580" s="27">
        <v>0.77668401729310432</v>
      </c>
      <c r="AJ580" s="27">
        <v>0.32540534588033437</v>
      </c>
      <c r="AK580" s="27">
        <v>0.24397595396902166</v>
      </c>
      <c r="AL580" s="27">
        <v>0.42012836654788033</v>
      </c>
      <c r="AM580" s="27">
        <v>19.698326329116842</v>
      </c>
      <c r="AN580" s="23">
        <v>0.26384512965550422</v>
      </c>
      <c r="AO580" s="23">
        <v>0</v>
      </c>
      <c r="AP580" s="23">
        <v>0.35840981332098437</v>
      </c>
      <c r="AQ580" s="24">
        <v>64</v>
      </c>
      <c r="AR580" s="65" t="s">
        <v>73</v>
      </c>
      <c r="AS580" s="157">
        <v>0.3</v>
      </c>
      <c r="AU580" s="32"/>
    </row>
    <row r="581" spans="1:47" ht="18" customHeight="1" x14ac:dyDescent="0.25">
      <c r="A581" s="16">
        <v>580</v>
      </c>
      <c r="B581" s="148" t="s">
        <v>444</v>
      </c>
      <c r="C581" s="150" t="s">
        <v>681</v>
      </c>
      <c r="D581" s="18">
        <v>325.50250519999997</v>
      </c>
      <c r="E581" s="150" t="s">
        <v>844</v>
      </c>
      <c r="F581" s="150" t="s">
        <v>845</v>
      </c>
      <c r="G581" s="18" t="s">
        <v>904</v>
      </c>
      <c r="H581" s="19" t="s">
        <v>704</v>
      </c>
      <c r="I581" s="20">
        <v>1487823.6832940001</v>
      </c>
      <c r="J581" s="20">
        <v>1290085.432975</v>
      </c>
      <c r="K581" s="20">
        <v>197738.2503189999</v>
      </c>
      <c r="L581" s="20">
        <v>154457.87115299999</v>
      </c>
      <c r="M581" s="20">
        <v>65459.778732999999</v>
      </c>
      <c r="N581" s="20">
        <v>167846.57075899999</v>
      </c>
      <c r="O581" s="153">
        <v>55255.020678000001</v>
      </c>
      <c r="P581" s="21">
        <v>1290.1226578725575</v>
      </c>
      <c r="Q581" s="20">
        <v>259697.57071</v>
      </c>
      <c r="R581" s="20">
        <v>282470.438188</v>
      </c>
      <c r="S581" s="20">
        <v>865418.26131900004</v>
      </c>
      <c r="T581" s="20">
        <v>959317.29979800002</v>
      </c>
      <c r="U581" s="20">
        <v>1983875.426095</v>
      </c>
      <c r="V581" s="20">
        <v>429953.71146199998</v>
      </c>
      <c r="W581" s="20">
        <v>662650.23462</v>
      </c>
      <c r="X581" s="20">
        <v>565843.46803900006</v>
      </c>
      <c r="Y581" s="20">
        <v>1243342.8557559999</v>
      </c>
      <c r="Z581" s="20">
        <v>740532.57033899997</v>
      </c>
      <c r="AA581" s="21">
        <v>17290.335541713674</v>
      </c>
      <c r="AB581" s="22">
        <v>0.13290435724293145</v>
      </c>
      <c r="AC581" s="22">
        <v>3.7138151044663385E-2</v>
      </c>
      <c r="AD581" s="23">
        <v>2.7852061652259237E-2</v>
      </c>
      <c r="AE581" s="23">
        <v>7.4615247041335986E-2</v>
      </c>
      <c r="AF581" s="24">
        <v>2.5641176002690047</v>
      </c>
      <c r="AG581" s="27">
        <v>0.30599555558186492</v>
      </c>
      <c r="AH581" s="27">
        <v>1.305995555581865</v>
      </c>
      <c r="AI581" s="27">
        <v>0.91408809499079635</v>
      </c>
      <c r="AJ581" s="27">
        <v>7.3375655300064002</v>
      </c>
      <c r="AK581" s="27">
        <v>4.9676453632121849</v>
      </c>
      <c r="AL581" s="27">
        <v>5.2671836842047508</v>
      </c>
      <c r="AM581" s="27">
        <v>1.5509192668653904</v>
      </c>
      <c r="AN581" s="23">
        <v>0.62672425869166504</v>
      </c>
      <c r="AO581" s="23">
        <v>0.76410341786853353</v>
      </c>
      <c r="AP581" s="23">
        <v>1.6789847004120617</v>
      </c>
      <c r="AQ581" s="24">
        <v>76.399999999999991</v>
      </c>
      <c r="AR581" s="65" t="s">
        <v>66</v>
      </c>
      <c r="AS581" s="157">
        <v>0.5</v>
      </c>
      <c r="AU581" s="32"/>
    </row>
    <row r="582" spans="1:47" ht="18" customHeight="1" x14ac:dyDescent="0.25">
      <c r="A582" s="16">
        <v>581</v>
      </c>
      <c r="B582" s="148" t="s">
        <v>445</v>
      </c>
      <c r="C582" s="150" t="s">
        <v>681</v>
      </c>
      <c r="D582" s="18">
        <v>462.4201936</v>
      </c>
      <c r="E582" s="150" t="s">
        <v>833</v>
      </c>
      <c r="F582" s="150" t="s">
        <v>835</v>
      </c>
      <c r="G582" s="18" t="s">
        <v>836</v>
      </c>
      <c r="H582" s="19" t="s">
        <v>704</v>
      </c>
      <c r="I582" s="20">
        <v>1039654.048323</v>
      </c>
      <c r="J582" s="20">
        <v>906025.16529100004</v>
      </c>
      <c r="K582" s="20">
        <v>133628.88303200007</v>
      </c>
      <c r="L582" s="20">
        <v>48613.887177999997</v>
      </c>
      <c r="M582" s="20" t="e">
        <v>#N/A</v>
      </c>
      <c r="N582" s="20" t="e">
        <v>#N/A</v>
      </c>
      <c r="O582" s="153">
        <v>41019.768682000002</v>
      </c>
      <c r="P582" s="21">
        <v>5180.4711908861582</v>
      </c>
      <c r="Q582" s="20">
        <v>95184.660459999999</v>
      </c>
      <c r="R582" s="20">
        <v>35718.966913999997</v>
      </c>
      <c r="S582" s="20">
        <v>176139.70569900001</v>
      </c>
      <c r="T582" s="20">
        <v>25368.598297</v>
      </c>
      <c r="U582" s="20">
        <v>221808.51582900001</v>
      </c>
      <c r="V582" s="20">
        <v>0</v>
      </c>
      <c r="W582" s="20">
        <v>94835.377330000003</v>
      </c>
      <c r="X582" s="20">
        <v>0</v>
      </c>
      <c r="Y582" s="20">
        <v>94835.377330000003</v>
      </c>
      <c r="Z582" s="20">
        <v>126973.13849899999</v>
      </c>
      <c r="AA582" s="21">
        <v>16035.699545500125</v>
      </c>
      <c r="AB582" s="22">
        <v>0.12853206626526231</v>
      </c>
      <c r="AC582" s="22">
        <v>3.9455209882716648E-2</v>
      </c>
      <c r="AD582" s="23">
        <v>0.18493324536567202</v>
      </c>
      <c r="AE582" s="23">
        <v>0.32305863403008711</v>
      </c>
      <c r="AF582" s="24" t="e">
        <v>#N/A</v>
      </c>
      <c r="AG582" s="27">
        <v>0.85732066089729564</v>
      </c>
      <c r="AH582" s="27">
        <v>1.8573206608972956</v>
      </c>
      <c r="AI582" s="27">
        <v>0.85363761412895101</v>
      </c>
      <c r="AJ582" s="27">
        <v>12.787191889766632</v>
      </c>
      <c r="AK582" s="27">
        <v>9.518604793171944</v>
      </c>
      <c r="AL582" s="27">
        <v>29.106498259766553</v>
      </c>
      <c r="AM582" s="27">
        <v>40.98192719011778</v>
      </c>
      <c r="AN582" s="23">
        <v>0.42755516836473462</v>
      </c>
      <c r="AO582" s="23">
        <v>0</v>
      </c>
      <c r="AP582" s="23">
        <v>0.74689322837165995</v>
      </c>
      <c r="AQ582" s="24" t="e">
        <v>#N/A</v>
      </c>
      <c r="AR582" s="65" t="e">
        <v>#N/A</v>
      </c>
      <c r="AS582" s="157" t="e">
        <v>#N/A</v>
      </c>
      <c r="AU582" s="32"/>
    </row>
    <row r="583" spans="1:47" ht="18" customHeight="1" x14ac:dyDescent="0.25">
      <c r="A583" s="16">
        <v>582</v>
      </c>
      <c r="B583" s="148" t="s">
        <v>452</v>
      </c>
      <c r="C583" s="150" t="s">
        <v>681</v>
      </c>
      <c r="D583" s="18">
        <v>125.83966720000001</v>
      </c>
      <c r="E583" s="150" t="s">
        <v>844</v>
      </c>
      <c r="F583" s="150" t="s">
        <v>845</v>
      </c>
      <c r="G583" s="18" t="s">
        <v>904</v>
      </c>
      <c r="H583" s="19" t="s">
        <v>704</v>
      </c>
      <c r="I583" s="20">
        <v>1014329.890716</v>
      </c>
      <c r="J583" s="20">
        <v>941017.04753800004</v>
      </c>
      <c r="K583" s="20">
        <v>73312.84317800001</v>
      </c>
      <c r="L583" s="20">
        <v>44522.915863000002</v>
      </c>
      <c r="M583" s="20">
        <v>23118.893338999998</v>
      </c>
      <c r="N583" s="20">
        <v>49407.248259</v>
      </c>
      <c r="O583" s="153">
        <v>20990.748283000001</v>
      </c>
      <c r="P583" s="21">
        <v>1734.777173212359</v>
      </c>
      <c r="Q583" s="20">
        <v>301610.16950199998</v>
      </c>
      <c r="R583" s="20">
        <v>285129.86588200001</v>
      </c>
      <c r="S583" s="20">
        <v>754750.90717599995</v>
      </c>
      <c r="T583" s="20">
        <v>163461.289078</v>
      </c>
      <c r="U583" s="20">
        <v>942037.93906100001</v>
      </c>
      <c r="V583" s="20">
        <v>249001.38391599999</v>
      </c>
      <c r="W583" s="20">
        <v>743118.11734200001</v>
      </c>
      <c r="X583" s="20">
        <v>41807.842399000001</v>
      </c>
      <c r="Y583" s="20">
        <v>784925.95974099997</v>
      </c>
      <c r="Z583" s="20">
        <v>157111.97932000001</v>
      </c>
      <c r="AA583" s="21">
        <v>12984.495439987941</v>
      </c>
      <c r="AB583" s="22">
        <v>7.2277119947879664E-2</v>
      </c>
      <c r="AC583" s="22">
        <v>2.0694202620986504E-2</v>
      </c>
      <c r="AD583" s="23">
        <v>2.2282274856066899E-2</v>
      </c>
      <c r="AE583" s="23">
        <v>0.1336037415724157</v>
      </c>
      <c r="AF583" s="24">
        <v>2.1370940007605528</v>
      </c>
      <c r="AG583" s="27">
        <v>1.5654025332619177E-2</v>
      </c>
      <c r="AH583" s="27">
        <v>1.0156540253326192</v>
      </c>
      <c r="AI583" s="27">
        <v>0.60978292292859582</v>
      </c>
      <c r="AJ583" s="27">
        <v>87.195754861086698</v>
      </c>
      <c r="AK583" s="27">
        <v>3.1199778478681575</v>
      </c>
      <c r="AL583" s="27">
        <v>3.55743123428458</v>
      </c>
      <c r="AM583" s="27">
        <v>6.205321739705508</v>
      </c>
      <c r="AN583" s="23">
        <v>0.83322117633966486</v>
      </c>
      <c r="AO583" s="23">
        <v>0.26610219398895929</v>
      </c>
      <c r="AP583" s="23">
        <v>4.9959650635060173</v>
      </c>
      <c r="AQ583" s="24">
        <v>65.599999999999994</v>
      </c>
      <c r="AR583" s="65" t="s">
        <v>71</v>
      </c>
      <c r="AS583" s="157">
        <v>0.3</v>
      </c>
      <c r="AU583" s="32"/>
    </row>
    <row r="584" spans="1:47" ht="18" customHeight="1" x14ac:dyDescent="0.25">
      <c r="A584" s="16">
        <v>583</v>
      </c>
      <c r="B584" s="148" t="s">
        <v>453</v>
      </c>
      <c r="C584" s="150" t="s">
        <v>681</v>
      </c>
      <c r="D584" s="18">
        <v>68.060867700000003</v>
      </c>
      <c r="E584" s="150" t="s">
        <v>844</v>
      </c>
      <c r="F584" s="150" t="s">
        <v>845</v>
      </c>
      <c r="G584" s="18" t="s">
        <v>893</v>
      </c>
      <c r="H584" s="19" t="s">
        <v>704</v>
      </c>
      <c r="I584" s="20">
        <v>152149.90511399999</v>
      </c>
      <c r="J584" s="20">
        <v>60155.703429000001</v>
      </c>
      <c r="K584" s="20">
        <v>91994.201685000007</v>
      </c>
      <c r="L584" s="20">
        <v>7954.6457499999997</v>
      </c>
      <c r="M584" s="20">
        <v>2690.3445390000002</v>
      </c>
      <c r="N584" s="20">
        <v>1646.0790070000003</v>
      </c>
      <c r="O584" s="153">
        <v>-1044.2655319999999</v>
      </c>
      <c r="P584" s="21">
        <v>-75.181249956353398</v>
      </c>
      <c r="Q584" s="20">
        <v>14942.495354000001</v>
      </c>
      <c r="R584" s="20">
        <v>51223.472592999999</v>
      </c>
      <c r="S584" s="20">
        <v>96645.403674999994</v>
      </c>
      <c r="T584" s="20">
        <v>142616.00109599999</v>
      </c>
      <c r="U584" s="20">
        <v>259531.78706100001</v>
      </c>
      <c r="V584" s="20">
        <v>45001.131710000001</v>
      </c>
      <c r="W584" s="20">
        <v>102383.094379</v>
      </c>
      <c r="X584" s="20">
        <v>0</v>
      </c>
      <c r="Y584" s="20">
        <v>102383.094379</v>
      </c>
      <c r="Z584" s="20">
        <v>157148.69268199999</v>
      </c>
      <c r="AA584" s="21">
        <v>11313.82276135454</v>
      </c>
      <c r="AB584" s="22">
        <v>0.6046287154505442</v>
      </c>
      <c r="AC584" s="22">
        <v>-6.8633991668780366E-3</v>
      </c>
      <c r="AD584" s="23">
        <v>-4.0236517608325069E-3</v>
      </c>
      <c r="AE584" s="23">
        <v>-6.6450793460505276E-3</v>
      </c>
      <c r="AF584" s="24">
        <v>0.61184691519542223</v>
      </c>
      <c r="AG584" s="27">
        <v>-5.6041387875622531E-2</v>
      </c>
      <c r="AH584" s="27">
        <v>0.94395861212437748</v>
      </c>
      <c r="AI584" s="27">
        <v>0.79801171098183021</v>
      </c>
      <c r="AJ584" s="27">
        <v>-26.51762058347434</v>
      </c>
      <c r="AK584" s="27">
        <v>4.0258137616149066</v>
      </c>
      <c r="AL584" s="27">
        <v>2.9703160955704555</v>
      </c>
      <c r="AM584" s="27">
        <v>1.0668501707012692</v>
      </c>
      <c r="AN584" s="23">
        <v>0.39449154008613219</v>
      </c>
      <c r="AO584" s="23">
        <v>0</v>
      </c>
      <c r="AP584" s="23">
        <v>0.65150458862663574</v>
      </c>
      <c r="AQ584" s="24">
        <v>56</v>
      </c>
      <c r="AR584" s="65" t="s">
        <v>75</v>
      </c>
      <c r="AS584" s="157">
        <v>0.2</v>
      </c>
      <c r="AU584" s="32"/>
    </row>
    <row r="585" spans="1:47" ht="18" customHeight="1" x14ac:dyDescent="0.25">
      <c r="A585" s="16">
        <v>584</v>
      </c>
      <c r="B585" s="148" t="s">
        <v>455</v>
      </c>
      <c r="C585" s="150" t="s">
        <v>681</v>
      </c>
      <c r="D585" s="18">
        <v>54.8094368</v>
      </c>
      <c r="E585" s="150" t="s">
        <v>844</v>
      </c>
      <c r="F585" s="150" t="s">
        <v>845</v>
      </c>
      <c r="G585" s="18" t="s">
        <v>904</v>
      </c>
      <c r="H585" s="19" t="s">
        <v>704</v>
      </c>
      <c r="I585" s="20">
        <v>389670.324517</v>
      </c>
      <c r="J585" s="20">
        <v>320625.28069699998</v>
      </c>
      <c r="K585" s="20">
        <v>69045.043819999992</v>
      </c>
      <c r="L585" s="20">
        <v>29515.927135000002</v>
      </c>
      <c r="M585" s="20">
        <v>18374.321395999999</v>
      </c>
      <c r="N585" s="20">
        <v>29428.372209000001</v>
      </c>
      <c r="O585" s="153">
        <v>3954.760385</v>
      </c>
      <c r="P585" s="21">
        <v>274.18799280564764</v>
      </c>
      <c r="Q585" s="20">
        <v>283395.66016999999</v>
      </c>
      <c r="R585" s="20">
        <v>235002.31593899999</v>
      </c>
      <c r="S585" s="20">
        <v>568409.87391099997</v>
      </c>
      <c r="T585" s="20">
        <v>42465.573755999998</v>
      </c>
      <c r="U585" s="20">
        <v>628767.67225199996</v>
      </c>
      <c r="V585" s="20">
        <v>174724.48813499999</v>
      </c>
      <c r="W585" s="20">
        <v>401325.59474899998</v>
      </c>
      <c r="X585" s="20">
        <v>26952.766220000001</v>
      </c>
      <c r="Y585" s="20">
        <v>429060.92575300002</v>
      </c>
      <c r="Z585" s="20">
        <v>199706.746499</v>
      </c>
      <c r="AA585" s="21">
        <v>13845.893718364207</v>
      </c>
      <c r="AB585" s="22">
        <v>0.17718835506804878</v>
      </c>
      <c r="AC585" s="22">
        <v>1.0148990405933433E-2</v>
      </c>
      <c r="AD585" s="23">
        <v>6.2897005675174025E-3</v>
      </c>
      <c r="AE585" s="23">
        <v>1.9802838183134705E-2</v>
      </c>
      <c r="AF585" s="24">
        <v>1.6016032143318455</v>
      </c>
      <c r="AG585" s="27">
        <v>0.41633098249439854</v>
      </c>
      <c r="AH585" s="27">
        <v>1.4163309824943986</v>
      </c>
      <c r="AI585" s="27">
        <v>0.71018200052567215</v>
      </c>
      <c r="AJ585" s="27">
        <v>2.3321782663896653</v>
      </c>
      <c r="AK585" s="27">
        <v>1.1313697623480441</v>
      </c>
      <c r="AL585" s="27">
        <v>1.6581552524705649</v>
      </c>
      <c r="AM585" s="27">
        <v>9.1761464652751368</v>
      </c>
      <c r="AN585" s="23">
        <v>0.68238388309034959</v>
      </c>
      <c r="AO585" s="23">
        <v>0.13496172108604734</v>
      </c>
      <c r="AP585" s="23">
        <v>2.1484548382803306</v>
      </c>
      <c r="AQ585" s="24">
        <v>70</v>
      </c>
      <c r="AR585" s="65" t="s">
        <v>68</v>
      </c>
      <c r="AS585" s="157">
        <v>0.3</v>
      </c>
      <c r="AU585" s="32"/>
    </row>
    <row r="586" spans="1:47" ht="18" customHeight="1" x14ac:dyDescent="0.25">
      <c r="A586" s="16">
        <v>585</v>
      </c>
      <c r="B586" s="148" t="s">
        <v>456</v>
      </c>
      <c r="C586" s="150" t="s">
        <v>681</v>
      </c>
      <c r="D586" s="18">
        <v>40.17</v>
      </c>
      <c r="E586" s="150" t="s">
        <v>844</v>
      </c>
      <c r="F586" s="150" t="s">
        <v>845</v>
      </c>
      <c r="G586" s="18" t="s">
        <v>904</v>
      </c>
      <c r="H586" s="19" t="s">
        <v>704</v>
      </c>
      <c r="I586" s="20">
        <v>913884.37078200001</v>
      </c>
      <c r="J586" s="20">
        <v>786297.04402499995</v>
      </c>
      <c r="K586" s="20">
        <v>127587.326757</v>
      </c>
      <c r="L586" s="20">
        <v>68103.284692000001</v>
      </c>
      <c r="M586" s="20">
        <v>52371.902936999999</v>
      </c>
      <c r="N586" s="20">
        <v>68636.706401000003</v>
      </c>
      <c r="O586" s="153">
        <v>13683.558175</v>
      </c>
      <c r="P586" s="21">
        <v>1328.5007936893203</v>
      </c>
      <c r="Q586" s="20">
        <v>349328.07174500002</v>
      </c>
      <c r="R586" s="20">
        <v>738870.10293000005</v>
      </c>
      <c r="S586" s="20">
        <v>1166721.1928699999</v>
      </c>
      <c r="T586" s="20">
        <v>154577.00754200001</v>
      </c>
      <c r="U586" s="20">
        <v>1353554.2635570001</v>
      </c>
      <c r="V586" s="20">
        <v>551308.95701999997</v>
      </c>
      <c r="W586" s="20">
        <v>1105312.4180000001</v>
      </c>
      <c r="X586" s="20">
        <v>68015.220950999996</v>
      </c>
      <c r="Y586" s="20">
        <v>1173327.6389510001</v>
      </c>
      <c r="Z586" s="20">
        <v>180226.624606</v>
      </c>
      <c r="AA586" s="21">
        <v>17497.730544271846</v>
      </c>
      <c r="AB586" s="22">
        <v>0.13960992313264428</v>
      </c>
      <c r="AC586" s="22">
        <v>1.4972964427973686E-2</v>
      </c>
      <c r="AD586" s="23">
        <v>1.0109353236449516E-2</v>
      </c>
      <c r="AE586" s="23">
        <v>7.5924177157032854E-2</v>
      </c>
      <c r="AF586" s="24">
        <v>1.310563537925393</v>
      </c>
      <c r="AG586" s="27">
        <v>5.5557843981446919E-2</v>
      </c>
      <c r="AH586" s="27">
        <v>1.055557843981447</v>
      </c>
      <c r="AI586" s="27">
        <v>0.73951319809111182</v>
      </c>
      <c r="AJ586" s="27">
        <v>14.881983441562873</v>
      </c>
      <c r="AK586" s="27">
        <v>2.2508842192303842</v>
      </c>
      <c r="AL586" s="27">
        <v>1.2368674373993187</v>
      </c>
      <c r="AM586" s="27">
        <v>5.9121623928040474</v>
      </c>
      <c r="AN586" s="23">
        <v>0.86684935398719576</v>
      </c>
      <c r="AO586" s="23">
        <v>0.37738719847686519</v>
      </c>
      <c r="AP586" s="23">
        <v>6.5102902610313791</v>
      </c>
      <c r="AQ586" s="24">
        <v>61.600000000000009</v>
      </c>
      <c r="AR586" s="65" t="s">
        <v>73</v>
      </c>
      <c r="AS586" s="157">
        <v>0.3</v>
      </c>
      <c r="AU586" s="32"/>
    </row>
    <row r="587" spans="1:47" ht="18" customHeight="1" x14ac:dyDescent="0.25">
      <c r="A587" s="16">
        <v>586</v>
      </c>
      <c r="B587" s="148" t="s">
        <v>457</v>
      </c>
      <c r="C587" s="150" t="s">
        <v>681</v>
      </c>
      <c r="D587" s="18">
        <v>135.19920960000002</v>
      </c>
      <c r="E587" s="150" t="s">
        <v>844</v>
      </c>
      <c r="F587" s="150" t="s">
        <v>845</v>
      </c>
      <c r="G587" s="18" t="s">
        <v>904</v>
      </c>
      <c r="H587" s="19" t="s">
        <v>704</v>
      </c>
      <c r="I587" s="20">
        <v>1237188.1171870001</v>
      </c>
      <c r="J587" s="20">
        <v>1140350.1743429999</v>
      </c>
      <c r="K587" s="20">
        <v>96837.942844000005</v>
      </c>
      <c r="L587" s="20">
        <v>46576.387138999999</v>
      </c>
      <c r="M587" s="20">
        <v>28262.680324000001</v>
      </c>
      <c r="N587" s="20">
        <v>52062.663217000001</v>
      </c>
      <c r="O587" s="153">
        <v>16773.307139</v>
      </c>
      <c r="P587" s="21">
        <v>645.13096918874294</v>
      </c>
      <c r="Q587" s="20">
        <v>343102.80077199999</v>
      </c>
      <c r="R587" s="20">
        <v>679557.260014</v>
      </c>
      <c r="S587" s="20">
        <v>1400967.422949</v>
      </c>
      <c r="T587" s="20">
        <v>123106.518591</v>
      </c>
      <c r="U587" s="20">
        <v>1618206.7193100001</v>
      </c>
      <c r="V587" s="20">
        <v>307632.35036600003</v>
      </c>
      <c r="W587" s="20">
        <v>1070050.638974</v>
      </c>
      <c r="X587" s="20">
        <v>14871.651071</v>
      </c>
      <c r="Y587" s="20">
        <v>1146999.2573780001</v>
      </c>
      <c r="Z587" s="20">
        <v>471207.46193200001</v>
      </c>
      <c r="AA587" s="21">
        <v>18123.469873054644</v>
      </c>
      <c r="AB587" s="22">
        <v>7.8272609879393967E-2</v>
      </c>
      <c r="AC587" s="22">
        <v>1.3557604462882768E-2</v>
      </c>
      <c r="AD587" s="23">
        <v>1.0365367377878708E-2</v>
      </c>
      <c r="AE587" s="23">
        <v>3.5596437862481387E-2</v>
      </c>
      <c r="AF587" s="24">
        <v>1.842099284999152</v>
      </c>
      <c r="AG587" s="27">
        <v>0.30925338663625679</v>
      </c>
      <c r="AH587" s="27">
        <v>1.3092533866362568</v>
      </c>
      <c r="AI587" s="27">
        <v>0.98861173821765647</v>
      </c>
      <c r="AJ587" s="27">
        <v>3.7386683815967059</v>
      </c>
      <c r="AK587" s="27">
        <v>3.3236399463284765</v>
      </c>
      <c r="AL587" s="27">
        <v>1.8205796479335854</v>
      </c>
      <c r="AM587" s="27">
        <v>10.049736856724399</v>
      </c>
      <c r="AN587" s="23">
        <v>0.70880885840535757</v>
      </c>
      <c r="AO587" s="23">
        <v>3.1560729131972297E-2</v>
      </c>
      <c r="AP587" s="23">
        <v>2.434170402724912</v>
      </c>
      <c r="AQ587" s="24">
        <v>64</v>
      </c>
      <c r="AR587" s="65" t="s">
        <v>73</v>
      </c>
      <c r="AS587" s="157">
        <v>0.3</v>
      </c>
      <c r="AU587" s="32"/>
    </row>
    <row r="588" spans="1:47" ht="18" customHeight="1" x14ac:dyDescent="0.25">
      <c r="A588" s="16">
        <v>587</v>
      </c>
      <c r="B588" s="148" t="s">
        <v>458</v>
      </c>
      <c r="C588" s="150" t="s">
        <v>681</v>
      </c>
      <c r="D588" s="18">
        <v>104.31483299999999</v>
      </c>
      <c r="E588" s="150" t="s">
        <v>844</v>
      </c>
      <c r="F588" s="150" t="s">
        <v>845</v>
      </c>
      <c r="G588" s="18" t="s">
        <v>904</v>
      </c>
      <c r="H588" s="19" t="s">
        <v>704</v>
      </c>
      <c r="I588" s="20">
        <v>772395.25012999994</v>
      </c>
      <c r="J588" s="20">
        <v>658988.34750999999</v>
      </c>
      <c r="K588" s="20">
        <v>113406.90261999999</v>
      </c>
      <c r="L588" s="20">
        <v>51070.148712000002</v>
      </c>
      <c r="M588" s="20">
        <v>39836.364244999997</v>
      </c>
      <c r="N588" s="20">
        <v>47346.429787999994</v>
      </c>
      <c r="O588" s="153">
        <v>5935.0474279999999</v>
      </c>
      <c r="P588" s="21">
        <v>170.68658187853305</v>
      </c>
      <c r="Q588" s="20">
        <v>605959.95935100003</v>
      </c>
      <c r="R588" s="20">
        <v>484815.788871</v>
      </c>
      <c r="S588" s="20">
        <v>1168927.8416510001</v>
      </c>
      <c r="T588" s="20">
        <v>92141.423794999995</v>
      </c>
      <c r="U588" s="20">
        <v>1457436.1510749999</v>
      </c>
      <c r="V588" s="20">
        <v>440238.481653</v>
      </c>
      <c r="W588" s="20">
        <v>970797.50010199996</v>
      </c>
      <c r="X588" s="20">
        <v>18754.818181999999</v>
      </c>
      <c r="Y588" s="20">
        <v>989552.31828400004</v>
      </c>
      <c r="Z588" s="20">
        <v>467883.83279100002</v>
      </c>
      <c r="AA588" s="21">
        <v>13455.914734321628</v>
      </c>
      <c r="AB588" s="22">
        <v>0.14682496118523872</v>
      </c>
      <c r="AC588" s="22">
        <v>7.6839512244554669E-3</v>
      </c>
      <c r="AD588" s="23">
        <v>4.0722521008020344E-3</v>
      </c>
      <c r="AE588" s="23">
        <v>1.2684873919657613E-2</v>
      </c>
      <c r="AF588" s="24">
        <v>1.1885228656112263</v>
      </c>
      <c r="AG588" s="27">
        <v>0.20409028816842123</v>
      </c>
      <c r="AH588" s="27">
        <v>1.2040902881684212</v>
      </c>
      <c r="AI588" s="27">
        <v>0.57990248454579874</v>
      </c>
      <c r="AJ588" s="27">
        <v>3.8984198184455101</v>
      </c>
      <c r="AK588" s="27">
        <v>1.0875113732197665</v>
      </c>
      <c r="AL588" s="27">
        <v>1.5931726397126873</v>
      </c>
      <c r="AM588" s="27">
        <v>8.382714509040543</v>
      </c>
      <c r="AN588" s="23">
        <v>0.67896786940142084</v>
      </c>
      <c r="AO588" s="23">
        <v>4.0084347582870272E-2</v>
      </c>
      <c r="AP588" s="23">
        <v>2.1149530052816021</v>
      </c>
      <c r="AQ588" s="24">
        <v>59.2</v>
      </c>
      <c r="AR588" s="65" t="s">
        <v>75</v>
      </c>
      <c r="AS588" s="157">
        <v>0.2</v>
      </c>
      <c r="AU588" s="32"/>
    </row>
    <row r="589" spans="1:47" ht="18" customHeight="1" x14ac:dyDescent="0.25">
      <c r="A589" s="16">
        <v>588</v>
      </c>
      <c r="B589" s="148" t="s">
        <v>459</v>
      </c>
      <c r="C589" s="150" t="s">
        <v>681</v>
      </c>
      <c r="D589" s="18">
        <v>208.82740000000001</v>
      </c>
      <c r="E589" s="150" t="s">
        <v>844</v>
      </c>
      <c r="F589" s="150" t="s">
        <v>845</v>
      </c>
      <c r="G589" s="18" t="s">
        <v>904</v>
      </c>
      <c r="H589" s="19" t="s">
        <v>704</v>
      </c>
      <c r="I589" s="20">
        <v>599570.71328300005</v>
      </c>
      <c r="J589" s="20">
        <v>478544.33558399999</v>
      </c>
      <c r="K589" s="20">
        <v>121026.37769900002</v>
      </c>
      <c r="L589" s="20">
        <v>80441.923750999995</v>
      </c>
      <c r="M589" s="20">
        <v>52690.803541000001</v>
      </c>
      <c r="N589" s="20">
        <v>101875.49568200001</v>
      </c>
      <c r="O589" s="153">
        <v>20298.169390999999</v>
      </c>
      <c r="P589" s="21">
        <v>592.9242680084127</v>
      </c>
      <c r="Q589" s="20">
        <v>316402.55016599997</v>
      </c>
      <c r="R589" s="20">
        <v>530913.82316799997</v>
      </c>
      <c r="S589" s="20">
        <v>1162550.7249149999</v>
      </c>
      <c r="T589" s="20">
        <v>1074993.4759780001</v>
      </c>
      <c r="U589" s="20">
        <v>2380745.7472689999</v>
      </c>
      <c r="V589" s="20">
        <v>517309.00621199998</v>
      </c>
      <c r="W589" s="20">
        <v>1205739.304644</v>
      </c>
      <c r="X589" s="20">
        <v>364711.42866199999</v>
      </c>
      <c r="Y589" s="20">
        <v>1573822.547033</v>
      </c>
      <c r="Z589" s="20">
        <v>806923.200236</v>
      </c>
      <c r="AA589" s="21">
        <v>23570.812649296022</v>
      </c>
      <c r="AB589" s="22">
        <v>0.20185505231953355</v>
      </c>
      <c r="AC589" s="22">
        <v>3.3854504466797018E-2</v>
      </c>
      <c r="AD589" s="23">
        <v>8.5259710803996715E-3</v>
      </c>
      <c r="AE589" s="23">
        <v>2.5155020186634135E-2</v>
      </c>
      <c r="AF589" s="24">
        <v>1.9334587600799862</v>
      </c>
      <c r="AG589" s="27">
        <v>-3.581916883911463E-2</v>
      </c>
      <c r="AH589" s="27">
        <v>0.96418083116088538</v>
      </c>
      <c r="AI589" s="27">
        <v>0.70176709964583017</v>
      </c>
      <c r="AJ589" s="27">
        <v>-13.882621680203171</v>
      </c>
      <c r="AK589" s="27">
        <v>1.5124541042192379</v>
      </c>
      <c r="AL589" s="27">
        <v>1.1293183321265203</v>
      </c>
      <c r="AM589" s="27">
        <v>0.55774358326921636</v>
      </c>
      <c r="AN589" s="23">
        <v>0.66106284085075562</v>
      </c>
      <c r="AO589" s="23">
        <v>0.45197786921398864</v>
      </c>
      <c r="AP589" s="23">
        <v>1.9503994265782738</v>
      </c>
      <c r="AQ589" s="24">
        <v>55.2</v>
      </c>
      <c r="AR589" s="65" t="s">
        <v>77</v>
      </c>
      <c r="AS589" s="157">
        <v>0.2</v>
      </c>
      <c r="AU589" s="32"/>
    </row>
    <row r="590" spans="1:47" ht="18" customHeight="1" x14ac:dyDescent="0.25">
      <c r="A590" s="16">
        <v>589</v>
      </c>
      <c r="B590" s="148" t="s">
        <v>460</v>
      </c>
      <c r="C590" s="150" t="s">
        <v>681</v>
      </c>
      <c r="D590" s="18">
        <v>70.756173000000004</v>
      </c>
      <c r="E590" s="150" t="s">
        <v>829</v>
      </c>
      <c r="F590" s="150" t="s">
        <v>857</v>
      </c>
      <c r="G590" s="18" t="s">
        <v>858</v>
      </c>
      <c r="H590" s="19" t="s">
        <v>704</v>
      </c>
      <c r="I590" s="20">
        <v>42606.711279000003</v>
      </c>
      <c r="J590" s="20">
        <v>42312.999932999999</v>
      </c>
      <c r="K590" s="20">
        <v>293.71134599999914</v>
      </c>
      <c r="L590" s="20">
        <v>-16279.025729000001</v>
      </c>
      <c r="M590" s="20">
        <v>209.75779900000001</v>
      </c>
      <c r="N590" s="20">
        <v>-25277.519989</v>
      </c>
      <c r="O590" s="153">
        <v>-28788.754283999999</v>
      </c>
      <c r="P590" s="21">
        <v>-1098.556256947362</v>
      </c>
      <c r="Q590" s="20">
        <v>6274.6827830000002</v>
      </c>
      <c r="R590" s="20">
        <v>157247.231202</v>
      </c>
      <c r="S590" s="20">
        <v>233961.89071000001</v>
      </c>
      <c r="T590" s="20">
        <v>92558.572805000003</v>
      </c>
      <c r="U590" s="20">
        <v>559704.32476700004</v>
      </c>
      <c r="V590" s="20">
        <v>6589.1898000000001</v>
      </c>
      <c r="W590" s="20">
        <v>210867.94834900001</v>
      </c>
      <c r="X590" s="20">
        <v>20579.401136</v>
      </c>
      <c r="Y590" s="20">
        <v>316090.481952</v>
      </c>
      <c r="Z590" s="20">
        <v>243613.84281500001</v>
      </c>
      <c r="AA590" s="21">
        <v>9296.1129426898206</v>
      </c>
      <c r="AB590" s="22">
        <v>6.8935465137569445E-3</v>
      </c>
      <c r="AC590" s="22">
        <v>-0.67568590533739226</v>
      </c>
      <c r="AD590" s="23">
        <v>-5.1435647376826155E-2</v>
      </c>
      <c r="AE590" s="23">
        <v>-0.118173720964872</v>
      </c>
      <c r="AF590" s="24">
        <v>-120.50812942120926</v>
      </c>
      <c r="AG590" s="27">
        <v>0.1095185045513794</v>
      </c>
      <c r="AH590" s="27">
        <v>1.1095185045513793</v>
      </c>
      <c r="AI590" s="27">
        <v>1.079762048759364</v>
      </c>
      <c r="AJ590" s="27">
        <v>1.8449301818191204</v>
      </c>
      <c r="AK590" s="27">
        <v>6.7434484572891273</v>
      </c>
      <c r="AL590" s="27">
        <v>0.27095365020619899</v>
      </c>
      <c r="AM590" s="27">
        <v>0.46032161028198559</v>
      </c>
      <c r="AN590" s="23">
        <v>0.56474547000076458</v>
      </c>
      <c r="AO590" s="23">
        <v>8.4475499824646527E-2</v>
      </c>
      <c r="AP590" s="23">
        <v>1.2975062430751878</v>
      </c>
      <c r="AQ590" s="24">
        <v>38</v>
      </c>
      <c r="AR590" s="65" t="s">
        <v>80</v>
      </c>
      <c r="AS590" s="157">
        <v>0</v>
      </c>
      <c r="AU590" s="32"/>
    </row>
    <row r="591" spans="1:47" ht="18" customHeight="1" x14ac:dyDescent="0.25">
      <c r="A591" s="16">
        <v>590</v>
      </c>
      <c r="B591" s="148" t="s">
        <v>461</v>
      </c>
      <c r="C591" s="150" t="s">
        <v>681</v>
      </c>
      <c r="D591" s="18">
        <v>43.059191999999996</v>
      </c>
      <c r="E591" s="150" t="s">
        <v>844</v>
      </c>
      <c r="F591" s="150" t="s">
        <v>845</v>
      </c>
      <c r="G591" s="18" t="s">
        <v>858</v>
      </c>
      <c r="H591" s="19" t="s">
        <v>704</v>
      </c>
      <c r="I591" s="20">
        <v>73955.410625000004</v>
      </c>
      <c r="J591" s="20">
        <v>59213.053370000001</v>
      </c>
      <c r="K591" s="20">
        <v>14742.357255000003</v>
      </c>
      <c r="L591" s="20">
        <v>791.50272299999995</v>
      </c>
      <c r="M591" s="20">
        <v>715.799621</v>
      </c>
      <c r="N591" s="20">
        <v>4179.570084</v>
      </c>
      <c r="O591" s="153">
        <v>2656.845425</v>
      </c>
      <c r="P591" s="21">
        <v>1018.0857437478157</v>
      </c>
      <c r="Q591" s="20">
        <v>24238.144403999999</v>
      </c>
      <c r="R591" s="20">
        <v>44144.950520999999</v>
      </c>
      <c r="S591" s="20">
        <v>83970.794773999995</v>
      </c>
      <c r="T591" s="20">
        <v>6763.0779249999996</v>
      </c>
      <c r="U591" s="20">
        <v>111156.11926399999</v>
      </c>
      <c r="V591" s="20">
        <v>10318.220932</v>
      </c>
      <c r="W591" s="20">
        <v>51501.731088</v>
      </c>
      <c r="X591" s="20">
        <v>553</v>
      </c>
      <c r="Y591" s="20">
        <v>58198.334237000003</v>
      </c>
      <c r="Z591" s="20">
        <v>52957.785026999998</v>
      </c>
      <c r="AA591" s="21">
        <v>20293.075934762084</v>
      </c>
      <c r="AB591" s="22">
        <v>0.19934115882004816</v>
      </c>
      <c r="AC591" s="22">
        <v>3.5924963468485914E-2</v>
      </c>
      <c r="AD591" s="23">
        <v>2.390192679082194E-2</v>
      </c>
      <c r="AE591" s="23">
        <v>5.0169119113373677E-2</v>
      </c>
      <c r="AF591" s="24">
        <v>5.8390224881105377</v>
      </c>
      <c r="AG591" s="27">
        <v>0.6304460646287936</v>
      </c>
      <c r="AH591" s="27">
        <v>1.6304460646287935</v>
      </c>
      <c r="AI591" s="27">
        <v>1.1598183033485998</v>
      </c>
      <c r="AJ591" s="27">
        <v>2.2777192265291002</v>
      </c>
      <c r="AK591" s="27">
        <v>2.4429697415379752</v>
      </c>
      <c r="AL591" s="27">
        <v>1.6752858424842725</v>
      </c>
      <c r="AM591" s="27">
        <v>10.935170560673379</v>
      </c>
      <c r="AN591" s="23">
        <v>0.52357292268162725</v>
      </c>
      <c r="AO591" s="23">
        <v>1.0442279633071105E-2</v>
      </c>
      <c r="AP591" s="23">
        <v>1.0989571072001627</v>
      </c>
      <c r="AQ591" s="24">
        <v>63.999999999999993</v>
      </c>
      <c r="AR591" s="65" t="s">
        <v>73</v>
      </c>
      <c r="AS591" s="157">
        <v>0.3</v>
      </c>
      <c r="AU591" s="32"/>
    </row>
    <row r="592" spans="1:47" ht="18" customHeight="1" x14ac:dyDescent="0.25">
      <c r="A592" s="16">
        <v>591</v>
      </c>
      <c r="B592" s="148" t="s">
        <v>462</v>
      </c>
      <c r="C592" s="150" t="s">
        <v>681</v>
      </c>
      <c r="D592" s="18">
        <v>225.75990040000002</v>
      </c>
      <c r="E592" s="150" t="s">
        <v>848</v>
      </c>
      <c r="F592" s="150" t="s">
        <v>887</v>
      </c>
      <c r="G592" s="18" t="s">
        <v>882</v>
      </c>
      <c r="H592" s="19" t="s">
        <v>704</v>
      </c>
      <c r="I592" s="20">
        <v>1315482.7746240001</v>
      </c>
      <c r="J592" s="20">
        <v>1171543.9364189999</v>
      </c>
      <c r="K592" s="20">
        <v>143938.83820499995</v>
      </c>
      <c r="L592" s="20">
        <v>80505.672441999995</v>
      </c>
      <c r="M592" s="20">
        <v>16226.39208</v>
      </c>
      <c r="N592" s="20">
        <v>93030.732417000007</v>
      </c>
      <c r="O592" s="153">
        <v>37981.475078000003</v>
      </c>
      <c r="P592" s="21">
        <v>5585.5135050794879</v>
      </c>
      <c r="Q592" s="20">
        <v>88354.276759999993</v>
      </c>
      <c r="R592" s="20">
        <v>34275.488726000003</v>
      </c>
      <c r="S592" s="20">
        <v>248861.896783</v>
      </c>
      <c r="T592" s="20">
        <v>318932.44967</v>
      </c>
      <c r="U592" s="20">
        <v>625564.92126500001</v>
      </c>
      <c r="V592" s="20">
        <v>161635.98757699999</v>
      </c>
      <c r="W592" s="20">
        <v>239553.237123</v>
      </c>
      <c r="X592" s="20">
        <v>16511.54895</v>
      </c>
      <c r="Y592" s="20">
        <v>256064.786073</v>
      </c>
      <c r="Z592" s="20">
        <v>369500.13519200002</v>
      </c>
      <c r="AA592" s="21">
        <v>54338.279148064328</v>
      </c>
      <c r="AB592" s="22">
        <v>0.10941902165624441</v>
      </c>
      <c r="AC592" s="22">
        <v>2.8872651022630164E-2</v>
      </c>
      <c r="AD592" s="23">
        <v>6.0715480978688702E-2</v>
      </c>
      <c r="AE592" s="23">
        <v>0.10279150522709291</v>
      </c>
      <c r="AF592" s="24">
        <v>5.7332974550557028</v>
      </c>
      <c r="AG592" s="27">
        <v>3.8858417326334938E-2</v>
      </c>
      <c r="AH592" s="27">
        <v>1.0388584173263349</v>
      </c>
      <c r="AI592" s="27">
        <v>0.67002901714321828</v>
      </c>
      <c r="AJ592" s="27">
        <v>141.3181728274723</v>
      </c>
      <c r="AK592" s="27">
        <v>13.25961775004178</v>
      </c>
      <c r="AL592" s="27">
        <v>38.379694163955946</v>
      </c>
      <c r="AM592" s="27">
        <v>4.1246438736012356</v>
      </c>
      <c r="AN592" s="23">
        <v>0.40933367164385254</v>
      </c>
      <c r="AO592" s="23">
        <v>4.4686178372898983E-2</v>
      </c>
      <c r="AP592" s="23">
        <v>0.69300322702167172</v>
      </c>
      <c r="AQ592" s="24">
        <v>72.400000000000006</v>
      </c>
      <c r="AR592" s="65" t="s">
        <v>68</v>
      </c>
      <c r="AS592" s="157">
        <v>0.3</v>
      </c>
      <c r="AU592" s="32"/>
    </row>
    <row r="593" spans="1:47" ht="18" customHeight="1" x14ac:dyDescent="0.25">
      <c r="A593" s="16">
        <v>592</v>
      </c>
      <c r="B593" s="148" t="s">
        <v>463</v>
      </c>
      <c r="C593" s="150" t="s">
        <v>681</v>
      </c>
      <c r="D593" s="18">
        <v>43.724678400000002</v>
      </c>
      <c r="E593" s="150" t="s">
        <v>848</v>
      </c>
      <c r="F593" s="150" t="s">
        <v>885</v>
      </c>
      <c r="G593" s="18" t="s">
        <v>882</v>
      </c>
      <c r="H593" s="19" t="s">
        <v>704</v>
      </c>
      <c r="I593" s="20">
        <v>143294.50740500001</v>
      </c>
      <c r="J593" s="20">
        <v>105286.450081</v>
      </c>
      <c r="K593" s="20">
        <v>38008.057324000009</v>
      </c>
      <c r="L593" s="20">
        <v>11373.104174</v>
      </c>
      <c r="M593" s="20" t="e">
        <v>#N/A</v>
      </c>
      <c r="N593" s="20" t="e">
        <v>#N/A</v>
      </c>
      <c r="O593" s="153">
        <v>6891.3617430000004</v>
      </c>
      <c r="P593" s="21">
        <v>4539.112132118049</v>
      </c>
      <c r="Q593" s="20">
        <v>16536.613569000001</v>
      </c>
      <c r="R593" s="20">
        <v>29454.858284000002</v>
      </c>
      <c r="S593" s="20">
        <v>52961.238437</v>
      </c>
      <c r="T593" s="20">
        <v>6618.2802000000001</v>
      </c>
      <c r="U593" s="20">
        <v>65670.854636999997</v>
      </c>
      <c r="V593" s="20">
        <v>2289.14102</v>
      </c>
      <c r="W593" s="20">
        <v>27971.127189999999</v>
      </c>
      <c r="X593" s="20">
        <v>0</v>
      </c>
      <c r="Y593" s="20">
        <v>28638.817739999999</v>
      </c>
      <c r="Z593" s="20">
        <v>37032.036896999998</v>
      </c>
      <c r="AA593" s="21">
        <v>24391.778319714296</v>
      </c>
      <c r="AB593" s="22">
        <v>0.26524434196613028</v>
      </c>
      <c r="AC593" s="22">
        <v>4.8092295146544735E-2</v>
      </c>
      <c r="AD593" s="23">
        <v>0.1049379025306197</v>
      </c>
      <c r="AE593" s="23">
        <v>0.18609189016978639</v>
      </c>
      <c r="AF593" s="24" t="e">
        <v>#N/A</v>
      </c>
      <c r="AG593" s="27">
        <v>0.89342524801554135</v>
      </c>
      <c r="AH593" s="27">
        <v>1.8934252480155414</v>
      </c>
      <c r="AI593" s="27">
        <v>1.3022222744395593</v>
      </c>
      <c r="AJ593" s="27">
        <v>5.7340483997326004</v>
      </c>
      <c r="AK593" s="27">
        <v>6.3668688659673904</v>
      </c>
      <c r="AL593" s="27">
        <v>4.8648853110537003</v>
      </c>
      <c r="AM593" s="27">
        <v>21.651320747193509</v>
      </c>
      <c r="AN593" s="23">
        <v>0.43609631545535632</v>
      </c>
      <c r="AO593" s="23">
        <v>0</v>
      </c>
      <c r="AP593" s="23">
        <v>0.77335248448945182</v>
      </c>
      <c r="AQ593" s="24" t="e">
        <v>#N/A</v>
      </c>
      <c r="AR593" s="65" t="e">
        <v>#N/A</v>
      </c>
      <c r="AS593" s="157" t="e">
        <v>#N/A</v>
      </c>
      <c r="AU593" s="32"/>
    </row>
    <row r="594" spans="1:47" ht="18" customHeight="1" x14ac:dyDescent="0.25">
      <c r="A594" s="16">
        <v>593</v>
      </c>
      <c r="B594" s="148" t="s">
        <v>464</v>
      </c>
      <c r="C594" s="150" t="s">
        <v>681</v>
      </c>
      <c r="D594" s="18">
        <v>166.65601290000001</v>
      </c>
      <c r="E594" s="150" t="s">
        <v>844</v>
      </c>
      <c r="F594" s="150" t="s">
        <v>845</v>
      </c>
      <c r="G594" s="18" t="s">
        <v>904</v>
      </c>
      <c r="H594" s="19" t="s">
        <v>704</v>
      </c>
      <c r="I594" s="20">
        <v>1087327.7417619999</v>
      </c>
      <c r="J594" s="20">
        <v>938122.21331999998</v>
      </c>
      <c r="K594" s="20">
        <v>149205.52844200007</v>
      </c>
      <c r="L594" s="20">
        <v>84687.335980999997</v>
      </c>
      <c r="M594" s="20">
        <v>110815.50119900001</v>
      </c>
      <c r="N594" s="20">
        <v>88219.650350000011</v>
      </c>
      <c r="O594" s="153">
        <v>-17482.640927</v>
      </c>
      <c r="P594" s="21">
        <v>-409.11994970269689</v>
      </c>
      <c r="Q594" s="20">
        <v>574747.34503800003</v>
      </c>
      <c r="R594" s="20">
        <v>1413813.237651</v>
      </c>
      <c r="S594" s="20">
        <v>2283530.877502</v>
      </c>
      <c r="T594" s="20">
        <v>620456.61684699997</v>
      </c>
      <c r="U594" s="20">
        <v>3059129.1858379999</v>
      </c>
      <c r="V594" s="20">
        <v>883265.87666800001</v>
      </c>
      <c r="W594" s="20">
        <v>1836446.54367</v>
      </c>
      <c r="X594" s="20">
        <v>327473.27229699999</v>
      </c>
      <c r="Y594" s="20">
        <v>2176397.9923410001</v>
      </c>
      <c r="Z594" s="20">
        <v>882731.19349700003</v>
      </c>
      <c r="AA594" s="21">
        <v>20657.230391705238</v>
      </c>
      <c r="AB594" s="22">
        <v>0.13722222170126416</v>
      </c>
      <c r="AC594" s="22">
        <v>-1.6078538471454445E-2</v>
      </c>
      <c r="AD594" s="23">
        <v>-5.7149076959333795E-3</v>
      </c>
      <c r="AE594" s="23">
        <v>-1.9805169519093713E-2</v>
      </c>
      <c r="AF594" s="24">
        <v>0.79609485492085741</v>
      </c>
      <c r="AG594" s="27">
        <v>0.24345077474378077</v>
      </c>
      <c r="AH594" s="27">
        <v>1.2434507747437809</v>
      </c>
      <c r="AI594" s="27">
        <v>0.93048367694336742</v>
      </c>
      <c r="AJ594" s="27">
        <v>2.4320416965685565</v>
      </c>
      <c r="AK594" s="27">
        <v>1.6322340962844726</v>
      </c>
      <c r="AL594" s="27">
        <v>0.7690745232860855</v>
      </c>
      <c r="AM594" s="27">
        <v>1.7524637698079815</v>
      </c>
      <c r="AN594" s="23">
        <v>0.71144363644937425</v>
      </c>
      <c r="AO594" s="23">
        <v>0.37097734249051767</v>
      </c>
      <c r="AP594" s="23">
        <v>2.4655274543080896</v>
      </c>
      <c r="AQ594" s="24">
        <v>56.8</v>
      </c>
      <c r="AR594" s="65" t="s">
        <v>75</v>
      </c>
      <c r="AS594" s="157">
        <v>0.2</v>
      </c>
      <c r="AU594" s="32"/>
    </row>
    <row r="595" spans="1:47" ht="18" customHeight="1" x14ac:dyDescent="0.25">
      <c r="A595" s="16">
        <v>594</v>
      </c>
      <c r="B595" s="148" t="s">
        <v>465</v>
      </c>
      <c r="C595" s="150" t="s">
        <v>681</v>
      </c>
      <c r="D595" s="18">
        <v>162</v>
      </c>
      <c r="E595" s="150" t="s">
        <v>844</v>
      </c>
      <c r="F595" s="150" t="s">
        <v>845</v>
      </c>
      <c r="G595" s="18" t="s">
        <v>904</v>
      </c>
      <c r="H595" s="19" t="s">
        <v>704</v>
      </c>
      <c r="I595" s="20">
        <v>20045.159276999999</v>
      </c>
      <c r="J595" s="20" t="e">
        <v>#N/A</v>
      </c>
      <c r="K595" s="20" t="e">
        <v>#N/A</v>
      </c>
      <c r="L595" s="20">
        <v>5605.0105329999997</v>
      </c>
      <c r="M595" s="20">
        <v>3332.377704</v>
      </c>
      <c r="N595" s="20">
        <v>14066.044725</v>
      </c>
      <c r="O595" s="153">
        <v>5937.2836880000004</v>
      </c>
      <c r="P595" s="21">
        <v>296.8641844</v>
      </c>
      <c r="Q595" s="20">
        <v>603653.08860000002</v>
      </c>
      <c r="R595" s="20">
        <v>4594.6423770000001</v>
      </c>
      <c r="S595" s="20">
        <v>974257.57951299998</v>
      </c>
      <c r="T595" s="20">
        <v>1561.164571</v>
      </c>
      <c r="U595" s="20">
        <v>1100898.8428549999</v>
      </c>
      <c r="V595" s="20">
        <v>73534.128595999995</v>
      </c>
      <c r="W595" s="20">
        <v>701021.04263899999</v>
      </c>
      <c r="X595" s="20">
        <v>45058.084432000003</v>
      </c>
      <c r="Y595" s="20">
        <v>751643.75726400001</v>
      </c>
      <c r="Z595" s="20">
        <v>349255.08559099998</v>
      </c>
      <c r="AA595" s="21">
        <v>17462.754279550001</v>
      </c>
      <c r="AB595" s="22" t="e">
        <v>#N/A</v>
      </c>
      <c r="AC595" s="22">
        <v>0.29619538592604222</v>
      </c>
      <c r="AD595" s="23">
        <v>5.3931237429613718E-3</v>
      </c>
      <c r="AE595" s="23">
        <v>1.6999848915451268E-2</v>
      </c>
      <c r="AF595" s="24">
        <v>4.2210235376727869</v>
      </c>
      <c r="AG595" s="27">
        <v>0.38976937959722091</v>
      </c>
      <c r="AH595" s="27">
        <v>1.389769379597221</v>
      </c>
      <c r="AI595" s="27">
        <v>0.52866386081344441</v>
      </c>
      <c r="AJ595" s="27">
        <v>7.3361928482659711E-2</v>
      </c>
      <c r="AK595" s="27" t="e">
        <v>#N/A</v>
      </c>
      <c r="AL595" s="27">
        <v>4.3627245892613242</v>
      </c>
      <c r="AM595" s="27">
        <v>12.83987585252471</v>
      </c>
      <c r="AN595" s="23">
        <v>0.6827546074212737</v>
      </c>
      <c r="AO595" s="23">
        <v>0.12901196372202836</v>
      </c>
      <c r="AP595" s="23">
        <v>2.1521340369091226</v>
      </c>
      <c r="AQ595" s="24" t="e">
        <v>#N/A</v>
      </c>
      <c r="AR595" s="65" t="e">
        <v>#N/A</v>
      </c>
      <c r="AS595" s="157" t="e">
        <v>#N/A</v>
      </c>
      <c r="AU595" s="32"/>
    </row>
    <row r="596" spans="1:47" ht="18" customHeight="1" x14ac:dyDescent="0.25">
      <c r="A596" s="16">
        <v>595</v>
      </c>
      <c r="B596" s="148" t="s">
        <v>466</v>
      </c>
      <c r="C596" s="150" t="s">
        <v>681</v>
      </c>
      <c r="D596" s="18">
        <v>1071.9989615</v>
      </c>
      <c r="E596" s="150" t="s">
        <v>874</v>
      </c>
      <c r="F596" s="150" t="s">
        <v>876</v>
      </c>
      <c r="G596" s="18" t="s">
        <v>873</v>
      </c>
      <c r="H596" s="19" t="s">
        <v>704</v>
      </c>
      <c r="I596" s="20">
        <v>208147.088342</v>
      </c>
      <c r="J596" s="20">
        <v>83655.301993000001</v>
      </c>
      <c r="K596" s="20">
        <v>124491.786349</v>
      </c>
      <c r="L596" s="20">
        <v>111354.030376</v>
      </c>
      <c r="M596" s="20">
        <v>21587.872848999999</v>
      </c>
      <c r="N596" s="20">
        <v>114710.73813300001</v>
      </c>
      <c r="O596" s="153">
        <v>88860.126453999997</v>
      </c>
      <c r="P596" s="21">
        <v>2776.8816417915905</v>
      </c>
      <c r="Q596" s="20">
        <v>2485.6084139999998</v>
      </c>
      <c r="R596" s="20">
        <v>4500.3881810000003</v>
      </c>
      <c r="S596" s="20">
        <v>59055.669345000002</v>
      </c>
      <c r="T596" s="20">
        <v>645350.93664299999</v>
      </c>
      <c r="U596" s="20">
        <v>776747.95510300004</v>
      </c>
      <c r="V596" s="20">
        <v>48336.210842</v>
      </c>
      <c r="W596" s="20">
        <v>71217.876338000002</v>
      </c>
      <c r="X596" s="20">
        <v>232934.29761800001</v>
      </c>
      <c r="Y596" s="20">
        <v>304152.17395600001</v>
      </c>
      <c r="Z596" s="20">
        <v>472595.78114699997</v>
      </c>
      <c r="AA596" s="21">
        <v>14768.632467956453</v>
      </c>
      <c r="AB596" s="22">
        <v>0.59809525725601997</v>
      </c>
      <c r="AC596" s="22">
        <v>0.42691025448310232</v>
      </c>
      <c r="AD596" s="23">
        <v>0.1144002064893969</v>
      </c>
      <c r="AE596" s="23">
        <v>0.18802564474514477</v>
      </c>
      <c r="AF596" s="24">
        <v>5.3136656369695858</v>
      </c>
      <c r="AG596" s="27">
        <v>-0.17077463718909802</v>
      </c>
      <c r="AH596" s="27">
        <v>0.82922536281090198</v>
      </c>
      <c r="AI596" s="27">
        <v>0.79432389506419032</v>
      </c>
      <c r="AJ596" s="27">
        <v>-17.114253067868336</v>
      </c>
      <c r="AK596" s="27">
        <v>33.655865309200713</v>
      </c>
      <c r="AL596" s="27">
        <v>46.250918803130681</v>
      </c>
      <c r="AM596" s="27">
        <v>0.32253317772302909</v>
      </c>
      <c r="AN596" s="23">
        <v>0.39157125803526338</v>
      </c>
      <c r="AO596" s="23">
        <v>0.49288272750269485</v>
      </c>
      <c r="AP596" s="23">
        <v>0.64357784408869723</v>
      </c>
      <c r="AQ596" s="24">
        <v>71.2</v>
      </c>
      <c r="AR596" s="65" t="s">
        <v>68</v>
      </c>
      <c r="AS596" s="157">
        <v>0.3</v>
      </c>
      <c r="AU596" s="32"/>
    </row>
    <row r="597" spans="1:47" ht="18" customHeight="1" x14ac:dyDescent="0.25">
      <c r="A597" s="16">
        <v>596</v>
      </c>
      <c r="B597" s="148" t="s">
        <v>467</v>
      </c>
      <c r="C597" s="150" t="s">
        <v>681</v>
      </c>
      <c r="D597" s="18">
        <v>179</v>
      </c>
      <c r="E597" s="150" t="s">
        <v>829</v>
      </c>
      <c r="F597" s="150" t="s">
        <v>859</v>
      </c>
      <c r="G597" s="18" t="s">
        <v>858</v>
      </c>
      <c r="H597" s="19" t="s">
        <v>704</v>
      </c>
      <c r="I597" s="20">
        <v>630811.33432899998</v>
      </c>
      <c r="J597" s="20">
        <v>472833.98276699998</v>
      </c>
      <c r="K597" s="20">
        <v>157977.35156200003</v>
      </c>
      <c r="L597" s="20">
        <v>51133.940792000001</v>
      </c>
      <c r="M597" s="20" t="e">
        <v>#N/A</v>
      </c>
      <c r="N597" s="20" t="e">
        <v>#N/A</v>
      </c>
      <c r="O597" s="153">
        <v>37816.535301999997</v>
      </c>
      <c r="P597" s="21">
        <v>3781.6535302000002</v>
      </c>
      <c r="Q597" s="20">
        <v>157979.071838</v>
      </c>
      <c r="R597" s="20">
        <v>118380.695917</v>
      </c>
      <c r="S597" s="20">
        <v>397183.04297100002</v>
      </c>
      <c r="T597" s="20">
        <v>3972.5162890000001</v>
      </c>
      <c r="U597" s="20">
        <v>460978.21816300001</v>
      </c>
      <c r="V597" s="20">
        <v>51640.225248000002</v>
      </c>
      <c r="W597" s="20">
        <v>218594.62454300001</v>
      </c>
      <c r="X597" s="20">
        <v>0</v>
      </c>
      <c r="Y597" s="20">
        <v>218594.62454300001</v>
      </c>
      <c r="Z597" s="20">
        <v>242383.59362</v>
      </c>
      <c r="AA597" s="21">
        <v>24238.359361999999</v>
      </c>
      <c r="AB597" s="22">
        <v>0.25043518238308454</v>
      </c>
      <c r="AC597" s="22">
        <v>5.9949042200114884E-2</v>
      </c>
      <c r="AD597" s="23">
        <v>8.2035406038704031E-2</v>
      </c>
      <c r="AE597" s="23">
        <v>0.15601936887398146</v>
      </c>
      <c r="AF597" s="24" t="e">
        <v>#N/A</v>
      </c>
      <c r="AG597" s="27">
        <v>0.81698449264871864</v>
      </c>
      <c r="AH597" s="27">
        <v>1.8169844926487186</v>
      </c>
      <c r="AI597" s="27">
        <v>1.0942811225714562</v>
      </c>
      <c r="AJ597" s="27">
        <v>3.5322074067379621</v>
      </c>
      <c r="AK597" s="27">
        <v>2.9930165892598017</v>
      </c>
      <c r="AL597" s="27">
        <v>5.3286672243528566</v>
      </c>
      <c r="AM597" s="27">
        <v>158.79389496167272</v>
      </c>
      <c r="AN597" s="23">
        <v>0.47419729594621723</v>
      </c>
      <c r="AO597" s="23">
        <v>0</v>
      </c>
      <c r="AP597" s="23">
        <v>0.90185404580519812</v>
      </c>
      <c r="AQ597" s="24" t="e">
        <v>#N/A</v>
      </c>
      <c r="AR597" s="65" t="e">
        <v>#N/A</v>
      </c>
      <c r="AS597" s="157" t="e">
        <v>#N/A</v>
      </c>
      <c r="AU597" s="32"/>
    </row>
    <row r="598" spans="1:47" ht="18" customHeight="1" x14ac:dyDescent="0.25">
      <c r="A598" s="16">
        <v>597</v>
      </c>
      <c r="B598" s="148" t="s">
        <v>471</v>
      </c>
      <c r="C598" s="150" t="s">
        <v>681</v>
      </c>
      <c r="D598" s="18">
        <v>103.968645</v>
      </c>
      <c r="E598" s="150" t="s">
        <v>829</v>
      </c>
      <c r="F598" s="150" t="s">
        <v>866</v>
      </c>
      <c r="G598" s="18" t="s">
        <v>867</v>
      </c>
      <c r="H598" s="19" t="s">
        <v>704</v>
      </c>
      <c r="I598" s="20">
        <v>153452.82271099999</v>
      </c>
      <c r="J598" s="20">
        <v>136163.02166999999</v>
      </c>
      <c r="K598" s="20">
        <v>17289.801041000002</v>
      </c>
      <c r="L598" s="20">
        <v>5455.0998440000003</v>
      </c>
      <c r="M598" s="20">
        <v>0</v>
      </c>
      <c r="N598" s="20">
        <v>5675.49208</v>
      </c>
      <c r="O598" s="153">
        <v>4540.3936640000002</v>
      </c>
      <c r="P598" s="21">
        <v>1585.24995688075</v>
      </c>
      <c r="Q598" s="20">
        <v>24893.769381999999</v>
      </c>
      <c r="R598" s="20">
        <v>12139.142253</v>
      </c>
      <c r="S598" s="20">
        <v>52958.720156000003</v>
      </c>
      <c r="T598" s="20">
        <v>10472.740186000001</v>
      </c>
      <c r="U598" s="20">
        <v>63471.460341999998</v>
      </c>
      <c r="V598" s="20">
        <v>0</v>
      </c>
      <c r="W598" s="20">
        <v>10776.990782999999</v>
      </c>
      <c r="X598" s="20">
        <v>0</v>
      </c>
      <c r="Y598" s="20">
        <v>10776.990782999999</v>
      </c>
      <c r="Z598" s="20">
        <v>52694.469558999997</v>
      </c>
      <c r="AA598" s="21">
        <v>18397.943389487282</v>
      </c>
      <c r="AB598" s="22">
        <v>0.1126717693135052</v>
      </c>
      <c r="AC598" s="22">
        <v>2.9588205572151593E-2</v>
      </c>
      <c r="AD598" s="23">
        <v>7.1534413097402064E-2</v>
      </c>
      <c r="AE598" s="23">
        <v>8.6164519768365699E-2</v>
      </c>
      <c r="AF598" s="24">
        <v>100</v>
      </c>
      <c r="AG598" s="27">
        <v>3.9140545094961881</v>
      </c>
      <c r="AH598" s="27">
        <v>4.9140545094961885</v>
      </c>
      <c r="AI598" s="27">
        <v>2.6041546605264463</v>
      </c>
      <c r="AJ598" s="27">
        <v>3.6378978527424537</v>
      </c>
      <c r="AK598" s="27">
        <v>5.4697631194597527</v>
      </c>
      <c r="AL598" s="27">
        <v>12.64115861835926</v>
      </c>
      <c r="AM598" s="27">
        <v>14.652595212486633</v>
      </c>
      <c r="AN598" s="23">
        <v>0.16979270249858591</v>
      </c>
      <c r="AO598" s="23">
        <v>0</v>
      </c>
      <c r="AP598" s="23">
        <v>0.20451844136951433</v>
      </c>
      <c r="AQ598" s="24">
        <v>90</v>
      </c>
      <c r="AR598" s="65" t="s">
        <v>61</v>
      </c>
      <c r="AS598" s="157">
        <v>0.5</v>
      </c>
      <c r="AU598" s="32"/>
    </row>
    <row r="599" spans="1:47" ht="18" customHeight="1" x14ac:dyDescent="0.25">
      <c r="A599" s="16">
        <v>598</v>
      </c>
      <c r="B599" s="148" t="s">
        <v>472</v>
      </c>
      <c r="C599" s="150" t="s">
        <v>681</v>
      </c>
      <c r="D599" s="18">
        <v>829.11928</v>
      </c>
      <c r="E599" s="150" t="s">
        <v>833</v>
      </c>
      <c r="F599" s="150" t="s">
        <v>835</v>
      </c>
      <c r="G599" s="18" t="s">
        <v>836</v>
      </c>
      <c r="H599" s="19" t="s">
        <v>704</v>
      </c>
      <c r="I599" s="20">
        <v>310914.24803000002</v>
      </c>
      <c r="J599" s="20">
        <v>247986.10963399999</v>
      </c>
      <c r="K599" s="20">
        <v>62928.138396000009</v>
      </c>
      <c r="L599" s="20">
        <v>37592.715020000003</v>
      </c>
      <c r="M599" s="20">
        <v>1053.5946329999999</v>
      </c>
      <c r="N599" s="20">
        <v>38417.387398999999</v>
      </c>
      <c r="O599" s="153">
        <v>29723.886587000001</v>
      </c>
      <c r="P599" s="21">
        <v>4158.5944595233632</v>
      </c>
      <c r="Q599" s="20">
        <v>36036.199226999997</v>
      </c>
      <c r="R599" s="20">
        <v>35945.277662</v>
      </c>
      <c r="S599" s="20">
        <v>89419.536961000005</v>
      </c>
      <c r="T599" s="20">
        <v>64219.484473999997</v>
      </c>
      <c r="U599" s="20">
        <v>160305.05467499999</v>
      </c>
      <c r="V599" s="20">
        <v>27667.470939999999</v>
      </c>
      <c r="W599" s="20">
        <v>46978.673769000001</v>
      </c>
      <c r="X599" s="20">
        <v>0</v>
      </c>
      <c r="Y599" s="20">
        <v>51434.795182000002</v>
      </c>
      <c r="Z599" s="20">
        <v>108870.25949300001</v>
      </c>
      <c r="AA599" s="21">
        <v>15231.765085945173</v>
      </c>
      <c r="AB599" s="22">
        <v>0.20239708792608338</v>
      </c>
      <c r="AC599" s="22">
        <v>9.5601558228145117E-2</v>
      </c>
      <c r="AD599" s="23">
        <v>0.18542076946520342</v>
      </c>
      <c r="AE599" s="23">
        <v>0.27302117883636667</v>
      </c>
      <c r="AF599" s="24">
        <v>36.463157836719922</v>
      </c>
      <c r="AG599" s="27">
        <v>0.90340700975695953</v>
      </c>
      <c r="AH599" s="27">
        <v>1.9034070097569595</v>
      </c>
      <c r="AI599" s="27">
        <v>1.1363313063389686</v>
      </c>
      <c r="AJ599" s="27">
        <v>7.325822913248536</v>
      </c>
      <c r="AK599" s="27">
        <v>6.881583378754252</v>
      </c>
      <c r="AL599" s="27">
        <v>8.6496549269582328</v>
      </c>
      <c r="AM599" s="27">
        <v>4.8414317021787561</v>
      </c>
      <c r="AN599" s="23">
        <v>0.32085572901165293</v>
      </c>
      <c r="AO599" s="23">
        <v>0</v>
      </c>
      <c r="AP599" s="23">
        <v>0.47244119212655211</v>
      </c>
      <c r="AQ599" s="24">
        <v>91.2</v>
      </c>
      <c r="AR599" s="65" t="s">
        <v>61</v>
      </c>
      <c r="AS599" s="157">
        <v>0.5</v>
      </c>
      <c r="AU599" s="32"/>
    </row>
    <row r="600" spans="1:47" ht="18" customHeight="1" x14ac:dyDescent="0.25">
      <c r="A600" s="16">
        <v>599</v>
      </c>
      <c r="B600" s="148" t="s">
        <v>473</v>
      </c>
      <c r="C600" s="150" t="s">
        <v>681</v>
      </c>
      <c r="D600" s="18">
        <v>44.877299999999998</v>
      </c>
      <c r="E600" s="150" t="s">
        <v>829</v>
      </c>
      <c r="F600" s="150" t="s">
        <v>859</v>
      </c>
      <c r="G600" s="18" t="s">
        <v>858</v>
      </c>
      <c r="H600" s="19" t="s">
        <v>704</v>
      </c>
      <c r="I600" s="20">
        <v>175767.33839399999</v>
      </c>
      <c r="J600" s="20" t="e">
        <v>#N/A</v>
      </c>
      <c r="K600" s="20" t="e">
        <v>#N/A</v>
      </c>
      <c r="L600" s="20" t="e">
        <v>#N/A</v>
      </c>
      <c r="M600" s="20" t="e">
        <v>#N/A</v>
      </c>
      <c r="N600" s="20" t="e">
        <v>#N/A</v>
      </c>
      <c r="O600" s="153">
        <v>4042.6949730000001</v>
      </c>
      <c r="P600" s="21">
        <v>999.92455429136783</v>
      </c>
      <c r="Q600" s="20" t="e">
        <v>#N/A</v>
      </c>
      <c r="R600" s="20" t="e">
        <v>#N/A</v>
      </c>
      <c r="S600" s="20" t="e">
        <v>#N/A</v>
      </c>
      <c r="T600" s="20" t="e">
        <v>#N/A</v>
      </c>
      <c r="U600" s="20" t="e">
        <v>#N/A</v>
      </c>
      <c r="V600" s="20" t="e">
        <v>#N/A</v>
      </c>
      <c r="W600" s="20" t="e">
        <v>#N/A</v>
      </c>
      <c r="X600" s="20" t="e">
        <v>#N/A</v>
      </c>
      <c r="Y600" s="20" t="e">
        <v>#N/A</v>
      </c>
      <c r="Z600" s="20" t="e">
        <v>#N/A</v>
      </c>
      <c r="AA600" s="21" t="e">
        <v>#N/A</v>
      </c>
      <c r="AB600" s="22" t="e">
        <v>#N/A</v>
      </c>
      <c r="AC600" s="22">
        <v>2.3000262790222704E-2</v>
      </c>
      <c r="AD600" s="23" t="e">
        <v>#N/A</v>
      </c>
      <c r="AE600" s="23" t="e">
        <v>#N/A</v>
      </c>
      <c r="AF600" s="24" t="e">
        <v>#N/A</v>
      </c>
      <c r="AG600" s="27" t="e">
        <v>#N/A</v>
      </c>
      <c r="AH600" s="27" t="e">
        <v>#N/A</v>
      </c>
      <c r="AI600" s="27" t="e">
        <v>#N/A</v>
      </c>
      <c r="AJ600" s="27" t="e">
        <v>#N/A</v>
      </c>
      <c r="AK600" s="27" t="e">
        <v>#N/A</v>
      </c>
      <c r="AL600" s="27" t="e">
        <v>#N/A</v>
      </c>
      <c r="AM600" s="27" t="e">
        <v>#N/A</v>
      </c>
      <c r="AN600" s="23" t="e">
        <v>#N/A</v>
      </c>
      <c r="AO600" s="23" t="e">
        <v>#N/A</v>
      </c>
      <c r="AP600" s="23" t="e">
        <v>#N/A</v>
      </c>
      <c r="AQ600" s="24" t="e">
        <v>#N/A</v>
      </c>
      <c r="AR600" s="65" t="e">
        <v>#N/A</v>
      </c>
      <c r="AS600" s="157" t="e">
        <v>#N/A</v>
      </c>
      <c r="AU600" s="32"/>
    </row>
    <row r="601" spans="1:47" ht="18" customHeight="1" x14ac:dyDescent="0.25">
      <c r="A601" s="16">
        <v>600</v>
      </c>
      <c r="B601" s="148" t="s">
        <v>474</v>
      </c>
      <c r="C601" s="150" t="s">
        <v>681</v>
      </c>
      <c r="D601" s="18">
        <v>422.85222000000005</v>
      </c>
      <c r="E601" s="150" t="s">
        <v>795</v>
      </c>
      <c r="F601" s="150" t="s">
        <v>855</v>
      </c>
      <c r="G601" s="18" t="s">
        <v>854</v>
      </c>
      <c r="H601" s="19" t="s">
        <v>709</v>
      </c>
      <c r="I601" s="20">
        <v>47502.441013000003</v>
      </c>
      <c r="J601" s="20">
        <v>23045.226295</v>
      </c>
      <c r="K601" s="20">
        <v>24457.214717999999</v>
      </c>
      <c r="L601" s="20">
        <v>16261.493506999999</v>
      </c>
      <c r="M601" s="20">
        <v>0</v>
      </c>
      <c r="N601" s="20">
        <v>24665.108451</v>
      </c>
      <c r="O601" s="153">
        <v>19727.218675</v>
      </c>
      <c r="P601" s="21">
        <v>1595.524031267945</v>
      </c>
      <c r="Q601" s="20">
        <v>434.11883799999998</v>
      </c>
      <c r="R601" s="20">
        <v>3118.3068290000001</v>
      </c>
      <c r="S601" s="20">
        <v>133919.62862199999</v>
      </c>
      <c r="T601" s="20">
        <v>39976.679984000002</v>
      </c>
      <c r="U601" s="20">
        <v>174466.354078</v>
      </c>
      <c r="V601" s="20">
        <v>0</v>
      </c>
      <c r="W601" s="20">
        <v>10961.744516000001</v>
      </c>
      <c r="X601" s="20">
        <v>0</v>
      </c>
      <c r="Y601" s="20">
        <v>13501.744516000001</v>
      </c>
      <c r="Z601" s="20">
        <v>160964.609562</v>
      </c>
      <c r="AA601" s="21">
        <v>13018.70816007635</v>
      </c>
      <c r="AB601" s="22">
        <v>0.51486227226316195</v>
      </c>
      <c r="AC601" s="22">
        <v>0.41528852526970661</v>
      </c>
      <c r="AD601" s="23">
        <v>0.11307176549456867</v>
      </c>
      <c r="AE601" s="23">
        <v>0.12255624841186916</v>
      </c>
      <c r="AF601" s="24">
        <v>100</v>
      </c>
      <c r="AG601" s="27">
        <v>11.216999623237704</v>
      </c>
      <c r="AH601" s="27">
        <v>12.216999623237704</v>
      </c>
      <c r="AI601" s="27">
        <v>12.177396543876903</v>
      </c>
      <c r="AJ601" s="27">
        <v>0.38633098933329824</v>
      </c>
      <c r="AK601" s="27">
        <v>53.08506399116456</v>
      </c>
      <c r="AL601" s="27">
        <v>15.233408262211775</v>
      </c>
      <c r="AM601" s="27">
        <v>1.1882537777527313</v>
      </c>
      <c r="AN601" s="23">
        <v>7.7388815667940605E-2</v>
      </c>
      <c r="AO601" s="23">
        <v>0</v>
      </c>
      <c r="AP601" s="23">
        <v>8.3880205423661328E-2</v>
      </c>
      <c r="AQ601" s="24">
        <v>90</v>
      </c>
      <c r="AR601" s="65" t="s">
        <v>61</v>
      </c>
      <c r="AS601" s="157">
        <v>0.5</v>
      </c>
      <c r="AU601" s="32"/>
    </row>
    <row r="602" spans="1:47" ht="18" customHeight="1" x14ac:dyDescent="0.25">
      <c r="A602" s="16">
        <v>601</v>
      </c>
      <c r="B602" s="148" t="s">
        <v>1014</v>
      </c>
      <c r="C602" s="150" t="s">
        <v>681</v>
      </c>
      <c r="D602" s="18">
        <v>16</v>
      </c>
      <c r="E602" s="150" t="s">
        <v>833</v>
      </c>
      <c r="F602" s="150" t="s">
        <v>835</v>
      </c>
      <c r="G602" s="18" t="s">
        <v>836</v>
      </c>
      <c r="H602" s="19" t="s">
        <v>704</v>
      </c>
      <c r="I602" s="20">
        <v>12991.962600000001</v>
      </c>
      <c r="J602" s="20">
        <v>12980.819100000001</v>
      </c>
      <c r="K602" s="20">
        <v>11.143499999999863</v>
      </c>
      <c r="L602" s="20">
        <v>-331.13778100000002</v>
      </c>
      <c r="M602" s="20">
        <v>0</v>
      </c>
      <c r="N602" s="20">
        <v>-345.67272800000001</v>
      </c>
      <c r="O602" s="153">
        <v>-345.67272800000001</v>
      </c>
      <c r="P602" s="21">
        <v>-17.283636399999999</v>
      </c>
      <c r="Q602" s="20">
        <v>32114.173058</v>
      </c>
      <c r="R602" s="20">
        <v>30850.003742000001</v>
      </c>
      <c r="S602" s="20">
        <v>74135.571752999997</v>
      </c>
      <c r="T602" s="20">
        <v>4569.6543750000001</v>
      </c>
      <c r="U602" s="20">
        <v>266326.41534399998</v>
      </c>
      <c r="V602" s="20">
        <v>500</v>
      </c>
      <c r="W602" s="20">
        <v>37451.213342000003</v>
      </c>
      <c r="X602" s="20">
        <v>0</v>
      </c>
      <c r="Y602" s="20">
        <v>37451.213342000003</v>
      </c>
      <c r="Z602" s="20">
        <v>228875.20200200001</v>
      </c>
      <c r="AA602" s="21">
        <v>11443.7601001</v>
      </c>
      <c r="AB602" s="22">
        <v>8.5772260458938376E-4</v>
      </c>
      <c r="AC602" s="22">
        <v>-2.660665972052598E-2</v>
      </c>
      <c r="AD602" s="23">
        <v>-1.2979288124819032E-3</v>
      </c>
      <c r="AE602" s="23">
        <v>-1.5103109684944348E-3</v>
      </c>
      <c r="AF602" s="24">
        <v>0</v>
      </c>
      <c r="AG602" s="27">
        <v>0.97952389622207481</v>
      </c>
      <c r="AH602" s="27">
        <v>1.9795238962220747</v>
      </c>
      <c r="AI602" s="27">
        <v>1.1220303681823498</v>
      </c>
      <c r="AJ602" s="27">
        <v>0.35415537201011243</v>
      </c>
      <c r="AK602" s="27">
        <v>0.40420841840006005</v>
      </c>
      <c r="AL602" s="27">
        <v>0.42113325848036781</v>
      </c>
      <c r="AM602" s="27">
        <v>2.8430952395606508</v>
      </c>
      <c r="AN602" s="23">
        <v>0.14062147494316785</v>
      </c>
      <c r="AO602" s="23">
        <v>0</v>
      </c>
      <c r="AP602" s="23">
        <v>0.16363159055419529</v>
      </c>
      <c r="AQ602" s="24">
        <v>60.8</v>
      </c>
      <c r="AR602" s="65" t="s">
        <v>73</v>
      </c>
      <c r="AS602" s="157">
        <v>0.3</v>
      </c>
      <c r="AU602" s="32"/>
    </row>
    <row r="603" spans="1:47" ht="18" customHeight="1" x14ac:dyDescent="0.25">
      <c r="A603" s="16">
        <v>602</v>
      </c>
      <c r="B603" s="148" t="s">
        <v>959</v>
      </c>
      <c r="C603" s="150" t="s">
        <v>681</v>
      </c>
      <c r="D603" s="18">
        <v>75</v>
      </c>
      <c r="E603" s="150" t="s">
        <v>844</v>
      </c>
      <c r="F603" s="150" t="s">
        <v>879</v>
      </c>
      <c r="G603" s="18" t="s">
        <v>880</v>
      </c>
      <c r="H603" s="19" t="s">
        <v>704</v>
      </c>
      <c r="I603" s="20">
        <v>220662.41566100001</v>
      </c>
      <c r="J603" s="20">
        <v>193676.905103</v>
      </c>
      <c r="K603" s="20">
        <v>26985.510558000016</v>
      </c>
      <c r="L603" s="20">
        <v>16939.088638000001</v>
      </c>
      <c r="M603" s="20">
        <v>366.82274899999999</v>
      </c>
      <c r="N603" s="20">
        <v>20555.172537999999</v>
      </c>
      <c r="O603" s="153">
        <v>16110.849688</v>
      </c>
      <c r="P603" s="21">
        <v>3222.1699376000001</v>
      </c>
      <c r="Q603" s="20">
        <v>25298.550686999999</v>
      </c>
      <c r="R603" s="20">
        <v>55937.249035000001</v>
      </c>
      <c r="S603" s="20">
        <v>85071.911194999993</v>
      </c>
      <c r="T603" s="20">
        <v>4686.3758559999997</v>
      </c>
      <c r="U603" s="20">
        <v>90525.894910999996</v>
      </c>
      <c r="V603" s="20">
        <v>0</v>
      </c>
      <c r="W603" s="20">
        <v>24092.305497000001</v>
      </c>
      <c r="X603" s="20">
        <v>0</v>
      </c>
      <c r="Y603" s="20">
        <v>24092.305497000001</v>
      </c>
      <c r="Z603" s="20">
        <v>66433.589414000002</v>
      </c>
      <c r="AA603" s="21">
        <v>13286.7178828</v>
      </c>
      <c r="AB603" s="22">
        <v>0.12229318924640709</v>
      </c>
      <c r="AC603" s="22">
        <v>7.3011299363054338E-2</v>
      </c>
      <c r="AD603" s="23">
        <v>0.17796951583675907</v>
      </c>
      <c r="AE603" s="23">
        <v>0.24251060088896614</v>
      </c>
      <c r="AF603" s="24">
        <v>56.035708237931559</v>
      </c>
      <c r="AG603" s="27">
        <v>2.5310822040503029</v>
      </c>
      <c r="AH603" s="27">
        <v>3.5310822040503029</v>
      </c>
      <c r="AI603" s="27">
        <v>2.4810145511164565</v>
      </c>
      <c r="AJ603" s="27">
        <v>3.618626475773314</v>
      </c>
      <c r="AK603" s="27">
        <v>7.6556521952272734</v>
      </c>
      <c r="AL603" s="27">
        <v>3.9448206600744933</v>
      </c>
      <c r="AM603" s="27">
        <v>47.085940701594467</v>
      </c>
      <c r="AN603" s="23">
        <v>0.26613717015099614</v>
      </c>
      <c r="AO603" s="23">
        <v>0</v>
      </c>
      <c r="AP603" s="23">
        <v>0.36265247308649662</v>
      </c>
      <c r="AQ603" s="24">
        <v>86.800000000000011</v>
      </c>
      <c r="AR603" s="65" t="s">
        <v>64</v>
      </c>
      <c r="AS603" s="157">
        <v>0.5</v>
      </c>
      <c r="AU603" s="32"/>
    </row>
    <row r="604" spans="1:47" ht="18" customHeight="1" x14ac:dyDescent="0.25">
      <c r="A604" s="16">
        <v>603</v>
      </c>
      <c r="B604" s="148" t="s">
        <v>479</v>
      </c>
      <c r="C604" s="150" t="s">
        <v>681</v>
      </c>
      <c r="D604" s="18">
        <v>1166.4643229999999</v>
      </c>
      <c r="E604" s="150" t="s">
        <v>829</v>
      </c>
      <c r="F604" s="150" t="s">
        <v>898</v>
      </c>
      <c r="G604" s="18" t="s">
        <v>897</v>
      </c>
      <c r="H604" s="19" t="s">
        <v>704</v>
      </c>
      <c r="I604" s="20">
        <v>3651926.5009809998</v>
      </c>
      <c r="J604" s="20">
        <v>3581145.2568999999</v>
      </c>
      <c r="K604" s="20">
        <v>70781.244081000172</v>
      </c>
      <c r="L604" s="20">
        <v>24387.228641999998</v>
      </c>
      <c r="M604" s="20">
        <v>134530.329478</v>
      </c>
      <c r="N604" s="20">
        <v>243284.01709099999</v>
      </c>
      <c r="O604" s="153">
        <v>72216.899651</v>
      </c>
      <c r="P604" s="21">
        <v>557.19843637172266</v>
      </c>
      <c r="Q604" s="20">
        <v>29645.781637</v>
      </c>
      <c r="R604" s="20">
        <v>1865084.2848680001</v>
      </c>
      <c r="S604" s="20">
        <v>3316274.9407350002</v>
      </c>
      <c r="T604" s="20">
        <v>27563.339867999999</v>
      </c>
      <c r="U604" s="20">
        <v>5988965.1860180004</v>
      </c>
      <c r="V604" s="20">
        <v>1343411.9464080001</v>
      </c>
      <c r="W604" s="20">
        <v>3850542.111304</v>
      </c>
      <c r="X604" s="20">
        <v>218750</v>
      </c>
      <c r="Y604" s="20">
        <v>4069392.111304</v>
      </c>
      <c r="Z604" s="20">
        <v>1919573.0747140001</v>
      </c>
      <c r="AA604" s="21">
        <v>14810.703878189681</v>
      </c>
      <c r="AB604" s="22">
        <v>1.9381891739055138E-2</v>
      </c>
      <c r="AC604" s="22">
        <v>1.977501453865534E-2</v>
      </c>
      <c r="AD604" s="23">
        <v>1.2058326840770342E-2</v>
      </c>
      <c r="AE604" s="23">
        <v>3.7621333932160772E-2</v>
      </c>
      <c r="AF604" s="24">
        <v>1.8083953115626963</v>
      </c>
      <c r="AG604" s="27">
        <v>-0.13875115636329668</v>
      </c>
      <c r="AH604" s="27">
        <v>0.86124884363670329</v>
      </c>
      <c r="AI604" s="27">
        <v>0.85354972471265134</v>
      </c>
      <c r="AJ604" s="27">
        <v>-6.8353937920079613</v>
      </c>
      <c r="AK604" s="27">
        <v>120.7978018845852</v>
      </c>
      <c r="AL604" s="27">
        <v>1.9580490440084652</v>
      </c>
      <c r="AM604" s="27">
        <v>132.4921623602207</v>
      </c>
      <c r="AN604" s="23">
        <v>0.67948167753663236</v>
      </c>
      <c r="AO604" s="23">
        <v>0.11395763093446801</v>
      </c>
      <c r="AP604" s="23">
        <v>2.1199464427319623</v>
      </c>
      <c r="AQ604" s="24">
        <v>46.800000000000004</v>
      </c>
      <c r="AR604" s="65" t="s">
        <v>78</v>
      </c>
      <c r="AS604" s="157">
        <v>0.2</v>
      </c>
      <c r="AU604" s="32"/>
    </row>
    <row r="605" spans="1:47" ht="18" customHeight="1" x14ac:dyDescent="0.25">
      <c r="A605" s="16">
        <v>604</v>
      </c>
      <c r="B605" s="148" t="s">
        <v>482</v>
      </c>
      <c r="C605" s="150" t="s">
        <v>681</v>
      </c>
      <c r="D605" s="18">
        <v>239.99263999999999</v>
      </c>
      <c r="E605" s="150" t="s">
        <v>844</v>
      </c>
      <c r="F605" s="150" t="s">
        <v>845</v>
      </c>
      <c r="G605" s="18" t="s">
        <v>904</v>
      </c>
      <c r="H605" s="19" t="s">
        <v>704</v>
      </c>
      <c r="I605" s="20">
        <v>587639.64043000003</v>
      </c>
      <c r="J605" s="20">
        <v>509496.55248100002</v>
      </c>
      <c r="K605" s="20">
        <v>78143.087949000037</v>
      </c>
      <c r="L605" s="20">
        <v>74319.474958999999</v>
      </c>
      <c r="M605" s="20">
        <v>5206.7668059999996</v>
      </c>
      <c r="N605" s="20">
        <v>86345.302098999993</v>
      </c>
      <c r="O605" s="153">
        <v>69308.650909000004</v>
      </c>
      <c r="P605" s="21">
        <v>2406.6123824787428</v>
      </c>
      <c r="Q605" s="20">
        <v>0</v>
      </c>
      <c r="R605" s="20">
        <v>31752.135139000002</v>
      </c>
      <c r="S605" s="20">
        <v>313960.839057</v>
      </c>
      <c r="T605" s="20">
        <v>8633.5450689999998</v>
      </c>
      <c r="U605" s="20">
        <v>592452.84117699997</v>
      </c>
      <c r="V605" s="20">
        <v>141507.60613999999</v>
      </c>
      <c r="W605" s="20">
        <v>305715.36219999997</v>
      </c>
      <c r="X605" s="20">
        <v>0</v>
      </c>
      <c r="Y605" s="20">
        <v>306232.52273899998</v>
      </c>
      <c r="Z605" s="20">
        <v>286220.31843799999</v>
      </c>
      <c r="AA605" s="21">
        <v>9938.4615547386675</v>
      </c>
      <c r="AB605" s="22">
        <v>0.13297790443786184</v>
      </c>
      <c r="AC605" s="22">
        <v>0.11794413810866132</v>
      </c>
      <c r="AD605" s="23">
        <v>0.116985937262631</v>
      </c>
      <c r="AE605" s="23">
        <v>0.24215140031721191</v>
      </c>
      <c r="AF605" s="24">
        <v>16.583285811744112</v>
      </c>
      <c r="AG605" s="27">
        <v>2.6971091009832256E-2</v>
      </c>
      <c r="AH605" s="27">
        <v>1.0269710910098322</v>
      </c>
      <c r="AI605" s="27">
        <v>1.0269710910098322</v>
      </c>
      <c r="AJ605" s="27">
        <v>71.268120767463074</v>
      </c>
      <c r="AK605" s="27">
        <v>100</v>
      </c>
      <c r="AL605" s="27">
        <v>18.507090558084187</v>
      </c>
      <c r="AM605" s="27">
        <v>68.064698305682754</v>
      </c>
      <c r="AN605" s="23">
        <v>0.51688928038664028</v>
      </c>
      <c r="AO605" s="23">
        <v>0</v>
      </c>
      <c r="AP605" s="23">
        <v>1.0699188807077473</v>
      </c>
      <c r="AQ605" s="24">
        <v>89.6</v>
      </c>
      <c r="AR605" s="65" t="s">
        <v>64</v>
      </c>
      <c r="AS605" s="157">
        <v>0.5</v>
      </c>
      <c r="AU605" s="32"/>
    </row>
    <row r="606" spans="1:47" ht="18" customHeight="1" x14ac:dyDescent="0.25">
      <c r="A606" s="16">
        <v>605</v>
      </c>
      <c r="B606" s="148" t="s">
        <v>484</v>
      </c>
      <c r="C606" s="150" t="s">
        <v>681</v>
      </c>
      <c r="D606" s="18">
        <v>386.13428220000003</v>
      </c>
      <c r="E606" s="150" t="s">
        <v>833</v>
      </c>
      <c r="F606" s="150" t="s">
        <v>838</v>
      </c>
      <c r="G606" s="18" t="s">
        <v>839</v>
      </c>
      <c r="H606" s="19" t="s">
        <v>704</v>
      </c>
      <c r="I606" s="20">
        <v>1119457.511617</v>
      </c>
      <c r="J606" s="20">
        <v>1023525.979417</v>
      </c>
      <c r="K606" s="20">
        <v>95931.532199999943</v>
      </c>
      <c r="L606" s="20">
        <v>64310.943146999998</v>
      </c>
      <c r="M606" s="20">
        <v>38656.603112999997</v>
      </c>
      <c r="N606" s="20">
        <v>70012.410043999989</v>
      </c>
      <c r="O606" s="153">
        <v>25084.645544999999</v>
      </c>
      <c r="P606" s="21">
        <v>1188.8325762169272</v>
      </c>
      <c r="Q606" s="20">
        <v>208384.96534699999</v>
      </c>
      <c r="R606" s="20">
        <v>334265.473367</v>
      </c>
      <c r="S606" s="20">
        <v>600068.75055999996</v>
      </c>
      <c r="T606" s="20">
        <v>273021.63188</v>
      </c>
      <c r="U606" s="20">
        <v>941988.33869100001</v>
      </c>
      <c r="V606" s="20">
        <v>414012.65875599999</v>
      </c>
      <c r="W606" s="20">
        <v>535085.41851900017</v>
      </c>
      <c r="X606" s="20">
        <v>88901.406894</v>
      </c>
      <c r="Y606" s="20">
        <v>654871.90791300009</v>
      </c>
      <c r="Z606" s="20">
        <v>287116.43077799998</v>
      </c>
      <c r="AA606" s="21">
        <v>13607.26287575768</v>
      </c>
      <c r="AB606" s="22">
        <v>8.5694661212672274E-2</v>
      </c>
      <c r="AC606" s="22">
        <v>2.2407858524944365E-2</v>
      </c>
      <c r="AD606" s="23">
        <v>2.6629465052463355E-2</v>
      </c>
      <c r="AE606" s="23">
        <v>8.7367502713195766E-2</v>
      </c>
      <c r="AF606" s="24">
        <v>1.8111371513772563</v>
      </c>
      <c r="AG606" s="27">
        <v>0.12144478207023372</v>
      </c>
      <c r="AH606" s="27">
        <v>1.1214447820702338</v>
      </c>
      <c r="AI606" s="27">
        <v>0.7320023526282875</v>
      </c>
      <c r="AJ606" s="27">
        <v>17.226840736801606</v>
      </c>
      <c r="AK606" s="27">
        <v>4.9117074147486486</v>
      </c>
      <c r="AL606" s="27">
        <v>3.3490073035090715</v>
      </c>
      <c r="AM606" s="27">
        <v>4.1002520712682218</v>
      </c>
      <c r="AN606" s="23">
        <v>0.69520171430467936</v>
      </c>
      <c r="AO606" s="23">
        <v>0.3096353860804959</v>
      </c>
      <c r="AP606" s="23">
        <v>2.2808583477389028</v>
      </c>
      <c r="AQ606" s="24">
        <v>64.400000000000006</v>
      </c>
      <c r="AR606" s="65" t="s">
        <v>73</v>
      </c>
      <c r="AS606" s="157">
        <v>0.3</v>
      </c>
      <c r="AU606" s="32"/>
    </row>
    <row r="607" spans="1:47" ht="18" customHeight="1" x14ac:dyDescent="0.25">
      <c r="A607" s="16">
        <v>606</v>
      </c>
      <c r="B607" s="148" t="s">
        <v>485</v>
      </c>
      <c r="C607" s="150" t="s">
        <v>681</v>
      </c>
      <c r="D607" s="18">
        <v>11.7891294</v>
      </c>
      <c r="E607" s="150" t="s">
        <v>844</v>
      </c>
      <c r="F607" s="150" t="s">
        <v>845</v>
      </c>
      <c r="G607" s="18" t="s">
        <v>904</v>
      </c>
      <c r="H607" s="19" t="s">
        <v>704</v>
      </c>
      <c r="I607" s="20">
        <v>8044.7549790000003</v>
      </c>
      <c r="J607" s="20">
        <v>5406.2908509999997</v>
      </c>
      <c r="K607" s="20">
        <v>2638.4641280000001</v>
      </c>
      <c r="L607" s="20">
        <v>168.31082000000001</v>
      </c>
      <c r="M607" s="20">
        <v>0</v>
      </c>
      <c r="N607" s="20">
        <v>279.08698199999998</v>
      </c>
      <c r="O607" s="153">
        <v>215.15172100000001</v>
      </c>
      <c r="P607" s="21">
        <v>31.025015782760008</v>
      </c>
      <c r="Q607" s="20">
        <v>1276427.4626819999</v>
      </c>
      <c r="R607" s="20">
        <v>9852.2397689999998</v>
      </c>
      <c r="S607" s="20">
        <v>1438389.9987649999</v>
      </c>
      <c r="T607" s="20">
        <v>7467.384446</v>
      </c>
      <c r="U607" s="20">
        <v>1497174.449117</v>
      </c>
      <c r="V607" s="20">
        <v>552354.24321999995</v>
      </c>
      <c r="W607" s="20">
        <v>806435.56879000005</v>
      </c>
      <c r="X607" s="20">
        <v>77081.696502999999</v>
      </c>
      <c r="Y607" s="20">
        <v>1399477.03834</v>
      </c>
      <c r="Z607" s="20">
        <v>97697.410776999997</v>
      </c>
      <c r="AA607" s="21">
        <v>14088.029122905378</v>
      </c>
      <c r="AB607" s="22">
        <v>0.32797321172458793</v>
      </c>
      <c r="AC607" s="22">
        <v>2.6744347287348254E-2</v>
      </c>
      <c r="AD607" s="23">
        <v>1.4370517819542786E-4</v>
      </c>
      <c r="AE607" s="23">
        <v>2.2022254150736529E-3</v>
      </c>
      <c r="AF607" s="24">
        <v>100</v>
      </c>
      <c r="AG607" s="27">
        <v>0.78363908343378641</v>
      </c>
      <c r="AH607" s="27">
        <v>1.7836390834337865</v>
      </c>
      <c r="AI607" s="27">
        <v>0.20083754034561424</v>
      </c>
      <c r="AJ607" s="27">
        <v>1.2729960575350743E-2</v>
      </c>
      <c r="AK607" s="27">
        <v>4.2354861588769221E-3</v>
      </c>
      <c r="AL607" s="27">
        <v>0.81654072247741705</v>
      </c>
      <c r="AM607" s="27">
        <v>1.0773189779065515</v>
      </c>
      <c r="AN607" s="23">
        <v>0.93474547282407883</v>
      </c>
      <c r="AO607" s="23">
        <v>0.78898402618820107</v>
      </c>
      <c r="AP607" s="23">
        <v>14.32460724608544</v>
      </c>
      <c r="AQ607" s="24">
        <v>46.400000000000006</v>
      </c>
      <c r="AR607" s="65" t="s">
        <v>78</v>
      </c>
      <c r="AS607" s="157">
        <v>0.2</v>
      </c>
      <c r="AU607" s="32"/>
    </row>
    <row r="608" spans="1:47" ht="18" customHeight="1" x14ac:dyDescent="0.25">
      <c r="A608" s="16">
        <v>607</v>
      </c>
      <c r="B608" s="148" t="s">
        <v>487</v>
      </c>
      <c r="C608" s="150" t="s">
        <v>681</v>
      </c>
      <c r="D608" s="18">
        <v>377.18602060000001</v>
      </c>
      <c r="E608" s="150" t="s">
        <v>844</v>
      </c>
      <c r="F608" s="150" t="s">
        <v>845</v>
      </c>
      <c r="G608" s="18" t="s">
        <v>904</v>
      </c>
      <c r="H608" s="19" t="s">
        <v>704</v>
      </c>
      <c r="I608" s="20">
        <v>681971.568264</v>
      </c>
      <c r="J608" s="20">
        <v>496192.11583600001</v>
      </c>
      <c r="K608" s="20">
        <v>185779.45242799996</v>
      </c>
      <c r="L608" s="20">
        <v>124693.419371</v>
      </c>
      <c r="M608" s="20">
        <v>73655.258400999999</v>
      </c>
      <c r="N608" s="20">
        <v>130150.57961799999</v>
      </c>
      <c r="O608" s="153">
        <v>40994.074721999998</v>
      </c>
      <c r="P608" s="21">
        <v>2238.8898133866842</v>
      </c>
      <c r="Q608" s="20">
        <v>279503.81783000001</v>
      </c>
      <c r="R608" s="20">
        <v>307275.91422699997</v>
      </c>
      <c r="S608" s="20">
        <v>768294.08180000004</v>
      </c>
      <c r="T608" s="20">
        <v>1424167.9850399999</v>
      </c>
      <c r="U608" s="20">
        <v>2265140.6463049999</v>
      </c>
      <c r="V608" s="20">
        <v>339938.26925800001</v>
      </c>
      <c r="W608" s="20">
        <v>850210.51325399999</v>
      </c>
      <c r="X608" s="20">
        <v>773043.64002199995</v>
      </c>
      <c r="Y608" s="20">
        <v>1661830.4451230001</v>
      </c>
      <c r="Z608" s="20">
        <v>603310.20118199999</v>
      </c>
      <c r="AA608" s="21">
        <v>32949.763420657378</v>
      </c>
      <c r="AB608" s="22">
        <v>0.27241524584509119</v>
      </c>
      <c r="AC608" s="22">
        <v>6.0111119920076582E-2</v>
      </c>
      <c r="AD608" s="23">
        <v>1.8097805444828068E-2</v>
      </c>
      <c r="AE608" s="23">
        <v>6.794858539054166E-2</v>
      </c>
      <c r="AF608" s="24">
        <v>1.7670235967325445</v>
      </c>
      <c r="AG608" s="27">
        <v>-9.6348410396011483E-2</v>
      </c>
      <c r="AH608" s="27">
        <v>0.9036515896039885</v>
      </c>
      <c r="AI608" s="27">
        <v>0.57490498688290648</v>
      </c>
      <c r="AJ608" s="27">
        <v>-8.325210902857263</v>
      </c>
      <c r="AK608" s="27">
        <v>1.7752606017632084</v>
      </c>
      <c r="AL608" s="27">
        <v>2.2194110787355554</v>
      </c>
      <c r="AM608" s="27">
        <v>0.47885612893119894</v>
      </c>
      <c r="AN608" s="23">
        <v>0.73365441913457041</v>
      </c>
      <c r="AO608" s="23">
        <v>1.2813369283454179</v>
      </c>
      <c r="AP608" s="23">
        <v>2.7545207123419373</v>
      </c>
      <c r="AQ608" s="24">
        <v>48.8</v>
      </c>
      <c r="AR608" s="65" t="s">
        <v>78</v>
      </c>
      <c r="AS608" s="157">
        <v>0.2</v>
      </c>
      <c r="AU608" s="32"/>
    </row>
    <row r="609" spans="1:47" ht="18" customHeight="1" x14ac:dyDescent="0.25">
      <c r="A609" s="16">
        <v>608</v>
      </c>
      <c r="B609" s="148" t="s">
        <v>490</v>
      </c>
      <c r="C609" s="150" t="s">
        <v>681</v>
      </c>
      <c r="D609" s="18">
        <v>396.57377250000002</v>
      </c>
      <c r="E609" s="150" t="s">
        <v>833</v>
      </c>
      <c r="F609" s="150" t="s">
        <v>837</v>
      </c>
      <c r="G609" s="18" t="s">
        <v>836</v>
      </c>
      <c r="H609" s="19" t="s">
        <v>704</v>
      </c>
      <c r="I609" s="20">
        <v>835982.97065300005</v>
      </c>
      <c r="J609" s="20">
        <v>727526.89973099995</v>
      </c>
      <c r="K609" s="20">
        <v>108456.070922</v>
      </c>
      <c r="L609" s="20">
        <v>89270.680498000002</v>
      </c>
      <c r="M609" s="20">
        <v>47178.249909999999</v>
      </c>
      <c r="N609" s="20">
        <v>102714.156265</v>
      </c>
      <c r="O609" s="153">
        <v>55535.906354999999</v>
      </c>
      <c r="P609" s="21">
        <v>5671.5909203942629</v>
      </c>
      <c r="Q609" s="20">
        <v>304442.10254599998</v>
      </c>
      <c r="R609" s="20">
        <v>53924.425863999997</v>
      </c>
      <c r="S609" s="20">
        <v>498392.51066700002</v>
      </c>
      <c r="T609" s="20">
        <v>649048.18318000005</v>
      </c>
      <c r="U609" s="20">
        <v>1159989.5258810001</v>
      </c>
      <c r="V609" s="20">
        <v>361769.08545299998</v>
      </c>
      <c r="W609" s="20">
        <v>439894.03110999998</v>
      </c>
      <c r="X609" s="20">
        <v>205681.821593</v>
      </c>
      <c r="Y609" s="20">
        <v>645575.85270299995</v>
      </c>
      <c r="Z609" s="20">
        <v>514413.67317800003</v>
      </c>
      <c r="AA609" s="21">
        <v>52534.371177329936</v>
      </c>
      <c r="AB609" s="22">
        <v>0.12973478495295565</v>
      </c>
      <c r="AC609" s="22">
        <v>6.6431863213218312E-2</v>
      </c>
      <c r="AD609" s="23">
        <v>4.7876213634619719E-2</v>
      </c>
      <c r="AE609" s="23">
        <v>0.10795962325788176</v>
      </c>
      <c r="AF609" s="24">
        <v>2.1771506247252401</v>
      </c>
      <c r="AG609" s="27">
        <v>0.13298311734166701</v>
      </c>
      <c r="AH609" s="27">
        <v>1.1329831173416669</v>
      </c>
      <c r="AI609" s="27">
        <v>0.44090256835628844</v>
      </c>
      <c r="AJ609" s="27">
        <v>14.290678612226678</v>
      </c>
      <c r="AK609" s="27">
        <v>2.3897052794170399</v>
      </c>
      <c r="AL609" s="27">
        <v>15.502862705694621</v>
      </c>
      <c r="AM609" s="27">
        <v>1.288013728899319</v>
      </c>
      <c r="AN609" s="23">
        <v>0.55653593269533341</v>
      </c>
      <c r="AO609" s="23">
        <v>0.39983739219511166</v>
      </c>
      <c r="AP609" s="23">
        <v>1.254974131450846</v>
      </c>
      <c r="AQ609" s="24">
        <v>70.400000000000006</v>
      </c>
      <c r="AR609" s="65" t="s">
        <v>68</v>
      </c>
      <c r="AS609" s="157">
        <v>0.3</v>
      </c>
      <c r="AU609" s="32"/>
    </row>
    <row r="610" spans="1:47" ht="18" customHeight="1" x14ac:dyDescent="0.25">
      <c r="A610" s="16">
        <v>609</v>
      </c>
      <c r="B610" s="148" t="s">
        <v>493</v>
      </c>
      <c r="C610" s="150" t="s">
        <v>681</v>
      </c>
      <c r="D610" s="18">
        <v>43.169000000000004</v>
      </c>
      <c r="E610" s="150" t="s">
        <v>829</v>
      </c>
      <c r="F610" s="150" t="s">
        <v>859</v>
      </c>
      <c r="G610" s="18" t="s">
        <v>858</v>
      </c>
      <c r="H610" s="19" t="s">
        <v>704</v>
      </c>
      <c r="I610" s="20">
        <v>487408.17674600001</v>
      </c>
      <c r="J610" s="20">
        <v>427423.287228</v>
      </c>
      <c r="K610" s="20">
        <v>59984.889518000025</v>
      </c>
      <c r="L610" s="20">
        <v>13433.998283999999</v>
      </c>
      <c r="M610" s="20">
        <v>0</v>
      </c>
      <c r="N610" s="20">
        <v>12976.994107</v>
      </c>
      <c r="O610" s="153">
        <v>10328.116421999999</v>
      </c>
      <c r="P610" s="21">
        <v>2344.634829057889</v>
      </c>
      <c r="Q610" s="20">
        <v>34845.735732000001</v>
      </c>
      <c r="R610" s="20">
        <v>35584.611182000001</v>
      </c>
      <c r="S610" s="20">
        <v>86270.455606999996</v>
      </c>
      <c r="T610" s="20">
        <v>1237.305255</v>
      </c>
      <c r="U610" s="20">
        <v>107798.783409</v>
      </c>
      <c r="V610" s="20">
        <v>0</v>
      </c>
      <c r="W610" s="20">
        <v>38379.561132000003</v>
      </c>
      <c r="X610" s="20">
        <v>0</v>
      </c>
      <c r="Y610" s="20">
        <v>38379.561132000003</v>
      </c>
      <c r="Z610" s="20">
        <v>69419.222276</v>
      </c>
      <c r="AA610" s="21">
        <v>15759.187803859251</v>
      </c>
      <c r="AB610" s="22">
        <v>0.12306910794658166</v>
      </c>
      <c r="AC610" s="22">
        <v>2.1189871066488543E-2</v>
      </c>
      <c r="AD610" s="23">
        <v>9.5809211341597728E-2</v>
      </c>
      <c r="AE610" s="23">
        <v>0.14877891286273734</v>
      </c>
      <c r="AF610" s="24">
        <v>100</v>
      </c>
      <c r="AG610" s="27">
        <v>1.2478228792217652</v>
      </c>
      <c r="AH610" s="27">
        <v>2.2478228792217654</v>
      </c>
      <c r="AI610" s="27">
        <v>1.3398985907664076</v>
      </c>
      <c r="AJ610" s="27">
        <v>10.17747072985736</v>
      </c>
      <c r="AK610" s="27">
        <v>12.26615763017117</v>
      </c>
      <c r="AL610" s="27">
        <v>13.69716179426878</v>
      </c>
      <c r="AM610" s="27">
        <v>393.92718553191628</v>
      </c>
      <c r="AN610" s="23">
        <v>0.35602963148836186</v>
      </c>
      <c r="AO610" s="23">
        <v>0</v>
      </c>
      <c r="AP610" s="23">
        <v>0.55286648097855162</v>
      </c>
      <c r="AQ610" s="24">
        <v>86</v>
      </c>
      <c r="AR610" s="65" t="s">
        <v>64</v>
      </c>
      <c r="AS610" s="157">
        <v>0.5</v>
      </c>
      <c r="AU610" s="32"/>
    </row>
    <row r="611" spans="1:47" ht="18" customHeight="1" x14ac:dyDescent="0.25">
      <c r="A611" s="16">
        <v>610</v>
      </c>
      <c r="B611" s="148" t="s">
        <v>494</v>
      </c>
      <c r="C611" s="150" t="s">
        <v>681</v>
      </c>
      <c r="D611" s="18">
        <v>137.23254320000001</v>
      </c>
      <c r="E611" s="150" t="s">
        <v>844</v>
      </c>
      <c r="F611" s="150" t="s">
        <v>879</v>
      </c>
      <c r="G611" s="18" t="s">
        <v>880</v>
      </c>
      <c r="H611" s="19" t="s">
        <v>704</v>
      </c>
      <c r="I611" s="20">
        <v>215894.199249</v>
      </c>
      <c r="J611" s="20">
        <v>179793.56510199999</v>
      </c>
      <c r="K611" s="20">
        <v>36100.634147000019</v>
      </c>
      <c r="L611" s="20">
        <v>-6619.0555430000004</v>
      </c>
      <c r="M611" s="20">
        <v>4122.8185890000004</v>
      </c>
      <c r="N611" s="20">
        <v>-6754.9051629999994</v>
      </c>
      <c r="O611" s="153">
        <v>-11142.024426</v>
      </c>
      <c r="P611" s="21">
        <v>-2037.8898952927077</v>
      </c>
      <c r="Q611" s="20">
        <v>108055.215652</v>
      </c>
      <c r="R611" s="20">
        <v>45131.275719999998</v>
      </c>
      <c r="S611" s="20">
        <v>164252.06805999999</v>
      </c>
      <c r="T611" s="20">
        <v>30172.89662</v>
      </c>
      <c r="U611" s="20">
        <v>196939.06791799999</v>
      </c>
      <c r="V611" s="20">
        <v>76057.525211999993</v>
      </c>
      <c r="W611" s="20">
        <v>128260.36566700001</v>
      </c>
      <c r="X611" s="20">
        <v>0</v>
      </c>
      <c r="Y611" s="20">
        <v>128529.566937</v>
      </c>
      <c r="Z611" s="20">
        <v>68409.500981000005</v>
      </c>
      <c r="AA611" s="21">
        <v>12512.181400884365</v>
      </c>
      <c r="AB611" s="22">
        <v>0.16721447020150651</v>
      </c>
      <c r="AC611" s="22">
        <v>-5.1608725314335226E-2</v>
      </c>
      <c r="AD611" s="23">
        <v>-5.6575998575555522E-2</v>
      </c>
      <c r="AE611" s="23">
        <v>-0.16287247043498498</v>
      </c>
      <c r="AF611" s="24">
        <v>-1.6384192069528865</v>
      </c>
      <c r="AG611" s="27">
        <v>0.28061437534370182</v>
      </c>
      <c r="AH611" s="27">
        <v>1.2806143753437018</v>
      </c>
      <c r="AI611" s="27">
        <v>0.43814667232356747</v>
      </c>
      <c r="AJ611" s="27">
        <v>5.9984436660320126</v>
      </c>
      <c r="AK611" s="27">
        <v>1.6639045511790822</v>
      </c>
      <c r="AL611" s="27">
        <v>4.7836936981004978</v>
      </c>
      <c r="AM611" s="27">
        <v>7.1552361037122063</v>
      </c>
      <c r="AN611" s="23">
        <v>0.65263621025421004</v>
      </c>
      <c r="AO611" s="23">
        <v>0</v>
      </c>
      <c r="AP611" s="23">
        <v>1.8788262608829391</v>
      </c>
      <c r="AQ611" s="24">
        <v>57.6</v>
      </c>
      <c r="AR611" s="65" t="s">
        <v>75</v>
      </c>
      <c r="AS611" s="157">
        <v>0.2</v>
      </c>
      <c r="AU611" s="32"/>
    </row>
    <row r="612" spans="1:47" ht="18" customHeight="1" x14ac:dyDescent="0.25">
      <c r="A612" s="16">
        <v>611</v>
      </c>
      <c r="B612" s="148" t="s">
        <v>495</v>
      </c>
      <c r="C612" s="150" t="s">
        <v>681</v>
      </c>
      <c r="D612" s="18">
        <v>21.859500000000004</v>
      </c>
      <c r="E612" s="150" t="s">
        <v>848</v>
      </c>
      <c r="F612" s="150" t="s">
        <v>849</v>
      </c>
      <c r="G612" s="18" t="s">
        <v>847</v>
      </c>
      <c r="H612" s="19" t="s">
        <v>704</v>
      </c>
      <c r="I612" s="20">
        <v>83091.612909999996</v>
      </c>
      <c r="J612" s="20">
        <v>87708.010974000004</v>
      </c>
      <c r="K612" s="20">
        <v>-4616.3980639999991</v>
      </c>
      <c r="L612" s="20">
        <v>-5892.7913790000002</v>
      </c>
      <c r="M612" s="20">
        <v>11.25</v>
      </c>
      <c r="N612" s="20">
        <v>-5268.1008419999998</v>
      </c>
      <c r="O612" s="153">
        <v>-5390.7549580000004</v>
      </c>
      <c r="P612" s="21">
        <v>-320.59202842699972</v>
      </c>
      <c r="Q612" s="20">
        <v>21957.757805000001</v>
      </c>
      <c r="R612" s="20">
        <v>118945.49834999999</v>
      </c>
      <c r="S612" s="20">
        <v>169763.55617200001</v>
      </c>
      <c r="T612" s="20">
        <v>29556.109916000001</v>
      </c>
      <c r="U612" s="20">
        <v>248060.36350800001</v>
      </c>
      <c r="V612" s="20">
        <v>300</v>
      </c>
      <c r="W612" s="20">
        <v>80825.765851000004</v>
      </c>
      <c r="X612" s="20">
        <v>0</v>
      </c>
      <c r="Y612" s="20">
        <v>81049.765851000004</v>
      </c>
      <c r="Z612" s="20">
        <v>167010.59765700001</v>
      </c>
      <c r="AA612" s="21">
        <v>9932.2389329170383</v>
      </c>
      <c r="AB612" s="22">
        <v>-5.5557930606067465E-2</v>
      </c>
      <c r="AC612" s="22">
        <v>-6.4877245358553243E-2</v>
      </c>
      <c r="AD612" s="23">
        <v>-2.1731625648553674E-2</v>
      </c>
      <c r="AE612" s="23">
        <v>-3.2277921482990725E-2</v>
      </c>
      <c r="AF612" s="24">
        <v>-468.27563040000001</v>
      </c>
      <c r="AG612" s="27">
        <v>1.1003643378394248</v>
      </c>
      <c r="AH612" s="27">
        <v>2.1003643378394248</v>
      </c>
      <c r="AI612" s="27">
        <v>1.8286965401537398</v>
      </c>
      <c r="AJ612" s="27">
        <v>0.93426666673525827</v>
      </c>
      <c r="AK612" s="27">
        <v>3.9943974131105504</v>
      </c>
      <c r="AL612" s="27">
        <v>0.69856879043459819</v>
      </c>
      <c r="AM612" s="27">
        <v>2.8113176309788628</v>
      </c>
      <c r="AN612" s="23">
        <v>0.32673404450762294</v>
      </c>
      <c r="AO612" s="23">
        <v>0</v>
      </c>
      <c r="AP612" s="23">
        <v>0.48529714274453961</v>
      </c>
      <c r="AQ612" s="24">
        <v>69.2</v>
      </c>
      <c r="AR612" s="65" t="s">
        <v>71</v>
      </c>
      <c r="AS612" s="157">
        <v>0.3</v>
      </c>
      <c r="AU612" s="32"/>
    </row>
    <row r="613" spans="1:47" ht="18" customHeight="1" x14ac:dyDescent="0.25">
      <c r="A613" s="16">
        <v>612</v>
      </c>
      <c r="B613" s="148" t="s">
        <v>497</v>
      </c>
      <c r="C613" s="150" t="s">
        <v>681</v>
      </c>
      <c r="D613" s="18">
        <v>88.2</v>
      </c>
      <c r="E613" s="150" t="s">
        <v>848</v>
      </c>
      <c r="F613" s="150" t="s">
        <v>888</v>
      </c>
      <c r="G613" s="18" t="s">
        <v>882</v>
      </c>
      <c r="H613" s="19" t="s">
        <v>704</v>
      </c>
      <c r="I613" s="20">
        <v>552016.12850500003</v>
      </c>
      <c r="J613" s="20" t="e">
        <v>#N/A</v>
      </c>
      <c r="K613" s="20" t="e">
        <v>#N/A</v>
      </c>
      <c r="L613" s="20" t="e">
        <v>#N/A</v>
      </c>
      <c r="M613" s="20" t="e">
        <v>#N/A</v>
      </c>
      <c r="N613" s="20" t="e">
        <v>#N/A</v>
      </c>
      <c r="O613" s="153">
        <v>-3736.38978</v>
      </c>
      <c r="P613" s="21">
        <v>-148.74163136942676</v>
      </c>
      <c r="Q613" s="20" t="e">
        <v>#N/A</v>
      </c>
      <c r="R613" s="20" t="e">
        <v>#N/A</v>
      </c>
      <c r="S613" s="20" t="e">
        <v>#N/A</v>
      </c>
      <c r="T613" s="20" t="e">
        <v>#N/A</v>
      </c>
      <c r="U613" s="20" t="e">
        <v>#N/A</v>
      </c>
      <c r="V613" s="20" t="e">
        <v>#N/A</v>
      </c>
      <c r="W613" s="20" t="e">
        <v>#N/A</v>
      </c>
      <c r="X613" s="20" t="e">
        <v>#N/A</v>
      </c>
      <c r="Y613" s="20" t="e">
        <v>#N/A</v>
      </c>
      <c r="Z613" s="20" t="e">
        <v>#N/A</v>
      </c>
      <c r="AA613" s="21" t="e">
        <v>#N/A</v>
      </c>
      <c r="AB613" s="22" t="e">
        <v>#N/A</v>
      </c>
      <c r="AC613" s="22">
        <v>-6.7686242974803893E-3</v>
      </c>
      <c r="AD613" s="23" t="e">
        <v>#N/A</v>
      </c>
      <c r="AE613" s="23" t="e">
        <v>#N/A</v>
      </c>
      <c r="AF613" s="24" t="e">
        <v>#N/A</v>
      </c>
      <c r="AG613" s="27" t="e">
        <v>#N/A</v>
      </c>
      <c r="AH613" s="27" t="e">
        <v>#N/A</v>
      </c>
      <c r="AI613" s="27" t="e">
        <v>#N/A</v>
      </c>
      <c r="AJ613" s="27" t="e">
        <v>#N/A</v>
      </c>
      <c r="AK613" s="27" t="e">
        <v>#N/A</v>
      </c>
      <c r="AL613" s="27" t="e">
        <v>#N/A</v>
      </c>
      <c r="AM613" s="27" t="e">
        <v>#N/A</v>
      </c>
      <c r="AN613" s="23" t="e">
        <v>#N/A</v>
      </c>
      <c r="AO613" s="23" t="e">
        <v>#N/A</v>
      </c>
      <c r="AP613" s="23" t="e">
        <v>#N/A</v>
      </c>
      <c r="AQ613" s="24" t="e">
        <v>#N/A</v>
      </c>
      <c r="AR613" s="65" t="e">
        <v>#N/A</v>
      </c>
      <c r="AS613" s="157" t="e">
        <v>#N/A</v>
      </c>
      <c r="AU613" s="32"/>
    </row>
    <row r="614" spans="1:47" ht="18" customHeight="1" x14ac:dyDescent="0.25">
      <c r="A614" s="16">
        <v>613</v>
      </c>
      <c r="B614" s="148" t="s">
        <v>498</v>
      </c>
      <c r="C614" s="150" t="s">
        <v>681</v>
      </c>
      <c r="D614" s="18">
        <v>165.6</v>
      </c>
      <c r="E614" s="150" t="s">
        <v>871</v>
      </c>
      <c r="F614" s="150" t="s">
        <v>881</v>
      </c>
      <c r="G614" s="18" t="s">
        <v>880</v>
      </c>
      <c r="H614" s="19" t="s">
        <v>704</v>
      </c>
      <c r="I614" s="20">
        <v>389724.79816399998</v>
      </c>
      <c r="J614" s="20">
        <v>294934.70923400001</v>
      </c>
      <c r="K614" s="20">
        <v>94790.088929999984</v>
      </c>
      <c r="L614" s="20">
        <v>90462.268840000004</v>
      </c>
      <c r="M614" s="20">
        <v>211.67047199999999</v>
      </c>
      <c r="N614" s="20">
        <v>90283.787415999992</v>
      </c>
      <c r="O614" s="153">
        <v>88255.350321999998</v>
      </c>
      <c r="P614" s="21">
        <v>4903.0750178888893</v>
      </c>
      <c r="Q614" s="20">
        <v>17420.576023000001</v>
      </c>
      <c r="R614" s="20">
        <v>57893.498490999998</v>
      </c>
      <c r="S614" s="20">
        <v>142864.68120600001</v>
      </c>
      <c r="T614" s="20">
        <v>201954.98827</v>
      </c>
      <c r="U614" s="20">
        <v>348766.79363899998</v>
      </c>
      <c r="V614" s="20">
        <v>2550.9999979999998</v>
      </c>
      <c r="W614" s="20">
        <v>13043.575697</v>
      </c>
      <c r="X614" s="20">
        <v>0</v>
      </c>
      <c r="Y614" s="20">
        <v>13043.575697</v>
      </c>
      <c r="Z614" s="20">
        <v>335723.21794200002</v>
      </c>
      <c r="AA614" s="21">
        <v>18651.289885666665</v>
      </c>
      <c r="AB614" s="22">
        <v>0.24322313944752214</v>
      </c>
      <c r="AC614" s="22">
        <v>0.22645556746137896</v>
      </c>
      <c r="AD614" s="23">
        <v>0.25304975109915701</v>
      </c>
      <c r="AE614" s="23">
        <v>0.26288128316834825</v>
      </c>
      <c r="AF614" s="24">
        <v>426.52991020873236</v>
      </c>
      <c r="AG614" s="27">
        <v>9.9528770733364667</v>
      </c>
      <c r="AH614" s="27">
        <v>10.952877073336465</v>
      </c>
      <c r="AI614" s="27">
        <v>9.6173095550671679</v>
      </c>
      <c r="AJ614" s="27">
        <v>3.0020141689286555</v>
      </c>
      <c r="AK614" s="27">
        <v>16.930250115989519</v>
      </c>
      <c r="AL614" s="27">
        <v>6.7317541403131091</v>
      </c>
      <c r="AM614" s="27">
        <v>1.929760693224198</v>
      </c>
      <c r="AN614" s="23">
        <v>3.7399132987703775E-2</v>
      </c>
      <c r="AO614" s="23">
        <v>0</v>
      </c>
      <c r="AP614" s="23">
        <v>3.8852170478281982E-2</v>
      </c>
      <c r="AQ614" s="24">
        <v>92.4</v>
      </c>
      <c r="AR614" s="65" t="s">
        <v>61</v>
      </c>
      <c r="AS614" s="157">
        <v>0.5</v>
      </c>
      <c r="AU614" s="32"/>
    </row>
    <row r="615" spans="1:47" ht="18" customHeight="1" x14ac:dyDescent="0.25">
      <c r="A615" s="16">
        <v>614</v>
      </c>
      <c r="B615" s="148" t="s">
        <v>503</v>
      </c>
      <c r="C615" s="150" t="s">
        <v>681</v>
      </c>
      <c r="D615" s="18">
        <v>29.684862000000003</v>
      </c>
      <c r="E615" s="150" t="s">
        <v>848</v>
      </c>
      <c r="F615" s="150" t="s">
        <v>889</v>
      </c>
      <c r="G615" s="18" t="s">
        <v>890</v>
      </c>
      <c r="H615" s="19" t="s">
        <v>704</v>
      </c>
      <c r="I615" s="20">
        <v>305874.28915500001</v>
      </c>
      <c r="J615" s="20">
        <v>279507.56864100002</v>
      </c>
      <c r="K615" s="20">
        <v>26366.720513999997</v>
      </c>
      <c r="L615" s="20">
        <v>8161.33835</v>
      </c>
      <c r="M615" s="20">
        <v>4098.0956699999997</v>
      </c>
      <c r="N615" s="20">
        <v>8227.0739049999993</v>
      </c>
      <c r="O615" s="153">
        <v>4128.9782349999996</v>
      </c>
      <c r="P615" s="21">
        <v>834.56239109348053</v>
      </c>
      <c r="Q615" s="20">
        <v>139988.30738099999</v>
      </c>
      <c r="R615" s="20">
        <v>54051.672865</v>
      </c>
      <c r="S615" s="20">
        <v>241564.01653200001</v>
      </c>
      <c r="T615" s="20">
        <v>19869.528268999999</v>
      </c>
      <c r="U615" s="20">
        <v>264241.127439</v>
      </c>
      <c r="V615" s="20">
        <v>87450.400867000004</v>
      </c>
      <c r="W615" s="20">
        <v>202854.72705099999</v>
      </c>
      <c r="X615" s="20">
        <v>0</v>
      </c>
      <c r="Y615" s="20">
        <v>202854.72705099999</v>
      </c>
      <c r="Z615" s="20">
        <v>61386.400388000002</v>
      </c>
      <c r="AA615" s="21">
        <v>12407.617132530379</v>
      </c>
      <c r="AB615" s="22">
        <v>8.6201166455801115E-2</v>
      </c>
      <c r="AC615" s="22">
        <v>1.3498938555465393E-2</v>
      </c>
      <c r="AD615" s="23">
        <v>1.5625797070341268E-2</v>
      </c>
      <c r="AE615" s="23">
        <v>6.7262100545109407E-2</v>
      </c>
      <c r="AF615" s="24">
        <v>2.0075358331007433</v>
      </c>
      <c r="AG615" s="27">
        <v>0.19082271359280703</v>
      </c>
      <c r="AH615" s="27">
        <v>1.1908227135928071</v>
      </c>
      <c r="AI615" s="27">
        <v>0.50073128996132643</v>
      </c>
      <c r="AJ615" s="27">
        <v>7.9018316599465015</v>
      </c>
      <c r="AK615" s="27">
        <v>1.9966493907257312</v>
      </c>
      <c r="AL615" s="27">
        <v>5.6589236362573772</v>
      </c>
      <c r="AM615" s="27">
        <v>15.394139458872727</v>
      </c>
      <c r="AN615" s="23">
        <v>0.76768794099937743</v>
      </c>
      <c r="AO615" s="23">
        <v>0</v>
      </c>
      <c r="AP615" s="23">
        <v>3.3045548487748539</v>
      </c>
      <c r="AQ615" s="24">
        <v>62.4</v>
      </c>
      <c r="AR615" s="65" t="s">
        <v>73</v>
      </c>
      <c r="AS615" s="157">
        <v>0.3</v>
      </c>
      <c r="AU615" s="32"/>
    </row>
    <row r="616" spans="1:47" ht="18" customHeight="1" x14ac:dyDescent="0.25">
      <c r="A616" s="16">
        <v>615</v>
      </c>
      <c r="B616" s="148" t="s">
        <v>506</v>
      </c>
      <c r="C616" s="150" t="s">
        <v>681</v>
      </c>
      <c r="D616" s="18">
        <v>70.819125</v>
      </c>
      <c r="E616" s="150" t="s">
        <v>829</v>
      </c>
      <c r="F616" s="150" t="s">
        <v>859</v>
      </c>
      <c r="G616" s="18" t="s">
        <v>858</v>
      </c>
      <c r="H616" s="19" t="s">
        <v>704</v>
      </c>
      <c r="I616" s="20">
        <v>408689.12191699998</v>
      </c>
      <c r="J616" s="20">
        <v>319437.12549399998</v>
      </c>
      <c r="K616" s="20">
        <v>89251.996423000004</v>
      </c>
      <c r="L616" s="20">
        <v>17961.555122999998</v>
      </c>
      <c r="M616" s="20">
        <v>77.559346000000005</v>
      </c>
      <c r="N616" s="20">
        <v>18859.667619</v>
      </c>
      <c r="O616" s="153">
        <v>16505.213594000001</v>
      </c>
      <c r="P616" s="21">
        <v>2913.269119393949</v>
      </c>
      <c r="Q616" s="20">
        <v>58653.458467999997</v>
      </c>
      <c r="R616" s="20">
        <v>55378.835322999999</v>
      </c>
      <c r="S616" s="20">
        <v>142773.09525000001</v>
      </c>
      <c r="T616" s="20">
        <v>37162.113215999998</v>
      </c>
      <c r="U616" s="20">
        <v>191441.19341499999</v>
      </c>
      <c r="V616" s="20">
        <v>0</v>
      </c>
      <c r="W616" s="20">
        <v>71214.167705</v>
      </c>
      <c r="X616" s="20">
        <v>0</v>
      </c>
      <c r="Y616" s="20">
        <v>71236.167705</v>
      </c>
      <c r="Z616" s="20">
        <v>120205.02571</v>
      </c>
      <c r="AA616" s="21">
        <v>21216.907457907731</v>
      </c>
      <c r="AB616" s="22">
        <v>0.21838603387424158</v>
      </c>
      <c r="AC616" s="22">
        <v>4.0385742386732815E-2</v>
      </c>
      <c r="AD616" s="23">
        <v>8.6215580354331245E-2</v>
      </c>
      <c r="AE616" s="23">
        <v>0.13730884791638884</v>
      </c>
      <c r="AF616" s="24">
        <v>243.16434564829876</v>
      </c>
      <c r="AG616" s="27">
        <v>1.0048411692660393</v>
      </c>
      <c r="AH616" s="27">
        <v>2.0048411692660393</v>
      </c>
      <c r="AI616" s="27">
        <v>1.1812205280620574</v>
      </c>
      <c r="AJ616" s="27">
        <v>5.7112248036416533</v>
      </c>
      <c r="AK616" s="27">
        <v>5.446177153701476</v>
      </c>
      <c r="AL616" s="27">
        <v>7.379879326340089</v>
      </c>
      <c r="AM616" s="27">
        <v>10.997467219949174</v>
      </c>
      <c r="AN616" s="23">
        <v>0.3721046992774254</v>
      </c>
      <c r="AO616" s="23">
        <v>0</v>
      </c>
      <c r="AP616" s="23">
        <v>0.59262220763431672</v>
      </c>
      <c r="AQ616" s="24">
        <v>82</v>
      </c>
      <c r="AR616" s="65" t="s">
        <v>64</v>
      </c>
      <c r="AS616" s="157">
        <v>0.5</v>
      </c>
      <c r="AU616" s="32"/>
    </row>
    <row r="617" spans="1:47" ht="18" customHeight="1" x14ac:dyDescent="0.25">
      <c r="A617" s="16">
        <v>616</v>
      </c>
      <c r="B617" s="148" t="s">
        <v>509</v>
      </c>
      <c r="C617" s="150" t="s">
        <v>681</v>
      </c>
      <c r="D617" s="18">
        <v>52.945615799999992</v>
      </c>
      <c r="E617" s="150" t="s">
        <v>848</v>
      </c>
      <c r="F617" s="150" t="s">
        <v>887</v>
      </c>
      <c r="G617" s="18" t="s">
        <v>882</v>
      </c>
      <c r="H617" s="19" t="s">
        <v>704</v>
      </c>
      <c r="I617" s="20">
        <v>216650.180766</v>
      </c>
      <c r="J617" s="20">
        <v>200993.40397700001</v>
      </c>
      <c r="K617" s="20">
        <v>15656.776788999989</v>
      </c>
      <c r="L617" s="20">
        <v>4575.086969</v>
      </c>
      <c r="M617" s="20">
        <v>290.871917</v>
      </c>
      <c r="N617" s="20">
        <v>5334.1786110000003</v>
      </c>
      <c r="O617" s="153">
        <v>4017.956381</v>
      </c>
      <c r="P617" s="21">
        <v>500.8632294460914</v>
      </c>
      <c r="Q617" s="20">
        <v>30374.574142000001</v>
      </c>
      <c r="R617" s="20">
        <v>101878.77492700001</v>
      </c>
      <c r="S617" s="20">
        <v>149664.59747499999</v>
      </c>
      <c r="T617" s="20">
        <v>8564.7758310000008</v>
      </c>
      <c r="U617" s="20">
        <v>171820.07747600001</v>
      </c>
      <c r="V617" s="20">
        <v>12043.965099999999</v>
      </c>
      <c r="W617" s="20">
        <v>32648.616297</v>
      </c>
      <c r="X617" s="20">
        <v>0</v>
      </c>
      <c r="Y617" s="20">
        <v>32648.616297</v>
      </c>
      <c r="Z617" s="20">
        <v>139171.46117900001</v>
      </c>
      <c r="AA617" s="21">
        <v>17348.587411866501</v>
      </c>
      <c r="AB617" s="22">
        <v>7.2267545467273778E-2</v>
      </c>
      <c r="AC617" s="22">
        <v>1.8545825195224384E-2</v>
      </c>
      <c r="AD617" s="23">
        <v>2.3384673316546676E-2</v>
      </c>
      <c r="AE617" s="23">
        <v>2.8870548221320833E-2</v>
      </c>
      <c r="AF617" s="24">
        <v>18.338582376792328</v>
      </c>
      <c r="AG617" s="27">
        <v>3.5841023127449443</v>
      </c>
      <c r="AH617" s="27">
        <v>4.5841023127449443</v>
      </c>
      <c r="AI617" s="27">
        <v>3.6537543351863659</v>
      </c>
      <c r="AJ617" s="27">
        <v>1.851458053720376</v>
      </c>
      <c r="AK617" s="27">
        <v>6.6171595702828077</v>
      </c>
      <c r="AL617" s="27">
        <v>2.1265487430648635</v>
      </c>
      <c r="AM617" s="27">
        <v>25.295487592546191</v>
      </c>
      <c r="AN617" s="23">
        <v>0.19001630529214719</v>
      </c>
      <c r="AO617" s="23">
        <v>0</v>
      </c>
      <c r="AP617" s="23">
        <v>0.2345927535747282</v>
      </c>
      <c r="AQ617" s="24">
        <v>76.800000000000011</v>
      </c>
      <c r="AR617" s="65" t="s">
        <v>66</v>
      </c>
      <c r="AS617" s="157">
        <v>0.5</v>
      </c>
      <c r="AU617" s="32"/>
    </row>
    <row r="618" spans="1:47" ht="18" customHeight="1" x14ac:dyDescent="0.25">
      <c r="A618" s="16">
        <v>617</v>
      </c>
      <c r="B618" s="148" t="s">
        <v>512</v>
      </c>
      <c r="C618" s="150" t="s">
        <v>681</v>
      </c>
      <c r="D618" s="18">
        <v>33.6</v>
      </c>
      <c r="E618" s="150" t="s">
        <v>844</v>
      </c>
      <c r="F618" s="150" t="s">
        <v>845</v>
      </c>
      <c r="G618" s="18" t="s">
        <v>893</v>
      </c>
      <c r="H618" s="19" t="s">
        <v>704</v>
      </c>
      <c r="I618" s="20">
        <v>25771.68</v>
      </c>
      <c r="J618" s="20" t="e">
        <v>#N/A</v>
      </c>
      <c r="K618" s="20" t="e">
        <v>#N/A</v>
      </c>
      <c r="L618" s="20" t="e">
        <v>#N/A</v>
      </c>
      <c r="M618" s="20" t="e">
        <v>#N/A</v>
      </c>
      <c r="N618" s="20" t="e">
        <v>#N/A</v>
      </c>
      <c r="O618" s="153">
        <v>2471.0385630000001</v>
      </c>
      <c r="P618" s="21">
        <v>117.668503</v>
      </c>
      <c r="Q618" s="20" t="e">
        <v>#N/A</v>
      </c>
      <c r="R618" s="20" t="e">
        <v>#N/A</v>
      </c>
      <c r="S618" s="20" t="e">
        <v>#N/A</v>
      </c>
      <c r="T618" s="20" t="e">
        <v>#N/A</v>
      </c>
      <c r="U618" s="20" t="e">
        <v>#N/A</v>
      </c>
      <c r="V618" s="20" t="e">
        <v>#N/A</v>
      </c>
      <c r="W618" s="20" t="e">
        <v>#N/A</v>
      </c>
      <c r="X618" s="20" t="e">
        <v>#N/A</v>
      </c>
      <c r="Y618" s="20" t="e">
        <v>#N/A</v>
      </c>
      <c r="Z618" s="20" t="e">
        <v>#N/A</v>
      </c>
      <c r="AA618" s="21" t="e">
        <v>#N/A</v>
      </c>
      <c r="AB618" s="22" t="e">
        <v>#N/A</v>
      </c>
      <c r="AC618" s="22">
        <v>9.5881935636326382E-2</v>
      </c>
      <c r="AD618" s="23" t="e">
        <v>#N/A</v>
      </c>
      <c r="AE618" s="23" t="e">
        <v>#N/A</v>
      </c>
      <c r="AF618" s="24" t="e">
        <v>#N/A</v>
      </c>
      <c r="AG618" s="27" t="e">
        <v>#N/A</v>
      </c>
      <c r="AH618" s="27" t="e">
        <v>#N/A</v>
      </c>
      <c r="AI618" s="27" t="e">
        <v>#N/A</v>
      </c>
      <c r="AJ618" s="27" t="e">
        <v>#N/A</v>
      </c>
      <c r="AK618" s="27" t="e">
        <v>#N/A</v>
      </c>
      <c r="AL618" s="27" t="e">
        <v>#N/A</v>
      </c>
      <c r="AM618" s="27" t="e">
        <v>#N/A</v>
      </c>
      <c r="AN618" s="23" t="e">
        <v>#N/A</v>
      </c>
      <c r="AO618" s="23" t="e">
        <v>#N/A</v>
      </c>
      <c r="AP618" s="23" t="e">
        <v>#N/A</v>
      </c>
      <c r="AQ618" s="24" t="e">
        <v>#N/A</v>
      </c>
      <c r="AR618" s="65" t="e">
        <v>#N/A</v>
      </c>
      <c r="AS618" s="157" t="e">
        <v>#N/A</v>
      </c>
      <c r="AU618" s="32"/>
    </row>
    <row r="619" spans="1:47" ht="18" customHeight="1" x14ac:dyDescent="0.25">
      <c r="A619" s="16">
        <v>618</v>
      </c>
      <c r="B619" s="148" t="s">
        <v>515</v>
      </c>
      <c r="C619" s="150" t="s">
        <v>681</v>
      </c>
      <c r="D619" s="18">
        <v>103.08423210000001</v>
      </c>
      <c r="E619" s="150" t="s">
        <v>844</v>
      </c>
      <c r="F619" s="150" t="s">
        <v>845</v>
      </c>
      <c r="G619" s="18" t="s">
        <v>904</v>
      </c>
      <c r="H619" s="19" t="s">
        <v>704</v>
      </c>
      <c r="I619" s="20">
        <v>1237281.0283850001</v>
      </c>
      <c r="J619" s="20">
        <v>1133568.9282190001</v>
      </c>
      <c r="K619" s="20">
        <v>103712.10016599996</v>
      </c>
      <c r="L619" s="20">
        <v>38361.785479999999</v>
      </c>
      <c r="M619" s="20">
        <v>16719.918889</v>
      </c>
      <c r="N619" s="20">
        <v>44443.060513000004</v>
      </c>
      <c r="O619" s="153">
        <v>22178.513298999998</v>
      </c>
      <c r="P619" s="21">
        <v>1785.7402304081381</v>
      </c>
      <c r="Q619" s="20">
        <v>601106.421967</v>
      </c>
      <c r="R619" s="20">
        <v>396175.22286099999</v>
      </c>
      <c r="S619" s="20">
        <v>1345493.406803</v>
      </c>
      <c r="T619" s="20">
        <v>70623.236929999999</v>
      </c>
      <c r="U619" s="20">
        <v>1426652.8632739999</v>
      </c>
      <c r="V619" s="20">
        <v>310295.81284700002</v>
      </c>
      <c r="W619" s="20">
        <v>1291735.9831419999</v>
      </c>
      <c r="X619" s="20">
        <v>100</v>
      </c>
      <c r="Y619" s="20">
        <v>1291835.9831419999</v>
      </c>
      <c r="Z619" s="20">
        <v>134816.88013199999</v>
      </c>
      <c r="AA619" s="21">
        <v>10855.007427422062</v>
      </c>
      <c r="AB619" s="22">
        <v>8.3822589845553061E-2</v>
      </c>
      <c r="AC619" s="22">
        <v>1.7925202755229505E-2</v>
      </c>
      <c r="AD619" s="23">
        <v>1.5545837302077065E-2</v>
      </c>
      <c r="AE619" s="23">
        <v>0.16450843008149194</v>
      </c>
      <c r="AF619" s="24">
        <v>2.6580906766383299</v>
      </c>
      <c r="AG619" s="27">
        <v>4.1616417257527592E-2</v>
      </c>
      <c r="AH619" s="27">
        <v>1.0416164172575275</v>
      </c>
      <c r="AI619" s="27">
        <v>0.57626867606905541</v>
      </c>
      <c r="AJ619" s="27">
        <v>23.016003076848008</v>
      </c>
      <c r="AK619" s="27">
        <v>1.8858040553112434</v>
      </c>
      <c r="AL619" s="27">
        <v>3.1230651413531385</v>
      </c>
      <c r="AM619" s="27">
        <v>17.519460763478772</v>
      </c>
      <c r="AN619" s="23">
        <v>0.90550127252216694</v>
      </c>
      <c r="AO619" s="23">
        <v>7.4174687844793185E-4</v>
      </c>
      <c r="AP619" s="23">
        <v>9.5821530796229357</v>
      </c>
      <c r="AQ619" s="24">
        <v>55.6</v>
      </c>
      <c r="AR619" s="65" t="s">
        <v>77</v>
      </c>
      <c r="AS619" s="157">
        <v>0.2</v>
      </c>
      <c r="AU619" s="32"/>
    </row>
    <row r="620" spans="1:47" ht="18" customHeight="1" x14ac:dyDescent="0.25">
      <c r="A620" s="16">
        <v>619</v>
      </c>
      <c r="B620" s="148" t="s">
        <v>947</v>
      </c>
      <c r="C620" s="150" t="s">
        <v>681</v>
      </c>
      <c r="D620" s="18">
        <v>1095.5</v>
      </c>
      <c r="E620" s="150" t="s">
        <v>833</v>
      </c>
      <c r="F620" s="150" t="s">
        <v>834</v>
      </c>
      <c r="G620" s="18" t="s">
        <v>836</v>
      </c>
      <c r="H620" s="19" t="s">
        <v>704</v>
      </c>
      <c r="I620" s="20">
        <v>1972783.9555240001</v>
      </c>
      <c r="J620" s="20">
        <v>1836448.5521730001</v>
      </c>
      <c r="K620" s="20">
        <v>136335.40335099993</v>
      </c>
      <c r="L620" s="20">
        <v>84173.958635999996</v>
      </c>
      <c r="M620" s="20">
        <v>39967.268200999999</v>
      </c>
      <c r="N620" s="20">
        <v>84409.636129999999</v>
      </c>
      <c r="O620" s="153">
        <v>35386.567532000001</v>
      </c>
      <c r="P620" s="21">
        <v>1011.0447866285714</v>
      </c>
      <c r="Q620" s="20">
        <v>516241.83893299999</v>
      </c>
      <c r="R620" s="20">
        <v>57329.568691</v>
      </c>
      <c r="S620" s="20">
        <v>773887.38129199995</v>
      </c>
      <c r="T620" s="20">
        <v>369134.47960800002</v>
      </c>
      <c r="U620" s="20">
        <v>1177892.999474</v>
      </c>
      <c r="V620" s="20">
        <v>610363.43031900004</v>
      </c>
      <c r="W620" s="20">
        <v>710167.00757599995</v>
      </c>
      <c r="X620" s="20">
        <v>43548.410171000003</v>
      </c>
      <c r="Y620" s="20">
        <v>753715.417747</v>
      </c>
      <c r="Z620" s="20">
        <v>424177.58172700001</v>
      </c>
      <c r="AA620" s="21">
        <v>12119.359477914286</v>
      </c>
      <c r="AB620" s="22">
        <v>6.9108126599086855E-2</v>
      </c>
      <c r="AC620" s="22">
        <v>1.7937375977188953E-2</v>
      </c>
      <c r="AD620" s="23">
        <v>3.0042259821394839E-2</v>
      </c>
      <c r="AE620" s="23">
        <v>8.342394566899751E-2</v>
      </c>
      <c r="AF620" s="24">
        <v>2.1119691169657684</v>
      </c>
      <c r="AG620" s="27">
        <v>8.9725899733776121E-2</v>
      </c>
      <c r="AH620" s="27">
        <v>1.0897258997337762</v>
      </c>
      <c r="AI620" s="27">
        <v>0.36279570806649658</v>
      </c>
      <c r="AJ620" s="27">
        <v>30.960018601219218</v>
      </c>
      <c r="AK620" s="27">
        <v>3.5573415668297703</v>
      </c>
      <c r="AL620" s="27">
        <v>34.411282006272998</v>
      </c>
      <c r="AM620" s="27">
        <v>5.3443502693624971</v>
      </c>
      <c r="AN620" s="23">
        <v>0.63988445307305442</v>
      </c>
      <c r="AO620" s="23">
        <v>0.10266551568731346</v>
      </c>
      <c r="AP620" s="23">
        <v>1.7768864980518702</v>
      </c>
      <c r="AQ620" s="24">
        <v>66</v>
      </c>
      <c r="AR620" s="65" t="s">
        <v>71</v>
      </c>
      <c r="AS620" s="157">
        <v>0.3</v>
      </c>
      <c r="AU620" s="32"/>
    </row>
    <row r="621" spans="1:47" ht="18" customHeight="1" x14ac:dyDescent="0.25">
      <c r="A621" s="16">
        <v>620</v>
      </c>
      <c r="B621" s="148" t="s">
        <v>518</v>
      </c>
      <c r="C621" s="150" t="s">
        <v>681</v>
      </c>
      <c r="D621" s="18">
        <v>25.674760000000003</v>
      </c>
      <c r="E621" s="150" t="s">
        <v>848</v>
      </c>
      <c r="F621" s="150" t="s">
        <v>864</v>
      </c>
      <c r="G621" s="18" t="s">
        <v>893</v>
      </c>
      <c r="H621" s="19" t="s">
        <v>704</v>
      </c>
      <c r="I621" s="20">
        <v>75489.990279000005</v>
      </c>
      <c r="J621" s="20">
        <v>68314.967390999998</v>
      </c>
      <c r="K621" s="20">
        <v>7175.022888000005</v>
      </c>
      <c r="L621" s="20">
        <v>2061.0949209999999</v>
      </c>
      <c r="M621" s="20">
        <v>1926.79303</v>
      </c>
      <c r="N621" s="20">
        <v>2206.5191500000001</v>
      </c>
      <c r="O621" s="153">
        <v>195.77283399999999</v>
      </c>
      <c r="P621" s="21">
        <v>129.6268466774373</v>
      </c>
      <c r="Q621" s="20">
        <v>18576.892026000001</v>
      </c>
      <c r="R621" s="20">
        <v>20590.709459999998</v>
      </c>
      <c r="S621" s="20">
        <v>47911.409081999998</v>
      </c>
      <c r="T621" s="20">
        <v>9641.429983</v>
      </c>
      <c r="U621" s="20">
        <v>57670.138311000002</v>
      </c>
      <c r="V621" s="20">
        <v>11695.818793</v>
      </c>
      <c r="W621" s="20">
        <v>34067.169097999998</v>
      </c>
      <c r="X621" s="20">
        <v>0</v>
      </c>
      <c r="Y621" s="20">
        <v>34067.169097999998</v>
      </c>
      <c r="Z621" s="20">
        <v>23602.969214000001</v>
      </c>
      <c r="AA621" s="21">
        <v>15628.207493974627</v>
      </c>
      <c r="AB621" s="22">
        <v>9.5046016849150011E-2</v>
      </c>
      <c r="AC621" s="22">
        <v>2.5933614943710035E-3</v>
      </c>
      <c r="AD621" s="23">
        <v>3.3947002683476879E-3</v>
      </c>
      <c r="AE621" s="23">
        <v>8.2944155129380144E-3</v>
      </c>
      <c r="AF621" s="24">
        <v>1.1451770458189794</v>
      </c>
      <c r="AG621" s="27">
        <v>0.40638069879462813</v>
      </c>
      <c r="AH621" s="27">
        <v>1.4063806987946281</v>
      </c>
      <c r="AI621" s="27">
        <v>0.86107879911049479</v>
      </c>
      <c r="AJ621" s="27">
        <v>5.452808559100748</v>
      </c>
      <c r="AK621" s="27">
        <v>3.6774163996532447</v>
      </c>
      <c r="AL621" s="27">
        <v>3.6662160876801577</v>
      </c>
      <c r="AM621" s="27">
        <v>7.8297504013518493</v>
      </c>
      <c r="AN621" s="23">
        <v>0.59072459501110697</v>
      </c>
      <c r="AO621" s="23">
        <v>0</v>
      </c>
      <c r="AP621" s="116">
        <v>1.4433425214058748</v>
      </c>
      <c r="AQ621" s="24">
        <v>72.400000000000006</v>
      </c>
      <c r="AR621" s="65" t="s">
        <v>68</v>
      </c>
      <c r="AS621" s="157">
        <v>0.3</v>
      </c>
      <c r="AU621" s="32"/>
    </row>
    <row r="622" spans="1:47" ht="18" customHeight="1" x14ac:dyDescent="0.25">
      <c r="A622" s="16">
        <v>621</v>
      </c>
      <c r="B622" s="148" t="s">
        <v>519</v>
      </c>
      <c r="C622" s="150" t="s">
        <v>681</v>
      </c>
      <c r="D622" s="18">
        <v>139.73325149999999</v>
      </c>
      <c r="E622" s="150" t="s">
        <v>842</v>
      </c>
      <c r="F622" s="150" t="s">
        <v>846</v>
      </c>
      <c r="G622" s="18" t="s">
        <v>847</v>
      </c>
      <c r="H622" s="19" t="s">
        <v>704</v>
      </c>
      <c r="I622" s="20">
        <v>3193652.5703810002</v>
      </c>
      <c r="J622" s="20">
        <v>2957645.7107560001</v>
      </c>
      <c r="K622" s="20">
        <v>236006.85962500013</v>
      </c>
      <c r="L622" s="20">
        <v>109622.043395</v>
      </c>
      <c r="M622" s="20">
        <v>65430.412346999998</v>
      </c>
      <c r="N622" s="20">
        <v>117178.371359</v>
      </c>
      <c r="O622" s="153">
        <v>41292.418711999999</v>
      </c>
      <c r="P622" s="21">
        <v>1270.6882474684273</v>
      </c>
      <c r="Q622" s="20">
        <v>459211.49069399998</v>
      </c>
      <c r="R622" s="20">
        <v>83310.757756999999</v>
      </c>
      <c r="S622" s="20">
        <v>765701.34285400005</v>
      </c>
      <c r="T622" s="20">
        <v>719708.922379</v>
      </c>
      <c r="U622" s="20">
        <v>1918782.4142799999</v>
      </c>
      <c r="V622" s="20">
        <v>578446.89442499995</v>
      </c>
      <c r="W622" s="20">
        <v>1179721.8938790001</v>
      </c>
      <c r="X622" s="20">
        <v>408942.44556600001</v>
      </c>
      <c r="Y622" s="20">
        <v>1588664.339445</v>
      </c>
      <c r="Z622" s="20">
        <v>330118.07483499998</v>
      </c>
      <c r="AA622" s="21">
        <v>10158.696706420662</v>
      </c>
      <c r="AB622" s="22">
        <v>7.3898727060609695E-2</v>
      </c>
      <c r="AC622" s="22">
        <v>1.2929527493052836E-2</v>
      </c>
      <c r="AD622" s="23">
        <v>2.152011525887081E-2</v>
      </c>
      <c r="AE622" s="23">
        <v>0.12508378625629277</v>
      </c>
      <c r="AF622" s="24">
        <v>1.790885417893483</v>
      </c>
      <c r="AG622" s="27">
        <v>-0.35094758618378635</v>
      </c>
      <c r="AH622" s="27">
        <v>0.64905241381621359</v>
      </c>
      <c r="AI622" s="27">
        <v>0.25979839295195417</v>
      </c>
      <c r="AJ622" s="27">
        <v>-7.7137537314860394</v>
      </c>
      <c r="AK622" s="27">
        <v>6.4407049272354904</v>
      </c>
      <c r="AL622" s="27">
        <v>38.33421584876487</v>
      </c>
      <c r="AM622" s="27">
        <v>4.4374225066216662</v>
      </c>
      <c r="AN622" s="23">
        <v>0.82795439838400187</v>
      </c>
      <c r="AO622" s="23">
        <v>1.2387762947254497</v>
      </c>
      <c r="AP622" s="23">
        <v>4.8124124685964205</v>
      </c>
      <c r="AQ622" s="24">
        <v>49.2</v>
      </c>
      <c r="AR622" s="65" t="s">
        <v>78</v>
      </c>
      <c r="AS622" s="157">
        <v>0.2</v>
      </c>
      <c r="AU622" s="32"/>
    </row>
    <row r="623" spans="1:47" ht="18" customHeight="1" x14ac:dyDescent="0.25">
      <c r="A623" s="16">
        <v>622</v>
      </c>
      <c r="B623" s="148" t="s">
        <v>524</v>
      </c>
      <c r="C623" s="150" t="s">
        <v>681</v>
      </c>
      <c r="D623" s="18">
        <v>214.77418399999999</v>
      </c>
      <c r="E623" s="150" t="s">
        <v>842</v>
      </c>
      <c r="F623" s="150" t="s">
        <v>846</v>
      </c>
      <c r="G623" s="18" t="s">
        <v>847</v>
      </c>
      <c r="H623" s="19" t="s">
        <v>704</v>
      </c>
      <c r="I623" s="20">
        <v>5907041.4548500003</v>
      </c>
      <c r="J623" s="20">
        <v>5453668.6408329997</v>
      </c>
      <c r="K623" s="20">
        <v>453372.8140170002</v>
      </c>
      <c r="L623" s="20">
        <v>178924.06118300001</v>
      </c>
      <c r="M623" s="20">
        <v>78163.985746999999</v>
      </c>
      <c r="N623" s="20">
        <v>189632.13812000002</v>
      </c>
      <c r="O623" s="153">
        <v>73828.076826999997</v>
      </c>
      <c r="P623" s="21">
        <v>2749.97955348302</v>
      </c>
      <c r="Q623" s="20">
        <v>255696.85778200001</v>
      </c>
      <c r="R623" s="20">
        <v>491810.70013399998</v>
      </c>
      <c r="S623" s="20">
        <v>798296.02607300004</v>
      </c>
      <c r="T623" s="20">
        <v>796712.27451100003</v>
      </c>
      <c r="U623" s="20">
        <v>2126188.2154270001</v>
      </c>
      <c r="V623" s="20">
        <v>340555.76384899998</v>
      </c>
      <c r="W623" s="20">
        <v>1535464.7568620001</v>
      </c>
      <c r="X623" s="20">
        <v>299559.13460699999</v>
      </c>
      <c r="Y623" s="20">
        <v>1837832.9428379999</v>
      </c>
      <c r="Z623" s="20">
        <v>288355.272589</v>
      </c>
      <c r="AA623" s="21">
        <v>10740.779630721354</v>
      </c>
      <c r="AB623" s="22">
        <v>7.6751249755451875E-2</v>
      </c>
      <c r="AC623" s="22">
        <v>1.2498317032527875E-2</v>
      </c>
      <c r="AD623" s="23">
        <v>3.4723208552904707E-2</v>
      </c>
      <c r="AE623" s="23">
        <v>0.25603165208020667</v>
      </c>
      <c r="AF623" s="24">
        <v>2.4260807110553246</v>
      </c>
      <c r="AG623" s="27">
        <v>-0.48009485564197363</v>
      </c>
      <c r="AH623" s="27">
        <v>0.51990514435802637</v>
      </c>
      <c r="AI623" s="27">
        <v>0.35337780686018455</v>
      </c>
      <c r="AJ623" s="27">
        <v>-8.0131470695014784</v>
      </c>
      <c r="AK623" s="27">
        <v>21.328649433317029</v>
      </c>
      <c r="AL623" s="27">
        <v>12.010803045237838</v>
      </c>
      <c r="AM623" s="27">
        <v>7.4142719320793438</v>
      </c>
      <c r="AN623" s="23">
        <v>0.86437923486887069</v>
      </c>
      <c r="AO623" s="23">
        <v>1.0388543684927487</v>
      </c>
      <c r="AP623" s="23">
        <v>6.3735021258220907</v>
      </c>
      <c r="AQ623" s="24">
        <v>50</v>
      </c>
      <c r="AR623" s="65" t="s">
        <v>78</v>
      </c>
      <c r="AS623" s="157">
        <v>0.2</v>
      </c>
      <c r="AU623" s="32"/>
    </row>
    <row r="624" spans="1:47" ht="18" customHeight="1" x14ac:dyDescent="0.25">
      <c r="A624" s="16">
        <v>623</v>
      </c>
      <c r="B624" s="148" t="s">
        <v>528</v>
      </c>
      <c r="C624" s="150" t="s">
        <v>681</v>
      </c>
      <c r="D624" s="18">
        <v>150.1393947</v>
      </c>
      <c r="E624" s="150" t="s">
        <v>842</v>
      </c>
      <c r="F624" s="150" t="s">
        <v>846</v>
      </c>
      <c r="G624" s="18" t="s">
        <v>847</v>
      </c>
      <c r="H624" s="19" t="s">
        <v>704</v>
      </c>
      <c r="I624" s="20">
        <v>3245008.1910040001</v>
      </c>
      <c r="J624" s="20">
        <v>2980931.7265289999</v>
      </c>
      <c r="K624" s="20">
        <v>264076.4644750001</v>
      </c>
      <c r="L624" s="20">
        <v>82984.324085</v>
      </c>
      <c r="M624" s="20" t="e">
        <v>#N/A</v>
      </c>
      <c r="N624" s="20" t="e">
        <v>#N/A</v>
      </c>
      <c r="O624" s="153">
        <v>48217.307200000003</v>
      </c>
      <c r="P624" s="21">
        <v>1637.8663788498675</v>
      </c>
      <c r="Q624" s="20">
        <v>318420.14847900002</v>
      </c>
      <c r="R624" s="20">
        <v>246594.39578699999</v>
      </c>
      <c r="S624" s="20">
        <v>647558.16803399997</v>
      </c>
      <c r="T624" s="20">
        <v>557322.69994900003</v>
      </c>
      <c r="U624" s="20">
        <v>1634590.8062779999</v>
      </c>
      <c r="V624" s="20">
        <v>347801.60616999998</v>
      </c>
      <c r="W624" s="20">
        <v>1008103.660613</v>
      </c>
      <c r="X624" s="20">
        <v>303856.61816700001</v>
      </c>
      <c r="Y624" s="20">
        <v>1319125.4668119999</v>
      </c>
      <c r="Z624" s="20">
        <v>315465.33946599998</v>
      </c>
      <c r="AA624" s="21">
        <v>10715.863311500349</v>
      </c>
      <c r="AB624" s="22">
        <v>8.1379290569154245E-2</v>
      </c>
      <c r="AC624" s="22">
        <v>1.4858916946240943E-2</v>
      </c>
      <c r="AD624" s="23">
        <v>2.9498090295633009E-2</v>
      </c>
      <c r="AE624" s="23">
        <v>0.15284502342355344</v>
      </c>
      <c r="AF624" s="24" t="e">
        <v>#N/A</v>
      </c>
      <c r="AG624" s="27">
        <v>-0.357647240721021</v>
      </c>
      <c r="AH624" s="27">
        <v>0.64235275927897906</v>
      </c>
      <c r="AI624" s="27">
        <v>0.32649223727137366</v>
      </c>
      <c r="AJ624" s="27">
        <v>-9.0002739121554214</v>
      </c>
      <c r="AK624" s="27">
        <v>9.3616303514964088</v>
      </c>
      <c r="AL624" s="27">
        <v>13.159294154466227</v>
      </c>
      <c r="AM624" s="27">
        <v>5.8224942054234416</v>
      </c>
      <c r="AN624" s="23">
        <v>0.80700653750505202</v>
      </c>
      <c r="AO624" s="23">
        <v>0.96320127809080236</v>
      </c>
      <c r="AP624" s="23">
        <v>4.1815226644072316</v>
      </c>
      <c r="AQ624" s="24" t="e">
        <v>#N/A</v>
      </c>
      <c r="AR624" s="65" t="e">
        <v>#N/A</v>
      </c>
      <c r="AS624" s="157" t="e">
        <v>#N/A</v>
      </c>
      <c r="AU624" s="32"/>
    </row>
    <row r="625" spans="1:47" ht="18" customHeight="1" x14ac:dyDescent="0.25">
      <c r="A625" s="16">
        <v>624</v>
      </c>
      <c r="B625" s="148" t="s">
        <v>922</v>
      </c>
      <c r="C625" s="150" t="s">
        <v>681</v>
      </c>
      <c r="D625" s="18">
        <v>119.70462240000001</v>
      </c>
      <c r="E625" s="150" t="s">
        <v>829</v>
      </c>
      <c r="F625" s="150" t="s">
        <v>866</v>
      </c>
      <c r="G625" s="18" t="s">
        <v>867</v>
      </c>
      <c r="H625" s="19" t="s">
        <v>704</v>
      </c>
      <c r="I625" s="20">
        <v>285538.25808200001</v>
      </c>
      <c r="J625" s="20">
        <v>224812.09736099999</v>
      </c>
      <c r="K625" s="20">
        <v>60726.160721000022</v>
      </c>
      <c r="L625" s="20">
        <v>27749.529941000001</v>
      </c>
      <c r="M625" s="20">
        <v>4964.2071820000001</v>
      </c>
      <c r="N625" s="20">
        <v>27517.243563000004</v>
      </c>
      <c r="O625" s="153">
        <v>20631.74409</v>
      </c>
      <c r="P625" s="21">
        <v>2238.3727385992593</v>
      </c>
      <c r="Q625" s="20">
        <v>123129.89217799999</v>
      </c>
      <c r="R625" s="20">
        <v>25339.824169</v>
      </c>
      <c r="S625" s="20">
        <v>176570.13790599999</v>
      </c>
      <c r="T625" s="20">
        <v>69283.134435999993</v>
      </c>
      <c r="U625" s="20">
        <v>250178.816789</v>
      </c>
      <c r="V625" s="20">
        <v>106342.042218</v>
      </c>
      <c r="W625" s="20">
        <v>138400.82874500001</v>
      </c>
      <c r="X625" s="20">
        <v>6449.3233769999997</v>
      </c>
      <c r="Y625" s="20">
        <v>144850.152122</v>
      </c>
      <c r="Z625" s="20">
        <v>105328.664667</v>
      </c>
      <c r="AA625" s="21">
        <v>11427.284603532316</v>
      </c>
      <c r="AB625" s="22">
        <v>0.21267258940677877</v>
      </c>
      <c r="AC625" s="22">
        <v>7.2255620765449363E-2</v>
      </c>
      <c r="AD625" s="23">
        <v>8.2467989715535137E-2</v>
      </c>
      <c r="AE625" s="23">
        <v>0.19587967012805041</v>
      </c>
      <c r="AF625" s="24">
        <v>5.5431295580845887</v>
      </c>
      <c r="AG625" s="27">
        <v>0.27578815464556183</v>
      </c>
      <c r="AH625" s="27">
        <v>1.2757881546455618</v>
      </c>
      <c r="AI625" s="27">
        <v>0.38612663097893929</v>
      </c>
      <c r="AJ625" s="27">
        <v>7.4808337996788445</v>
      </c>
      <c r="AK625" s="27">
        <v>1.8258125089235471</v>
      </c>
      <c r="AL625" s="27">
        <v>11.268359881964736</v>
      </c>
      <c r="AM625" s="27">
        <v>4.1213241924809969</v>
      </c>
      <c r="AN625" s="23">
        <v>0.5789864784761779</v>
      </c>
      <c r="AO625" s="23">
        <v>6.1230467483754256E-2</v>
      </c>
      <c r="AP625" s="23">
        <v>1.3752206256478088</v>
      </c>
      <c r="AQ625" s="24">
        <v>80.400000000000006</v>
      </c>
      <c r="AR625" s="65" t="s">
        <v>64</v>
      </c>
      <c r="AS625" s="157">
        <v>0.5</v>
      </c>
      <c r="AU625" s="32"/>
    </row>
    <row r="626" spans="1:47" ht="18" customHeight="1" x14ac:dyDescent="0.25">
      <c r="A626" s="16">
        <v>625</v>
      </c>
      <c r="B626" s="148" t="s">
        <v>531</v>
      </c>
      <c r="C626" s="150" t="s">
        <v>681</v>
      </c>
      <c r="D626" s="18">
        <v>172.22878799999998</v>
      </c>
      <c r="E626" s="150" t="s">
        <v>829</v>
      </c>
      <c r="F626" s="150" t="s">
        <v>866</v>
      </c>
      <c r="G626" s="18" t="s">
        <v>867</v>
      </c>
      <c r="H626" s="19" t="s">
        <v>704</v>
      </c>
      <c r="I626" s="20">
        <v>29158.402137000001</v>
      </c>
      <c r="J626" s="20">
        <v>13399.815318999999</v>
      </c>
      <c r="K626" s="20">
        <v>15758.586818</v>
      </c>
      <c r="L626" s="20">
        <v>9808.9080979999999</v>
      </c>
      <c r="M626" s="20">
        <v>0</v>
      </c>
      <c r="N626" s="20">
        <v>11993.289309</v>
      </c>
      <c r="O626" s="153">
        <v>9521.8138290000006</v>
      </c>
      <c r="P626" s="21">
        <v>1669.632475354817</v>
      </c>
      <c r="Q626" s="20">
        <v>0</v>
      </c>
      <c r="R626" s="20" t="e">
        <v>#N/A</v>
      </c>
      <c r="S626" s="20">
        <v>52820.207630999997</v>
      </c>
      <c r="T626" s="20">
        <v>43755.330161999998</v>
      </c>
      <c r="U626" s="20">
        <v>98460.233557</v>
      </c>
      <c r="V626" s="20">
        <v>0</v>
      </c>
      <c r="W626" s="20">
        <v>6380.1008869999996</v>
      </c>
      <c r="X626" s="20">
        <v>0</v>
      </c>
      <c r="Y626" s="20">
        <v>6380.1008869999996</v>
      </c>
      <c r="Z626" s="20">
        <v>92080.132670000006</v>
      </c>
      <c r="AA626" s="21">
        <v>16146.081261594896</v>
      </c>
      <c r="AB626" s="22">
        <v>0.54044754386604199</v>
      </c>
      <c r="AC626" s="22">
        <v>0.32655471943428188</v>
      </c>
      <c r="AD626" s="23">
        <v>9.6707203355227575E-2</v>
      </c>
      <c r="AE626" s="23">
        <v>0.10340790736178247</v>
      </c>
      <c r="AF626" s="24">
        <v>100</v>
      </c>
      <c r="AG626" s="27">
        <v>7.2788984949478905</v>
      </c>
      <c r="AH626" s="27">
        <v>8.2788984949478905</v>
      </c>
      <c r="AI626" s="27">
        <v>8.2788984949478905</v>
      </c>
      <c r="AJ626" s="27">
        <v>0.62787112651861487</v>
      </c>
      <c r="AK626" s="27">
        <v>100</v>
      </c>
      <c r="AL626" s="27" t="e">
        <v>#N/A</v>
      </c>
      <c r="AM626" s="27">
        <v>0.66639657452117851</v>
      </c>
      <c r="AN626" s="23">
        <v>6.4798758407438373E-2</v>
      </c>
      <c r="AO626" s="23">
        <v>0</v>
      </c>
      <c r="AP626" s="23">
        <v>6.9288571834113535E-2</v>
      </c>
      <c r="AQ626" s="24" t="e">
        <v>#N/A</v>
      </c>
      <c r="AR626" s="65" t="e">
        <v>#N/A</v>
      </c>
      <c r="AS626" s="157" t="e">
        <v>#N/A</v>
      </c>
      <c r="AU626" s="32"/>
    </row>
    <row r="627" spans="1:47" ht="18" customHeight="1" x14ac:dyDescent="0.25">
      <c r="A627" s="16">
        <v>626</v>
      </c>
      <c r="B627" s="148" t="s">
        <v>532</v>
      </c>
      <c r="C627" s="150" t="s">
        <v>681</v>
      </c>
      <c r="D627" s="18">
        <v>80.783971199999996</v>
      </c>
      <c r="E627" s="150" t="s">
        <v>833</v>
      </c>
      <c r="F627" s="150" t="s">
        <v>838</v>
      </c>
      <c r="G627" s="18" t="s">
        <v>839</v>
      </c>
      <c r="H627" s="19" t="s">
        <v>704</v>
      </c>
      <c r="I627" s="20">
        <v>503662.44817500003</v>
      </c>
      <c r="J627" s="20">
        <v>416195.596395</v>
      </c>
      <c r="K627" s="20">
        <v>87466.851779999983</v>
      </c>
      <c r="L627" s="20">
        <v>27843.888636</v>
      </c>
      <c r="M627" s="20">
        <v>16932.669374000001</v>
      </c>
      <c r="N627" s="20">
        <v>27509.044634000002</v>
      </c>
      <c r="O627" s="153">
        <v>11763.964002000001</v>
      </c>
      <c r="P627" s="21">
        <v>698.98800926488741</v>
      </c>
      <c r="Q627" s="20">
        <v>115764.682764</v>
      </c>
      <c r="R627" s="20">
        <v>210483.103645</v>
      </c>
      <c r="S627" s="20">
        <v>407200.04997300002</v>
      </c>
      <c r="T627" s="20">
        <v>134584.063884</v>
      </c>
      <c r="U627" s="20">
        <v>582703.82754900004</v>
      </c>
      <c r="V627" s="20">
        <v>224816.69434700001</v>
      </c>
      <c r="W627" s="20">
        <v>306709.53256700002</v>
      </c>
      <c r="X627" s="20">
        <v>72164.109737000006</v>
      </c>
      <c r="Y627" s="20">
        <v>381273.96394799999</v>
      </c>
      <c r="Z627" s="20">
        <v>201429.86360099999</v>
      </c>
      <c r="AA627" s="21">
        <v>11968.504777898317</v>
      </c>
      <c r="AB627" s="22">
        <v>0.17366164997397063</v>
      </c>
      <c r="AC627" s="22">
        <v>2.3356841560505923E-2</v>
      </c>
      <c r="AD627" s="23">
        <v>2.0188581996247072E-2</v>
      </c>
      <c r="AE627" s="23">
        <v>5.8402283512947774E-2</v>
      </c>
      <c r="AF627" s="24">
        <v>1.6246135813789617</v>
      </c>
      <c r="AG627" s="27">
        <v>0.32764067215305109</v>
      </c>
      <c r="AH627" s="27">
        <v>1.3276406721530511</v>
      </c>
      <c r="AI627" s="27">
        <v>0.95019990011342947</v>
      </c>
      <c r="AJ627" s="27">
        <v>5.0120395553354751</v>
      </c>
      <c r="AK627" s="27">
        <v>3.5951862559280188</v>
      </c>
      <c r="AL627" s="27">
        <v>2.3928877874419565</v>
      </c>
      <c r="AM627" s="27">
        <v>3.7423632014048418</v>
      </c>
      <c r="AN627" s="23">
        <v>0.65431861937776337</v>
      </c>
      <c r="AO627" s="23">
        <v>0.35825923945391458</v>
      </c>
      <c r="AP627" s="23">
        <v>1.8928373237805596</v>
      </c>
      <c r="AQ627" s="24">
        <v>66.400000000000006</v>
      </c>
      <c r="AR627" s="65" t="s">
        <v>71</v>
      </c>
      <c r="AS627" s="157">
        <v>0.3</v>
      </c>
      <c r="AU627" s="32"/>
    </row>
    <row r="628" spans="1:47" ht="18" customHeight="1" x14ac:dyDescent="0.25">
      <c r="A628" s="16">
        <v>627</v>
      </c>
      <c r="B628" s="148" t="s">
        <v>533</v>
      </c>
      <c r="C628" s="150" t="s">
        <v>681</v>
      </c>
      <c r="D628" s="18">
        <v>151.94678099999999</v>
      </c>
      <c r="E628" s="150" t="s">
        <v>833</v>
      </c>
      <c r="F628" s="150" t="s">
        <v>835</v>
      </c>
      <c r="G628" s="18" t="s">
        <v>836</v>
      </c>
      <c r="H628" s="19" t="s">
        <v>704</v>
      </c>
      <c r="I628" s="20">
        <v>943676.70997099997</v>
      </c>
      <c r="J628" s="20">
        <v>769958.32591000001</v>
      </c>
      <c r="K628" s="20">
        <v>173718.38406100002</v>
      </c>
      <c r="L628" s="20">
        <v>24347.207631000001</v>
      </c>
      <c r="M628" s="20">
        <v>236.45727199999999</v>
      </c>
      <c r="N628" s="20">
        <v>24547.598379999999</v>
      </c>
      <c r="O628" s="153">
        <v>18143.768757999998</v>
      </c>
      <c r="P628" s="21">
        <v>1588.1358123763082</v>
      </c>
      <c r="Q628" s="20">
        <v>47895.198058000002</v>
      </c>
      <c r="R628" s="20">
        <v>33622.847292999999</v>
      </c>
      <c r="S628" s="20">
        <v>241468.78690199999</v>
      </c>
      <c r="T628" s="20">
        <v>83430.880587000007</v>
      </c>
      <c r="U628" s="20">
        <v>354839.255855</v>
      </c>
      <c r="V628" s="20">
        <v>0</v>
      </c>
      <c r="W628" s="20">
        <v>192322.897283</v>
      </c>
      <c r="X628" s="20">
        <v>0</v>
      </c>
      <c r="Y628" s="20">
        <v>204047.98744900001</v>
      </c>
      <c r="Z628" s="20">
        <v>150791.26840599999</v>
      </c>
      <c r="AA628" s="21">
        <v>13198.857235414549</v>
      </c>
      <c r="AB628" s="22">
        <v>0.1840867557983269</v>
      </c>
      <c r="AC628" s="22">
        <v>1.922667855028188E-2</v>
      </c>
      <c r="AD628" s="23">
        <v>5.1132360522743829E-2</v>
      </c>
      <c r="AE628" s="23">
        <v>0.12032373591518948</v>
      </c>
      <c r="AF628" s="24">
        <v>103.8140978806522</v>
      </c>
      <c r="AG628" s="27">
        <v>0.25553842165076485</v>
      </c>
      <c r="AH628" s="27">
        <v>1.2555384216507648</v>
      </c>
      <c r="AI628" s="27">
        <v>1.0065030819453578</v>
      </c>
      <c r="AJ628" s="27">
        <v>19.201538873073343</v>
      </c>
      <c r="AK628" s="27">
        <v>16.075898151159077</v>
      </c>
      <c r="AL628" s="27">
        <v>28.066531717183445</v>
      </c>
      <c r="AM628" s="27">
        <v>11.310880375845407</v>
      </c>
      <c r="AN628" s="23">
        <v>0.57504344314255162</v>
      </c>
      <c r="AO628" s="23">
        <v>0</v>
      </c>
      <c r="AP628" s="23">
        <v>1.3531817167265165</v>
      </c>
      <c r="AQ628" s="24">
        <v>82.399999999999991</v>
      </c>
      <c r="AR628" s="65" t="s">
        <v>64</v>
      </c>
      <c r="AS628" s="157">
        <v>0.5</v>
      </c>
      <c r="AU628" s="32"/>
    </row>
    <row r="629" spans="1:47" ht="18" customHeight="1" x14ac:dyDescent="0.25">
      <c r="A629" s="16">
        <v>628</v>
      </c>
      <c r="B629" s="148" t="s">
        <v>535</v>
      </c>
      <c r="C629" s="150" t="s">
        <v>681</v>
      </c>
      <c r="D629" s="18">
        <v>24.3</v>
      </c>
      <c r="E629" s="150" t="s">
        <v>829</v>
      </c>
      <c r="F629" s="150" t="s">
        <v>898</v>
      </c>
      <c r="G629" s="18" t="s">
        <v>900</v>
      </c>
      <c r="H629" s="19" t="s">
        <v>704</v>
      </c>
      <c r="I629" s="20">
        <v>289945.86841499998</v>
      </c>
      <c r="J629" s="20">
        <v>272446.84615900001</v>
      </c>
      <c r="K629" s="20">
        <v>17499.022255999997</v>
      </c>
      <c r="L629" s="20">
        <v>485.62523700000003</v>
      </c>
      <c r="M629" s="20">
        <v>677.86480500000005</v>
      </c>
      <c r="N629" s="20">
        <v>4224.1184459999995</v>
      </c>
      <c r="O629" s="153">
        <v>2835.6343259999999</v>
      </c>
      <c r="P629" s="21">
        <v>1050.2349355555555</v>
      </c>
      <c r="Q629" s="20">
        <v>30438.281072000002</v>
      </c>
      <c r="R629" s="20">
        <v>5545.1774850000002</v>
      </c>
      <c r="S629" s="20">
        <v>48842.708444000004</v>
      </c>
      <c r="T629" s="20">
        <v>12361.868570000001</v>
      </c>
      <c r="U629" s="20">
        <v>74216.294907999996</v>
      </c>
      <c r="V629" s="20">
        <v>13825.838</v>
      </c>
      <c r="W629" s="20">
        <v>36800.344333000001</v>
      </c>
      <c r="X629" s="20">
        <v>0</v>
      </c>
      <c r="Y629" s="20">
        <v>36800.344333000001</v>
      </c>
      <c r="Z629" s="20">
        <v>37415.950575000003</v>
      </c>
      <c r="AA629" s="21">
        <v>13857.759472222222</v>
      </c>
      <c r="AB629" s="22">
        <v>6.0352721532674569E-2</v>
      </c>
      <c r="AC629" s="22">
        <v>9.779874917691023E-3</v>
      </c>
      <c r="AD629" s="23">
        <v>3.8207705322868907E-2</v>
      </c>
      <c r="AE629" s="23">
        <v>7.578677762886156E-2</v>
      </c>
      <c r="AF629" s="24">
        <v>6.2315057734853179</v>
      </c>
      <c r="AG629" s="27">
        <v>0.3272350932923539</v>
      </c>
      <c r="AH629" s="27">
        <v>1.327235093292354</v>
      </c>
      <c r="AI629" s="27">
        <v>0.50011562950230837</v>
      </c>
      <c r="AJ629" s="27">
        <v>24.077155095331424</v>
      </c>
      <c r="AK629" s="27">
        <v>8.9507960556163688</v>
      </c>
      <c r="AL629" s="27">
        <v>52.287932928985406</v>
      </c>
      <c r="AM629" s="27">
        <v>23.454857716142179</v>
      </c>
      <c r="AN629" s="23">
        <v>0.49585262075691655</v>
      </c>
      <c r="AO629" s="23">
        <v>0</v>
      </c>
      <c r="AP629" s="23">
        <v>0.98354695704533757</v>
      </c>
      <c r="AQ629" s="24">
        <v>76.8</v>
      </c>
      <c r="AR629" s="65" t="s">
        <v>66</v>
      </c>
      <c r="AS629" s="157">
        <v>0.5</v>
      </c>
      <c r="AU629" s="32"/>
    </row>
    <row r="630" spans="1:47" ht="18" customHeight="1" x14ac:dyDescent="0.25">
      <c r="A630" s="16">
        <v>629</v>
      </c>
      <c r="B630" s="148" t="s">
        <v>536</v>
      </c>
      <c r="C630" s="150" t="s">
        <v>681</v>
      </c>
      <c r="D630" s="18">
        <v>169.5264588</v>
      </c>
      <c r="E630" s="150" t="s">
        <v>842</v>
      </c>
      <c r="F630" s="150" t="s">
        <v>846</v>
      </c>
      <c r="G630" s="18" t="s">
        <v>847</v>
      </c>
      <c r="H630" s="19" t="s">
        <v>704</v>
      </c>
      <c r="I630" s="20">
        <v>2322721.2280270001</v>
      </c>
      <c r="J630" s="20">
        <v>2111058.4117999999</v>
      </c>
      <c r="K630" s="20">
        <v>211662.81622699989</v>
      </c>
      <c r="L630" s="20">
        <v>101909.53329599999</v>
      </c>
      <c r="M630" s="20">
        <v>10960.30574</v>
      </c>
      <c r="N630" s="20">
        <v>116487.08260699999</v>
      </c>
      <c r="O630" s="153">
        <v>84537.515195999993</v>
      </c>
      <c r="P630" s="21">
        <v>3440.8130682453684</v>
      </c>
      <c r="Q630" s="20">
        <v>313836.24134900002</v>
      </c>
      <c r="R630" s="20">
        <v>128326.087606</v>
      </c>
      <c r="S630" s="20">
        <v>510705.28611400002</v>
      </c>
      <c r="T630" s="20">
        <v>296159.10845200001</v>
      </c>
      <c r="U630" s="20">
        <v>1142703.1061720001</v>
      </c>
      <c r="V630" s="20">
        <v>178717.90131399999</v>
      </c>
      <c r="W630" s="20">
        <v>668545.18008700002</v>
      </c>
      <c r="X630" s="20">
        <v>149226.07500000001</v>
      </c>
      <c r="Y630" s="20">
        <v>825556.58224799996</v>
      </c>
      <c r="Z630" s="20">
        <v>317146.52392399998</v>
      </c>
      <c r="AA630" s="21">
        <v>12908.374483639011</v>
      </c>
      <c r="AB630" s="22">
        <v>9.1127085623957382E-2</v>
      </c>
      <c r="AC630" s="22">
        <v>3.6395893823129646E-2</v>
      </c>
      <c r="AD630" s="23">
        <v>7.3980297016253471E-2</v>
      </c>
      <c r="AE630" s="23">
        <v>0.26655665069265683</v>
      </c>
      <c r="AF630" s="24">
        <v>10.628086968584874</v>
      </c>
      <c r="AG630" s="27">
        <v>-0.23609458070202491</v>
      </c>
      <c r="AH630" s="27">
        <v>0.76390541929797506</v>
      </c>
      <c r="AI630" s="27">
        <v>0.29447380764809461</v>
      </c>
      <c r="AJ630" s="27">
        <v>-14.715679094566063</v>
      </c>
      <c r="AK630" s="27">
        <v>6.7266240594960731</v>
      </c>
      <c r="AL630" s="27">
        <v>18.100148390391659</v>
      </c>
      <c r="AM630" s="27">
        <v>7.842815438524509</v>
      </c>
      <c r="AN630" s="23">
        <v>0.72245938405958698</v>
      </c>
      <c r="AO630" s="23">
        <v>0.47052722871955577</v>
      </c>
      <c r="AP630" s="23">
        <v>2.60307624385577</v>
      </c>
      <c r="AQ630" s="24">
        <v>60.000000000000007</v>
      </c>
      <c r="AR630" s="65" t="s">
        <v>73</v>
      </c>
      <c r="AS630" s="157">
        <v>0.3</v>
      </c>
      <c r="AU630" s="32"/>
    </row>
    <row r="631" spans="1:47" ht="18" customHeight="1" x14ac:dyDescent="0.25">
      <c r="A631" s="16">
        <v>630</v>
      </c>
      <c r="B631" s="148" t="s">
        <v>537</v>
      </c>
      <c r="C631" s="150" t="s">
        <v>681</v>
      </c>
      <c r="D631" s="18">
        <v>462.84155119999997</v>
      </c>
      <c r="E631" s="150" t="s">
        <v>795</v>
      </c>
      <c r="F631" s="150" t="s">
        <v>852</v>
      </c>
      <c r="G631" s="18" t="s">
        <v>850</v>
      </c>
      <c r="H631" s="19" t="s">
        <v>704</v>
      </c>
      <c r="I631" s="20">
        <v>267249.05231699999</v>
      </c>
      <c r="J631" s="20">
        <v>227269.66973200001</v>
      </c>
      <c r="K631" s="20">
        <v>39979.382585000021</v>
      </c>
      <c r="L631" s="20">
        <v>26665.324446999999</v>
      </c>
      <c r="M631" s="20">
        <v>2174.3131130000002</v>
      </c>
      <c r="N631" s="20">
        <v>99258.793640999997</v>
      </c>
      <c r="O631" s="153">
        <v>77640.338019000003</v>
      </c>
      <c r="P631" s="21">
        <v>939.38388154464383</v>
      </c>
      <c r="Q631" s="20">
        <v>59811.421102</v>
      </c>
      <c r="R631" s="20">
        <v>57169.426976000002</v>
      </c>
      <c r="S631" s="20">
        <v>518124.67478499998</v>
      </c>
      <c r="T631" s="20">
        <v>150940.70217500001</v>
      </c>
      <c r="U631" s="20">
        <v>1500043.3856490001</v>
      </c>
      <c r="V631" s="20">
        <v>44262.454172999998</v>
      </c>
      <c r="W631" s="20">
        <v>163422.55357799999</v>
      </c>
      <c r="X631" s="20">
        <v>24512.708326</v>
      </c>
      <c r="Y631" s="20">
        <v>310965.42483899998</v>
      </c>
      <c r="Z631" s="20">
        <v>1189077.9608100001</v>
      </c>
      <c r="AA631" s="21">
        <v>14386.859959465108</v>
      </c>
      <c r="AB631" s="22">
        <v>0.14959597513400383</v>
      </c>
      <c r="AC631" s="22">
        <v>0.29051679452507911</v>
      </c>
      <c r="AD631" s="23">
        <v>5.1758728288654521E-2</v>
      </c>
      <c r="AE631" s="23">
        <v>6.5294573255828742E-2</v>
      </c>
      <c r="AF631" s="24">
        <v>45.650643896475451</v>
      </c>
      <c r="AG631" s="27">
        <v>2.1704600340717608</v>
      </c>
      <c r="AH631" s="27">
        <v>3.1704600340717608</v>
      </c>
      <c r="AI631" s="27">
        <v>2.8044675820357412</v>
      </c>
      <c r="AJ631" s="27">
        <v>0.75344644516810366</v>
      </c>
      <c r="AK631" s="27">
        <v>3.7997704375628096</v>
      </c>
      <c r="AL631" s="27">
        <v>4.6746848176245042</v>
      </c>
      <c r="AM631" s="27">
        <v>1.7705565726542902</v>
      </c>
      <c r="AN631" s="23">
        <v>0.20730428720530605</v>
      </c>
      <c r="AO631" s="23">
        <v>2.0614887445480817E-2</v>
      </c>
      <c r="AP631" s="23">
        <v>0.26151811326750207</v>
      </c>
      <c r="AQ631" s="24">
        <v>86.8</v>
      </c>
      <c r="AR631" s="65" t="s">
        <v>64</v>
      </c>
      <c r="AS631" s="157">
        <v>0.5</v>
      </c>
      <c r="AU631" s="32"/>
    </row>
    <row r="632" spans="1:47" ht="18" customHeight="1" x14ac:dyDescent="0.25">
      <c r="A632" s="16">
        <v>631</v>
      </c>
      <c r="B632" s="148" t="s">
        <v>539</v>
      </c>
      <c r="C632" s="150" t="s">
        <v>681</v>
      </c>
      <c r="D632" s="18">
        <v>50.74</v>
      </c>
      <c r="E632" s="150" t="s">
        <v>844</v>
      </c>
      <c r="F632" s="150" t="s">
        <v>856</v>
      </c>
      <c r="G632" s="18" t="s">
        <v>862</v>
      </c>
      <c r="H632" s="19" t="s">
        <v>704</v>
      </c>
      <c r="I632" s="20">
        <v>142032.72558500001</v>
      </c>
      <c r="J632" s="20">
        <v>146964.15098999999</v>
      </c>
      <c r="K632" s="20">
        <v>-4931.4254050000072</v>
      </c>
      <c r="L632" s="20">
        <v>-12473.564955</v>
      </c>
      <c r="M632" s="20">
        <v>1571.962268</v>
      </c>
      <c r="N632" s="20">
        <v>-24172.733894000001</v>
      </c>
      <c r="O632" s="153">
        <v>-25930.559883000002</v>
      </c>
      <c r="P632" s="21">
        <v>-3015.1813817441862</v>
      </c>
      <c r="Q632" s="20">
        <v>6854.4205030000003</v>
      </c>
      <c r="R632" s="20">
        <v>2045.698314</v>
      </c>
      <c r="S632" s="20">
        <v>21811.709005000001</v>
      </c>
      <c r="T632" s="20">
        <v>96146.543621000004</v>
      </c>
      <c r="U632" s="20">
        <v>128877.096854</v>
      </c>
      <c r="V632" s="20">
        <v>4600</v>
      </c>
      <c r="W632" s="20">
        <v>25751.619873</v>
      </c>
      <c r="X632" s="20">
        <v>9655</v>
      </c>
      <c r="Y632" s="20">
        <v>35406.619873000003</v>
      </c>
      <c r="Z632" s="20">
        <v>93470.476981</v>
      </c>
      <c r="AA632" s="21">
        <v>10868.660114069768</v>
      </c>
      <c r="AB632" s="22">
        <v>-3.472034620675344E-2</v>
      </c>
      <c r="AC632" s="22">
        <v>-0.18256750179367476</v>
      </c>
      <c r="AD632" s="23">
        <v>-0.20120378652209828</v>
      </c>
      <c r="AE632" s="23">
        <v>-0.27741978772902781</v>
      </c>
      <c r="AF632" s="24">
        <v>-15.377426281837447</v>
      </c>
      <c r="AG632" s="27">
        <v>-0.15299662263696692</v>
      </c>
      <c r="AH632" s="27">
        <v>0.84700337736303311</v>
      </c>
      <c r="AI632" s="27">
        <v>0.58082903428076704</v>
      </c>
      <c r="AJ632" s="27">
        <v>-36.049730652180848</v>
      </c>
      <c r="AK632" s="27">
        <v>21.440784224673354</v>
      </c>
      <c r="AL632" s="27">
        <v>69.429947032258255</v>
      </c>
      <c r="AM632" s="27">
        <v>1.4772525380098811</v>
      </c>
      <c r="AN632" s="23">
        <v>0.27473166867741305</v>
      </c>
      <c r="AO632" s="23">
        <v>0.10329464780587991</v>
      </c>
      <c r="AP632" s="23">
        <v>0.37880003415620961</v>
      </c>
      <c r="AQ632" s="24">
        <v>58</v>
      </c>
      <c r="AR632" s="65" t="s">
        <v>75</v>
      </c>
      <c r="AS632" s="157">
        <v>0.2</v>
      </c>
      <c r="AU632" s="32"/>
    </row>
    <row r="633" spans="1:47" ht="18" customHeight="1" x14ac:dyDescent="0.25">
      <c r="A633" s="16">
        <v>632</v>
      </c>
      <c r="B633" s="148" t="s">
        <v>540</v>
      </c>
      <c r="C633" s="150" t="s">
        <v>681</v>
      </c>
      <c r="D633" s="18">
        <v>76.198847199999989</v>
      </c>
      <c r="E633" s="150" t="s">
        <v>844</v>
      </c>
      <c r="F633" s="150" t="s">
        <v>845</v>
      </c>
      <c r="G633" s="18" t="s">
        <v>904</v>
      </c>
      <c r="H633" s="19" t="s">
        <v>704</v>
      </c>
      <c r="I633" s="20">
        <v>813580.69066600001</v>
      </c>
      <c r="J633" s="20">
        <v>752408.96785799996</v>
      </c>
      <c r="K633" s="20">
        <v>61171.722808000042</v>
      </c>
      <c r="L633" s="20">
        <v>22342.849765999999</v>
      </c>
      <c r="M633" s="20">
        <v>16455.437900000001</v>
      </c>
      <c r="N633" s="20">
        <v>18364.437137000001</v>
      </c>
      <c r="O633" s="153">
        <v>-1000.431529</v>
      </c>
      <c r="P633" s="21">
        <v>-93.217471351718828</v>
      </c>
      <c r="Q633" s="20">
        <v>360020.077506</v>
      </c>
      <c r="R633" s="20">
        <v>196851.86110800001</v>
      </c>
      <c r="S633" s="20">
        <v>653186.70327099995</v>
      </c>
      <c r="T633" s="20">
        <v>61596.386593000003</v>
      </c>
      <c r="U633" s="20">
        <v>734079.02018200001</v>
      </c>
      <c r="V633" s="20">
        <v>145267.26336499999</v>
      </c>
      <c r="W633" s="20">
        <v>517887.62819399999</v>
      </c>
      <c r="X633" s="20">
        <v>56283.67</v>
      </c>
      <c r="Y633" s="20">
        <v>574171.29819400003</v>
      </c>
      <c r="Z633" s="20">
        <v>159907.721988</v>
      </c>
      <c r="AA633" s="21">
        <v>14899.76381315648</v>
      </c>
      <c r="AB633" s="22">
        <v>7.5188267752427429E-2</v>
      </c>
      <c r="AC633" s="22">
        <v>-1.2296647898330075E-3</v>
      </c>
      <c r="AD633" s="23">
        <v>-1.3628390152765342E-3</v>
      </c>
      <c r="AE633" s="23">
        <v>-6.2563053025986798E-3</v>
      </c>
      <c r="AF633" s="24">
        <v>1.1160102361663677</v>
      </c>
      <c r="AG633" s="27">
        <v>0.26125180002623488</v>
      </c>
      <c r="AH633" s="27">
        <v>1.2612518000262349</v>
      </c>
      <c r="AI633" s="27">
        <v>0.56608153932416427</v>
      </c>
      <c r="AJ633" s="27">
        <v>6.0132021612341671</v>
      </c>
      <c r="AK633" s="27">
        <v>2.0899083547512998</v>
      </c>
      <c r="AL633" s="27">
        <v>4.1329590997345989</v>
      </c>
      <c r="AM633" s="27">
        <v>13.208253530223439</v>
      </c>
      <c r="AN633" s="23">
        <v>0.78216551952628466</v>
      </c>
      <c r="AO633" s="23">
        <v>0.35197593524735288</v>
      </c>
      <c r="AP633" s="23">
        <v>3.5906414715675066</v>
      </c>
      <c r="AQ633" s="24">
        <v>58.399999999999991</v>
      </c>
      <c r="AR633" s="65" t="s">
        <v>75</v>
      </c>
      <c r="AS633" s="157">
        <v>0.2</v>
      </c>
      <c r="AU633" s="32"/>
    </row>
    <row r="634" spans="1:47" ht="18" customHeight="1" x14ac:dyDescent="0.25">
      <c r="A634" s="16">
        <v>633</v>
      </c>
      <c r="B634" s="148" t="s">
        <v>541</v>
      </c>
      <c r="C634" s="150" t="s">
        <v>681</v>
      </c>
      <c r="D634" s="18">
        <v>316.422057</v>
      </c>
      <c r="E634" s="150" t="s">
        <v>848</v>
      </c>
      <c r="F634" s="150" t="s">
        <v>895</v>
      </c>
      <c r="G634" s="18" t="s">
        <v>893</v>
      </c>
      <c r="H634" s="19" t="s">
        <v>704</v>
      </c>
      <c r="I634" s="20">
        <v>831692.47038499999</v>
      </c>
      <c r="J634" s="20">
        <v>718332.76759900001</v>
      </c>
      <c r="K634" s="20">
        <v>113359.70278599999</v>
      </c>
      <c r="L634" s="20">
        <v>63188.04305</v>
      </c>
      <c r="M634" s="20" t="e">
        <v>#N/A</v>
      </c>
      <c r="N634" s="20" t="e">
        <v>#N/A</v>
      </c>
      <c r="O634" s="153">
        <v>43599.649643999997</v>
      </c>
      <c r="P634" s="21">
        <v>1350.3374908886331</v>
      </c>
      <c r="Q634" s="20">
        <v>320591.13608899998</v>
      </c>
      <c r="R634" s="20">
        <v>66116.029018999994</v>
      </c>
      <c r="S634" s="20">
        <v>682748.80230600003</v>
      </c>
      <c r="T634" s="20">
        <v>309752.603458</v>
      </c>
      <c r="U634" s="20">
        <v>1016098.451391</v>
      </c>
      <c r="V634" s="20">
        <v>433994.039055</v>
      </c>
      <c r="W634" s="20">
        <v>549962.12794200005</v>
      </c>
      <c r="X634" s="20">
        <v>0</v>
      </c>
      <c r="Y634" s="20">
        <v>549962.12794200005</v>
      </c>
      <c r="Z634" s="20">
        <v>466136.32344900002</v>
      </c>
      <c r="AA634" s="21">
        <v>14436.844299385235</v>
      </c>
      <c r="AB634" s="22">
        <v>0.13630002293218368</v>
      </c>
      <c r="AC634" s="22">
        <v>5.2422801932807232E-2</v>
      </c>
      <c r="AD634" s="23">
        <v>4.2908883075565903E-2</v>
      </c>
      <c r="AE634" s="23">
        <v>9.3534117490353091E-2</v>
      </c>
      <c r="AF634" s="24" t="e">
        <v>#N/A</v>
      </c>
      <c r="AG634" s="27">
        <v>0.24144694264839248</v>
      </c>
      <c r="AH634" s="27">
        <v>1.2414469426483925</v>
      </c>
      <c r="AI634" s="27">
        <v>0.65851382816526194</v>
      </c>
      <c r="AJ634" s="27">
        <v>6.2633729955848763</v>
      </c>
      <c r="AK634" s="27">
        <v>2.2406507440042951</v>
      </c>
      <c r="AL634" s="27">
        <v>12.579286486579429</v>
      </c>
      <c r="AM634" s="27">
        <v>2.6850217273404482</v>
      </c>
      <c r="AN634" s="23">
        <v>0.54124885948711265</v>
      </c>
      <c r="AO634" s="23">
        <v>0</v>
      </c>
      <c r="AP634" s="23">
        <v>1.1798310929145417</v>
      </c>
      <c r="AQ634" s="24" t="e">
        <v>#N/A</v>
      </c>
      <c r="AR634" s="65" t="e">
        <v>#N/A</v>
      </c>
      <c r="AS634" s="157" t="e">
        <v>#N/A</v>
      </c>
      <c r="AU634" s="32"/>
    </row>
    <row r="635" spans="1:47" ht="18" customHeight="1" x14ac:dyDescent="0.25">
      <c r="A635" s="16">
        <v>634</v>
      </c>
      <c r="B635" s="148" t="s">
        <v>736</v>
      </c>
      <c r="C635" s="150" t="s">
        <v>681</v>
      </c>
      <c r="D635" s="18">
        <v>121.5</v>
      </c>
      <c r="E635" s="150" t="s">
        <v>842</v>
      </c>
      <c r="F635" s="150" t="s">
        <v>846</v>
      </c>
      <c r="G635" s="18" t="s">
        <v>847</v>
      </c>
      <c r="H635" s="19" t="s">
        <v>704</v>
      </c>
      <c r="I635" s="20">
        <v>5712483.1135569997</v>
      </c>
      <c r="J635" s="20">
        <v>5361164.7525300002</v>
      </c>
      <c r="K635" s="20">
        <v>351318.36102699983</v>
      </c>
      <c r="L635" s="20">
        <v>16557.783890999999</v>
      </c>
      <c r="M635" s="20">
        <v>18600.238255</v>
      </c>
      <c r="N635" s="20">
        <v>40578.284286000002</v>
      </c>
      <c r="O635" s="153">
        <v>13345.216585</v>
      </c>
      <c r="P635" s="21">
        <v>889.68110566666667</v>
      </c>
      <c r="Q635" s="20">
        <v>611207.66100299999</v>
      </c>
      <c r="R635" s="20">
        <v>39187.842928999999</v>
      </c>
      <c r="S635" s="20">
        <v>717903.63771299995</v>
      </c>
      <c r="T635" s="20">
        <v>90607.025710999995</v>
      </c>
      <c r="U635" s="20">
        <v>813130.50306400005</v>
      </c>
      <c r="V635" s="20">
        <v>270047.58439999999</v>
      </c>
      <c r="W635" s="20">
        <v>638214.41683500004</v>
      </c>
      <c r="X635" s="20">
        <v>0</v>
      </c>
      <c r="Y635" s="20">
        <v>638214.41683500004</v>
      </c>
      <c r="Z635" s="20">
        <v>174916.08622900001</v>
      </c>
      <c r="AA635" s="21">
        <v>11661.072415266666</v>
      </c>
      <c r="AB635" s="22">
        <v>6.150011370593688E-2</v>
      </c>
      <c r="AC635" s="22">
        <v>2.3361498528247406E-3</v>
      </c>
      <c r="AD635" s="23">
        <v>1.6412146063532463E-2</v>
      </c>
      <c r="AE635" s="23">
        <v>7.6294964475299612E-2</v>
      </c>
      <c r="AF635" s="24">
        <v>2.1816002424104433</v>
      </c>
      <c r="AG635" s="27">
        <v>0.12486277146979941</v>
      </c>
      <c r="AH635" s="27">
        <v>1.1248627714697994</v>
      </c>
      <c r="AI635" s="27">
        <v>0.16717888831017189</v>
      </c>
      <c r="AJ635" s="27">
        <v>71.684514550625579</v>
      </c>
      <c r="AK635" s="27">
        <v>8.7714292450658373</v>
      </c>
      <c r="AL635" s="27">
        <v>145.77181816071885</v>
      </c>
      <c r="AM635" s="27">
        <v>63.046800937683635</v>
      </c>
      <c r="AN635" s="23">
        <v>0.78488559269405167</v>
      </c>
      <c r="AO635" s="23">
        <v>0</v>
      </c>
      <c r="AP635" s="23">
        <v>3.6486890976936803</v>
      </c>
      <c r="AQ635" s="24">
        <v>64</v>
      </c>
      <c r="AR635" s="65" t="s">
        <v>73</v>
      </c>
      <c r="AS635" s="157">
        <v>0.3</v>
      </c>
      <c r="AU635" s="32"/>
    </row>
    <row r="636" spans="1:47" ht="18" customHeight="1" x14ac:dyDescent="0.25">
      <c r="A636" s="16">
        <v>635</v>
      </c>
      <c r="B636" s="148" t="s">
        <v>544</v>
      </c>
      <c r="C636" s="150" t="s">
        <v>681</v>
      </c>
      <c r="D636" s="18">
        <v>171.12</v>
      </c>
      <c r="E636" s="150" t="s">
        <v>829</v>
      </c>
      <c r="F636" s="150" t="s">
        <v>898</v>
      </c>
      <c r="G636" s="18" t="s">
        <v>901</v>
      </c>
      <c r="H636" s="19" t="s">
        <v>704</v>
      </c>
      <c r="I636" s="20">
        <v>2457829.607537</v>
      </c>
      <c r="J636" s="20">
        <v>2319126.054763</v>
      </c>
      <c r="K636" s="20">
        <v>138703.55277400007</v>
      </c>
      <c r="L636" s="20">
        <v>19492.073864000002</v>
      </c>
      <c r="M636" s="20">
        <v>707.55302800000004</v>
      </c>
      <c r="N636" s="20">
        <v>24586.102471999999</v>
      </c>
      <c r="O636" s="153">
        <v>19195.987244</v>
      </c>
      <c r="P636" s="21">
        <v>1548.0634874193549</v>
      </c>
      <c r="Q636" s="20">
        <v>71745.843452000001</v>
      </c>
      <c r="R636" s="20">
        <v>30044.815676999999</v>
      </c>
      <c r="S636" s="20">
        <v>128213.00530800001</v>
      </c>
      <c r="T636" s="20">
        <v>169549.27538199999</v>
      </c>
      <c r="U636" s="20">
        <v>311957.98788299999</v>
      </c>
      <c r="V636" s="20">
        <v>15000</v>
      </c>
      <c r="W636" s="20">
        <v>104214.013447</v>
      </c>
      <c r="X636" s="20">
        <v>0</v>
      </c>
      <c r="Y636" s="20">
        <v>108842.362933</v>
      </c>
      <c r="Z636" s="20">
        <v>203115.62495</v>
      </c>
      <c r="AA636" s="21">
        <v>16380.292334677419</v>
      </c>
      <c r="AB636" s="22">
        <v>5.6433347677423175E-2</v>
      </c>
      <c r="AC636" s="22">
        <v>7.8101375234210678E-3</v>
      </c>
      <c r="AD636" s="23">
        <v>6.1533885938511258E-2</v>
      </c>
      <c r="AE636" s="23">
        <v>9.4507683732974176E-2</v>
      </c>
      <c r="AF636" s="24">
        <v>34.748070461229091</v>
      </c>
      <c r="AG636" s="27">
        <v>0.23028565033823536</v>
      </c>
      <c r="AH636" s="27">
        <v>1.2302856503382353</v>
      </c>
      <c r="AI636" s="27">
        <v>0.54183847246913142</v>
      </c>
      <c r="AJ636" s="27">
        <v>102.41386895635148</v>
      </c>
      <c r="AK636" s="27">
        <v>32.324186924007115</v>
      </c>
      <c r="AL636" s="27">
        <v>81.805448033369871</v>
      </c>
      <c r="AM636" s="27">
        <v>14.4962554513986</v>
      </c>
      <c r="AN636" s="23">
        <v>0.34890070830249548</v>
      </c>
      <c r="AO636" s="23">
        <v>0</v>
      </c>
      <c r="AP636" s="23">
        <v>0.53586405752779087</v>
      </c>
      <c r="AQ636" s="24">
        <v>79.2</v>
      </c>
      <c r="AR636" s="65" t="s">
        <v>66</v>
      </c>
      <c r="AS636" s="157">
        <v>0.5</v>
      </c>
      <c r="AU636" s="32"/>
    </row>
    <row r="637" spans="1:47" ht="15.75" x14ac:dyDescent="0.25">
      <c r="A637" s="16">
        <v>636</v>
      </c>
      <c r="B637" s="148" t="s">
        <v>548</v>
      </c>
      <c r="C637" s="150" t="s">
        <v>681</v>
      </c>
      <c r="D637" s="18">
        <v>78</v>
      </c>
      <c r="E637" s="150" t="s">
        <v>848</v>
      </c>
      <c r="F637" s="150" t="s">
        <v>864</v>
      </c>
      <c r="G637" s="18" t="s">
        <v>865</v>
      </c>
      <c r="H637" s="19" t="s">
        <v>704</v>
      </c>
      <c r="I637" s="20">
        <v>888965.14068199997</v>
      </c>
      <c r="J637" s="20">
        <v>852855.44626</v>
      </c>
      <c r="K637" s="20">
        <v>36109.69442200003</v>
      </c>
      <c r="L637" s="20">
        <v>6577.1514450000004</v>
      </c>
      <c r="M637" s="20">
        <v>0</v>
      </c>
      <c r="N637" s="20">
        <v>11590.129111</v>
      </c>
      <c r="O637" s="153">
        <v>9177.8466069999995</v>
      </c>
      <c r="P637" s="21">
        <v>1529.6411011666667</v>
      </c>
      <c r="Q637" s="20">
        <v>5990.1483440000002</v>
      </c>
      <c r="R637" s="20">
        <v>33641.311309999997</v>
      </c>
      <c r="S637" s="20">
        <v>161695.33632999999</v>
      </c>
      <c r="T637" s="20">
        <v>3210.6719189999999</v>
      </c>
      <c r="U637" s="20">
        <v>164906.00824900001</v>
      </c>
      <c r="V637" s="20">
        <v>0</v>
      </c>
      <c r="W637" s="20">
        <v>65345.369014999997</v>
      </c>
      <c r="X637" s="20">
        <v>0</v>
      </c>
      <c r="Y637" s="20">
        <v>67793.880376999994</v>
      </c>
      <c r="Z637" s="20">
        <v>97112.127871999997</v>
      </c>
      <c r="AA637" s="21">
        <v>16185.354645333333</v>
      </c>
      <c r="AB637" s="22">
        <v>4.0619921715149873E-2</v>
      </c>
      <c r="AC637" s="22">
        <v>1.0324191789971541E-2</v>
      </c>
      <c r="AD637" s="23">
        <v>5.5655016481521401E-2</v>
      </c>
      <c r="AE637" s="23">
        <v>9.4507728417783085E-2</v>
      </c>
      <c r="AF637" s="24">
        <v>100</v>
      </c>
      <c r="AG637" s="27">
        <v>1.4744727708689334</v>
      </c>
      <c r="AH637" s="27">
        <v>2.4744727708689336</v>
      </c>
      <c r="AI637" s="27">
        <v>2.382803714066684</v>
      </c>
      <c r="AJ637" s="27">
        <v>9.2264187052153144</v>
      </c>
      <c r="AK637" s="27">
        <v>142.37634817746343</v>
      </c>
      <c r="AL637" s="27">
        <v>26.424806467569294</v>
      </c>
      <c r="AM637" s="27">
        <v>276.87822459258877</v>
      </c>
      <c r="AN637" s="23">
        <v>0.41110618768137636</v>
      </c>
      <c r="AO637" s="23">
        <v>0</v>
      </c>
      <c r="AP637" s="23">
        <v>0.69809901052067014</v>
      </c>
      <c r="AQ637" s="24">
        <v>89.2</v>
      </c>
      <c r="AR637" s="65" t="s">
        <v>64</v>
      </c>
      <c r="AS637" s="157">
        <v>0.5</v>
      </c>
      <c r="AU637" s="32"/>
    </row>
    <row r="638" spans="1:47" ht="15.75" x14ac:dyDescent="0.25">
      <c r="A638" s="16">
        <v>637</v>
      </c>
      <c r="B638" s="148" t="s">
        <v>551</v>
      </c>
      <c r="C638" s="150" t="s">
        <v>681</v>
      </c>
      <c r="D638" s="18">
        <v>920.08637039999996</v>
      </c>
      <c r="E638" s="150" t="s">
        <v>829</v>
      </c>
      <c r="F638" s="150" t="s">
        <v>866</v>
      </c>
      <c r="G638" s="18" t="s">
        <v>867</v>
      </c>
      <c r="H638" s="19" t="s">
        <v>709</v>
      </c>
      <c r="I638" s="20">
        <v>4454109.4944759998</v>
      </c>
      <c r="J638" s="20">
        <v>3680413.892302</v>
      </c>
      <c r="K638" s="20">
        <v>773695.60217400012</v>
      </c>
      <c r="L638" s="20">
        <v>389605.868006</v>
      </c>
      <c r="M638" s="20">
        <v>105193.57263</v>
      </c>
      <c r="N638" s="20">
        <v>384534.48853999999</v>
      </c>
      <c r="O638" s="153">
        <v>223996.079792</v>
      </c>
      <c r="P638" s="21">
        <v>3603.0769366579893</v>
      </c>
      <c r="Q638" s="20">
        <v>849288.22241799999</v>
      </c>
      <c r="R638" s="20">
        <v>676543.40132399998</v>
      </c>
      <c r="S638" s="20">
        <v>1677847.038075</v>
      </c>
      <c r="T638" s="20">
        <v>1209587.1739149999</v>
      </c>
      <c r="U638" s="20">
        <v>3019737.3547450001</v>
      </c>
      <c r="V638" s="20">
        <v>1248133.384291</v>
      </c>
      <c r="W638" s="20">
        <v>1592098.3994229999</v>
      </c>
      <c r="X638" s="20">
        <v>251816.51053299999</v>
      </c>
      <c r="Y638" s="20">
        <v>2043914.909956</v>
      </c>
      <c r="Z638" s="20">
        <v>975822.44478899997</v>
      </c>
      <c r="AA638" s="21">
        <v>15696.539637467497</v>
      </c>
      <c r="AB638" s="22">
        <v>0.17370376797731168</v>
      </c>
      <c r="AC638" s="22">
        <v>5.0289756026384316E-2</v>
      </c>
      <c r="AD638" s="23">
        <v>7.4177338449659708E-2</v>
      </c>
      <c r="AE638" s="23">
        <v>0.22954593941568355</v>
      </c>
      <c r="AF638" s="24">
        <v>3.6554941421424374</v>
      </c>
      <c r="AG638" s="27">
        <v>5.3858881262035495E-2</v>
      </c>
      <c r="AH638" s="27">
        <v>1.0538588812620355</v>
      </c>
      <c r="AI638" s="27">
        <v>0.52041935093790814</v>
      </c>
      <c r="AJ638" s="27">
        <v>51.943792513749798</v>
      </c>
      <c r="AK638" s="27">
        <v>4.3335275294687712</v>
      </c>
      <c r="AL638" s="27">
        <v>6.5836271342818176</v>
      </c>
      <c r="AM638" s="27">
        <v>3.6823385618910329</v>
      </c>
      <c r="AN638" s="23">
        <v>0.67685188142085861</v>
      </c>
      <c r="AO638" s="23">
        <v>0.25805566563643628</v>
      </c>
      <c r="AP638" s="23">
        <v>2.0945561570864988</v>
      </c>
      <c r="AQ638" s="24">
        <v>76</v>
      </c>
      <c r="AR638" s="65" t="s">
        <v>66</v>
      </c>
      <c r="AS638" s="157">
        <v>0.5</v>
      </c>
      <c r="AU638" s="32"/>
    </row>
    <row r="639" spans="1:47" ht="18" customHeight="1" x14ac:dyDescent="0.25">
      <c r="A639" s="16">
        <v>638</v>
      </c>
      <c r="B639" s="148" t="s">
        <v>554</v>
      </c>
      <c r="C639" s="150" t="s">
        <v>681</v>
      </c>
      <c r="D639" s="18">
        <v>18.212015999999998</v>
      </c>
      <c r="E639" s="150" t="s">
        <v>829</v>
      </c>
      <c r="F639" s="150" t="s">
        <v>859</v>
      </c>
      <c r="G639" s="18" t="s">
        <v>858</v>
      </c>
      <c r="H639" s="19" t="s">
        <v>704</v>
      </c>
      <c r="I639" s="20">
        <v>26168.165510999999</v>
      </c>
      <c r="J639" s="20">
        <v>19844.173156000001</v>
      </c>
      <c r="K639" s="20">
        <v>6323.9923550000003</v>
      </c>
      <c r="L639" s="20">
        <v>948.48474999999996</v>
      </c>
      <c r="M639" s="20">
        <v>0</v>
      </c>
      <c r="N639" s="20">
        <v>1883.389371</v>
      </c>
      <c r="O639" s="153">
        <v>1474.843482</v>
      </c>
      <c r="P639" s="21">
        <v>777.42614695704196</v>
      </c>
      <c r="Q639" s="20">
        <v>1909.427786</v>
      </c>
      <c r="R639" s="20">
        <v>2869.7617719999998</v>
      </c>
      <c r="S639" s="20">
        <v>15097.431322</v>
      </c>
      <c r="T639" s="20">
        <v>26888.674356</v>
      </c>
      <c r="U639" s="20">
        <v>42968.216074000004</v>
      </c>
      <c r="V639" s="20">
        <v>0</v>
      </c>
      <c r="W639" s="20">
        <v>19908.838973999998</v>
      </c>
      <c r="X639" s="20">
        <v>0</v>
      </c>
      <c r="Y639" s="20">
        <v>19908.838973999998</v>
      </c>
      <c r="Z639" s="20">
        <v>23059.377100000002</v>
      </c>
      <c r="AA639" s="21">
        <v>12155.16284193908</v>
      </c>
      <c r="AB639" s="22">
        <v>0.24166739362534448</v>
      </c>
      <c r="AC639" s="22">
        <v>5.6360216820702913E-2</v>
      </c>
      <c r="AD639" s="23">
        <v>3.4324056634327561E-2</v>
      </c>
      <c r="AE639" s="23">
        <v>6.395851351943066E-2</v>
      </c>
      <c r="AF639" s="24">
        <v>100</v>
      </c>
      <c r="AG639" s="27">
        <v>-0.24167193568060241</v>
      </c>
      <c r="AH639" s="27">
        <v>0.75832806431939759</v>
      </c>
      <c r="AI639" s="27">
        <v>0.66241951894949314</v>
      </c>
      <c r="AJ639" s="27">
        <v>-5.4387753862681869</v>
      </c>
      <c r="AK639" s="27">
        <v>10.392732996502021</v>
      </c>
      <c r="AL639" s="27">
        <v>9.1185846038930372</v>
      </c>
      <c r="AM639" s="27">
        <v>0.97320400271651086</v>
      </c>
      <c r="AN639" s="23">
        <v>0.46333873716593049</v>
      </c>
      <c r="AO639" s="23">
        <v>0</v>
      </c>
      <c r="AP639" s="23">
        <v>0.86337280003977201</v>
      </c>
      <c r="AQ639" s="24">
        <v>56</v>
      </c>
      <c r="AR639" s="65" t="s">
        <v>75</v>
      </c>
      <c r="AS639" s="157">
        <v>0.2</v>
      </c>
      <c r="AU639" s="32"/>
    </row>
    <row r="640" spans="1:47" ht="18" customHeight="1" x14ac:dyDescent="0.25">
      <c r="A640" s="16">
        <v>639</v>
      </c>
      <c r="B640" s="148" t="s">
        <v>555</v>
      </c>
      <c r="C640" s="150" t="s">
        <v>681</v>
      </c>
      <c r="D640" s="18">
        <v>200</v>
      </c>
      <c r="E640" s="150" t="s">
        <v>848</v>
      </c>
      <c r="F640" s="150" t="s">
        <v>888</v>
      </c>
      <c r="G640" s="18" t="s">
        <v>882</v>
      </c>
      <c r="H640" s="19" t="s">
        <v>704</v>
      </c>
      <c r="I640" s="20">
        <v>941963.67768600001</v>
      </c>
      <c r="J640" s="20">
        <v>830688.21229099995</v>
      </c>
      <c r="K640" s="20">
        <v>111275.46539500006</v>
      </c>
      <c r="L640" s="20">
        <v>31523.785484</v>
      </c>
      <c r="M640" s="20">
        <v>36397.981500000002</v>
      </c>
      <c r="N640" s="20">
        <v>36020.875080000005</v>
      </c>
      <c r="O640" s="153">
        <v>-857.64316399999996</v>
      </c>
      <c r="P640" s="21">
        <v>-42.882158199999999</v>
      </c>
      <c r="Q640" s="20">
        <v>165728.65241899999</v>
      </c>
      <c r="R640" s="20">
        <v>133655.399821</v>
      </c>
      <c r="S640" s="20">
        <v>432744.31899</v>
      </c>
      <c r="T640" s="20">
        <v>303031.04195699998</v>
      </c>
      <c r="U640" s="20">
        <v>761505.85623799998</v>
      </c>
      <c r="V640" s="20">
        <v>392987.47141300002</v>
      </c>
      <c r="W640" s="20">
        <v>432361.65495300002</v>
      </c>
      <c r="X640" s="20">
        <v>108382.973172</v>
      </c>
      <c r="Y640" s="20">
        <v>550759.34114999999</v>
      </c>
      <c r="Z640" s="20">
        <v>210746.51508799999</v>
      </c>
      <c r="AA640" s="21">
        <v>10537.325754400001</v>
      </c>
      <c r="AB640" s="22">
        <v>0.11813137600842112</v>
      </c>
      <c r="AC640" s="22">
        <v>-9.1048432579360242E-4</v>
      </c>
      <c r="AD640" s="23">
        <v>-1.1262463144235536E-3</v>
      </c>
      <c r="AE640" s="23">
        <v>-4.0695484983079306E-3</v>
      </c>
      <c r="AF640" s="24">
        <v>0.98963935898478339</v>
      </c>
      <c r="AG640" s="27">
        <v>8.8505544517257907E-4</v>
      </c>
      <c r="AH640" s="27">
        <v>1.0008850554451725</v>
      </c>
      <c r="AI640" s="27">
        <v>0.61757480921851415</v>
      </c>
      <c r="AJ640" s="27">
        <v>2461.5944708858233</v>
      </c>
      <c r="AK640" s="27">
        <v>5.0123391469498584</v>
      </c>
      <c r="AL640" s="27">
        <v>7.0477038634244407</v>
      </c>
      <c r="AM640" s="27">
        <v>3.1084725564837163</v>
      </c>
      <c r="AN640" s="23">
        <v>0.72325030285501368</v>
      </c>
      <c r="AO640" s="23">
        <v>0.51428121184705355</v>
      </c>
      <c r="AP640" s="23">
        <v>2.6133734212403139</v>
      </c>
      <c r="AQ640" s="24">
        <v>45.999999999999993</v>
      </c>
      <c r="AR640" s="65" t="s">
        <v>78</v>
      </c>
      <c r="AS640" s="157">
        <v>0.2</v>
      </c>
      <c r="AU640" s="32"/>
    </row>
    <row r="641" spans="1:47" ht="18" customHeight="1" x14ac:dyDescent="0.25">
      <c r="A641" s="16">
        <v>640</v>
      </c>
      <c r="B641" s="148" t="s">
        <v>559</v>
      </c>
      <c r="C641" s="150" t="s">
        <v>681</v>
      </c>
      <c r="D641" s="18">
        <v>47.218359999999997</v>
      </c>
      <c r="E641" s="150" t="s">
        <v>844</v>
      </c>
      <c r="F641" s="150" t="s">
        <v>879</v>
      </c>
      <c r="G641" s="18" t="s">
        <v>880</v>
      </c>
      <c r="H641" s="19" t="s">
        <v>704</v>
      </c>
      <c r="I641" s="20">
        <v>196609.122409</v>
      </c>
      <c r="J641" s="20">
        <v>164904.79498400001</v>
      </c>
      <c r="K641" s="20">
        <v>31704.327425000003</v>
      </c>
      <c r="L641" s="20">
        <v>7502.2218700000003</v>
      </c>
      <c r="M641" s="20">
        <v>2054.8441910000001</v>
      </c>
      <c r="N641" s="20">
        <v>7321.6205900000004</v>
      </c>
      <c r="O641" s="153">
        <v>4191.8794399999997</v>
      </c>
      <c r="P641" s="21">
        <v>621.43530779129128</v>
      </c>
      <c r="Q641" s="20">
        <v>53395.626032</v>
      </c>
      <c r="R641" s="20">
        <v>25974.537658000001</v>
      </c>
      <c r="S641" s="20">
        <v>81780.580669999996</v>
      </c>
      <c r="T641" s="20">
        <v>43233.794355999999</v>
      </c>
      <c r="U641" s="20">
        <v>125456.746891</v>
      </c>
      <c r="V641" s="20">
        <v>32495.048465</v>
      </c>
      <c r="W641" s="20">
        <v>49487.687509000003</v>
      </c>
      <c r="X641" s="20">
        <v>0</v>
      </c>
      <c r="Y641" s="20">
        <v>49502.687509000003</v>
      </c>
      <c r="Z641" s="20">
        <v>75954.059382000007</v>
      </c>
      <c r="AA641" s="21">
        <v>11259.993266898724</v>
      </c>
      <c r="AB641" s="22">
        <v>0.16125562759517562</v>
      </c>
      <c r="AC641" s="22">
        <v>2.1320879665388873E-2</v>
      </c>
      <c r="AD641" s="23">
        <v>3.3412945448378403E-2</v>
      </c>
      <c r="AE641" s="23">
        <v>5.5189669572728764E-2</v>
      </c>
      <c r="AF641" s="24">
        <v>3.5631025564215149</v>
      </c>
      <c r="AG641" s="27">
        <v>0.65254399198037072</v>
      </c>
      <c r="AH641" s="27">
        <v>1.6525439919803708</v>
      </c>
      <c r="AI641" s="27">
        <v>0.57357609673795751</v>
      </c>
      <c r="AJ641" s="27">
        <v>6.0883093202204659</v>
      </c>
      <c r="AK641" s="27">
        <v>3.0883577408601326</v>
      </c>
      <c r="AL641" s="27">
        <v>7.5693020987592279</v>
      </c>
      <c r="AM641" s="27">
        <v>4.5475796269478836</v>
      </c>
      <c r="AN641" s="23">
        <v>0.39457971560516542</v>
      </c>
      <c r="AO641" s="23">
        <v>0</v>
      </c>
      <c r="AP641" s="23">
        <v>0.65174511950748237</v>
      </c>
      <c r="AQ641" s="24">
        <v>71.2</v>
      </c>
      <c r="AR641" s="65" t="s">
        <v>68</v>
      </c>
      <c r="AS641" s="157">
        <v>0.3</v>
      </c>
      <c r="AU641" s="32"/>
    </row>
    <row r="642" spans="1:47" ht="18" customHeight="1" x14ac:dyDescent="0.25">
      <c r="A642" s="16">
        <v>641</v>
      </c>
      <c r="B642" s="148" t="s">
        <v>561</v>
      </c>
      <c r="C642" s="150" t="s">
        <v>681</v>
      </c>
      <c r="D642" s="18">
        <v>32.64</v>
      </c>
      <c r="E642" s="150" t="s">
        <v>871</v>
      </c>
      <c r="F642" s="150" t="s">
        <v>872</v>
      </c>
      <c r="G642" s="18" t="s">
        <v>880</v>
      </c>
      <c r="H642" s="19" t="s">
        <v>704</v>
      </c>
      <c r="I642" s="20">
        <v>85461.918055999995</v>
      </c>
      <c r="J642" s="20">
        <v>70821.766938000001</v>
      </c>
      <c r="K642" s="20">
        <v>14640.151117999998</v>
      </c>
      <c r="L642" s="20">
        <v>2321.0385369999999</v>
      </c>
      <c r="M642" s="20">
        <v>3514.8761340000001</v>
      </c>
      <c r="N642" s="20">
        <v>6106.2526699999999</v>
      </c>
      <c r="O642" s="153">
        <v>1969.554425</v>
      </c>
      <c r="P642" s="21">
        <v>410.32383854166665</v>
      </c>
      <c r="Q642" s="20">
        <v>47526.574769999999</v>
      </c>
      <c r="R642" s="20">
        <v>82315.915544999996</v>
      </c>
      <c r="S642" s="20">
        <v>186372.93450800001</v>
      </c>
      <c r="T642" s="20">
        <v>32310.614581000002</v>
      </c>
      <c r="U642" s="20">
        <v>239098.753792</v>
      </c>
      <c r="V642" s="20">
        <v>44869.683728999997</v>
      </c>
      <c r="W642" s="20">
        <v>133611.047318</v>
      </c>
      <c r="X642" s="20">
        <v>0</v>
      </c>
      <c r="Y642" s="20">
        <v>133731.047318</v>
      </c>
      <c r="Z642" s="20">
        <v>105367.70647400001</v>
      </c>
      <c r="AA642" s="21">
        <v>21951.605515416668</v>
      </c>
      <c r="AB642" s="22">
        <v>0.17130613788011234</v>
      </c>
      <c r="AC642" s="22">
        <v>2.3045989018283263E-2</v>
      </c>
      <c r="AD642" s="23">
        <v>8.2374098307236732E-3</v>
      </c>
      <c r="AE642" s="23">
        <v>1.8692201727727623E-2</v>
      </c>
      <c r="AF642" s="24">
        <v>1.7372597033884551</v>
      </c>
      <c r="AG642" s="27">
        <v>0.39489165191875536</v>
      </c>
      <c r="AH642" s="27">
        <v>1.3948916519187553</v>
      </c>
      <c r="AI642" s="27">
        <v>1.0391832301676354</v>
      </c>
      <c r="AJ642" s="27">
        <v>1.6197661343735568</v>
      </c>
      <c r="AK642" s="27">
        <v>1.4901508741316769</v>
      </c>
      <c r="AL642" s="27">
        <v>1.0382186420471768</v>
      </c>
      <c r="AM642" s="27">
        <v>2.6450105998991176</v>
      </c>
      <c r="AN642" s="23">
        <v>0.55931302525456539</v>
      </c>
      <c r="AO642" s="23">
        <v>0</v>
      </c>
      <c r="AP642" s="23">
        <v>1.2691843809943684</v>
      </c>
      <c r="AQ642" s="24">
        <v>54</v>
      </c>
      <c r="AR642" s="65" t="s">
        <v>77</v>
      </c>
      <c r="AS642" s="157">
        <v>0.2</v>
      </c>
      <c r="AU642" s="32"/>
    </row>
    <row r="643" spans="1:47" ht="18" customHeight="1" x14ac:dyDescent="0.25">
      <c r="A643" s="16">
        <v>642</v>
      </c>
      <c r="B643" s="148" t="s">
        <v>563</v>
      </c>
      <c r="C643" s="150" t="s">
        <v>681</v>
      </c>
      <c r="D643" s="18">
        <v>75.444705599999992</v>
      </c>
      <c r="E643" s="150" t="s">
        <v>848</v>
      </c>
      <c r="F643" s="150" t="s">
        <v>894</v>
      </c>
      <c r="G643" s="18" t="s">
        <v>893</v>
      </c>
      <c r="H643" s="19" t="s">
        <v>704</v>
      </c>
      <c r="I643" s="20">
        <v>376925.57178</v>
      </c>
      <c r="J643" s="20">
        <v>326778.03762800002</v>
      </c>
      <c r="K643" s="20">
        <v>50147.534151999993</v>
      </c>
      <c r="L643" s="20">
        <v>20661.556696</v>
      </c>
      <c r="M643" s="20">
        <v>676.51494100000002</v>
      </c>
      <c r="N643" s="20">
        <v>20868.615889000001</v>
      </c>
      <c r="O643" s="153">
        <v>16249.249695</v>
      </c>
      <c r="P643" s="21">
        <v>2735.320782092097</v>
      </c>
      <c r="Q643" s="20">
        <v>105151.25496200001</v>
      </c>
      <c r="R643" s="20">
        <v>42760.097551999999</v>
      </c>
      <c r="S643" s="20">
        <v>197990.70676299999</v>
      </c>
      <c r="T643" s="20">
        <v>35222.106189999999</v>
      </c>
      <c r="U643" s="20">
        <v>238119.29457699999</v>
      </c>
      <c r="V643" s="20">
        <v>7239.9247539999997</v>
      </c>
      <c r="W643" s="20">
        <v>117555.886325</v>
      </c>
      <c r="X643" s="20">
        <v>0</v>
      </c>
      <c r="Y643" s="20">
        <v>120890.886325</v>
      </c>
      <c r="Z643" s="20">
        <v>117228.40825199999</v>
      </c>
      <c r="AA643" s="21">
        <v>19733.66816080995</v>
      </c>
      <c r="AB643" s="22">
        <v>0.13304359774578942</v>
      </c>
      <c r="AC643" s="22">
        <v>4.3109968947620765E-2</v>
      </c>
      <c r="AD643" s="23">
        <v>6.8239953943528608E-2</v>
      </c>
      <c r="AE643" s="23">
        <v>0.13861187691015822</v>
      </c>
      <c r="AF643" s="24">
        <v>30.847235773023378</v>
      </c>
      <c r="AG643" s="27">
        <v>0.68422622594692084</v>
      </c>
      <c r="AH643" s="27">
        <v>1.684226225946921</v>
      </c>
      <c r="AI643" s="27">
        <v>0.78974736785474187</v>
      </c>
      <c r="AJ643" s="27">
        <v>4.6860994992900888</v>
      </c>
      <c r="AK643" s="27">
        <v>3.107695079303546</v>
      </c>
      <c r="AL643" s="27">
        <v>8.8148903617823997</v>
      </c>
      <c r="AM643" s="27">
        <v>10.701392180999498</v>
      </c>
      <c r="AN643" s="23">
        <v>0.50769042693391586</v>
      </c>
      <c r="AO643" s="23">
        <v>0</v>
      </c>
      <c r="AP643" s="23">
        <v>1.0312422400646006</v>
      </c>
      <c r="AQ643" s="24">
        <v>82.4</v>
      </c>
      <c r="AR643" s="65" t="s">
        <v>64</v>
      </c>
      <c r="AS643" s="157">
        <v>0.5</v>
      </c>
      <c r="AU643" s="32"/>
    </row>
    <row r="644" spans="1:47" ht="18" customHeight="1" x14ac:dyDescent="0.25">
      <c r="A644" s="16">
        <v>643</v>
      </c>
      <c r="B644" s="148" t="s">
        <v>786</v>
      </c>
      <c r="C644" s="150" t="s">
        <v>681</v>
      </c>
      <c r="D644" s="18">
        <v>108.38705339999999</v>
      </c>
      <c r="E644" s="150" t="s">
        <v>829</v>
      </c>
      <c r="F644" s="150" t="s">
        <v>898</v>
      </c>
      <c r="G644" s="18" t="s">
        <v>900</v>
      </c>
      <c r="H644" s="19" t="s">
        <v>704</v>
      </c>
      <c r="I644" s="20">
        <v>250748.24346</v>
      </c>
      <c r="J644" s="20">
        <v>177246.939232</v>
      </c>
      <c r="K644" s="20">
        <v>73501.304227999979</v>
      </c>
      <c r="L644" s="20">
        <v>66280.051722999997</v>
      </c>
      <c r="M644" s="20">
        <v>3835.180938</v>
      </c>
      <c r="N644" s="20">
        <v>61157.581537999999</v>
      </c>
      <c r="O644" s="153">
        <v>57322.400600000001</v>
      </c>
      <c r="P644" s="21">
        <v>1533.7160345757679</v>
      </c>
      <c r="Q644" s="20">
        <v>97079.233787000005</v>
      </c>
      <c r="R644" s="20">
        <v>67131.927540999997</v>
      </c>
      <c r="S644" s="20">
        <v>269805.859024</v>
      </c>
      <c r="T644" s="20">
        <v>66446.657619000005</v>
      </c>
      <c r="U644" s="20">
        <v>459516.414223</v>
      </c>
      <c r="V644" s="20">
        <v>33092.6</v>
      </c>
      <c r="W644" s="20">
        <v>47499.749947999997</v>
      </c>
      <c r="X644" s="20">
        <v>18860</v>
      </c>
      <c r="Y644" s="20">
        <v>66359.749947999997</v>
      </c>
      <c r="Z644" s="20">
        <v>393156.66427499999</v>
      </c>
      <c r="AA644" s="21">
        <v>10519.285197188505</v>
      </c>
      <c r="AB644" s="22">
        <v>0.2931278927970839</v>
      </c>
      <c r="AC644" s="22">
        <v>0.22860539244074193</v>
      </c>
      <c r="AD644" s="23">
        <v>0.12474505550999067</v>
      </c>
      <c r="AE644" s="23">
        <v>0.14580040428846677</v>
      </c>
      <c r="AF644" s="24">
        <v>15.946465766982282</v>
      </c>
      <c r="AG644" s="27">
        <v>4.6801532496353762</v>
      </c>
      <c r="AH644" s="27">
        <v>5.680153249635377</v>
      </c>
      <c r="AI644" s="27">
        <v>3.6363691477553295</v>
      </c>
      <c r="AJ644" s="27">
        <v>1.1279413080558953</v>
      </c>
      <c r="AK644" s="27">
        <v>1.8257966438105051</v>
      </c>
      <c r="AL644" s="27">
        <v>3.7351563204685072</v>
      </c>
      <c r="AM644" s="27">
        <v>3.7736772991317493</v>
      </c>
      <c r="AN644" s="23">
        <v>0.14441214262216995</v>
      </c>
      <c r="AO644" s="23">
        <v>4.7970698995472343E-2</v>
      </c>
      <c r="AP644" s="23">
        <v>0.16878704083617813</v>
      </c>
      <c r="AQ644" s="24">
        <v>74.400000000000006</v>
      </c>
      <c r="AR644" s="65" t="s">
        <v>68</v>
      </c>
      <c r="AS644" s="157">
        <v>0.3</v>
      </c>
      <c r="AU644" s="32"/>
    </row>
    <row r="645" spans="1:47" ht="18" customHeight="1" x14ac:dyDescent="0.25">
      <c r="A645" s="16">
        <v>644</v>
      </c>
      <c r="B645" s="148" t="s">
        <v>820</v>
      </c>
      <c r="C645" s="150" t="s">
        <v>681</v>
      </c>
      <c r="D645" s="18">
        <v>230.19535000000002</v>
      </c>
      <c r="E645" s="150" t="s">
        <v>844</v>
      </c>
      <c r="F645" s="150" t="s">
        <v>845</v>
      </c>
      <c r="G645" s="18" t="s">
        <v>904</v>
      </c>
      <c r="H645" s="19" t="s">
        <v>704</v>
      </c>
      <c r="I645" s="20" t="e">
        <v>#N/A</v>
      </c>
      <c r="J645" s="20" t="e">
        <v>#N/A</v>
      </c>
      <c r="K645" s="20" t="e">
        <v>#N/A</v>
      </c>
      <c r="L645" s="20" t="e">
        <v>#N/A</v>
      </c>
      <c r="M645" s="20" t="e">
        <v>#N/A</v>
      </c>
      <c r="N645" s="20" t="e">
        <v>#N/A</v>
      </c>
      <c r="O645" s="153" t="e">
        <v>#N/A</v>
      </c>
      <c r="P645" s="21" t="e">
        <v>#N/A</v>
      </c>
      <c r="Q645" s="20" t="e">
        <v>#N/A</v>
      </c>
      <c r="R645" s="20" t="e">
        <v>#N/A</v>
      </c>
      <c r="S645" s="20" t="e">
        <v>#N/A</v>
      </c>
      <c r="T645" s="20" t="e">
        <v>#N/A</v>
      </c>
      <c r="U645" s="20" t="e">
        <v>#N/A</v>
      </c>
      <c r="V645" s="20" t="e">
        <v>#N/A</v>
      </c>
      <c r="W645" s="20" t="e">
        <v>#N/A</v>
      </c>
      <c r="X645" s="20" t="e">
        <v>#N/A</v>
      </c>
      <c r="Y645" s="20" t="e">
        <v>#N/A</v>
      </c>
      <c r="Z645" s="20" t="e">
        <v>#N/A</v>
      </c>
      <c r="AA645" s="21" t="e">
        <v>#N/A</v>
      </c>
      <c r="AB645" s="22" t="e">
        <v>#N/A</v>
      </c>
      <c r="AC645" s="22" t="e">
        <v>#N/A</v>
      </c>
      <c r="AD645" s="23" t="e">
        <v>#N/A</v>
      </c>
      <c r="AE645" s="23" t="e">
        <v>#N/A</v>
      </c>
      <c r="AF645" s="24" t="e">
        <v>#N/A</v>
      </c>
      <c r="AG645" s="27" t="e">
        <v>#N/A</v>
      </c>
      <c r="AH645" s="27" t="e">
        <v>#N/A</v>
      </c>
      <c r="AI645" s="27" t="e">
        <v>#N/A</v>
      </c>
      <c r="AJ645" s="27" t="e">
        <v>#N/A</v>
      </c>
      <c r="AK645" s="27" t="e">
        <v>#N/A</v>
      </c>
      <c r="AL645" s="27" t="e">
        <v>#N/A</v>
      </c>
      <c r="AM645" s="27" t="e">
        <v>#N/A</v>
      </c>
      <c r="AN645" s="23" t="e">
        <v>#N/A</v>
      </c>
      <c r="AO645" s="23" t="e">
        <v>#N/A</v>
      </c>
      <c r="AP645" s="23" t="e">
        <v>#N/A</v>
      </c>
      <c r="AQ645" s="24" t="e">
        <v>#N/A</v>
      </c>
      <c r="AR645" s="65" t="e">
        <v>#N/A</v>
      </c>
      <c r="AS645" s="157" t="e">
        <v>#N/A</v>
      </c>
      <c r="AU645" s="32"/>
    </row>
    <row r="646" spans="1:47" ht="18" customHeight="1" x14ac:dyDescent="0.25">
      <c r="A646" s="16">
        <v>645</v>
      </c>
      <c r="B646" s="148" t="s">
        <v>745</v>
      </c>
      <c r="C646" s="150" t="s">
        <v>681</v>
      </c>
      <c r="D646" s="18">
        <v>239.93602500000003</v>
      </c>
      <c r="E646" s="150" t="s">
        <v>829</v>
      </c>
      <c r="F646" s="150" t="s">
        <v>853</v>
      </c>
      <c r="G646" s="18" t="s">
        <v>854</v>
      </c>
      <c r="H646" s="19" t="s">
        <v>704</v>
      </c>
      <c r="I646" s="20">
        <v>309076.63539100002</v>
      </c>
      <c r="J646" s="20">
        <v>198827.45000499999</v>
      </c>
      <c r="K646" s="20">
        <v>110249.185386</v>
      </c>
      <c r="L646" s="20">
        <v>83443.749033</v>
      </c>
      <c r="M646" s="20">
        <v>24.184930999999999</v>
      </c>
      <c r="N646" s="20">
        <v>106561.112738</v>
      </c>
      <c r="O646" s="153">
        <v>52183.531416999998</v>
      </c>
      <c r="P646" s="21">
        <v>11418.191159049584</v>
      </c>
      <c r="Q646" s="20">
        <v>3541.6611990000001</v>
      </c>
      <c r="R646" s="20">
        <v>168743.58230000001</v>
      </c>
      <c r="S646" s="20">
        <v>391353.132132</v>
      </c>
      <c r="T646" s="20">
        <v>111446.74019</v>
      </c>
      <c r="U646" s="20">
        <v>507684.427707</v>
      </c>
      <c r="V646" s="20">
        <v>0</v>
      </c>
      <c r="W646" s="20">
        <v>42820.968063</v>
      </c>
      <c r="X646" s="20">
        <v>0</v>
      </c>
      <c r="Y646" s="20">
        <v>42820.968063</v>
      </c>
      <c r="Z646" s="20">
        <v>464863.45964399999</v>
      </c>
      <c r="AA646" s="21">
        <v>101715.99546716672</v>
      </c>
      <c r="AB646" s="22">
        <v>0.35670501345573513</v>
      </c>
      <c r="AC646" s="22">
        <v>0.16883686905347853</v>
      </c>
      <c r="AD646" s="23">
        <v>0.10278733908127016</v>
      </c>
      <c r="AE646" s="23">
        <v>0.11225561040431742</v>
      </c>
      <c r="AF646" s="24">
        <v>4406.0953797221919</v>
      </c>
      <c r="AG646" s="27">
        <v>8.1392873593195016</v>
      </c>
      <c r="AH646" s="27">
        <v>9.1392873593195016</v>
      </c>
      <c r="AI646" s="27">
        <v>9.0565787854780755</v>
      </c>
      <c r="AJ646" s="27">
        <v>0.88679515767678518</v>
      </c>
      <c r="AK646" s="27">
        <v>56.139601964507385</v>
      </c>
      <c r="AL646" s="27">
        <v>1.8316349053293743</v>
      </c>
      <c r="AM646" s="27">
        <v>2.7733124797017004</v>
      </c>
      <c r="AN646" s="23">
        <v>8.4345640177313594E-2</v>
      </c>
      <c r="AO646" s="23">
        <v>0</v>
      </c>
      <c r="AP646" s="23">
        <v>9.2115151609879153E-2</v>
      </c>
      <c r="AQ646" s="24">
        <v>85.6</v>
      </c>
      <c r="AR646" s="65" t="s">
        <v>64</v>
      </c>
      <c r="AS646" s="157">
        <v>0.5</v>
      </c>
      <c r="AU646" s="32"/>
    </row>
    <row r="647" spans="1:47" ht="18" customHeight="1" x14ac:dyDescent="0.25">
      <c r="A647" s="16">
        <v>646</v>
      </c>
      <c r="B647" s="148" t="s">
        <v>565</v>
      </c>
      <c r="C647" s="150" t="s">
        <v>681</v>
      </c>
      <c r="D647" s="18">
        <v>18.1690656</v>
      </c>
      <c r="E647" s="150" t="s">
        <v>844</v>
      </c>
      <c r="F647" s="150" t="s">
        <v>856</v>
      </c>
      <c r="G647" s="18" t="s">
        <v>862</v>
      </c>
      <c r="H647" s="19" t="s">
        <v>704</v>
      </c>
      <c r="I647" s="20">
        <v>9393.5180240000009</v>
      </c>
      <c r="J647" s="20">
        <v>8888.6628569999993</v>
      </c>
      <c r="K647" s="20">
        <v>504.85516699999943</v>
      </c>
      <c r="L647" s="20">
        <v>-4142.7951320000002</v>
      </c>
      <c r="M647" s="20" t="e">
        <v>#N/A</v>
      </c>
      <c r="N647" s="20" t="e">
        <v>#N/A</v>
      </c>
      <c r="O647" s="153">
        <v>-3052.1723259999999</v>
      </c>
      <c r="P647" s="21">
        <v>-403.16952691282046</v>
      </c>
      <c r="Q647" s="20">
        <v>28068.440953000001</v>
      </c>
      <c r="R647" s="20">
        <v>10001.292308</v>
      </c>
      <c r="S647" s="20">
        <v>69543.986961000002</v>
      </c>
      <c r="T647" s="20">
        <v>13706.235999</v>
      </c>
      <c r="U647" s="20">
        <v>96667.571647000004</v>
      </c>
      <c r="V647" s="20">
        <v>6926.3101939999997</v>
      </c>
      <c r="W647" s="20">
        <v>19523.904888000001</v>
      </c>
      <c r="X647" s="20">
        <v>0</v>
      </c>
      <c r="Y647" s="20">
        <v>19523.904888000001</v>
      </c>
      <c r="Z647" s="20">
        <v>77143.666759</v>
      </c>
      <c r="AA647" s="21">
        <v>10190.111274715195</v>
      </c>
      <c r="AB647" s="22">
        <v>5.3745057571627369E-2</v>
      </c>
      <c r="AC647" s="22">
        <v>-0.32492324155889646</v>
      </c>
      <c r="AD647" s="23">
        <v>-3.1573900885248127E-2</v>
      </c>
      <c r="AE647" s="23">
        <v>-3.9564781585183298E-2</v>
      </c>
      <c r="AF647" s="24" t="e">
        <v>#N/A</v>
      </c>
      <c r="AG647" s="27">
        <v>2.5619916896718697</v>
      </c>
      <c r="AH647" s="27">
        <v>3.5619916896718697</v>
      </c>
      <c r="AI647" s="27">
        <v>2.1243468581683249</v>
      </c>
      <c r="AJ647" s="27">
        <v>0.18779493424842789</v>
      </c>
      <c r="AK647" s="27">
        <v>0.31667818215781468</v>
      </c>
      <c r="AL647" s="27">
        <v>0.93923042490080577</v>
      </c>
      <c r="AM647" s="27">
        <v>0.68534629235082101</v>
      </c>
      <c r="AN647" s="23">
        <v>0.20196953906419876</v>
      </c>
      <c r="AO647" s="23">
        <v>0</v>
      </c>
      <c r="AP647" s="23">
        <v>0.25308499982238963</v>
      </c>
      <c r="AQ647" s="24" t="e">
        <v>#N/A</v>
      </c>
      <c r="AR647" s="65" t="e">
        <v>#N/A</v>
      </c>
      <c r="AS647" s="157" t="e">
        <v>#N/A</v>
      </c>
      <c r="AU647" s="32"/>
    </row>
    <row r="648" spans="1:47" ht="18" customHeight="1" x14ac:dyDescent="0.25">
      <c r="A648" s="16">
        <v>647</v>
      </c>
      <c r="B648" s="148" t="s">
        <v>567</v>
      </c>
      <c r="C648" s="150" t="s">
        <v>681</v>
      </c>
      <c r="D648" s="18">
        <v>248.28198</v>
      </c>
      <c r="E648" s="150" t="s">
        <v>844</v>
      </c>
      <c r="F648" s="150" t="s">
        <v>845</v>
      </c>
      <c r="G648" s="18" t="s">
        <v>858</v>
      </c>
      <c r="H648" s="19" t="s">
        <v>704</v>
      </c>
      <c r="I648" s="20">
        <v>371423.830059</v>
      </c>
      <c r="J648" s="20">
        <v>266119.98352499999</v>
      </c>
      <c r="K648" s="20">
        <v>105303.84653399998</v>
      </c>
      <c r="L648" s="20">
        <v>18858.210316000001</v>
      </c>
      <c r="M648" s="20">
        <v>0</v>
      </c>
      <c r="N648" s="20">
        <v>24387.655728999998</v>
      </c>
      <c r="O648" s="153">
        <v>19321.764751999999</v>
      </c>
      <c r="P648" s="21">
        <v>2334.6557110588533</v>
      </c>
      <c r="Q648" s="20">
        <v>29755.529468000001</v>
      </c>
      <c r="R648" s="20">
        <v>83330.985069999995</v>
      </c>
      <c r="S648" s="20">
        <v>172529.62769299999</v>
      </c>
      <c r="T648" s="20">
        <v>27693.844493000001</v>
      </c>
      <c r="U648" s="20">
        <v>253043.99243099999</v>
      </c>
      <c r="V648" s="20">
        <v>14196.036576</v>
      </c>
      <c r="W648" s="20">
        <v>149769.338708</v>
      </c>
      <c r="X648" s="20">
        <v>0</v>
      </c>
      <c r="Y648" s="20">
        <v>149769.338708</v>
      </c>
      <c r="Z648" s="20">
        <v>103274.653723</v>
      </c>
      <c r="AA648" s="21">
        <v>12478.713161905669</v>
      </c>
      <c r="AB648" s="22">
        <v>0.28351397517297872</v>
      </c>
      <c r="AC648" s="22">
        <v>5.2020799928025004E-2</v>
      </c>
      <c r="AD648" s="23">
        <v>7.6357334415946096E-2</v>
      </c>
      <c r="AE648" s="23">
        <v>0.1870910630581655</v>
      </c>
      <c r="AF648" s="24">
        <v>100</v>
      </c>
      <c r="AG648" s="27">
        <v>0.15196894892735638</v>
      </c>
      <c r="AH648" s="27">
        <v>1.1519689489273564</v>
      </c>
      <c r="AI648" s="27">
        <v>0.95329324050339581</v>
      </c>
      <c r="AJ648" s="27">
        <v>16.318941745589623</v>
      </c>
      <c r="AK648" s="27">
        <v>8.9435472425786777</v>
      </c>
      <c r="AL648" s="27">
        <v>4.457211561185737</v>
      </c>
      <c r="AM648" s="27">
        <v>13.411782901896574</v>
      </c>
      <c r="AN648" s="23">
        <v>0.59187075444535231</v>
      </c>
      <c r="AO648" s="23">
        <v>0</v>
      </c>
      <c r="AP648" s="23">
        <v>1.4502042205796843</v>
      </c>
      <c r="AQ648" s="24">
        <v>66.8</v>
      </c>
      <c r="AR648" s="65" t="s">
        <v>71</v>
      </c>
      <c r="AS648" s="157">
        <v>0.3</v>
      </c>
      <c r="AU648" s="32"/>
    </row>
    <row r="649" spans="1:47" ht="18" customHeight="1" x14ac:dyDescent="0.25">
      <c r="A649" s="16">
        <v>648</v>
      </c>
      <c r="B649" s="148" t="s">
        <v>568</v>
      </c>
      <c r="C649" s="150" t="s">
        <v>681</v>
      </c>
      <c r="D649" s="18">
        <v>225.51417460000002</v>
      </c>
      <c r="E649" s="150" t="s">
        <v>844</v>
      </c>
      <c r="F649" s="150" t="s">
        <v>845</v>
      </c>
      <c r="G649" s="18" t="s">
        <v>858</v>
      </c>
      <c r="H649" s="19" t="s">
        <v>704</v>
      </c>
      <c r="I649" s="20">
        <v>196277.055311</v>
      </c>
      <c r="J649" s="20">
        <v>145528.24246800001</v>
      </c>
      <c r="K649" s="20">
        <v>50748.812843000007</v>
      </c>
      <c r="L649" s="20">
        <v>15824.582263</v>
      </c>
      <c r="M649" s="20">
        <v>0</v>
      </c>
      <c r="N649" s="20">
        <v>28729.435618</v>
      </c>
      <c r="O649" s="153">
        <v>25142.391052999999</v>
      </c>
      <c r="P649" s="21">
        <v>1594.2953151198506</v>
      </c>
      <c r="Q649" s="20">
        <v>1720.358238</v>
      </c>
      <c r="R649" s="20">
        <v>94957.725458999994</v>
      </c>
      <c r="S649" s="20">
        <v>134589.24844299999</v>
      </c>
      <c r="T649" s="20">
        <v>23585.137865000001</v>
      </c>
      <c r="U649" s="20">
        <v>272717.434527</v>
      </c>
      <c r="V649" s="20">
        <v>0</v>
      </c>
      <c r="W649" s="20">
        <v>96747.316709999999</v>
      </c>
      <c r="X649" s="20">
        <v>0</v>
      </c>
      <c r="Y649" s="20">
        <v>96747.316709999999</v>
      </c>
      <c r="Z649" s="20">
        <v>175970.11781699999</v>
      </c>
      <c r="AA649" s="21">
        <v>11158.379242663801</v>
      </c>
      <c r="AB649" s="22">
        <v>0.25855703185779288</v>
      </c>
      <c r="AC649" s="22">
        <v>0.12809643497637566</v>
      </c>
      <c r="AD649" s="23">
        <v>9.2192092876668699E-2</v>
      </c>
      <c r="AE649" s="23">
        <v>0.14287875330712008</v>
      </c>
      <c r="AF649" s="24">
        <v>100</v>
      </c>
      <c r="AG649" s="27">
        <v>0.39114192537691922</v>
      </c>
      <c r="AH649" s="27">
        <v>1.3911419253769193</v>
      </c>
      <c r="AI649" s="27">
        <v>1.373359951710851</v>
      </c>
      <c r="AJ649" s="27">
        <v>5.1867609903179686</v>
      </c>
      <c r="AK649" s="27">
        <v>84.591824687155665</v>
      </c>
      <c r="AL649" s="27">
        <v>2.0669940688053523</v>
      </c>
      <c r="AM649" s="27">
        <v>8.3220652104930988</v>
      </c>
      <c r="AN649" s="23">
        <v>0.35475295841572485</v>
      </c>
      <c r="AO649" s="23">
        <v>0</v>
      </c>
      <c r="AP649" s="23">
        <v>0.54979400997283134</v>
      </c>
      <c r="AQ649" s="24">
        <v>87.2</v>
      </c>
      <c r="AR649" s="65" t="s">
        <v>64</v>
      </c>
      <c r="AS649" s="157">
        <v>0.5</v>
      </c>
      <c r="AU649" s="32"/>
    </row>
    <row r="650" spans="1:47" ht="18" customHeight="1" x14ac:dyDescent="0.25">
      <c r="A650" s="16">
        <v>649</v>
      </c>
      <c r="B650" s="148" t="s">
        <v>569</v>
      </c>
      <c r="C650" s="150" t="s">
        <v>681</v>
      </c>
      <c r="D650" s="18">
        <v>600.24910499999999</v>
      </c>
      <c r="E650" s="150" t="s">
        <v>795</v>
      </c>
      <c r="F650" s="150" t="s">
        <v>796</v>
      </c>
      <c r="G650" s="18" t="s">
        <v>858</v>
      </c>
      <c r="H650" s="19" t="s">
        <v>709</v>
      </c>
      <c r="I650" s="20">
        <v>50561.961785</v>
      </c>
      <c r="J650" s="20">
        <v>14266.81539</v>
      </c>
      <c r="K650" s="20">
        <v>36295.146395000003</v>
      </c>
      <c r="L650" s="20">
        <v>11031.644824000001</v>
      </c>
      <c r="M650" s="20">
        <v>54023.937221</v>
      </c>
      <c r="N650" s="20">
        <v>84463.585732000007</v>
      </c>
      <c r="O650" s="153">
        <v>13673.192988000001</v>
      </c>
      <c r="P650" s="21">
        <v>341.68796439938046</v>
      </c>
      <c r="Q650" s="20">
        <v>0</v>
      </c>
      <c r="R650" s="20" t="e">
        <v>#N/A</v>
      </c>
      <c r="S650" s="20">
        <v>1355780.1765109999</v>
      </c>
      <c r="T650" s="20">
        <v>2960.5261230000001</v>
      </c>
      <c r="U650" s="20">
        <v>1505193.401846</v>
      </c>
      <c r="V650" s="20">
        <v>731324.86616500001</v>
      </c>
      <c r="W650" s="20">
        <v>759665.55723899999</v>
      </c>
      <c r="X650" s="20">
        <v>159160</v>
      </c>
      <c r="Y650" s="20">
        <v>918825.55723899999</v>
      </c>
      <c r="Z650" s="20">
        <v>586367.84460800001</v>
      </c>
      <c r="AA650" s="21">
        <v>14653.112509213986</v>
      </c>
      <c r="AB650" s="22">
        <v>0.71783501101746272</v>
      </c>
      <c r="AC650" s="22">
        <v>0.2704244951202896</v>
      </c>
      <c r="AD650" s="23">
        <v>9.0840107133282125E-3</v>
      </c>
      <c r="AE650" s="23">
        <v>2.3318456347381795E-2</v>
      </c>
      <c r="AF650" s="24">
        <v>1.563447428618135</v>
      </c>
      <c r="AG650" s="27">
        <v>0.78470665622721536</v>
      </c>
      <c r="AH650" s="27">
        <v>1.7847066562272154</v>
      </c>
      <c r="AI650" s="27">
        <v>1.7847066562272154</v>
      </c>
      <c r="AJ650" s="27">
        <v>8.4819194413900428E-2</v>
      </c>
      <c r="AK650" s="27">
        <v>100</v>
      </c>
      <c r="AL650" s="27" t="e">
        <v>#N/A</v>
      </c>
      <c r="AM650" s="27">
        <v>17.078708203987699</v>
      </c>
      <c r="AN650" s="23">
        <v>0.6104368754952908</v>
      </c>
      <c r="AO650" s="23">
        <v>0.2714337108754693</v>
      </c>
      <c r="AP650" s="23">
        <v>1.5669780764551566</v>
      </c>
      <c r="AQ650" s="24" t="e">
        <v>#N/A</v>
      </c>
      <c r="AR650" s="65" t="e">
        <v>#N/A</v>
      </c>
      <c r="AS650" s="157" t="e">
        <v>#N/A</v>
      </c>
      <c r="AU650" s="32"/>
    </row>
    <row r="651" spans="1:47" ht="18" customHeight="1" x14ac:dyDescent="0.25">
      <c r="A651" s="16">
        <v>650</v>
      </c>
      <c r="B651" s="148" t="s">
        <v>570</v>
      </c>
      <c r="C651" s="150" t="s">
        <v>681</v>
      </c>
      <c r="D651" s="18">
        <v>274.27347040000001</v>
      </c>
      <c r="E651" s="150" t="s">
        <v>842</v>
      </c>
      <c r="F651" s="150" t="s">
        <v>846</v>
      </c>
      <c r="G651" s="18" t="s">
        <v>847</v>
      </c>
      <c r="H651" s="19" t="s">
        <v>704</v>
      </c>
      <c r="I651" s="20">
        <v>4443874.0819680002</v>
      </c>
      <c r="J651" s="20">
        <v>3916273.1995080002</v>
      </c>
      <c r="K651" s="20">
        <v>527600.88246000023</v>
      </c>
      <c r="L651" s="20">
        <v>231143.853309</v>
      </c>
      <c r="M651" s="20">
        <v>139203.34179999999</v>
      </c>
      <c r="N651" s="20">
        <v>214654.39295899999</v>
      </c>
      <c r="O651" s="153">
        <v>46871.908745000001</v>
      </c>
      <c r="P651" s="21">
        <v>1042.4582549946106</v>
      </c>
      <c r="Q651" s="20">
        <v>158745.61196899999</v>
      </c>
      <c r="R651" s="20">
        <v>72047.701319999993</v>
      </c>
      <c r="S651" s="20">
        <v>364377.07906999998</v>
      </c>
      <c r="T651" s="20">
        <v>1509868.437891</v>
      </c>
      <c r="U651" s="20">
        <v>2435501.0941309999</v>
      </c>
      <c r="V651" s="20">
        <v>178312.85540599999</v>
      </c>
      <c r="W651" s="20">
        <v>718849.35741900001</v>
      </c>
      <c r="X651" s="20">
        <v>1235043.8480400001</v>
      </c>
      <c r="Y651" s="20">
        <v>1960764.9158999999</v>
      </c>
      <c r="Z651" s="20">
        <v>474736.17823100003</v>
      </c>
      <c r="AA651" s="21">
        <v>10558.406115566837</v>
      </c>
      <c r="AB651" s="22">
        <v>0.11872543477342376</v>
      </c>
      <c r="AC651" s="22">
        <v>1.0547533048965793E-2</v>
      </c>
      <c r="AD651" s="23">
        <v>1.9245283386630608E-2</v>
      </c>
      <c r="AE651" s="23">
        <v>9.8732540080804163E-2</v>
      </c>
      <c r="AF651" s="24">
        <v>1.5420204011151117</v>
      </c>
      <c r="AG651" s="27">
        <v>-0.49311065620440786</v>
      </c>
      <c r="AH651" s="27">
        <v>0.50688934379559214</v>
      </c>
      <c r="AI651" s="27">
        <v>0.2860564108164631</v>
      </c>
      <c r="AJ651" s="27">
        <v>-12.536591303178664</v>
      </c>
      <c r="AK651" s="27">
        <v>24.670119387443442</v>
      </c>
      <c r="AL651" s="27">
        <v>61.679609488587644</v>
      </c>
      <c r="AM651" s="27">
        <v>2.9432194027283929</v>
      </c>
      <c r="AN651" s="23">
        <v>0.80507659003931242</v>
      </c>
      <c r="AO651" s="23">
        <v>2.6015372425209291</v>
      </c>
      <c r="AP651" s="23">
        <v>4.1302201218503276</v>
      </c>
      <c r="AQ651" s="24">
        <v>44.4</v>
      </c>
      <c r="AR651" s="65" t="s">
        <v>80</v>
      </c>
      <c r="AS651" s="157">
        <v>0</v>
      </c>
      <c r="AU651" s="32"/>
    </row>
    <row r="652" spans="1:47" ht="18" customHeight="1" x14ac:dyDescent="0.25">
      <c r="A652" s="16">
        <v>651</v>
      </c>
      <c r="B652" s="148" t="s">
        <v>572</v>
      </c>
      <c r="C652" s="150" t="s">
        <v>681</v>
      </c>
      <c r="D652" s="18">
        <v>21.7</v>
      </c>
      <c r="E652" s="150" t="s">
        <v>848</v>
      </c>
      <c r="F652" s="150" t="s">
        <v>864</v>
      </c>
      <c r="G652" s="18" t="s">
        <v>893</v>
      </c>
      <c r="H652" s="19" t="s">
        <v>704</v>
      </c>
      <c r="I652" s="20">
        <v>317392.913199</v>
      </c>
      <c r="J652" s="20">
        <v>270659.408169</v>
      </c>
      <c r="K652" s="20">
        <v>46733.505029999993</v>
      </c>
      <c r="L652" s="20">
        <v>-2004.0586060000001</v>
      </c>
      <c r="M652" s="20">
        <v>136.55401000000001</v>
      </c>
      <c r="N652" s="20">
        <v>865.23670100000004</v>
      </c>
      <c r="O652" s="153">
        <v>543.53406299999995</v>
      </c>
      <c r="P652" s="21">
        <v>77.647723285714292</v>
      </c>
      <c r="Q652" s="20">
        <v>8305.0584490000001</v>
      </c>
      <c r="R652" s="20">
        <v>120100.03288100001</v>
      </c>
      <c r="S652" s="20">
        <v>145812.904618</v>
      </c>
      <c r="T652" s="20">
        <v>1169.483489</v>
      </c>
      <c r="U652" s="20">
        <v>146987.67126500001</v>
      </c>
      <c r="V652" s="20">
        <v>0</v>
      </c>
      <c r="W652" s="20">
        <v>30004.037183</v>
      </c>
      <c r="X652" s="20">
        <v>0</v>
      </c>
      <c r="Y652" s="20">
        <v>30004.037183</v>
      </c>
      <c r="Z652" s="20">
        <v>116983.634082</v>
      </c>
      <c r="AA652" s="21">
        <v>16711.947725999999</v>
      </c>
      <c r="AB652" s="22">
        <v>0.14724180372829834</v>
      </c>
      <c r="AC652" s="22">
        <v>1.7124959014419242E-3</v>
      </c>
      <c r="AD652" s="23">
        <v>3.6978207649815569E-3</v>
      </c>
      <c r="AE652" s="23">
        <v>4.6462401964620812E-3</v>
      </c>
      <c r="AF652" s="24">
        <v>6.3362233082719435</v>
      </c>
      <c r="AG652" s="27">
        <v>3.8597761604100458</v>
      </c>
      <c r="AH652" s="27">
        <v>4.8597761604100462</v>
      </c>
      <c r="AI652" s="27">
        <v>4.5829781282537079</v>
      </c>
      <c r="AJ652" s="27">
        <v>2.7406615765165223</v>
      </c>
      <c r="AK652" s="27">
        <v>32.589705398351498</v>
      </c>
      <c r="AL652" s="27">
        <v>2.6427379375781337</v>
      </c>
      <c r="AM652" s="27">
        <v>271.39580522885007</v>
      </c>
      <c r="AN652" s="23">
        <v>0.20412621633352196</v>
      </c>
      <c r="AO652" s="23">
        <v>0</v>
      </c>
      <c r="AP652" s="23">
        <v>0.25648063866753007</v>
      </c>
      <c r="AQ652" s="24">
        <v>76.800000000000011</v>
      </c>
      <c r="AR652" s="65" t="s">
        <v>66</v>
      </c>
      <c r="AS652" s="157">
        <v>0.5</v>
      </c>
      <c r="AU652" s="32"/>
    </row>
    <row r="653" spans="1:47" ht="18" customHeight="1" x14ac:dyDescent="0.25">
      <c r="A653" s="16">
        <v>652</v>
      </c>
      <c r="B653" s="148" t="s">
        <v>576</v>
      </c>
      <c r="C653" s="150" t="s">
        <v>681</v>
      </c>
      <c r="D653" s="18">
        <v>79.643366400000005</v>
      </c>
      <c r="E653" s="150" t="s">
        <v>871</v>
      </c>
      <c r="F653" s="150" t="s">
        <v>872</v>
      </c>
      <c r="G653" s="18" t="s">
        <v>880</v>
      </c>
      <c r="H653" s="19" t="s">
        <v>704</v>
      </c>
      <c r="I653" s="20">
        <v>7524.1038980000003</v>
      </c>
      <c r="J653" s="20">
        <v>6812.0873519999996</v>
      </c>
      <c r="K653" s="20">
        <v>712.01654599999949</v>
      </c>
      <c r="L653" s="20">
        <v>-630.46342200000004</v>
      </c>
      <c r="M653" s="20">
        <v>258.73150900000002</v>
      </c>
      <c r="N653" s="20">
        <v>1005.7673219999999</v>
      </c>
      <c r="O653" s="153">
        <v>607.15406499999983</v>
      </c>
      <c r="P653" s="21">
        <v>39.641733903402645</v>
      </c>
      <c r="Q653" s="20">
        <v>710.21309799999995</v>
      </c>
      <c r="R653" s="20">
        <v>16341.495526999999</v>
      </c>
      <c r="S653" s="20">
        <v>32775.587023</v>
      </c>
      <c r="T653" s="20">
        <v>119807.786376</v>
      </c>
      <c r="U653" s="20">
        <v>167997.42334000001</v>
      </c>
      <c r="V653" s="20">
        <v>2700</v>
      </c>
      <c r="W653" s="20">
        <v>9432.3142509999998</v>
      </c>
      <c r="X653" s="20">
        <v>0</v>
      </c>
      <c r="Y653" s="20">
        <v>9532.3142509999998</v>
      </c>
      <c r="Z653" s="20">
        <v>158465.10908900001</v>
      </c>
      <c r="AA653" s="21">
        <v>10346.355315071161</v>
      </c>
      <c r="AB653" s="22">
        <v>9.4631408025779962E-2</v>
      </c>
      <c r="AC653" s="22">
        <v>8.0694534954705882E-2</v>
      </c>
      <c r="AD653" s="23">
        <v>3.6140677215698528E-3</v>
      </c>
      <c r="AE653" s="23">
        <v>3.8314684443185479E-3</v>
      </c>
      <c r="AF653" s="24">
        <v>3.8873012641069544</v>
      </c>
      <c r="AG653" s="27">
        <v>2.474819238505034</v>
      </c>
      <c r="AH653" s="27">
        <v>3.474819238505034</v>
      </c>
      <c r="AI653" s="27">
        <v>3.399523496749536</v>
      </c>
      <c r="AJ653" s="27">
        <v>0.32232429323385536</v>
      </c>
      <c r="AK653" s="27">
        <v>9.59161042113025</v>
      </c>
      <c r="AL653" s="27">
        <v>0.46042933375151673</v>
      </c>
      <c r="AM653" s="27">
        <v>6.2801459951748476E-2</v>
      </c>
      <c r="AN653" s="23">
        <v>5.6740836028824772E-2</v>
      </c>
      <c r="AO653" s="23">
        <v>0</v>
      </c>
      <c r="AP653" s="23">
        <v>6.0154025739800498E-2</v>
      </c>
      <c r="AQ653" s="24">
        <v>68.800000000000011</v>
      </c>
      <c r="AR653" s="65" t="s">
        <v>71</v>
      </c>
      <c r="AS653" s="157">
        <v>0.3</v>
      </c>
      <c r="AU653" s="32"/>
    </row>
    <row r="654" spans="1:47" ht="18" customHeight="1" x14ac:dyDescent="0.25">
      <c r="A654" s="16">
        <v>653</v>
      </c>
      <c r="B654" s="148" t="s">
        <v>577</v>
      </c>
      <c r="C654" s="150" t="s">
        <v>681</v>
      </c>
      <c r="D654" s="18">
        <v>67.488799999999998</v>
      </c>
      <c r="E654" s="150" t="s">
        <v>844</v>
      </c>
      <c r="F654" s="150" t="s">
        <v>845</v>
      </c>
      <c r="G654" s="18" t="s">
        <v>904</v>
      </c>
      <c r="H654" s="19" t="s">
        <v>704</v>
      </c>
      <c r="I654" s="20">
        <v>491462.87948100001</v>
      </c>
      <c r="J654" s="20">
        <v>459267.902978</v>
      </c>
      <c r="K654" s="20">
        <v>32194.976502999969</v>
      </c>
      <c r="L654" s="20">
        <v>14616.400478</v>
      </c>
      <c r="M654" s="20">
        <v>11566.014127</v>
      </c>
      <c r="N654" s="20">
        <v>19280.303475000001</v>
      </c>
      <c r="O654" s="153">
        <v>6165.2010700000001</v>
      </c>
      <c r="P654" s="21">
        <v>1059.6770488140255</v>
      </c>
      <c r="Q654" s="20">
        <v>86503.151937000002</v>
      </c>
      <c r="R654" s="20">
        <v>213327.517299</v>
      </c>
      <c r="S654" s="20">
        <v>788402.06596399995</v>
      </c>
      <c r="T654" s="20">
        <v>21415.893508000001</v>
      </c>
      <c r="U654" s="20">
        <v>844624.33663499996</v>
      </c>
      <c r="V654" s="20">
        <v>158453.12638999999</v>
      </c>
      <c r="W654" s="20">
        <v>747437.13851299998</v>
      </c>
      <c r="X654" s="20">
        <v>455.9</v>
      </c>
      <c r="Y654" s="20">
        <v>757023.40079400002</v>
      </c>
      <c r="Z654" s="20">
        <v>87600.935840999999</v>
      </c>
      <c r="AA654" s="21">
        <v>15056.881375214851</v>
      </c>
      <c r="AB654" s="22">
        <v>6.5508460246273048E-2</v>
      </c>
      <c r="AC654" s="22">
        <v>1.2544591519324192E-2</v>
      </c>
      <c r="AD654" s="23">
        <v>7.2993410236819401E-3</v>
      </c>
      <c r="AE654" s="23">
        <v>7.0378255789300501E-2</v>
      </c>
      <c r="AF654" s="24">
        <v>1.6669790701700393</v>
      </c>
      <c r="AG654" s="27">
        <v>5.4807187574995614E-2</v>
      </c>
      <c r="AH654" s="27">
        <v>1.0548071875749956</v>
      </c>
      <c r="AI654" s="27">
        <v>0.93907417475053923</v>
      </c>
      <c r="AJ654" s="27">
        <v>11.997162208302733</v>
      </c>
      <c r="AK654" s="27">
        <v>5.309262063797207</v>
      </c>
      <c r="AL654" s="27">
        <v>2.3037950551506454</v>
      </c>
      <c r="AM654" s="27">
        <v>22.948511548089829</v>
      </c>
      <c r="AN654" s="23">
        <v>0.89628414427412328</v>
      </c>
      <c r="AO654" s="23">
        <v>5.2042823015895729E-3</v>
      </c>
      <c r="AP654" s="23">
        <v>8.6417273231879008</v>
      </c>
      <c r="AQ654" s="24">
        <v>68.8</v>
      </c>
      <c r="AR654" s="65" t="s">
        <v>71</v>
      </c>
      <c r="AS654" s="157">
        <v>0.3</v>
      </c>
      <c r="AU654" s="32"/>
    </row>
    <row r="655" spans="1:47" ht="18" customHeight="1" x14ac:dyDescent="0.25">
      <c r="A655" s="16">
        <v>654</v>
      </c>
      <c r="B655" s="148" t="s">
        <v>578</v>
      </c>
      <c r="C655" s="150" t="s">
        <v>681</v>
      </c>
      <c r="D655" s="18">
        <v>281.99504150000001</v>
      </c>
      <c r="E655" s="150" t="s">
        <v>844</v>
      </c>
      <c r="F655" s="150" t="s">
        <v>845</v>
      </c>
      <c r="G655" s="18" t="s">
        <v>904</v>
      </c>
      <c r="H655" s="19" t="s">
        <v>704</v>
      </c>
      <c r="I655" s="20">
        <v>319957.126323</v>
      </c>
      <c r="J655" s="20">
        <v>283998.517666</v>
      </c>
      <c r="K655" s="20">
        <v>35958.608656999975</v>
      </c>
      <c r="L655" s="20">
        <v>17825.118448000001</v>
      </c>
      <c r="M655" s="20">
        <v>6461.606976</v>
      </c>
      <c r="N655" s="20">
        <v>7800.7681840000005</v>
      </c>
      <c r="O655" s="153">
        <v>-99.403582999999998</v>
      </c>
      <c r="P655" s="21">
        <v>-8.2837775730889938</v>
      </c>
      <c r="Q655" s="20">
        <v>150015.032951</v>
      </c>
      <c r="R655" s="20">
        <v>46831.377007000003</v>
      </c>
      <c r="S655" s="20">
        <v>384857.85270699998</v>
      </c>
      <c r="T655" s="20">
        <v>26770.741560999999</v>
      </c>
      <c r="U655" s="20">
        <v>423199.71043500002</v>
      </c>
      <c r="V655" s="20">
        <v>47686.717778999999</v>
      </c>
      <c r="W655" s="20">
        <v>265523.28742900002</v>
      </c>
      <c r="X655" s="20">
        <v>38727.433341000004</v>
      </c>
      <c r="Y655" s="20">
        <v>304250.72077000001</v>
      </c>
      <c r="Z655" s="20">
        <v>118948.989665</v>
      </c>
      <c r="AA655" s="21">
        <v>9912.5901017926226</v>
      </c>
      <c r="AB655" s="22">
        <v>0.1123857095175289</v>
      </c>
      <c r="AC655" s="22">
        <v>-3.1067782156429005E-4</v>
      </c>
      <c r="AD655" s="23">
        <v>-2.3488575381543786E-4</v>
      </c>
      <c r="AE655" s="23">
        <v>-8.3568244908976204E-4</v>
      </c>
      <c r="AF655" s="24">
        <v>1.2072489417839827</v>
      </c>
      <c r="AG655" s="27">
        <v>0.44943163529454871</v>
      </c>
      <c r="AH655" s="27">
        <v>1.4494316352945487</v>
      </c>
      <c r="AI655" s="27">
        <v>0.88445281779209706</v>
      </c>
      <c r="AJ655" s="27">
        <v>2.6811772898961235</v>
      </c>
      <c r="AK655" s="27">
        <v>1.8931337218634852</v>
      </c>
      <c r="AL655" s="27">
        <v>6.8321101528826542</v>
      </c>
      <c r="AM655" s="27">
        <v>11.951746857439248</v>
      </c>
      <c r="AN655" s="23">
        <v>0.71892941622588946</v>
      </c>
      <c r="AO655" s="23">
        <v>0.32558017894955948</v>
      </c>
      <c r="AP655" s="23">
        <v>2.5578251789012372</v>
      </c>
      <c r="AQ655" s="24">
        <v>73.2</v>
      </c>
      <c r="AR655" s="65" t="s">
        <v>68</v>
      </c>
      <c r="AS655" s="157">
        <v>0.3</v>
      </c>
    </row>
    <row r="656" spans="1:47" ht="18" customHeight="1" x14ac:dyDescent="0.25">
      <c r="A656" s="16">
        <v>655</v>
      </c>
      <c r="B656" s="148" t="s">
        <v>1015</v>
      </c>
      <c r="C656" s="150" t="s">
        <v>681</v>
      </c>
      <c r="D656" s="18">
        <v>6.3629341999999989</v>
      </c>
      <c r="E656" s="150" t="s">
        <v>871</v>
      </c>
      <c r="F656" s="150" t="s">
        <v>872</v>
      </c>
      <c r="G656" s="18" t="s">
        <v>873</v>
      </c>
      <c r="H656" s="19" t="s">
        <v>704</v>
      </c>
      <c r="I656" s="20">
        <v>73470.865250999996</v>
      </c>
      <c r="J656" s="20">
        <v>64935.515004000001</v>
      </c>
      <c r="K656" s="20">
        <v>8535.3502469999967</v>
      </c>
      <c r="L656" s="20">
        <v>2125.4731619999998</v>
      </c>
      <c r="M656" s="20">
        <v>3928.2709620000001</v>
      </c>
      <c r="N656" s="20">
        <v>2553.8757089999999</v>
      </c>
      <c r="O656" s="153">
        <v>-1410.6025460000001</v>
      </c>
      <c r="P656" s="21">
        <v>-301.32696971910804</v>
      </c>
      <c r="Q656" s="20">
        <v>14466.972458</v>
      </c>
      <c r="R656" s="20">
        <v>22021.033299999999</v>
      </c>
      <c r="S656" s="20">
        <v>106468.511373</v>
      </c>
      <c r="T656" s="20">
        <v>1057.7983830000001</v>
      </c>
      <c r="U656" s="20">
        <v>114919.748708</v>
      </c>
      <c r="V656" s="20">
        <v>41861.461472000003</v>
      </c>
      <c r="W656" s="20">
        <v>65499.040194000001</v>
      </c>
      <c r="X656" s="20">
        <v>0</v>
      </c>
      <c r="Y656" s="20">
        <v>65499.040194000001</v>
      </c>
      <c r="Z656" s="20">
        <v>49420.708513999998</v>
      </c>
      <c r="AA656" s="21">
        <v>10557.043428089022</v>
      </c>
      <c r="AB656" s="22">
        <v>0.11617326429790241</v>
      </c>
      <c r="AC656" s="22">
        <v>-1.9199481878713832E-2</v>
      </c>
      <c r="AD656" s="23">
        <v>-1.2274674821855076E-2</v>
      </c>
      <c r="AE656" s="23">
        <v>-2.8542742271701785E-2</v>
      </c>
      <c r="AF656" s="24">
        <v>0.65012717648676288</v>
      </c>
      <c r="AG656" s="27">
        <v>0.62549727534408939</v>
      </c>
      <c r="AH656" s="27">
        <v>1.6254972753440895</v>
      </c>
      <c r="AI656" s="27">
        <v>1.404624230255938</v>
      </c>
      <c r="AJ656" s="27">
        <v>1.7933076297225787</v>
      </c>
      <c r="AK656" s="27">
        <v>4.4885351923160481</v>
      </c>
      <c r="AL656" s="27">
        <v>3.3363949933720867</v>
      </c>
      <c r="AM656" s="27">
        <v>69.456397770840596</v>
      </c>
      <c r="AN656" s="23">
        <v>0.56995460684852994</v>
      </c>
      <c r="AO656" s="23">
        <v>0</v>
      </c>
      <c r="AP656" s="23">
        <v>1.3253359201729231</v>
      </c>
      <c r="AQ656" s="24">
        <v>67.599999999999994</v>
      </c>
      <c r="AR656" s="65" t="s">
        <v>71</v>
      </c>
      <c r="AS656" s="157">
        <v>0.3</v>
      </c>
    </row>
    <row r="657" spans="1:45" ht="18" customHeight="1" x14ac:dyDescent="0.25">
      <c r="A657" s="16">
        <v>656</v>
      </c>
      <c r="B657" s="148" t="s">
        <v>580</v>
      </c>
      <c r="C657" s="150" t="s">
        <v>681</v>
      </c>
      <c r="D657" s="18">
        <v>132.749292</v>
      </c>
      <c r="E657" s="150" t="s">
        <v>848</v>
      </c>
      <c r="F657" s="150" t="s">
        <v>887</v>
      </c>
      <c r="G657" s="18" t="s">
        <v>882</v>
      </c>
      <c r="H657" s="19" t="s">
        <v>704</v>
      </c>
      <c r="I657" s="20">
        <v>978765.68185199995</v>
      </c>
      <c r="J657" s="20">
        <v>890256.40371800005</v>
      </c>
      <c r="K657" s="20">
        <v>88509.278134000051</v>
      </c>
      <c r="L657" s="20">
        <v>51962.292681999999</v>
      </c>
      <c r="M657" s="20">
        <v>14513.115988</v>
      </c>
      <c r="N657" s="20">
        <v>51099.513718999995</v>
      </c>
      <c r="O657" s="153">
        <v>28763.892757000001</v>
      </c>
      <c r="P657" s="21">
        <v>3835.206155366162</v>
      </c>
      <c r="Q657" s="20">
        <v>114477.79545200001</v>
      </c>
      <c r="R657" s="20">
        <v>255250.116239</v>
      </c>
      <c r="S657" s="20">
        <v>397847.49062400003</v>
      </c>
      <c r="T657" s="20">
        <v>98350.578255999993</v>
      </c>
      <c r="U657" s="20">
        <v>500491.68959700002</v>
      </c>
      <c r="V657" s="20">
        <v>193631.93174999999</v>
      </c>
      <c r="W657" s="20">
        <v>324908.04206800001</v>
      </c>
      <c r="X657" s="20">
        <v>55892.049408999999</v>
      </c>
      <c r="Y657" s="20">
        <v>381700.09147699998</v>
      </c>
      <c r="Z657" s="20">
        <v>118791.59812</v>
      </c>
      <c r="AA657" s="21">
        <v>15838.964223809193</v>
      </c>
      <c r="AB657" s="22">
        <v>9.0429486622911268E-2</v>
      </c>
      <c r="AC657" s="22">
        <v>2.9387925312801697E-2</v>
      </c>
      <c r="AD657" s="23">
        <v>5.7471269463356969E-2</v>
      </c>
      <c r="AE657" s="23">
        <v>0.24213743406283256</v>
      </c>
      <c r="AF657" s="24">
        <v>3.5209195434840477</v>
      </c>
      <c r="AG657" s="27">
        <v>0.22449259209390243</v>
      </c>
      <c r="AH657" s="27">
        <v>1.2244925920939025</v>
      </c>
      <c r="AI657" s="27">
        <v>0.87215352802099488</v>
      </c>
      <c r="AJ657" s="27">
        <v>13.418879649200287</v>
      </c>
      <c r="AK657" s="27">
        <v>7.7766731985267858</v>
      </c>
      <c r="AL657" s="27">
        <v>3.8345356949242126</v>
      </c>
      <c r="AM657" s="27">
        <v>9.9518040382471185</v>
      </c>
      <c r="AN657" s="23">
        <v>0.76265020860655652</v>
      </c>
      <c r="AO657" s="23">
        <v>0.47050507185314061</v>
      </c>
      <c r="AP657" s="23">
        <v>3.2131909791416149</v>
      </c>
      <c r="AQ657" s="24">
        <v>60.000000000000007</v>
      </c>
      <c r="AR657" s="65" t="s">
        <v>73</v>
      </c>
      <c r="AS657" s="157">
        <v>0.3</v>
      </c>
    </row>
    <row r="658" spans="1:45" ht="18" customHeight="1" x14ac:dyDescent="0.25">
      <c r="A658" s="16">
        <v>657</v>
      </c>
      <c r="B658" s="148" t="s">
        <v>581</v>
      </c>
      <c r="C658" s="150" t="s">
        <v>681</v>
      </c>
      <c r="D658" s="18">
        <v>115.19999999999999</v>
      </c>
      <c r="E658" s="150" t="s">
        <v>844</v>
      </c>
      <c r="F658" s="150" t="s">
        <v>845</v>
      </c>
      <c r="G658" s="18" t="s">
        <v>904</v>
      </c>
      <c r="H658" s="19" t="s">
        <v>704</v>
      </c>
      <c r="I658" s="20">
        <v>586817.27632199996</v>
      </c>
      <c r="J658" s="20">
        <v>544642.02080099995</v>
      </c>
      <c r="K658" s="20">
        <v>42175.25552099997</v>
      </c>
      <c r="L658" s="20">
        <v>-2191.0253640000001</v>
      </c>
      <c r="M658" s="20">
        <v>11358.836771</v>
      </c>
      <c r="N658" s="20">
        <v>33596.256717000004</v>
      </c>
      <c r="O658" s="153">
        <v>17080.096946000001</v>
      </c>
      <c r="P658" s="21">
        <v>1423.3414121666667</v>
      </c>
      <c r="Q658" s="20">
        <v>371593.89044300001</v>
      </c>
      <c r="R658" s="20">
        <v>374577.20718999999</v>
      </c>
      <c r="S658" s="20">
        <v>891855.81461799995</v>
      </c>
      <c r="T658" s="20">
        <v>9172.1298530000004</v>
      </c>
      <c r="U658" s="20">
        <v>967660.41328900005</v>
      </c>
      <c r="V658" s="20">
        <v>172087.976521</v>
      </c>
      <c r="W658" s="20">
        <v>707705.90655399999</v>
      </c>
      <c r="X658" s="20">
        <v>26909.65</v>
      </c>
      <c r="Y658" s="20">
        <v>734955.55655400001</v>
      </c>
      <c r="Z658" s="20">
        <v>232704.85673500001</v>
      </c>
      <c r="AA658" s="21">
        <v>19392.071394583334</v>
      </c>
      <c r="AB658" s="22">
        <v>7.1871189248793432E-2</v>
      </c>
      <c r="AC658" s="22">
        <v>2.9106329406409236E-2</v>
      </c>
      <c r="AD658" s="23">
        <v>1.7650920417366382E-2</v>
      </c>
      <c r="AE658" s="23">
        <v>7.3398111176727607E-2</v>
      </c>
      <c r="AF658" s="24">
        <v>2.9577198259221293</v>
      </c>
      <c r="AG658" s="27">
        <v>0.26020682653430532</v>
      </c>
      <c r="AH658" s="27">
        <v>1.2602068265343054</v>
      </c>
      <c r="AI658" s="27">
        <v>0.73513859267939075</v>
      </c>
      <c r="AJ658" s="27">
        <v>3.186628125375202</v>
      </c>
      <c r="AK658" s="27">
        <v>1.4656915380166735</v>
      </c>
      <c r="AL658" s="27">
        <v>1.5666123433515367</v>
      </c>
      <c r="AM658" s="27">
        <v>63.978300103335869</v>
      </c>
      <c r="AN658" s="23">
        <v>0.75951805660411909</v>
      </c>
      <c r="AO658" s="23">
        <v>0.11563854049958319</v>
      </c>
      <c r="AP658" s="23">
        <v>3.1583163620471995</v>
      </c>
      <c r="AQ658" s="24">
        <v>64.8</v>
      </c>
      <c r="AR658" s="65" t="s">
        <v>73</v>
      </c>
      <c r="AS658" s="157">
        <v>0.3</v>
      </c>
    </row>
    <row r="659" spans="1:45" ht="18" customHeight="1" x14ac:dyDescent="0.25">
      <c r="A659" s="16">
        <v>658</v>
      </c>
      <c r="B659" s="148" t="s">
        <v>582</v>
      </c>
      <c r="C659" s="150" t="s">
        <v>681</v>
      </c>
      <c r="D659" s="18">
        <v>204</v>
      </c>
      <c r="E659" s="150" t="s">
        <v>844</v>
      </c>
      <c r="F659" s="150" t="s">
        <v>845</v>
      </c>
      <c r="G659" s="18" t="s">
        <v>904</v>
      </c>
      <c r="H659" s="19" t="s">
        <v>704</v>
      </c>
      <c r="I659" s="20">
        <v>1100124.9916290001</v>
      </c>
      <c r="J659" s="20">
        <v>941076.28064300003</v>
      </c>
      <c r="K659" s="20">
        <v>159048.71098600002</v>
      </c>
      <c r="L659" s="20">
        <v>76709.912654999993</v>
      </c>
      <c r="M659" s="20">
        <v>31604.713630999999</v>
      </c>
      <c r="N659" s="20">
        <v>80161.64057399999</v>
      </c>
      <c r="O659" s="153">
        <v>33041.432154000002</v>
      </c>
      <c r="P659" s="21">
        <v>2202.7621435999999</v>
      </c>
      <c r="Q659" s="20">
        <v>979421.39119500003</v>
      </c>
      <c r="R659" s="20">
        <v>437864.136658</v>
      </c>
      <c r="S659" s="20">
        <v>1699099.0584740001</v>
      </c>
      <c r="T659" s="20">
        <v>192158.69188500001</v>
      </c>
      <c r="U659" s="20">
        <v>2024791.48808</v>
      </c>
      <c r="V659" s="20">
        <v>431363.34333</v>
      </c>
      <c r="W659" s="20">
        <v>1708282.5549029999</v>
      </c>
      <c r="X659" s="20">
        <v>2525.2874999999999</v>
      </c>
      <c r="Y659" s="20">
        <v>1720314.723495</v>
      </c>
      <c r="Z659" s="20">
        <v>304476.764585</v>
      </c>
      <c r="AA659" s="21">
        <v>20298.450972333332</v>
      </c>
      <c r="AB659" s="22">
        <v>0.14457330957502393</v>
      </c>
      <c r="AC659" s="22">
        <v>3.0034252839828867E-2</v>
      </c>
      <c r="AD659" s="23">
        <v>1.6318436909931601E-2</v>
      </c>
      <c r="AE659" s="23">
        <v>0.10851873113876284</v>
      </c>
      <c r="AF659" s="24">
        <v>2.5363824368075316</v>
      </c>
      <c r="AG659" s="27">
        <v>-5.3758650187241868E-3</v>
      </c>
      <c r="AH659" s="27">
        <v>0.99462413498127578</v>
      </c>
      <c r="AI659" s="27">
        <v>0.42128725439092535</v>
      </c>
      <c r="AJ659" s="27">
        <v>-119.79369732806829</v>
      </c>
      <c r="AK659" s="27">
        <v>0.96084922088008018</v>
      </c>
      <c r="AL659" s="27">
        <v>2.5124802410759397</v>
      </c>
      <c r="AM659" s="27">
        <v>5.7250857655056526</v>
      </c>
      <c r="AN659" s="23">
        <v>0.84962562003176001</v>
      </c>
      <c r="AO659" s="23">
        <v>8.2938594787091615E-3</v>
      </c>
      <c r="AP659" s="23">
        <v>5.6500689825700778</v>
      </c>
      <c r="AQ659" s="24">
        <v>59.2</v>
      </c>
      <c r="AR659" s="65" t="s">
        <v>75</v>
      </c>
      <c r="AS659" s="157">
        <v>0.2</v>
      </c>
    </row>
    <row r="660" spans="1:45" ht="18" customHeight="1" x14ac:dyDescent="0.25">
      <c r="A660" s="16">
        <v>659</v>
      </c>
      <c r="B660" s="148" t="s">
        <v>583</v>
      </c>
      <c r="C660" s="150" t="s">
        <v>681</v>
      </c>
      <c r="D660" s="18">
        <v>1073.8788016000001</v>
      </c>
      <c r="E660" s="150" t="s">
        <v>795</v>
      </c>
      <c r="F660" s="150" t="s">
        <v>852</v>
      </c>
      <c r="G660" s="18" t="s">
        <v>850</v>
      </c>
      <c r="H660" s="19" t="s">
        <v>704</v>
      </c>
      <c r="I660" s="20">
        <v>351944.87444699998</v>
      </c>
      <c r="J660" s="20">
        <v>270473.33728699997</v>
      </c>
      <c r="K660" s="20">
        <v>81471.537159999978</v>
      </c>
      <c r="L660" s="20">
        <v>39407.800447000001</v>
      </c>
      <c r="M660" s="20">
        <v>4629.6668110000001</v>
      </c>
      <c r="N660" s="20">
        <v>46295.590476000005</v>
      </c>
      <c r="O660" s="153">
        <v>29893.409942999999</v>
      </c>
      <c r="P660" s="21">
        <v>915.95360585334515</v>
      </c>
      <c r="Q660" s="20">
        <v>113399.556646</v>
      </c>
      <c r="R660" s="20">
        <v>102676.78264</v>
      </c>
      <c r="S660" s="20">
        <v>559423.79250099999</v>
      </c>
      <c r="T660" s="20">
        <v>271396.31052</v>
      </c>
      <c r="U660" s="20">
        <v>910789.08243800001</v>
      </c>
      <c r="V660" s="20">
        <v>76656.893741000007</v>
      </c>
      <c r="W660" s="20">
        <v>279078.50204799999</v>
      </c>
      <c r="X660" s="20">
        <v>84134.280763999996</v>
      </c>
      <c r="Y660" s="20">
        <v>495353.47096599999</v>
      </c>
      <c r="Z660" s="20">
        <v>415435.61147200002</v>
      </c>
      <c r="AA660" s="21">
        <v>12729.21848170661</v>
      </c>
      <c r="AB660" s="22">
        <v>0.23148948336870559</v>
      </c>
      <c r="AC660" s="22">
        <v>8.4937761886632338E-2</v>
      </c>
      <c r="AD660" s="23">
        <v>3.282144079173778E-2</v>
      </c>
      <c r="AE660" s="23">
        <v>7.1956782513370995E-2</v>
      </c>
      <c r="AF660" s="24">
        <v>9.9997672329253948</v>
      </c>
      <c r="AG660" s="27">
        <v>1.0045391830460022</v>
      </c>
      <c r="AH660" s="27">
        <v>2.0045391830460022</v>
      </c>
      <c r="AI660" s="27">
        <v>1.5982034896342041</v>
      </c>
      <c r="AJ660" s="27">
        <v>1.255397848411524</v>
      </c>
      <c r="AK660" s="27">
        <v>2.3851357561417812</v>
      </c>
      <c r="AL660" s="27">
        <v>3.4276967528381834</v>
      </c>
      <c r="AM660" s="27">
        <v>1.2967931427389987</v>
      </c>
      <c r="AN660" s="23">
        <v>0.54387286861194906</v>
      </c>
      <c r="AO660" s="23">
        <v>0.20252062760313116</v>
      </c>
      <c r="AP660" s="23">
        <v>1.1923712298298876</v>
      </c>
      <c r="AQ660" s="24">
        <v>83.199999999999989</v>
      </c>
      <c r="AR660" s="65" t="s">
        <v>64</v>
      </c>
      <c r="AS660" s="157">
        <v>0.5</v>
      </c>
    </row>
    <row r="661" spans="1:45" ht="18" customHeight="1" x14ac:dyDescent="0.25">
      <c r="A661" s="16">
        <v>660</v>
      </c>
      <c r="B661" s="148" t="s">
        <v>584</v>
      </c>
      <c r="C661" s="150" t="s">
        <v>681</v>
      </c>
      <c r="D661" s="18">
        <v>75.2</v>
      </c>
      <c r="E661" s="150" t="s">
        <v>844</v>
      </c>
      <c r="F661" s="150" t="s">
        <v>845</v>
      </c>
      <c r="G661" s="18" t="s">
        <v>904</v>
      </c>
      <c r="H661" s="19" t="s">
        <v>704</v>
      </c>
      <c r="I661" s="20">
        <v>880389.37954300002</v>
      </c>
      <c r="J661" s="20">
        <v>843037.06932100002</v>
      </c>
      <c r="K661" s="20">
        <v>37352.310222000051</v>
      </c>
      <c r="L661" s="20">
        <v>18321.198589</v>
      </c>
      <c r="M661" s="20">
        <v>17356.837370000001</v>
      </c>
      <c r="N661" s="20">
        <v>32075.374457999998</v>
      </c>
      <c r="O661" s="153">
        <v>10795.283874000001</v>
      </c>
      <c r="P661" s="21">
        <v>1349.4104842500001</v>
      </c>
      <c r="Q661" s="20">
        <v>215681.77988099999</v>
      </c>
      <c r="R661" s="20">
        <v>288822.142024</v>
      </c>
      <c r="S661" s="20">
        <v>606416.50120299996</v>
      </c>
      <c r="T661" s="20">
        <v>51606.249341000002</v>
      </c>
      <c r="U661" s="20">
        <v>675528.08898100001</v>
      </c>
      <c r="V661" s="20">
        <v>177686.56185200001</v>
      </c>
      <c r="W661" s="20">
        <v>561857.43333100004</v>
      </c>
      <c r="X661" s="20">
        <v>2716.3</v>
      </c>
      <c r="Y661" s="20">
        <v>564573.73333099997</v>
      </c>
      <c r="Z661" s="20">
        <v>110954.35565</v>
      </c>
      <c r="AA661" s="21">
        <v>13869.29445625</v>
      </c>
      <c r="AB661" s="22">
        <v>4.2427034094151848E-2</v>
      </c>
      <c r="AC661" s="22">
        <v>1.2261942414166454E-2</v>
      </c>
      <c r="AD661" s="23">
        <v>1.5980510729441528E-2</v>
      </c>
      <c r="AE661" s="23">
        <v>9.7294818312975359E-2</v>
      </c>
      <c r="AF661" s="24">
        <v>1.8479964854334519</v>
      </c>
      <c r="AG661" s="27">
        <v>7.9306715954311144E-2</v>
      </c>
      <c r="AH661" s="27">
        <v>1.079306715954311</v>
      </c>
      <c r="AI661" s="27">
        <v>0.695433927082729</v>
      </c>
      <c r="AJ661" s="27">
        <v>19.757805124469851</v>
      </c>
      <c r="AK661" s="27">
        <v>3.9087078648281568</v>
      </c>
      <c r="AL661" s="27">
        <v>3.0482059767766803</v>
      </c>
      <c r="AM661" s="27">
        <v>17.059743554034075</v>
      </c>
      <c r="AN661" s="23">
        <v>0.83575167715472931</v>
      </c>
      <c r="AO661" s="23">
        <v>2.4481238109916419E-2</v>
      </c>
      <c r="AP661" s="23">
        <v>5.088342228870399</v>
      </c>
      <c r="AQ661" s="24">
        <v>63.199999999999989</v>
      </c>
      <c r="AR661" s="65" t="s">
        <v>73</v>
      </c>
      <c r="AS661" s="157">
        <v>0.3</v>
      </c>
    </row>
    <row r="662" spans="1:45" ht="18" customHeight="1" x14ac:dyDescent="0.25">
      <c r="A662" s="16">
        <v>661</v>
      </c>
      <c r="B662" s="148" t="s">
        <v>585</v>
      </c>
      <c r="C662" s="150" t="s">
        <v>681</v>
      </c>
      <c r="D662" s="18">
        <v>130.41048240000001</v>
      </c>
      <c r="E662" s="150" t="s">
        <v>844</v>
      </c>
      <c r="F662" s="150" t="s">
        <v>845</v>
      </c>
      <c r="G662" s="18" t="s">
        <v>904</v>
      </c>
      <c r="H662" s="19" t="s">
        <v>704</v>
      </c>
      <c r="I662" s="20">
        <v>97191.719159</v>
      </c>
      <c r="J662" s="20">
        <v>71426.823426000003</v>
      </c>
      <c r="K662" s="20">
        <v>25764.895732999998</v>
      </c>
      <c r="L662" s="20">
        <v>8847.9306300000007</v>
      </c>
      <c r="M662" s="20">
        <v>1956.1026409999999</v>
      </c>
      <c r="N662" s="20">
        <v>15257.044827</v>
      </c>
      <c r="O662" s="153">
        <v>11417.964453000001</v>
      </c>
      <c r="P662" s="21">
        <v>499.05802190407354</v>
      </c>
      <c r="Q662" s="20">
        <v>23401.707077999999</v>
      </c>
      <c r="R662" s="20">
        <v>32510.409731</v>
      </c>
      <c r="S662" s="20">
        <v>368098.035439</v>
      </c>
      <c r="T662" s="20">
        <v>15244.83281</v>
      </c>
      <c r="U662" s="20">
        <v>432413.479268</v>
      </c>
      <c r="V662" s="20">
        <v>27546.243254000001</v>
      </c>
      <c r="W662" s="20">
        <v>186168.46649699999</v>
      </c>
      <c r="X662" s="20">
        <v>0</v>
      </c>
      <c r="Y662" s="20">
        <v>186168.46649699999</v>
      </c>
      <c r="Z662" s="20">
        <v>246245.01277100001</v>
      </c>
      <c r="AA662" s="21">
        <v>10762.91220585731</v>
      </c>
      <c r="AB662" s="22">
        <v>0.2650935280900848</v>
      </c>
      <c r="AC662" s="22">
        <v>0.11747877856055694</v>
      </c>
      <c r="AD662" s="23">
        <v>2.6405200116167996E-2</v>
      </c>
      <c r="AE662" s="23">
        <v>4.6368307420781525E-2</v>
      </c>
      <c r="AF662" s="24">
        <v>7.7997158774860011</v>
      </c>
      <c r="AG662" s="27">
        <v>0.97723085098803086</v>
      </c>
      <c r="AH662" s="27">
        <v>1.977230850988031</v>
      </c>
      <c r="AI662" s="27">
        <v>1.8515290738915475</v>
      </c>
      <c r="AJ662" s="27">
        <v>0.53422717221951521</v>
      </c>
      <c r="AK662" s="27">
        <v>3.0522056868726697</v>
      </c>
      <c r="AL662" s="27">
        <v>2.9895568823398659</v>
      </c>
      <c r="AM662" s="27">
        <v>6.3753876720278706</v>
      </c>
      <c r="AN662" s="23">
        <v>0.43053344870782123</v>
      </c>
      <c r="AO662" s="23">
        <v>0</v>
      </c>
      <c r="AP662" s="23">
        <v>0.75602938878656889</v>
      </c>
      <c r="AQ662" s="24">
        <v>82.4</v>
      </c>
      <c r="AR662" s="65" t="s">
        <v>64</v>
      </c>
      <c r="AS662" s="157">
        <v>0.5</v>
      </c>
    </row>
    <row r="663" spans="1:45" s="70" customFormat="1" ht="18" customHeight="1" x14ac:dyDescent="0.25">
      <c r="A663" s="16">
        <v>662</v>
      </c>
      <c r="B663" s="148" t="s">
        <v>586</v>
      </c>
      <c r="C663" s="150" t="s">
        <v>681</v>
      </c>
      <c r="D663" s="18">
        <v>152.0376</v>
      </c>
      <c r="E663" s="150" t="s">
        <v>844</v>
      </c>
      <c r="F663" s="150" t="s">
        <v>845</v>
      </c>
      <c r="G663" s="18" t="s">
        <v>904</v>
      </c>
      <c r="H663" s="19" t="s">
        <v>704</v>
      </c>
      <c r="I663" s="20">
        <v>1035201.726923</v>
      </c>
      <c r="J663" s="20">
        <v>970161.85490799998</v>
      </c>
      <c r="K663" s="20">
        <v>65039.872014999994</v>
      </c>
      <c r="L663" s="20">
        <v>38912.998770999999</v>
      </c>
      <c r="M663" s="20">
        <v>25588.112665000001</v>
      </c>
      <c r="N663" s="20">
        <v>40699.997469000002</v>
      </c>
      <c r="O663" s="153">
        <v>4076.6378549999999</v>
      </c>
      <c r="P663" s="21">
        <v>348.57359044736302</v>
      </c>
      <c r="Q663" s="20">
        <v>457290.87985199998</v>
      </c>
      <c r="R663" s="20">
        <v>664137.45014199999</v>
      </c>
      <c r="S663" s="20">
        <v>1314807.955815</v>
      </c>
      <c r="T663" s="20">
        <v>42516.613935000001</v>
      </c>
      <c r="U663" s="20">
        <v>1404023.7165969999</v>
      </c>
      <c r="V663" s="20">
        <v>530843.88399700017</v>
      </c>
      <c r="W663" s="20">
        <v>1228537.359248</v>
      </c>
      <c r="X663" s="20">
        <v>0</v>
      </c>
      <c r="Y663" s="20">
        <v>1229513.0071930001</v>
      </c>
      <c r="Z663" s="20">
        <v>174510.70940399999</v>
      </c>
      <c r="AA663" s="21">
        <v>14921.566916683767</v>
      </c>
      <c r="AB663" s="22">
        <v>6.2828210505716992E-2</v>
      </c>
      <c r="AC663" s="22">
        <v>3.9380129968651289E-3</v>
      </c>
      <c r="AD663" s="23">
        <v>2.9035391687547442E-3</v>
      </c>
      <c r="AE663" s="23">
        <v>2.3360387846240446E-2</v>
      </c>
      <c r="AF663" s="24">
        <v>1.5905822364410009</v>
      </c>
      <c r="AG663" s="27">
        <v>7.0222200340579896E-2</v>
      </c>
      <c r="AH663" s="27">
        <v>1.0702222003405799</v>
      </c>
      <c r="AI663" s="27">
        <v>0.69799837140312515</v>
      </c>
      <c r="AJ663" s="27">
        <v>11.999473379311048</v>
      </c>
      <c r="AK663" s="27">
        <v>2.1215421029651593</v>
      </c>
      <c r="AL663" s="27">
        <v>1.5587160861078717</v>
      </c>
      <c r="AM663" s="27">
        <v>24.34816960037389</v>
      </c>
      <c r="AN663" s="23">
        <v>0.87570672251394022</v>
      </c>
      <c r="AO663" s="23">
        <v>0</v>
      </c>
      <c r="AP663" s="23">
        <v>7.0454874167442822</v>
      </c>
      <c r="AQ663" s="24">
        <v>56</v>
      </c>
      <c r="AR663" s="65" t="s">
        <v>75</v>
      </c>
      <c r="AS663" s="157">
        <v>0.2</v>
      </c>
    </row>
    <row r="664" spans="1:45" ht="18" customHeight="1" x14ac:dyDescent="0.25">
      <c r="A664" s="16">
        <v>663</v>
      </c>
      <c r="B664" s="148" t="s">
        <v>588</v>
      </c>
      <c r="C664" s="150" t="s">
        <v>681</v>
      </c>
      <c r="D664" s="18">
        <v>116.39999999999999</v>
      </c>
      <c r="E664" s="150" t="s">
        <v>844</v>
      </c>
      <c r="F664" s="150" t="s">
        <v>845</v>
      </c>
      <c r="G664" s="18" t="s">
        <v>904</v>
      </c>
      <c r="H664" s="19" t="s">
        <v>704</v>
      </c>
      <c r="I664" s="20">
        <v>1051683.491312</v>
      </c>
      <c r="J664" s="20">
        <v>937152.39850100002</v>
      </c>
      <c r="K664" s="20">
        <v>114531.09281099994</v>
      </c>
      <c r="L664" s="20">
        <v>35705.264490000001</v>
      </c>
      <c r="M664" s="20">
        <v>15111.878391</v>
      </c>
      <c r="N664" s="20">
        <v>36482.895853000002</v>
      </c>
      <c r="O664" s="153">
        <v>16141.966936999999</v>
      </c>
      <c r="P664" s="21">
        <v>1345.1639114166667</v>
      </c>
      <c r="Q664" s="20">
        <v>124882.959636</v>
      </c>
      <c r="R664" s="20">
        <v>404072.14723200002</v>
      </c>
      <c r="S664" s="20">
        <v>649098.08496400004</v>
      </c>
      <c r="T664" s="20">
        <v>68779.040620999993</v>
      </c>
      <c r="U664" s="20">
        <v>737987.46209599997</v>
      </c>
      <c r="V664" s="20">
        <v>259562.57590600001</v>
      </c>
      <c r="W664" s="20">
        <v>584247.45420399995</v>
      </c>
      <c r="X664" s="20">
        <v>3646.5</v>
      </c>
      <c r="Y664" s="20">
        <v>587893.95420399995</v>
      </c>
      <c r="Z664" s="20">
        <v>150093.50789199999</v>
      </c>
      <c r="AA664" s="21">
        <v>12507.792324333333</v>
      </c>
      <c r="AB664" s="22">
        <v>0.10890262494100739</v>
      </c>
      <c r="AC664" s="22">
        <v>1.5348692900810409E-2</v>
      </c>
      <c r="AD664" s="23">
        <v>2.1872955525767721E-2</v>
      </c>
      <c r="AE664" s="23">
        <v>0.10754607020454859</v>
      </c>
      <c r="AF664" s="24">
        <v>2.4141867019475014</v>
      </c>
      <c r="AG664" s="27">
        <v>0.11099856797554207</v>
      </c>
      <c r="AH664" s="27">
        <v>1.1109985679755421</v>
      </c>
      <c r="AI664" s="27">
        <v>0.89724845449640833</v>
      </c>
      <c r="AJ664" s="27">
        <v>16.217012525353557</v>
      </c>
      <c r="AK664" s="27">
        <v>7.5042455850865917</v>
      </c>
      <c r="AL664" s="27">
        <v>2.6027121604800212</v>
      </c>
      <c r="AM664" s="27">
        <v>15.290755465857636</v>
      </c>
      <c r="AN664" s="23">
        <v>0.79661780775284319</v>
      </c>
      <c r="AO664" s="23">
        <v>2.4294854928861045E-2</v>
      </c>
      <c r="AP664" s="23">
        <v>3.9168513179598676</v>
      </c>
      <c r="AQ664" s="24">
        <v>71.2</v>
      </c>
      <c r="AR664" s="65" t="s">
        <v>68</v>
      </c>
      <c r="AS664" s="157">
        <v>0.3</v>
      </c>
    </row>
    <row r="665" spans="1:45" ht="18" customHeight="1" x14ac:dyDescent="0.25">
      <c r="A665" s="16">
        <v>664</v>
      </c>
      <c r="B665" s="148" t="s">
        <v>590</v>
      </c>
      <c r="C665" s="150" t="s">
        <v>681</v>
      </c>
      <c r="D665" s="18">
        <v>12058.701372899999</v>
      </c>
      <c r="E665" s="150" t="s">
        <v>844</v>
      </c>
      <c r="F665" s="150" t="s">
        <v>845</v>
      </c>
      <c r="G665" s="18" t="s">
        <v>904</v>
      </c>
      <c r="H665" s="19" t="s">
        <v>709</v>
      </c>
      <c r="I665" s="20">
        <v>9587659.4534520004</v>
      </c>
      <c r="J665" s="20">
        <v>8219905.2843890004</v>
      </c>
      <c r="K665" s="20">
        <v>1367754.1690629998</v>
      </c>
      <c r="L665" s="20">
        <v>806068.01087700005</v>
      </c>
      <c r="M665" s="20">
        <v>250873.95086000001</v>
      </c>
      <c r="N665" s="20">
        <v>1278090.0560660001</v>
      </c>
      <c r="O665" s="153">
        <v>687256.54265099997</v>
      </c>
      <c r="P665" s="21">
        <v>1555.897524466202</v>
      </c>
      <c r="Q665" s="20">
        <v>3120450.9083790001</v>
      </c>
      <c r="R665" s="20">
        <v>4151282.6632679999</v>
      </c>
      <c r="S665" s="20">
        <v>12434100.533143001</v>
      </c>
      <c r="T665" s="20">
        <v>3539109.3923840001</v>
      </c>
      <c r="U665" s="20">
        <v>20077750.094184998</v>
      </c>
      <c r="V665" s="20">
        <v>2650718.0044869999</v>
      </c>
      <c r="W665" s="20">
        <v>9151278.5125329997</v>
      </c>
      <c r="X665" s="20">
        <v>1456015.617357</v>
      </c>
      <c r="Y665" s="20">
        <v>12086336.534979001</v>
      </c>
      <c r="Z665" s="20">
        <v>7991413.5592059996</v>
      </c>
      <c r="AA665" s="21">
        <v>18091.963920477872</v>
      </c>
      <c r="AB665" s="22">
        <v>0.14265777541468111</v>
      </c>
      <c r="AC665" s="22">
        <v>7.1681367698511217E-2</v>
      </c>
      <c r="AD665" s="23">
        <v>3.4229758784080397E-2</v>
      </c>
      <c r="AE665" s="23">
        <v>8.5999371395225788E-2</v>
      </c>
      <c r="AF665" s="24">
        <v>5.0945506764838937</v>
      </c>
      <c r="AG665" s="27">
        <v>0.35872823847663032</v>
      </c>
      <c r="AH665" s="27">
        <v>1.3587282384766304</v>
      </c>
      <c r="AI665" s="27">
        <v>1.0177429975504109</v>
      </c>
      <c r="AJ665" s="27">
        <v>2.9205541431303241</v>
      </c>
      <c r="AK665" s="27">
        <v>2.6342043267904014</v>
      </c>
      <c r="AL665" s="27">
        <v>2.3095655562766089</v>
      </c>
      <c r="AM665" s="27">
        <v>2.709059933011452</v>
      </c>
      <c r="AN665" s="23">
        <v>0.60197663972715232</v>
      </c>
      <c r="AO665" s="23">
        <v>0.18219750568154364</v>
      </c>
      <c r="AP665" s="23">
        <v>1.5124153499796924</v>
      </c>
      <c r="AQ665" s="24">
        <v>87.199999999999989</v>
      </c>
      <c r="AR665" s="65" t="s">
        <v>64</v>
      </c>
      <c r="AS665" s="157">
        <v>0.5</v>
      </c>
    </row>
    <row r="666" spans="1:45" ht="18" customHeight="1" x14ac:dyDescent="0.25">
      <c r="A666" s="16">
        <v>665</v>
      </c>
      <c r="B666" s="148" t="s">
        <v>591</v>
      </c>
      <c r="C666" s="150" t="s">
        <v>681</v>
      </c>
      <c r="D666" s="18">
        <v>144</v>
      </c>
      <c r="E666" s="150" t="s">
        <v>829</v>
      </c>
      <c r="F666" s="150" t="s">
        <v>857</v>
      </c>
      <c r="G666" s="18" t="s">
        <v>858</v>
      </c>
      <c r="H666" s="19" t="s">
        <v>704</v>
      </c>
      <c r="I666" s="20">
        <v>129981.14855699999</v>
      </c>
      <c r="J666" s="20">
        <v>110716.368965</v>
      </c>
      <c r="K666" s="20">
        <v>19264.779591999992</v>
      </c>
      <c r="L666" s="20">
        <v>9399.1257249999999</v>
      </c>
      <c r="M666" s="20">
        <v>232.68531999999999</v>
      </c>
      <c r="N666" s="20">
        <v>13632.138705000001</v>
      </c>
      <c r="O666" s="153">
        <v>10681.274364999999</v>
      </c>
      <c r="P666" s="21">
        <v>3560.4247883333333</v>
      </c>
      <c r="Q666" s="20">
        <v>5275.789659</v>
      </c>
      <c r="R666" s="20">
        <v>19304.462390000001</v>
      </c>
      <c r="S666" s="20">
        <v>89039.630373000007</v>
      </c>
      <c r="T666" s="20">
        <v>19840.25937</v>
      </c>
      <c r="U666" s="20">
        <v>136047.13769100001</v>
      </c>
      <c r="V666" s="20">
        <v>9841.5802650000005</v>
      </c>
      <c r="W666" s="20">
        <v>58923.583122999997</v>
      </c>
      <c r="X666" s="20">
        <v>0</v>
      </c>
      <c r="Y666" s="20">
        <v>66013.685299999997</v>
      </c>
      <c r="Z666" s="20">
        <v>70033.452390999999</v>
      </c>
      <c r="AA666" s="21">
        <v>23344.484130333334</v>
      </c>
      <c r="AB666" s="22">
        <v>0.14821210464648188</v>
      </c>
      <c r="AC666" s="22">
        <v>8.2175565330660186E-2</v>
      </c>
      <c r="AD666" s="23">
        <v>7.8511569932915998E-2</v>
      </c>
      <c r="AE666" s="23">
        <v>0.15251674735904708</v>
      </c>
      <c r="AF666" s="24">
        <v>58.586157068267141</v>
      </c>
      <c r="AG666" s="27">
        <v>0.51110346068286927</v>
      </c>
      <c r="AH666" s="27">
        <v>1.5111034606828693</v>
      </c>
      <c r="AI666" s="27">
        <v>1.4215673296572482</v>
      </c>
      <c r="AJ666" s="27">
        <v>4.3160095837942327</v>
      </c>
      <c r="AK666" s="27">
        <v>20.985743579850329</v>
      </c>
      <c r="AL666" s="27">
        <v>6.7332177364510377</v>
      </c>
      <c r="AM666" s="27">
        <v>6.5513835345087017</v>
      </c>
      <c r="AN666" s="23">
        <v>0.48522656500083816</v>
      </c>
      <c r="AO666" s="23">
        <v>0</v>
      </c>
      <c r="AP666" s="23">
        <v>0.94260218575892196</v>
      </c>
      <c r="AQ666" s="24">
        <v>82</v>
      </c>
      <c r="AR666" s="65" t="s">
        <v>64</v>
      </c>
      <c r="AS666" s="157">
        <v>0.5</v>
      </c>
    </row>
    <row r="667" spans="1:45" ht="18" customHeight="1" x14ac:dyDescent="0.25">
      <c r="A667" s="16">
        <v>666</v>
      </c>
      <c r="B667" s="148" t="s">
        <v>592</v>
      </c>
      <c r="C667" s="150" t="s">
        <v>681</v>
      </c>
      <c r="D667" s="18">
        <v>534.57170999999994</v>
      </c>
      <c r="E667" s="150" t="s">
        <v>829</v>
      </c>
      <c r="F667" s="150" t="s">
        <v>853</v>
      </c>
      <c r="G667" s="18" t="s">
        <v>854</v>
      </c>
      <c r="H667" s="19" t="s">
        <v>709</v>
      </c>
      <c r="I667" s="20">
        <v>12514.045</v>
      </c>
      <c r="J667" s="20">
        <v>4733.5760540000001</v>
      </c>
      <c r="K667" s="20">
        <v>7780.468946</v>
      </c>
      <c r="L667" s="20">
        <v>-1298.7984389999999</v>
      </c>
      <c r="M667" s="20">
        <v>2140.5441310000001</v>
      </c>
      <c r="N667" s="20">
        <v>-139.99537999999984</v>
      </c>
      <c r="O667" s="153">
        <v>-2280.5395109999999</v>
      </c>
      <c r="P667" s="21">
        <v>-64.418198666180814</v>
      </c>
      <c r="Q667" s="20">
        <v>0</v>
      </c>
      <c r="R667" s="20">
        <v>501.69331799999998</v>
      </c>
      <c r="S667" s="20">
        <v>86146.408469999995</v>
      </c>
      <c r="T667" s="20">
        <v>391358.35904800001</v>
      </c>
      <c r="U667" s="20">
        <v>1064586.087118</v>
      </c>
      <c r="V667" s="20">
        <v>28520.00001</v>
      </c>
      <c r="W667" s="20">
        <v>323019.12310700002</v>
      </c>
      <c r="X667" s="20">
        <v>56502.428207999998</v>
      </c>
      <c r="Y667" s="20">
        <v>772281.39530500001</v>
      </c>
      <c r="Z667" s="20">
        <v>292304.69181300001</v>
      </c>
      <c r="AA667" s="21">
        <v>8256.7048794563034</v>
      </c>
      <c r="AB667" s="22">
        <v>0.62173892981845602</v>
      </c>
      <c r="AC667" s="22">
        <v>-0.1822383978162137</v>
      </c>
      <c r="AD667" s="23">
        <v>-2.1421842146873956E-3</v>
      </c>
      <c r="AE667" s="23">
        <v>-7.8019257811262231E-3</v>
      </c>
      <c r="AF667" s="24">
        <v>-6.5401772368317429E-2</v>
      </c>
      <c r="AG667" s="27">
        <v>-0.73330864240670968</v>
      </c>
      <c r="AH667" s="27">
        <v>0.26669135759329027</v>
      </c>
      <c r="AI667" s="27">
        <v>0.26669135759329027</v>
      </c>
      <c r="AJ667" s="27">
        <v>-5.2830251129503791E-2</v>
      </c>
      <c r="AK667" s="27">
        <v>100</v>
      </c>
      <c r="AL667" s="27">
        <v>24.943615055283637</v>
      </c>
      <c r="AM667" s="27">
        <v>3.1975923627748946E-2</v>
      </c>
      <c r="AN667" s="23">
        <v>0.72542878838073654</v>
      </c>
      <c r="AO667" s="23">
        <v>0.19329976490472159</v>
      </c>
      <c r="AP667" s="23">
        <v>2.6420424198974608</v>
      </c>
      <c r="AQ667" s="24">
        <v>50</v>
      </c>
      <c r="AR667" s="65" t="s">
        <v>78</v>
      </c>
      <c r="AS667" s="157">
        <v>0.2</v>
      </c>
    </row>
    <row r="668" spans="1:45" ht="18" customHeight="1" x14ac:dyDescent="0.25">
      <c r="A668" s="16">
        <v>667</v>
      </c>
      <c r="B668" s="148" t="s">
        <v>593</v>
      </c>
      <c r="C668" s="150" t="s">
        <v>681</v>
      </c>
      <c r="D668" s="18">
        <v>13920</v>
      </c>
      <c r="E668" s="150" t="s">
        <v>848</v>
      </c>
      <c r="F668" s="150" t="s">
        <v>894</v>
      </c>
      <c r="G668" s="18" t="s">
        <v>893</v>
      </c>
      <c r="H668" s="19" t="s">
        <v>706</v>
      </c>
      <c r="I668" s="20">
        <v>5305703.1990860002</v>
      </c>
      <c r="J668" s="20">
        <v>3473742.0046470002</v>
      </c>
      <c r="K668" s="20">
        <v>1831961.1944390002</v>
      </c>
      <c r="L668" s="20">
        <v>1637095.3405470001</v>
      </c>
      <c r="M668" s="20">
        <v>45771.977806000003</v>
      </c>
      <c r="N668" s="20">
        <v>1642514.2585090001</v>
      </c>
      <c r="O668" s="153">
        <v>1354339.38955</v>
      </c>
      <c r="P668" s="21">
        <v>8464.6211846874994</v>
      </c>
      <c r="Q668" s="20">
        <v>1837985.755443</v>
      </c>
      <c r="R668" s="20">
        <v>1583996.496887</v>
      </c>
      <c r="S668" s="20">
        <v>3925461.9596020002</v>
      </c>
      <c r="T668" s="20">
        <v>1117764.593233</v>
      </c>
      <c r="U668" s="20">
        <v>5074418.7900329996</v>
      </c>
      <c r="V668" s="20">
        <v>1365366.1434810001</v>
      </c>
      <c r="W668" s="20">
        <v>1669893.7583049999</v>
      </c>
      <c r="X668" s="20">
        <v>305894.35007400002</v>
      </c>
      <c r="Y668" s="20">
        <v>1976030.947531</v>
      </c>
      <c r="Z668" s="20">
        <v>3098387.8425019998</v>
      </c>
      <c r="AA668" s="21">
        <v>19364.924015637502</v>
      </c>
      <c r="AB668" s="22">
        <v>0.34528150665393181</v>
      </c>
      <c r="AC668" s="22">
        <v>0.25526105376254526</v>
      </c>
      <c r="AD668" s="23">
        <v>0.26689547031674787</v>
      </c>
      <c r="AE668" s="23">
        <v>0.43711099397302966</v>
      </c>
      <c r="AF668" s="24">
        <v>35.884712377311601</v>
      </c>
      <c r="AG668" s="27">
        <v>1.3507255716594091</v>
      </c>
      <c r="AH668" s="27">
        <v>2.3507255716594093</v>
      </c>
      <c r="AI668" s="27">
        <v>1.2500652773730114</v>
      </c>
      <c r="AJ668" s="27">
        <v>2.3522690185271751</v>
      </c>
      <c r="AK668" s="27">
        <v>1.8899722124395586</v>
      </c>
      <c r="AL668" s="27">
        <v>3.3495675082067438</v>
      </c>
      <c r="AM668" s="27">
        <v>4.7467089503523185</v>
      </c>
      <c r="AN668" s="23">
        <v>0.38941030082346623</v>
      </c>
      <c r="AO668" s="23">
        <v>9.8726939822674109E-2</v>
      </c>
      <c r="AP668" s="23">
        <v>0.63776100603832797</v>
      </c>
      <c r="AQ668" s="24">
        <v>89.600000000000009</v>
      </c>
      <c r="AR668" s="65" t="s">
        <v>64</v>
      </c>
      <c r="AS668" s="157">
        <v>0.5</v>
      </c>
    </row>
    <row r="669" spans="1:45" ht="18" customHeight="1" x14ac:dyDescent="0.25">
      <c r="A669" s="16">
        <v>668</v>
      </c>
      <c r="B669" s="148" t="s">
        <v>1016</v>
      </c>
      <c r="C669" s="150" t="s">
        <v>681</v>
      </c>
      <c r="D669" s="18">
        <v>373.75732499999998</v>
      </c>
      <c r="E669" s="150" t="s">
        <v>833</v>
      </c>
      <c r="F669" s="150" t="s">
        <v>835</v>
      </c>
      <c r="G669" s="18" t="s">
        <v>836</v>
      </c>
      <c r="H669" s="19" t="s">
        <v>704</v>
      </c>
      <c r="I669" s="20">
        <v>306504.27870600001</v>
      </c>
      <c r="J669" s="20">
        <v>270157.76691399998</v>
      </c>
      <c r="K669" s="20">
        <v>36346.511791999983</v>
      </c>
      <c r="L669" s="20">
        <v>24184.973384000001</v>
      </c>
      <c r="M669" s="20">
        <v>261.70644299999998</v>
      </c>
      <c r="N669" s="20">
        <v>22944.622906000001</v>
      </c>
      <c r="O669" s="153">
        <v>17642.175930000001</v>
      </c>
      <c r="P669" s="21">
        <v>1203.6566406156721</v>
      </c>
      <c r="Q669" s="20">
        <v>80528.017311000003</v>
      </c>
      <c r="R669" s="20">
        <v>6852.8690150000002</v>
      </c>
      <c r="S669" s="20">
        <v>146143.20047400001</v>
      </c>
      <c r="T669" s="20">
        <v>38778.098457</v>
      </c>
      <c r="U669" s="20">
        <v>210900.51208799999</v>
      </c>
      <c r="V669" s="20">
        <v>2325</v>
      </c>
      <c r="W669" s="20">
        <v>31606.96614</v>
      </c>
      <c r="X669" s="20">
        <v>575</v>
      </c>
      <c r="Y669" s="20">
        <v>32181.96614</v>
      </c>
      <c r="Z669" s="20">
        <v>178718.54594800001</v>
      </c>
      <c r="AA669" s="21">
        <v>12193.267173222624</v>
      </c>
      <c r="AB669" s="22">
        <v>0.11858402742515606</v>
      </c>
      <c r="AC669" s="22">
        <v>5.7559313705119394E-2</v>
      </c>
      <c r="AD669" s="23">
        <v>8.3651650512060666E-2</v>
      </c>
      <c r="AE669" s="23">
        <v>9.871485825054313E-2</v>
      </c>
      <c r="AF669" s="24">
        <v>87.673129644729471</v>
      </c>
      <c r="AG669" s="27">
        <v>3.6237655277217318</v>
      </c>
      <c r="AH669" s="27">
        <v>4.6237655277217318</v>
      </c>
      <c r="AI669" s="27">
        <v>2.0759722041136088</v>
      </c>
      <c r="AJ669" s="27">
        <v>2.6760464100137997</v>
      </c>
      <c r="AK669" s="27">
        <v>3.3548294858750589</v>
      </c>
      <c r="AL669" s="27">
        <v>44.726417218117511</v>
      </c>
      <c r="AM669" s="27">
        <v>7.9040564365443151</v>
      </c>
      <c r="AN669" s="23">
        <v>0.15259311521525282</v>
      </c>
      <c r="AO669" s="23">
        <v>3.2173493632121544E-3</v>
      </c>
      <c r="AP669" s="23">
        <v>0.18007065785642454</v>
      </c>
      <c r="AQ669" s="24">
        <v>82.4</v>
      </c>
      <c r="AR669" s="65" t="s">
        <v>64</v>
      </c>
      <c r="AS669" s="157">
        <v>0.5</v>
      </c>
    </row>
    <row r="670" spans="1:45" ht="18" customHeight="1" x14ac:dyDescent="0.25">
      <c r="A670" s="16">
        <v>669</v>
      </c>
      <c r="B670" s="148" t="s">
        <v>595</v>
      </c>
      <c r="C670" s="150" t="s">
        <v>681</v>
      </c>
      <c r="D670" s="18">
        <v>54.567775999999995</v>
      </c>
      <c r="E670" s="150" t="s">
        <v>844</v>
      </c>
      <c r="F670" s="150" t="s">
        <v>845</v>
      </c>
      <c r="G670" s="18" t="s">
        <v>904</v>
      </c>
      <c r="H670" s="19" t="s">
        <v>704</v>
      </c>
      <c r="I670" s="20">
        <v>12353.928185999999</v>
      </c>
      <c r="J670" s="20">
        <v>12621.787592999999</v>
      </c>
      <c r="K670" s="20">
        <v>-267.85940699999912</v>
      </c>
      <c r="L670" s="20">
        <v>-6402.4676820000004</v>
      </c>
      <c r="M670" s="20">
        <v>4.6704340000000002</v>
      </c>
      <c r="N670" s="20">
        <v>-8074.0490570000002</v>
      </c>
      <c r="O670" s="153">
        <v>-8078.7194909999998</v>
      </c>
      <c r="P670" s="21">
        <v>-1362.053298950648</v>
      </c>
      <c r="Q670" s="20">
        <v>569.09381599999995</v>
      </c>
      <c r="R670" s="20">
        <v>875.857485</v>
      </c>
      <c r="S670" s="20">
        <v>37734.627004000002</v>
      </c>
      <c r="T670" s="20">
        <v>3342.1560370000002</v>
      </c>
      <c r="U670" s="20">
        <v>41318.555791999999</v>
      </c>
      <c r="V670" s="20">
        <v>0</v>
      </c>
      <c r="W670" s="20">
        <v>4923.5410110000003</v>
      </c>
      <c r="X670" s="20">
        <v>0</v>
      </c>
      <c r="Y670" s="20">
        <v>4923.5410110000003</v>
      </c>
      <c r="Z670" s="20">
        <v>36395.014780999998</v>
      </c>
      <c r="AA670" s="21">
        <v>6136.1147646039308</v>
      </c>
      <c r="AB670" s="22">
        <v>-2.1682124338681916E-2</v>
      </c>
      <c r="AC670" s="22">
        <v>-0.65393932758611562</v>
      </c>
      <c r="AD670" s="23">
        <v>-0.19552279444782003</v>
      </c>
      <c r="AE670" s="23">
        <v>-0.22197324385254796</v>
      </c>
      <c r="AF670" s="24">
        <v>-1728.7577679076505</v>
      </c>
      <c r="AG670" s="27">
        <v>6.6641236296589463</v>
      </c>
      <c r="AH670" s="27">
        <v>7.6641236296589463</v>
      </c>
      <c r="AI670" s="27">
        <v>7.5485373443556352</v>
      </c>
      <c r="AJ670" s="27">
        <v>0.37651689397405552</v>
      </c>
      <c r="AK670" s="27">
        <v>22.178746698944977</v>
      </c>
      <c r="AL670" s="27">
        <v>14.104952458104528</v>
      </c>
      <c r="AM670" s="27">
        <v>3.6963947970212616</v>
      </c>
      <c r="AN670" s="23">
        <v>0.11916053009658398</v>
      </c>
      <c r="AO670" s="23">
        <v>0</v>
      </c>
      <c r="AP670" s="23">
        <v>0.13528064325915132</v>
      </c>
      <c r="AQ670" s="24">
        <v>73.2</v>
      </c>
      <c r="AR670" s="65" t="s">
        <v>68</v>
      </c>
      <c r="AS670" s="157">
        <v>0.3</v>
      </c>
    </row>
    <row r="671" spans="1:45" ht="18" customHeight="1" x14ac:dyDescent="0.25">
      <c r="A671" s="16">
        <v>670</v>
      </c>
      <c r="B671" s="148" t="s">
        <v>596</v>
      </c>
      <c r="C671" s="150" t="s">
        <v>681</v>
      </c>
      <c r="D671" s="18">
        <v>23.078879999999998</v>
      </c>
      <c r="E671" s="150" t="s">
        <v>844</v>
      </c>
      <c r="F671" s="150" t="s">
        <v>845</v>
      </c>
      <c r="G671" s="18" t="s">
        <v>904</v>
      </c>
      <c r="H671" s="19" t="s">
        <v>704</v>
      </c>
      <c r="I671" s="20">
        <v>18597.729975999999</v>
      </c>
      <c r="J671" s="20">
        <v>15282.602844999999</v>
      </c>
      <c r="K671" s="20">
        <v>3315.1271310000006</v>
      </c>
      <c r="L671" s="20">
        <v>1311.347806</v>
      </c>
      <c r="M671" s="20">
        <v>40.078237000000001</v>
      </c>
      <c r="N671" s="20">
        <v>18.796826000000003</v>
      </c>
      <c r="O671" s="153">
        <v>-21.281410999999999</v>
      </c>
      <c r="P671" s="21">
        <v>-10.143279093266225</v>
      </c>
      <c r="Q671" s="20">
        <v>4271.6531489999998</v>
      </c>
      <c r="R671" s="20">
        <v>6324.3304980000003</v>
      </c>
      <c r="S671" s="20">
        <v>19685.923015</v>
      </c>
      <c r="T671" s="20">
        <v>6672.0661049999999</v>
      </c>
      <c r="U671" s="20">
        <v>26501.643313</v>
      </c>
      <c r="V671" s="20">
        <v>0</v>
      </c>
      <c r="W671" s="20">
        <v>4448.1457440000004</v>
      </c>
      <c r="X671" s="20">
        <v>0</v>
      </c>
      <c r="Y671" s="20">
        <v>4598.1457440000004</v>
      </c>
      <c r="Z671" s="20">
        <v>21903.497568999999</v>
      </c>
      <c r="AA671" s="21">
        <v>10439.781881053153</v>
      </c>
      <c r="AB671" s="22">
        <v>0.17825439638483334</v>
      </c>
      <c r="AC671" s="22">
        <v>-1.1443015372017572E-3</v>
      </c>
      <c r="AD671" s="23">
        <v>-8.0302231633917992E-4</v>
      </c>
      <c r="AE671" s="23">
        <v>-9.715987564524654E-4</v>
      </c>
      <c r="AF671" s="24">
        <v>0.46900331469171169</v>
      </c>
      <c r="AG671" s="27">
        <v>3.4256470331607005</v>
      </c>
      <c r="AH671" s="27">
        <v>4.4256470331607005</v>
      </c>
      <c r="AI671" s="27">
        <v>3.4653248236733134</v>
      </c>
      <c r="AJ671" s="27">
        <v>1.2205014973801029</v>
      </c>
      <c r="AK671" s="27">
        <v>3.5776787842846463</v>
      </c>
      <c r="AL671" s="27">
        <v>2.9406638349911227</v>
      </c>
      <c r="AM671" s="27">
        <v>2.7874019356707196</v>
      </c>
      <c r="AN671" s="23">
        <v>0.17350417442772109</v>
      </c>
      <c r="AO671" s="23">
        <v>0</v>
      </c>
      <c r="AP671" s="23">
        <v>0.20992746612795538</v>
      </c>
      <c r="AQ671" s="24">
        <v>74.8</v>
      </c>
      <c r="AR671" s="65" t="s">
        <v>68</v>
      </c>
      <c r="AS671" s="157">
        <v>0.3</v>
      </c>
    </row>
    <row r="672" spans="1:45" ht="18" customHeight="1" x14ac:dyDescent="0.25">
      <c r="A672" s="16">
        <v>671</v>
      </c>
      <c r="B672" s="148" t="s">
        <v>597</v>
      </c>
      <c r="C672" s="150" t="s">
        <v>681</v>
      </c>
      <c r="D672" s="18">
        <v>7.9182600000000001</v>
      </c>
      <c r="E672" s="150" t="s">
        <v>844</v>
      </c>
      <c r="F672" s="150" t="s">
        <v>845</v>
      </c>
      <c r="G672" s="18" t="s">
        <v>893</v>
      </c>
      <c r="H672" s="19" t="s">
        <v>704</v>
      </c>
      <c r="I672" s="20">
        <v>54938.058908999999</v>
      </c>
      <c r="J672" s="20">
        <v>49972.808232000003</v>
      </c>
      <c r="K672" s="20">
        <v>4965.250677</v>
      </c>
      <c r="L672" s="20">
        <v>1330.0728610000001</v>
      </c>
      <c r="M672" s="20">
        <v>965.455736</v>
      </c>
      <c r="N672" s="20">
        <v>1645.6385850000001</v>
      </c>
      <c r="O672" s="153">
        <v>302.21409399999999</v>
      </c>
      <c r="P672" s="21">
        <v>229.00038190208454</v>
      </c>
      <c r="Q672" s="20">
        <v>20690.076587</v>
      </c>
      <c r="R672" s="20">
        <v>5512.9183000000003</v>
      </c>
      <c r="S672" s="20">
        <v>34190.617188999997</v>
      </c>
      <c r="T672" s="20">
        <v>4675.5624699999998</v>
      </c>
      <c r="U672" s="20">
        <v>39174.128260999998</v>
      </c>
      <c r="V672" s="20">
        <v>9089.8720900000008</v>
      </c>
      <c r="W672" s="20">
        <v>21258.553774</v>
      </c>
      <c r="X672" s="20">
        <v>1397.6455169999999</v>
      </c>
      <c r="Y672" s="20">
        <v>22656.199291000001</v>
      </c>
      <c r="Z672" s="20">
        <v>16517.928970000001</v>
      </c>
      <c r="AA672" s="21">
        <v>12516.332353320047</v>
      </c>
      <c r="AB672" s="22">
        <v>9.0379070094640496E-2</v>
      </c>
      <c r="AC672" s="22">
        <v>5.5009969409474538E-3</v>
      </c>
      <c r="AD672" s="23">
        <v>7.7146348219028719E-3</v>
      </c>
      <c r="AE672" s="23">
        <v>1.8296125049870583E-2</v>
      </c>
      <c r="AF672" s="24">
        <v>1.704519972938459</v>
      </c>
      <c r="AG672" s="27">
        <v>0.60832282160305706</v>
      </c>
      <c r="AH672" s="27">
        <v>1.608322821603057</v>
      </c>
      <c r="AI672" s="27">
        <v>0.63506392511571785</v>
      </c>
      <c r="AJ672" s="27">
        <v>4.248205189380446</v>
      </c>
      <c r="AK672" s="27">
        <v>2.4153032020866925</v>
      </c>
      <c r="AL672" s="27">
        <v>9.9653315937948861</v>
      </c>
      <c r="AM672" s="27">
        <v>11.750042751326987</v>
      </c>
      <c r="AN672" s="23">
        <v>0.57834597211842731</v>
      </c>
      <c r="AO672" s="23">
        <v>8.461384714381659E-2</v>
      </c>
      <c r="AP672" s="23">
        <v>1.3716125872770355</v>
      </c>
      <c r="AQ672" s="24">
        <v>72</v>
      </c>
      <c r="AR672" s="65" t="s">
        <v>68</v>
      </c>
      <c r="AS672" s="157">
        <v>0.3</v>
      </c>
    </row>
    <row r="673" spans="1:45" ht="18" customHeight="1" x14ac:dyDescent="0.25">
      <c r="A673" s="16">
        <v>672</v>
      </c>
      <c r="B673" s="148" t="s">
        <v>598</v>
      </c>
      <c r="C673" s="150" t="s">
        <v>681</v>
      </c>
      <c r="D673" s="18">
        <v>4.2147999999999994</v>
      </c>
      <c r="E673" s="150" t="s">
        <v>844</v>
      </c>
      <c r="F673" s="150" t="s">
        <v>845</v>
      </c>
      <c r="G673" s="18" t="s">
        <v>904</v>
      </c>
      <c r="H673" s="19" t="s">
        <v>704</v>
      </c>
      <c r="I673" s="20">
        <v>14810.962364999999</v>
      </c>
      <c r="J673" s="20">
        <v>12689.568396000001</v>
      </c>
      <c r="K673" s="20">
        <v>2121.3939689999993</v>
      </c>
      <c r="L673" s="20">
        <v>-185.72812200000001</v>
      </c>
      <c r="M673" s="20">
        <v>3.5593780000000002</v>
      </c>
      <c r="N673" s="20">
        <v>217.576493</v>
      </c>
      <c r="O673" s="153">
        <v>217.249538</v>
      </c>
      <c r="P673" s="21">
        <v>211.33223540856031</v>
      </c>
      <c r="Q673" s="20">
        <v>4877.8836359999996</v>
      </c>
      <c r="R673" s="20">
        <v>4608.3598179999999</v>
      </c>
      <c r="S673" s="20">
        <v>22187.553491999999</v>
      </c>
      <c r="T673" s="20">
        <v>2394.5183550000002</v>
      </c>
      <c r="U673" s="20">
        <v>27309.019508000001</v>
      </c>
      <c r="V673" s="20">
        <v>0</v>
      </c>
      <c r="W673" s="20">
        <v>12469.264961000001</v>
      </c>
      <c r="X673" s="20">
        <v>0</v>
      </c>
      <c r="Y673" s="20">
        <v>12469.264961000001</v>
      </c>
      <c r="Z673" s="20">
        <v>14839.754547</v>
      </c>
      <c r="AA673" s="21">
        <v>14435.558897859923</v>
      </c>
      <c r="AB673" s="22">
        <v>0.14323133883677244</v>
      </c>
      <c r="AC673" s="22">
        <v>1.4668158128156854E-2</v>
      </c>
      <c r="AD673" s="23">
        <v>7.9552302467819531E-3</v>
      </c>
      <c r="AE673" s="23">
        <v>1.4639698878572024E-2</v>
      </c>
      <c r="AF673" s="24">
        <v>61.127672587738644</v>
      </c>
      <c r="AG673" s="27">
        <v>0.77937942303702701</v>
      </c>
      <c r="AH673" s="27">
        <v>1.779379423037027</v>
      </c>
      <c r="AI673" s="27">
        <v>1.3881868666789332</v>
      </c>
      <c r="AJ673" s="27">
        <v>1.5240299068869045</v>
      </c>
      <c r="AK673" s="27">
        <v>2.6014495922673957</v>
      </c>
      <c r="AL673" s="27">
        <v>3.2139335793939519</v>
      </c>
      <c r="AM673" s="27">
        <v>6.185361801079198</v>
      </c>
      <c r="AN673" s="23">
        <v>0.4565987789253001</v>
      </c>
      <c r="AO673" s="23">
        <v>0</v>
      </c>
      <c r="AP673" s="23">
        <v>0.84026086290765389</v>
      </c>
      <c r="AQ673" s="24">
        <v>81.599999999999994</v>
      </c>
      <c r="AR673" s="65" t="s">
        <v>64</v>
      </c>
      <c r="AS673" s="157">
        <v>0.5</v>
      </c>
    </row>
    <row r="674" spans="1:45" ht="18" customHeight="1" x14ac:dyDescent="0.25">
      <c r="A674" s="16">
        <v>673</v>
      </c>
      <c r="B674" s="148" t="s">
        <v>599</v>
      </c>
      <c r="C674" s="150" t="s">
        <v>681</v>
      </c>
      <c r="D674" s="18">
        <v>16.2</v>
      </c>
      <c r="E674" s="150" t="s">
        <v>844</v>
      </c>
      <c r="F674" s="150" t="s">
        <v>845</v>
      </c>
      <c r="G674" s="18" t="s">
        <v>904</v>
      </c>
      <c r="H674" s="19" t="s">
        <v>704</v>
      </c>
      <c r="I674" s="20">
        <v>62095.875221000002</v>
      </c>
      <c r="J674" s="20">
        <v>57359.721231000003</v>
      </c>
      <c r="K674" s="20">
        <v>4736.1539900000007</v>
      </c>
      <c r="L674" s="20">
        <v>-487.05805500000002</v>
      </c>
      <c r="M674" s="20">
        <v>2107.4377770000001</v>
      </c>
      <c r="N674" s="20">
        <v>-398.44922799999995</v>
      </c>
      <c r="O674" s="153">
        <v>-2505.887005</v>
      </c>
      <c r="P674" s="21">
        <v>-1392.1594472222223</v>
      </c>
      <c r="Q674" s="20">
        <v>24250.286496000001</v>
      </c>
      <c r="R674" s="20">
        <v>6566.9109630000003</v>
      </c>
      <c r="S674" s="20">
        <v>46044.742005</v>
      </c>
      <c r="T674" s="20">
        <v>8328.4655760000005</v>
      </c>
      <c r="U674" s="20">
        <v>55172.565798000003</v>
      </c>
      <c r="V674" s="20">
        <v>19150</v>
      </c>
      <c r="W674" s="20">
        <v>42383.665460999997</v>
      </c>
      <c r="X674" s="20">
        <v>688.24400000000003</v>
      </c>
      <c r="Y674" s="20">
        <v>43071.909461000003</v>
      </c>
      <c r="Z674" s="20">
        <v>12100.656337</v>
      </c>
      <c r="AA674" s="21">
        <v>6722.586853888889</v>
      </c>
      <c r="AB674" s="22">
        <v>7.6271635968475665E-2</v>
      </c>
      <c r="AC674" s="22">
        <v>-4.035512819622103E-2</v>
      </c>
      <c r="AD674" s="23">
        <v>-4.5419076832037386E-2</v>
      </c>
      <c r="AE674" s="23">
        <v>-0.20708686663034848</v>
      </c>
      <c r="AF674" s="24">
        <v>-0.18906808654023663</v>
      </c>
      <c r="AG674" s="27">
        <v>8.6379422453888535E-2</v>
      </c>
      <c r="AH674" s="27">
        <v>1.0863794224538885</v>
      </c>
      <c r="AI674" s="27">
        <v>0.5142182789512274</v>
      </c>
      <c r="AJ674" s="27">
        <v>16.961097227744808</v>
      </c>
      <c r="AK674" s="27">
        <v>2.3653213845725611</v>
      </c>
      <c r="AL674" s="27">
        <v>9.4558728709536783</v>
      </c>
      <c r="AM674" s="27">
        <v>7.4558602247142192</v>
      </c>
      <c r="AN674" s="23">
        <v>0.78067620814838656</v>
      </c>
      <c r="AO674" s="23">
        <v>5.6876584280438278E-2</v>
      </c>
      <c r="AP674" s="23">
        <v>3.5594688636268144</v>
      </c>
      <c r="AQ674" s="24">
        <v>60.8</v>
      </c>
      <c r="AR674" s="65" t="s">
        <v>73</v>
      </c>
      <c r="AS674" s="157">
        <v>0.3</v>
      </c>
    </row>
    <row r="675" spans="1:45" ht="18" customHeight="1" x14ac:dyDescent="0.25">
      <c r="A675" s="16">
        <v>674</v>
      </c>
      <c r="B675" s="148" t="s">
        <v>600</v>
      </c>
      <c r="C675" s="150" t="s">
        <v>681</v>
      </c>
      <c r="D675" s="18">
        <v>17.533058199999999</v>
      </c>
      <c r="E675" s="150" t="s">
        <v>844</v>
      </c>
      <c r="F675" s="150" t="s">
        <v>845</v>
      </c>
      <c r="G675" s="18" t="s">
        <v>904</v>
      </c>
      <c r="H675" s="19" t="s">
        <v>704</v>
      </c>
      <c r="I675" s="20">
        <v>49421.607770000002</v>
      </c>
      <c r="J675" s="20">
        <v>71036.338743</v>
      </c>
      <c r="K675" s="20">
        <v>-21614.730972999998</v>
      </c>
      <c r="L675" s="20">
        <v>-30492.474859999998</v>
      </c>
      <c r="M675" s="20">
        <v>273.14144499999998</v>
      </c>
      <c r="N675" s="20">
        <v>-24836.143281000001</v>
      </c>
      <c r="O675" s="153">
        <v>-25552.029569999999</v>
      </c>
      <c r="P675" s="21">
        <v>-2040.3081419076109</v>
      </c>
      <c r="Q675" s="20">
        <v>36410.596042999998</v>
      </c>
      <c r="R675" s="20">
        <v>52067.312913000002</v>
      </c>
      <c r="S675" s="20">
        <v>124238.145411</v>
      </c>
      <c r="T675" s="20">
        <v>2682.392092</v>
      </c>
      <c r="U675" s="20">
        <v>133186.237945</v>
      </c>
      <c r="V675" s="20">
        <v>0</v>
      </c>
      <c r="W675" s="20">
        <v>36226.723212999997</v>
      </c>
      <c r="X675" s="20">
        <v>0</v>
      </c>
      <c r="Y675" s="20">
        <v>36444.773213</v>
      </c>
      <c r="Z675" s="20">
        <v>96741.464731999993</v>
      </c>
      <c r="AA675" s="21">
        <v>7724.7248643023386</v>
      </c>
      <c r="AB675" s="22">
        <v>-0.43735386095878115</v>
      </c>
      <c r="AC675" s="22">
        <v>-0.51702141478105934</v>
      </c>
      <c r="AD675" s="23">
        <v>-0.19185187572121268</v>
      </c>
      <c r="AE675" s="23">
        <v>-0.26412696604073577</v>
      </c>
      <c r="AF675" s="24">
        <v>-90.927772901692023</v>
      </c>
      <c r="AG675" s="27">
        <v>2.4294613034837504</v>
      </c>
      <c r="AH675" s="27">
        <v>3.4294613034837504</v>
      </c>
      <c r="AI675" s="27">
        <v>2.4243856904088692</v>
      </c>
      <c r="AJ675" s="27">
        <v>0.56153629308268427</v>
      </c>
      <c r="AK675" s="27">
        <v>1.95097983727341</v>
      </c>
      <c r="AL675" s="27">
        <v>0.94918683152670569</v>
      </c>
      <c r="AM675" s="27">
        <v>18.424453277131121</v>
      </c>
      <c r="AN675" s="23">
        <v>0.27363768040396241</v>
      </c>
      <c r="AO675" s="23">
        <v>0</v>
      </c>
      <c r="AP675" s="23">
        <v>0.37672339688014722</v>
      </c>
      <c r="AQ675" s="24">
        <v>64</v>
      </c>
      <c r="AR675" s="65" t="s">
        <v>73</v>
      </c>
      <c r="AS675" s="157">
        <v>0.3</v>
      </c>
    </row>
    <row r="676" spans="1:45" ht="18" customHeight="1" x14ac:dyDescent="0.25">
      <c r="A676" s="16">
        <v>675</v>
      </c>
      <c r="B676" s="148" t="s">
        <v>602</v>
      </c>
      <c r="C676" s="150" t="s">
        <v>681</v>
      </c>
      <c r="D676" s="18">
        <v>165.90954640000001</v>
      </c>
      <c r="E676" s="150" t="s">
        <v>844</v>
      </c>
      <c r="F676" s="150" t="s">
        <v>861</v>
      </c>
      <c r="G676" s="18" t="s">
        <v>862</v>
      </c>
      <c r="H676" s="19" t="s">
        <v>704</v>
      </c>
      <c r="I676" s="20">
        <v>14436800.378884999</v>
      </c>
      <c r="J676" s="20">
        <v>14248634.369721999</v>
      </c>
      <c r="K676" s="20">
        <v>188166.0091629994</v>
      </c>
      <c r="L676" s="20">
        <v>176837.57589199999</v>
      </c>
      <c r="M676" s="20">
        <v>133918.67215599999</v>
      </c>
      <c r="N676" s="20">
        <v>141148.23285099998</v>
      </c>
      <c r="O676" s="153">
        <v>5740.2016700000004</v>
      </c>
      <c r="P676" s="21">
        <v>733.48567363692098</v>
      </c>
      <c r="Q676" s="20">
        <v>4.811496</v>
      </c>
      <c r="R676" s="20">
        <v>4411317.0956279999</v>
      </c>
      <c r="S676" s="20">
        <v>4757238.6796549996</v>
      </c>
      <c r="T676" s="20">
        <v>33740.370148000002</v>
      </c>
      <c r="U676" s="20">
        <v>4791000.1309089996</v>
      </c>
      <c r="V676" s="20">
        <v>1739732</v>
      </c>
      <c r="W676" s="20">
        <v>4619946.1318560001</v>
      </c>
      <c r="X676" s="20">
        <v>0</v>
      </c>
      <c r="Y676" s="20">
        <v>4621058.1318560001</v>
      </c>
      <c r="Z676" s="20">
        <v>169941.99905300001</v>
      </c>
      <c r="AA676" s="21">
        <v>21715.268699713593</v>
      </c>
      <c r="AB676" s="22">
        <v>1.3033775090373042E-2</v>
      </c>
      <c r="AC676" s="22">
        <v>3.9760899363791959E-4</v>
      </c>
      <c r="AD676" s="23">
        <v>1.1981217936036475E-3</v>
      </c>
      <c r="AE676" s="23">
        <v>3.3777416424351919E-2</v>
      </c>
      <c r="AF676" s="24">
        <v>1.0539847101125552</v>
      </c>
      <c r="AG676" s="27">
        <v>2.9717348185582457E-2</v>
      </c>
      <c r="AH676" s="27">
        <v>1.0297173481855824</v>
      </c>
      <c r="AI676" s="27">
        <v>1.0297163067240886</v>
      </c>
      <c r="AJ676" s="27">
        <v>105.15356157583227</v>
      </c>
      <c r="AK676" s="27">
        <v>2961373.0053442838</v>
      </c>
      <c r="AL676" s="27">
        <v>3.2726734591791482</v>
      </c>
      <c r="AM676" s="27">
        <v>427.87913456665967</v>
      </c>
      <c r="AN676" s="23">
        <v>0.96452890953673254</v>
      </c>
      <c r="AO676" s="23">
        <v>0</v>
      </c>
      <c r="AP676" s="23">
        <v>27.191972305885525</v>
      </c>
      <c r="AQ676" s="24">
        <v>58</v>
      </c>
      <c r="AR676" s="65" t="s">
        <v>75</v>
      </c>
      <c r="AS676" s="157">
        <v>0.2</v>
      </c>
    </row>
    <row r="677" spans="1:45" ht="15.75" x14ac:dyDescent="0.25">
      <c r="A677" s="16">
        <v>676</v>
      </c>
      <c r="B677" s="148" t="s">
        <v>603</v>
      </c>
      <c r="C677" s="150" t="s">
        <v>681</v>
      </c>
      <c r="D677" s="18">
        <v>324.2592353</v>
      </c>
      <c r="E677" s="150" t="s">
        <v>848</v>
      </c>
      <c r="F677" s="150" t="s">
        <v>889</v>
      </c>
      <c r="G677" s="18" t="s">
        <v>890</v>
      </c>
      <c r="H677" s="19" t="s">
        <v>704</v>
      </c>
      <c r="I677" s="20">
        <v>6626899.6700170003</v>
      </c>
      <c r="J677" s="20">
        <v>6452011.1005009999</v>
      </c>
      <c r="K677" s="20">
        <v>174888.56951599961</v>
      </c>
      <c r="L677" s="20">
        <v>75405.879337000006</v>
      </c>
      <c r="M677" s="20">
        <v>40267.730209000001</v>
      </c>
      <c r="N677" s="20">
        <v>90392.34070500001</v>
      </c>
      <c r="O677" s="153">
        <v>42414.765531999998</v>
      </c>
      <c r="P677" s="21">
        <v>1007.1993610120007</v>
      </c>
      <c r="Q677" s="20">
        <v>433775.32700799999</v>
      </c>
      <c r="R677" s="20">
        <v>579015.09576199995</v>
      </c>
      <c r="S677" s="20">
        <v>1075807.691139</v>
      </c>
      <c r="T677" s="20">
        <v>223448.11976999999</v>
      </c>
      <c r="U677" s="20">
        <v>1492362.88625</v>
      </c>
      <c r="V677" s="20">
        <v>490621.041065</v>
      </c>
      <c r="W677" s="20">
        <v>797617.06573200005</v>
      </c>
      <c r="X677" s="20">
        <v>25300</v>
      </c>
      <c r="Y677" s="20">
        <v>825949.73798199999</v>
      </c>
      <c r="Z677" s="20">
        <v>666413.14826799999</v>
      </c>
      <c r="AA677" s="21">
        <v>15824.934752948886</v>
      </c>
      <c r="AB677" s="22">
        <v>2.6390707302733459E-2</v>
      </c>
      <c r="AC677" s="22">
        <v>6.4003934937936352E-3</v>
      </c>
      <c r="AD677" s="23">
        <v>2.8421214386119956E-2</v>
      </c>
      <c r="AE677" s="23">
        <v>6.3646351579700194E-2</v>
      </c>
      <c r="AF677" s="24">
        <v>2.2447836080116814</v>
      </c>
      <c r="AG677" s="27">
        <v>0.34877717310586259</v>
      </c>
      <c r="AH677" s="27">
        <v>1.3487771731058626</v>
      </c>
      <c r="AI677" s="27">
        <v>0.80493809838658015</v>
      </c>
      <c r="AJ677" s="27">
        <v>23.821434170621952</v>
      </c>
      <c r="AK677" s="27">
        <v>14.874085036150539</v>
      </c>
      <c r="AL677" s="27">
        <v>11.445124174691536</v>
      </c>
      <c r="AM677" s="27">
        <v>29.657442080238635</v>
      </c>
      <c r="AN677" s="23">
        <v>0.55345100417060178</v>
      </c>
      <c r="AO677" s="23">
        <v>3.7964437024921263E-2</v>
      </c>
      <c r="AP677" s="23">
        <v>1.2393959214769903</v>
      </c>
      <c r="AQ677" s="24">
        <v>74.8</v>
      </c>
      <c r="AR677" s="65" t="s">
        <v>68</v>
      </c>
      <c r="AS677" s="157">
        <v>0.3</v>
      </c>
    </row>
    <row r="678" spans="1:45" ht="15.75" x14ac:dyDescent="0.25">
      <c r="A678" s="16">
        <v>677</v>
      </c>
      <c r="B678" s="148" t="s">
        <v>956</v>
      </c>
      <c r="C678" s="150" t="s">
        <v>681</v>
      </c>
      <c r="D678" s="18">
        <v>52.800000000000004</v>
      </c>
      <c r="E678" s="150" t="s">
        <v>833</v>
      </c>
      <c r="F678" s="150" t="s">
        <v>835</v>
      </c>
      <c r="G678" s="18" t="s">
        <v>836</v>
      </c>
      <c r="H678" s="19" t="s">
        <v>704</v>
      </c>
      <c r="I678" s="20">
        <v>208006.106103</v>
      </c>
      <c r="J678" s="20">
        <v>187368.73071900001</v>
      </c>
      <c r="K678" s="20">
        <v>20637.375383999995</v>
      </c>
      <c r="L678" s="20">
        <v>9451.1982989999997</v>
      </c>
      <c r="M678" s="20">
        <v>2293.4370140000001</v>
      </c>
      <c r="N678" s="20">
        <v>9378.0885610000005</v>
      </c>
      <c r="O678" s="153">
        <v>5657.5183900000002</v>
      </c>
      <c r="P678" s="21">
        <v>642.8998170454546</v>
      </c>
      <c r="Q678" s="20">
        <v>60516.140066</v>
      </c>
      <c r="R678" s="20">
        <v>19750.233284000002</v>
      </c>
      <c r="S678" s="20">
        <v>85781.508950000003</v>
      </c>
      <c r="T678" s="20">
        <v>70257.894845999996</v>
      </c>
      <c r="U678" s="20">
        <v>157831.919245</v>
      </c>
      <c r="V678" s="20">
        <v>41892.290183999998</v>
      </c>
      <c r="W678" s="20">
        <v>51525.043797999999</v>
      </c>
      <c r="X678" s="20">
        <v>4600</v>
      </c>
      <c r="Y678" s="20">
        <v>56125.043797999999</v>
      </c>
      <c r="Z678" s="20">
        <v>101706.875447</v>
      </c>
      <c r="AA678" s="21">
        <v>11557.599482613636</v>
      </c>
      <c r="AB678" s="22">
        <v>9.9215238295845151E-2</v>
      </c>
      <c r="AC678" s="22">
        <v>2.719880918879623E-2</v>
      </c>
      <c r="AD678" s="23">
        <v>3.5845210633331549E-2</v>
      </c>
      <c r="AE678" s="23">
        <v>5.562572210713683E-2</v>
      </c>
      <c r="AF678" s="24">
        <v>4.0890979363080948</v>
      </c>
      <c r="AG678" s="27">
        <v>0.66485077210802301</v>
      </c>
      <c r="AH678" s="27">
        <v>1.664850772108023</v>
      </c>
      <c r="AI678" s="27">
        <v>0.49035123547009396</v>
      </c>
      <c r="AJ678" s="27">
        <v>6.0720248040786524</v>
      </c>
      <c r="AK678" s="27">
        <v>3.0961778215638387</v>
      </c>
      <c r="AL678" s="27">
        <v>10.531830339012211</v>
      </c>
      <c r="AM678" s="27">
        <v>2.960608292618697</v>
      </c>
      <c r="AN678" s="23">
        <v>0.35560008435858897</v>
      </c>
      <c r="AO678" s="23">
        <v>4.5228014131621662E-2</v>
      </c>
      <c r="AP678" s="23">
        <v>0.55183136392039756</v>
      </c>
      <c r="AQ678" s="24">
        <v>84.8</v>
      </c>
      <c r="AR678" s="65" t="s">
        <v>64</v>
      </c>
      <c r="AS678" s="157">
        <v>0.5</v>
      </c>
    </row>
    <row r="679" spans="1:45" ht="15.75" x14ac:dyDescent="0.25">
      <c r="A679" s="16">
        <v>678</v>
      </c>
      <c r="B679" s="148" t="s">
        <v>605</v>
      </c>
      <c r="C679" s="150" t="s">
        <v>681</v>
      </c>
      <c r="D679" s="18">
        <v>685</v>
      </c>
      <c r="E679" s="150" t="s">
        <v>848</v>
      </c>
      <c r="F679" s="150" t="s">
        <v>894</v>
      </c>
      <c r="G679" s="18" t="s">
        <v>893</v>
      </c>
      <c r="H679" s="19" t="s">
        <v>704</v>
      </c>
      <c r="I679" s="20">
        <v>2017904.7602039999</v>
      </c>
      <c r="J679" s="20">
        <v>1633326.7293070001</v>
      </c>
      <c r="K679" s="20">
        <v>384578.03089699999</v>
      </c>
      <c r="L679" s="20">
        <v>183137.22496799999</v>
      </c>
      <c r="M679" s="20">
        <v>21341.001742</v>
      </c>
      <c r="N679" s="20">
        <v>197350.57879599999</v>
      </c>
      <c r="O679" s="153">
        <v>140406.46349699999</v>
      </c>
      <c r="P679" s="21">
        <v>5616.2585398800002</v>
      </c>
      <c r="Q679" s="20">
        <v>379773.64697100001</v>
      </c>
      <c r="R679" s="20">
        <v>16956.857526</v>
      </c>
      <c r="S679" s="20">
        <v>588811.84042000002</v>
      </c>
      <c r="T679" s="20">
        <v>585332.679428</v>
      </c>
      <c r="U679" s="20">
        <v>1319394.9007280001</v>
      </c>
      <c r="V679" s="20">
        <v>92274.489631999997</v>
      </c>
      <c r="W679" s="20">
        <v>491598.02309199999</v>
      </c>
      <c r="X679" s="20">
        <v>145585.68319499999</v>
      </c>
      <c r="Y679" s="20">
        <v>664050.823462</v>
      </c>
      <c r="Z679" s="20">
        <v>655344.07726599998</v>
      </c>
      <c r="AA679" s="21">
        <v>26213.763090640001</v>
      </c>
      <c r="AB679" s="22">
        <v>0.19058284537577536</v>
      </c>
      <c r="AC679" s="22">
        <v>6.9580322256044241E-2</v>
      </c>
      <c r="AD679" s="23">
        <v>0.10641731555846409</v>
      </c>
      <c r="AE679" s="23">
        <v>0.21424846636709574</v>
      </c>
      <c r="AF679" s="24">
        <v>9.2474843112732454</v>
      </c>
      <c r="AG679" s="27">
        <v>0.1977506270602048</v>
      </c>
      <c r="AH679" s="27">
        <v>1.1977506270602047</v>
      </c>
      <c r="AI679" s="27">
        <v>0.42522179429081963</v>
      </c>
      <c r="AJ679" s="27">
        <v>20.757386302356345</v>
      </c>
      <c r="AK679" s="27">
        <v>4.3007900688583662</v>
      </c>
      <c r="AL679" s="27">
        <v>119.0022831240954</v>
      </c>
      <c r="AM679" s="27">
        <v>3.4474493414171596</v>
      </c>
      <c r="AN679" s="23">
        <v>0.50329952245199516</v>
      </c>
      <c r="AO679" s="23">
        <v>0.22215152046900652</v>
      </c>
      <c r="AP679" s="23">
        <v>1.0132857631556285</v>
      </c>
      <c r="AQ679" s="24">
        <v>80.8</v>
      </c>
      <c r="AR679" s="65" t="s">
        <v>64</v>
      </c>
      <c r="AS679" s="157">
        <v>0.5</v>
      </c>
    </row>
    <row r="680" spans="1:45" ht="15.75" x14ac:dyDescent="0.25">
      <c r="A680" s="16">
        <v>679</v>
      </c>
      <c r="B680" s="148" t="s">
        <v>608</v>
      </c>
      <c r="C680" s="150" t="s">
        <v>681</v>
      </c>
      <c r="D680" s="18">
        <v>15.612440000000001</v>
      </c>
      <c r="E680" s="150" t="s">
        <v>871</v>
      </c>
      <c r="F680" s="150" t="s">
        <v>872</v>
      </c>
      <c r="G680" s="18" t="s">
        <v>880</v>
      </c>
      <c r="H680" s="19" t="s">
        <v>704</v>
      </c>
      <c r="I680" s="20">
        <v>28649.310184999998</v>
      </c>
      <c r="J680" s="20">
        <v>23679.098000999998</v>
      </c>
      <c r="K680" s="20">
        <v>4970.2121839999991</v>
      </c>
      <c r="L680" s="20">
        <v>-380.04622799999999</v>
      </c>
      <c r="M680" s="20" t="e">
        <v>#N/A</v>
      </c>
      <c r="N680" s="20" t="e">
        <v>#N/A</v>
      </c>
      <c r="O680" s="153">
        <v>-43.776214000000003</v>
      </c>
      <c r="P680" s="21">
        <v>-28.039316083840834</v>
      </c>
      <c r="Q680" s="20">
        <v>5609.4281950000004</v>
      </c>
      <c r="R680" s="20">
        <v>1108.994492</v>
      </c>
      <c r="S680" s="20">
        <v>10084.017121999999</v>
      </c>
      <c r="T680" s="20">
        <v>2278.3986329999998</v>
      </c>
      <c r="U680" s="20">
        <v>13329.121988999999</v>
      </c>
      <c r="V680" s="20">
        <v>0</v>
      </c>
      <c r="W680" s="20">
        <v>5263.8697220000004</v>
      </c>
      <c r="X680" s="20">
        <v>0</v>
      </c>
      <c r="Y680" s="20">
        <v>5393.519722</v>
      </c>
      <c r="Z680" s="20">
        <v>7935.6022670000002</v>
      </c>
      <c r="AA680" s="21">
        <v>5082.8712661185564</v>
      </c>
      <c r="AB680" s="22">
        <v>0.17348453250376225</v>
      </c>
      <c r="AC680" s="22">
        <v>-1.528002374832747E-3</v>
      </c>
      <c r="AD680" s="23">
        <v>-3.2842533841408905E-3</v>
      </c>
      <c r="AE680" s="23">
        <v>-5.5164324681495538E-3</v>
      </c>
      <c r="AF680" s="24" t="e">
        <v>#N/A</v>
      </c>
      <c r="AG680" s="27">
        <v>0.91570415959470031</v>
      </c>
      <c r="AH680" s="27">
        <v>1.9157041595947002</v>
      </c>
      <c r="AI680" s="27">
        <v>0.85005692832760393</v>
      </c>
      <c r="AJ680" s="27">
        <v>5.9436585248409637</v>
      </c>
      <c r="AK680" s="27">
        <v>4.2213033446272679</v>
      </c>
      <c r="AL680" s="27">
        <v>25.833591051775933</v>
      </c>
      <c r="AM680" s="27">
        <v>12.574318545511522</v>
      </c>
      <c r="AN680" s="23">
        <v>0.40464178559180869</v>
      </c>
      <c r="AO680" s="23">
        <v>0</v>
      </c>
      <c r="AP680" s="23">
        <v>0.67966104405570005</v>
      </c>
      <c r="AQ680" s="24" t="e">
        <v>#N/A</v>
      </c>
      <c r="AR680" s="65" t="e">
        <v>#N/A</v>
      </c>
      <c r="AS680" s="157" t="e">
        <v>#N/A</v>
      </c>
    </row>
    <row r="681" spans="1:45" ht="15.75" x14ac:dyDescent="0.25">
      <c r="A681" s="16">
        <v>680</v>
      </c>
      <c r="B681" s="148" t="s">
        <v>612</v>
      </c>
      <c r="C681" s="150" t="s">
        <v>681</v>
      </c>
      <c r="D681" s="18">
        <v>292.49495999999999</v>
      </c>
      <c r="E681" s="150" t="s">
        <v>848</v>
      </c>
      <c r="F681" s="150" t="s">
        <v>894</v>
      </c>
      <c r="G681" s="18" t="s">
        <v>893</v>
      </c>
      <c r="H681" s="19" t="s">
        <v>704</v>
      </c>
      <c r="I681" s="20">
        <v>1419039.5466400001</v>
      </c>
      <c r="J681" s="20">
        <v>1236543.9634769999</v>
      </c>
      <c r="K681" s="20">
        <v>182495.583163</v>
      </c>
      <c r="L681" s="20">
        <v>148146.33946799999</v>
      </c>
      <c r="M681" s="20">
        <v>52617.289021999997</v>
      </c>
      <c r="N681" s="20">
        <v>148574.54659099999</v>
      </c>
      <c r="O681" s="153">
        <v>83222.043281999999</v>
      </c>
      <c r="P681" s="21">
        <v>4267.8706300785489</v>
      </c>
      <c r="Q681" s="20">
        <v>359429.05342499999</v>
      </c>
      <c r="R681" s="20">
        <v>93914.069187000001</v>
      </c>
      <c r="S681" s="20">
        <v>487895.09946499998</v>
      </c>
      <c r="T681" s="20">
        <v>545186.79425599985</v>
      </c>
      <c r="U681" s="20">
        <v>1052109.4140049999</v>
      </c>
      <c r="V681" s="20">
        <v>443496.99560999998</v>
      </c>
      <c r="W681" s="20">
        <v>645318.47273599997</v>
      </c>
      <c r="X681" s="20">
        <v>127088.609389</v>
      </c>
      <c r="Y681" s="20">
        <v>773527.40575499996</v>
      </c>
      <c r="Z681" s="20">
        <v>278582.00825000001</v>
      </c>
      <c r="AA681" s="21">
        <v>14286.503000769655</v>
      </c>
      <c r="AB681" s="22">
        <v>0.12860500159781507</v>
      </c>
      <c r="AC681" s="22">
        <v>5.8646739958060391E-2</v>
      </c>
      <c r="AD681" s="23">
        <v>7.9100179291432995E-2</v>
      </c>
      <c r="AE681" s="23">
        <v>0.29873445096036633</v>
      </c>
      <c r="AF681" s="24">
        <v>2.8236830394070469</v>
      </c>
      <c r="AG681" s="27">
        <v>-0.24394679514373976</v>
      </c>
      <c r="AH681" s="27">
        <v>0.75605320485626026</v>
      </c>
      <c r="AI681" s="27">
        <v>0.19907387044932076</v>
      </c>
      <c r="AJ681" s="27">
        <v>-9.0141604588612303</v>
      </c>
      <c r="AK681" s="27">
        <v>3.4403005313398309</v>
      </c>
      <c r="AL681" s="27">
        <v>15.109978291052794</v>
      </c>
      <c r="AM681" s="27">
        <v>2.6028501819757408</v>
      </c>
      <c r="AN681" s="23">
        <v>0.73521574415959356</v>
      </c>
      <c r="AO681" s="23">
        <v>0.45619819523646499</v>
      </c>
      <c r="AP681" s="23">
        <v>2.7766595933964084</v>
      </c>
      <c r="AQ681" s="24">
        <v>46</v>
      </c>
      <c r="AR681" s="65" t="s">
        <v>78</v>
      </c>
      <c r="AS681" s="157">
        <v>0.2</v>
      </c>
    </row>
    <row r="682" spans="1:45" ht="15.75" x14ac:dyDescent="0.25">
      <c r="A682" s="16">
        <v>681</v>
      </c>
      <c r="B682" s="148" t="s">
        <v>614</v>
      </c>
      <c r="C682" s="150" t="s">
        <v>681</v>
      </c>
      <c r="D682" s="18">
        <v>59.764900000000004</v>
      </c>
      <c r="E682" s="150" t="s">
        <v>844</v>
      </c>
      <c r="F682" s="150" t="s">
        <v>879</v>
      </c>
      <c r="G682" s="18" t="s">
        <v>880</v>
      </c>
      <c r="H682" s="19" t="s">
        <v>704</v>
      </c>
      <c r="I682" s="20">
        <v>987073.83995199995</v>
      </c>
      <c r="J682" s="20">
        <v>933451.78299900005</v>
      </c>
      <c r="K682" s="20">
        <v>53622.056952999999</v>
      </c>
      <c r="L682" s="20">
        <v>7708.6591870000002</v>
      </c>
      <c r="M682" s="20">
        <v>19156.970710000001</v>
      </c>
      <c r="N682" s="20">
        <v>26171.265919000001</v>
      </c>
      <c r="O682" s="153">
        <v>2786.1871000000001</v>
      </c>
      <c r="P682" s="21">
        <v>144.51927485865448</v>
      </c>
      <c r="Q682" s="20">
        <v>143933.72602999999</v>
      </c>
      <c r="R682" s="20">
        <v>164890.11501499999</v>
      </c>
      <c r="S682" s="20">
        <v>401926.05241100001</v>
      </c>
      <c r="T682" s="20">
        <v>114291.17756500001</v>
      </c>
      <c r="U682" s="20">
        <v>564620.91409700003</v>
      </c>
      <c r="V682" s="20">
        <v>224264.65844900001</v>
      </c>
      <c r="W682" s="20">
        <v>321526.152451</v>
      </c>
      <c r="X682" s="20">
        <v>2423.7600000000002</v>
      </c>
      <c r="Y682" s="20">
        <v>323949.91245100001</v>
      </c>
      <c r="Z682" s="20">
        <v>240671.00164500001</v>
      </c>
      <c r="AA682" s="21">
        <v>12483.583258727112</v>
      </c>
      <c r="AB682" s="22">
        <v>5.4324261045766917E-2</v>
      </c>
      <c r="AC682" s="22">
        <v>2.8226734285000284E-3</v>
      </c>
      <c r="AD682" s="23">
        <v>4.9346154746250552E-3</v>
      </c>
      <c r="AE682" s="23">
        <v>1.1576746184443711E-2</v>
      </c>
      <c r="AF682" s="24">
        <v>1.3661484540109734</v>
      </c>
      <c r="AG682" s="27">
        <v>0.25005710840972045</v>
      </c>
      <c r="AH682" s="27">
        <v>1.2500571084097205</v>
      </c>
      <c r="AI682" s="27">
        <v>0.80239919650180735</v>
      </c>
      <c r="AJ682" s="27">
        <v>12.277053086422768</v>
      </c>
      <c r="AK682" s="27">
        <v>6.4852888113550362</v>
      </c>
      <c r="AL682" s="27">
        <v>5.9862523588039602</v>
      </c>
      <c r="AM682" s="27">
        <v>8.6364832437799368</v>
      </c>
      <c r="AN682" s="23">
        <v>0.5737476320180136</v>
      </c>
      <c r="AO682" s="23">
        <v>1.007084353093419E-2</v>
      </c>
      <c r="AP682" s="23">
        <v>1.3460280226399686</v>
      </c>
      <c r="AQ682" s="24">
        <v>63.6</v>
      </c>
      <c r="AR682" s="65" t="s">
        <v>73</v>
      </c>
      <c r="AS682" s="157">
        <v>0.3</v>
      </c>
    </row>
    <row r="683" spans="1:45" ht="15.75" x14ac:dyDescent="0.25">
      <c r="A683" s="16">
        <v>682</v>
      </c>
      <c r="B683" s="148" t="s">
        <v>615</v>
      </c>
      <c r="C683" s="150" t="s">
        <v>681</v>
      </c>
      <c r="D683" s="18">
        <v>14.364000000000003</v>
      </c>
      <c r="E683" s="150" t="s">
        <v>871</v>
      </c>
      <c r="F683" s="150" t="s">
        <v>881</v>
      </c>
      <c r="G683" s="18" t="s">
        <v>880</v>
      </c>
      <c r="H683" s="19" t="s">
        <v>704</v>
      </c>
      <c r="I683" s="20">
        <v>11809.973</v>
      </c>
      <c r="J683" s="20">
        <v>8483.1283289999992</v>
      </c>
      <c r="K683" s="20">
        <v>3326.8446709999998</v>
      </c>
      <c r="L683" s="20">
        <v>-57.890256000000001</v>
      </c>
      <c r="M683" s="20">
        <v>0</v>
      </c>
      <c r="N683" s="20">
        <v>1115.3847310000001</v>
      </c>
      <c r="O683" s="153">
        <v>1021.556251</v>
      </c>
      <c r="P683" s="21">
        <v>945.8854175925926</v>
      </c>
      <c r="Q683" s="20">
        <v>460.05636199999998</v>
      </c>
      <c r="R683" s="20">
        <v>1162.828332</v>
      </c>
      <c r="S683" s="20">
        <v>14208.684357</v>
      </c>
      <c r="T683" s="20">
        <v>1311.328182</v>
      </c>
      <c r="U683" s="20">
        <v>16519.725720999999</v>
      </c>
      <c r="V683" s="20">
        <v>0</v>
      </c>
      <c r="W683" s="20">
        <v>291.286293</v>
      </c>
      <c r="X683" s="20">
        <v>0</v>
      </c>
      <c r="Y683" s="20">
        <v>291.286293</v>
      </c>
      <c r="Z683" s="20">
        <v>16228.439428</v>
      </c>
      <c r="AA683" s="21">
        <v>15026.332803703704</v>
      </c>
      <c r="AB683" s="22">
        <v>0.28169790659131905</v>
      </c>
      <c r="AC683" s="22">
        <v>8.6499456942026876E-2</v>
      </c>
      <c r="AD683" s="23">
        <v>6.1838572156279206E-2</v>
      </c>
      <c r="AE683" s="23">
        <v>6.2948520437365124E-2</v>
      </c>
      <c r="AF683" s="24">
        <v>100</v>
      </c>
      <c r="AG683" s="27">
        <v>47.779103920966172</v>
      </c>
      <c r="AH683" s="27">
        <v>48.779103920966165</v>
      </c>
      <c r="AI683" s="27">
        <v>47.199708072085635</v>
      </c>
      <c r="AJ683" s="27">
        <v>0.84857621702642416</v>
      </c>
      <c r="AK683" s="27">
        <v>18.439324025694052</v>
      </c>
      <c r="AL683" s="27">
        <v>10.156248067750038</v>
      </c>
      <c r="AM683" s="27">
        <v>9.0061154500529153</v>
      </c>
      <c r="AN683" s="23">
        <v>1.7632634943188837E-2</v>
      </c>
      <c r="AO683" s="23">
        <v>0</v>
      </c>
      <c r="AP683" s="23">
        <v>1.7949125317461179E-2</v>
      </c>
      <c r="AQ683" s="24">
        <v>84.4</v>
      </c>
      <c r="AR683" s="65" t="s">
        <v>64</v>
      </c>
      <c r="AS683" s="157">
        <v>0.5</v>
      </c>
    </row>
    <row r="684" spans="1:45" ht="15.75" x14ac:dyDescent="0.25">
      <c r="A684" s="16">
        <v>683</v>
      </c>
      <c r="B684" s="148" t="s">
        <v>616</v>
      </c>
      <c r="C684" s="150" t="s">
        <v>681</v>
      </c>
      <c r="D684" s="18">
        <v>216</v>
      </c>
      <c r="E684" s="150" t="s">
        <v>844</v>
      </c>
      <c r="F684" s="150" t="s">
        <v>845</v>
      </c>
      <c r="G684" s="18" t="s">
        <v>904</v>
      </c>
      <c r="H684" s="19" t="s">
        <v>704</v>
      </c>
      <c r="I684" s="20">
        <v>1274116.758197</v>
      </c>
      <c r="J684" s="20">
        <v>1193175.8952889999</v>
      </c>
      <c r="K684" s="20">
        <v>80940.862907999952</v>
      </c>
      <c r="L684" s="20">
        <v>43995.626170000003</v>
      </c>
      <c r="M684" s="20" t="e">
        <v>#N/A</v>
      </c>
      <c r="N684" s="20" t="e">
        <v>#N/A</v>
      </c>
      <c r="O684" s="153">
        <v>29499.107736000002</v>
      </c>
      <c r="P684" s="21">
        <v>1474.9553868</v>
      </c>
      <c r="Q684" s="20">
        <v>251547.923698</v>
      </c>
      <c r="R684" s="20">
        <v>668652.16547300003</v>
      </c>
      <c r="S684" s="20">
        <v>1135595.003697</v>
      </c>
      <c r="T684" s="20">
        <v>173512.161861</v>
      </c>
      <c r="U684" s="20">
        <v>1357678.205301</v>
      </c>
      <c r="V684" s="20">
        <v>284805.28484799998</v>
      </c>
      <c r="W684" s="20">
        <v>912922.04639999999</v>
      </c>
      <c r="X684" s="20">
        <v>32431.453938999999</v>
      </c>
      <c r="Y684" s="20">
        <v>990078.465249</v>
      </c>
      <c r="Z684" s="20">
        <v>367599.74005199998</v>
      </c>
      <c r="AA684" s="21">
        <v>18379.987002599999</v>
      </c>
      <c r="AB684" s="22">
        <v>6.3527037367077099E-2</v>
      </c>
      <c r="AC684" s="22">
        <v>2.3152593784061148E-2</v>
      </c>
      <c r="AD684" s="23">
        <v>2.1727613819550112E-2</v>
      </c>
      <c r="AE684" s="23">
        <v>8.0247901513279402E-2</v>
      </c>
      <c r="AF684" s="24" t="e">
        <v>#N/A</v>
      </c>
      <c r="AG684" s="27">
        <v>0.24391234517238841</v>
      </c>
      <c r="AH684" s="27">
        <v>1.2439123451723884</v>
      </c>
      <c r="AI684" s="27">
        <v>0.96837083022053738</v>
      </c>
      <c r="AJ684" s="27">
        <v>5.7219195975270134</v>
      </c>
      <c r="AK684" s="27">
        <v>4.7433343028562893</v>
      </c>
      <c r="AL684" s="27">
        <v>1.9055000850789117</v>
      </c>
      <c r="AM684" s="27">
        <v>7.3430977087225191</v>
      </c>
      <c r="AN684" s="23">
        <v>0.72924383803413684</v>
      </c>
      <c r="AO684" s="23">
        <v>8.8224909882722732E-2</v>
      </c>
      <c r="AP684" s="23">
        <v>2.6933600799308111</v>
      </c>
      <c r="AQ684" s="24" t="e">
        <v>#N/A</v>
      </c>
      <c r="AR684" s="65" t="e">
        <v>#N/A</v>
      </c>
      <c r="AS684" s="157" t="e">
        <v>#N/A</v>
      </c>
    </row>
    <row r="685" spans="1:45" ht="18" customHeight="1" x14ac:dyDescent="0.25">
      <c r="A685" s="16">
        <v>684</v>
      </c>
      <c r="B685" s="148" t="s">
        <v>1017</v>
      </c>
      <c r="C685" s="150" t="s">
        <v>681</v>
      </c>
      <c r="D685" s="18">
        <v>6.5699993999999995</v>
      </c>
      <c r="E685" s="150" t="s">
        <v>848</v>
      </c>
      <c r="F685" s="150" t="s">
        <v>849</v>
      </c>
      <c r="G685" s="18" t="s">
        <v>847</v>
      </c>
      <c r="H685" s="19" t="s">
        <v>704</v>
      </c>
      <c r="I685" s="20">
        <v>97990.191007999994</v>
      </c>
      <c r="J685" s="20">
        <v>92311.908572999993</v>
      </c>
      <c r="K685" s="20">
        <v>5678.2824350000001</v>
      </c>
      <c r="L685" s="20">
        <v>-46.473050999999998</v>
      </c>
      <c r="M685" s="20">
        <v>5116.5773019999997</v>
      </c>
      <c r="N685" s="20">
        <v>-390.67885800000022</v>
      </c>
      <c r="O685" s="153">
        <v>-5586.823703</v>
      </c>
      <c r="P685" s="21">
        <v>-510.21225691436138</v>
      </c>
      <c r="Q685" s="20">
        <v>33687.373613000003</v>
      </c>
      <c r="R685" s="20">
        <v>49640.671449000001</v>
      </c>
      <c r="S685" s="20">
        <v>182033.67844399999</v>
      </c>
      <c r="T685" s="20">
        <v>52286.531018000001</v>
      </c>
      <c r="U685" s="20">
        <v>236357.14353500001</v>
      </c>
      <c r="V685" s="20">
        <v>68696.243000000002</v>
      </c>
      <c r="W685" s="20">
        <v>119548.696604</v>
      </c>
      <c r="X685" s="20">
        <v>0</v>
      </c>
      <c r="Y685" s="20">
        <v>119548.696604</v>
      </c>
      <c r="Z685" s="20">
        <v>116808.446931</v>
      </c>
      <c r="AA685" s="21">
        <v>10667.439050085757</v>
      </c>
      <c r="AB685" s="22">
        <v>5.7947457562731161E-2</v>
      </c>
      <c r="AC685" s="22">
        <v>-5.7014111775166222E-2</v>
      </c>
      <c r="AD685" s="23">
        <v>-2.3637211126528519E-2</v>
      </c>
      <c r="AE685" s="23">
        <v>-4.7828935747259757E-2</v>
      </c>
      <c r="AF685" s="24">
        <v>-7.6355507781987228E-2</v>
      </c>
      <c r="AG685" s="27">
        <v>0.52267388616522403</v>
      </c>
      <c r="AH685" s="27">
        <v>1.522673886165224</v>
      </c>
      <c r="AI685" s="27">
        <v>1.2408860075019541</v>
      </c>
      <c r="AJ685" s="27">
        <v>1.5682198845622646</v>
      </c>
      <c r="AK685" s="27">
        <v>2.7402524647209869</v>
      </c>
      <c r="AL685" s="27">
        <v>1.9739900397736054</v>
      </c>
      <c r="AM685" s="27">
        <v>1.8741000617207937</v>
      </c>
      <c r="AN685" s="23">
        <v>0.50579684123783253</v>
      </c>
      <c r="AO685" s="23">
        <v>0</v>
      </c>
      <c r="AP685" s="23">
        <v>1.0234593451500875</v>
      </c>
      <c r="AQ685" s="24">
        <v>59.6</v>
      </c>
      <c r="AR685" s="65" t="s">
        <v>75</v>
      </c>
      <c r="AS685" s="157">
        <v>0.2</v>
      </c>
    </row>
    <row r="686" spans="1:45" ht="18" customHeight="1" x14ac:dyDescent="0.25">
      <c r="A686" s="16">
        <v>685</v>
      </c>
      <c r="B686" s="148" t="s">
        <v>618</v>
      </c>
      <c r="C686" s="150" t="s">
        <v>681</v>
      </c>
      <c r="D686" s="18">
        <v>60.299986599999997</v>
      </c>
      <c r="E686" s="150" t="s">
        <v>844</v>
      </c>
      <c r="F686" s="150" t="s">
        <v>856</v>
      </c>
      <c r="G686" s="18" t="s">
        <v>862</v>
      </c>
      <c r="H686" s="19" t="s">
        <v>704</v>
      </c>
      <c r="I686" s="20">
        <v>233682.942354</v>
      </c>
      <c r="J686" s="20">
        <v>212122.402038</v>
      </c>
      <c r="K686" s="20">
        <v>21560.540316000017</v>
      </c>
      <c r="L686" s="20">
        <v>3954.9755209999998</v>
      </c>
      <c r="M686" s="20">
        <v>0</v>
      </c>
      <c r="N686" s="20">
        <v>7817.0299450000002</v>
      </c>
      <c r="O686" s="153">
        <v>6526.6165940000001</v>
      </c>
      <c r="P686" s="21">
        <v>725.17962155555551</v>
      </c>
      <c r="Q686" s="20">
        <v>1266.4008040000001</v>
      </c>
      <c r="R686" s="20">
        <v>50974.948192000003</v>
      </c>
      <c r="S686" s="20">
        <v>123413.89208000001</v>
      </c>
      <c r="T686" s="20">
        <v>81973.726764000006</v>
      </c>
      <c r="U686" s="20">
        <v>252511.17675000001</v>
      </c>
      <c r="V686" s="20">
        <v>0</v>
      </c>
      <c r="W686" s="20">
        <v>53273.294781999997</v>
      </c>
      <c r="X686" s="20">
        <v>0</v>
      </c>
      <c r="Y686" s="20">
        <v>106738.86963099999</v>
      </c>
      <c r="Z686" s="20">
        <v>145772.307119</v>
      </c>
      <c r="AA686" s="21">
        <v>16196.923013222222</v>
      </c>
      <c r="AB686" s="22">
        <v>9.2264074128861895E-2</v>
      </c>
      <c r="AC686" s="22">
        <v>2.7929366723365733E-2</v>
      </c>
      <c r="AD686" s="23">
        <v>2.5846842417045605E-2</v>
      </c>
      <c r="AE686" s="23">
        <v>4.477267817866154E-2</v>
      </c>
      <c r="AF686" s="24">
        <v>100</v>
      </c>
      <c r="AG686" s="27">
        <v>1.3166183466786279</v>
      </c>
      <c r="AH686" s="27">
        <v>2.3166183466786276</v>
      </c>
      <c r="AI686" s="27">
        <v>2.2928465711730532</v>
      </c>
      <c r="AJ686" s="27">
        <v>3.3316360475399494</v>
      </c>
      <c r="AK686" s="27">
        <v>167.50021112431321</v>
      </c>
      <c r="AL686" s="27">
        <v>4.5842703257651207</v>
      </c>
      <c r="AM686" s="27">
        <v>2.8507053610819288</v>
      </c>
      <c r="AN686" s="23">
        <v>0.42270948559507671</v>
      </c>
      <c r="AO686" s="23">
        <v>0</v>
      </c>
      <c r="AP686" s="23">
        <v>0.73223009047846521</v>
      </c>
      <c r="AQ686" s="24">
        <v>78</v>
      </c>
      <c r="AR686" s="65" t="s">
        <v>66</v>
      </c>
      <c r="AS686" s="157">
        <v>0.5</v>
      </c>
    </row>
    <row r="687" spans="1:45" ht="15.75" x14ac:dyDescent="0.25">
      <c r="A687" s="16">
        <v>686</v>
      </c>
      <c r="B687" s="148" t="s">
        <v>619</v>
      </c>
      <c r="C687" s="150" t="s">
        <v>681</v>
      </c>
      <c r="D687" s="18">
        <v>367.4846</v>
      </c>
      <c r="E687" s="150" t="s">
        <v>829</v>
      </c>
      <c r="F687" s="150" t="s">
        <v>857</v>
      </c>
      <c r="G687" s="18" t="s">
        <v>858</v>
      </c>
      <c r="H687" s="19" t="s">
        <v>704</v>
      </c>
      <c r="I687" s="20">
        <v>553416.24665300001</v>
      </c>
      <c r="J687" s="20">
        <v>416046.88552900002</v>
      </c>
      <c r="K687" s="20">
        <v>137369.36112399999</v>
      </c>
      <c r="L687" s="20">
        <v>49100.359494999997</v>
      </c>
      <c r="M687" s="20">
        <v>2068.933841</v>
      </c>
      <c r="N687" s="20">
        <v>53812.709633999999</v>
      </c>
      <c r="O687" s="153">
        <v>40536.657084999999</v>
      </c>
      <c r="P687" s="21">
        <v>3860.7957938237414</v>
      </c>
      <c r="Q687" s="20">
        <v>4101.8815610000001</v>
      </c>
      <c r="R687" s="20">
        <v>92257.885731999995</v>
      </c>
      <c r="S687" s="20">
        <v>194353.70266400001</v>
      </c>
      <c r="T687" s="20">
        <v>112003.58708300001</v>
      </c>
      <c r="U687" s="20">
        <v>338939.22403400001</v>
      </c>
      <c r="V687" s="20">
        <v>6638.1038799999997</v>
      </c>
      <c r="W687" s="20">
        <v>108886.18944</v>
      </c>
      <c r="X687" s="20">
        <v>13342.916101999999</v>
      </c>
      <c r="Y687" s="20">
        <v>122235.105542</v>
      </c>
      <c r="Z687" s="20">
        <v>216704.11849200001</v>
      </c>
      <c r="AA687" s="21">
        <v>20639.352362575195</v>
      </c>
      <c r="AB687" s="22">
        <v>0.24822068733036773</v>
      </c>
      <c r="AC687" s="22">
        <v>7.3248043096243012E-2</v>
      </c>
      <c r="AD687" s="23">
        <v>0.11959860119622404</v>
      </c>
      <c r="AE687" s="23">
        <v>0.18705992930400386</v>
      </c>
      <c r="AF687" s="24">
        <v>26.009874539047669</v>
      </c>
      <c r="AG687" s="27">
        <v>0.784925192658115</v>
      </c>
      <c r="AH687" s="27">
        <v>1.7849251926581151</v>
      </c>
      <c r="AI687" s="27">
        <v>1.7472539178885973</v>
      </c>
      <c r="AJ687" s="27">
        <v>6.4751649577373689</v>
      </c>
      <c r="AK687" s="27">
        <v>101.42830292437105</v>
      </c>
      <c r="AL687" s="27">
        <v>5.9985793329430859</v>
      </c>
      <c r="AM687" s="27">
        <v>4.9410582380981438</v>
      </c>
      <c r="AN687" s="23">
        <v>0.36064018819414728</v>
      </c>
      <c r="AO687" s="23">
        <v>6.1572046691362604E-2</v>
      </c>
      <c r="AP687" s="23">
        <v>0.56406452444286381</v>
      </c>
      <c r="AQ687" s="24">
        <v>89.2</v>
      </c>
      <c r="AR687" s="65" t="s">
        <v>64</v>
      </c>
      <c r="AS687" s="157">
        <v>0.5</v>
      </c>
    </row>
    <row r="688" spans="1:45" ht="15.75" x14ac:dyDescent="0.25">
      <c r="A688" s="16">
        <v>687</v>
      </c>
      <c r="B688" s="148" t="s">
        <v>622</v>
      </c>
      <c r="C688" s="150" t="s">
        <v>681</v>
      </c>
      <c r="D688" s="18">
        <v>248.78947499999998</v>
      </c>
      <c r="E688" s="150" t="s">
        <v>844</v>
      </c>
      <c r="F688" s="150" t="s">
        <v>856</v>
      </c>
      <c r="G688" s="18" t="s">
        <v>862</v>
      </c>
      <c r="H688" s="19" t="s">
        <v>704</v>
      </c>
      <c r="I688" s="20">
        <v>1586598.4326800001</v>
      </c>
      <c r="J688" s="20">
        <v>1532517.197717</v>
      </c>
      <c r="K688" s="20">
        <v>54081.234962999974</v>
      </c>
      <c r="L688" s="20">
        <v>18545.831212000001</v>
      </c>
      <c r="M688" s="20">
        <v>5497.5980829999999</v>
      </c>
      <c r="N688" s="20">
        <v>35350.08008</v>
      </c>
      <c r="O688" s="153">
        <v>24116.230209000001</v>
      </c>
      <c r="P688" s="21">
        <v>2878.9483044140034</v>
      </c>
      <c r="Q688" s="20">
        <v>0</v>
      </c>
      <c r="R688" s="20">
        <v>130765.994615</v>
      </c>
      <c r="S688" s="20">
        <v>409385.34158399998</v>
      </c>
      <c r="T688" s="20">
        <v>2513.9577169999998</v>
      </c>
      <c r="U688" s="20">
        <v>722430.55601599999</v>
      </c>
      <c r="V688" s="20">
        <v>108894.346968</v>
      </c>
      <c r="W688" s="20">
        <v>363281.77499300003</v>
      </c>
      <c r="X688" s="20">
        <v>0</v>
      </c>
      <c r="Y688" s="20">
        <v>369195.89539999998</v>
      </c>
      <c r="Z688" s="20">
        <v>353234.66061600001</v>
      </c>
      <c r="AA688" s="21">
        <v>42168.461589041101</v>
      </c>
      <c r="AB688" s="22">
        <v>3.4086277818671955E-2</v>
      </c>
      <c r="AC688" s="22">
        <v>1.5199958421907748E-2</v>
      </c>
      <c r="AD688" s="23">
        <v>3.3382073900630929E-2</v>
      </c>
      <c r="AE688" s="23">
        <v>6.8272547679619294E-2</v>
      </c>
      <c r="AF688" s="24">
        <v>6.4300953882590326</v>
      </c>
      <c r="AG688" s="27">
        <v>0.12690855904315129</v>
      </c>
      <c r="AH688" s="27">
        <v>1.1269085590431513</v>
      </c>
      <c r="AI688" s="27">
        <v>1.1269085590431513</v>
      </c>
      <c r="AJ688" s="27">
        <v>34.413789430983542</v>
      </c>
      <c r="AK688" s="27">
        <v>100</v>
      </c>
      <c r="AL688" s="27">
        <v>12.133111802890713</v>
      </c>
      <c r="AM688" s="27">
        <v>631.11579878652356</v>
      </c>
      <c r="AN688" s="23">
        <v>0.5110468990071666</v>
      </c>
      <c r="AO688" s="23">
        <v>0</v>
      </c>
      <c r="AP688" s="23">
        <v>1.0451859247225781</v>
      </c>
      <c r="AQ688" s="24">
        <v>71.2</v>
      </c>
      <c r="AR688" s="65" t="s">
        <v>68</v>
      </c>
      <c r="AS688" s="157">
        <v>0.3</v>
      </c>
    </row>
    <row r="689" spans="1:45" ht="18" customHeight="1" x14ac:dyDescent="0.25">
      <c r="A689" s="16">
        <v>688</v>
      </c>
      <c r="B689" s="148" t="s">
        <v>627</v>
      </c>
      <c r="C689" s="150" t="s">
        <v>681</v>
      </c>
      <c r="D689" s="18">
        <v>485.25908400000003</v>
      </c>
      <c r="E689" s="150" t="s">
        <v>844</v>
      </c>
      <c r="F689" s="150" t="s">
        <v>856</v>
      </c>
      <c r="G689" s="18" t="s">
        <v>862</v>
      </c>
      <c r="H689" s="19" t="s">
        <v>704</v>
      </c>
      <c r="I689" s="20">
        <v>934257.46965300001</v>
      </c>
      <c r="J689" s="20">
        <v>881065.065543</v>
      </c>
      <c r="K689" s="20">
        <v>53192.40411000001</v>
      </c>
      <c r="L689" s="20">
        <v>19369.853907000001</v>
      </c>
      <c r="M689" s="20">
        <v>15528.441715000001</v>
      </c>
      <c r="N689" s="20">
        <v>25866.778851000003</v>
      </c>
      <c r="O689" s="153">
        <v>8452.9743209999997</v>
      </c>
      <c r="P689" s="21">
        <v>710.71591170212901</v>
      </c>
      <c r="Q689" s="20">
        <v>0</v>
      </c>
      <c r="R689" s="20">
        <v>151985.65723000001</v>
      </c>
      <c r="S689" s="20">
        <v>308155.57334200002</v>
      </c>
      <c r="T689" s="20">
        <v>46979.158388999997</v>
      </c>
      <c r="U689" s="20">
        <v>528034.78369800001</v>
      </c>
      <c r="V689" s="20">
        <v>181558.53054099999</v>
      </c>
      <c r="W689" s="20">
        <v>316508.48652699997</v>
      </c>
      <c r="X689" s="20">
        <v>0</v>
      </c>
      <c r="Y689" s="20">
        <v>316508.48652699997</v>
      </c>
      <c r="Z689" s="20">
        <v>211526.29717100001</v>
      </c>
      <c r="AA689" s="21">
        <v>17784.876593009438</v>
      </c>
      <c r="AB689" s="22">
        <v>5.6935487098386937E-2</v>
      </c>
      <c r="AC689" s="22">
        <v>9.0477995580164703E-3</v>
      </c>
      <c r="AD689" s="23">
        <v>1.6008366459878003E-2</v>
      </c>
      <c r="AE689" s="23">
        <v>3.9961812947382748E-2</v>
      </c>
      <c r="AF689" s="24">
        <v>1.6657678423723279</v>
      </c>
      <c r="AG689" s="27">
        <v>-2.6390803218754779E-2</v>
      </c>
      <c r="AH689" s="27">
        <v>0.97360919678124525</v>
      </c>
      <c r="AI689" s="27">
        <v>0.97360919678124525</v>
      </c>
      <c r="AJ689" s="27">
        <v>-111.8481000533714</v>
      </c>
      <c r="AK689" s="27">
        <v>100</v>
      </c>
      <c r="AL689" s="27">
        <v>6.1470107553582336</v>
      </c>
      <c r="AM689" s="27">
        <v>19.886637004373263</v>
      </c>
      <c r="AN689" s="23">
        <v>0.59940840319341782</v>
      </c>
      <c r="AO689" s="23">
        <v>0</v>
      </c>
      <c r="AP689" s="23">
        <v>1.4963079804263357</v>
      </c>
      <c r="AQ689" s="24">
        <v>60.4</v>
      </c>
      <c r="AR689" s="65" t="s">
        <v>73</v>
      </c>
      <c r="AS689" s="157">
        <v>0.3</v>
      </c>
    </row>
    <row r="690" spans="1:45" ht="18" customHeight="1" x14ac:dyDescent="0.25">
      <c r="A690" s="16">
        <v>689</v>
      </c>
      <c r="B690" s="148" t="s">
        <v>633</v>
      </c>
      <c r="C690" s="150" t="s">
        <v>681</v>
      </c>
      <c r="D690" s="18">
        <v>260.78499099999999</v>
      </c>
      <c r="E690" s="150" t="s">
        <v>844</v>
      </c>
      <c r="F690" s="150" t="s">
        <v>856</v>
      </c>
      <c r="G690" s="18" t="s">
        <v>862</v>
      </c>
      <c r="H690" s="19" t="s">
        <v>704</v>
      </c>
      <c r="I690" s="20">
        <v>887117.191414</v>
      </c>
      <c r="J690" s="20" t="e">
        <v>#N/A</v>
      </c>
      <c r="K690" s="20" t="e">
        <v>#N/A</v>
      </c>
      <c r="L690" s="20" t="e">
        <v>#N/A</v>
      </c>
      <c r="M690" s="20" t="e">
        <v>#N/A</v>
      </c>
      <c r="N690" s="20" t="e">
        <v>#N/A</v>
      </c>
      <c r="O690" s="153">
        <v>34900.689893000002</v>
      </c>
      <c r="P690" s="21">
        <v>2475.843262852884</v>
      </c>
      <c r="Q690" s="20" t="e">
        <v>#N/A</v>
      </c>
      <c r="R690" s="20" t="e">
        <v>#N/A</v>
      </c>
      <c r="S690" s="20" t="e">
        <v>#N/A</v>
      </c>
      <c r="T690" s="20" t="e">
        <v>#N/A</v>
      </c>
      <c r="U690" s="20" t="e">
        <v>#N/A</v>
      </c>
      <c r="V690" s="20" t="e">
        <v>#N/A</v>
      </c>
      <c r="W690" s="20" t="e">
        <v>#N/A</v>
      </c>
      <c r="X690" s="20" t="e">
        <v>#N/A</v>
      </c>
      <c r="Y690" s="20" t="e">
        <v>#N/A</v>
      </c>
      <c r="Z690" s="20" t="e">
        <v>#N/A</v>
      </c>
      <c r="AA690" s="21" t="e">
        <v>#N/A</v>
      </c>
      <c r="AB690" s="22" t="e">
        <v>#N/A</v>
      </c>
      <c r="AC690" s="22">
        <v>3.9341690399856702E-2</v>
      </c>
      <c r="AD690" s="23" t="e">
        <v>#N/A</v>
      </c>
      <c r="AE690" s="23" t="e">
        <v>#N/A</v>
      </c>
      <c r="AF690" s="24" t="e">
        <v>#N/A</v>
      </c>
      <c r="AG690" s="27" t="e">
        <v>#N/A</v>
      </c>
      <c r="AH690" s="27" t="e">
        <v>#N/A</v>
      </c>
      <c r="AI690" s="27" t="e">
        <v>#N/A</v>
      </c>
      <c r="AJ690" s="27" t="e">
        <v>#N/A</v>
      </c>
      <c r="AK690" s="27" t="e">
        <v>#N/A</v>
      </c>
      <c r="AL690" s="27" t="e">
        <v>#N/A</v>
      </c>
      <c r="AM690" s="27" t="e">
        <v>#N/A</v>
      </c>
      <c r="AN690" s="23" t="e">
        <v>#N/A</v>
      </c>
      <c r="AO690" s="23" t="e">
        <v>#N/A</v>
      </c>
      <c r="AP690" s="23" t="e">
        <v>#N/A</v>
      </c>
      <c r="AQ690" s="24" t="e">
        <v>#N/A</v>
      </c>
      <c r="AR690" s="65" t="e">
        <v>#N/A</v>
      </c>
      <c r="AS690" s="157" t="e">
        <v>#N/A</v>
      </c>
    </row>
    <row r="691" spans="1:45" ht="18" customHeight="1" x14ac:dyDescent="0.25">
      <c r="A691" s="16">
        <v>690</v>
      </c>
      <c r="B691" s="148" t="s">
        <v>752</v>
      </c>
      <c r="C691" s="150" t="s">
        <v>681</v>
      </c>
      <c r="D691" s="18">
        <v>28.365000000000002</v>
      </c>
      <c r="E691" s="150" t="s">
        <v>844</v>
      </c>
      <c r="F691" s="150" t="s">
        <v>856</v>
      </c>
      <c r="G691" s="18" t="s">
        <v>860</v>
      </c>
      <c r="H691" s="19" t="s">
        <v>704</v>
      </c>
      <c r="I691" s="20">
        <v>157615.441682</v>
      </c>
      <c r="J691" s="20">
        <v>142602.64195799999</v>
      </c>
      <c r="K691" s="20">
        <v>15012.799723999995</v>
      </c>
      <c r="L691" s="20">
        <v>8180.8048239999998</v>
      </c>
      <c r="M691" s="20">
        <v>502.25606099999999</v>
      </c>
      <c r="N691" s="20">
        <v>9516.2591109999994</v>
      </c>
      <c r="O691" s="153">
        <v>7140.7164160000002</v>
      </c>
      <c r="P691" s="21">
        <v>2341.2184970491803</v>
      </c>
      <c r="Q691" s="20">
        <v>938.09816899999998</v>
      </c>
      <c r="R691" s="20">
        <v>27175.835128999999</v>
      </c>
      <c r="S691" s="20">
        <v>43006.271030000004</v>
      </c>
      <c r="T691" s="20">
        <v>34710.473527000002</v>
      </c>
      <c r="U691" s="20">
        <v>83189.696955000007</v>
      </c>
      <c r="V691" s="20">
        <v>526.315788</v>
      </c>
      <c r="W691" s="20">
        <v>26611.638063999999</v>
      </c>
      <c r="X691" s="20">
        <v>8684.2105300000003</v>
      </c>
      <c r="Y691" s="20">
        <v>35295.848594000003</v>
      </c>
      <c r="Z691" s="20">
        <v>47893.848360999997</v>
      </c>
      <c r="AA691" s="21">
        <v>15702.901101967213</v>
      </c>
      <c r="AB691" s="22">
        <v>9.5249548926109359E-2</v>
      </c>
      <c r="AC691" s="22">
        <v>4.5304675352855886E-2</v>
      </c>
      <c r="AD691" s="23">
        <v>8.5836548002604748E-2</v>
      </c>
      <c r="AE691" s="23">
        <v>0.14909464702391073</v>
      </c>
      <c r="AF691" s="24">
        <v>18.947026924977216</v>
      </c>
      <c r="AG691" s="27">
        <v>0.61607004148228395</v>
      </c>
      <c r="AH691" s="27">
        <v>1.6160700414822839</v>
      </c>
      <c r="AI691" s="27">
        <v>1.5808186162696041</v>
      </c>
      <c r="AJ691" s="27">
        <v>9.6138438724959965</v>
      </c>
      <c r="AK691" s="27">
        <v>152.01249364979839</v>
      </c>
      <c r="AL691" s="27">
        <v>5.7998380154214546</v>
      </c>
      <c r="AM691" s="27">
        <v>4.540861177229309</v>
      </c>
      <c r="AN691" s="23">
        <v>0.42428149020776779</v>
      </c>
      <c r="AO691" s="23">
        <v>0.18132204504726249</v>
      </c>
      <c r="AP691" s="23">
        <v>0.73695996045165257</v>
      </c>
      <c r="AQ691" s="24">
        <v>80.8</v>
      </c>
      <c r="AR691" s="65" t="s">
        <v>64</v>
      </c>
      <c r="AS691" s="157">
        <v>0.5</v>
      </c>
    </row>
    <row r="692" spans="1:45" ht="18" customHeight="1" x14ac:dyDescent="0.25">
      <c r="A692" s="16">
        <v>691</v>
      </c>
      <c r="B692" s="148" t="s">
        <v>638</v>
      </c>
      <c r="C692" s="150" t="s">
        <v>681</v>
      </c>
      <c r="D692" s="18">
        <v>27.174858</v>
      </c>
      <c r="E692" s="150" t="s">
        <v>871</v>
      </c>
      <c r="F692" s="150" t="s">
        <v>872</v>
      </c>
      <c r="G692" s="18" t="s">
        <v>880</v>
      </c>
      <c r="H692" s="19" t="s">
        <v>704</v>
      </c>
      <c r="I692" s="20">
        <v>431400.97394599998</v>
      </c>
      <c r="J692" s="20">
        <v>384188.99999899999</v>
      </c>
      <c r="K692" s="20">
        <v>47211.973946999969</v>
      </c>
      <c r="L692" s="20">
        <v>11500.61046</v>
      </c>
      <c r="M692" s="20">
        <v>12669.886693</v>
      </c>
      <c r="N692" s="20">
        <v>16997.441585</v>
      </c>
      <c r="O692" s="153">
        <v>683.63714800000002</v>
      </c>
      <c r="P692" s="21">
        <v>150.94183336670977</v>
      </c>
      <c r="Q692" s="20">
        <v>186440.22701100001</v>
      </c>
      <c r="R692" s="20">
        <v>154633.06050600001</v>
      </c>
      <c r="S692" s="20">
        <v>428498.87111399998</v>
      </c>
      <c r="T692" s="20">
        <v>23555.334705000001</v>
      </c>
      <c r="U692" s="20">
        <v>459543.03504799999</v>
      </c>
      <c r="V692" s="20">
        <v>127941.29842599999</v>
      </c>
      <c r="W692" s="20">
        <v>375020.97613999998</v>
      </c>
      <c r="X692" s="20">
        <v>0</v>
      </c>
      <c r="Y692" s="20">
        <v>375020.97613999998</v>
      </c>
      <c r="Z692" s="20">
        <v>84522.058908000006</v>
      </c>
      <c r="AA692" s="21">
        <v>18661.8216532355</v>
      </c>
      <c r="AB692" s="22">
        <v>0.10943872823270367</v>
      </c>
      <c r="AC692" s="22">
        <v>1.5846907848788801E-3</v>
      </c>
      <c r="AD692" s="23">
        <v>1.4876455432048775E-3</v>
      </c>
      <c r="AE692" s="23">
        <v>8.0882689895678088E-3</v>
      </c>
      <c r="AF692" s="24">
        <v>1.3415622409939101</v>
      </c>
      <c r="AG692" s="27">
        <v>0.14259974341818157</v>
      </c>
      <c r="AH692" s="27">
        <v>1.1425997434181816</v>
      </c>
      <c r="AI692" s="27">
        <v>0.64545361327371853</v>
      </c>
      <c r="AJ692" s="27">
        <v>8.0669026736325264</v>
      </c>
      <c r="AK692" s="27">
        <v>2.0606550751321104</v>
      </c>
      <c r="AL692" s="27">
        <v>2.789836614074265</v>
      </c>
      <c r="AM692" s="27">
        <v>18.314364000713102</v>
      </c>
      <c r="AN692" s="23">
        <v>0.81607368089221166</v>
      </c>
      <c r="AO692" s="23">
        <v>0</v>
      </c>
      <c r="AP692" s="23">
        <v>4.4369597828680467</v>
      </c>
      <c r="AQ692" s="24">
        <v>50.4</v>
      </c>
      <c r="AR692" s="65" t="s">
        <v>78</v>
      </c>
      <c r="AS692" s="157">
        <v>0.2</v>
      </c>
    </row>
    <row r="693" spans="1:45" ht="18" customHeight="1" x14ac:dyDescent="0.25">
      <c r="A693" s="16">
        <v>692</v>
      </c>
      <c r="B693" s="148" t="s">
        <v>639</v>
      </c>
      <c r="C693" s="150" t="s">
        <v>681</v>
      </c>
      <c r="D693" s="18">
        <v>52.5</v>
      </c>
      <c r="E693" s="150" t="s">
        <v>844</v>
      </c>
      <c r="F693" s="150" t="s">
        <v>879</v>
      </c>
      <c r="G693" s="18" t="s">
        <v>880</v>
      </c>
      <c r="H693" s="19" t="s">
        <v>704</v>
      </c>
      <c r="I693" s="20">
        <v>219136.90919999999</v>
      </c>
      <c r="J693" s="20">
        <v>205568.86730899999</v>
      </c>
      <c r="K693" s="20">
        <v>13568.041891000012</v>
      </c>
      <c r="L693" s="20">
        <v>2554.934612</v>
      </c>
      <c r="M693" s="20">
        <v>990.91048899999998</v>
      </c>
      <c r="N693" s="20">
        <v>2639.9770939999999</v>
      </c>
      <c r="O693" s="153">
        <v>1526.88285</v>
      </c>
      <c r="P693" s="21">
        <v>305.37657000000002</v>
      </c>
      <c r="Q693" s="20">
        <v>41673.417909000003</v>
      </c>
      <c r="R693" s="20">
        <v>33807.451561000002</v>
      </c>
      <c r="S693" s="20">
        <v>82508.346204000001</v>
      </c>
      <c r="T693" s="20">
        <v>29169.870556000002</v>
      </c>
      <c r="U693" s="20">
        <v>116270.39799100001</v>
      </c>
      <c r="V693" s="20">
        <v>28895.799149999999</v>
      </c>
      <c r="W693" s="20">
        <v>36545.820484999997</v>
      </c>
      <c r="X693" s="20">
        <v>0</v>
      </c>
      <c r="Y693" s="20">
        <v>36545.820484999997</v>
      </c>
      <c r="Z693" s="20">
        <v>79724.577506000001</v>
      </c>
      <c r="AA693" s="21">
        <v>15944.915501199999</v>
      </c>
      <c r="AB693" s="22">
        <v>6.1915822124774277E-2</v>
      </c>
      <c r="AC693" s="22">
        <v>6.9677119001731362E-3</v>
      </c>
      <c r="AD693" s="23">
        <v>1.3132171871624534E-2</v>
      </c>
      <c r="AE693" s="23">
        <v>1.9151971672538348E-2</v>
      </c>
      <c r="AF693" s="24">
        <v>2.6641933083826705</v>
      </c>
      <c r="AG693" s="27">
        <v>1.257668458637152</v>
      </c>
      <c r="AH693" s="27">
        <v>2.257668458637152</v>
      </c>
      <c r="AI693" s="27">
        <v>1.1173624713600407</v>
      </c>
      <c r="AJ693" s="27">
        <v>4.7677299228447989</v>
      </c>
      <c r="AK693" s="27">
        <v>4.9328535460635754</v>
      </c>
      <c r="AL693" s="27">
        <v>6.4819115041724862</v>
      </c>
      <c r="AM693" s="27">
        <v>7.5124402344982411</v>
      </c>
      <c r="AN693" s="23">
        <v>0.31431749711417389</v>
      </c>
      <c r="AO693" s="23">
        <v>0</v>
      </c>
      <c r="AP693" s="23">
        <v>0.45840093015544159</v>
      </c>
      <c r="AQ693" s="24">
        <v>70</v>
      </c>
      <c r="AR693" s="65" t="s">
        <v>68</v>
      </c>
      <c r="AS693" s="157">
        <v>0.3</v>
      </c>
    </row>
    <row r="694" spans="1:45" ht="18" customHeight="1" x14ac:dyDescent="0.25">
      <c r="A694" s="16">
        <v>693</v>
      </c>
      <c r="B694" s="148" t="s">
        <v>787</v>
      </c>
      <c r="C694" s="150" t="s">
        <v>681</v>
      </c>
      <c r="D694" s="18">
        <v>70.680000000000007</v>
      </c>
      <c r="E694" s="150" t="s">
        <v>829</v>
      </c>
      <c r="F694" s="150" t="s">
        <v>830</v>
      </c>
      <c r="G694" s="18" t="s">
        <v>900</v>
      </c>
      <c r="H694" s="19" t="s">
        <v>704</v>
      </c>
      <c r="I694" s="20">
        <v>14397.787393000001</v>
      </c>
      <c r="J694" s="20">
        <v>14105.43852</v>
      </c>
      <c r="K694" s="20">
        <v>292.34887299999929</v>
      </c>
      <c r="L694" s="20">
        <v>-9050.4913780000006</v>
      </c>
      <c r="M694" s="20">
        <v>8.7780819999999995</v>
      </c>
      <c r="N694" s="20">
        <v>-10126.482096</v>
      </c>
      <c r="O694" s="153">
        <v>-10135.260178</v>
      </c>
      <c r="P694" s="21">
        <v>-889.05791035087714</v>
      </c>
      <c r="Q694" s="20">
        <v>1994.396659</v>
      </c>
      <c r="R694" s="20">
        <v>2238.491364</v>
      </c>
      <c r="S694" s="20">
        <v>82710.570204000003</v>
      </c>
      <c r="T694" s="20">
        <v>6486.7107679999999</v>
      </c>
      <c r="U694" s="20">
        <v>110073.075843</v>
      </c>
      <c r="V694" s="20">
        <v>0</v>
      </c>
      <c r="W694" s="20">
        <v>5104.2751909999997</v>
      </c>
      <c r="X694" s="20">
        <v>0</v>
      </c>
      <c r="Y694" s="20">
        <v>5104.2751909999997</v>
      </c>
      <c r="Z694" s="20">
        <v>104968.80065200001</v>
      </c>
      <c r="AA694" s="21">
        <v>9207.7895308771931</v>
      </c>
      <c r="AB694" s="22">
        <v>2.0305125018177109E-2</v>
      </c>
      <c r="AC694" s="22">
        <v>-0.70394567591181545</v>
      </c>
      <c r="AD694" s="23">
        <v>-9.2077559388420993E-2</v>
      </c>
      <c r="AE694" s="23">
        <v>-9.6554977431828837E-2</v>
      </c>
      <c r="AF694" s="24">
        <v>-1153.6098769640112</v>
      </c>
      <c r="AG694" s="27">
        <v>15.204175344980927</v>
      </c>
      <c r="AH694" s="27">
        <v>16.204175344980925</v>
      </c>
      <c r="AI694" s="27">
        <v>15.813444715387016</v>
      </c>
      <c r="AJ694" s="27">
        <v>0.18552344742895141</v>
      </c>
      <c r="AK694" s="27">
        <v>7.072534170345298</v>
      </c>
      <c r="AL694" s="27">
        <v>6.4319155412207349</v>
      </c>
      <c r="AM694" s="27">
        <v>2.2195821438542671</v>
      </c>
      <c r="AN694" s="23">
        <v>4.6371695820332633E-2</v>
      </c>
      <c r="AO694" s="23">
        <v>0</v>
      </c>
      <c r="AP694" s="23">
        <v>4.8626593419144173E-2</v>
      </c>
      <c r="AQ694" s="24">
        <v>68</v>
      </c>
      <c r="AR694" s="65" t="s">
        <v>71</v>
      </c>
      <c r="AS694" s="157">
        <v>0.3</v>
      </c>
    </row>
    <row r="695" spans="1:45" ht="15.75" x14ac:dyDescent="0.25">
      <c r="A695" s="16">
        <v>694</v>
      </c>
      <c r="B695" s="148" t="s">
        <v>640</v>
      </c>
      <c r="C695" s="150" t="s">
        <v>681</v>
      </c>
      <c r="D695" s="18">
        <v>96.139848000000001</v>
      </c>
      <c r="E695" s="150" t="s">
        <v>833</v>
      </c>
      <c r="F695" s="150" t="s">
        <v>835</v>
      </c>
      <c r="G695" s="18" t="s">
        <v>836</v>
      </c>
      <c r="H695" s="19" t="s">
        <v>704</v>
      </c>
      <c r="I695" s="20">
        <v>79988.861858000004</v>
      </c>
      <c r="J695" s="20">
        <v>66560.646833000006</v>
      </c>
      <c r="K695" s="20">
        <v>13428.215025000001</v>
      </c>
      <c r="L695" s="20">
        <v>4435.0387739999996</v>
      </c>
      <c r="M695" s="20">
        <v>7464.6589110000004</v>
      </c>
      <c r="N695" s="20">
        <v>5236.1041750000004</v>
      </c>
      <c r="O695" s="153">
        <v>-2231.2934449999998</v>
      </c>
      <c r="P695" s="21">
        <v>-440.96778117435758</v>
      </c>
      <c r="Q695" s="20">
        <v>81343.108684000006</v>
      </c>
      <c r="R695" s="20">
        <v>12671.602586999999</v>
      </c>
      <c r="S695" s="20">
        <v>101831.24799</v>
      </c>
      <c r="T695" s="20">
        <v>22134.707112</v>
      </c>
      <c r="U695" s="20">
        <v>146019.00281100001</v>
      </c>
      <c r="V695" s="20">
        <v>89777.020560999998</v>
      </c>
      <c r="W695" s="20">
        <v>96665.546690000003</v>
      </c>
      <c r="X695" s="20">
        <v>3816.614916</v>
      </c>
      <c r="Y695" s="20">
        <v>100482.16160599999</v>
      </c>
      <c r="Z695" s="20">
        <v>45536.841204999997</v>
      </c>
      <c r="AA695" s="21">
        <v>8999.3899604979615</v>
      </c>
      <c r="AB695" s="22">
        <v>0.16787606065502472</v>
      </c>
      <c r="AC695" s="22">
        <v>-2.7895051800600652E-2</v>
      </c>
      <c r="AD695" s="23">
        <v>-1.5280842918014438E-2</v>
      </c>
      <c r="AE695" s="23">
        <v>-4.8999741439136123E-2</v>
      </c>
      <c r="AF695" s="24">
        <v>0.70145256969263814</v>
      </c>
      <c r="AG695" s="27">
        <v>5.3438908451695431E-2</v>
      </c>
      <c r="AH695" s="27">
        <v>1.0534389084516955</v>
      </c>
      <c r="AI695" s="27">
        <v>0.21194872431336992</v>
      </c>
      <c r="AJ695" s="27">
        <v>15.484608422480795</v>
      </c>
      <c r="AK695" s="27">
        <v>0.81827026173259987</v>
      </c>
      <c r="AL695" s="27">
        <v>6.3124503241651428</v>
      </c>
      <c r="AM695" s="27">
        <v>3.6137303038735595</v>
      </c>
      <c r="AN695" s="23">
        <v>0.68814441731299369</v>
      </c>
      <c r="AO695" s="23">
        <v>8.3813782752698518E-2</v>
      </c>
      <c r="AP695" s="23">
        <v>2.2066124690916622</v>
      </c>
      <c r="AQ695" s="24">
        <v>56.79999999999999</v>
      </c>
      <c r="AR695" s="65" t="s">
        <v>75</v>
      </c>
      <c r="AS695" s="157">
        <v>0.2</v>
      </c>
    </row>
    <row r="696" spans="1:45" ht="15.75" x14ac:dyDescent="0.25">
      <c r="A696" s="16">
        <v>695</v>
      </c>
      <c r="B696" s="148" t="s">
        <v>642</v>
      </c>
      <c r="C696" s="150" t="s">
        <v>681</v>
      </c>
      <c r="D696" s="18">
        <v>64</v>
      </c>
      <c r="E696" s="150" t="s">
        <v>848</v>
      </c>
      <c r="F696" s="150" t="s">
        <v>894</v>
      </c>
      <c r="G696" s="18" t="s">
        <v>893</v>
      </c>
      <c r="H696" s="19" t="s">
        <v>704</v>
      </c>
      <c r="I696" s="20">
        <v>28441.445701000001</v>
      </c>
      <c r="J696" s="20">
        <v>25919.433999000001</v>
      </c>
      <c r="K696" s="20">
        <v>2522.0117019999989</v>
      </c>
      <c r="L696" s="20">
        <v>-3091.773475</v>
      </c>
      <c r="M696" s="20">
        <v>68.679361999999998</v>
      </c>
      <c r="N696" s="20">
        <v>-3001.3358410000001</v>
      </c>
      <c r="O696" s="153">
        <v>-3166.6963970000002</v>
      </c>
      <c r="P696" s="21">
        <v>-1583.3481985000001</v>
      </c>
      <c r="Q696" s="20">
        <v>14558.754838999999</v>
      </c>
      <c r="R696" s="20">
        <v>2257.9208619999999</v>
      </c>
      <c r="S696" s="20">
        <v>38810.831835999998</v>
      </c>
      <c r="T696" s="20">
        <v>12276.44239</v>
      </c>
      <c r="U696" s="20">
        <v>52841.872478999998</v>
      </c>
      <c r="V696" s="20">
        <v>1000</v>
      </c>
      <c r="W696" s="20">
        <v>8656.7330999999995</v>
      </c>
      <c r="X696" s="20">
        <v>0</v>
      </c>
      <c r="Y696" s="20">
        <v>8656.7330999999995</v>
      </c>
      <c r="Z696" s="20">
        <v>44185.139379</v>
      </c>
      <c r="AA696" s="21">
        <v>22092.5696895</v>
      </c>
      <c r="AB696" s="22">
        <v>8.8673822298397612E-2</v>
      </c>
      <c r="AC696" s="22">
        <v>-0.11134090827487926</v>
      </c>
      <c r="AD696" s="23">
        <v>-5.9927785455719494E-2</v>
      </c>
      <c r="AE696" s="23">
        <v>-7.1668810860536641E-2</v>
      </c>
      <c r="AF696" s="24">
        <v>-43.700694846291675</v>
      </c>
      <c r="AG696" s="27">
        <v>3.4833115896804077</v>
      </c>
      <c r="AH696" s="27">
        <v>4.4833115896804072</v>
      </c>
      <c r="AI696" s="27">
        <v>2.8015276336751098</v>
      </c>
      <c r="AJ696" s="27">
        <v>0.94320330877754543</v>
      </c>
      <c r="AK696" s="27">
        <v>1.7803331593693033</v>
      </c>
      <c r="AL696" s="27">
        <v>12.596298736443492</v>
      </c>
      <c r="AM696" s="27">
        <v>2.3167498203036003</v>
      </c>
      <c r="AN696" s="23">
        <v>0.16382336003403911</v>
      </c>
      <c r="AO696" s="23">
        <v>0</v>
      </c>
      <c r="AP696" s="23">
        <v>0.19591956077690478</v>
      </c>
      <c r="AQ696" s="24">
        <v>66.8</v>
      </c>
      <c r="AR696" s="65" t="s">
        <v>71</v>
      </c>
      <c r="AS696" s="157">
        <v>0.3</v>
      </c>
    </row>
    <row r="697" spans="1:45" ht="15.75" x14ac:dyDescent="0.25">
      <c r="A697" s="16">
        <v>696</v>
      </c>
      <c r="B697" s="148" t="s">
        <v>643</v>
      </c>
      <c r="C697" s="150" t="s">
        <v>681</v>
      </c>
      <c r="D697" s="18">
        <v>296.39833750000003</v>
      </c>
      <c r="E697" s="150" t="s">
        <v>848</v>
      </c>
      <c r="F697" s="150" t="s">
        <v>864</v>
      </c>
      <c r="G697" s="18" t="s">
        <v>865</v>
      </c>
      <c r="H697" s="19" t="s">
        <v>706</v>
      </c>
      <c r="I697" s="20">
        <v>2662577.4508059998</v>
      </c>
      <c r="J697" s="20">
        <v>2358171.7334750001</v>
      </c>
      <c r="K697" s="20">
        <v>304405.71733100008</v>
      </c>
      <c r="L697" s="20">
        <v>96613.400865000003</v>
      </c>
      <c r="M697" s="20">
        <v>52969.338607999998</v>
      </c>
      <c r="N697" s="20">
        <v>86580.45999599999</v>
      </c>
      <c r="O697" s="153">
        <v>22646.397838000001</v>
      </c>
      <c r="P697" s="21">
        <v>725.85015582619451</v>
      </c>
      <c r="Q697" s="20">
        <v>425688.49336999998</v>
      </c>
      <c r="R697" s="20">
        <v>514183.47203900001</v>
      </c>
      <c r="S697" s="20">
        <v>995826.67314299999</v>
      </c>
      <c r="T697" s="20">
        <v>37115.716445999999</v>
      </c>
      <c r="U697" s="20">
        <v>1283703.1538519999</v>
      </c>
      <c r="V697" s="20">
        <v>632793.75</v>
      </c>
      <c r="W697" s="20">
        <v>813702.72193600005</v>
      </c>
      <c r="X697" s="20">
        <v>831.25</v>
      </c>
      <c r="Y697" s="20">
        <v>864668.68452000001</v>
      </c>
      <c r="Z697" s="20">
        <v>419034.46933200001</v>
      </c>
      <c r="AA697" s="21">
        <v>13430.66729803773</v>
      </c>
      <c r="AB697" s="22">
        <v>0.11432746012284156</v>
      </c>
      <c r="AC697" s="22">
        <v>8.5054419097347258E-3</v>
      </c>
      <c r="AD697" s="23">
        <v>1.764145999801052E-2</v>
      </c>
      <c r="AE697" s="23">
        <v>5.4044236203531298E-2</v>
      </c>
      <c r="AF697" s="24">
        <v>1.6345391932630944</v>
      </c>
      <c r="AG697" s="27">
        <v>0.22382123876110679</v>
      </c>
      <c r="AH697" s="27">
        <v>1.2238212387611067</v>
      </c>
      <c r="AI697" s="27">
        <v>0.70067134397252639</v>
      </c>
      <c r="AJ697" s="27">
        <v>14.619589752803822</v>
      </c>
      <c r="AK697" s="27">
        <v>5.5396652016744179</v>
      </c>
      <c r="AL697" s="27">
        <v>5.1782633935072253</v>
      </c>
      <c r="AM697" s="27">
        <v>71.737196685393599</v>
      </c>
      <c r="AN697" s="23">
        <v>0.6735737011515428</v>
      </c>
      <c r="AO697" s="23">
        <v>1.9837270220875378E-3</v>
      </c>
      <c r="AP697" s="23">
        <v>2.0634786582077691</v>
      </c>
      <c r="AQ697" s="24">
        <v>78.800000000000011</v>
      </c>
      <c r="AR697" s="65" t="s">
        <v>66</v>
      </c>
      <c r="AS697" s="157">
        <v>0.5</v>
      </c>
    </row>
    <row r="698" spans="1:45" ht="15.75" x14ac:dyDescent="0.25">
      <c r="A698" s="16">
        <v>697</v>
      </c>
      <c r="B698" s="148" t="s">
        <v>644</v>
      </c>
      <c r="C698" s="150" t="s">
        <v>681</v>
      </c>
      <c r="D698" s="18">
        <v>32.7969486</v>
      </c>
      <c r="E698" s="150" t="s">
        <v>848</v>
      </c>
      <c r="F698" s="150" t="s">
        <v>864</v>
      </c>
      <c r="G698" s="18" t="s">
        <v>865</v>
      </c>
      <c r="H698" s="19" t="s">
        <v>704</v>
      </c>
      <c r="I698" s="20">
        <v>171661.01358299999</v>
      </c>
      <c r="J698" s="20">
        <v>159816.729188</v>
      </c>
      <c r="K698" s="20">
        <v>11844.284395000002</v>
      </c>
      <c r="L698" s="20">
        <v>775.52895999999998</v>
      </c>
      <c r="M698" s="20">
        <v>6689.1566300000004</v>
      </c>
      <c r="N698" s="20">
        <v>3984.6833950000005</v>
      </c>
      <c r="O698" s="153">
        <v>-3234.594822</v>
      </c>
      <c r="P698" s="21">
        <v>-798.86145439152222</v>
      </c>
      <c r="Q698" s="20">
        <v>51594.914703000002</v>
      </c>
      <c r="R698" s="20">
        <v>38963.136667999999</v>
      </c>
      <c r="S698" s="20">
        <v>116220.482255</v>
      </c>
      <c r="T698" s="20">
        <v>16371.160814999999</v>
      </c>
      <c r="U698" s="20">
        <v>181490.74428099999</v>
      </c>
      <c r="V698" s="20">
        <v>77030.147370999999</v>
      </c>
      <c r="W698" s="20">
        <v>115376.176964</v>
      </c>
      <c r="X698" s="20">
        <v>11707.848964000001</v>
      </c>
      <c r="Y698" s="20">
        <v>127084.025928</v>
      </c>
      <c r="Z698" s="20">
        <v>54406.718352999997</v>
      </c>
      <c r="AA698" s="21">
        <v>13437.055502757959</v>
      </c>
      <c r="AB698" s="22">
        <v>6.8998103575062253E-2</v>
      </c>
      <c r="AC698" s="22">
        <v>-1.8842920442363797E-2</v>
      </c>
      <c r="AD698" s="23">
        <v>-1.7822367938454837E-2</v>
      </c>
      <c r="AE698" s="23">
        <v>-5.9452121354083544E-2</v>
      </c>
      <c r="AF698" s="24">
        <v>0.59569294238517478</v>
      </c>
      <c r="AG698" s="27">
        <v>7.3178476979995572E-3</v>
      </c>
      <c r="AH698" s="27">
        <v>1.0073178476979996</v>
      </c>
      <c r="AI698" s="27">
        <v>0.56012921603534016</v>
      </c>
      <c r="AJ698" s="27">
        <v>203.3162831180228</v>
      </c>
      <c r="AK698" s="27">
        <v>3.0975287023530518</v>
      </c>
      <c r="AL698" s="27">
        <v>4.4057288058120667</v>
      </c>
      <c r="AM698" s="27">
        <v>10.485573718493828</v>
      </c>
      <c r="AN698" s="23">
        <v>0.70022317904673581</v>
      </c>
      <c r="AO698" s="23">
        <v>0.21519123590651976</v>
      </c>
      <c r="AP698" s="23">
        <v>2.3358149466662801</v>
      </c>
      <c r="AQ698" s="24">
        <v>49.2</v>
      </c>
      <c r="AR698" s="65" t="s">
        <v>78</v>
      </c>
      <c r="AS698" s="157">
        <v>0.2</v>
      </c>
    </row>
    <row r="699" spans="1:45" ht="15.75" x14ac:dyDescent="0.25">
      <c r="A699" s="16">
        <v>698</v>
      </c>
      <c r="B699" s="148" t="s">
        <v>645</v>
      </c>
      <c r="C699" s="150" t="s">
        <v>681</v>
      </c>
      <c r="D699" s="18">
        <v>382.5</v>
      </c>
      <c r="E699" s="150" t="s">
        <v>844</v>
      </c>
      <c r="F699" s="150" t="s">
        <v>856</v>
      </c>
      <c r="G699" s="18" t="s">
        <v>862</v>
      </c>
      <c r="H699" s="19" t="s">
        <v>704</v>
      </c>
      <c r="I699" s="20">
        <v>132577.33183899999</v>
      </c>
      <c r="J699" s="20">
        <v>57838.616944000001</v>
      </c>
      <c r="K699" s="20">
        <v>74738.714894999997</v>
      </c>
      <c r="L699" s="20">
        <v>62654.436905000002</v>
      </c>
      <c r="M699" s="20">
        <v>0</v>
      </c>
      <c r="N699" s="20">
        <v>84715.833369</v>
      </c>
      <c r="O699" s="153">
        <v>67609.285898000002</v>
      </c>
      <c r="P699" s="21">
        <v>27043.714359199999</v>
      </c>
      <c r="Q699" s="20">
        <v>48.288290000000003</v>
      </c>
      <c r="R699" s="20">
        <v>9714.6187790000004</v>
      </c>
      <c r="S699" s="20">
        <v>300012.15955400001</v>
      </c>
      <c r="T699" s="20">
        <v>20822.336402000001</v>
      </c>
      <c r="U699" s="20">
        <v>321372.36559300002</v>
      </c>
      <c r="V699" s="20">
        <v>0</v>
      </c>
      <c r="W699" s="20">
        <v>80670.775066000002</v>
      </c>
      <c r="X699" s="20">
        <v>0</v>
      </c>
      <c r="Y699" s="20">
        <v>85178.845604999995</v>
      </c>
      <c r="Z699" s="20">
        <v>236193.51998799999</v>
      </c>
      <c r="AA699" s="21">
        <v>94477.407995200003</v>
      </c>
      <c r="AB699" s="22">
        <v>0.5637367554338899</v>
      </c>
      <c r="AC699" s="22">
        <v>0.50996112955496609</v>
      </c>
      <c r="AD699" s="23">
        <v>0.21037678760352205</v>
      </c>
      <c r="AE699" s="23">
        <v>0.2862453038569176</v>
      </c>
      <c r="AF699" s="24">
        <v>100</v>
      </c>
      <c r="AG699" s="27">
        <v>2.7189695934934059</v>
      </c>
      <c r="AH699" s="27">
        <v>3.7189695934934059</v>
      </c>
      <c r="AI699" s="27">
        <v>3.7183710088143758</v>
      </c>
      <c r="AJ699" s="27">
        <v>0.60443373305256576</v>
      </c>
      <c r="AK699" s="27">
        <v>1197.7772860459543</v>
      </c>
      <c r="AL699" s="27">
        <v>13.647198603983428</v>
      </c>
      <c r="AM699" s="27">
        <v>6.3670728048686138</v>
      </c>
      <c r="AN699" s="23">
        <v>0.26504719983570146</v>
      </c>
      <c r="AO699" s="23">
        <v>0</v>
      </c>
      <c r="AP699" s="23">
        <v>0.36063159399685302</v>
      </c>
      <c r="AQ699" s="24">
        <v>94.4</v>
      </c>
      <c r="AR699" s="65" t="s">
        <v>61</v>
      </c>
      <c r="AS699" s="157">
        <v>0.5</v>
      </c>
    </row>
    <row r="700" spans="1:45" ht="15.75" x14ac:dyDescent="0.25">
      <c r="A700" s="16">
        <v>699</v>
      </c>
      <c r="B700" s="148" t="s">
        <v>823</v>
      </c>
      <c r="C700" s="150" t="s">
        <v>681</v>
      </c>
      <c r="D700" s="18">
        <v>162.15</v>
      </c>
      <c r="E700" s="150" t="s">
        <v>829</v>
      </c>
      <c r="F700" s="150" t="s">
        <v>866</v>
      </c>
      <c r="G700" s="18" t="s">
        <v>867</v>
      </c>
      <c r="H700" s="19" t="s">
        <v>704</v>
      </c>
      <c r="I700" s="20">
        <v>1047589.048326</v>
      </c>
      <c r="J700" s="20">
        <v>910943.40533400001</v>
      </c>
      <c r="K700" s="20">
        <v>136645.64299199995</v>
      </c>
      <c r="L700" s="20">
        <v>29516.549647</v>
      </c>
      <c r="M700" s="20">
        <v>757.25557000000003</v>
      </c>
      <c r="N700" s="20">
        <v>31439.781710000003</v>
      </c>
      <c r="O700" s="153">
        <v>24010.891662000002</v>
      </c>
      <c r="P700" s="21">
        <v>1391.9357485217392</v>
      </c>
      <c r="Q700" s="20">
        <v>300889.29366199998</v>
      </c>
      <c r="R700" s="20">
        <v>328184.87453999999</v>
      </c>
      <c r="S700" s="20">
        <v>683956.14948499994</v>
      </c>
      <c r="T700" s="20">
        <v>254731.65750299999</v>
      </c>
      <c r="U700" s="20">
        <v>945916.75945999997</v>
      </c>
      <c r="V700" s="20">
        <v>128168.219186</v>
      </c>
      <c r="W700" s="20">
        <v>689192.38874299999</v>
      </c>
      <c r="X700" s="20">
        <v>0</v>
      </c>
      <c r="Y700" s="20">
        <v>690190.38874299999</v>
      </c>
      <c r="Z700" s="20">
        <v>255726.37071700001</v>
      </c>
      <c r="AA700" s="21">
        <v>14824.717143014494</v>
      </c>
      <c r="AB700" s="22">
        <v>0.13043821258952021</v>
      </c>
      <c r="AC700" s="22">
        <v>2.292014382965183E-2</v>
      </c>
      <c r="AD700" s="23">
        <v>2.5383725810828445E-2</v>
      </c>
      <c r="AE700" s="23">
        <v>9.3892904336298155E-2</v>
      </c>
      <c r="AF700" s="24">
        <v>41.518059365347426</v>
      </c>
      <c r="AG700" s="27">
        <v>-7.5976452200092999E-3</v>
      </c>
      <c r="AH700" s="27">
        <v>0.99240235477999073</v>
      </c>
      <c r="AI700" s="27">
        <v>0.55581991629603689</v>
      </c>
      <c r="AJ700" s="27">
        <v>-200.06516064472601</v>
      </c>
      <c r="AK700" s="27">
        <v>3.0275035520449465</v>
      </c>
      <c r="AL700" s="27">
        <v>3.1920698654816198</v>
      </c>
      <c r="AM700" s="27">
        <v>4.1125200479397126</v>
      </c>
      <c r="AN700" s="23">
        <v>0.72965235243005133</v>
      </c>
      <c r="AO700" s="23">
        <v>0</v>
      </c>
      <c r="AP700" s="23">
        <v>2.6989410079525991</v>
      </c>
      <c r="AQ700" s="24">
        <v>61.2</v>
      </c>
      <c r="AR700" s="65" t="s">
        <v>73</v>
      </c>
      <c r="AS700" s="157">
        <v>0.3</v>
      </c>
    </row>
    <row r="701" spans="1:45" ht="18" customHeight="1" x14ac:dyDescent="0.25">
      <c r="A701" s="16">
        <v>700</v>
      </c>
      <c r="B701" s="148" t="s">
        <v>1018</v>
      </c>
      <c r="C701" s="150" t="s">
        <v>691</v>
      </c>
      <c r="D701" s="18">
        <v>183.6</v>
      </c>
      <c r="E701" s="150" t="s">
        <v>829</v>
      </c>
      <c r="F701" s="150" t="s">
        <v>866</v>
      </c>
      <c r="G701" s="18" t="s">
        <v>867</v>
      </c>
      <c r="H701" s="19" t="s">
        <v>704</v>
      </c>
      <c r="I701" s="20">
        <v>646194.77905600006</v>
      </c>
      <c r="J701" s="20">
        <v>583746.95915699995</v>
      </c>
      <c r="K701" s="20">
        <v>62447.819899000031</v>
      </c>
      <c r="L701" s="20">
        <v>38064.059507999998</v>
      </c>
      <c r="M701" s="20">
        <v>572.58414500000003</v>
      </c>
      <c r="N701" s="20">
        <v>52073.378840999998</v>
      </c>
      <c r="O701" s="153">
        <v>43095.883812</v>
      </c>
      <c r="P701" s="21">
        <v>6337.629972352941</v>
      </c>
      <c r="Q701" s="20">
        <v>164355.410664</v>
      </c>
      <c r="R701" s="20">
        <v>90976.335101000004</v>
      </c>
      <c r="S701" s="20">
        <v>335863.031135</v>
      </c>
      <c r="T701" s="20">
        <v>122081.966237</v>
      </c>
      <c r="U701" s="20">
        <v>468841.12343400001</v>
      </c>
      <c r="V701" s="20">
        <v>0</v>
      </c>
      <c r="W701" s="20">
        <v>265599.96909700002</v>
      </c>
      <c r="X701" s="20">
        <v>2429.3784999999998</v>
      </c>
      <c r="Y701" s="20">
        <v>268029.34759700001</v>
      </c>
      <c r="Z701" s="20">
        <v>200811.77583699999</v>
      </c>
      <c r="AA701" s="21">
        <v>29531.143505441178</v>
      </c>
      <c r="AB701" s="22">
        <v>9.6639313598645193E-2</v>
      </c>
      <c r="AC701" s="22">
        <v>6.6691785834229494E-2</v>
      </c>
      <c r="AD701" s="23">
        <v>9.1920016521474621E-2</v>
      </c>
      <c r="AE701" s="23">
        <v>0.21460834969648973</v>
      </c>
      <c r="AF701" s="24">
        <v>90.944500115349854</v>
      </c>
      <c r="AG701" s="27">
        <v>0.26454469206786368</v>
      </c>
      <c r="AH701" s="27">
        <v>1.2645446920678636</v>
      </c>
      <c r="AI701" s="27">
        <v>0.64573659799020355</v>
      </c>
      <c r="AJ701" s="27">
        <v>9.1967921737672373</v>
      </c>
      <c r="AK701" s="27">
        <v>3.5517355759609468</v>
      </c>
      <c r="AL701" s="27">
        <v>7.1028886615250908</v>
      </c>
      <c r="AM701" s="27">
        <v>5.2931223093305206</v>
      </c>
      <c r="AN701" s="23">
        <v>0.57168480792349097</v>
      </c>
      <c r="AO701" s="23">
        <v>1.2097789035897673E-2</v>
      </c>
      <c r="AP701" s="23">
        <v>1.334729233282419</v>
      </c>
      <c r="AQ701" s="24">
        <v>81.599999999999994</v>
      </c>
      <c r="AR701" s="65" t="s">
        <v>64</v>
      </c>
      <c r="AS701" s="157">
        <v>0.5</v>
      </c>
    </row>
    <row r="702" spans="1:45" ht="18" customHeight="1" x14ac:dyDescent="0.25">
      <c r="A702" s="16">
        <v>701</v>
      </c>
      <c r="B702" s="148" t="s">
        <v>1019</v>
      </c>
      <c r="C702" s="150" t="s">
        <v>691</v>
      </c>
      <c r="D702" s="18">
        <v>199.81220000000002</v>
      </c>
      <c r="E702" s="150" t="s">
        <v>871</v>
      </c>
      <c r="F702" s="150" t="s">
        <v>872</v>
      </c>
      <c r="G702" s="18" t="s">
        <v>880</v>
      </c>
      <c r="H702" s="19" t="s">
        <v>704</v>
      </c>
      <c r="I702" s="20">
        <v>935968.48113199999</v>
      </c>
      <c r="J702" s="20">
        <v>901901.48254300002</v>
      </c>
      <c r="K702" s="20">
        <v>34066.998589000061</v>
      </c>
      <c r="L702" s="20">
        <v>4494.604945</v>
      </c>
      <c r="M702" s="20">
        <v>1067.850406</v>
      </c>
      <c r="N702" s="20">
        <v>31892.145472</v>
      </c>
      <c r="O702" s="153">
        <v>24041.262192999999</v>
      </c>
      <c r="P702" s="21">
        <v>1178.8977684989948</v>
      </c>
      <c r="Q702" s="20">
        <v>132583.39430799999</v>
      </c>
      <c r="R702" s="20">
        <v>175655.613736</v>
      </c>
      <c r="S702" s="20">
        <v>790082.79442199995</v>
      </c>
      <c r="T702" s="20">
        <v>2507.2567829999998</v>
      </c>
      <c r="U702" s="20">
        <v>831814.49951400002</v>
      </c>
      <c r="V702" s="20">
        <v>115977.499646</v>
      </c>
      <c r="W702" s="20">
        <v>261933.46869400001</v>
      </c>
      <c r="X702" s="20">
        <v>0</v>
      </c>
      <c r="Y702" s="20">
        <v>268839.24699800002</v>
      </c>
      <c r="Z702" s="20">
        <v>562975.25251599995</v>
      </c>
      <c r="AA702" s="21">
        <v>27606.298853332024</v>
      </c>
      <c r="AB702" s="22">
        <v>3.6397591666546276E-2</v>
      </c>
      <c r="AC702" s="22">
        <v>2.5685974130158183E-2</v>
      </c>
      <c r="AD702" s="23">
        <v>2.8902191783199815E-2</v>
      </c>
      <c r="AE702" s="23">
        <v>4.2703941399833981E-2</v>
      </c>
      <c r="AF702" s="24">
        <v>29.865742704039388</v>
      </c>
      <c r="AG702" s="27">
        <v>2.0163491453053015</v>
      </c>
      <c r="AH702" s="27">
        <v>3.016349145305302</v>
      </c>
      <c r="AI702" s="27">
        <v>2.5101771201377634</v>
      </c>
      <c r="AJ702" s="27">
        <v>1.7721663846524145</v>
      </c>
      <c r="AK702" s="27">
        <v>6.8025221955611066</v>
      </c>
      <c r="AL702" s="27">
        <v>5.3284290847584597</v>
      </c>
      <c r="AM702" s="27">
        <v>373.30379858902552</v>
      </c>
      <c r="AN702" s="23">
        <v>0.32319615389617917</v>
      </c>
      <c r="AO702" s="23">
        <v>0</v>
      </c>
      <c r="AP702" s="23">
        <v>0.47753297466722927</v>
      </c>
      <c r="AQ702" s="24">
        <v>70</v>
      </c>
      <c r="AR702" s="65" t="s">
        <v>68</v>
      </c>
      <c r="AS702" s="157">
        <v>0.3</v>
      </c>
    </row>
    <row r="703" spans="1:45" ht="18" customHeight="1" x14ac:dyDescent="0.25">
      <c r="A703" s="16">
        <v>702</v>
      </c>
      <c r="B703" s="148" t="s">
        <v>1020</v>
      </c>
      <c r="C703" s="150" t="s">
        <v>691</v>
      </c>
      <c r="D703" s="18">
        <v>75</v>
      </c>
      <c r="E703" s="150" t="s">
        <v>871</v>
      </c>
      <c r="F703" s="150" t="s">
        <v>872</v>
      </c>
      <c r="G703" s="18" t="s">
        <v>873</v>
      </c>
      <c r="H703" s="19" t="s">
        <v>704</v>
      </c>
      <c r="I703" s="20">
        <v>21250.147000000001</v>
      </c>
      <c r="J703" s="20">
        <v>18476.028735</v>
      </c>
      <c r="K703" s="20">
        <v>2774.1182650000005</v>
      </c>
      <c r="L703" s="20">
        <v>2268.5468860000001</v>
      </c>
      <c r="M703" s="20">
        <v>110.35621999999999</v>
      </c>
      <c r="N703" s="20">
        <v>2268.6544699999999</v>
      </c>
      <c r="O703" s="153">
        <v>1726.6386</v>
      </c>
      <c r="P703" s="21">
        <v>575.5462</v>
      </c>
      <c r="Q703" s="20">
        <v>2807.6596330000002</v>
      </c>
      <c r="R703" s="20">
        <v>11193.829</v>
      </c>
      <c r="S703" s="20">
        <v>23124.788558</v>
      </c>
      <c r="T703" s="20">
        <v>2603.7141620000002</v>
      </c>
      <c r="U703" s="20">
        <v>35989.674402999997</v>
      </c>
      <c r="V703" s="20">
        <v>1980</v>
      </c>
      <c r="W703" s="20">
        <v>2676.2947140000001</v>
      </c>
      <c r="X703" s="20">
        <v>0</v>
      </c>
      <c r="Y703" s="20">
        <v>2676.2947140000001</v>
      </c>
      <c r="Z703" s="20">
        <v>33313.379689000001</v>
      </c>
      <c r="AA703" s="21">
        <v>11104.459896333334</v>
      </c>
      <c r="AB703" s="22">
        <v>0.13054583881231505</v>
      </c>
      <c r="AC703" s="22">
        <v>8.1253019096762011E-2</v>
      </c>
      <c r="AD703" s="23">
        <v>4.7975943896176855E-2</v>
      </c>
      <c r="AE703" s="23">
        <v>5.183018403173701E-2</v>
      </c>
      <c r="AF703" s="24">
        <v>20.557558694924492</v>
      </c>
      <c r="AG703" s="27">
        <v>7.6405986743655765</v>
      </c>
      <c r="AH703" s="27">
        <v>8.6405986743655756</v>
      </c>
      <c r="AI703" s="27">
        <v>7.5915140506457695</v>
      </c>
      <c r="AJ703" s="27">
        <v>1.0392035306910989</v>
      </c>
      <c r="AK703" s="27">
        <v>6.5805799669735103</v>
      </c>
      <c r="AL703" s="27">
        <v>1.898380527342342</v>
      </c>
      <c r="AM703" s="27">
        <v>8.1614746004519372</v>
      </c>
      <c r="AN703" s="23">
        <v>7.4362848744664159E-2</v>
      </c>
      <c r="AO703" s="23">
        <v>0</v>
      </c>
      <c r="AP703" s="23">
        <v>8.0336931856953148E-2</v>
      </c>
      <c r="AQ703" s="24">
        <v>82</v>
      </c>
      <c r="AR703" s="65" t="s">
        <v>64</v>
      </c>
      <c r="AS703" s="157">
        <v>0.5</v>
      </c>
    </row>
    <row r="704" spans="1:45" ht="18" customHeight="1" x14ac:dyDescent="0.25">
      <c r="A704" s="16">
        <v>703</v>
      </c>
      <c r="B704" s="148" t="s">
        <v>1021</v>
      </c>
      <c r="C704" s="150" t="s">
        <v>691</v>
      </c>
      <c r="D704" s="18">
        <v>13.233879</v>
      </c>
      <c r="E704" s="150" t="s">
        <v>844</v>
      </c>
      <c r="F704" s="150" t="s">
        <v>845</v>
      </c>
      <c r="G704" s="18" t="s">
        <v>904</v>
      </c>
      <c r="H704" s="19" t="s">
        <v>704</v>
      </c>
      <c r="I704" s="20">
        <v>454031.32518099999</v>
      </c>
      <c r="J704" s="20">
        <v>431323.53191999998</v>
      </c>
      <c r="K704" s="20">
        <v>22707.793260999995</v>
      </c>
      <c r="L704" s="20">
        <v>10928.074752</v>
      </c>
      <c r="M704" s="20">
        <v>0</v>
      </c>
      <c r="N704" s="20">
        <v>11142.345515000001</v>
      </c>
      <c r="O704" s="153">
        <v>8877.6262179999994</v>
      </c>
      <c r="P704" s="21">
        <v>3018.7156751999923</v>
      </c>
      <c r="Q704" s="20">
        <v>55907.548615</v>
      </c>
      <c r="R704" s="20">
        <v>160968.987995</v>
      </c>
      <c r="S704" s="20">
        <v>263511.96158300003</v>
      </c>
      <c r="T704" s="20">
        <v>1585.3124299999999</v>
      </c>
      <c r="U704" s="20">
        <v>265129.23209900002</v>
      </c>
      <c r="V704" s="20">
        <v>14605.313425</v>
      </c>
      <c r="W704" s="20">
        <v>220081.169158</v>
      </c>
      <c r="X704" s="20">
        <v>0</v>
      </c>
      <c r="Y704" s="20">
        <v>220081.169158</v>
      </c>
      <c r="Z704" s="20">
        <v>45048.062940999996</v>
      </c>
      <c r="AA704" s="21">
        <v>15317.97919827588</v>
      </c>
      <c r="AB704" s="22">
        <v>5.0013714917021446E-2</v>
      </c>
      <c r="AC704" s="22">
        <v>1.9552893656535539E-2</v>
      </c>
      <c r="AD704" s="23">
        <v>3.3484147137291406E-2</v>
      </c>
      <c r="AE704" s="23">
        <v>0.19707009887699581</v>
      </c>
      <c r="AF704" s="24">
        <v>100</v>
      </c>
      <c r="AG704" s="27">
        <v>0.19733988414892653</v>
      </c>
      <c r="AH704" s="27">
        <v>1.1973398841489264</v>
      </c>
      <c r="AI704" s="27">
        <v>0.94330838827449748</v>
      </c>
      <c r="AJ704" s="27">
        <v>10.454134033245188</v>
      </c>
      <c r="AK704" s="27">
        <v>7.7149426616833603</v>
      </c>
      <c r="AL704" s="27">
        <v>2.8206136525819683</v>
      </c>
      <c r="AM704" s="27">
        <v>286.39864079095122</v>
      </c>
      <c r="AN704" s="23">
        <v>0.83009016929457657</v>
      </c>
      <c r="AO704" s="23">
        <v>0</v>
      </c>
      <c r="AP704" s="23">
        <v>4.8854746417452626</v>
      </c>
      <c r="AQ704" s="24">
        <v>72.8</v>
      </c>
      <c r="AR704" s="65" t="s">
        <v>68</v>
      </c>
      <c r="AS704" s="157">
        <v>0.3</v>
      </c>
    </row>
    <row r="705" spans="1:45" ht="18" customHeight="1" x14ac:dyDescent="0.25">
      <c r="A705" s="16">
        <v>704</v>
      </c>
      <c r="B705" s="148" t="s">
        <v>1022</v>
      </c>
      <c r="C705" s="150" t="s">
        <v>691</v>
      </c>
      <c r="D705" s="18">
        <v>82.371087000000003</v>
      </c>
      <c r="E705" s="150" t="s">
        <v>848</v>
      </c>
      <c r="F705" s="150" t="s">
        <v>864</v>
      </c>
      <c r="G705" s="18" t="s">
        <v>865</v>
      </c>
      <c r="H705" s="19" t="s">
        <v>709</v>
      </c>
      <c r="I705" s="20">
        <v>249914.44825300001</v>
      </c>
      <c r="J705" s="20">
        <v>207257.60098399999</v>
      </c>
      <c r="K705" s="20">
        <v>42656.847268999991</v>
      </c>
      <c r="L705" s="20">
        <v>15318.970181999999</v>
      </c>
      <c r="M705" s="20">
        <v>1262.3136750000001</v>
      </c>
      <c r="N705" s="20">
        <v>17138.923366999999</v>
      </c>
      <c r="O705" s="153">
        <v>12832.516292</v>
      </c>
      <c r="P705" s="21">
        <v>4206.305300839359</v>
      </c>
      <c r="Q705" s="20">
        <v>63202.46933</v>
      </c>
      <c r="R705" s="20">
        <v>53052.757319999997</v>
      </c>
      <c r="S705" s="20">
        <v>126327.302906</v>
      </c>
      <c r="T705" s="20">
        <v>17396.521068999999</v>
      </c>
      <c r="U705" s="20">
        <v>149640.085005</v>
      </c>
      <c r="V705" s="20">
        <v>32575.541020000001</v>
      </c>
      <c r="W705" s="20">
        <v>80430.213726999995</v>
      </c>
      <c r="X705" s="20">
        <v>0</v>
      </c>
      <c r="Y705" s="20">
        <v>80430.213726999995</v>
      </c>
      <c r="Z705" s="20">
        <v>69209.871278000006</v>
      </c>
      <c r="AA705" s="21">
        <v>22685.951983442927</v>
      </c>
      <c r="AB705" s="22">
        <v>0.17068579894915273</v>
      </c>
      <c r="AC705" s="22">
        <v>5.1347636688091947E-2</v>
      </c>
      <c r="AD705" s="23">
        <v>8.5755874113351518E-2</v>
      </c>
      <c r="AE705" s="23">
        <v>0.18541453776809896</v>
      </c>
      <c r="AF705" s="24">
        <v>13.577388652626295</v>
      </c>
      <c r="AG705" s="27">
        <v>0.57064487401197339</v>
      </c>
      <c r="AH705" s="27">
        <v>1.5706448740119734</v>
      </c>
      <c r="AI705" s="27">
        <v>0.78483980895862426</v>
      </c>
      <c r="AJ705" s="27">
        <v>5.4451045311027526</v>
      </c>
      <c r="AK705" s="27">
        <v>3.2792642942769019</v>
      </c>
      <c r="AL705" s="27">
        <v>4.7106778399015745</v>
      </c>
      <c r="AM705" s="27">
        <v>14.365771596617611</v>
      </c>
      <c r="AN705" s="23">
        <v>0.53749109888779156</v>
      </c>
      <c r="AO705" s="23">
        <v>0</v>
      </c>
      <c r="AP705" s="23">
        <v>1.1621205507510695</v>
      </c>
      <c r="AQ705" s="24">
        <v>78.399999999999991</v>
      </c>
      <c r="AR705" s="65" t="s">
        <v>66</v>
      </c>
      <c r="AS705" s="157">
        <v>0.5</v>
      </c>
    </row>
    <row r="706" spans="1:45" ht="18" customHeight="1" x14ac:dyDescent="0.25">
      <c r="A706" s="16">
        <v>705</v>
      </c>
      <c r="B706" s="148" t="s">
        <v>1023</v>
      </c>
      <c r="C706" s="150" t="s">
        <v>691</v>
      </c>
      <c r="D706" s="18">
        <v>29.025125999999997</v>
      </c>
      <c r="E706" s="150" t="s">
        <v>844</v>
      </c>
      <c r="F706" s="150" t="s">
        <v>845</v>
      </c>
      <c r="G706" s="18" t="s">
        <v>904</v>
      </c>
      <c r="H706" s="19" t="s">
        <v>704</v>
      </c>
      <c r="I706" s="20">
        <v>521572.063203</v>
      </c>
      <c r="J706" s="20">
        <v>479070.58658300003</v>
      </c>
      <c r="K706" s="20">
        <v>42501.476620000023</v>
      </c>
      <c r="L706" s="20">
        <v>14364.952949</v>
      </c>
      <c r="M706" s="20">
        <v>6056.9656050000003</v>
      </c>
      <c r="N706" s="20">
        <v>18558.956226000002</v>
      </c>
      <c r="O706" s="153">
        <v>9919.1280160000006</v>
      </c>
      <c r="P706" s="21">
        <v>2479.7820040000001</v>
      </c>
      <c r="Q706" s="20">
        <v>97875.716753000001</v>
      </c>
      <c r="R706" s="20">
        <v>98211.005950999999</v>
      </c>
      <c r="S706" s="20">
        <v>407735.57675299997</v>
      </c>
      <c r="T706" s="20">
        <v>334519.44798200001</v>
      </c>
      <c r="U706" s="20">
        <v>783499.58939800004</v>
      </c>
      <c r="V706" s="20">
        <v>100436.282122</v>
      </c>
      <c r="W706" s="20">
        <v>381191.23690700001</v>
      </c>
      <c r="X706" s="20">
        <v>4771.9678320000003</v>
      </c>
      <c r="Y706" s="20">
        <v>721152.38103299995</v>
      </c>
      <c r="Z706" s="20">
        <v>62347.208364999999</v>
      </c>
      <c r="AA706" s="21">
        <v>15586.80209125</v>
      </c>
      <c r="AB706" s="22">
        <v>8.1487256734949221E-2</v>
      </c>
      <c r="AC706" s="22">
        <v>1.9017751746683177E-2</v>
      </c>
      <c r="AD706" s="23">
        <v>1.2660029628887666E-2</v>
      </c>
      <c r="AE706" s="23">
        <v>0.15909498237563954</v>
      </c>
      <c r="AF706" s="24">
        <v>3.0640682870445328</v>
      </c>
      <c r="AG706" s="27">
        <v>6.9635231023099403E-2</v>
      </c>
      <c r="AH706" s="27">
        <v>1.0696352310230994</v>
      </c>
      <c r="AI706" s="27">
        <v>0.81287246400052238</v>
      </c>
      <c r="AJ706" s="27">
        <v>19.649087761419583</v>
      </c>
      <c r="AK706" s="27">
        <v>4.8946827923823708</v>
      </c>
      <c r="AL706" s="27">
        <v>5.3107292624945286</v>
      </c>
      <c r="AM706" s="27">
        <v>1.5591681331217102</v>
      </c>
      <c r="AN706" s="23">
        <v>0.92042470831043521</v>
      </c>
      <c r="AO706" s="23">
        <v>7.6538596629113095E-2</v>
      </c>
      <c r="AP706" s="23">
        <v>11.56671485291128</v>
      </c>
      <c r="AQ706" s="24">
        <v>64.400000000000006</v>
      </c>
      <c r="AR706" s="65" t="s">
        <v>73</v>
      </c>
      <c r="AS706" s="157">
        <v>0.3</v>
      </c>
    </row>
    <row r="707" spans="1:45" ht="18" customHeight="1" x14ac:dyDescent="0.25">
      <c r="A707" s="16">
        <v>706</v>
      </c>
      <c r="B707" s="149" t="s">
        <v>1024</v>
      </c>
      <c r="C707" s="150" t="s">
        <v>691</v>
      </c>
      <c r="D707" s="18">
        <v>168717.40203999999</v>
      </c>
      <c r="E707" s="150" t="s">
        <v>844</v>
      </c>
      <c r="F707" s="150" t="s">
        <v>856</v>
      </c>
      <c r="G707" s="18" t="s">
        <v>860</v>
      </c>
      <c r="H707" s="19" t="s">
        <v>706</v>
      </c>
      <c r="I707" s="20">
        <v>16089877.586967001</v>
      </c>
      <c r="J707" s="20">
        <v>8317720.2907790001</v>
      </c>
      <c r="K707" s="20">
        <v>7772157.2961879997</v>
      </c>
      <c r="L707" s="20">
        <v>6587754.6267769998</v>
      </c>
      <c r="M707" s="20">
        <v>95084.582355000006</v>
      </c>
      <c r="N707" s="20">
        <v>7670082.8339219997</v>
      </c>
      <c r="O707" s="153">
        <v>6135334.7495769998</v>
      </c>
      <c r="P707" s="21">
        <v>2818.2537031923202</v>
      </c>
      <c r="Q707" s="20">
        <v>469505.84653899999</v>
      </c>
      <c r="R707" s="20">
        <v>2458146.7250689999</v>
      </c>
      <c r="S707" s="20">
        <v>31264131.173918001</v>
      </c>
      <c r="T707" s="20">
        <v>18966704.964280002</v>
      </c>
      <c r="U707" s="20">
        <v>53523988.091378003</v>
      </c>
      <c r="V707" s="20">
        <v>150932.82485599999</v>
      </c>
      <c r="W707" s="20">
        <v>7620617.9460239997</v>
      </c>
      <c r="X707" s="20">
        <v>15043360.671290001</v>
      </c>
      <c r="Y707" s="20">
        <v>22775182.346994001</v>
      </c>
      <c r="Z707" s="20">
        <v>30748805.744383998</v>
      </c>
      <c r="AA707" s="21">
        <v>14124.402203779689</v>
      </c>
      <c r="AB707" s="22">
        <v>0.48304639076207412</v>
      </c>
      <c r="AC707" s="22">
        <v>0.38131643428702633</v>
      </c>
      <c r="AD707" s="23">
        <v>0.11462775791487256</v>
      </c>
      <c r="AE707" s="23">
        <v>0.19953083058185325</v>
      </c>
      <c r="AF707" s="24">
        <v>80.665893922587856</v>
      </c>
      <c r="AG707" s="27">
        <v>3.1025716543406858</v>
      </c>
      <c r="AH707" s="27">
        <v>4.1025716543406858</v>
      </c>
      <c r="AI707" s="27">
        <v>4.040961710125603</v>
      </c>
      <c r="AJ707" s="27">
        <v>0.68051974475538524</v>
      </c>
      <c r="AK707" s="27">
        <v>17.715903544319506</v>
      </c>
      <c r="AL707" s="27">
        <v>6.5455318117820491</v>
      </c>
      <c r="AM707" s="27">
        <v>0.84832223716607968</v>
      </c>
      <c r="AN707" s="23">
        <v>0.42551355306542971</v>
      </c>
      <c r="AO707" s="23">
        <v>0.48923398184456446</v>
      </c>
      <c r="AP707" s="23">
        <v>0.74068510290529543</v>
      </c>
      <c r="AQ707" s="24">
        <v>74.400000000000006</v>
      </c>
      <c r="AR707" s="65" t="s">
        <v>68</v>
      </c>
      <c r="AS707" s="157">
        <v>0.3</v>
      </c>
    </row>
    <row r="708" spans="1:45" ht="18" customHeight="1" x14ac:dyDescent="0.25">
      <c r="A708" s="16">
        <v>707</v>
      </c>
      <c r="B708" s="149" t="s">
        <v>1025</v>
      </c>
      <c r="C708" s="149" t="s">
        <v>691</v>
      </c>
      <c r="D708" s="4">
        <v>235.0066842</v>
      </c>
      <c r="E708" s="151" t="s">
        <v>848</v>
      </c>
      <c r="F708" s="151" t="s">
        <v>885</v>
      </c>
      <c r="G708" s="4" t="s">
        <v>882</v>
      </c>
      <c r="H708" s="70" t="s">
        <v>704</v>
      </c>
      <c r="I708" s="20">
        <v>523938.405921</v>
      </c>
      <c r="J708" s="20">
        <v>444863.65529199998</v>
      </c>
      <c r="K708" s="20">
        <v>79074.750629000016</v>
      </c>
      <c r="L708" s="20">
        <v>36987.185858999997</v>
      </c>
      <c r="M708" s="20">
        <v>1542.7852640000001</v>
      </c>
      <c r="N708" s="20">
        <v>40314.793208999996</v>
      </c>
      <c r="O708" s="153">
        <v>30864.970823</v>
      </c>
      <c r="P708" s="21">
        <v>2009.4494554461698</v>
      </c>
      <c r="Q708" s="20">
        <v>79798.074473999994</v>
      </c>
      <c r="R708" s="20">
        <v>49457.486422000002</v>
      </c>
      <c r="S708" s="20">
        <v>184763.68198600001</v>
      </c>
      <c r="T708" s="20">
        <v>101690.571237</v>
      </c>
      <c r="U708" s="20">
        <v>286454.25322299998</v>
      </c>
      <c r="V708" s="20">
        <v>13560</v>
      </c>
      <c r="W708" s="20">
        <v>67238.599570999999</v>
      </c>
      <c r="X708" s="20">
        <v>0</v>
      </c>
      <c r="Y708" s="20">
        <v>67238.599570999999</v>
      </c>
      <c r="Z708" s="20">
        <v>219215.65365200001</v>
      </c>
      <c r="AA708" s="21">
        <v>14271.9323592567</v>
      </c>
      <c r="AB708" s="22">
        <v>0.15092375312704789</v>
      </c>
      <c r="AC708" s="22">
        <v>5.8909540652482446E-2</v>
      </c>
      <c r="AD708" s="23">
        <v>0.10774834192799407</v>
      </c>
      <c r="AE708" s="23">
        <v>0.1407972939377653</v>
      </c>
      <c r="AF708" s="24">
        <v>26.131175964486005</v>
      </c>
      <c r="AG708" s="27">
        <v>1.7478811748733769</v>
      </c>
      <c r="AH708" s="27">
        <v>2.7478811748733767</v>
      </c>
      <c r="AI708" s="27">
        <v>1.5610915185876606</v>
      </c>
      <c r="AJ708" s="27">
        <v>4.4580986046101119</v>
      </c>
      <c r="AK708" s="27">
        <v>5.574867040644528</v>
      </c>
      <c r="AL708" s="27">
        <v>10.593712778899704</v>
      </c>
      <c r="AM708" s="27">
        <v>5.1522810772683085</v>
      </c>
      <c r="AN708" s="23">
        <v>0.2347271817907198</v>
      </c>
      <c r="AO708" s="23">
        <v>0</v>
      </c>
      <c r="AP708" s="23">
        <v>0.30672353206007719</v>
      </c>
      <c r="AQ708" s="24">
        <v>90</v>
      </c>
      <c r="AR708" s="65" t="s">
        <v>61</v>
      </c>
      <c r="AS708" s="157">
        <v>0.5</v>
      </c>
    </row>
    <row r="709" spans="1:45" ht="18" customHeight="1" x14ac:dyDescent="0.25">
      <c r="A709" s="16">
        <v>708</v>
      </c>
      <c r="B709" s="149" t="s">
        <v>1026</v>
      </c>
      <c r="C709" s="149" t="s">
        <v>691</v>
      </c>
      <c r="D709" s="4">
        <v>106.85763</v>
      </c>
      <c r="E709" s="151" t="s">
        <v>844</v>
      </c>
      <c r="F709" s="151" t="s">
        <v>884</v>
      </c>
      <c r="G709" s="4" t="s">
        <v>882</v>
      </c>
      <c r="H709" s="70" t="s">
        <v>704</v>
      </c>
      <c r="I709" s="20">
        <v>49742.419713000003</v>
      </c>
      <c r="J709" s="20">
        <v>41783.631551999999</v>
      </c>
      <c r="K709" s="20">
        <v>7958.7881609999968</v>
      </c>
      <c r="L709" s="20">
        <v>1629.412456</v>
      </c>
      <c r="M709" s="20">
        <v>997.22634100000005</v>
      </c>
      <c r="N709" s="20">
        <v>2101.1598180000001</v>
      </c>
      <c r="O709" s="153">
        <v>1103.933477</v>
      </c>
      <c r="P709" s="21">
        <v>103.28368123350602</v>
      </c>
      <c r="Q709" s="20">
        <v>16167.260265999999</v>
      </c>
      <c r="R709" s="20">
        <v>2375.6687160000001</v>
      </c>
      <c r="S709" s="20">
        <v>34879.132792999997</v>
      </c>
      <c r="T709" s="20">
        <v>240998.53704</v>
      </c>
      <c r="U709" s="20">
        <v>281238.967007</v>
      </c>
      <c r="V709" s="20">
        <v>29425</v>
      </c>
      <c r="W709" s="20">
        <v>62026.460709999999</v>
      </c>
      <c r="X709" s="20">
        <v>78206.690170999995</v>
      </c>
      <c r="Y709" s="20">
        <v>175355.948974</v>
      </c>
      <c r="Z709" s="20">
        <v>105883.018033</v>
      </c>
      <c r="AA709" s="21">
        <v>9906.3830478998516</v>
      </c>
      <c r="AB709" s="22">
        <v>0.16000002024268226</v>
      </c>
      <c r="AC709" s="22">
        <v>2.2192999121662973E-2</v>
      </c>
      <c r="AD709" s="23">
        <v>3.925250788495903E-3</v>
      </c>
      <c r="AE709" s="23">
        <v>1.0425972903945211E-2</v>
      </c>
      <c r="AF709" s="24">
        <v>2.1070039284090671</v>
      </c>
      <c r="AG709" s="27">
        <v>-0.43767333499690186</v>
      </c>
      <c r="AH709" s="27">
        <v>0.56232666500309814</v>
      </c>
      <c r="AI709" s="27">
        <v>0.30167564476209496</v>
      </c>
      <c r="AJ709" s="27">
        <v>-1.8323136577228534</v>
      </c>
      <c r="AK709" s="27">
        <v>2.5844596341330401</v>
      </c>
      <c r="AL709" s="27">
        <v>20.938281241819407</v>
      </c>
      <c r="AM709" s="27">
        <v>0.20640133472986166</v>
      </c>
      <c r="AN709" s="23">
        <v>0.62351227797546072</v>
      </c>
      <c r="AO709" s="23">
        <v>0.73861410095645108</v>
      </c>
      <c r="AP709" s="23">
        <v>1.6561291152406303</v>
      </c>
      <c r="AQ709" s="24">
        <v>44.8</v>
      </c>
      <c r="AR709" s="65" t="s">
        <v>80</v>
      </c>
      <c r="AS709" s="157">
        <v>0</v>
      </c>
    </row>
    <row r="710" spans="1:45" ht="18" customHeight="1" x14ac:dyDescent="0.25">
      <c r="A710" s="16">
        <v>709</v>
      </c>
      <c r="B710" s="149" t="s">
        <v>1027</v>
      </c>
      <c r="C710" s="149" t="s">
        <v>691</v>
      </c>
      <c r="D710" s="4">
        <v>147</v>
      </c>
      <c r="E710" s="151" t="s">
        <v>833</v>
      </c>
      <c r="F710" s="151" t="s">
        <v>835</v>
      </c>
      <c r="G710" s="4" t="s">
        <v>836</v>
      </c>
      <c r="H710" s="70" t="s">
        <v>704</v>
      </c>
      <c r="I710" s="20">
        <v>870262.45513000002</v>
      </c>
      <c r="J710" s="20">
        <v>822729.71374799998</v>
      </c>
      <c r="K710" s="20">
        <v>47532.741382</v>
      </c>
      <c r="L710" s="20">
        <v>7349.935332</v>
      </c>
      <c r="M710" s="20">
        <v>4324.664436</v>
      </c>
      <c r="N710" s="20">
        <v>11537.085908000001</v>
      </c>
      <c r="O710" s="153">
        <v>6021.4476199999999</v>
      </c>
      <c r="P710" s="21">
        <v>172.04136057142858</v>
      </c>
      <c r="Q710" s="20">
        <v>267606.46107000002</v>
      </c>
      <c r="R710" s="20">
        <v>50902.120718999999</v>
      </c>
      <c r="S710" s="20">
        <v>331260.00510100002</v>
      </c>
      <c r="T710" s="20">
        <v>110214.804179</v>
      </c>
      <c r="U710" s="20">
        <v>495635.31119899999</v>
      </c>
      <c r="V710" s="20">
        <v>104755.084158</v>
      </c>
      <c r="W710" s="20">
        <v>131176.56169</v>
      </c>
      <c r="X710" s="20">
        <v>0</v>
      </c>
      <c r="Y710" s="20">
        <v>131621.06169</v>
      </c>
      <c r="Z710" s="20">
        <v>364014.24950899999</v>
      </c>
      <c r="AA710" s="21">
        <v>10400.407128828572</v>
      </c>
      <c r="AB710" s="22">
        <v>5.4618857910973012E-2</v>
      </c>
      <c r="AC710" s="22">
        <v>6.9191168532032263E-3</v>
      </c>
      <c r="AD710" s="23">
        <v>1.2148947994511149E-2</v>
      </c>
      <c r="AE710" s="23">
        <v>1.6541790954947559E-2</v>
      </c>
      <c r="AF710" s="24">
        <v>2.6677412961711697</v>
      </c>
      <c r="AG710" s="27">
        <v>1.5252987335027322</v>
      </c>
      <c r="AH710" s="27">
        <v>2.5252987335027322</v>
      </c>
      <c r="AI710" s="27">
        <v>0.48525089551765943</v>
      </c>
      <c r="AJ710" s="27">
        <v>4.3494975910743223</v>
      </c>
      <c r="AK710" s="27">
        <v>3.0744015314816777</v>
      </c>
      <c r="AL710" s="27">
        <v>17.09678187936797</v>
      </c>
      <c r="AM710" s="27">
        <v>7.8960577175876088</v>
      </c>
      <c r="AN710" s="23">
        <v>0.26556029951052762</v>
      </c>
      <c r="AO710" s="23">
        <v>0</v>
      </c>
      <c r="AP710" s="23">
        <v>0.36158216846603353</v>
      </c>
      <c r="AQ710" s="24">
        <v>71.2</v>
      </c>
      <c r="AR710" s="65" t="s">
        <v>68</v>
      </c>
      <c r="AS710" s="157">
        <v>0.3</v>
      </c>
    </row>
    <row r="711" spans="1:45" ht="18" customHeight="1" x14ac:dyDescent="0.25">
      <c r="A711" s="16">
        <v>710</v>
      </c>
      <c r="B711" s="149" t="s">
        <v>1028</v>
      </c>
      <c r="C711" s="149" t="s">
        <v>691</v>
      </c>
      <c r="D711" s="4">
        <v>19.453544000000001</v>
      </c>
      <c r="E711" s="151" t="s">
        <v>829</v>
      </c>
      <c r="F711" s="151" t="s">
        <v>866</v>
      </c>
      <c r="G711" s="4" t="s">
        <v>867</v>
      </c>
      <c r="H711" s="70" t="s">
        <v>704</v>
      </c>
      <c r="I711" s="20">
        <v>388222.16658999998</v>
      </c>
      <c r="J711" s="20">
        <v>340953.63481999998</v>
      </c>
      <c r="K711" s="20">
        <v>47268.531769999972</v>
      </c>
      <c r="L711" s="20">
        <v>9871.0027709999995</v>
      </c>
      <c r="M711" s="20">
        <v>956.14110000000005</v>
      </c>
      <c r="N711" s="20">
        <v>11536.981739000001</v>
      </c>
      <c r="O711" s="153">
        <v>8464.6725110000007</v>
      </c>
      <c r="P711" s="21">
        <v>1740.4895500788959</v>
      </c>
      <c r="Q711" s="20">
        <v>76896.385991999996</v>
      </c>
      <c r="R711" s="20">
        <v>30084.802436000002</v>
      </c>
      <c r="S711" s="20">
        <v>113055.614179</v>
      </c>
      <c r="T711" s="20">
        <v>32556.250117</v>
      </c>
      <c r="U711" s="20">
        <v>145651.86429600001</v>
      </c>
      <c r="V711" s="20">
        <v>41548.012179999998</v>
      </c>
      <c r="W711" s="20">
        <v>88548.980674000006</v>
      </c>
      <c r="X711" s="20">
        <v>0</v>
      </c>
      <c r="Y711" s="20">
        <v>88648.980674000006</v>
      </c>
      <c r="Z711" s="20">
        <v>57002.883622000001</v>
      </c>
      <c r="AA711" s="21">
        <v>11720.822410970464</v>
      </c>
      <c r="AB711" s="22">
        <v>0.12175639579055798</v>
      </c>
      <c r="AC711" s="22">
        <v>2.1803681601569935E-2</v>
      </c>
      <c r="AD711" s="23">
        <v>5.8115785554228999E-2</v>
      </c>
      <c r="AE711" s="23">
        <v>0.14849551414155299</v>
      </c>
      <c r="AF711" s="24">
        <v>12.066191631130593</v>
      </c>
      <c r="AG711" s="27">
        <v>0.27675794027740508</v>
      </c>
      <c r="AH711" s="27">
        <v>1.2767579402774052</v>
      </c>
      <c r="AI711" s="27">
        <v>0.40835284507817232</v>
      </c>
      <c r="AJ711" s="27">
        <v>15.841513544110111</v>
      </c>
      <c r="AK711" s="27">
        <v>4.4339357490151938</v>
      </c>
      <c r="AL711" s="27">
        <v>12.904261791842334</v>
      </c>
      <c r="AM711" s="27">
        <v>11.924658558489227</v>
      </c>
      <c r="AN711" s="23">
        <v>0.60863608648251644</v>
      </c>
      <c r="AO711" s="23">
        <v>0</v>
      </c>
      <c r="AP711" s="23">
        <v>1.5551665993224655</v>
      </c>
      <c r="AQ711" s="24">
        <v>77.199999999999989</v>
      </c>
      <c r="AR711" s="65" t="s">
        <v>66</v>
      </c>
      <c r="AS711" s="157">
        <v>0.5</v>
      </c>
    </row>
    <row r="712" spans="1:45" ht="18" customHeight="1" x14ac:dyDescent="0.25">
      <c r="A712" s="16">
        <v>711</v>
      </c>
      <c r="B712" s="149" t="s">
        <v>1029</v>
      </c>
      <c r="C712" s="149" t="s">
        <v>691</v>
      </c>
      <c r="D712" s="4">
        <v>237.45077449999999</v>
      </c>
      <c r="E712" s="151" t="s">
        <v>869</v>
      </c>
      <c r="F712" s="151" t="s">
        <v>891</v>
      </c>
      <c r="G712" s="4" t="s">
        <v>892</v>
      </c>
      <c r="H712" s="70" t="s">
        <v>704</v>
      </c>
      <c r="I712" s="20">
        <v>419496.46548499999</v>
      </c>
      <c r="J712" s="20">
        <v>281931.48165600002</v>
      </c>
      <c r="K712" s="20">
        <v>137564.983829</v>
      </c>
      <c r="L712" s="20">
        <v>49049.499567999999</v>
      </c>
      <c r="M712" s="20">
        <v>8384.3827220000003</v>
      </c>
      <c r="N712" s="20">
        <v>48605.613196999999</v>
      </c>
      <c r="O712" s="153">
        <v>32387.247391000001</v>
      </c>
      <c r="P712" s="21">
        <v>3364.4253912398872</v>
      </c>
      <c r="Q712" s="20">
        <v>125895.63082599999</v>
      </c>
      <c r="R712" s="20">
        <v>143430.84272499999</v>
      </c>
      <c r="S712" s="20">
        <v>316118.027634</v>
      </c>
      <c r="T712" s="20">
        <v>126794.59568300001</v>
      </c>
      <c r="U712" s="20">
        <v>465059.25098499999</v>
      </c>
      <c r="V712" s="20">
        <v>157015.53630000001</v>
      </c>
      <c r="W712" s="20">
        <v>270653.28720100003</v>
      </c>
      <c r="X712" s="20">
        <v>20319.353394000002</v>
      </c>
      <c r="Y712" s="20">
        <v>290972.640595</v>
      </c>
      <c r="Z712" s="20">
        <v>174086.61038999999</v>
      </c>
      <c r="AA712" s="21">
        <v>18084.32205429599</v>
      </c>
      <c r="AB712" s="22">
        <v>0.32792882693291475</v>
      </c>
      <c r="AC712" s="22">
        <v>7.7205054287061869E-2</v>
      </c>
      <c r="AD712" s="23">
        <v>6.9641120615068941E-2</v>
      </c>
      <c r="AE712" s="23">
        <v>0.18604100176598309</v>
      </c>
      <c r="AF712" s="24">
        <v>5.7971606030653229</v>
      </c>
      <c r="AG712" s="27">
        <v>0.16798148252023884</v>
      </c>
      <c r="AH712" s="27">
        <v>1.1679814825202388</v>
      </c>
      <c r="AI712" s="27">
        <v>0.7028268482352914</v>
      </c>
      <c r="AJ712" s="27">
        <v>9.2268527542392853</v>
      </c>
      <c r="AK712" s="27">
        <v>2.2394064020033926</v>
      </c>
      <c r="AL712" s="27">
        <v>2.9247298385417753</v>
      </c>
      <c r="AM712" s="27">
        <v>3.3084727564713075</v>
      </c>
      <c r="AN712" s="23">
        <v>0.62566789065848516</v>
      </c>
      <c r="AO712" s="23">
        <v>0.11671979452342304</v>
      </c>
      <c r="AP712" s="23">
        <v>1.6714245854011658</v>
      </c>
      <c r="AQ712" s="24">
        <v>70.400000000000006</v>
      </c>
      <c r="AR712" s="65" t="s">
        <v>68</v>
      </c>
      <c r="AS712" s="157">
        <v>0.3</v>
      </c>
    </row>
    <row r="713" spans="1:45" ht="18" customHeight="1" x14ac:dyDescent="0.25">
      <c r="A713" s="16">
        <v>712</v>
      </c>
      <c r="B713" s="149" t="s">
        <v>1030</v>
      </c>
      <c r="C713" s="149" t="s">
        <v>691</v>
      </c>
      <c r="D713" s="4">
        <v>249.48000000000002</v>
      </c>
      <c r="E713" s="151" t="s">
        <v>829</v>
      </c>
      <c r="F713" s="151" t="s">
        <v>830</v>
      </c>
      <c r="G713" s="4" t="s">
        <v>900</v>
      </c>
      <c r="H713" s="70" t="s">
        <v>704</v>
      </c>
      <c r="I713" s="20">
        <v>602844.71001200005</v>
      </c>
      <c r="J713" s="20">
        <v>497318.46527099999</v>
      </c>
      <c r="K713" s="20">
        <v>105526.244741</v>
      </c>
      <c r="L713" s="20">
        <v>58475.907796</v>
      </c>
      <c r="M713" s="20">
        <v>477.603272</v>
      </c>
      <c r="N713" s="20">
        <v>66908.777431999988</v>
      </c>
      <c r="O713" s="153">
        <v>54902.488416</v>
      </c>
      <c r="P713" s="21">
        <v>5083.5637422222226</v>
      </c>
      <c r="Q713" s="20">
        <v>59518.990771999997</v>
      </c>
      <c r="R713" s="20">
        <v>40862.062744000003</v>
      </c>
      <c r="S713" s="20">
        <v>271457.59551800002</v>
      </c>
      <c r="T713" s="20">
        <v>100536.290159</v>
      </c>
      <c r="U713" s="20">
        <v>450733.99517800001</v>
      </c>
      <c r="V713" s="20">
        <v>8580.0438529999992</v>
      </c>
      <c r="W713" s="20">
        <v>65750.630480000007</v>
      </c>
      <c r="X713" s="20">
        <v>0</v>
      </c>
      <c r="Y713" s="20">
        <v>72816.145002000005</v>
      </c>
      <c r="Z713" s="20">
        <v>377917.85017599998</v>
      </c>
      <c r="AA713" s="21">
        <v>34992.393534814815</v>
      </c>
      <c r="AB713" s="22">
        <v>0.17504714396332585</v>
      </c>
      <c r="AC713" s="22">
        <v>9.1072356618849867E-2</v>
      </c>
      <c r="AD713" s="23">
        <v>0.12180685061112016</v>
      </c>
      <c r="AE713" s="23">
        <v>0.14527625088476606</v>
      </c>
      <c r="AF713" s="24">
        <v>140.09279532741556</v>
      </c>
      <c r="AG713" s="27">
        <v>3.1285930421697152</v>
      </c>
      <c r="AH713" s="27">
        <v>4.1285930421697152</v>
      </c>
      <c r="AI713" s="27">
        <v>3.2233699235852562</v>
      </c>
      <c r="AJ713" s="27">
        <v>2.9305994082438445</v>
      </c>
      <c r="AK713" s="27">
        <v>8.3556266465619835</v>
      </c>
      <c r="AL713" s="27">
        <v>14.753163925884261</v>
      </c>
      <c r="AM713" s="27">
        <v>5.9962895891482573</v>
      </c>
      <c r="AN713" s="23">
        <v>0.16155015104472889</v>
      </c>
      <c r="AO713" s="23">
        <v>0</v>
      </c>
      <c r="AP713" s="23">
        <v>0.19267717830234488</v>
      </c>
      <c r="AQ713" s="24">
        <v>94.399999999999991</v>
      </c>
      <c r="AR713" s="65" t="s">
        <v>61</v>
      </c>
      <c r="AS713" s="157">
        <v>0.5</v>
      </c>
    </row>
    <row r="714" spans="1:45" ht="18" customHeight="1" x14ac:dyDescent="0.25">
      <c r="A714" s="16">
        <v>713</v>
      </c>
      <c r="B714" s="149" t="s">
        <v>1031</v>
      </c>
      <c r="C714" s="149" t="s">
        <v>691</v>
      </c>
      <c r="D714" s="4">
        <v>9.6184912000000011</v>
      </c>
      <c r="E714" s="151" t="s">
        <v>848</v>
      </c>
      <c r="F714" s="151" t="s">
        <v>849</v>
      </c>
      <c r="G714" s="4" t="s">
        <v>847</v>
      </c>
      <c r="H714" s="70" t="s">
        <v>704</v>
      </c>
      <c r="I714" s="20">
        <v>56147.665694000003</v>
      </c>
      <c r="J714" s="20">
        <v>51149.635579000002</v>
      </c>
      <c r="K714" s="20">
        <v>4998.0301150000032</v>
      </c>
      <c r="L714" s="20">
        <v>-1150.7400620000001</v>
      </c>
      <c r="M714" s="20">
        <v>204.73673299999999</v>
      </c>
      <c r="N714" s="20">
        <v>4035.3450760000001</v>
      </c>
      <c r="O714" s="153">
        <v>2634.149187</v>
      </c>
      <c r="P714" s="21">
        <v>465.56715858928061</v>
      </c>
      <c r="Q714" s="20">
        <v>1331.7861660000001</v>
      </c>
      <c r="R714" s="20">
        <v>15679.357330000001</v>
      </c>
      <c r="S714" s="20">
        <v>91165.021118000004</v>
      </c>
      <c r="T714" s="20">
        <v>9698.186764</v>
      </c>
      <c r="U714" s="20">
        <v>128449.6286</v>
      </c>
      <c r="V714" s="20">
        <v>0</v>
      </c>
      <c r="W714" s="20">
        <v>40241.567977999999</v>
      </c>
      <c r="X714" s="20">
        <v>23811</v>
      </c>
      <c r="Y714" s="20">
        <v>64052.567977999999</v>
      </c>
      <c r="Z714" s="20">
        <v>64397.060621999997</v>
      </c>
      <c r="AA714" s="21">
        <v>11381.723056252315</v>
      </c>
      <c r="AB714" s="22">
        <v>8.9015813092548524E-2</v>
      </c>
      <c r="AC714" s="22">
        <v>4.6914669638376219E-2</v>
      </c>
      <c r="AD714" s="23">
        <v>2.050725421093199E-2</v>
      </c>
      <c r="AE714" s="23">
        <v>4.0904804684518389E-2</v>
      </c>
      <c r="AF714" s="24">
        <v>19.709922185776016</v>
      </c>
      <c r="AG714" s="27">
        <v>1.2654440594322711</v>
      </c>
      <c r="AH714" s="27">
        <v>2.2654440594322711</v>
      </c>
      <c r="AI714" s="27">
        <v>2.2323492713085056</v>
      </c>
      <c r="AJ714" s="27">
        <v>1.102589518814395</v>
      </c>
      <c r="AK714" s="27">
        <v>38.406792985864371</v>
      </c>
      <c r="AL714" s="27">
        <v>3.5809927991481012</v>
      </c>
      <c r="AM714" s="27">
        <v>5.7895013841579184</v>
      </c>
      <c r="AN714" s="23">
        <v>0.49865903604488898</v>
      </c>
      <c r="AO714" s="23">
        <v>0.36975290129725946</v>
      </c>
      <c r="AP714" s="23">
        <v>0.99465049117657545</v>
      </c>
      <c r="AQ714" s="24">
        <v>72.8</v>
      </c>
      <c r="AR714" s="65" t="s">
        <v>68</v>
      </c>
      <c r="AS714" s="157">
        <v>0.3</v>
      </c>
    </row>
    <row r="715" spans="1:45" ht="18" customHeight="1" x14ac:dyDescent="0.25">
      <c r="A715" s="16">
        <v>714</v>
      </c>
      <c r="B715" s="149" t="s">
        <v>1032</v>
      </c>
      <c r="C715" s="149" t="s">
        <v>691</v>
      </c>
      <c r="D715" s="4">
        <v>182</v>
      </c>
      <c r="E715" s="151" t="s">
        <v>869</v>
      </c>
      <c r="F715" s="151" t="s">
        <v>891</v>
      </c>
      <c r="G715" s="4" t="s">
        <v>892</v>
      </c>
      <c r="H715" s="70" t="s">
        <v>704</v>
      </c>
      <c r="I715" s="20">
        <v>1225437.134781</v>
      </c>
      <c r="J715" s="20">
        <v>1112528.311069</v>
      </c>
      <c r="K715" s="20">
        <v>112908.82371199994</v>
      </c>
      <c r="L715" s="20">
        <v>45571.472071999997</v>
      </c>
      <c r="M715" s="20">
        <v>24365.054276999999</v>
      </c>
      <c r="N715" s="20">
        <v>48484.989933999997</v>
      </c>
      <c r="O715" s="153">
        <v>19995.865762000001</v>
      </c>
      <c r="P715" s="21">
        <v>1538.1435201538461</v>
      </c>
      <c r="Q715" s="20">
        <v>216610.86295800001</v>
      </c>
      <c r="R715" s="20">
        <v>478131.46399399999</v>
      </c>
      <c r="S715" s="20">
        <v>852159.16148400004</v>
      </c>
      <c r="T715" s="20">
        <v>67121.259239999999</v>
      </c>
      <c r="U715" s="20">
        <v>950450.08187500003</v>
      </c>
      <c r="V715" s="20">
        <v>440343.36886799999</v>
      </c>
      <c r="W715" s="20">
        <v>776242.39694400004</v>
      </c>
      <c r="X715" s="20">
        <v>225</v>
      </c>
      <c r="Y715" s="20">
        <v>778401.84894399997</v>
      </c>
      <c r="Z715" s="20">
        <v>172048.23293100001</v>
      </c>
      <c r="AA715" s="21">
        <v>13234.479456230769</v>
      </c>
      <c r="AB715" s="22">
        <v>9.2137589524066504E-2</v>
      </c>
      <c r="AC715" s="22">
        <v>1.6317332969980135E-2</v>
      </c>
      <c r="AD715" s="23">
        <v>2.1038312419893915E-2</v>
      </c>
      <c r="AE715" s="23">
        <v>0.11622244193591542</v>
      </c>
      <c r="AF715" s="24">
        <v>1.9899397466053919</v>
      </c>
      <c r="AG715" s="27">
        <v>9.7800332523549111E-2</v>
      </c>
      <c r="AH715" s="27">
        <v>1.097800332523549</v>
      </c>
      <c r="AI715" s="27">
        <v>0.81874978876198889</v>
      </c>
      <c r="AJ715" s="27">
        <v>16.141851436981693</v>
      </c>
      <c r="AK715" s="27">
        <v>5.1360688742776253</v>
      </c>
      <c r="AL715" s="27">
        <v>2.5629711220936882</v>
      </c>
      <c r="AM715" s="27">
        <v>18.25706413521392</v>
      </c>
      <c r="AN715" s="23">
        <v>0.81898235771457673</v>
      </c>
      <c r="AO715" s="23">
        <v>1.3077728039801275E-3</v>
      </c>
      <c r="AP715" s="23">
        <v>4.5243234160747132</v>
      </c>
      <c r="AQ715" s="24">
        <v>66</v>
      </c>
      <c r="AR715" s="65" t="s">
        <v>71</v>
      </c>
      <c r="AS715" s="157">
        <v>0.3</v>
      </c>
    </row>
    <row r="716" spans="1:45" ht="18" customHeight="1" x14ac:dyDescent="0.25">
      <c r="A716" s="16">
        <v>715</v>
      </c>
      <c r="B716" s="149" t="s">
        <v>1033</v>
      </c>
      <c r="C716" s="149" t="s">
        <v>691</v>
      </c>
      <c r="D716" s="4">
        <v>255</v>
      </c>
      <c r="E716" s="151" t="s">
        <v>844</v>
      </c>
      <c r="F716" s="151" t="s">
        <v>845</v>
      </c>
      <c r="G716" s="4" t="s">
        <v>904</v>
      </c>
      <c r="H716" s="70" t="s">
        <v>704</v>
      </c>
      <c r="I716" s="20">
        <v>1692155.053912</v>
      </c>
      <c r="J716" s="20">
        <v>1570739.384292</v>
      </c>
      <c r="K716" s="20">
        <v>121415.66961999988</v>
      </c>
      <c r="L716" s="20">
        <v>76819.580252999993</v>
      </c>
      <c r="M716" s="20">
        <v>42601.444476999997</v>
      </c>
      <c r="N716" s="20">
        <v>74483.947132999994</v>
      </c>
      <c r="O716" s="153">
        <v>24253.295077999999</v>
      </c>
      <c r="P716" s="21">
        <v>808.4431692666667</v>
      </c>
      <c r="Q716" s="20">
        <v>419924.52518499998</v>
      </c>
      <c r="R716" s="20">
        <v>405523.73933100002</v>
      </c>
      <c r="S716" s="20">
        <v>1078867.405452</v>
      </c>
      <c r="T716" s="20">
        <v>204065.841694</v>
      </c>
      <c r="U716" s="20">
        <v>1333176.276294</v>
      </c>
      <c r="V716" s="20">
        <v>442156.237203</v>
      </c>
      <c r="W716" s="20">
        <v>909201.42215700005</v>
      </c>
      <c r="X716" s="20">
        <v>62702.570824000002</v>
      </c>
      <c r="Y716" s="20">
        <v>971964.49298099999</v>
      </c>
      <c r="Z716" s="20">
        <v>361211.78331299999</v>
      </c>
      <c r="AA716" s="21">
        <v>12040.3927771</v>
      </c>
      <c r="AB716" s="22">
        <v>7.1752094667273947E-2</v>
      </c>
      <c r="AC716" s="22">
        <v>1.4332785297618054E-2</v>
      </c>
      <c r="AD716" s="23">
        <v>1.8192114208197566E-2</v>
      </c>
      <c r="AE716" s="23">
        <v>6.7144252204485388E-2</v>
      </c>
      <c r="AF716" s="24">
        <v>1.7483901789577341</v>
      </c>
      <c r="AG716" s="27">
        <v>0.18660989650949111</v>
      </c>
      <c r="AH716" s="27">
        <v>1.1866098965094911</v>
      </c>
      <c r="AI716" s="27">
        <v>0.72474906462829358</v>
      </c>
      <c r="AJ716" s="27">
        <v>9.9734491325219459</v>
      </c>
      <c r="AK716" s="27">
        <v>3.7405278570000227</v>
      </c>
      <c r="AL716" s="27">
        <v>4.1727644766335485</v>
      </c>
      <c r="AM716" s="27">
        <v>8.2922013790500699</v>
      </c>
      <c r="AN716" s="23">
        <v>0.72905924765095098</v>
      </c>
      <c r="AO716" s="23">
        <v>0.17358949436504537</v>
      </c>
      <c r="AP716" s="23">
        <v>2.6908438148562999</v>
      </c>
      <c r="AQ716" s="24">
        <v>67.2</v>
      </c>
      <c r="AR716" s="65" t="s">
        <v>71</v>
      </c>
      <c r="AS716" s="157">
        <v>0.3</v>
      </c>
    </row>
    <row r="717" spans="1:45" ht="18" customHeight="1" x14ac:dyDescent="0.25">
      <c r="A717" s="16">
        <v>716</v>
      </c>
      <c r="B717" s="149" t="s">
        <v>1034</v>
      </c>
      <c r="C717" s="149" t="s">
        <v>691</v>
      </c>
      <c r="D717" s="4">
        <v>43.2</v>
      </c>
      <c r="E717" s="151" t="s">
        <v>833</v>
      </c>
      <c r="F717" s="151" t="s">
        <v>835</v>
      </c>
      <c r="G717" s="4" t="s">
        <v>836</v>
      </c>
      <c r="H717" s="70" t="s">
        <v>704</v>
      </c>
      <c r="I717" s="20">
        <v>351299.08523899998</v>
      </c>
      <c r="J717" s="20">
        <v>293914.54841500003</v>
      </c>
      <c r="K717" s="20">
        <v>57384.536823999995</v>
      </c>
      <c r="L717" s="20">
        <v>11744.593811000001</v>
      </c>
      <c r="M717" s="20">
        <v>9593.020262</v>
      </c>
      <c r="N717" s="20">
        <v>10915.254074</v>
      </c>
      <c r="O717" s="153">
        <v>1322.2338119999999</v>
      </c>
      <c r="P717" s="21">
        <v>220.37230199999999</v>
      </c>
      <c r="Q717" s="20">
        <v>44579.293340999997</v>
      </c>
      <c r="R717" s="20">
        <v>15075.578787</v>
      </c>
      <c r="S717" s="20">
        <v>85839.979116000002</v>
      </c>
      <c r="T717" s="20">
        <v>122409.544691</v>
      </c>
      <c r="U717" s="20">
        <v>219151.683483</v>
      </c>
      <c r="V717" s="20">
        <v>73971.770229000002</v>
      </c>
      <c r="W717" s="20">
        <v>108966.309347</v>
      </c>
      <c r="X717" s="20">
        <v>60000</v>
      </c>
      <c r="Y717" s="20">
        <v>170765.08138700001</v>
      </c>
      <c r="Z717" s="20">
        <v>48386.602096000002</v>
      </c>
      <c r="AA717" s="21">
        <v>8064.4336826666668</v>
      </c>
      <c r="AB717" s="22">
        <v>0.16334951964067729</v>
      </c>
      <c r="AC717" s="22">
        <v>3.7638407486898012E-3</v>
      </c>
      <c r="AD717" s="23">
        <v>6.0334184569591411E-3</v>
      </c>
      <c r="AE717" s="23">
        <v>2.7326444815791388E-2</v>
      </c>
      <c r="AF717" s="24">
        <v>1.1378329009934078</v>
      </c>
      <c r="AG717" s="27">
        <v>-0.21223376628600757</v>
      </c>
      <c r="AH717" s="27">
        <v>0.78776623371399246</v>
      </c>
      <c r="AI717" s="27">
        <v>0.37865543966994941</v>
      </c>
      <c r="AJ717" s="27">
        <v>-15.190437986918322</v>
      </c>
      <c r="AK717" s="27">
        <v>6.5930732945173007</v>
      </c>
      <c r="AL717" s="27">
        <v>23.302527233112457</v>
      </c>
      <c r="AM717" s="27">
        <v>2.869866774897242</v>
      </c>
      <c r="AN717" s="23">
        <v>0.77920953502621204</v>
      </c>
      <c r="AO717" s="23">
        <v>1.2400126770827755</v>
      </c>
      <c r="AP717" s="23">
        <v>3.529181095382532</v>
      </c>
      <c r="AQ717" s="24">
        <v>50</v>
      </c>
      <c r="AR717" s="65" t="s">
        <v>78</v>
      </c>
      <c r="AS717" s="157">
        <v>0.2</v>
      </c>
    </row>
    <row r="718" spans="1:45" ht="18" customHeight="1" x14ac:dyDescent="0.25">
      <c r="A718" s="16">
        <v>717</v>
      </c>
      <c r="B718" s="149" t="s">
        <v>1035</v>
      </c>
      <c r="C718" s="149" t="s">
        <v>691</v>
      </c>
      <c r="D718" s="4">
        <v>347.25362699999999</v>
      </c>
      <c r="E718" s="151" t="s">
        <v>833</v>
      </c>
      <c r="F718" s="151" t="s">
        <v>835</v>
      </c>
      <c r="G718" s="4" t="s">
        <v>836</v>
      </c>
      <c r="H718" s="70" t="s">
        <v>704</v>
      </c>
      <c r="I718" s="20">
        <v>3574016.0704000001</v>
      </c>
      <c r="J718" s="20">
        <v>3195486.504979</v>
      </c>
      <c r="K718" s="20">
        <v>378529.56542099977</v>
      </c>
      <c r="L718" s="20">
        <v>182347.48968599999</v>
      </c>
      <c r="M718" s="20">
        <v>87602.461739000006</v>
      </c>
      <c r="N718" s="20">
        <v>186102.393415</v>
      </c>
      <c r="O718" s="153">
        <v>75447.633126999994</v>
      </c>
      <c r="P718" s="21">
        <v>4562.6601782535163</v>
      </c>
      <c r="Q718" s="20">
        <v>515501.71443400002</v>
      </c>
      <c r="R718" s="20">
        <v>288125.83569199999</v>
      </c>
      <c r="S718" s="20">
        <v>1111959.49401</v>
      </c>
      <c r="T718" s="20">
        <v>872984.14136699995</v>
      </c>
      <c r="U718" s="20">
        <v>2023285.7693020001</v>
      </c>
      <c r="V718" s="20">
        <v>1298236.220006</v>
      </c>
      <c r="W718" s="20">
        <v>1392797.386042</v>
      </c>
      <c r="X718" s="20">
        <v>53041.064777</v>
      </c>
      <c r="Y718" s="20">
        <v>1448506.69034</v>
      </c>
      <c r="Z718" s="20">
        <v>574779.07896199997</v>
      </c>
      <c r="AA718" s="21">
        <v>34759.494846693138</v>
      </c>
      <c r="AB718" s="22">
        <v>0.10591154543371573</v>
      </c>
      <c r="AC718" s="22">
        <v>2.1110043055446018E-2</v>
      </c>
      <c r="AD718" s="23">
        <v>3.7289657383903892E-2</v>
      </c>
      <c r="AE718" s="23">
        <v>0.13126370789843592</v>
      </c>
      <c r="AF718" s="24">
        <v>2.1243968459410145</v>
      </c>
      <c r="AG718" s="27">
        <v>-0.20163585518355595</v>
      </c>
      <c r="AH718" s="27">
        <v>0.79836414481644402</v>
      </c>
      <c r="AI718" s="27">
        <v>0.42824447084223188</v>
      </c>
      <c r="AJ718" s="27">
        <v>-12.726260137263671</v>
      </c>
      <c r="AK718" s="27">
        <v>6.1987892872238355</v>
      </c>
      <c r="AL718" s="27">
        <v>12.404358192371692</v>
      </c>
      <c r="AM718" s="27">
        <v>4.0940217594370871</v>
      </c>
      <c r="AN718" s="23">
        <v>0.71591799453999549</v>
      </c>
      <c r="AO718" s="23">
        <v>9.228078529369485E-2</v>
      </c>
      <c r="AP718" s="23">
        <v>2.5201103230059707</v>
      </c>
      <c r="AQ718" s="24">
        <v>63.199999999999996</v>
      </c>
      <c r="AR718" s="65" t="s">
        <v>73</v>
      </c>
      <c r="AS718" s="157">
        <v>0.3</v>
      </c>
    </row>
    <row r="719" spans="1:45" ht="18" customHeight="1" x14ac:dyDescent="0.25">
      <c r="A719" s="16">
        <v>718</v>
      </c>
      <c r="B719" s="149" t="s">
        <v>1036</v>
      </c>
      <c r="C719" s="149" t="s">
        <v>691</v>
      </c>
      <c r="D719" s="4">
        <v>16.8</v>
      </c>
      <c r="E719" s="151" t="s">
        <v>844</v>
      </c>
      <c r="F719" s="151" t="s">
        <v>845</v>
      </c>
      <c r="G719" s="4" t="s">
        <v>904</v>
      </c>
      <c r="H719" s="70" t="s">
        <v>704</v>
      </c>
      <c r="I719" s="20">
        <v>370444.53008300002</v>
      </c>
      <c r="J719" s="20">
        <v>346285.32813600003</v>
      </c>
      <c r="K719" s="20">
        <v>24159.201947000023</v>
      </c>
      <c r="L719" s="20">
        <v>5897.9228549999998</v>
      </c>
      <c r="M719" s="20">
        <v>2951.8816160000001</v>
      </c>
      <c r="N719" s="20">
        <v>5754.0027910000008</v>
      </c>
      <c r="O719" s="153">
        <v>1886.292913</v>
      </c>
      <c r="P719" s="21">
        <v>1571.9107608333334</v>
      </c>
      <c r="Q719" s="20">
        <v>48967.239895999999</v>
      </c>
      <c r="R719" s="20">
        <v>87994.000197000001</v>
      </c>
      <c r="S719" s="20">
        <v>148226.819567</v>
      </c>
      <c r="T719" s="20">
        <v>5105.6891969999997</v>
      </c>
      <c r="U719" s="20">
        <v>153332.508764</v>
      </c>
      <c r="V719" s="20">
        <v>31335.955967000002</v>
      </c>
      <c r="W719" s="20">
        <v>137470.432421</v>
      </c>
      <c r="X719" s="20">
        <v>0</v>
      </c>
      <c r="Y719" s="20">
        <v>137470.432421</v>
      </c>
      <c r="Z719" s="20">
        <v>15862.076343000001</v>
      </c>
      <c r="AA719" s="21">
        <v>13218.396952499999</v>
      </c>
      <c r="AB719" s="22">
        <v>6.5216786819843248E-2</v>
      </c>
      <c r="AC719" s="22">
        <v>5.0919712934548288E-3</v>
      </c>
      <c r="AD719" s="23">
        <v>1.2301976457603434E-2</v>
      </c>
      <c r="AE719" s="23">
        <v>0.11891841094513637</v>
      </c>
      <c r="AF719" s="24">
        <v>1.9492661087124032</v>
      </c>
      <c r="AG719" s="27">
        <v>7.8245095738542589E-2</v>
      </c>
      <c r="AH719" s="27">
        <v>1.0782450957385425</v>
      </c>
      <c r="AI719" s="27">
        <v>0.7220431180940774</v>
      </c>
      <c r="AJ719" s="27">
        <v>34.439493954134797</v>
      </c>
      <c r="AK719" s="27">
        <v>7.0717755150477073</v>
      </c>
      <c r="AL719" s="27">
        <v>4.2098839608797514</v>
      </c>
      <c r="AM719" s="27">
        <v>72.55524490222902</v>
      </c>
      <c r="AN719" s="23">
        <v>0.89655111971451584</v>
      </c>
      <c r="AO719" s="23">
        <v>0</v>
      </c>
      <c r="AP719" s="23">
        <v>8.6666101869864143</v>
      </c>
      <c r="AQ719" s="24">
        <v>68.8</v>
      </c>
      <c r="AR719" s="65" t="s">
        <v>71</v>
      </c>
      <c r="AS719" s="157">
        <v>0.3</v>
      </c>
    </row>
    <row r="720" spans="1:45" ht="18" customHeight="1" x14ac:dyDescent="0.25">
      <c r="A720" s="16">
        <v>719</v>
      </c>
      <c r="B720" s="149" t="s">
        <v>1037</v>
      </c>
      <c r="C720" s="149" t="s">
        <v>691</v>
      </c>
      <c r="D720" s="4">
        <v>28.160000000000004</v>
      </c>
      <c r="E720" s="151" t="s">
        <v>833</v>
      </c>
      <c r="F720" s="151" t="s">
        <v>838</v>
      </c>
      <c r="G720" s="4" t="s">
        <v>839</v>
      </c>
      <c r="H720" s="70" t="s">
        <v>704</v>
      </c>
      <c r="I720" s="20">
        <v>290789.36256500002</v>
      </c>
      <c r="J720" s="20">
        <v>250574.127821</v>
      </c>
      <c r="K720" s="20">
        <v>40215.234744000016</v>
      </c>
      <c r="L720" s="20">
        <v>-2247.2596400000002</v>
      </c>
      <c r="M720" s="20">
        <v>35561.766610999999</v>
      </c>
      <c r="N720" s="20">
        <v>-190.22194599999784</v>
      </c>
      <c r="O720" s="153">
        <v>-35751.988556999997</v>
      </c>
      <c r="P720" s="21">
        <v>-4062.7259723863635</v>
      </c>
      <c r="Q720" s="20">
        <v>43326.746455</v>
      </c>
      <c r="R720" s="20">
        <v>24404.075248000001</v>
      </c>
      <c r="S720" s="20">
        <v>100927.096251</v>
      </c>
      <c r="T720" s="20">
        <v>54345.998758000002</v>
      </c>
      <c r="U720" s="20">
        <v>170650.774791</v>
      </c>
      <c r="V720" s="20">
        <v>316312.81</v>
      </c>
      <c r="W720" s="20">
        <v>705450.54184099997</v>
      </c>
      <c r="X720" s="20">
        <v>0</v>
      </c>
      <c r="Y720" s="20">
        <v>709255.777841</v>
      </c>
      <c r="Z720" s="20">
        <v>-538605.00305000006</v>
      </c>
      <c r="AA720" s="21">
        <v>-61205.11398295455</v>
      </c>
      <c r="AB720" s="22">
        <v>0.13829678771351453</v>
      </c>
      <c r="AC720" s="22">
        <v>-0.12294806192921989</v>
      </c>
      <c r="AD720" s="23">
        <v>-0.20950381620468056</v>
      </c>
      <c r="AE720" s="23">
        <v>6.6378864575235022E-2</v>
      </c>
      <c r="AF720" s="24">
        <v>-5.3490578260855636E-3</v>
      </c>
      <c r="AG720" s="27">
        <v>-0.8569324279096695</v>
      </c>
      <c r="AH720" s="27">
        <v>0.14306757209033052</v>
      </c>
      <c r="AI720" s="27">
        <v>8.1650443765599115E-2</v>
      </c>
      <c r="AJ720" s="27">
        <v>-0.48102247263742887</v>
      </c>
      <c r="AK720" s="27">
        <v>5.7833589716054759</v>
      </c>
      <c r="AL720" s="27">
        <v>11.91560670133695</v>
      </c>
      <c r="AM720" s="27">
        <v>5.350704177134924</v>
      </c>
      <c r="AN720" s="23">
        <v>4.1561825822920646</v>
      </c>
      <c r="AO720" s="23">
        <v>0</v>
      </c>
      <c r="AP720" s="23">
        <v>-1.3168384508585005</v>
      </c>
      <c r="AQ720" s="24">
        <v>41.2</v>
      </c>
      <c r="AR720" s="65" t="s">
        <v>80</v>
      </c>
      <c r="AS720" s="157">
        <v>0</v>
      </c>
    </row>
    <row r="721" spans="1:45" ht="18" customHeight="1" x14ac:dyDescent="0.25">
      <c r="A721" s="16">
        <v>720</v>
      </c>
      <c r="B721" s="149" t="s">
        <v>1038</v>
      </c>
      <c r="C721" s="149" t="s">
        <v>691</v>
      </c>
      <c r="D721" s="4">
        <v>13.146543899999998</v>
      </c>
      <c r="E721" s="151" t="s">
        <v>829</v>
      </c>
      <c r="F721" s="151" t="s">
        <v>866</v>
      </c>
      <c r="G721" s="4" t="s">
        <v>867</v>
      </c>
      <c r="H721" s="70" t="s">
        <v>704</v>
      </c>
      <c r="I721" s="20">
        <v>280511.36586999998</v>
      </c>
      <c r="J721" s="20">
        <v>244693.52904200001</v>
      </c>
      <c r="K721" s="20">
        <v>35817.836828000007</v>
      </c>
      <c r="L721" s="20">
        <v>7882.1613880000004</v>
      </c>
      <c r="M721" s="20">
        <v>1615.802459</v>
      </c>
      <c r="N721" s="20">
        <v>9529.5094310000004</v>
      </c>
      <c r="O721" s="153">
        <v>6864.1694230000003</v>
      </c>
      <c r="P721" s="21">
        <v>4542.5074783418931</v>
      </c>
      <c r="Q721" s="20">
        <v>32294.634612000002</v>
      </c>
      <c r="R721" s="20">
        <v>18649.889783999999</v>
      </c>
      <c r="S721" s="20">
        <v>60094.511908</v>
      </c>
      <c r="T721" s="20">
        <v>11586.211249</v>
      </c>
      <c r="U721" s="20">
        <v>72061.930464000005</v>
      </c>
      <c r="V721" s="20">
        <v>14138.608098999999</v>
      </c>
      <c r="W721" s="20">
        <v>50224.659170999999</v>
      </c>
      <c r="X721" s="20">
        <v>0</v>
      </c>
      <c r="Y721" s="20">
        <v>50224.659170999999</v>
      </c>
      <c r="Z721" s="20">
        <v>21837.271293000002</v>
      </c>
      <c r="AA721" s="21">
        <v>14451.270363848251</v>
      </c>
      <c r="AB721" s="22">
        <v>0.12768764900813112</v>
      </c>
      <c r="AC721" s="22">
        <v>2.447020070545422E-2</v>
      </c>
      <c r="AD721" s="23">
        <v>9.5253754358261819E-2</v>
      </c>
      <c r="AE721" s="23">
        <v>0.31433274473264106</v>
      </c>
      <c r="AF721" s="24">
        <v>5.8976945962179652</v>
      </c>
      <c r="AG721" s="27">
        <v>0.19651408092976985</v>
      </c>
      <c r="AH721" s="27">
        <v>1.1965140809297699</v>
      </c>
      <c r="AI721" s="27">
        <v>0.55351052162145487</v>
      </c>
      <c r="AJ721" s="27">
        <v>28.421028494014088</v>
      </c>
      <c r="AK721" s="27">
        <v>7.5769096626062176</v>
      </c>
      <c r="AL721" s="27">
        <v>15.040912794597563</v>
      </c>
      <c r="AM721" s="27">
        <v>24.210793316426955</v>
      </c>
      <c r="AN721" s="23">
        <v>0.69696521932743316</v>
      </c>
      <c r="AO721" s="23">
        <v>0</v>
      </c>
      <c r="AP721" s="23">
        <v>2.2999512391962478</v>
      </c>
      <c r="AQ721" s="24">
        <v>78.8</v>
      </c>
      <c r="AR721" s="65" t="s">
        <v>66</v>
      </c>
      <c r="AS721" s="157">
        <v>0.5</v>
      </c>
    </row>
    <row r="722" spans="1:45" ht="18" customHeight="1" x14ac:dyDescent="0.25">
      <c r="A722" s="16">
        <v>721</v>
      </c>
      <c r="B722" s="149" t="s">
        <v>1039</v>
      </c>
      <c r="C722" s="149" t="s">
        <v>691</v>
      </c>
      <c r="D722" s="4">
        <v>16</v>
      </c>
      <c r="E722" s="151" t="s">
        <v>833</v>
      </c>
      <c r="F722" s="151" t="s">
        <v>883</v>
      </c>
      <c r="G722" s="4" t="s">
        <v>882</v>
      </c>
      <c r="H722" s="70" t="s">
        <v>704</v>
      </c>
      <c r="I722" s="20">
        <v>103873.752053</v>
      </c>
      <c r="J722" s="20">
        <v>102819.922465</v>
      </c>
      <c r="K722" s="20">
        <v>1053.8295879999982</v>
      </c>
      <c r="L722" s="20">
        <v>751.85341500000004</v>
      </c>
      <c r="M722" s="20" t="e">
        <v>#N/A</v>
      </c>
      <c r="N722" s="20" t="e">
        <v>#N/A</v>
      </c>
      <c r="O722" s="153">
        <v>451.109576</v>
      </c>
      <c r="P722" s="21">
        <v>45.110957599999999</v>
      </c>
      <c r="Q722" s="20">
        <v>14895.382162</v>
      </c>
      <c r="R722" s="20">
        <v>10661.511885</v>
      </c>
      <c r="S722" s="20">
        <v>68963.140520000001</v>
      </c>
      <c r="T722" s="20">
        <v>1230.6175029999999</v>
      </c>
      <c r="U722" s="20">
        <v>110207.258023</v>
      </c>
      <c r="V722" s="20">
        <v>0</v>
      </c>
      <c r="W722" s="20">
        <v>5945.8748649999998</v>
      </c>
      <c r="X722" s="20">
        <v>0</v>
      </c>
      <c r="Y722" s="20">
        <v>5945.8748649999998</v>
      </c>
      <c r="Z722" s="20">
        <v>104261.383158</v>
      </c>
      <c r="AA722" s="21">
        <v>10426.138315800001</v>
      </c>
      <c r="AB722" s="22">
        <v>1.0145292407097202E-2</v>
      </c>
      <c r="AC722" s="22">
        <v>4.3428639775121266E-3</v>
      </c>
      <c r="AD722" s="23">
        <v>4.0932837282445997E-3</v>
      </c>
      <c r="AE722" s="23">
        <v>4.3267177389770348E-3</v>
      </c>
      <c r="AF722" s="24" t="e">
        <v>#N/A</v>
      </c>
      <c r="AG722" s="27">
        <v>10.598485014534527</v>
      </c>
      <c r="AH722" s="27">
        <v>11.598485014534527</v>
      </c>
      <c r="AI722" s="27">
        <v>9.0933226119954682</v>
      </c>
      <c r="AJ722" s="27">
        <v>1.648337974892097</v>
      </c>
      <c r="AK722" s="27">
        <v>6.9028052685554186</v>
      </c>
      <c r="AL722" s="27">
        <v>9.7428726031945896</v>
      </c>
      <c r="AM722" s="27">
        <v>84.407829240016923</v>
      </c>
      <c r="AN722" s="23">
        <v>5.3951753919502375E-2</v>
      </c>
      <c r="AO722" s="23">
        <v>0</v>
      </c>
      <c r="AP722" s="23">
        <v>5.7028543885606138E-2</v>
      </c>
      <c r="AQ722" s="24" t="e">
        <v>#N/A</v>
      </c>
      <c r="AR722" s="65" t="e">
        <v>#N/A</v>
      </c>
      <c r="AS722" s="157" t="e">
        <v>#N/A</v>
      </c>
    </row>
    <row r="723" spans="1:45" ht="18" customHeight="1" x14ac:dyDescent="0.25">
      <c r="A723" s="16">
        <v>722</v>
      </c>
      <c r="B723" s="149" t="s">
        <v>1040</v>
      </c>
      <c r="C723" s="149" t="s">
        <v>691</v>
      </c>
      <c r="D723" s="4">
        <v>14.8</v>
      </c>
      <c r="E723" s="151" t="s">
        <v>844</v>
      </c>
      <c r="F723" s="151" t="s">
        <v>845</v>
      </c>
      <c r="G723" s="4" t="s">
        <v>904</v>
      </c>
      <c r="H723" s="70" t="s">
        <v>704</v>
      </c>
      <c r="I723" s="20">
        <v>95653.278642000005</v>
      </c>
      <c r="J723" s="20">
        <v>82043.715888000006</v>
      </c>
      <c r="K723" s="20">
        <v>13609.562754000006</v>
      </c>
      <c r="L723" s="20">
        <v>5168.6945800000003</v>
      </c>
      <c r="M723" s="20">
        <v>7006.70766</v>
      </c>
      <c r="N723" s="20">
        <v>11972.391119</v>
      </c>
      <c r="O723" s="153">
        <v>3850.1700580000002</v>
      </c>
      <c r="P723" s="21">
        <v>962.54251450000004</v>
      </c>
      <c r="Q723" s="20">
        <v>49366.331181000001</v>
      </c>
      <c r="R723" s="20">
        <v>122764.847939</v>
      </c>
      <c r="S723" s="20">
        <v>247193.728424</v>
      </c>
      <c r="T723" s="20">
        <v>19553.860789999999</v>
      </c>
      <c r="U723" s="20">
        <v>279823.31790000002</v>
      </c>
      <c r="V723" s="20">
        <v>102685.81084400001</v>
      </c>
      <c r="W723" s="20">
        <v>231461.27800699999</v>
      </c>
      <c r="X723" s="20">
        <v>0</v>
      </c>
      <c r="Y723" s="20">
        <v>231461.27800699999</v>
      </c>
      <c r="Z723" s="20">
        <v>48362.039893000001</v>
      </c>
      <c r="AA723" s="21">
        <v>12090.50997325</v>
      </c>
      <c r="AB723" s="22">
        <v>0.14228014917226517</v>
      </c>
      <c r="AC723" s="22">
        <v>4.02513129990031E-2</v>
      </c>
      <c r="AD723" s="23">
        <v>1.375928956491013E-2</v>
      </c>
      <c r="AE723" s="23">
        <v>7.9611407345894031E-2</v>
      </c>
      <c r="AF723" s="24">
        <v>1.7087042445552809</v>
      </c>
      <c r="AG723" s="27">
        <v>6.7970118166046867E-2</v>
      </c>
      <c r="AH723" s="27">
        <v>1.0679701181660468</v>
      </c>
      <c r="AI723" s="27">
        <v>0.85468895249518662</v>
      </c>
      <c r="AJ723" s="27">
        <v>6.0799987355205607</v>
      </c>
      <c r="AK723" s="27">
        <v>1.6619366666562574</v>
      </c>
      <c r="AL723" s="27">
        <v>0.77915853151651904</v>
      </c>
      <c r="AM723" s="27">
        <v>4.8917847820067255</v>
      </c>
      <c r="AN723" s="23">
        <v>0.82716937153077752</v>
      </c>
      <c r="AO723" s="23">
        <v>0</v>
      </c>
      <c r="AP723" s="23">
        <v>4.7860114775783487</v>
      </c>
      <c r="AQ723" s="24">
        <v>64.8</v>
      </c>
      <c r="AR723" s="65" t="s">
        <v>73</v>
      </c>
      <c r="AS723" s="157">
        <v>0.3</v>
      </c>
    </row>
    <row r="724" spans="1:45" ht="18" customHeight="1" x14ac:dyDescent="0.25">
      <c r="A724" s="16">
        <v>723</v>
      </c>
      <c r="B724" s="149" t="s">
        <v>1041</v>
      </c>
      <c r="C724" s="149" t="s">
        <v>691</v>
      </c>
      <c r="D724" s="4">
        <v>2.3999996000000001</v>
      </c>
      <c r="E724" s="151" t="s">
        <v>833</v>
      </c>
      <c r="F724" s="151" t="s">
        <v>838</v>
      </c>
      <c r="G724" s="4" t="s">
        <v>839</v>
      </c>
      <c r="H724" s="70" t="s">
        <v>704</v>
      </c>
      <c r="I724" s="20">
        <v>2340</v>
      </c>
      <c r="J724" s="20">
        <v>5067.609649</v>
      </c>
      <c r="K724" s="20">
        <v>-2727.6096490000004</v>
      </c>
      <c r="L724" s="20">
        <v>-6738.3327840000002</v>
      </c>
      <c r="M724" s="20">
        <v>0</v>
      </c>
      <c r="N724" s="20">
        <v>-6934.2483579999998</v>
      </c>
      <c r="O724" s="153">
        <v>-6934.2483579999998</v>
      </c>
      <c r="P724" s="21">
        <v>-577.8541261423544</v>
      </c>
      <c r="Q724" s="20">
        <v>0</v>
      </c>
      <c r="R724" s="20">
        <v>0</v>
      </c>
      <c r="S724" s="20">
        <v>610.20934699999998</v>
      </c>
      <c r="T724" s="20">
        <v>28951.709664000002</v>
      </c>
      <c r="U724" s="20">
        <v>29561.919011000002</v>
      </c>
      <c r="V724" s="20">
        <v>324824.798044</v>
      </c>
      <c r="W724" s="20">
        <v>499665.57961199997</v>
      </c>
      <c r="X724" s="20">
        <v>0</v>
      </c>
      <c r="Y724" s="20">
        <v>499665.57961199997</v>
      </c>
      <c r="Z724" s="20">
        <v>-470103.66060100001</v>
      </c>
      <c r="AA724" s="21">
        <v>-39175.311579301931</v>
      </c>
      <c r="AB724" s="22">
        <v>-1.1656451491452993</v>
      </c>
      <c r="AC724" s="22">
        <v>-2.9633539991452991</v>
      </c>
      <c r="AD724" s="23">
        <v>-0.2345669222427598</v>
      </c>
      <c r="AE724" s="23">
        <v>1.4750466629285483E-2</v>
      </c>
      <c r="AF724" s="24">
        <v>0</v>
      </c>
      <c r="AG724" s="27">
        <v>-0.99877876449389646</v>
      </c>
      <c r="AH724" s="27">
        <v>1.2212355061035811E-3</v>
      </c>
      <c r="AI724" s="27">
        <v>1.2212355061035811E-3</v>
      </c>
      <c r="AJ724" s="27">
        <v>-4.6888584702684446E-3</v>
      </c>
      <c r="AK724" s="27">
        <v>100</v>
      </c>
      <c r="AL724" s="27">
        <v>100</v>
      </c>
      <c r="AM724" s="27">
        <v>8.0824242407683183E-2</v>
      </c>
      <c r="AN724" s="23">
        <v>16.902339101398464</v>
      </c>
      <c r="AO724" s="23">
        <v>0</v>
      </c>
      <c r="AP724" s="23">
        <v>-1.0628838307134363</v>
      </c>
      <c r="AQ724" s="24">
        <v>36</v>
      </c>
      <c r="AR724" s="65" t="s">
        <v>80</v>
      </c>
      <c r="AS724" s="157">
        <v>0</v>
      </c>
    </row>
    <row r="725" spans="1:45" ht="18" customHeight="1" x14ac:dyDescent="0.25">
      <c r="A725" s="16">
        <v>724</v>
      </c>
      <c r="B725" s="149" t="s">
        <v>1042</v>
      </c>
      <c r="C725" s="149" t="s">
        <v>691</v>
      </c>
      <c r="D725" s="4">
        <v>12.495600000000001</v>
      </c>
      <c r="E725" s="151" t="s">
        <v>844</v>
      </c>
      <c r="F725" s="151" t="s">
        <v>845</v>
      </c>
      <c r="G725" s="4" t="s">
        <v>904</v>
      </c>
      <c r="H725" s="70" t="s">
        <v>704</v>
      </c>
      <c r="I725" s="20">
        <v>21680.795909</v>
      </c>
      <c r="J725" s="20">
        <v>19367.921668999999</v>
      </c>
      <c r="K725" s="20">
        <v>2312.8742399999992</v>
      </c>
      <c r="L725" s="20">
        <v>199.39604399999999</v>
      </c>
      <c r="M725" s="20">
        <v>4107.9478650000001</v>
      </c>
      <c r="N725" s="20">
        <v>2423.0220429999999</v>
      </c>
      <c r="O725" s="153">
        <v>-1684.9258219999999</v>
      </c>
      <c r="P725" s="21">
        <v>-121.35737698069721</v>
      </c>
      <c r="Q725" s="20">
        <v>4766.6745110000002</v>
      </c>
      <c r="R725" s="20">
        <v>42569.565081000001</v>
      </c>
      <c r="S725" s="20">
        <v>76969.530102000004</v>
      </c>
      <c r="T725" s="20">
        <v>8992.0359239999998</v>
      </c>
      <c r="U725" s="20">
        <v>238980.265571</v>
      </c>
      <c r="V725" s="20">
        <v>15069.07303</v>
      </c>
      <c r="W725" s="20">
        <v>48143.035662000002</v>
      </c>
      <c r="X725" s="20">
        <v>26236.995733</v>
      </c>
      <c r="Y725" s="20">
        <v>87243.922135999994</v>
      </c>
      <c r="Z725" s="20">
        <v>151736.34343499999</v>
      </c>
      <c r="AA725" s="21">
        <v>10928.863687337944</v>
      </c>
      <c r="AB725" s="22">
        <v>0.10667847479897603</v>
      </c>
      <c r="AC725" s="22">
        <v>-7.7715127667456335E-2</v>
      </c>
      <c r="AD725" s="23">
        <v>-7.0504810009068128E-3</v>
      </c>
      <c r="AE725" s="23">
        <v>-1.1104299628267894E-2</v>
      </c>
      <c r="AF725" s="24">
        <v>0.5898375837834543</v>
      </c>
      <c r="AG725" s="27">
        <v>0.59876769388585049</v>
      </c>
      <c r="AH725" s="27">
        <v>1.5987676938858506</v>
      </c>
      <c r="AI725" s="27">
        <v>1.499757017773409</v>
      </c>
      <c r="AJ725" s="27">
        <v>0.75211350981739422</v>
      </c>
      <c r="AK725" s="27">
        <v>4.0631936634869588</v>
      </c>
      <c r="AL725" s="27">
        <v>0.50930273465905695</v>
      </c>
      <c r="AM725" s="27">
        <v>2.411110908835822</v>
      </c>
      <c r="AN725" s="23">
        <v>0.36506747503835291</v>
      </c>
      <c r="AO725" s="23">
        <v>0.17291174374608062</v>
      </c>
      <c r="AP725" s="23">
        <v>0.57497050581934628</v>
      </c>
      <c r="AQ725" s="24">
        <v>71.599999999999994</v>
      </c>
      <c r="AR725" s="65" t="s">
        <v>68</v>
      </c>
      <c r="AS725" s="157">
        <v>0.3</v>
      </c>
    </row>
    <row r="726" spans="1:45" ht="18" customHeight="1" x14ac:dyDescent="0.25">
      <c r="A726" s="16">
        <v>725</v>
      </c>
      <c r="B726" s="149" t="s">
        <v>1043</v>
      </c>
      <c r="C726" s="149" t="s">
        <v>691</v>
      </c>
      <c r="D726" s="4">
        <v>14.825279999999999</v>
      </c>
      <c r="E726" s="151" t="s">
        <v>829</v>
      </c>
      <c r="F726" s="151" t="s">
        <v>866</v>
      </c>
      <c r="G726" s="4" t="s">
        <v>867</v>
      </c>
      <c r="H726" s="70" t="s">
        <v>704</v>
      </c>
      <c r="I726" s="20">
        <v>189612.86390600001</v>
      </c>
      <c r="J726" s="20">
        <v>169818.51609600001</v>
      </c>
      <c r="K726" s="20">
        <v>19794.34781000001</v>
      </c>
      <c r="L726" s="20">
        <v>2800.9148679999998</v>
      </c>
      <c r="M726" s="20">
        <v>1260.3138670000001</v>
      </c>
      <c r="N726" s="20">
        <v>3271.7834039999998</v>
      </c>
      <c r="O726" s="153">
        <v>1465.734031</v>
      </c>
      <c r="P726" s="21">
        <v>949.125190053746</v>
      </c>
      <c r="Q726" s="20">
        <v>31974.360943</v>
      </c>
      <c r="R726" s="20">
        <v>16598.208471999998</v>
      </c>
      <c r="S726" s="20">
        <v>57808.681873000001</v>
      </c>
      <c r="T726" s="20">
        <v>17845.033025000001</v>
      </c>
      <c r="U726" s="20">
        <v>77439.899277999997</v>
      </c>
      <c r="V726" s="20">
        <v>34649.169658999999</v>
      </c>
      <c r="W726" s="20">
        <v>62469.904563999997</v>
      </c>
      <c r="X726" s="20">
        <v>0</v>
      </c>
      <c r="Y726" s="20">
        <v>62469.904563999997</v>
      </c>
      <c r="Z726" s="20">
        <v>14969.994714</v>
      </c>
      <c r="AA726" s="21">
        <v>9693.7089386777188</v>
      </c>
      <c r="AB726" s="22">
        <v>0.10439348577010575</v>
      </c>
      <c r="AC726" s="22">
        <v>7.7301402489581778E-3</v>
      </c>
      <c r="AD726" s="23">
        <v>1.892737522472995E-2</v>
      </c>
      <c r="AE726" s="23">
        <v>9.7911459489644276E-2</v>
      </c>
      <c r="AF726" s="24">
        <v>2.5960068278769479</v>
      </c>
      <c r="AG726" s="27">
        <v>-7.461549242843174E-2</v>
      </c>
      <c r="AH726" s="27">
        <v>0.9253845075715682</v>
      </c>
      <c r="AI726" s="27">
        <v>0.41354826952765572</v>
      </c>
      <c r="AJ726" s="27">
        <v>-40.678782473128614</v>
      </c>
      <c r="AK726" s="27">
        <v>5.3110839775259873</v>
      </c>
      <c r="AL726" s="27">
        <v>11.423694564739531</v>
      </c>
      <c r="AM726" s="27">
        <v>10.625526085626284</v>
      </c>
      <c r="AN726" s="23">
        <v>0.80668886641678716</v>
      </c>
      <c r="AO726" s="23">
        <v>0</v>
      </c>
      <c r="AP726" s="23">
        <v>4.1730077904154426</v>
      </c>
      <c r="AQ726" s="24">
        <v>55.2</v>
      </c>
      <c r="AR726" s="65" t="s">
        <v>77</v>
      </c>
      <c r="AS726" s="157">
        <v>0.2</v>
      </c>
    </row>
    <row r="727" spans="1:45" ht="18" customHeight="1" x14ac:dyDescent="0.25">
      <c r="A727" s="16">
        <v>726</v>
      </c>
      <c r="B727" s="149" t="s">
        <v>1044</v>
      </c>
      <c r="C727" s="149" t="s">
        <v>691</v>
      </c>
      <c r="D727" s="4">
        <v>10.5</v>
      </c>
      <c r="E727" s="151" t="s">
        <v>833</v>
      </c>
      <c r="F727" s="151" t="s">
        <v>835</v>
      </c>
      <c r="G727" s="4" t="s">
        <v>836</v>
      </c>
      <c r="H727" s="70" t="s">
        <v>704</v>
      </c>
      <c r="I727" s="20">
        <v>12443.39768</v>
      </c>
      <c r="J727" s="20">
        <v>12194.67122</v>
      </c>
      <c r="K727" s="20">
        <v>248.72646000000015</v>
      </c>
      <c r="L727" s="20">
        <v>-1732.830614</v>
      </c>
      <c r="M727" s="20">
        <v>0</v>
      </c>
      <c r="N727" s="20">
        <v>51.121335999999999</v>
      </c>
      <c r="O727" s="153">
        <v>39.837069</v>
      </c>
      <c r="P727" s="21">
        <v>39.837069</v>
      </c>
      <c r="Q727" s="20">
        <v>956.723567</v>
      </c>
      <c r="R727" s="20">
        <v>781.11032999999998</v>
      </c>
      <c r="S727" s="20">
        <v>4748.0704939999996</v>
      </c>
      <c r="T727" s="20">
        <v>3754.1901459999999</v>
      </c>
      <c r="U727" s="20">
        <v>13642.316665</v>
      </c>
      <c r="V727" s="20">
        <v>543.4</v>
      </c>
      <c r="W727" s="20">
        <v>2869.9172749999998</v>
      </c>
      <c r="X727" s="20">
        <v>0</v>
      </c>
      <c r="Y727" s="20">
        <v>2965.7809120000002</v>
      </c>
      <c r="Z727" s="20">
        <v>10676.535753</v>
      </c>
      <c r="AA727" s="21">
        <v>10676.535753</v>
      </c>
      <c r="AB727" s="22">
        <v>1.9988629022101634E-2</v>
      </c>
      <c r="AC727" s="22">
        <v>3.2014623356472201E-3</v>
      </c>
      <c r="AD727" s="23">
        <v>2.9201102699957008E-3</v>
      </c>
      <c r="AE727" s="23">
        <v>3.7312729448600573E-3</v>
      </c>
      <c r="AF727" s="24">
        <v>100</v>
      </c>
      <c r="AG727" s="27">
        <v>0.65442765035797068</v>
      </c>
      <c r="AH727" s="27">
        <v>1.6544276503579707</v>
      </c>
      <c r="AI727" s="27">
        <v>1.3210648822621551</v>
      </c>
      <c r="AJ727" s="27">
        <v>6.6253368224267337</v>
      </c>
      <c r="AK727" s="27">
        <v>12.746284967390167</v>
      </c>
      <c r="AL727" s="27">
        <v>15.930397028547812</v>
      </c>
      <c r="AM727" s="27">
        <v>3.3145358109413139</v>
      </c>
      <c r="AN727" s="23">
        <v>0.21739569494152333</v>
      </c>
      <c r="AO727" s="23">
        <v>0</v>
      </c>
      <c r="AP727" s="23">
        <v>0.2777849464107911</v>
      </c>
      <c r="AQ727" s="24">
        <v>82.4</v>
      </c>
      <c r="AR727" s="65" t="s">
        <v>64</v>
      </c>
      <c r="AS727" s="157">
        <v>0.5</v>
      </c>
    </row>
    <row r="728" spans="1:45" ht="18" customHeight="1" x14ac:dyDescent="0.25">
      <c r="A728" s="16">
        <v>727</v>
      </c>
      <c r="B728" s="149" t="s">
        <v>1045</v>
      </c>
      <c r="C728" s="149" t="s">
        <v>691</v>
      </c>
      <c r="D728" s="4">
        <v>2229.0459443999998</v>
      </c>
      <c r="E728" s="151" t="s">
        <v>874</v>
      </c>
      <c r="F728" s="151" t="s">
        <v>876</v>
      </c>
      <c r="G728" s="4" t="s">
        <v>873</v>
      </c>
      <c r="H728" s="70" t="s">
        <v>704</v>
      </c>
      <c r="I728" s="20">
        <v>654746.57309299998</v>
      </c>
      <c r="J728" s="20">
        <v>427105.85427499999</v>
      </c>
      <c r="K728" s="20">
        <v>227640.71881799996</v>
      </c>
      <c r="L728" s="20">
        <v>194521.56505400001</v>
      </c>
      <c r="M728" s="20">
        <v>38123.495577000002</v>
      </c>
      <c r="N728" s="20">
        <v>211376.219098</v>
      </c>
      <c r="O728" s="153">
        <v>162009.79792000001</v>
      </c>
      <c r="P728" s="21">
        <v>2158.632490421448</v>
      </c>
      <c r="Q728" s="20">
        <v>9790.9714660000009</v>
      </c>
      <c r="R728" s="20">
        <v>40999.762159999998</v>
      </c>
      <c r="S728" s="20">
        <v>345914.876383</v>
      </c>
      <c r="T728" s="20">
        <v>1259205.675886</v>
      </c>
      <c r="U728" s="20">
        <v>1689422.750824</v>
      </c>
      <c r="V728" s="20">
        <v>200500</v>
      </c>
      <c r="W728" s="20">
        <v>313607.520112</v>
      </c>
      <c r="X728" s="20">
        <v>57469.864119999998</v>
      </c>
      <c r="Y728" s="20">
        <v>371182.88423199998</v>
      </c>
      <c r="Z728" s="20">
        <v>1318239.866592</v>
      </c>
      <c r="AA728" s="21">
        <v>17564.341433222904</v>
      </c>
      <c r="AB728" s="22">
        <v>0.34767760256099262</v>
      </c>
      <c r="AC728" s="22">
        <v>0.24743893985526549</v>
      </c>
      <c r="AD728" s="23">
        <v>9.5896540898943894E-2</v>
      </c>
      <c r="AE728" s="23">
        <v>0.12289857257832625</v>
      </c>
      <c r="AF728" s="24">
        <v>5.5445130594352898</v>
      </c>
      <c r="AG728" s="27">
        <v>0.10301843609956143</v>
      </c>
      <c r="AH728" s="27">
        <v>1.1030184360995614</v>
      </c>
      <c r="AI728" s="27">
        <v>1.0717979747327444</v>
      </c>
      <c r="AJ728" s="27">
        <v>20.266176148889013</v>
      </c>
      <c r="AK728" s="27">
        <v>43.622418445213754</v>
      </c>
      <c r="AL728" s="27">
        <v>15.969521250827666</v>
      </c>
      <c r="AM728" s="27">
        <v>0.51996793346115466</v>
      </c>
      <c r="AN728" s="23">
        <v>0.21970988851130308</v>
      </c>
      <c r="AO728" s="23">
        <v>4.3595908132087413E-2</v>
      </c>
      <c r="AP728" s="23">
        <v>0.28157461600035377</v>
      </c>
      <c r="AQ728" s="24">
        <v>78</v>
      </c>
      <c r="AR728" s="65" t="s">
        <v>66</v>
      </c>
      <c r="AS728" s="157">
        <v>0.5</v>
      </c>
    </row>
    <row r="729" spans="1:45" ht="18" customHeight="1" x14ac:dyDescent="0.25">
      <c r="A729" s="16">
        <v>728</v>
      </c>
      <c r="B729" s="149" t="s">
        <v>1046</v>
      </c>
      <c r="C729" s="149" t="s">
        <v>691</v>
      </c>
      <c r="D729" s="4">
        <v>17.3352</v>
      </c>
      <c r="E729" s="151" t="s">
        <v>833</v>
      </c>
      <c r="F729" s="151" t="s">
        <v>838</v>
      </c>
      <c r="G729" s="4" t="s">
        <v>839</v>
      </c>
      <c r="H729" s="70" t="s">
        <v>704</v>
      </c>
      <c r="I729" s="20">
        <v>123668.23118</v>
      </c>
      <c r="J729" s="20">
        <v>115866.854427</v>
      </c>
      <c r="K729" s="20">
        <v>7801.3767529999996</v>
      </c>
      <c r="L729" s="20">
        <v>-5373.798847</v>
      </c>
      <c r="M729" s="20">
        <v>94085.880120999995</v>
      </c>
      <c r="N729" s="20">
        <v>-22338.866966000001</v>
      </c>
      <c r="O729" s="153">
        <v>-116424.747087</v>
      </c>
      <c r="P729" s="21">
        <v>-2686.4356243250727</v>
      </c>
      <c r="Q729" s="20">
        <v>672.36285699999996</v>
      </c>
      <c r="R729" s="20">
        <v>0</v>
      </c>
      <c r="S729" s="20">
        <v>5352.623216</v>
      </c>
      <c r="T729" s="20">
        <v>62888.615255999997</v>
      </c>
      <c r="U729" s="20">
        <v>68241.238471999997</v>
      </c>
      <c r="V729" s="20">
        <v>1006561.611973</v>
      </c>
      <c r="W729" s="20">
        <v>1847627.1298</v>
      </c>
      <c r="X729" s="20">
        <v>0</v>
      </c>
      <c r="Y729" s="20">
        <v>1847627.1298</v>
      </c>
      <c r="Z729" s="20">
        <v>-1779385.891328</v>
      </c>
      <c r="AA729" s="21">
        <v>-41058.329672066087</v>
      </c>
      <c r="AB729" s="22">
        <v>6.3083110986240587E-2</v>
      </c>
      <c r="AC729" s="22">
        <v>-0.94142809334389954</v>
      </c>
      <c r="AD729" s="23">
        <v>-1.7060761160536402</v>
      </c>
      <c r="AE729" s="23">
        <v>6.5429734862126679E-2</v>
      </c>
      <c r="AF729" s="24">
        <v>-0.23743059997175878</v>
      </c>
      <c r="AG729" s="27">
        <v>-0.99710297433412376</v>
      </c>
      <c r="AH729" s="27">
        <v>2.8970256658763208E-3</v>
      </c>
      <c r="AI729" s="27">
        <v>2.5331195258572674E-3</v>
      </c>
      <c r="AJ729" s="27">
        <v>-6.7128015253985845E-2</v>
      </c>
      <c r="AK729" s="27">
        <v>172.32786317790305</v>
      </c>
      <c r="AL729" s="27">
        <v>100</v>
      </c>
      <c r="AM729" s="27">
        <v>1.9664645290182505</v>
      </c>
      <c r="AN729" s="23">
        <v>27.074935496050504</v>
      </c>
      <c r="AO729" s="23">
        <v>0</v>
      </c>
      <c r="AP729" s="23">
        <v>-1.0383510057062832</v>
      </c>
      <c r="AQ729" s="24">
        <v>42.000000000000007</v>
      </c>
      <c r="AR729" s="65" t="s">
        <v>80</v>
      </c>
      <c r="AS729" s="157">
        <v>0</v>
      </c>
    </row>
    <row r="730" spans="1:45" ht="18" customHeight="1" x14ac:dyDescent="0.25">
      <c r="A730" s="16">
        <v>729</v>
      </c>
      <c r="B730" s="149" t="s">
        <v>1047</v>
      </c>
      <c r="C730" s="149" t="s">
        <v>691</v>
      </c>
      <c r="D730" s="4">
        <v>1.5</v>
      </c>
      <c r="E730" s="151" t="s">
        <v>844</v>
      </c>
      <c r="F730" s="151" t="s">
        <v>845</v>
      </c>
      <c r="G730" s="4" t="s">
        <v>904</v>
      </c>
      <c r="H730" s="70" t="s">
        <v>704</v>
      </c>
      <c r="I730" s="20">
        <v>105938.41635499999</v>
      </c>
      <c r="J730" s="20" t="e">
        <v>#N/A</v>
      </c>
      <c r="K730" s="20" t="e">
        <v>#N/A</v>
      </c>
      <c r="L730" s="20" t="e">
        <v>#N/A</v>
      </c>
      <c r="M730" s="20" t="e">
        <v>#N/A</v>
      </c>
      <c r="N730" s="20" t="e">
        <v>#N/A</v>
      </c>
      <c r="O730" s="153">
        <v>627.05949199999998</v>
      </c>
      <c r="P730" s="21">
        <v>125.4118984</v>
      </c>
      <c r="Q730" s="20">
        <v>264834.63116300001</v>
      </c>
      <c r="R730" s="20">
        <v>101552.27755499999</v>
      </c>
      <c r="S730" s="20">
        <v>419844.35959800001</v>
      </c>
      <c r="T730" s="20">
        <v>28729.087163</v>
      </c>
      <c r="U730" s="20">
        <v>462309.34476100001</v>
      </c>
      <c r="V730" s="20">
        <v>69789.572134999995</v>
      </c>
      <c r="W730" s="20">
        <v>409053.88679999998</v>
      </c>
      <c r="X730" s="20">
        <v>1169.9715450000001</v>
      </c>
      <c r="Y730" s="20">
        <v>411681.36261299998</v>
      </c>
      <c r="Z730" s="20">
        <v>50627.982148000003</v>
      </c>
      <c r="AA730" s="21">
        <v>10125.5964296</v>
      </c>
      <c r="AB730" s="22" t="e">
        <v>#N/A</v>
      </c>
      <c r="AC730" s="22">
        <v>5.9190944472751177E-3</v>
      </c>
      <c r="AD730" s="23">
        <v>1.3563634373953025E-3</v>
      </c>
      <c r="AE730" s="23">
        <v>1.2385630740070316E-2</v>
      </c>
      <c r="AF730" s="24" t="e">
        <v>#N/A</v>
      </c>
      <c r="AG730" s="27">
        <v>2.637909856428244E-2</v>
      </c>
      <c r="AH730" s="27">
        <v>1.0263790985642824</v>
      </c>
      <c r="AI730" s="27">
        <v>0.37894696380379195</v>
      </c>
      <c r="AJ730" s="27">
        <v>9.8177733578676207</v>
      </c>
      <c r="AK730" s="27" t="e">
        <v>#N/A</v>
      </c>
      <c r="AL730" s="27">
        <v>1.0431909446602465</v>
      </c>
      <c r="AM730" s="27">
        <v>3.6874967782282124</v>
      </c>
      <c r="AN730" s="23">
        <v>0.89048894918147681</v>
      </c>
      <c r="AO730" s="23">
        <v>2.3109187752730107E-2</v>
      </c>
      <c r="AP730" s="23">
        <v>8.1314985339438994</v>
      </c>
      <c r="AQ730" s="24" t="e">
        <v>#N/A</v>
      </c>
      <c r="AR730" s="65" t="e">
        <v>#N/A</v>
      </c>
      <c r="AS730" s="157" t="e">
        <v>#N/A</v>
      </c>
    </row>
    <row r="731" spans="1:45" ht="18" customHeight="1" x14ac:dyDescent="0.25">
      <c r="A731" s="16">
        <v>730</v>
      </c>
      <c r="B731" s="149" t="s">
        <v>1048</v>
      </c>
      <c r="C731" s="149" t="s">
        <v>691</v>
      </c>
      <c r="D731" s="4">
        <v>21.2</v>
      </c>
      <c r="E731" s="151" t="s">
        <v>848</v>
      </c>
      <c r="F731" s="151" t="s">
        <v>887</v>
      </c>
      <c r="G731" s="4" t="s">
        <v>882</v>
      </c>
      <c r="H731" s="70" t="s">
        <v>704</v>
      </c>
      <c r="I731" s="20">
        <v>63500.561296</v>
      </c>
      <c r="J731" s="20">
        <v>55871.151160000001</v>
      </c>
      <c r="K731" s="20">
        <v>7629.4101359999986</v>
      </c>
      <c r="L731" s="20">
        <v>1021.125437</v>
      </c>
      <c r="M731" s="20">
        <v>20.136986</v>
      </c>
      <c r="N731" s="20">
        <v>1230.2287899999999</v>
      </c>
      <c r="O731" s="153">
        <v>948.073443</v>
      </c>
      <c r="P731" s="21">
        <v>474.0367215</v>
      </c>
      <c r="Q731" s="20">
        <v>11918.493751</v>
      </c>
      <c r="R731" s="20">
        <v>5874.7456480000001</v>
      </c>
      <c r="S731" s="20">
        <v>28149.864088999999</v>
      </c>
      <c r="T731" s="20">
        <v>8638.9517880000003</v>
      </c>
      <c r="U731" s="20">
        <v>38616.986675</v>
      </c>
      <c r="V731" s="20">
        <v>0</v>
      </c>
      <c r="W731" s="20">
        <v>6715.5605079999996</v>
      </c>
      <c r="X731" s="20">
        <v>0</v>
      </c>
      <c r="Y731" s="20">
        <v>6715.5605079999996</v>
      </c>
      <c r="Z731" s="20">
        <v>31901.426167000001</v>
      </c>
      <c r="AA731" s="21">
        <v>15950.713083500001</v>
      </c>
      <c r="AB731" s="22">
        <v>0.12014712910074052</v>
      </c>
      <c r="AC731" s="22">
        <v>1.4930158468689326E-2</v>
      </c>
      <c r="AD731" s="23">
        <v>2.4550684158217012E-2</v>
      </c>
      <c r="AE731" s="23">
        <v>2.9718841973927854E-2</v>
      </c>
      <c r="AF731" s="24">
        <v>61.092995247650265</v>
      </c>
      <c r="AG731" s="27">
        <v>3.1917370940915659</v>
      </c>
      <c r="AH731" s="27">
        <v>4.1917370940915664</v>
      </c>
      <c r="AI731" s="27">
        <v>2.4169792407743427</v>
      </c>
      <c r="AJ731" s="27">
        <v>2.9625670391404166</v>
      </c>
      <c r="AK731" s="27">
        <v>4.6877694721543346</v>
      </c>
      <c r="AL731" s="27">
        <v>10.809074145638654</v>
      </c>
      <c r="AM731" s="27">
        <v>7.3504937698814254</v>
      </c>
      <c r="AN731" s="23">
        <v>0.1739017226931262</v>
      </c>
      <c r="AO731" s="23">
        <v>0</v>
      </c>
      <c r="AP731" s="23">
        <v>0.21050972683305363</v>
      </c>
      <c r="AQ731" s="24">
        <v>83.2</v>
      </c>
      <c r="AR731" s="65" t="s">
        <v>64</v>
      </c>
      <c r="AS731" s="157">
        <v>0.5</v>
      </c>
    </row>
    <row r="732" spans="1:45" ht="18" customHeight="1" x14ac:dyDescent="0.25">
      <c r="A732" s="16">
        <v>731</v>
      </c>
      <c r="B732" s="149" t="s">
        <v>1049</v>
      </c>
      <c r="C732" s="149" t="s">
        <v>691</v>
      </c>
      <c r="D732" s="4">
        <v>24.4</v>
      </c>
      <c r="E732" s="151" t="s">
        <v>833</v>
      </c>
      <c r="F732" s="151" t="s">
        <v>835</v>
      </c>
      <c r="G732" s="4" t="s">
        <v>836</v>
      </c>
      <c r="H732" s="70" t="s">
        <v>704</v>
      </c>
      <c r="I732" s="20">
        <v>56330.412332</v>
      </c>
      <c r="J732" s="20">
        <v>41104.771460000004</v>
      </c>
      <c r="K732" s="20">
        <v>15225.640872000002</v>
      </c>
      <c r="L732" s="20">
        <v>3064.923092</v>
      </c>
      <c r="M732" s="20">
        <v>0</v>
      </c>
      <c r="N732" s="20">
        <v>3667.7109639999999</v>
      </c>
      <c r="O732" s="153">
        <v>2551.5661100000002</v>
      </c>
      <c r="P732" s="21">
        <v>1275.7830550000001</v>
      </c>
      <c r="Q732" s="20">
        <v>5073.9890679999999</v>
      </c>
      <c r="R732" s="20">
        <v>360.44912699999998</v>
      </c>
      <c r="S732" s="20">
        <v>21244.933459</v>
      </c>
      <c r="T732" s="20">
        <v>19529.548942000001</v>
      </c>
      <c r="U732" s="20">
        <v>43345.355117999999</v>
      </c>
      <c r="V732" s="20">
        <v>0</v>
      </c>
      <c r="W732" s="20">
        <v>15664.944331999999</v>
      </c>
      <c r="X732" s="20">
        <v>0</v>
      </c>
      <c r="Y732" s="20">
        <v>17916.875241000002</v>
      </c>
      <c r="Z732" s="20">
        <v>25428.479877000002</v>
      </c>
      <c r="AA732" s="21">
        <v>12714.239938500001</v>
      </c>
      <c r="AB732" s="22">
        <v>0.27029166380432595</v>
      </c>
      <c r="AC732" s="22">
        <v>4.5296421672924886E-2</v>
      </c>
      <c r="AD732" s="23">
        <v>5.8865963909023621E-2</v>
      </c>
      <c r="AE732" s="23">
        <v>0.10034284874055274</v>
      </c>
      <c r="AF732" s="24">
        <v>100</v>
      </c>
      <c r="AG732" s="27">
        <v>0.3562086789929616</v>
      </c>
      <c r="AH732" s="27">
        <v>1.3562086789929615</v>
      </c>
      <c r="AI732" s="27">
        <v>1.0323014272043314</v>
      </c>
      <c r="AJ732" s="27">
        <v>10.09507564440098</v>
      </c>
      <c r="AK732" s="27">
        <v>8.101076078234863</v>
      </c>
      <c r="AL732" s="27">
        <v>156.27839856579817</v>
      </c>
      <c r="AM732" s="27">
        <v>2.8843683230623176</v>
      </c>
      <c r="AN732" s="23">
        <v>0.41335167729562955</v>
      </c>
      <c r="AO732" s="23">
        <v>0</v>
      </c>
      <c r="AP732" s="23">
        <v>0.70459875413967521</v>
      </c>
      <c r="AQ732" s="24">
        <v>96</v>
      </c>
      <c r="AR732" s="65" t="s">
        <v>61</v>
      </c>
      <c r="AS732" s="157">
        <v>0.5</v>
      </c>
    </row>
    <row r="733" spans="1:45" ht="18" customHeight="1" x14ac:dyDescent="0.25">
      <c r="A733" s="16">
        <v>732</v>
      </c>
      <c r="B733" s="149" t="s">
        <v>1050</v>
      </c>
      <c r="C733" s="149" t="s">
        <v>691</v>
      </c>
      <c r="D733" s="4">
        <v>104.652</v>
      </c>
      <c r="E733" s="151" t="s">
        <v>829</v>
      </c>
      <c r="F733" s="151" t="s">
        <v>866</v>
      </c>
      <c r="G733" s="4" t="s">
        <v>867</v>
      </c>
      <c r="H733" s="70" t="s">
        <v>704</v>
      </c>
      <c r="I733" s="20">
        <v>91502.787742999993</v>
      </c>
      <c r="J733" s="20">
        <v>59143.177384000002</v>
      </c>
      <c r="K733" s="20">
        <v>32359.610359000002</v>
      </c>
      <c r="L733" s="20">
        <v>12642.903856000001</v>
      </c>
      <c r="M733" s="20">
        <v>0</v>
      </c>
      <c r="N733" s="20">
        <v>12775.049569999999</v>
      </c>
      <c r="O733" s="153">
        <v>10111.732249000001</v>
      </c>
      <c r="P733" s="21">
        <v>1478.3234282163742</v>
      </c>
      <c r="Q733" s="20">
        <v>23152.321367</v>
      </c>
      <c r="R733" s="20">
        <v>15899.327404</v>
      </c>
      <c r="S733" s="20">
        <v>64960.350564</v>
      </c>
      <c r="T733" s="20">
        <v>25958.286228000001</v>
      </c>
      <c r="U733" s="20">
        <v>96124.301842999994</v>
      </c>
      <c r="V733" s="20">
        <v>1299.220712</v>
      </c>
      <c r="W733" s="20">
        <v>69375.589099999997</v>
      </c>
      <c r="X733" s="20">
        <v>0</v>
      </c>
      <c r="Y733" s="20">
        <v>69989.465100000001</v>
      </c>
      <c r="Z733" s="20">
        <v>26134.836743</v>
      </c>
      <c r="AA733" s="21">
        <v>3820.8825647660819</v>
      </c>
      <c r="AB733" s="22">
        <v>0.35364616922805753</v>
      </c>
      <c r="AC733" s="22">
        <v>0.11050736811866754</v>
      </c>
      <c r="AD733" s="23">
        <v>0.10519433748934283</v>
      </c>
      <c r="AE733" s="23">
        <v>0.38690627182541498</v>
      </c>
      <c r="AF733" s="24">
        <v>100</v>
      </c>
      <c r="AG733" s="27">
        <v>-6.3642537573781799E-2</v>
      </c>
      <c r="AH733" s="27">
        <v>0.9363574624262182</v>
      </c>
      <c r="AI733" s="27">
        <v>0.60263314141717317</v>
      </c>
      <c r="AJ733" s="27">
        <v>-20.724313532989161</v>
      </c>
      <c r="AK733" s="27">
        <v>2.5545247254687524</v>
      </c>
      <c r="AL733" s="27">
        <v>5.7551357625341719</v>
      </c>
      <c r="AM733" s="27">
        <v>3.5249934043912412</v>
      </c>
      <c r="AN733" s="23">
        <v>0.72811415800256141</v>
      </c>
      <c r="AO733" s="23">
        <v>0</v>
      </c>
      <c r="AP733" s="23">
        <v>2.6780142454398956</v>
      </c>
      <c r="AQ733" s="24">
        <v>61.6</v>
      </c>
      <c r="AR733" s="65" t="s">
        <v>73</v>
      </c>
      <c r="AS733" s="157">
        <v>0.3</v>
      </c>
    </row>
    <row r="734" spans="1:45" ht="18" customHeight="1" x14ac:dyDescent="0.25">
      <c r="A734" s="16">
        <v>733</v>
      </c>
      <c r="B734" s="149" t="s">
        <v>1051</v>
      </c>
      <c r="C734" s="149" t="s">
        <v>691</v>
      </c>
      <c r="D734" s="4">
        <v>41</v>
      </c>
      <c r="E734" s="151" t="s">
        <v>842</v>
      </c>
      <c r="F734" s="151" t="s">
        <v>846</v>
      </c>
      <c r="G734" s="4" t="s">
        <v>847</v>
      </c>
      <c r="H734" s="70" t="s">
        <v>704</v>
      </c>
      <c r="I734" s="20">
        <v>580132.24900499999</v>
      </c>
      <c r="J734" s="20">
        <v>476462.94154199999</v>
      </c>
      <c r="K734" s="20">
        <v>103669.307463</v>
      </c>
      <c r="L734" s="20">
        <v>38365.502901</v>
      </c>
      <c r="M734" s="20">
        <v>23200.173588000001</v>
      </c>
      <c r="N734" s="20">
        <v>41671.507227000002</v>
      </c>
      <c r="O734" s="153">
        <v>14681.718811000001</v>
      </c>
      <c r="P734" s="21">
        <v>2936.3437622000001</v>
      </c>
      <c r="Q734" s="20">
        <v>1753.5289150000001</v>
      </c>
      <c r="R734" s="20">
        <v>24.2209</v>
      </c>
      <c r="S734" s="20">
        <v>43865.569265999999</v>
      </c>
      <c r="T734" s="20">
        <v>80015.143494999997</v>
      </c>
      <c r="U734" s="20">
        <v>369545.19323600002</v>
      </c>
      <c r="V734" s="20">
        <v>779.65</v>
      </c>
      <c r="W734" s="20">
        <v>254086.66935700001</v>
      </c>
      <c r="X734" s="20">
        <v>0</v>
      </c>
      <c r="Y734" s="20">
        <v>318158.50923999998</v>
      </c>
      <c r="Z734" s="20">
        <v>51386.683996</v>
      </c>
      <c r="AA734" s="21">
        <v>10277.3367992</v>
      </c>
      <c r="AB734" s="22">
        <v>0.1786994390344718</v>
      </c>
      <c r="AC734" s="22">
        <v>2.5307537783291655E-2</v>
      </c>
      <c r="AD734" s="23">
        <v>3.9729156486751863E-2</v>
      </c>
      <c r="AE734" s="23">
        <v>0.28571057070237971</v>
      </c>
      <c r="AF734" s="24">
        <v>1.7961722169421208</v>
      </c>
      <c r="AG734" s="27">
        <v>-0.82735981632957112</v>
      </c>
      <c r="AH734" s="27">
        <v>0.17264018367042883</v>
      </c>
      <c r="AI734" s="27">
        <v>0.16573888137291931</v>
      </c>
      <c r="AJ734" s="27">
        <v>-2.7596290227473537</v>
      </c>
      <c r="AK734" s="27">
        <v>271.7166152586654</v>
      </c>
      <c r="AL734" s="27">
        <v>23951.721406099688</v>
      </c>
      <c r="AM734" s="27">
        <v>7.250280680197136</v>
      </c>
      <c r="AN734" s="23">
        <v>0.86094614424281435</v>
      </c>
      <c r="AO734" s="23">
        <v>0</v>
      </c>
      <c r="AP734" s="23">
        <v>6.1914582630933301</v>
      </c>
      <c r="AQ734" s="24">
        <v>60.800000000000004</v>
      </c>
      <c r="AR734" s="65" t="s">
        <v>73</v>
      </c>
      <c r="AS734" s="157">
        <v>0.3</v>
      </c>
    </row>
    <row r="735" spans="1:45" ht="18" customHeight="1" x14ac:dyDescent="0.25">
      <c r="A735" s="16">
        <v>734</v>
      </c>
      <c r="B735" s="149" t="s">
        <v>1052</v>
      </c>
      <c r="C735" s="149" t="s">
        <v>691</v>
      </c>
      <c r="D735" s="4">
        <v>29704.5</v>
      </c>
      <c r="E735" s="151" t="s">
        <v>795</v>
      </c>
      <c r="F735" s="151" t="s">
        <v>851</v>
      </c>
      <c r="G735" s="4" t="s">
        <v>850</v>
      </c>
      <c r="H735" s="70" t="s">
        <v>704</v>
      </c>
      <c r="I735" s="20">
        <v>6570928.1719760001</v>
      </c>
      <c r="J735" s="20">
        <v>3292893.1258359998</v>
      </c>
      <c r="K735" s="20">
        <v>3278035.0461400002</v>
      </c>
      <c r="L735" s="20">
        <v>2063302.3174640001</v>
      </c>
      <c r="M735" s="20">
        <v>717608.55382599996</v>
      </c>
      <c r="N735" s="20">
        <v>3326544.8413940002</v>
      </c>
      <c r="O735" s="153">
        <v>2210811.1592020001</v>
      </c>
      <c r="P735" s="21">
        <v>2136.0494291806763</v>
      </c>
      <c r="Q735" s="20">
        <v>21618842.071107</v>
      </c>
      <c r="R735" s="20">
        <v>4487778.6344060004</v>
      </c>
      <c r="S735" s="20">
        <v>30512152.287300002</v>
      </c>
      <c r="T735" s="20">
        <v>1789739.744439</v>
      </c>
      <c r="U735" s="20">
        <v>45183740.370645002</v>
      </c>
      <c r="V735" s="20">
        <v>10517249.971953001</v>
      </c>
      <c r="W735" s="20">
        <v>22143097.289689001</v>
      </c>
      <c r="X735" s="20">
        <v>9138073.3988300003</v>
      </c>
      <c r="Y735" s="20">
        <v>31653148.196536999</v>
      </c>
      <c r="Z735" s="20">
        <v>13530592.174108</v>
      </c>
      <c r="AA735" s="21">
        <v>13073.035917012561</v>
      </c>
      <c r="AB735" s="22">
        <v>0.49886940784413325</v>
      </c>
      <c r="AC735" s="22">
        <v>0.33645340526331885</v>
      </c>
      <c r="AD735" s="23">
        <v>4.8929352485353808E-2</v>
      </c>
      <c r="AE735" s="23">
        <v>0.16339352563094653</v>
      </c>
      <c r="AF735" s="24">
        <v>4.6355980898753257</v>
      </c>
      <c r="AG735" s="27">
        <v>0.37795322344124266</v>
      </c>
      <c r="AH735" s="27">
        <v>1.3779532234412426</v>
      </c>
      <c r="AI735" s="27">
        <v>0.4016290087987916</v>
      </c>
      <c r="AJ735" s="27">
        <v>0.78514577498316263</v>
      </c>
      <c r="AK735" s="27">
        <v>0.15231588791875503</v>
      </c>
      <c r="AL735" s="27">
        <v>1.4641827744352911</v>
      </c>
      <c r="AM735" s="27">
        <v>3.6714433997417202</v>
      </c>
      <c r="AN735" s="23">
        <v>0.70054289301603356</v>
      </c>
      <c r="AO735" s="23">
        <v>0.67536389252175688</v>
      </c>
      <c r="AP735" s="23">
        <v>2.3393764137764888</v>
      </c>
      <c r="AQ735" s="24">
        <v>65.2</v>
      </c>
      <c r="AR735" s="65" t="s">
        <v>71</v>
      </c>
      <c r="AS735" s="157">
        <v>0.3</v>
      </c>
    </row>
    <row r="736" spans="1:45" ht="18" customHeight="1" x14ac:dyDescent="0.25">
      <c r="A736" s="16">
        <v>735</v>
      </c>
      <c r="B736" s="149" t="s">
        <v>1053</v>
      </c>
      <c r="C736" s="149" t="s">
        <v>691</v>
      </c>
      <c r="D736" s="4">
        <v>90.6</v>
      </c>
      <c r="E736" s="151" t="s">
        <v>869</v>
      </c>
      <c r="F736" s="151" t="s">
        <v>891</v>
      </c>
      <c r="G736" s="4" t="s">
        <v>892</v>
      </c>
      <c r="H736" s="70" t="s">
        <v>704</v>
      </c>
      <c r="I736" s="20">
        <v>81645.197948000001</v>
      </c>
      <c r="J736" s="20">
        <v>53634.030376000002</v>
      </c>
      <c r="K736" s="20">
        <v>28011.167572000002</v>
      </c>
      <c r="L736" s="20">
        <v>14252.757055</v>
      </c>
      <c r="M736" s="20">
        <v>503.875743</v>
      </c>
      <c r="N736" s="20">
        <v>14777.930235</v>
      </c>
      <c r="O736" s="153">
        <v>11002.765586</v>
      </c>
      <c r="P736" s="21">
        <v>1833.7942643333333</v>
      </c>
      <c r="Q736" s="20">
        <v>15234.319665000001</v>
      </c>
      <c r="R736" s="20">
        <v>26016.863839000001</v>
      </c>
      <c r="S736" s="20">
        <v>59701.504528999998</v>
      </c>
      <c r="T736" s="20">
        <v>28133.949217000001</v>
      </c>
      <c r="U736" s="20">
        <v>93770.421595000007</v>
      </c>
      <c r="V736" s="20">
        <v>0</v>
      </c>
      <c r="W736" s="20">
        <v>12748.270638</v>
      </c>
      <c r="X736" s="20">
        <v>0</v>
      </c>
      <c r="Y736" s="20">
        <v>14443.948920000001</v>
      </c>
      <c r="Z736" s="20">
        <v>79326.472674999997</v>
      </c>
      <c r="AA736" s="21">
        <v>13221.078779166666</v>
      </c>
      <c r="AB736" s="22">
        <v>0.3430840793581072</v>
      </c>
      <c r="AC736" s="22">
        <v>0.13476316871700997</v>
      </c>
      <c r="AD736" s="23">
        <v>0.1173372732984138</v>
      </c>
      <c r="AE736" s="23">
        <v>0.13870231733457067</v>
      </c>
      <c r="AF736" s="24">
        <v>29.32852085122105</v>
      </c>
      <c r="AG736" s="27">
        <v>3.6831061423376097</v>
      </c>
      <c r="AH736" s="27">
        <v>4.6831061423376097</v>
      </c>
      <c r="AI736" s="27">
        <v>3.488095454410292</v>
      </c>
      <c r="AJ736" s="27">
        <v>1.7388620800334216</v>
      </c>
      <c r="AK736" s="27">
        <v>3.5206055508485354</v>
      </c>
      <c r="AL736" s="27">
        <v>3.138164478749033</v>
      </c>
      <c r="AM736" s="27">
        <v>2.9020169659887531</v>
      </c>
      <c r="AN736" s="23">
        <v>0.15403523493137602</v>
      </c>
      <c r="AO736" s="23">
        <v>0</v>
      </c>
      <c r="AP736" s="23">
        <v>0.18208232930230944</v>
      </c>
      <c r="AQ736" s="24">
        <v>81.599999999999994</v>
      </c>
      <c r="AR736" s="65" t="s">
        <v>64</v>
      </c>
      <c r="AS736" s="157">
        <v>0.5</v>
      </c>
    </row>
    <row r="737" spans="1:45" ht="18" customHeight="1" x14ac:dyDescent="0.25">
      <c r="A737" s="16">
        <v>736</v>
      </c>
      <c r="B737" s="149" t="s">
        <v>1054</v>
      </c>
      <c r="C737" s="149" t="s">
        <v>691</v>
      </c>
      <c r="D737" s="4">
        <v>282.56670000000003</v>
      </c>
      <c r="E737" s="151" t="s">
        <v>844</v>
      </c>
      <c r="F737" s="151" t="s">
        <v>845</v>
      </c>
      <c r="G737" s="4" t="s">
        <v>904</v>
      </c>
      <c r="H737" s="70" t="s">
        <v>704</v>
      </c>
      <c r="I737" s="20">
        <v>2373582.4978919998</v>
      </c>
      <c r="J737" s="20">
        <v>2273207.7107680002</v>
      </c>
      <c r="K737" s="20">
        <v>100374.78712400004</v>
      </c>
      <c r="L737" s="20">
        <v>43769.934241000003</v>
      </c>
      <c r="M737" s="20">
        <v>25309.796192999998</v>
      </c>
      <c r="N737" s="20">
        <v>49254.649987999997</v>
      </c>
      <c r="O737" s="153">
        <v>10954.994678999999</v>
      </c>
      <c r="P737" s="21">
        <v>504.00465032503831</v>
      </c>
      <c r="Q737" s="20">
        <v>282542.843757</v>
      </c>
      <c r="R737" s="20">
        <v>1013588.91453</v>
      </c>
      <c r="S737" s="20">
        <v>1972855.2652489999</v>
      </c>
      <c r="T737" s="20">
        <v>99147.851525000005</v>
      </c>
      <c r="U737" s="20">
        <v>2243521.2859780001</v>
      </c>
      <c r="V737" s="20">
        <v>292193.56130399997</v>
      </c>
      <c r="W737" s="20">
        <v>1807352.4020189999</v>
      </c>
      <c r="X737" s="20">
        <v>113246.55641400001</v>
      </c>
      <c r="Y737" s="20">
        <v>2001173.971167</v>
      </c>
      <c r="Z737" s="20">
        <v>242347.31481099999</v>
      </c>
      <c r="AA737" s="21">
        <v>11149.633316816879</v>
      </c>
      <c r="AB737" s="22">
        <v>4.2288307742892356E-2</v>
      </c>
      <c r="AC737" s="22">
        <v>4.6153839981248725E-3</v>
      </c>
      <c r="AD737" s="23">
        <v>4.8829466194364526E-3</v>
      </c>
      <c r="AE737" s="23">
        <v>4.5203697377639601E-2</v>
      </c>
      <c r="AF737" s="24">
        <v>1.9460705891271655</v>
      </c>
      <c r="AG737" s="27">
        <v>9.1571993953761407E-2</v>
      </c>
      <c r="AH737" s="27">
        <v>1.0915719939537614</v>
      </c>
      <c r="AI737" s="27">
        <v>0.93524230227804261</v>
      </c>
      <c r="AJ737" s="27">
        <v>14.341640087479467</v>
      </c>
      <c r="AK737" s="27">
        <v>8.0455327784662085</v>
      </c>
      <c r="AL737" s="27">
        <v>2.3417605144119276</v>
      </c>
      <c r="AM737" s="27">
        <v>23.939827856920367</v>
      </c>
      <c r="AN737" s="23">
        <v>0.89197904369097369</v>
      </c>
      <c r="AO737" s="23">
        <v>0.46729032876769394</v>
      </c>
      <c r="AP737" s="23">
        <v>8.2574629420906138</v>
      </c>
      <c r="AQ737" s="24">
        <v>68.8</v>
      </c>
      <c r="AR737" s="65" t="s">
        <v>71</v>
      </c>
      <c r="AS737" s="157">
        <v>0.3</v>
      </c>
    </row>
    <row r="738" spans="1:45" ht="18" customHeight="1" x14ac:dyDescent="0.25">
      <c r="A738" s="16">
        <v>737</v>
      </c>
      <c r="B738" s="149" t="s">
        <v>1055</v>
      </c>
      <c r="C738" s="149" t="s">
        <v>691</v>
      </c>
      <c r="D738" s="4">
        <v>15.5</v>
      </c>
      <c r="E738" s="151" t="s">
        <v>829</v>
      </c>
      <c r="F738" s="151" t="s">
        <v>866</v>
      </c>
      <c r="G738" s="4" t="s">
        <v>867</v>
      </c>
      <c r="H738" s="70" t="s">
        <v>704</v>
      </c>
      <c r="I738" s="20">
        <v>215501.457861</v>
      </c>
      <c r="J738" s="20">
        <v>183115.828244</v>
      </c>
      <c r="K738" s="20">
        <v>32385.629616999995</v>
      </c>
      <c r="L738" s="20">
        <v>6507.06855</v>
      </c>
      <c r="M738" s="20">
        <v>982.42882699999996</v>
      </c>
      <c r="N738" s="20">
        <v>7726.1937119999993</v>
      </c>
      <c r="O738" s="153">
        <v>5485.304967</v>
      </c>
      <c r="P738" s="21">
        <v>3538.9064303225805</v>
      </c>
      <c r="Q738" s="20">
        <v>47633.407112000001</v>
      </c>
      <c r="R738" s="20">
        <v>61021.120727000001</v>
      </c>
      <c r="S738" s="20">
        <v>122108.565644</v>
      </c>
      <c r="T738" s="20">
        <v>15669.603967999999</v>
      </c>
      <c r="U738" s="20">
        <v>137821.12161199999</v>
      </c>
      <c r="V738" s="20">
        <v>49596.467384000003</v>
      </c>
      <c r="W738" s="20">
        <v>94073.556033999994</v>
      </c>
      <c r="X738" s="20">
        <v>0</v>
      </c>
      <c r="Y738" s="20">
        <v>94073.556033999994</v>
      </c>
      <c r="Z738" s="20">
        <v>43747.565578000002</v>
      </c>
      <c r="AA738" s="21">
        <v>28224.235856774194</v>
      </c>
      <c r="AB738" s="22">
        <v>0.15028032728153959</v>
      </c>
      <c r="AC738" s="22">
        <v>2.5453679160435477E-2</v>
      </c>
      <c r="AD738" s="23">
        <v>3.9800176510262839E-2</v>
      </c>
      <c r="AE738" s="23">
        <v>0.12538537618098863</v>
      </c>
      <c r="AF738" s="24">
        <v>7.864380095190346</v>
      </c>
      <c r="AG738" s="27">
        <v>0.29801158574113662</v>
      </c>
      <c r="AH738" s="27">
        <v>1.2980115857411365</v>
      </c>
      <c r="AI738" s="27">
        <v>0.79166943051544947</v>
      </c>
      <c r="AJ738" s="27">
        <v>7.6868694128833557</v>
      </c>
      <c r="AK738" s="27">
        <v>3.844273155045185</v>
      </c>
      <c r="AL738" s="27">
        <v>3.5315880025397028</v>
      </c>
      <c r="AM738" s="27">
        <v>13.752833721968384</v>
      </c>
      <c r="AN738" s="23">
        <v>0.68257720539265354</v>
      </c>
      <c r="AO738" s="23">
        <v>0</v>
      </c>
      <c r="AP738" s="23">
        <v>2.1503723645209685</v>
      </c>
      <c r="AQ738" s="24">
        <v>74.400000000000006</v>
      </c>
      <c r="AR738" s="65" t="s">
        <v>68</v>
      </c>
      <c r="AS738" s="157">
        <v>0.3</v>
      </c>
    </row>
    <row r="739" spans="1:45" ht="18" customHeight="1" x14ac:dyDescent="0.25">
      <c r="A739" s="16">
        <v>738</v>
      </c>
      <c r="B739" s="149" t="s">
        <v>1056</v>
      </c>
      <c r="C739" s="149" t="s">
        <v>691</v>
      </c>
      <c r="D739" s="4">
        <v>421.20000000000005</v>
      </c>
      <c r="E739" s="151" t="s">
        <v>829</v>
      </c>
      <c r="F739" s="151" t="s">
        <v>866</v>
      </c>
      <c r="G739" s="4" t="s">
        <v>867</v>
      </c>
      <c r="H739" s="70" t="s">
        <v>704</v>
      </c>
      <c r="I739" s="20">
        <v>1432265.9726499999</v>
      </c>
      <c r="J739" s="20">
        <v>1208996.5975210001</v>
      </c>
      <c r="K739" s="20">
        <v>223269.37512899991</v>
      </c>
      <c r="L739" s="20">
        <v>144454.12856000001</v>
      </c>
      <c r="M739" s="20">
        <v>4558.3283019999999</v>
      </c>
      <c r="N739" s="20">
        <v>164526.75780200001</v>
      </c>
      <c r="O739" s="153">
        <v>126420.42858399999</v>
      </c>
      <c r="P739" s="21">
        <v>10535.035715333333</v>
      </c>
      <c r="Q739" s="20">
        <v>176095.91865400001</v>
      </c>
      <c r="R739" s="20">
        <v>149049.356012</v>
      </c>
      <c r="S739" s="20">
        <v>484782.47994599998</v>
      </c>
      <c r="T739" s="20">
        <v>74368.611491999996</v>
      </c>
      <c r="U739" s="20">
        <v>613840.48939400003</v>
      </c>
      <c r="V739" s="20">
        <v>124356.335765</v>
      </c>
      <c r="W739" s="20">
        <v>334576.62537600001</v>
      </c>
      <c r="X739" s="20">
        <v>0</v>
      </c>
      <c r="Y739" s="20">
        <v>340052.726387</v>
      </c>
      <c r="Z739" s="20">
        <v>273787.76300699997</v>
      </c>
      <c r="AA739" s="21">
        <v>22815.646917249996</v>
      </c>
      <c r="AB739" s="22">
        <v>0.1558854147151898</v>
      </c>
      <c r="AC739" s="22">
        <v>8.8266028096789198E-2</v>
      </c>
      <c r="AD739" s="23">
        <v>0.20594996708152255</v>
      </c>
      <c r="AE739" s="23">
        <v>0.46174608826753072</v>
      </c>
      <c r="AF739" s="24">
        <v>36.09366129460502</v>
      </c>
      <c r="AG739" s="27">
        <v>0.44894306170132886</v>
      </c>
      <c r="AH739" s="27">
        <v>1.4489430617013288</v>
      </c>
      <c r="AI739" s="27">
        <v>0.92261843141341826</v>
      </c>
      <c r="AJ739" s="27">
        <v>9.5353538432320253</v>
      </c>
      <c r="AK739" s="27">
        <v>6.8655571733975433</v>
      </c>
      <c r="AL739" s="27">
        <v>9.6093402277745348</v>
      </c>
      <c r="AM739" s="27">
        <v>19.259011885734509</v>
      </c>
      <c r="AN739" s="23">
        <v>0.55397571887561425</v>
      </c>
      <c r="AO739" s="23">
        <v>0</v>
      </c>
      <c r="AP739" s="23">
        <v>1.2420304057866378</v>
      </c>
      <c r="AQ739" s="24">
        <v>93.6</v>
      </c>
      <c r="AR739" s="65" t="s">
        <v>61</v>
      </c>
      <c r="AS739" s="157">
        <v>0.5</v>
      </c>
    </row>
    <row r="740" spans="1:45" ht="18" customHeight="1" x14ac:dyDescent="0.25">
      <c r="A740" s="16">
        <v>739</v>
      </c>
      <c r="B740" s="149" t="s">
        <v>1057</v>
      </c>
      <c r="C740" s="149" t="s">
        <v>691</v>
      </c>
      <c r="D740" s="4">
        <v>250</v>
      </c>
      <c r="E740" s="151" t="s">
        <v>829</v>
      </c>
      <c r="F740" s="151" t="s">
        <v>853</v>
      </c>
      <c r="G740" s="4" t="s">
        <v>854</v>
      </c>
      <c r="H740" s="70" t="s">
        <v>704</v>
      </c>
      <c r="I740" s="20">
        <v>258654.57623800001</v>
      </c>
      <c r="J740" s="20">
        <v>245103.97753999999</v>
      </c>
      <c r="K740" s="20">
        <v>13550.598698000018</v>
      </c>
      <c r="L740" s="20">
        <v>-70739.661991000001</v>
      </c>
      <c r="M740" s="20">
        <v>109078.41948900001</v>
      </c>
      <c r="N740" s="20">
        <v>-69389.199913000004</v>
      </c>
      <c r="O740" s="153">
        <v>-178467.61940200001</v>
      </c>
      <c r="P740" s="21">
        <v>-7138.7047760799996</v>
      </c>
      <c r="Q740" s="20">
        <v>438733.15247299999</v>
      </c>
      <c r="R740" s="20">
        <v>10402.979976000001</v>
      </c>
      <c r="S740" s="20">
        <v>829610.34869899997</v>
      </c>
      <c r="T740" s="20">
        <v>2167114.1732970001</v>
      </c>
      <c r="U740" s="20">
        <v>3134020.717716</v>
      </c>
      <c r="V740" s="20">
        <v>175978.536938</v>
      </c>
      <c r="W740" s="20">
        <v>1195653.857019</v>
      </c>
      <c r="X740" s="20">
        <v>949713.82579499995</v>
      </c>
      <c r="Y740" s="20">
        <v>3071081.6828140002</v>
      </c>
      <c r="Z740" s="20">
        <v>62939.034901999999</v>
      </c>
      <c r="AA740" s="21">
        <v>2517.5613960800001</v>
      </c>
      <c r="AB740" s="22">
        <v>5.2388783895056572E-2</v>
      </c>
      <c r="AC740" s="22">
        <v>-0.68998438766373771</v>
      </c>
      <c r="AD740" s="23">
        <v>-5.6945258336410419E-2</v>
      </c>
      <c r="AE740" s="23">
        <v>-2.8355633301318526</v>
      </c>
      <c r="AF740" s="24">
        <v>-0.63614049633344338</v>
      </c>
      <c r="AG740" s="27">
        <v>-0.30614504872891757</v>
      </c>
      <c r="AH740" s="27">
        <v>0.69385495127108243</v>
      </c>
      <c r="AI740" s="27">
        <v>0.32691501301265707</v>
      </c>
      <c r="AJ740" s="27">
        <v>-0.7066224925696013</v>
      </c>
      <c r="AK740" s="27">
        <v>0.55866299630749672</v>
      </c>
      <c r="AL740" s="27">
        <v>24.863508036612988</v>
      </c>
      <c r="AM740" s="27">
        <v>0.11935438355077001</v>
      </c>
      <c r="AN740" s="23">
        <v>0.97991747963048936</v>
      </c>
      <c r="AO740" s="23">
        <v>15.089424667438317</v>
      </c>
      <c r="AP740" s="23">
        <v>48.7945467800049</v>
      </c>
      <c r="AQ740" s="24">
        <v>30.799999999999997</v>
      </c>
      <c r="AR740" s="65" t="s">
        <v>80</v>
      </c>
      <c r="AS740" s="157">
        <v>0</v>
      </c>
    </row>
    <row r="741" spans="1:45" ht="18" customHeight="1" x14ac:dyDescent="0.25">
      <c r="A741" s="16">
        <v>740</v>
      </c>
      <c r="B741" s="149" t="s">
        <v>1058</v>
      </c>
      <c r="C741" s="149" t="s">
        <v>691</v>
      </c>
      <c r="D741" s="4">
        <v>490.16157999999996</v>
      </c>
      <c r="E741" s="151" t="s">
        <v>844</v>
      </c>
      <c r="F741" s="151" t="s">
        <v>845</v>
      </c>
      <c r="G741" s="4" t="s">
        <v>904</v>
      </c>
      <c r="H741" s="70" t="s">
        <v>704</v>
      </c>
      <c r="I741" s="20">
        <v>546501.22760400001</v>
      </c>
      <c r="J741" s="20">
        <v>375794.68640100001</v>
      </c>
      <c r="K741" s="20">
        <v>170706.54120299997</v>
      </c>
      <c r="L741" s="20">
        <v>93945.665833999999</v>
      </c>
      <c r="M741" s="20">
        <v>4626.35736</v>
      </c>
      <c r="N741" s="20">
        <v>122529.443999</v>
      </c>
      <c r="O741" s="153">
        <v>92844.640121000004</v>
      </c>
      <c r="P741" s="21">
        <v>2405.3015575388599</v>
      </c>
      <c r="Q741" s="20">
        <v>73396.619944999999</v>
      </c>
      <c r="R741" s="20">
        <v>43764.749666000003</v>
      </c>
      <c r="S741" s="20">
        <v>565381.33859299996</v>
      </c>
      <c r="T741" s="20">
        <v>286717.58812600002</v>
      </c>
      <c r="U741" s="20">
        <v>953393.67250300001</v>
      </c>
      <c r="V741" s="20">
        <v>114292.824232</v>
      </c>
      <c r="W741" s="20">
        <v>305028.65131300001</v>
      </c>
      <c r="X741" s="20">
        <v>44012.300748000001</v>
      </c>
      <c r="Y741" s="20">
        <v>444838.08709300001</v>
      </c>
      <c r="Z741" s="20">
        <v>508555.58541</v>
      </c>
      <c r="AA741" s="21">
        <v>13175.015166062176</v>
      </c>
      <c r="AB741" s="22">
        <v>0.31236259422768498</v>
      </c>
      <c r="AC741" s="22">
        <v>0.16988917029162853</v>
      </c>
      <c r="AD741" s="23">
        <v>9.7383318978035122E-2</v>
      </c>
      <c r="AE741" s="23">
        <v>0.18256537295947345</v>
      </c>
      <c r="AF741" s="24">
        <v>26.485079829414648</v>
      </c>
      <c r="AG741" s="27">
        <v>0.85353518811858575</v>
      </c>
      <c r="AH741" s="27">
        <v>1.8535351881185858</v>
      </c>
      <c r="AI741" s="27">
        <v>1.6129131362914435</v>
      </c>
      <c r="AJ741" s="27">
        <v>2.0990804178497209</v>
      </c>
      <c r="AK741" s="27">
        <v>5.1200543932759164</v>
      </c>
      <c r="AL741" s="27">
        <v>12.487246740235928</v>
      </c>
      <c r="AM741" s="27">
        <v>1.9060610518383556</v>
      </c>
      <c r="AN741" s="23">
        <v>0.46658384665501362</v>
      </c>
      <c r="AO741" s="23">
        <v>8.654373683167213E-2</v>
      </c>
      <c r="AP741" s="23">
        <v>0.87470888110366418</v>
      </c>
      <c r="AQ741" s="24">
        <v>90.4</v>
      </c>
      <c r="AR741" s="65" t="s">
        <v>61</v>
      </c>
      <c r="AS741" s="157">
        <v>0.5</v>
      </c>
    </row>
    <row r="742" spans="1:45" ht="18" customHeight="1" x14ac:dyDescent="0.25">
      <c r="A742" s="16">
        <v>741</v>
      </c>
      <c r="B742" s="149" t="s">
        <v>1059</v>
      </c>
      <c r="C742" s="149" t="s">
        <v>691</v>
      </c>
      <c r="D742" s="4">
        <v>81.911279999999991</v>
      </c>
      <c r="E742" s="151" t="s">
        <v>874</v>
      </c>
      <c r="F742" s="151" t="s">
        <v>878</v>
      </c>
      <c r="G742" s="4" t="s">
        <v>873</v>
      </c>
      <c r="H742" s="70" t="s">
        <v>704</v>
      </c>
      <c r="I742" s="20">
        <v>175473.13449500001</v>
      </c>
      <c r="J742" s="20">
        <v>118081.616735</v>
      </c>
      <c r="K742" s="20">
        <v>57391.51776000001</v>
      </c>
      <c r="L742" s="20">
        <v>20075.755544</v>
      </c>
      <c r="M742" s="20">
        <v>4418.1171729999996</v>
      </c>
      <c r="N742" s="20">
        <v>21402.094435999999</v>
      </c>
      <c r="O742" s="153">
        <v>13552.353810000001</v>
      </c>
      <c r="P742" s="21">
        <v>1091.9806789248075</v>
      </c>
      <c r="Q742" s="20">
        <v>16516.346809999999</v>
      </c>
      <c r="R742" s="20">
        <v>14486.784551999999</v>
      </c>
      <c r="S742" s="20">
        <v>46894.915747999999</v>
      </c>
      <c r="T742" s="20">
        <v>318292.89633299998</v>
      </c>
      <c r="U742" s="20">
        <v>387978.21461299999</v>
      </c>
      <c r="V742" s="20">
        <v>19743.944</v>
      </c>
      <c r="W742" s="20">
        <v>54449.568718000002</v>
      </c>
      <c r="X742" s="20">
        <v>106652.496121</v>
      </c>
      <c r="Y742" s="20">
        <v>235709.603408</v>
      </c>
      <c r="Z742" s="20">
        <v>152268.61120499999</v>
      </c>
      <c r="AA742" s="21">
        <v>12269.040771344313</v>
      </c>
      <c r="AB742" s="22">
        <v>0.32706726260500774</v>
      </c>
      <c r="AC742" s="22">
        <v>7.7233212075471111E-2</v>
      </c>
      <c r="AD742" s="23">
        <v>3.4930708219063758E-2</v>
      </c>
      <c r="AE742" s="23">
        <v>8.9002938312443131E-2</v>
      </c>
      <c r="AF742" s="24">
        <v>4.8441663265049852</v>
      </c>
      <c r="AG742" s="27">
        <v>-0.13874587343613939</v>
      </c>
      <c r="AH742" s="27">
        <v>0.86125412656386058</v>
      </c>
      <c r="AI742" s="27">
        <v>0.55792120402888368</v>
      </c>
      <c r="AJ742" s="27">
        <v>-23.227160161004715</v>
      </c>
      <c r="AK742" s="27">
        <v>7.149378618249056</v>
      </c>
      <c r="AL742" s="27">
        <v>12.112635061641388</v>
      </c>
      <c r="AM742" s="27">
        <v>0.5512945356826906</v>
      </c>
      <c r="AN742" s="23">
        <v>0.60753308956564822</v>
      </c>
      <c r="AO742" s="23">
        <v>0.70042338520716663</v>
      </c>
      <c r="AP742" s="23">
        <v>1.5479855076018456</v>
      </c>
      <c r="AQ742" s="24">
        <v>69.599999999999994</v>
      </c>
      <c r="AR742" s="65" t="s">
        <v>71</v>
      </c>
      <c r="AS742" s="157">
        <v>0.3</v>
      </c>
    </row>
    <row r="743" spans="1:45" ht="18" customHeight="1" x14ac:dyDescent="0.25">
      <c r="A743" s="16">
        <v>742</v>
      </c>
      <c r="B743" s="149" t="s">
        <v>1060</v>
      </c>
      <c r="C743" s="149" t="s">
        <v>691</v>
      </c>
      <c r="D743" s="4">
        <v>75.599999999999994</v>
      </c>
      <c r="E743" s="151" t="s">
        <v>829</v>
      </c>
      <c r="F743" s="151" t="s">
        <v>898</v>
      </c>
      <c r="G743" s="4" t="s">
        <v>900</v>
      </c>
      <c r="H743" s="70" t="s">
        <v>704</v>
      </c>
      <c r="I743" s="20">
        <v>19505.525442999999</v>
      </c>
      <c r="J743" s="20">
        <v>9875.7564430000002</v>
      </c>
      <c r="K743" s="20">
        <v>9629.7690000000002</v>
      </c>
      <c r="L743" s="20">
        <v>2896.6746309999999</v>
      </c>
      <c r="M743" s="20">
        <v>0</v>
      </c>
      <c r="N743" s="20">
        <v>3681.1364859999999</v>
      </c>
      <c r="O743" s="153">
        <v>2903.4061230000002</v>
      </c>
      <c r="P743" s="21">
        <v>483.90102050000002</v>
      </c>
      <c r="Q743" s="20">
        <v>5507.4837870000001</v>
      </c>
      <c r="R743" s="20">
        <v>647.237212</v>
      </c>
      <c r="S743" s="20">
        <v>27642.348194999999</v>
      </c>
      <c r="T743" s="20">
        <v>2849.7137200000002</v>
      </c>
      <c r="U743" s="20">
        <v>61579.294422999999</v>
      </c>
      <c r="V743" s="20">
        <v>0</v>
      </c>
      <c r="W743" s="20">
        <v>2750.7350289999999</v>
      </c>
      <c r="X743" s="20">
        <v>0</v>
      </c>
      <c r="Y743" s="20">
        <v>9636.5458249999992</v>
      </c>
      <c r="Z743" s="20">
        <v>51942.748597999998</v>
      </c>
      <c r="AA743" s="21">
        <v>8657.1247663333324</v>
      </c>
      <c r="AB743" s="22">
        <v>0.4936944163919389</v>
      </c>
      <c r="AC743" s="22">
        <v>0.14885044401825911</v>
      </c>
      <c r="AD743" s="23">
        <v>4.7149064473781498E-2</v>
      </c>
      <c r="AE743" s="23">
        <v>5.5896274289801311E-2</v>
      </c>
      <c r="AF743" s="24">
        <v>100</v>
      </c>
      <c r="AG743" s="27">
        <v>9.0490770298035859</v>
      </c>
      <c r="AH743" s="27">
        <v>10.049077029803586</v>
      </c>
      <c r="AI743" s="27">
        <v>8.0468908035998243</v>
      </c>
      <c r="AJ743" s="27">
        <v>0.78361837430621106</v>
      </c>
      <c r="AK743" s="27">
        <v>1.7931521589425243</v>
      </c>
      <c r="AL743" s="27">
        <v>30.136594561253375</v>
      </c>
      <c r="AM743" s="27">
        <v>6.8447315623690077</v>
      </c>
      <c r="AN743" s="23">
        <v>0.15649003314011226</v>
      </c>
      <c r="AO743" s="23">
        <v>0</v>
      </c>
      <c r="AP743" s="23">
        <v>0.18552244702297183</v>
      </c>
      <c r="AQ743" s="24">
        <v>80.400000000000006</v>
      </c>
      <c r="AR743" s="65" t="s">
        <v>64</v>
      </c>
      <c r="AS743" s="157">
        <v>0.5</v>
      </c>
    </row>
    <row r="744" spans="1:45" ht="18" customHeight="1" x14ac:dyDescent="0.25">
      <c r="A744" s="16">
        <v>743</v>
      </c>
      <c r="B744" s="149" t="s">
        <v>1061</v>
      </c>
      <c r="C744" s="149" t="s">
        <v>691</v>
      </c>
      <c r="D744" s="4">
        <v>335.76475100000005</v>
      </c>
      <c r="E744" s="151" t="s">
        <v>874</v>
      </c>
      <c r="F744" s="151" t="s">
        <v>878</v>
      </c>
      <c r="G744" s="4" t="s">
        <v>873</v>
      </c>
      <c r="H744" s="70" t="s">
        <v>704</v>
      </c>
      <c r="I744" s="20">
        <v>122236.092728</v>
      </c>
      <c r="J744" s="20">
        <v>74752.914694000006</v>
      </c>
      <c r="K744" s="20">
        <v>47483.178033999997</v>
      </c>
      <c r="L744" s="20">
        <v>2761.443804</v>
      </c>
      <c r="M744" s="20">
        <v>1033.280567</v>
      </c>
      <c r="N744" s="20">
        <v>9078.433368</v>
      </c>
      <c r="O744" s="153">
        <v>6229.466128</v>
      </c>
      <c r="P744" s="21">
        <v>343.23175087548128</v>
      </c>
      <c r="Q744" s="20">
        <v>10505.792882</v>
      </c>
      <c r="R744" s="20">
        <v>771.23873600000002</v>
      </c>
      <c r="S744" s="20">
        <v>116866.35806100001</v>
      </c>
      <c r="T744" s="20">
        <v>96637.458371999994</v>
      </c>
      <c r="U744" s="20">
        <v>215489.04856200001</v>
      </c>
      <c r="V744" s="20">
        <v>0</v>
      </c>
      <c r="W744" s="20">
        <v>29055.818832000001</v>
      </c>
      <c r="X744" s="20">
        <v>0</v>
      </c>
      <c r="Y744" s="20">
        <v>29055.818832000001</v>
      </c>
      <c r="Z744" s="20">
        <v>186433.22972999999</v>
      </c>
      <c r="AA744" s="21">
        <v>10272.116831004098</v>
      </c>
      <c r="AB744" s="22">
        <v>0.38845464522217393</v>
      </c>
      <c r="AC744" s="22">
        <v>5.0962575692449698E-2</v>
      </c>
      <c r="AD744" s="23">
        <v>2.8908504490462179E-2</v>
      </c>
      <c r="AE744" s="23">
        <v>3.3413925924159336E-2</v>
      </c>
      <c r="AF744" s="24">
        <v>8.7860293302119175</v>
      </c>
      <c r="AG744" s="27">
        <v>3.022132665980549</v>
      </c>
      <c r="AH744" s="27">
        <v>4.022132665980549</v>
      </c>
      <c r="AI744" s="27">
        <v>3.6605598965898731</v>
      </c>
      <c r="AJ744" s="27">
        <v>1.3920435269076532</v>
      </c>
      <c r="AK744" s="27">
        <v>7.1153996212962856</v>
      </c>
      <c r="AL744" s="27">
        <v>158.49319675250337</v>
      </c>
      <c r="AM744" s="27">
        <v>1.2648934976896808</v>
      </c>
      <c r="AN744" s="23">
        <v>0.13483663799109552</v>
      </c>
      <c r="AO744" s="23">
        <v>0</v>
      </c>
      <c r="AP744" s="23">
        <v>0.15585107265523315</v>
      </c>
      <c r="AQ744" s="24">
        <v>85.199999999999989</v>
      </c>
      <c r="AR744" s="65" t="s">
        <v>64</v>
      </c>
      <c r="AS744" s="157">
        <v>0.5</v>
      </c>
    </row>
    <row r="745" spans="1:45" ht="18" customHeight="1" x14ac:dyDescent="0.25">
      <c r="A745" s="16">
        <v>744</v>
      </c>
      <c r="B745" s="149" t="s">
        <v>1062</v>
      </c>
      <c r="C745" s="149" t="s">
        <v>691</v>
      </c>
      <c r="D745" s="4">
        <v>759</v>
      </c>
      <c r="E745" s="151" t="s">
        <v>874</v>
      </c>
      <c r="F745" s="151" t="s">
        <v>876</v>
      </c>
      <c r="G745" s="4" t="s">
        <v>873</v>
      </c>
      <c r="H745" s="70" t="s">
        <v>704</v>
      </c>
      <c r="I745" s="20">
        <v>301093.72983199998</v>
      </c>
      <c r="J745" s="20">
        <v>112363.322163</v>
      </c>
      <c r="K745" s="20">
        <v>188730.40766900001</v>
      </c>
      <c r="L745" s="20">
        <v>178901.025964</v>
      </c>
      <c r="M745" s="20">
        <v>130519.477266</v>
      </c>
      <c r="N745" s="20">
        <v>173731.995566</v>
      </c>
      <c r="O745" s="153">
        <v>43164.497691999997</v>
      </c>
      <c r="P745" s="21">
        <v>654.00754078787884</v>
      </c>
      <c r="Q745" s="20">
        <v>0</v>
      </c>
      <c r="R745" s="20">
        <v>16752.231982000001</v>
      </c>
      <c r="S745" s="20">
        <v>82828.888164000004</v>
      </c>
      <c r="T745" s="20">
        <v>1976722.741004</v>
      </c>
      <c r="U745" s="20">
        <v>2061376.9244609999</v>
      </c>
      <c r="V745" s="20">
        <v>107004</v>
      </c>
      <c r="W745" s="20">
        <v>159697.02088</v>
      </c>
      <c r="X745" s="20">
        <v>1177216.9908199999</v>
      </c>
      <c r="Y745" s="20">
        <v>1391034.0116999999</v>
      </c>
      <c r="Z745" s="20">
        <v>670342.91276099999</v>
      </c>
      <c r="AA745" s="21">
        <v>10156.710799409091</v>
      </c>
      <c r="AB745" s="22">
        <v>0.62681613388065283</v>
      </c>
      <c r="AC745" s="22">
        <v>0.14335900556974174</v>
      </c>
      <c r="AD745" s="23">
        <v>2.0939643390684829E-2</v>
      </c>
      <c r="AE745" s="23">
        <v>6.4391667115886411E-2</v>
      </c>
      <c r="AF745" s="24">
        <v>1.3310809942330097</v>
      </c>
      <c r="AG745" s="27">
        <v>-0.4813372991707871</v>
      </c>
      <c r="AH745" s="27">
        <v>0.51866270082921295</v>
      </c>
      <c r="AI745" s="27">
        <v>0.51866270082921295</v>
      </c>
      <c r="AJ745" s="27">
        <v>-3.9170163134368394</v>
      </c>
      <c r="AK745" s="27">
        <v>100</v>
      </c>
      <c r="AL745" s="27">
        <v>17.973350067950363</v>
      </c>
      <c r="AM745" s="27">
        <v>0.15231965696872141</v>
      </c>
      <c r="AN745" s="23">
        <v>0.6748081804901942</v>
      </c>
      <c r="AO745" s="23">
        <v>1.756141473878337</v>
      </c>
      <c r="AP745" s="23">
        <v>2.0751081054480407</v>
      </c>
      <c r="AQ745" s="24">
        <v>49.6</v>
      </c>
      <c r="AR745" s="65" t="s">
        <v>78</v>
      </c>
      <c r="AS745" s="157">
        <v>0.2</v>
      </c>
    </row>
    <row r="746" spans="1:45" ht="18" customHeight="1" x14ac:dyDescent="0.25">
      <c r="A746" s="16">
        <v>745</v>
      </c>
      <c r="B746" s="149" t="s">
        <v>1063</v>
      </c>
      <c r="C746" s="149" t="s">
        <v>691</v>
      </c>
      <c r="D746" s="4">
        <v>18.900000000000002</v>
      </c>
      <c r="E746" s="151" t="s">
        <v>848</v>
      </c>
      <c r="F746" s="151" t="s">
        <v>864</v>
      </c>
      <c r="G746" s="4" t="s">
        <v>865</v>
      </c>
      <c r="H746" s="70" t="s">
        <v>704</v>
      </c>
      <c r="I746" s="20">
        <v>146156.743242</v>
      </c>
      <c r="J746" s="20">
        <v>141479.94300500001</v>
      </c>
      <c r="K746" s="20">
        <v>4676.8002370000013</v>
      </c>
      <c r="L746" s="20">
        <v>-9075.4736339999999</v>
      </c>
      <c r="M746" s="20">
        <v>4253.3035220000002</v>
      </c>
      <c r="N746" s="20">
        <v>-9374.0704850000002</v>
      </c>
      <c r="O746" s="153">
        <v>-13627.374007</v>
      </c>
      <c r="P746" s="21">
        <v>-3028.3053348888889</v>
      </c>
      <c r="Q746" s="20">
        <v>28400.799288999999</v>
      </c>
      <c r="R746" s="20">
        <v>27013.377148</v>
      </c>
      <c r="S746" s="20">
        <v>61551.461689999996</v>
      </c>
      <c r="T746" s="20">
        <v>47437.395150999997</v>
      </c>
      <c r="U746" s="20">
        <v>126518.151228</v>
      </c>
      <c r="V746" s="20">
        <v>20154.891967</v>
      </c>
      <c r="W746" s="20">
        <v>154471.016905</v>
      </c>
      <c r="X746" s="20">
        <v>34907.684412000002</v>
      </c>
      <c r="Y746" s="20">
        <v>206526.750833</v>
      </c>
      <c r="Z746" s="20">
        <v>-80008.599604999996</v>
      </c>
      <c r="AA746" s="21">
        <v>-17779.688801111111</v>
      </c>
      <c r="AB746" s="22">
        <v>3.1998525235721477E-2</v>
      </c>
      <c r="AC746" s="22">
        <v>-9.3238079234130064E-2</v>
      </c>
      <c r="AD746" s="23">
        <v>-0.1077108215282243</v>
      </c>
      <c r="AE746" s="23">
        <v>0.17032386611286696</v>
      </c>
      <c r="AF746" s="24">
        <v>-2.2039505143503368</v>
      </c>
      <c r="AG746" s="27">
        <v>-0.60153391281256163</v>
      </c>
      <c r="AH746" s="27">
        <v>0.39846608718743837</v>
      </c>
      <c r="AI746" s="27">
        <v>0.21460765304204427</v>
      </c>
      <c r="AJ746" s="27">
        <v>-1.5729384724648996</v>
      </c>
      <c r="AK746" s="27">
        <v>4.9815479333990798</v>
      </c>
      <c r="AL746" s="27">
        <v>5.4105320649558646</v>
      </c>
      <c r="AM746" s="27">
        <v>3.0810448756041984</v>
      </c>
      <c r="AN746" s="23">
        <v>1.6323883081473065</v>
      </c>
      <c r="AO746" s="23">
        <v>-0.43629915514504902</v>
      </c>
      <c r="AP746" s="23">
        <v>-2.5813069076651289</v>
      </c>
      <c r="AQ746" s="24">
        <v>34</v>
      </c>
      <c r="AR746" s="65" t="s">
        <v>80</v>
      </c>
      <c r="AS746" s="157">
        <v>0</v>
      </c>
    </row>
    <row r="747" spans="1:45" ht="18" customHeight="1" x14ac:dyDescent="0.25">
      <c r="A747" s="16">
        <v>746</v>
      </c>
      <c r="B747" s="149" t="s">
        <v>1064</v>
      </c>
      <c r="C747" s="149" t="s">
        <v>691</v>
      </c>
      <c r="D747" s="4">
        <v>108.12128030000001</v>
      </c>
      <c r="E747" s="151" t="s">
        <v>833</v>
      </c>
      <c r="F747" s="151" t="s">
        <v>835</v>
      </c>
      <c r="G747" s="4" t="s">
        <v>836</v>
      </c>
      <c r="H747" s="70" t="s">
        <v>704</v>
      </c>
      <c r="I747" s="20">
        <v>71088.187212999997</v>
      </c>
      <c r="J747" s="20">
        <v>58719.167891999998</v>
      </c>
      <c r="K747" s="20">
        <v>12369.019320999998</v>
      </c>
      <c r="L747" s="20">
        <v>4495.4434840000004</v>
      </c>
      <c r="M747" s="20">
        <v>108.96933</v>
      </c>
      <c r="N747" s="20">
        <v>3749.6459529999997</v>
      </c>
      <c r="O747" s="153">
        <v>3640.6766229999998</v>
      </c>
      <c r="P747" s="21">
        <v>407.43308825117566</v>
      </c>
      <c r="Q747" s="20">
        <v>41618.709426000001</v>
      </c>
      <c r="R747" s="20">
        <v>1974.8708389999999</v>
      </c>
      <c r="S747" s="20">
        <v>79290.907351999995</v>
      </c>
      <c r="T747" s="20">
        <v>69053.479686000006</v>
      </c>
      <c r="U747" s="20">
        <v>152608.16005100001</v>
      </c>
      <c r="V747" s="20">
        <v>18000</v>
      </c>
      <c r="W747" s="20">
        <v>60961.686757000003</v>
      </c>
      <c r="X747" s="20">
        <v>767.49808399999995</v>
      </c>
      <c r="Y747" s="20">
        <v>62029.953137999997</v>
      </c>
      <c r="Z747" s="20">
        <v>90578.206913000002</v>
      </c>
      <c r="AA747" s="21">
        <v>10136.73072133701</v>
      </c>
      <c r="AB747" s="22">
        <v>0.17399542463980652</v>
      </c>
      <c r="AC747" s="22">
        <v>5.121352457745925E-2</v>
      </c>
      <c r="AD747" s="23">
        <v>2.3856369291021692E-2</v>
      </c>
      <c r="AE747" s="23">
        <v>4.0193736960335888E-2</v>
      </c>
      <c r="AF747" s="24">
        <v>34.410103769565254</v>
      </c>
      <c r="AG747" s="27">
        <v>0.30066787141343848</v>
      </c>
      <c r="AH747" s="27">
        <v>1.3006678714134385</v>
      </c>
      <c r="AI747" s="27">
        <v>0.61796515040939604</v>
      </c>
      <c r="AJ747" s="27">
        <v>3.8784075320907028</v>
      </c>
      <c r="AK747" s="27">
        <v>1.4108839198006706</v>
      </c>
      <c r="AL747" s="27">
        <v>35.996372931911019</v>
      </c>
      <c r="AM747" s="27">
        <v>1.0294656769832919</v>
      </c>
      <c r="AN747" s="23">
        <v>0.40646550693796618</v>
      </c>
      <c r="AO747" s="23">
        <v>8.4733194678624935E-3</v>
      </c>
      <c r="AP747" s="23">
        <v>0.68482204773140976</v>
      </c>
      <c r="AQ747" s="24">
        <v>78.400000000000006</v>
      </c>
      <c r="AR747" s="65" t="s">
        <v>66</v>
      </c>
      <c r="AS747" s="157">
        <v>0.5</v>
      </c>
    </row>
    <row r="748" spans="1:45" ht="18" customHeight="1" x14ac:dyDescent="0.25">
      <c r="A748" s="16">
        <v>747</v>
      </c>
      <c r="B748" s="149" t="s">
        <v>1065</v>
      </c>
      <c r="C748" s="149" t="s">
        <v>691</v>
      </c>
      <c r="D748" s="4">
        <v>43.846000000000004</v>
      </c>
      <c r="E748" s="151" t="s">
        <v>833</v>
      </c>
      <c r="F748" s="151" t="s">
        <v>835</v>
      </c>
      <c r="G748" s="4" t="s">
        <v>836</v>
      </c>
      <c r="H748" s="70" t="s">
        <v>704</v>
      </c>
      <c r="I748" s="20">
        <v>153425.44326999999</v>
      </c>
      <c r="J748" s="20">
        <v>116748.822994</v>
      </c>
      <c r="K748" s="20">
        <v>36676.620276000001</v>
      </c>
      <c r="L748" s="20">
        <v>9103.9480289999992</v>
      </c>
      <c r="M748" s="20">
        <v>1999.059951</v>
      </c>
      <c r="N748" s="20">
        <v>11034.900733999999</v>
      </c>
      <c r="O748" s="153">
        <v>7226.4789579999997</v>
      </c>
      <c r="P748" s="21">
        <v>1812.9651174109383</v>
      </c>
      <c r="Q748" s="20">
        <v>11045.514243</v>
      </c>
      <c r="R748" s="20">
        <v>5153.5330000000004</v>
      </c>
      <c r="S748" s="20">
        <v>17396.542600000001</v>
      </c>
      <c r="T748" s="20">
        <v>72512.980937999993</v>
      </c>
      <c r="U748" s="20">
        <v>102844.87031499999</v>
      </c>
      <c r="V748" s="20">
        <v>20877.402979999999</v>
      </c>
      <c r="W748" s="20">
        <v>44173.660037000001</v>
      </c>
      <c r="X748" s="20">
        <v>7450.9324500000002</v>
      </c>
      <c r="Y748" s="20">
        <v>51645.842487000002</v>
      </c>
      <c r="Z748" s="20">
        <v>51199.027827999998</v>
      </c>
      <c r="AA748" s="21">
        <v>12844.713454089313</v>
      </c>
      <c r="AB748" s="22">
        <v>0.23905174718287131</v>
      </c>
      <c r="AC748" s="22">
        <v>4.7100916275553809E-2</v>
      </c>
      <c r="AD748" s="23">
        <v>7.0265818177088143E-2</v>
      </c>
      <c r="AE748" s="23">
        <v>0.14114484716930395</v>
      </c>
      <c r="AF748" s="24">
        <v>5.5200449233550772</v>
      </c>
      <c r="AG748" s="27">
        <v>-0.60617837450126166</v>
      </c>
      <c r="AH748" s="27">
        <v>0.39382162549873839</v>
      </c>
      <c r="AI748" s="27">
        <v>0.14377410320268591</v>
      </c>
      <c r="AJ748" s="27">
        <v>-5.7297221641191394</v>
      </c>
      <c r="AK748" s="27">
        <v>10.569795160781091</v>
      </c>
      <c r="AL748" s="27">
        <v>29.770924775294926</v>
      </c>
      <c r="AM748" s="27">
        <v>2.1158341759688755</v>
      </c>
      <c r="AN748" s="23">
        <v>0.50217227489145289</v>
      </c>
      <c r="AO748" s="23">
        <v>0.14552878767602681</v>
      </c>
      <c r="AP748" s="23">
        <v>1.0087270145148273</v>
      </c>
      <c r="AQ748" s="24">
        <v>65.2</v>
      </c>
      <c r="AR748" s="65" t="s">
        <v>71</v>
      </c>
      <c r="AS748" s="157">
        <v>0.3</v>
      </c>
    </row>
    <row r="749" spans="1:45" ht="18" customHeight="1" x14ac:dyDescent="0.25">
      <c r="A749" s="16">
        <v>748</v>
      </c>
      <c r="B749" s="149" t="s">
        <v>1066</v>
      </c>
      <c r="C749" s="149" t="s">
        <v>691</v>
      </c>
      <c r="D749" s="4">
        <v>72.516390999999999</v>
      </c>
      <c r="E749" s="151" t="s">
        <v>833</v>
      </c>
      <c r="F749" s="151" t="s">
        <v>835</v>
      </c>
      <c r="G749" s="4" t="s">
        <v>836</v>
      </c>
      <c r="H749" s="70" t="s">
        <v>704</v>
      </c>
      <c r="I749" s="20">
        <v>216808.350236</v>
      </c>
      <c r="J749" s="20">
        <v>172123.40771199999</v>
      </c>
      <c r="K749" s="20">
        <v>44684.942523999991</v>
      </c>
      <c r="L749" s="20">
        <v>6203.6808490000003</v>
      </c>
      <c r="M749" s="20">
        <v>4635.9109689999996</v>
      </c>
      <c r="N749" s="20">
        <v>9057.9668789999996</v>
      </c>
      <c r="O749" s="153">
        <v>3458.411486</v>
      </c>
      <c r="P749" s="21">
        <v>376.76241691895558</v>
      </c>
      <c r="Q749" s="20">
        <v>29366.06005</v>
      </c>
      <c r="R749" s="20">
        <v>7814.7405950000002</v>
      </c>
      <c r="S749" s="20">
        <v>43776.293833999996</v>
      </c>
      <c r="T749" s="20">
        <v>190693.53758800001</v>
      </c>
      <c r="U749" s="20">
        <v>257781.53420600001</v>
      </c>
      <c r="V749" s="20">
        <v>29272.14501</v>
      </c>
      <c r="W749" s="20">
        <v>82789.271519999995</v>
      </c>
      <c r="X749" s="20">
        <v>16647.111863999999</v>
      </c>
      <c r="Y749" s="20">
        <v>101685.425279</v>
      </c>
      <c r="Z749" s="20">
        <v>156096.10892699999</v>
      </c>
      <c r="AA749" s="21">
        <v>17005.248655070271</v>
      </c>
      <c r="AB749" s="22">
        <v>0.20610342025738207</v>
      </c>
      <c r="AC749" s="22">
        <v>1.5951468115667378E-2</v>
      </c>
      <c r="AD749" s="23">
        <v>1.3416055950835844E-2</v>
      </c>
      <c r="AE749" s="23">
        <v>2.2155654678217271E-2</v>
      </c>
      <c r="AF749" s="24">
        <v>1.9538698951662288</v>
      </c>
      <c r="AG749" s="27">
        <v>-0.471232286137164</v>
      </c>
      <c r="AH749" s="27">
        <v>0.52876771386283605</v>
      </c>
      <c r="AI749" s="27">
        <v>0.17405919292959129</v>
      </c>
      <c r="AJ749" s="27">
        <v>-5.5573392008424607</v>
      </c>
      <c r="AK749" s="27">
        <v>5.8613040843386814</v>
      </c>
      <c r="AL749" s="27">
        <v>27.743512097473531</v>
      </c>
      <c r="AM749" s="27">
        <v>1.1369465005385864</v>
      </c>
      <c r="AN749" s="23">
        <v>0.39446357394141546</v>
      </c>
      <c r="AO749" s="23">
        <v>0.10664655242486024</v>
      </c>
      <c r="AP749" s="23">
        <v>0.65142831540121393</v>
      </c>
      <c r="AQ749" s="24">
        <v>58.800000000000004</v>
      </c>
      <c r="AR749" s="65" t="s">
        <v>75</v>
      </c>
      <c r="AS749" s="157">
        <v>0.2</v>
      </c>
    </row>
    <row r="750" spans="1:45" ht="18" customHeight="1" x14ac:dyDescent="0.25">
      <c r="A750" s="16">
        <v>749</v>
      </c>
      <c r="B750" s="149" t="s">
        <v>1067</v>
      </c>
      <c r="C750" s="149" t="s">
        <v>691</v>
      </c>
      <c r="D750" s="4">
        <v>12.42</v>
      </c>
      <c r="E750" s="151" t="s">
        <v>844</v>
      </c>
      <c r="F750" s="151" t="s">
        <v>845</v>
      </c>
      <c r="G750" s="4" t="s">
        <v>904</v>
      </c>
      <c r="H750" s="70" t="s">
        <v>704</v>
      </c>
      <c r="I750" s="20">
        <v>0</v>
      </c>
      <c r="J750" s="20">
        <v>0</v>
      </c>
      <c r="K750" s="20" t="e">
        <v>#N/A</v>
      </c>
      <c r="L750" s="20">
        <v>-170.82080400000001</v>
      </c>
      <c r="M750" s="20">
        <v>2450.6272650000001</v>
      </c>
      <c r="N750" s="20">
        <v>-3862.570256</v>
      </c>
      <c r="O750" s="153">
        <v>-6395.5646710000001</v>
      </c>
      <c r="P750" s="21">
        <v>-1400.9999279299013</v>
      </c>
      <c r="Q750" s="20">
        <v>46564.143051999999</v>
      </c>
      <c r="R750" s="20">
        <v>1687.4935640000001</v>
      </c>
      <c r="S750" s="20">
        <v>74372.781419999999</v>
      </c>
      <c r="T750" s="20">
        <v>88691.332720000006</v>
      </c>
      <c r="U750" s="20">
        <v>163172.11413999999</v>
      </c>
      <c r="V750" s="20">
        <v>32557.150423999999</v>
      </c>
      <c r="W750" s="20">
        <v>75421.955197000003</v>
      </c>
      <c r="X750" s="20">
        <v>72597.459273</v>
      </c>
      <c r="Y750" s="20">
        <v>166204.61420899999</v>
      </c>
      <c r="Z750" s="20">
        <v>-3032.5000690000002</v>
      </c>
      <c r="AA750" s="21">
        <v>-664.2935529025192</v>
      </c>
      <c r="AB750" s="22">
        <v>0</v>
      </c>
      <c r="AC750" s="22">
        <v>0</v>
      </c>
      <c r="AD750" s="23">
        <v>-3.9195206268594837E-2</v>
      </c>
      <c r="AE750" s="23">
        <v>2.1090072631421264</v>
      </c>
      <c r="AF750" s="24">
        <v>-1.5761557504747667</v>
      </c>
      <c r="AG750" s="27">
        <v>-1.3910721012994048E-2</v>
      </c>
      <c r="AH750" s="27">
        <v>0.98608927898700593</v>
      </c>
      <c r="AI750" s="27">
        <v>0.3687074711251469</v>
      </c>
      <c r="AJ750" s="27">
        <v>0</v>
      </c>
      <c r="AK750" s="27">
        <v>0</v>
      </c>
      <c r="AL750" s="27">
        <v>0</v>
      </c>
      <c r="AM750" s="27">
        <v>0</v>
      </c>
      <c r="AN750" s="23">
        <v>1.0185846710694584</v>
      </c>
      <c r="AO750" s="23">
        <v>-23.939804656604608</v>
      </c>
      <c r="AP750" s="23">
        <v>-54.807785796294397</v>
      </c>
      <c r="AQ750" s="24">
        <v>35.6</v>
      </c>
      <c r="AR750" s="65" t="s">
        <v>80</v>
      </c>
      <c r="AS750" s="157">
        <v>0</v>
      </c>
    </row>
    <row r="751" spans="1:45" ht="18" customHeight="1" x14ac:dyDescent="0.25">
      <c r="A751" s="16">
        <v>750</v>
      </c>
      <c r="B751" s="149" t="s">
        <v>1068</v>
      </c>
      <c r="C751" s="149" t="s">
        <v>691</v>
      </c>
      <c r="D751" s="4">
        <v>4.9572662999999997</v>
      </c>
      <c r="E751" s="151" t="s">
        <v>848</v>
      </c>
      <c r="F751" s="151" t="s">
        <v>894</v>
      </c>
      <c r="G751" s="4" t="s">
        <v>893</v>
      </c>
      <c r="H751" s="70" t="s">
        <v>704</v>
      </c>
      <c r="I751" s="20">
        <v>43283.993767</v>
      </c>
      <c r="J751" s="20">
        <v>43805.973123000003</v>
      </c>
      <c r="K751" s="20">
        <v>-521.97935599999812</v>
      </c>
      <c r="L751" s="20">
        <v>-5889.0628509999997</v>
      </c>
      <c r="M751" s="20">
        <v>2906.3100509999999</v>
      </c>
      <c r="N751" s="20">
        <v>-7172.8665149999997</v>
      </c>
      <c r="O751" s="153">
        <v>-10079.176566</v>
      </c>
      <c r="P751" s="21">
        <v>-10369.384530865327</v>
      </c>
      <c r="Q751" s="20">
        <v>16956.601503000002</v>
      </c>
      <c r="R751" s="20">
        <v>890.13025500000003</v>
      </c>
      <c r="S751" s="20">
        <v>21993.933282000002</v>
      </c>
      <c r="T751" s="20">
        <v>16612.914820999998</v>
      </c>
      <c r="U751" s="20">
        <v>40512.832777000003</v>
      </c>
      <c r="V751" s="20">
        <v>31428.718689000001</v>
      </c>
      <c r="W751" s="20">
        <v>67124.728241999997</v>
      </c>
      <c r="X751" s="20">
        <v>675.70500000000004</v>
      </c>
      <c r="Y751" s="20">
        <v>67800.433241999999</v>
      </c>
      <c r="Z751" s="20">
        <v>-27287.600465</v>
      </c>
      <c r="AA751" s="21">
        <v>-28073.287564055212</v>
      </c>
      <c r="AB751" s="22">
        <v>-1.2059408353347435E-2</v>
      </c>
      <c r="AC751" s="22">
        <v>-0.23286151967068322</v>
      </c>
      <c r="AD751" s="23">
        <v>-0.24878972599818205</v>
      </c>
      <c r="AE751" s="23">
        <v>0.36936837223660957</v>
      </c>
      <c r="AF751" s="24">
        <v>-2.4680321057046091</v>
      </c>
      <c r="AG751" s="27">
        <v>-0.67234231172293413</v>
      </c>
      <c r="AH751" s="27">
        <v>0.32765768827706598</v>
      </c>
      <c r="AI751" s="27">
        <v>7.5044352668948863E-2</v>
      </c>
      <c r="AJ751" s="27">
        <v>-0.95907891286566427</v>
      </c>
      <c r="AK751" s="27">
        <v>2.5834170317235885</v>
      </c>
      <c r="AL751" s="27">
        <v>48.626584169976333</v>
      </c>
      <c r="AM751" s="27">
        <v>2.6054424665011653</v>
      </c>
      <c r="AN751" s="23">
        <v>1.6735544911214342</v>
      </c>
      <c r="AO751" s="23">
        <v>-2.4762345845201088E-2</v>
      </c>
      <c r="AP751" s="23">
        <v>-2.4846608747794856</v>
      </c>
      <c r="AQ751" s="24">
        <v>40.799999999999997</v>
      </c>
      <c r="AR751" s="65" t="s">
        <v>80</v>
      </c>
      <c r="AS751" s="157">
        <v>0</v>
      </c>
    </row>
    <row r="752" spans="1:45" ht="18" customHeight="1" x14ac:dyDescent="0.25">
      <c r="A752" s="16">
        <v>751</v>
      </c>
      <c r="B752" s="149" t="s">
        <v>1069</v>
      </c>
      <c r="C752" s="149" t="s">
        <v>691</v>
      </c>
      <c r="D752" s="4">
        <v>83.804700000000011</v>
      </c>
      <c r="E752" s="151" t="s">
        <v>869</v>
      </c>
      <c r="F752" s="151" t="s">
        <v>891</v>
      </c>
      <c r="G752" s="4" t="s">
        <v>892</v>
      </c>
      <c r="H752" s="70" t="s">
        <v>704</v>
      </c>
      <c r="I752" s="20">
        <v>32812.349466</v>
      </c>
      <c r="J752" s="20">
        <v>24473.131600000001</v>
      </c>
      <c r="K752" s="20">
        <v>8339.2178660000009</v>
      </c>
      <c r="L752" s="20">
        <v>613.86610599999995</v>
      </c>
      <c r="M752" s="20">
        <v>0</v>
      </c>
      <c r="N752" s="20">
        <v>2679.5549930000002</v>
      </c>
      <c r="O752" s="153">
        <v>2046.965594</v>
      </c>
      <c r="P752" s="21">
        <v>239.36918599076185</v>
      </c>
      <c r="Q752" s="20">
        <v>4598.709691</v>
      </c>
      <c r="R752" s="20">
        <v>8029.7210210000003</v>
      </c>
      <c r="S752" s="20">
        <v>60382.234600999996</v>
      </c>
      <c r="T752" s="20">
        <v>30345.747101000001</v>
      </c>
      <c r="U752" s="20">
        <v>91435.528114999994</v>
      </c>
      <c r="V752" s="20">
        <v>0</v>
      </c>
      <c r="W752" s="20">
        <v>3894.4426739999999</v>
      </c>
      <c r="X752" s="20">
        <v>0</v>
      </c>
      <c r="Y752" s="20">
        <v>3894.4426739999999</v>
      </c>
      <c r="Z752" s="20">
        <v>87541.085441000003</v>
      </c>
      <c r="AA752" s="21">
        <v>10236.927491200375</v>
      </c>
      <c r="AB752" s="22">
        <v>0.25414875806565024</v>
      </c>
      <c r="AC752" s="22">
        <v>6.2383999540205314E-2</v>
      </c>
      <c r="AD752" s="23">
        <v>2.2386982786663595E-2</v>
      </c>
      <c r="AE752" s="23">
        <v>2.338291310517953E-2</v>
      </c>
      <c r="AF752" s="24">
        <v>100</v>
      </c>
      <c r="AG752" s="27">
        <v>14.504717787765285</v>
      </c>
      <c r="AH752" s="27">
        <v>15.504717787765284</v>
      </c>
      <c r="AI752" s="27">
        <v>14.323878813885448</v>
      </c>
      <c r="AJ752" s="27">
        <v>0.58087505895794045</v>
      </c>
      <c r="AK752" s="27">
        <v>5.3217387581337539</v>
      </c>
      <c r="AL752" s="27">
        <v>4.0863623256880768</v>
      </c>
      <c r="AM752" s="27">
        <v>1.0812832966936152</v>
      </c>
      <c r="AN752" s="23">
        <v>4.2592225957309438E-2</v>
      </c>
      <c r="AO752" s="23">
        <v>0</v>
      </c>
      <c r="AP752" s="23">
        <v>4.4487027484080427E-2</v>
      </c>
      <c r="AQ752" s="24">
        <v>77.2</v>
      </c>
      <c r="AR752" s="65" t="s">
        <v>66</v>
      </c>
      <c r="AS752" s="157">
        <v>0.5</v>
      </c>
    </row>
    <row r="753" spans="1:45" ht="18" customHeight="1" x14ac:dyDescent="0.25">
      <c r="A753" s="16">
        <v>752</v>
      </c>
      <c r="B753" s="149" t="s">
        <v>1070</v>
      </c>
      <c r="C753" s="149" t="s">
        <v>691</v>
      </c>
      <c r="D753" s="4">
        <v>101.14999999999999</v>
      </c>
      <c r="E753" s="151" t="s">
        <v>833</v>
      </c>
      <c r="F753" s="151" t="s">
        <v>835</v>
      </c>
      <c r="G753" s="4" t="s">
        <v>836</v>
      </c>
      <c r="H753" s="70" t="s">
        <v>704</v>
      </c>
      <c r="I753" s="20">
        <v>120468.54702100001</v>
      </c>
      <c r="J753" s="20">
        <v>80451.859353000007</v>
      </c>
      <c r="K753" s="20">
        <v>40016.687667999999</v>
      </c>
      <c r="L753" s="20">
        <v>6754.5248069999998</v>
      </c>
      <c r="M753" s="20">
        <v>0</v>
      </c>
      <c r="N753" s="20">
        <v>11066.134706000001</v>
      </c>
      <c r="O753" s="153">
        <v>8831.9077639999996</v>
      </c>
      <c r="P753" s="21">
        <v>5046.8044365714286</v>
      </c>
      <c r="Q753" s="20">
        <v>16548.419239999999</v>
      </c>
      <c r="R753" s="20" t="e">
        <v>#N/A</v>
      </c>
      <c r="S753" s="20">
        <v>45905.453404</v>
      </c>
      <c r="T753" s="20">
        <v>21516.926232999998</v>
      </c>
      <c r="U753" s="20">
        <v>79567.811212000001</v>
      </c>
      <c r="V753" s="20">
        <v>0</v>
      </c>
      <c r="W753" s="20">
        <v>20034.277302999999</v>
      </c>
      <c r="X753" s="20">
        <v>0</v>
      </c>
      <c r="Y753" s="20">
        <v>28625.186022999998</v>
      </c>
      <c r="Z753" s="20">
        <v>50942.625188999998</v>
      </c>
      <c r="AA753" s="21">
        <v>29110.071536571428</v>
      </c>
      <c r="AB753" s="22">
        <v>0.332175398953092</v>
      </c>
      <c r="AC753" s="22">
        <v>7.3312976560267029E-2</v>
      </c>
      <c r="AD753" s="23">
        <v>0.1109985008946434</v>
      </c>
      <c r="AE753" s="23">
        <v>0.17336970231182877</v>
      </c>
      <c r="AF753" s="24">
        <v>100</v>
      </c>
      <c r="AG753" s="27">
        <v>1.2913456128076037</v>
      </c>
      <c r="AH753" s="27">
        <v>2.291345612807604</v>
      </c>
      <c r="AI753" s="27">
        <v>1.4653403125055069</v>
      </c>
      <c r="AJ753" s="27">
        <v>4.6564774075479125</v>
      </c>
      <c r="AK753" s="27">
        <v>4.8616038901489667</v>
      </c>
      <c r="AL753" s="27" t="e">
        <v>#N/A</v>
      </c>
      <c r="AM753" s="27">
        <v>5.598780500359771</v>
      </c>
      <c r="AN753" s="23">
        <v>0.35975836945836331</v>
      </c>
      <c r="AO753" s="23">
        <v>0</v>
      </c>
      <c r="AP753" s="23">
        <v>0.56191030432371614</v>
      </c>
      <c r="AQ753" s="24" t="e">
        <v>#N/A</v>
      </c>
      <c r="AR753" s="65" t="e">
        <v>#N/A</v>
      </c>
      <c r="AS753" s="157" t="e">
        <v>#N/A</v>
      </c>
    </row>
    <row r="754" spans="1:45" ht="18" customHeight="1" x14ac:dyDescent="0.25">
      <c r="A754" s="16">
        <v>753</v>
      </c>
      <c r="B754" s="149" t="s">
        <v>1071</v>
      </c>
      <c r="C754" s="149" t="s">
        <v>691</v>
      </c>
      <c r="D754" s="4">
        <v>10</v>
      </c>
      <c r="E754" s="151" t="s">
        <v>844</v>
      </c>
      <c r="F754" s="151" t="s">
        <v>856</v>
      </c>
      <c r="G754" s="4" t="s">
        <v>862</v>
      </c>
      <c r="H754" s="70" t="s">
        <v>704</v>
      </c>
      <c r="I754" s="20">
        <v>174307.32844799999</v>
      </c>
      <c r="J754" s="20">
        <v>157293.92104799999</v>
      </c>
      <c r="K754" s="20">
        <v>17013.4074</v>
      </c>
      <c r="L754" s="20">
        <v>3626.6133500000001</v>
      </c>
      <c r="M754" s="20">
        <v>2376.6812199999999</v>
      </c>
      <c r="N754" s="20">
        <v>4571.2867420000002</v>
      </c>
      <c r="O754" s="153">
        <v>1732.2764179999999</v>
      </c>
      <c r="P754" s="21">
        <v>346.45528359999997</v>
      </c>
      <c r="Q754" s="20">
        <v>924.00561200000004</v>
      </c>
      <c r="R754" s="20">
        <v>25247.292839999998</v>
      </c>
      <c r="S754" s="20">
        <v>49759.110805999997</v>
      </c>
      <c r="T754" s="20">
        <v>46567.474581000002</v>
      </c>
      <c r="U754" s="20">
        <v>98012.533370000005</v>
      </c>
      <c r="V754" s="20">
        <v>4168</v>
      </c>
      <c r="W754" s="20">
        <v>26645.661864000002</v>
      </c>
      <c r="X754" s="20">
        <v>16664</v>
      </c>
      <c r="Y754" s="20">
        <v>45114.661864000002</v>
      </c>
      <c r="Z754" s="20">
        <v>52897.871506000003</v>
      </c>
      <c r="AA754" s="21">
        <v>10579.5743012</v>
      </c>
      <c r="AB754" s="22">
        <v>9.7605806660478439E-2</v>
      </c>
      <c r="AC754" s="22">
        <v>9.9380584478224003E-3</v>
      </c>
      <c r="AD754" s="23">
        <v>1.7674029620891533E-2</v>
      </c>
      <c r="AE754" s="23">
        <v>3.2747563723873357E-2</v>
      </c>
      <c r="AF754" s="24">
        <v>1.923390778507519</v>
      </c>
      <c r="AG754" s="27">
        <v>0.86743759865945558</v>
      </c>
      <c r="AH754" s="27">
        <v>1.8674375986594556</v>
      </c>
      <c r="AI754" s="27">
        <v>1.8327600734129017</v>
      </c>
      <c r="AJ754" s="27">
        <v>7.5413811623440585</v>
      </c>
      <c r="AK754" s="27">
        <v>170.23048237503559</v>
      </c>
      <c r="AL754" s="27">
        <v>6.904000739906655</v>
      </c>
      <c r="AM754" s="27">
        <v>3.743113192552622</v>
      </c>
      <c r="AN754" s="23">
        <v>0.46029482468013466</v>
      </c>
      <c r="AO754" s="23">
        <v>0.31502212708331501</v>
      </c>
      <c r="AP754" s="23">
        <v>0.85286346273654545</v>
      </c>
      <c r="AQ754" s="24">
        <v>66.800000000000011</v>
      </c>
      <c r="AR754" s="65" t="s">
        <v>71</v>
      </c>
      <c r="AS754" s="157">
        <v>0.3</v>
      </c>
    </row>
    <row r="755" spans="1:45" ht="18" customHeight="1" x14ac:dyDescent="0.25">
      <c r="A755" s="16">
        <v>754</v>
      </c>
      <c r="B755" s="149" t="s">
        <v>1072</v>
      </c>
      <c r="C755" s="149" t="s">
        <v>691</v>
      </c>
      <c r="D755" s="4">
        <v>38</v>
      </c>
      <c r="E755" s="151" t="s">
        <v>833</v>
      </c>
      <c r="F755" s="151" t="s">
        <v>835</v>
      </c>
      <c r="G755" s="4" t="s">
        <v>836</v>
      </c>
      <c r="H755" s="70" t="s">
        <v>704</v>
      </c>
      <c r="I755" s="20">
        <v>626675.653192</v>
      </c>
      <c r="J755" s="20">
        <v>581329.46697199997</v>
      </c>
      <c r="K755" s="20">
        <v>45346.186220000011</v>
      </c>
      <c r="L755" s="20">
        <v>13637.799013</v>
      </c>
      <c r="M755" s="20">
        <v>2333.1421850000002</v>
      </c>
      <c r="N755" s="20">
        <v>14410.481002</v>
      </c>
      <c r="O755" s="153">
        <v>9892.0167039999997</v>
      </c>
      <c r="P755" s="21">
        <v>2473.0041759999999</v>
      </c>
      <c r="Q755" s="20">
        <v>140063.70410900001</v>
      </c>
      <c r="R755" s="20">
        <v>10361.713748</v>
      </c>
      <c r="S755" s="20">
        <v>160434.64091799999</v>
      </c>
      <c r="T755" s="20">
        <v>58478.493575</v>
      </c>
      <c r="U755" s="20">
        <v>222851.90815100001</v>
      </c>
      <c r="V755" s="20">
        <v>48908.643759999999</v>
      </c>
      <c r="W755" s="20">
        <v>64759.891447000002</v>
      </c>
      <c r="X755" s="20">
        <v>0</v>
      </c>
      <c r="Y755" s="20">
        <v>64759.891447000002</v>
      </c>
      <c r="Z755" s="20">
        <v>158092.01670400001</v>
      </c>
      <c r="AA755" s="21">
        <v>39523.004176000002</v>
      </c>
      <c r="AB755" s="22">
        <v>7.2359897802040371E-2</v>
      </c>
      <c r="AC755" s="22">
        <v>1.5784906679579106E-2</v>
      </c>
      <c r="AD755" s="23">
        <v>4.4388297080666529E-2</v>
      </c>
      <c r="AE755" s="23">
        <v>6.2571260144787019E-2</v>
      </c>
      <c r="AF755" s="24">
        <v>6.1764264066915402</v>
      </c>
      <c r="AG755" s="27">
        <v>1.4773766189725772</v>
      </c>
      <c r="AH755" s="27">
        <v>2.4773766189725772</v>
      </c>
      <c r="AI755" s="27">
        <v>0.31456100919612734</v>
      </c>
      <c r="AJ755" s="27">
        <v>6.5500631740034176</v>
      </c>
      <c r="AK755" s="27">
        <v>4.1504647522358775</v>
      </c>
      <c r="AL755" s="27">
        <v>60.479923344047201</v>
      </c>
      <c r="AM755" s="27">
        <v>10.716343990432554</v>
      </c>
      <c r="AN755" s="23">
        <v>0.29059608232351319</v>
      </c>
      <c r="AO755" s="23">
        <v>0</v>
      </c>
      <c r="AP755" s="23">
        <v>0.40963416620999726</v>
      </c>
      <c r="AQ755" s="24">
        <v>79.199999999999989</v>
      </c>
      <c r="AR755" s="65" t="s">
        <v>66</v>
      </c>
      <c r="AS755" s="157">
        <v>0.5</v>
      </c>
    </row>
    <row r="756" spans="1:45" ht="18" customHeight="1" x14ac:dyDescent="0.25">
      <c r="A756" s="16">
        <v>755</v>
      </c>
      <c r="B756" s="149" t="s">
        <v>1073</v>
      </c>
      <c r="C756" s="149" t="s">
        <v>691</v>
      </c>
      <c r="D756" s="4">
        <v>35.699999999999996</v>
      </c>
      <c r="E756" s="151" t="s">
        <v>844</v>
      </c>
      <c r="F756" s="151" t="s">
        <v>1074</v>
      </c>
      <c r="G756" s="4" t="s">
        <v>854</v>
      </c>
      <c r="H756" s="70" t="s">
        <v>704</v>
      </c>
      <c r="I756" s="20" t="e">
        <v>#N/A</v>
      </c>
      <c r="J756" s="20" t="e">
        <v>#N/A</v>
      </c>
      <c r="K756" s="20" t="e">
        <v>#N/A</v>
      </c>
      <c r="L756" s="20" t="e">
        <v>#N/A</v>
      </c>
      <c r="M756" s="20" t="e">
        <v>#N/A</v>
      </c>
      <c r="N756" s="20" t="e">
        <v>#N/A</v>
      </c>
      <c r="O756" s="153" t="e">
        <v>#N/A</v>
      </c>
      <c r="P756" s="21" t="e">
        <v>#N/A</v>
      </c>
      <c r="Q756" s="20" t="e">
        <v>#N/A</v>
      </c>
      <c r="R756" s="20" t="e">
        <v>#N/A</v>
      </c>
      <c r="S756" s="20" t="e">
        <v>#N/A</v>
      </c>
      <c r="T756" s="20" t="e">
        <v>#N/A</v>
      </c>
      <c r="U756" s="20" t="e">
        <v>#N/A</v>
      </c>
      <c r="V756" s="20" t="e">
        <v>#N/A</v>
      </c>
      <c r="W756" s="20" t="e">
        <v>#N/A</v>
      </c>
      <c r="X756" s="20" t="e">
        <v>#N/A</v>
      </c>
      <c r="Y756" s="20" t="e">
        <v>#N/A</v>
      </c>
      <c r="Z756" s="20" t="e">
        <v>#N/A</v>
      </c>
      <c r="AA756" s="21" t="e">
        <v>#N/A</v>
      </c>
      <c r="AB756" s="22" t="e">
        <v>#N/A</v>
      </c>
      <c r="AC756" s="22" t="e">
        <v>#N/A</v>
      </c>
      <c r="AD756" s="23" t="e">
        <v>#N/A</v>
      </c>
      <c r="AE756" s="23" t="e">
        <v>#N/A</v>
      </c>
      <c r="AF756" s="24" t="e">
        <v>#N/A</v>
      </c>
      <c r="AG756" s="27" t="e">
        <v>#N/A</v>
      </c>
      <c r="AH756" s="27" t="e">
        <v>#N/A</v>
      </c>
      <c r="AI756" s="27" t="e">
        <v>#N/A</v>
      </c>
      <c r="AJ756" s="27" t="e">
        <v>#N/A</v>
      </c>
      <c r="AK756" s="27" t="e">
        <v>#N/A</v>
      </c>
      <c r="AL756" s="27" t="e">
        <v>#N/A</v>
      </c>
      <c r="AM756" s="27" t="e">
        <v>#N/A</v>
      </c>
      <c r="AN756" s="23" t="e">
        <v>#N/A</v>
      </c>
      <c r="AO756" s="23" t="e">
        <v>#N/A</v>
      </c>
      <c r="AP756" s="23" t="e">
        <v>#N/A</v>
      </c>
      <c r="AQ756" s="24" t="e">
        <v>#N/A</v>
      </c>
      <c r="AR756" s="65" t="e">
        <v>#N/A</v>
      </c>
      <c r="AS756" s="157" t="e">
        <v>#N/A</v>
      </c>
    </row>
    <row r="757" spans="1:45" ht="18" customHeight="1" x14ac:dyDescent="0.25">
      <c r="A757" s="16">
        <v>756</v>
      </c>
      <c r="B757" s="149" t="s">
        <v>1075</v>
      </c>
      <c r="C757" s="149" t="s">
        <v>691</v>
      </c>
      <c r="D757" s="4">
        <v>202.15528</v>
      </c>
      <c r="E757" s="151" t="s">
        <v>874</v>
      </c>
      <c r="F757" s="151" t="s">
        <v>878</v>
      </c>
      <c r="G757" s="4" t="s">
        <v>873</v>
      </c>
      <c r="H757" s="70" t="s">
        <v>704</v>
      </c>
      <c r="I757" s="20">
        <v>53583.962654000003</v>
      </c>
      <c r="J757" s="20">
        <v>30645.766634</v>
      </c>
      <c r="K757" s="20">
        <v>22938.196019999999</v>
      </c>
      <c r="L757" s="20">
        <v>7075.0465670000003</v>
      </c>
      <c r="M757" s="20">
        <v>0</v>
      </c>
      <c r="N757" s="20">
        <v>7595.1932370000004</v>
      </c>
      <c r="O757" s="153">
        <v>6051.4122109999998</v>
      </c>
      <c r="P757" s="21">
        <v>541.814000698374</v>
      </c>
      <c r="Q757" s="20">
        <v>4275.0390889999999</v>
      </c>
      <c r="R757" s="20">
        <v>946.73553900000002</v>
      </c>
      <c r="S757" s="20">
        <v>31210.232234999999</v>
      </c>
      <c r="T757" s="20">
        <v>91853.118958000006</v>
      </c>
      <c r="U757" s="20">
        <v>128877.236162</v>
      </c>
      <c r="V757" s="20">
        <v>0</v>
      </c>
      <c r="W757" s="20">
        <v>15852.340211000001</v>
      </c>
      <c r="X757" s="20">
        <v>0</v>
      </c>
      <c r="Y757" s="20">
        <v>16469.659007999999</v>
      </c>
      <c r="Z757" s="20">
        <v>112407.577154</v>
      </c>
      <c r="AA757" s="21">
        <v>10064.427436609125</v>
      </c>
      <c r="AB757" s="22">
        <v>0.42807950147538559</v>
      </c>
      <c r="AC757" s="22">
        <v>0.11293327165956187</v>
      </c>
      <c r="AD757" s="23">
        <v>4.6954857127703399E-2</v>
      </c>
      <c r="AE757" s="23">
        <v>5.3834557813744868E-2</v>
      </c>
      <c r="AF757" s="24">
        <v>100</v>
      </c>
      <c r="AG757" s="27">
        <v>0.96880913603804042</v>
      </c>
      <c r="AH757" s="27">
        <v>1.9688091360380404</v>
      </c>
      <c r="AI757" s="27">
        <v>1.6991303988864408</v>
      </c>
      <c r="AJ757" s="27">
        <v>3.4890180612198325</v>
      </c>
      <c r="AK757" s="27">
        <v>7.1685348358226442</v>
      </c>
      <c r="AL757" s="27">
        <v>56.598659759407219</v>
      </c>
      <c r="AM757" s="27">
        <v>0.58336573936592573</v>
      </c>
      <c r="AN757" s="23">
        <v>0.12779339081494168</v>
      </c>
      <c r="AO757" s="23">
        <v>0</v>
      </c>
      <c r="AP757" s="23">
        <v>0.14651733828793703</v>
      </c>
      <c r="AQ757" s="24">
        <v>84.8</v>
      </c>
      <c r="AR757" s="65" t="s">
        <v>64</v>
      </c>
      <c r="AS757" s="157">
        <v>0.5</v>
      </c>
    </row>
    <row r="758" spans="1:45" ht="18" customHeight="1" x14ac:dyDescent="0.25">
      <c r="A758" s="16">
        <v>757</v>
      </c>
      <c r="B758" s="149" t="s">
        <v>1076</v>
      </c>
      <c r="C758" s="149" t="s">
        <v>691</v>
      </c>
      <c r="D758" s="4">
        <v>38.715935999999999</v>
      </c>
      <c r="E758" s="151" t="s">
        <v>844</v>
      </c>
      <c r="F758" s="151" t="s">
        <v>845</v>
      </c>
      <c r="G758" s="4" t="s">
        <v>904</v>
      </c>
      <c r="H758" s="70" t="s">
        <v>704</v>
      </c>
      <c r="I758" s="20">
        <v>170290.38336899999</v>
      </c>
      <c r="J758" s="20">
        <v>160174.508669</v>
      </c>
      <c r="K758" s="20">
        <v>10115.874699999993</v>
      </c>
      <c r="L758" s="20">
        <v>-1851.250313</v>
      </c>
      <c r="M758" s="20">
        <v>71.634048000000007</v>
      </c>
      <c r="N758" s="20">
        <v>1116.8334759999998</v>
      </c>
      <c r="O758" s="153">
        <v>826.57736999999997</v>
      </c>
      <c r="P758" s="21">
        <v>217.76792827635629</v>
      </c>
      <c r="Q758" s="20">
        <v>40685.078097999998</v>
      </c>
      <c r="R758" s="20">
        <v>89025.925927999997</v>
      </c>
      <c r="S758" s="20">
        <v>186904.73603199999</v>
      </c>
      <c r="T758" s="20">
        <v>1764.6867480000001</v>
      </c>
      <c r="U758" s="20">
        <v>196757.02359999999</v>
      </c>
      <c r="V758" s="20">
        <v>2052.88</v>
      </c>
      <c r="W758" s="20">
        <v>158133.710919</v>
      </c>
      <c r="X758" s="20">
        <v>0</v>
      </c>
      <c r="Y758" s="20">
        <v>158133.710919</v>
      </c>
      <c r="Z758" s="20">
        <v>38623.312681000003</v>
      </c>
      <c r="AA758" s="21">
        <v>10175.597700807233</v>
      </c>
      <c r="AB758" s="22">
        <v>5.9403675650198273E-2</v>
      </c>
      <c r="AC758" s="22">
        <v>4.8539286461579002E-3</v>
      </c>
      <c r="AD758" s="23">
        <v>4.2010056610756741E-3</v>
      </c>
      <c r="AE758" s="23">
        <v>2.1400996253918395E-2</v>
      </c>
      <c r="AF758" s="24">
        <v>15.590818991549936</v>
      </c>
      <c r="AG758" s="27">
        <v>0.18194112403861321</v>
      </c>
      <c r="AH758" s="27">
        <v>1.1819411240386133</v>
      </c>
      <c r="AI758" s="27">
        <v>0.92465836085322317</v>
      </c>
      <c r="AJ758" s="27">
        <v>5.9188152907369123</v>
      </c>
      <c r="AK758" s="27">
        <v>3.9369350178751135</v>
      </c>
      <c r="AL758" s="27">
        <v>1.9128178852834721</v>
      </c>
      <c r="AM758" s="27">
        <v>96.498930227700669</v>
      </c>
      <c r="AN758" s="23">
        <v>0.80370046276203178</v>
      </c>
      <c r="AO758" s="23">
        <v>0</v>
      </c>
      <c r="AP758" s="23">
        <v>4.0942555141519712</v>
      </c>
      <c r="AQ758" s="24">
        <v>65.600000000000009</v>
      </c>
      <c r="AR758" s="65" t="s">
        <v>71</v>
      </c>
      <c r="AS758" s="157">
        <v>0.3</v>
      </c>
    </row>
    <row r="759" spans="1:45" ht="18" customHeight="1" x14ac:dyDescent="0.25">
      <c r="A759" s="16">
        <v>758</v>
      </c>
      <c r="B759" s="149" t="s">
        <v>1077</v>
      </c>
      <c r="C759" s="149" t="s">
        <v>691</v>
      </c>
      <c r="D759" s="4">
        <v>27.257472000000003</v>
      </c>
      <c r="E759" s="151" t="s">
        <v>844</v>
      </c>
      <c r="F759" s="151" t="s">
        <v>1074</v>
      </c>
      <c r="G759" s="4" t="s">
        <v>854</v>
      </c>
      <c r="H759" s="70" t="s">
        <v>704</v>
      </c>
      <c r="I759" s="20">
        <v>81836.145115000007</v>
      </c>
      <c r="J759" s="20">
        <v>67692.126285000006</v>
      </c>
      <c r="K759" s="20">
        <v>14144.018829999992</v>
      </c>
      <c r="L759" s="20">
        <v>3579.1810820000001</v>
      </c>
      <c r="M759" s="20">
        <v>86.960279</v>
      </c>
      <c r="N759" s="20">
        <v>3535.8750259999997</v>
      </c>
      <c r="O759" s="153">
        <v>2740.1982950000001</v>
      </c>
      <c r="P759" s="21">
        <v>995.24868338854026</v>
      </c>
      <c r="Q759" s="20">
        <v>1068.7450389999999</v>
      </c>
      <c r="R759" s="20">
        <v>63537.160393999999</v>
      </c>
      <c r="S759" s="20">
        <v>90302.047596000004</v>
      </c>
      <c r="T759" s="20">
        <v>9444.5252209999999</v>
      </c>
      <c r="U759" s="20">
        <v>100510.196117</v>
      </c>
      <c r="V759" s="20">
        <v>960</v>
      </c>
      <c r="W759" s="20">
        <v>68260.224663999994</v>
      </c>
      <c r="X759" s="20">
        <v>1780</v>
      </c>
      <c r="Y759" s="20">
        <v>70040.224663999994</v>
      </c>
      <c r="Z759" s="20">
        <v>30469.971452999998</v>
      </c>
      <c r="AA759" s="21">
        <v>11066.789957069386</v>
      </c>
      <c r="AB759" s="22">
        <v>0.17283339544065951</v>
      </c>
      <c r="AC759" s="22">
        <v>3.3483961043733725E-2</v>
      </c>
      <c r="AD759" s="23">
        <v>2.7262888750214379E-2</v>
      </c>
      <c r="AE759" s="23">
        <v>8.9931108049338418E-2</v>
      </c>
      <c r="AF759" s="24">
        <v>40.66080590656798</v>
      </c>
      <c r="AG759" s="27">
        <v>0.32290873697672912</v>
      </c>
      <c r="AH759" s="27">
        <v>1.3229087369767292</v>
      </c>
      <c r="AI759" s="27">
        <v>1.3072518145997412</v>
      </c>
      <c r="AJ759" s="27">
        <v>3.7127666512641944</v>
      </c>
      <c r="AK759" s="27">
        <v>63.337956027695782</v>
      </c>
      <c r="AL759" s="27">
        <v>1.2880044466502163</v>
      </c>
      <c r="AM759" s="27">
        <v>8.6649294909008763</v>
      </c>
      <c r="AN759" s="23">
        <v>0.69684696050606543</v>
      </c>
      <c r="AO759" s="23">
        <v>5.8418170911175751E-2</v>
      </c>
      <c r="AP759" s="23">
        <v>2.2986639410554486</v>
      </c>
      <c r="AQ759" s="24">
        <v>74</v>
      </c>
      <c r="AR759" s="65" t="s">
        <v>68</v>
      </c>
      <c r="AS759" s="157">
        <v>0.3</v>
      </c>
    </row>
    <row r="760" spans="1:45" ht="18" customHeight="1" x14ac:dyDescent="0.25">
      <c r="A760" s="16">
        <v>759</v>
      </c>
      <c r="B760" s="149" t="s">
        <v>1078</v>
      </c>
      <c r="C760" s="149" t="s">
        <v>691</v>
      </c>
      <c r="D760" s="4">
        <v>87.351600000000005</v>
      </c>
      <c r="E760" s="151" t="s">
        <v>842</v>
      </c>
      <c r="F760" s="151" t="s">
        <v>902</v>
      </c>
      <c r="G760" s="4" t="s">
        <v>901</v>
      </c>
      <c r="H760" s="70" t="s">
        <v>704</v>
      </c>
      <c r="I760" s="20">
        <v>1023852.128748</v>
      </c>
      <c r="J760" s="20">
        <v>965610.66454799997</v>
      </c>
      <c r="K760" s="20">
        <v>58241.464199999995</v>
      </c>
      <c r="L760" s="20">
        <v>26333.863041000001</v>
      </c>
      <c r="M760" s="20">
        <v>1082.4200800000001</v>
      </c>
      <c r="N760" s="20">
        <v>26757.077077999998</v>
      </c>
      <c r="O760" s="153">
        <v>20614.036941999999</v>
      </c>
      <c r="P760" s="21">
        <v>4955.7738585440911</v>
      </c>
      <c r="Q760" s="20">
        <v>7440.063588</v>
      </c>
      <c r="R760" s="20">
        <v>41061.995732000003</v>
      </c>
      <c r="S760" s="20">
        <v>61361.725079999997</v>
      </c>
      <c r="T760" s="20">
        <v>15857.974486999999</v>
      </c>
      <c r="U760" s="20">
        <v>81666.679665999996</v>
      </c>
      <c r="V760" s="20">
        <v>17880.5</v>
      </c>
      <c r="W760" s="20">
        <v>25273.611992999999</v>
      </c>
      <c r="X760" s="20">
        <v>0</v>
      </c>
      <c r="Y760" s="20">
        <v>25476.178660000001</v>
      </c>
      <c r="Z760" s="20">
        <v>56190.501005999999</v>
      </c>
      <c r="AA760" s="21">
        <v>13508.630879411481</v>
      </c>
      <c r="AB760" s="22">
        <v>5.6884644339431682E-2</v>
      </c>
      <c r="AC760" s="22">
        <v>2.0133802883437395E-2</v>
      </c>
      <c r="AD760" s="23">
        <v>0.25241673870306947</v>
      </c>
      <c r="AE760" s="23">
        <v>0.36685981745916163</v>
      </c>
      <c r="AF760" s="24">
        <v>24.71967914527232</v>
      </c>
      <c r="AG760" s="27">
        <v>1.4278969344387846</v>
      </c>
      <c r="AH760" s="27">
        <v>2.4278969344387846</v>
      </c>
      <c r="AI760" s="27">
        <v>2.133516234519016</v>
      </c>
      <c r="AJ760" s="27">
        <v>28.370896707171475</v>
      </c>
      <c r="AK760" s="27">
        <v>129.78527039814864</v>
      </c>
      <c r="AL760" s="27">
        <v>24.934300208650168</v>
      </c>
      <c r="AM760" s="27">
        <v>64.563865302427516</v>
      </c>
      <c r="AN760" s="23">
        <v>0.31195315842632954</v>
      </c>
      <c r="AO760" s="23">
        <v>0</v>
      </c>
      <c r="AP760" s="23">
        <v>0.45338941998897048</v>
      </c>
      <c r="AQ760" s="24">
        <v>90.8</v>
      </c>
      <c r="AR760" s="65" t="s">
        <v>61</v>
      </c>
      <c r="AS760" s="157">
        <v>0.5</v>
      </c>
    </row>
    <row r="761" spans="1:45" ht="18" customHeight="1" x14ac:dyDescent="0.25">
      <c r="A761" s="16">
        <v>760</v>
      </c>
      <c r="B761" s="149" t="s">
        <v>1079</v>
      </c>
      <c r="C761" s="149" t="s">
        <v>691</v>
      </c>
      <c r="D761" s="4">
        <v>124.36199999999999</v>
      </c>
      <c r="E761" s="151" t="s">
        <v>829</v>
      </c>
      <c r="F761" s="151" t="s">
        <v>866</v>
      </c>
      <c r="G761" s="4" t="s">
        <v>867</v>
      </c>
      <c r="H761" s="70" t="s">
        <v>704</v>
      </c>
      <c r="I761" s="20">
        <v>447960.661028</v>
      </c>
      <c r="J761" s="20">
        <v>381814.95683699998</v>
      </c>
      <c r="K761" s="20">
        <v>66145.704190999997</v>
      </c>
      <c r="L761" s="20">
        <v>19514.259883999999</v>
      </c>
      <c r="M761" s="20">
        <v>20.959059</v>
      </c>
      <c r="N761" s="20">
        <v>20179.786103000002</v>
      </c>
      <c r="O761" s="153">
        <v>16127.061634</v>
      </c>
      <c r="P761" s="21">
        <v>3047.4417297808013</v>
      </c>
      <c r="Q761" s="20">
        <v>65616.426850000003</v>
      </c>
      <c r="R761" s="20">
        <v>42854.953833</v>
      </c>
      <c r="S761" s="20">
        <v>147407.362685</v>
      </c>
      <c r="T761" s="20">
        <v>24839.985692999999</v>
      </c>
      <c r="U761" s="20">
        <v>184945.71733499999</v>
      </c>
      <c r="V761" s="20">
        <v>0</v>
      </c>
      <c r="W761" s="20">
        <v>100641.83020500001</v>
      </c>
      <c r="X761" s="20">
        <v>0</v>
      </c>
      <c r="Y761" s="20">
        <v>100994.83020500001</v>
      </c>
      <c r="Z761" s="20">
        <v>83950.887130000003</v>
      </c>
      <c r="AA761" s="21">
        <v>15863.735285336357</v>
      </c>
      <c r="AB761" s="22">
        <v>0.14765962716280912</v>
      </c>
      <c r="AC761" s="22">
        <v>3.6001066694095196E-2</v>
      </c>
      <c r="AD761" s="23">
        <v>8.7198892012126841E-2</v>
      </c>
      <c r="AE761" s="23">
        <v>0.19210114610256412</v>
      </c>
      <c r="AF761" s="24">
        <v>962.8192803407826</v>
      </c>
      <c r="AG761" s="27">
        <v>0.46467291368551272</v>
      </c>
      <c r="AH761" s="27">
        <v>1.4646729136855128</v>
      </c>
      <c r="AI761" s="27">
        <v>0.81269324761282535</v>
      </c>
      <c r="AJ761" s="27">
        <v>9.5788636902525877</v>
      </c>
      <c r="AK761" s="27">
        <v>5.8188928469060635</v>
      </c>
      <c r="AL761" s="27">
        <v>10.452949331683859</v>
      </c>
      <c r="AM761" s="27">
        <v>18.033853423443677</v>
      </c>
      <c r="AN761" s="23">
        <v>0.54607823127941801</v>
      </c>
      <c r="AO761" s="23">
        <v>0</v>
      </c>
      <c r="AP761" s="23">
        <v>1.2030227869850505</v>
      </c>
      <c r="AQ761" s="24">
        <v>92</v>
      </c>
      <c r="AR761" s="65" t="s">
        <v>61</v>
      </c>
      <c r="AS761" s="157">
        <v>0.5</v>
      </c>
    </row>
    <row r="762" spans="1:45" ht="18" customHeight="1" x14ac:dyDescent="0.25">
      <c r="A762" s="16">
        <v>761</v>
      </c>
      <c r="B762" s="149" t="s">
        <v>1080</v>
      </c>
      <c r="C762" s="149" t="s">
        <v>691</v>
      </c>
      <c r="D762" s="4">
        <v>90.6</v>
      </c>
      <c r="E762" s="151" t="s">
        <v>848</v>
      </c>
      <c r="F762" s="151" t="s">
        <v>849</v>
      </c>
      <c r="G762" s="4" t="s">
        <v>847</v>
      </c>
      <c r="H762" s="70" t="s">
        <v>704</v>
      </c>
      <c r="I762" s="20">
        <v>76587.187753000006</v>
      </c>
      <c r="J762" s="20">
        <v>51868.634770999997</v>
      </c>
      <c r="K762" s="20">
        <v>24718.552981999997</v>
      </c>
      <c r="L762" s="20">
        <v>14981.170529999999</v>
      </c>
      <c r="M762" s="20">
        <v>0</v>
      </c>
      <c r="N762" s="20">
        <v>16519.767167000002</v>
      </c>
      <c r="O762" s="153">
        <v>13119.352391</v>
      </c>
      <c r="P762" s="21">
        <v>2186.5587318333332</v>
      </c>
      <c r="Q762" s="20">
        <v>2977.7791339999999</v>
      </c>
      <c r="R762" s="20">
        <v>33585.389861000003</v>
      </c>
      <c r="S762" s="20">
        <v>79806.229600000006</v>
      </c>
      <c r="T762" s="20">
        <v>4592.4809530000002</v>
      </c>
      <c r="U762" s="20">
        <v>95969.347122000006</v>
      </c>
      <c r="V762" s="20">
        <v>0</v>
      </c>
      <c r="W762" s="20">
        <v>15983.878543999999</v>
      </c>
      <c r="X762" s="20">
        <v>0</v>
      </c>
      <c r="Y762" s="20">
        <v>18027.450944</v>
      </c>
      <c r="Z762" s="20">
        <v>77941.896177999995</v>
      </c>
      <c r="AA762" s="21">
        <v>12990.316029666667</v>
      </c>
      <c r="AB762" s="22">
        <v>0.3227504979255717</v>
      </c>
      <c r="AC762" s="22">
        <v>0.17129957080172462</v>
      </c>
      <c r="AD762" s="23">
        <v>0.13670357030065197</v>
      </c>
      <c r="AE762" s="23">
        <v>0.16832221224177876</v>
      </c>
      <c r="AF762" s="24">
        <v>100</v>
      </c>
      <c r="AG762" s="27">
        <v>3.9929201714284503</v>
      </c>
      <c r="AH762" s="27">
        <v>4.9929201714284508</v>
      </c>
      <c r="AI762" s="27">
        <v>4.8066212624494531</v>
      </c>
      <c r="AJ762" s="27">
        <v>1.2000057422798429</v>
      </c>
      <c r="AK762" s="27">
        <v>17.418563445075172</v>
      </c>
      <c r="AL762" s="27">
        <v>2.2803721519973932</v>
      </c>
      <c r="AM762" s="27">
        <v>16.676647880917187</v>
      </c>
      <c r="AN762" s="23">
        <v>0.18784592669035036</v>
      </c>
      <c r="AO762" s="23">
        <v>0</v>
      </c>
      <c r="AP762" s="23">
        <v>0.23129346125772671</v>
      </c>
      <c r="AQ762" s="24">
        <v>87.6</v>
      </c>
      <c r="AR762" s="65" t="s">
        <v>64</v>
      </c>
      <c r="AS762" s="157">
        <v>0.5</v>
      </c>
    </row>
    <row r="763" spans="1:45" ht="18" customHeight="1" x14ac:dyDescent="0.25">
      <c r="A763" s="16">
        <v>762</v>
      </c>
      <c r="B763" s="149" t="s">
        <v>1081</v>
      </c>
      <c r="C763" s="149" t="s">
        <v>691</v>
      </c>
      <c r="D763" s="4">
        <v>18.149999999999999</v>
      </c>
      <c r="E763" s="151" t="s">
        <v>844</v>
      </c>
      <c r="F763" s="151" t="s">
        <v>845</v>
      </c>
      <c r="G763" s="4" t="s">
        <v>904</v>
      </c>
      <c r="H763" s="70" t="s">
        <v>704</v>
      </c>
      <c r="I763" s="20">
        <v>88090.039170000004</v>
      </c>
      <c r="J763" s="20">
        <v>73166.494686000005</v>
      </c>
      <c r="K763" s="20">
        <v>14923.544484</v>
      </c>
      <c r="L763" s="20">
        <v>5128.5155779999996</v>
      </c>
      <c r="M763" s="20">
        <v>220.626758</v>
      </c>
      <c r="N763" s="20">
        <v>6347.9763570000005</v>
      </c>
      <c r="O763" s="153">
        <v>4471.9638729999997</v>
      </c>
      <c r="P763" s="21">
        <v>1626.1686810909091</v>
      </c>
      <c r="Q763" s="20">
        <v>2890.42076</v>
      </c>
      <c r="R763" s="20">
        <v>55398.011642999998</v>
      </c>
      <c r="S763" s="20">
        <v>76794.797615999996</v>
      </c>
      <c r="T763" s="20">
        <v>7079.8557280000005</v>
      </c>
      <c r="U763" s="20">
        <v>85282.867933000001</v>
      </c>
      <c r="V763" s="20">
        <v>19341</v>
      </c>
      <c r="W763" s="20">
        <v>55313.394044000001</v>
      </c>
      <c r="X763" s="20">
        <v>0</v>
      </c>
      <c r="Y763" s="20">
        <v>55458.848590000001</v>
      </c>
      <c r="Z763" s="20">
        <v>29824.019343</v>
      </c>
      <c r="AA763" s="21">
        <v>10845.097942909091</v>
      </c>
      <c r="AB763" s="22">
        <v>0.16941239468857419</v>
      </c>
      <c r="AC763" s="22">
        <v>5.0765829089595572E-2</v>
      </c>
      <c r="AD763" s="23">
        <v>5.243683733189259E-2</v>
      </c>
      <c r="AE763" s="23">
        <v>0.14994504334137024</v>
      </c>
      <c r="AF763" s="24">
        <v>28.772468101987887</v>
      </c>
      <c r="AG763" s="27">
        <v>0.38835808113514497</v>
      </c>
      <c r="AH763" s="27">
        <v>1.388358081135145</v>
      </c>
      <c r="AI763" s="27">
        <v>1.3361027312338036</v>
      </c>
      <c r="AJ763" s="27">
        <v>4.1007580754556114</v>
      </c>
      <c r="AK763" s="27">
        <v>25.31344076216779</v>
      </c>
      <c r="AL763" s="27">
        <v>1.5901299804346121</v>
      </c>
      <c r="AM763" s="27">
        <v>12.442349470712266</v>
      </c>
      <c r="AN763" s="23">
        <v>0.65029295958444588</v>
      </c>
      <c r="AO763" s="23">
        <v>0</v>
      </c>
      <c r="AP763" s="23">
        <v>1.8595363673882794</v>
      </c>
      <c r="AQ763" s="24">
        <v>73.599999999999994</v>
      </c>
      <c r="AR763" s="65" t="s">
        <v>68</v>
      </c>
      <c r="AS763" s="157">
        <v>0.3</v>
      </c>
    </row>
    <row r="764" spans="1:45" ht="18" customHeight="1" x14ac:dyDescent="0.25">
      <c r="A764" s="16">
        <v>763</v>
      </c>
      <c r="B764" s="149" t="s">
        <v>1082</v>
      </c>
      <c r="C764" s="149" t="s">
        <v>691</v>
      </c>
      <c r="D764" s="4">
        <v>242</v>
      </c>
      <c r="E764" s="151" t="s">
        <v>833</v>
      </c>
      <c r="F764" s="151" t="s">
        <v>835</v>
      </c>
      <c r="G764" s="4" t="s">
        <v>836</v>
      </c>
      <c r="H764" s="70" t="s">
        <v>704</v>
      </c>
      <c r="I764" s="20">
        <v>525015.47785300016</v>
      </c>
      <c r="J764" s="20">
        <v>488956.632705</v>
      </c>
      <c r="K764" s="20">
        <v>36058.845148000117</v>
      </c>
      <c r="L764" s="20">
        <v>9017.5896979999998</v>
      </c>
      <c r="M764" s="20">
        <v>4988.911126</v>
      </c>
      <c r="N764" s="20">
        <v>8876.735768999999</v>
      </c>
      <c r="O764" s="153">
        <v>3859.335098</v>
      </c>
      <c r="P764" s="21">
        <v>159.47665694214876</v>
      </c>
      <c r="Q764" s="20">
        <v>130053.555934</v>
      </c>
      <c r="R764" s="20">
        <v>87491.089491999999</v>
      </c>
      <c r="S764" s="20">
        <v>229770.11108100001</v>
      </c>
      <c r="T764" s="20">
        <v>148286.97276</v>
      </c>
      <c r="U764" s="20">
        <v>379422.207306</v>
      </c>
      <c r="V764" s="20">
        <v>70798.305236999993</v>
      </c>
      <c r="W764" s="20">
        <v>137161.03649999999</v>
      </c>
      <c r="X764" s="20">
        <v>0</v>
      </c>
      <c r="Y764" s="20">
        <v>137325.92550000001</v>
      </c>
      <c r="Z764" s="20">
        <v>242096.28180600001</v>
      </c>
      <c r="AA764" s="21">
        <v>10003.978587024794</v>
      </c>
      <c r="AB764" s="22">
        <v>6.8681489725711073E-2</v>
      </c>
      <c r="AC764" s="22">
        <v>7.3508977559716459E-3</v>
      </c>
      <c r="AD764" s="23">
        <v>1.0171611001375803E-2</v>
      </c>
      <c r="AE764" s="23">
        <v>1.594132330001093E-2</v>
      </c>
      <c r="AF764" s="24">
        <v>1.779293225477274</v>
      </c>
      <c r="AG764" s="27">
        <v>0.67518500110634572</v>
      </c>
      <c r="AH764" s="27">
        <v>1.6751850011063458</v>
      </c>
      <c r="AI764" s="27">
        <v>0.72700351128507268</v>
      </c>
      <c r="AJ764" s="27">
        <v>5.669158019647397</v>
      </c>
      <c r="AK764" s="27">
        <v>3.7596560062774236</v>
      </c>
      <c r="AL764" s="27">
        <v>6.000787976254502</v>
      </c>
      <c r="AM764" s="27">
        <v>3.5405367584294067</v>
      </c>
      <c r="AN764" s="23">
        <v>0.36193433820084259</v>
      </c>
      <c r="AO764" s="23">
        <v>0</v>
      </c>
      <c r="AP764" s="23">
        <v>0.56723682196013214</v>
      </c>
      <c r="AQ764" s="24">
        <v>68.400000000000006</v>
      </c>
      <c r="AR764" s="65" t="s">
        <v>71</v>
      </c>
      <c r="AS764" s="157">
        <v>0.3</v>
      </c>
    </row>
    <row r="765" spans="1:45" ht="18" customHeight="1" x14ac:dyDescent="0.25">
      <c r="A765" s="16">
        <v>764</v>
      </c>
      <c r="B765" s="149" t="s">
        <v>1083</v>
      </c>
      <c r="C765" s="149" t="s">
        <v>691</v>
      </c>
      <c r="D765" s="4">
        <v>356.71921450000002</v>
      </c>
      <c r="E765" s="151" t="s">
        <v>874</v>
      </c>
      <c r="F765" s="151" t="s">
        <v>878</v>
      </c>
      <c r="G765" s="4" t="s">
        <v>873</v>
      </c>
      <c r="H765" s="70" t="s">
        <v>704</v>
      </c>
      <c r="I765" s="20">
        <v>141909.05085500001</v>
      </c>
      <c r="J765" s="20">
        <v>110508.998473</v>
      </c>
      <c r="K765" s="20">
        <v>31400.052382000013</v>
      </c>
      <c r="L765" s="20">
        <v>23196.063709999999</v>
      </c>
      <c r="M765" s="20">
        <v>3378.7931699999999</v>
      </c>
      <c r="N765" s="20">
        <v>34770.162041999996</v>
      </c>
      <c r="O765" s="153">
        <v>25044.712894</v>
      </c>
      <c r="P765" s="21">
        <v>666.980534890699</v>
      </c>
      <c r="Q765" s="20">
        <v>14451.748202999999</v>
      </c>
      <c r="R765" s="20">
        <v>18782.314499</v>
      </c>
      <c r="S765" s="20">
        <v>236741.25161499999</v>
      </c>
      <c r="T765" s="20">
        <v>374593.75418699998</v>
      </c>
      <c r="U765" s="20">
        <v>622147.90835200006</v>
      </c>
      <c r="V765" s="20">
        <v>52179.798103000001</v>
      </c>
      <c r="W765" s="20">
        <v>96573.458171000006</v>
      </c>
      <c r="X765" s="20">
        <v>46580.744331000002</v>
      </c>
      <c r="Y765" s="20">
        <v>215932.59924099999</v>
      </c>
      <c r="Z765" s="20">
        <v>406215.30911099998</v>
      </c>
      <c r="AA765" s="21">
        <v>10818.159716917913</v>
      </c>
      <c r="AB765" s="22">
        <v>0.221268849258135</v>
      </c>
      <c r="AC765" s="22">
        <v>0.1764842534222163</v>
      </c>
      <c r="AD765" s="23">
        <v>4.0255239241004014E-2</v>
      </c>
      <c r="AE765" s="23">
        <v>6.1653788846142261E-2</v>
      </c>
      <c r="AF765" s="24">
        <v>10.29070448902322</v>
      </c>
      <c r="AG765" s="27">
        <v>1.4514111444141171</v>
      </c>
      <c r="AH765" s="27">
        <v>2.4514111444141169</v>
      </c>
      <c r="AI765" s="27">
        <v>2.3017660092320398</v>
      </c>
      <c r="AJ765" s="27">
        <v>1.0124226640672325</v>
      </c>
      <c r="AK765" s="27">
        <v>7.6467564284063387</v>
      </c>
      <c r="AL765" s="27">
        <v>7.5554613283978114</v>
      </c>
      <c r="AM765" s="27">
        <v>0.37883453546360507</v>
      </c>
      <c r="AN765" s="23">
        <v>0.34707598682278173</v>
      </c>
      <c r="AO765" s="23">
        <v>0.11467008575561002</v>
      </c>
      <c r="AP765" s="23">
        <v>0.53157179061903725</v>
      </c>
      <c r="AQ765" s="24">
        <v>85.6</v>
      </c>
      <c r="AR765" s="65" t="s">
        <v>64</v>
      </c>
      <c r="AS765" s="157">
        <v>0.5</v>
      </c>
    </row>
    <row r="766" spans="1:45" ht="18" customHeight="1" x14ac:dyDescent="0.25">
      <c r="A766" s="16">
        <v>765</v>
      </c>
      <c r="B766" s="149" t="s">
        <v>1084</v>
      </c>
      <c r="C766" s="149" t="s">
        <v>691</v>
      </c>
      <c r="D766" s="4">
        <v>2280</v>
      </c>
      <c r="E766" s="151" t="s">
        <v>844</v>
      </c>
      <c r="F766" s="151" t="s">
        <v>845</v>
      </c>
      <c r="G766" s="4" t="s">
        <v>904</v>
      </c>
      <c r="H766" s="70" t="s">
        <v>704</v>
      </c>
      <c r="I766" s="20">
        <v>0</v>
      </c>
      <c r="J766" s="20">
        <v>0</v>
      </c>
      <c r="K766" s="20" t="e">
        <v>#N/A</v>
      </c>
      <c r="L766" s="20">
        <v>0</v>
      </c>
      <c r="M766" s="20">
        <v>0</v>
      </c>
      <c r="N766" s="20">
        <v>0</v>
      </c>
      <c r="O766" s="153">
        <v>0</v>
      </c>
      <c r="P766" s="21">
        <v>0</v>
      </c>
      <c r="Q766" s="20">
        <v>0</v>
      </c>
      <c r="R766" s="20" t="e">
        <v>#N/A</v>
      </c>
      <c r="S766" s="20">
        <v>106264.78204400001</v>
      </c>
      <c r="T766" s="20">
        <v>1381314.80207</v>
      </c>
      <c r="U766" s="20">
        <v>1487579.584114</v>
      </c>
      <c r="V766" s="20">
        <v>31867</v>
      </c>
      <c r="W766" s="20">
        <v>49155.709701</v>
      </c>
      <c r="X766" s="20">
        <v>1038423.874413</v>
      </c>
      <c r="Y766" s="20">
        <v>1087579.584114</v>
      </c>
      <c r="Z766" s="20">
        <v>400000</v>
      </c>
      <c r="AA766" s="21">
        <v>10000</v>
      </c>
      <c r="AB766" s="22">
        <v>0</v>
      </c>
      <c r="AC766" s="22">
        <v>0</v>
      </c>
      <c r="AD766" s="23">
        <v>0</v>
      </c>
      <c r="AE766" s="23">
        <v>0</v>
      </c>
      <c r="AF766" s="24" t="e">
        <v>#DIV/0!</v>
      </c>
      <c r="AG766" s="27">
        <v>1.1617993655340959</v>
      </c>
      <c r="AH766" s="27">
        <v>2.1617993655340961</v>
      </c>
      <c r="AI766" s="27">
        <v>2.1617993655340961</v>
      </c>
      <c r="AJ766" s="27">
        <v>0</v>
      </c>
      <c r="AK766" s="27">
        <v>0</v>
      </c>
      <c r="AL766" s="27" t="e">
        <v>#N/A</v>
      </c>
      <c r="AM766" s="27">
        <v>0</v>
      </c>
      <c r="AN766" s="23">
        <v>0.73110682327746557</v>
      </c>
      <c r="AO766" s="23">
        <v>2.5960596860325</v>
      </c>
      <c r="AP766" s="23">
        <v>2.7189489602850001</v>
      </c>
      <c r="AQ766" s="24" t="e">
        <v>#DIV/0!</v>
      </c>
      <c r="AR766" s="65" t="e">
        <v>#DIV/0!</v>
      </c>
      <c r="AS766" s="157" t="e">
        <v>#DIV/0!</v>
      </c>
    </row>
    <row r="767" spans="1:45" ht="18" customHeight="1" x14ac:dyDescent="0.25">
      <c r="A767" s="16">
        <v>766</v>
      </c>
      <c r="B767" s="149" t="s">
        <v>1085</v>
      </c>
      <c r="C767" s="149" t="s">
        <v>691</v>
      </c>
      <c r="D767" s="4">
        <v>283.882947</v>
      </c>
      <c r="E767" s="151" t="s">
        <v>874</v>
      </c>
      <c r="F767" s="151" t="s">
        <v>878</v>
      </c>
      <c r="G767" s="4" t="s">
        <v>873</v>
      </c>
      <c r="H767" s="70" t="s">
        <v>704</v>
      </c>
      <c r="I767" s="20">
        <v>76986.579993000007</v>
      </c>
      <c r="J767" s="20">
        <v>47277.405771999998</v>
      </c>
      <c r="K767" s="20">
        <v>29709.174221000001</v>
      </c>
      <c r="L767" s="20">
        <v>13350.840630000001</v>
      </c>
      <c r="M767" s="20">
        <v>17431.868762999999</v>
      </c>
      <c r="N767" s="20">
        <v>17518.749776999997</v>
      </c>
      <c r="O767" s="153">
        <v>86.881013999999993</v>
      </c>
      <c r="P767" s="21">
        <v>6.5799718536809468</v>
      </c>
      <c r="Q767" s="20">
        <v>8071.0932460000004</v>
      </c>
      <c r="R767" s="20">
        <v>8277.7213800000009</v>
      </c>
      <c r="S767" s="20">
        <v>113438.668984</v>
      </c>
      <c r="T767" s="20">
        <v>567608.98889499996</v>
      </c>
      <c r="U767" s="20">
        <v>688557.43061299995</v>
      </c>
      <c r="V767" s="20">
        <v>1646.61</v>
      </c>
      <c r="W767" s="20">
        <v>49791.236699000001</v>
      </c>
      <c r="X767" s="20">
        <v>253322.54691</v>
      </c>
      <c r="Y767" s="20">
        <v>303412.83315299999</v>
      </c>
      <c r="Z767" s="20">
        <v>385144.59746000002</v>
      </c>
      <c r="AA767" s="21">
        <v>29169.095688547997</v>
      </c>
      <c r="AB767" s="22">
        <v>0.38590068845377079</v>
      </c>
      <c r="AC767" s="22">
        <v>1.1285215424285588E-3</v>
      </c>
      <c r="AD767" s="23">
        <v>1.2617831155006589E-4</v>
      </c>
      <c r="AE767" s="23">
        <v>2.2558024849101823E-4</v>
      </c>
      <c r="AF767" s="24">
        <v>1.0049840332772817</v>
      </c>
      <c r="AG767" s="27">
        <v>1.2782858290860304</v>
      </c>
      <c r="AH767" s="27">
        <v>2.2782858290860304</v>
      </c>
      <c r="AI767" s="27">
        <v>2.1161871590973393</v>
      </c>
      <c r="AJ767" s="27">
        <v>1.2095787250029202</v>
      </c>
      <c r="AK767" s="27">
        <v>5.8576210596291256</v>
      </c>
      <c r="AL767" s="27">
        <v>9.3004555793589656</v>
      </c>
      <c r="AM767" s="27">
        <v>0.13563312332821686</v>
      </c>
      <c r="AN767" s="23">
        <v>0.44065000196553183</v>
      </c>
      <c r="AO767" s="23">
        <v>0.65773361117004725</v>
      </c>
      <c r="AP767" s="23">
        <v>0.78778940469108238</v>
      </c>
      <c r="AQ767" s="24">
        <v>74</v>
      </c>
      <c r="AR767" s="65" t="s">
        <v>68</v>
      </c>
      <c r="AS767" s="157">
        <v>0.3</v>
      </c>
    </row>
    <row r="768" spans="1:45" ht="18" customHeight="1" x14ac:dyDescent="0.25">
      <c r="A768" s="16">
        <v>767</v>
      </c>
      <c r="B768" s="149" t="s">
        <v>1086</v>
      </c>
      <c r="C768" s="149" t="s">
        <v>691</v>
      </c>
      <c r="D768" s="4">
        <v>52.199999999999996</v>
      </c>
      <c r="E768" s="151" t="s">
        <v>833</v>
      </c>
      <c r="F768" s="151" t="s">
        <v>835</v>
      </c>
      <c r="G768" s="4" t="s">
        <v>836</v>
      </c>
      <c r="H768" s="70" t="s">
        <v>704</v>
      </c>
      <c r="I768" s="20">
        <v>76222.982382000002</v>
      </c>
      <c r="J768" s="20">
        <v>68311.853172000003</v>
      </c>
      <c r="K768" s="20">
        <v>7911.1292100000046</v>
      </c>
      <c r="L768" s="20">
        <v>-1818.052541</v>
      </c>
      <c r="M768" s="20">
        <v>159.91816499999999</v>
      </c>
      <c r="N768" s="20">
        <v>-1790.7737099999999</v>
      </c>
      <c r="O768" s="153">
        <v>-1950.691875</v>
      </c>
      <c r="P768" s="21">
        <v>-336.32618534482759</v>
      </c>
      <c r="Q768" s="20">
        <v>14658.007627999999</v>
      </c>
      <c r="R768" s="20">
        <v>11566.831631999999</v>
      </c>
      <c r="S768" s="20">
        <v>30768.125381000002</v>
      </c>
      <c r="T768" s="20">
        <v>46632.847305000003</v>
      </c>
      <c r="U768" s="20">
        <v>84585.327629000007</v>
      </c>
      <c r="V768" s="20">
        <v>0</v>
      </c>
      <c r="W768" s="20">
        <v>14333.783949000001</v>
      </c>
      <c r="X768" s="20">
        <v>0</v>
      </c>
      <c r="Y768" s="20">
        <v>14408.783949000001</v>
      </c>
      <c r="Z768" s="20">
        <v>70176.543680000002</v>
      </c>
      <c r="AA768" s="21">
        <v>12099.404082758621</v>
      </c>
      <c r="AB768" s="22">
        <v>0.1037892898280009</v>
      </c>
      <c r="AC768" s="22">
        <v>-2.5591912229619793E-2</v>
      </c>
      <c r="AD768" s="23">
        <v>-2.3061823246177355E-2</v>
      </c>
      <c r="AE768" s="23">
        <v>-2.7796921488396676E-2</v>
      </c>
      <c r="AF768" s="24">
        <v>-11.198063146860147</v>
      </c>
      <c r="AG768" s="27">
        <v>1.1465459149149897</v>
      </c>
      <c r="AH768" s="27">
        <v>2.1465459149149897</v>
      </c>
      <c r="AI768" s="27">
        <v>1.1239263693606829</v>
      </c>
      <c r="AJ768" s="27">
        <v>4.6380308391051805</v>
      </c>
      <c r="AK768" s="27">
        <v>4.6603777884184909</v>
      </c>
      <c r="AL768" s="27">
        <v>6.5897892186073452</v>
      </c>
      <c r="AM768" s="27">
        <v>1.6345341703770966</v>
      </c>
      <c r="AN768" s="23">
        <v>0.1703461386612867</v>
      </c>
      <c r="AO768" s="23">
        <v>0</v>
      </c>
      <c r="AP768" s="23">
        <v>0.20532193797835099</v>
      </c>
      <c r="AQ768" s="24">
        <v>70.8</v>
      </c>
      <c r="AR768" s="65" t="s">
        <v>68</v>
      </c>
      <c r="AS768" s="157">
        <v>0.3</v>
      </c>
    </row>
    <row r="769" spans="1:45" ht="18" customHeight="1" x14ac:dyDescent="0.25">
      <c r="A769" s="16">
        <v>768</v>
      </c>
      <c r="B769" s="149" t="s">
        <v>1087</v>
      </c>
      <c r="C769" s="149" t="s">
        <v>691</v>
      </c>
      <c r="D769" s="4">
        <v>1057.5</v>
      </c>
      <c r="E769" s="151" t="s">
        <v>844</v>
      </c>
      <c r="F769" s="151" t="s">
        <v>884</v>
      </c>
      <c r="G769" s="4" t="s">
        <v>882</v>
      </c>
      <c r="H769" s="70" t="s">
        <v>704</v>
      </c>
      <c r="I769" s="20">
        <v>367237.29879199999</v>
      </c>
      <c r="J769" s="20">
        <v>296928.71445199999</v>
      </c>
      <c r="K769" s="20">
        <v>70308.584340000016</v>
      </c>
      <c r="L769" s="20">
        <v>33436.427908999998</v>
      </c>
      <c r="M769" s="20">
        <v>4610.6859839999997</v>
      </c>
      <c r="N769" s="20">
        <v>98506.541058000003</v>
      </c>
      <c r="O769" s="153">
        <v>81158.368807000006</v>
      </c>
      <c r="P769" s="21">
        <v>721.40772272888887</v>
      </c>
      <c r="Q769" s="20">
        <v>55577.287729999996</v>
      </c>
      <c r="R769" s="20">
        <v>18244.607516</v>
      </c>
      <c r="S769" s="20">
        <v>161064.500875</v>
      </c>
      <c r="T769" s="20">
        <v>666622.00136600004</v>
      </c>
      <c r="U769" s="20">
        <v>1492414.06825</v>
      </c>
      <c r="V769" s="20">
        <v>49000</v>
      </c>
      <c r="W769" s="20">
        <v>169162.97798600001</v>
      </c>
      <c r="X769" s="20">
        <v>88500</v>
      </c>
      <c r="Y769" s="20">
        <v>271618.116713</v>
      </c>
      <c r="Z769" s="20">
        <v>1220795.951537</v>
      </c>
      <c r="AA769" s="21">
        <v>10851.519569217779</v>
      </c>
      <c r="AB769" s="22">
        <v>0.19145273252819067</v>
      </c>
      <c r="AC769" s="22">
        <v>0.22099707484496939</v>
      </c>
      <c r="AD769" s="23">
        <v>5.4380597538969899E-2</v>
      </c>
      <c r="AE769" s="23">
        <v>6.6479880363971081E-2</v>
      </c>
      <c r="AF769" s="24">
        <v>21.364834083222618</v>
      </c>
      <c r="AG769" s="27">
        <v>-4.7873814988467794E-2</v>
      </c>
      <c r="AH769" s="27">
        <v>0.95212618501153223</v>
      </c>
      <c r="AI769" s="27">
        <v>0.62358333011688971</v>
      </c>
      <c r="AJ769" s="27">
        <v>-45.346463755906427</v>
      </c>
      <c r="AK769" s="27">
        <v>5.342626935925864</v>
      </c>
      <c r="AL769" s="27">
        <v>20.128539266736396</v>
      </c>
      <c r="AM769" s="27">
        <v>0.5508928568806315</v>
      </c>
      <c r="AN769" s="23">
        <v>0.18199916664649143</v>
      </c>
      <c r="AO769" s="23">
        <v>7.2493687326352294E-2</v>
      </c>
      <c r="AP769" s="23">
        <v>0.22249264209225858</v>
      </c>
      <c r="AQ769" s="24">
        <v>70.400000000000006</v>
      </c>
      <c r="AR769" s="65" t="s">
        <v>68</v>
      </c>
      <c r="AS769" s="157">
        <v>0.3</v>
      </c>
    </row>
    <row r="770" spans="1:45" ht="18" customHeight="1" x14ac:dyDescent="0.25">
      <c r="A770" s="16">
        <v>769</v>
      </c>
      <c r="B770" s="149" t="s">
        <v>1088</v>
      </c>
      <c r="C770" s="149" t="s">
        <v>691</v>
      </c>
      <c r="D770" s="4">
        <v>60.407935000000002</v>
      </c>
      <c r="E770" s="151" t="s">
        <v>844</v>
      </c>
      <c r="F770" s="151" t="s">
        <v>1074</v>
      </c>
      <c r="G770" s="4" t="s">
        <v>854</v>
      </c>
      <c r="H770" s="70" t="s">
        <v>704</v>
      </c>
      <c r="I770" s="20">
        <v>93554.527210999993</v>
      </c>
      <c r="J770" s="20">
        <v>69449.972867999997</v>
      </c>
      <c r="K770" s="20">
        <v>24104.554343000003</v>
      </c>
      <c r="L770" s="20">
        <v>14219.545649</v>
      </c>
      <c r="M770" s="20">
        <v>0</v>
      </c>
      <c r="N770" s="20">
        <v>15763</v>
      </c>
      <c r="O770" s="153">
        <v>12596.089119</v>
      </c>
      <c r="P770" s="21">
        <v>2773.2778033663953</v>
      </c>
      <c r="Q770" s="20">
        <v>4259.5823730000002</v>
      </c>
      <c r="R770" s="20">
        <v>16526.593938000002</v>
      </c>
      <c r="S770" s="20">
        <v>59620.880674</v>
      </c>
      <c r="T770" s="20">
        <v>30056.323670999998</v>
      </c>
      <c r="U770" s="20">
        <v>90935.831141000002</v>
      </c>
      <c r="V770" s="20">
        <v>0</v>
      </c>
      <c r="W770" s="20">
        <v>31039.410022</v>
      </c>
      <c r="X770" s="20">
        <v>0</v>
      </c>
      <c r="Y770" s="20">
        <v>31039.410022</v>
      </c>
      <c r="Z770" s="20">
        <v>59896.421118999999</v>
      </c>
      <c r="AA770" s="21">
        <v>13187.380116249629</v>
      </c>
      <c r="AB770" s="22">
        <v>0.25765246281064874</v>
      </c>
      <c r="AC770" s="22">
        <v>0.1346390120767878</v>
      </c>
      <c r="AD770" s="23">
        <v>0.13851623678975575</v>
      </c>
      <c r="AE770" s="23">
        <v>0.21029785893174743</v>
      </c>
      <c r="AF770" s="24">
        <v>100</v>
      </c>
      <c r="AG770" s="27">
        <v>0.92081230383380774</v>
      </c>
      <c r="AH770" s="27">
        <v>1.9208123038338076</v>
      </c>
      <c r="AI770" s="27">
        <v>1.7835808819098438</v>
      </c>
      <c r="AJ770" s="27">
        <v>3.2732579911682564</v>
      </c>
      <c r="AK770" s="27">
        <v>16.304408927086147</v>
      </c>
      <c r="AL770" s="27">
        <v>5.6608474536236884</v>
      </c>
      <c r="AM770" s="27">
        <v>3.1126403959133091</v>
      </c>
      <c r="AN770" s="23">
        <v>0.34133310965038666</v>
      </c>
      <c r="AO770" s="23">
        <v>0</v>
      </c>
      <c r="AP770" s="23">
        <v>0.51821810789549594</v>
      </c>
      <c r="AQ770" s="24">
        <v>86</v>
      </c>
      <c r="AR770" s="65" t="s">
        <v>64</v>
      </c>
      <c r="AS770" s="157">
        <v>0.5</v>
      </c>
    </row>
    <row r="771" spans="1:45" ht="18" customHeight="1" x14ac:dyDescent="0.25">
      <c r="A771" s="16">
        <v>770</v>
      </c>
      <c r="B771" s="149" t="s">
        <v>1089</v>
      </c>
      <c r="C771" s="149" t="s">
        <v>691</v>
      </c>
      <c r="D771" s="4">
        <v>698.08961160000013</v>
      </c>
      <c r="E771" s="151" t="s">
        <v>874</v>
      </c>
      <c r="F771" s="151" t="s">
        <v>876</v>
      </c>
      <c r="G771" s="4" t="s">
        <v>873</v>
      </c>
      <c r="H771" s="70" t="s">
        <v>704</v>
      </c>
      <c r="I771" s="20">
        <v>277015.54558600002</v>
      </c>
      <c r="J771" s="20">
        <v>112049.247923</v>
      </c>
      <c r="K771" s="20">
        <v>164966.297663</v>
      </c>
      <c r="L771" s="20">
        <v>150336.07331499999</v>
      </c>
      <c r="M771" s="20">
        <v>60176.472663</v>
      </c>
      <c r="N771" s="20">
        <v>153907.494726</v>
      </c>
      <c r="O771" s="153">
        <v>88981.669450999994</v>
      </c>
      <c r="P771" s="21">
        <v>1950.2074231988186</v>
      </c>
      <c r="Q771" s="20">
        <v>953.31875200000002</v>
      </c>
      <c r="R771" s="20">
        <v>49093.933112999999</v>
      </c>
      <c r="S771" s="20">
        <v>236803.704684</v>
      </c>
      <c r="T771" s="20">
        <v>1498481.862556</v>
      </c>
      <c r="U771" s="20">
        <v>1821970.287336</v>
      </c>
      <c r="V771" s="20">
        <v>158940.007422</v>
      </c>
      <c r="W771" s="20">
        <v>226770.98048999999</v>
      </c>
      <c r="X771" s="20">
        <v>980622.86126399995</v>
      </c>
      <c r="Y771" s="20">
        <v>1207393.8417539999</v>
      </c>
      <c r="Z771" s="20">
        <v>614576.44558199996</v>
      </c>
      <c r="AA771" s="21">
        <v>13469.645531399854</v>
      </c>
      <c r="AB771" s="22">
        <v>0.5955127800283897</v>
      </c>
      <c r="AC771" s="22">
        <v>0.32121543671048403</v>
      </c>
      <c r="AD771" s="23">
        <v>4.8838156181517559E-2</v>
      </c>
      <c r="AE771" s="23">
        <v>0.14478535598079248</v>
      </c>
      <c r="AF771" s="24">
        <v>2.5576024634729264</v>
      </c>
      <c r="AG771" s="27">
        <v>4.4241658135981937E-2</v>
      </c>
      <c r="AH771" s="27">
        <v>1.0442416581359819</v>
      </c>
      <c r="AI771" s="27">
        <v>1.0400377747733927</v>
      </c>
      <c r="AJ771" s="27">
        <v>27.611199134893688</v>
      </c>
      <c r="AK771" s="27">
        <v>117.53597386805626</v>
      </c>
      <c r="AL771" s="27">
        <v>5.642561677598545</v>
      </c>
      <c r="AM771" s="27">
        <v>0.18486412982903064</v>
      </c>
      <c r="AN771" s="23">
        <v>0.66268580236804786</v>
      </c>
      <c r="AO771" s="23">
        <v>1.5956076226373375</v>
      </c>
      <c r="AP771" s="23">
        <v>1.9645950482378245</v>
      </c>
      <c r="AQ771" s="24">
        <v>54.8</v>
      </c>
      <c r="AR771" s="65" t="s">
        <v>77</v>
      </c>
      <c r="AS771" s="157">
        <v>0.2</v>
      </c>
    </row>
    <row r="772" spans="1:45" ht="18" customHeight="1" x14ac:dyDescent="0.25">
      <c r="A772" s="16">
        <v>771</v>
      </c>
      <c r="B772" s="149" t="s">
        <v>1090</v>
      </c>
      <c r="C772" s="149" t="s">
        <v>691</v>
      </c>
      <c r="D772" s="4">
        <v>106.5</v>
      </c>
      <c r="E772" s="151" t="s">
        <v>833</v>
      </c>
      <c r="F772" s="151" t="s">
        <v>835</v>
      </c>
      <c r="G772" s="4" t="s">
        <v>836</v>
      </c>
      <c r="H772" s="70" t="s">
        <v>704</v>
      </c>
      <c r="I772" s="20">
        <v>285026.00806899997</v>
      </c>
      <c r="J772" s="20">
        <v>256793.34344</v>
      </c>
      <c r="K772" s="20">
        <v>28232.664628999984</v>
      </c>
      <c r="L772" s="20">
        <v>5641.3822769999997</v>
      </c>
      <c r="M772" s="20">
        <v>1164.307376</v>
      </c>
      <c r="N772" s="20">
        <v>9854.3351810000004</v>
      </c>
      <c r="O772" s="153">
        <v>7342.9134599999998</v>
      </c>
      <c r="P772" s="21">
        <v>2447.6378199999999</v>
      </c>
      <c r="Q772" s="20">
        <v>44111.008533</v>
      </c>
      <c r="R772" s="20">
        <v>9869.4606440000007</v>
      </c>
      <c r="S772" s="20">
        <v>85128.368121000007</v>
      </c>
      <c r="T772" s="20">
        <v>51700.218163999998</v>
      </c>
      <c r="U772" s="20">
        <v>173542.28644500001</v>
      </c>
      <c r="V772" s="20">
        <v>34000</v>
      </c>
      <c r="W772" s="20">
        <v>112058.770896</v>
      </c>
      <c r="X772" s="20">
        <v>0</v>
      </c>
      <c r="Y772" s="20">
        <v>113932.401421</v>
      </c>
      <c r="Z772" s="20">
        <v>59609.885024000003</v>
      </c>
      <c r="AA772" s="21">
        <v>19869.961674666665</v>
      </c>
      <c r="AB772" s="22">
        <v>9.9052941941232722E-2</v>
      </c>
      <c r="AC772" s="22">
        <v>2.5762257661140889E-2</v>
      </c>
      <c r="AD772" s="23">
        <v>4.2311955261273786E-2</v>
      </c>
      <c r="AE772" s="23">
        <v>0.12318281535090383</v>
      </c>
      <c r="AF772" s="24">
        <v>8.4636886995036953</v>
      </c>
      <c r="AG772" s="27">
        <v>-0.2403239171701578</v>
      </c>
      <c r="AH772" s="27">
        <v>0.75967608282984223</v>
      </c>
      <c r="AI772" s="27">
        <v>0.36603435197471135</v>
      </c>
      <c r="AJ772" s="27">
        <v>-10.583800415105378</v>
      </c>
      <c r="AK772" s="27">
        <v>5.8215251017869987</v>
      </c>
      <c r="AL772" s="27">
        <v>28.879593156114108</v>
      </c>
      <c r="AM772" s="27">
        <v>5.5130523272621286</v>
      </c>
      <c r="AN772" s="23">
        <v>0.65651089284863207</v>
      </c>
      <c r="AO772" s="23">
        <v>0</v>
      </c>
      <c r="AP772" s="23">
        <v>1.9113004726502791</v>
      </c>
      <c r="AQ772" s="24">
        <v>67.199999999999989</v>
      </c>
      <c r="AR772" s="65" t="s">
        <v>71</v>
      </c>
      <c r="AS772" s="157">
        <v>0.3</v>
      </c>
    </row>
    <row r="773" spans="1:45" ht="18" customHeight="1" x14ac:dyDescent="0.25">
      <c r="A773" s="16">
        <v>772</v>
      </c>
      <c r="B773" s="149" t="s">
        <v>1091</v>
      </c>
      <c r="C773" s="149" t="s">
        <v>691</v>
      </c>
      <c r="D773" s="4">
        <v>522</v>
      </c>
      <c r="E773" s="151" t="s">
        <v>844</v>
      </c>
      <c r="F773" s="151" t="s">
        <v>856</v>
      </c>
      <c r="G773" s="4" t="s">
        <v>862</v>
      </c>
      <c r="H773" s="70" t="s">
        <v>704</v>
      </c>
      <c r="I773" s="20">
        <v>628936.41455900006</v>
      </c>
      <c r="J773" s="20">
        <v>607350.07769800001</v>
      </c>
      <c r="K773" s="20">
        <v>21586.336861000014</v>
      </c>
      <c r="L773" s="20">
        <v>-40244.084110000003</v>
      </c>
      <c r="M773" s="20">
        <v>10024.441763999999</v>
      </c>
      <c r="N773" s="20">
        <v>-27382.848258000002</v>
      </c>
      <c r="O773" s="153">
        <v>-37407.290022000001</v>
      </c>
      <c r="P773" s="21">
        <v>-623.45483369999999</v>
      </c>
      <c r="Q773" s="20">
        <v>40369.227245000002</v>
      </c>
      <c r="R773" s="20">
        <v>32175.994458000001</v>
      </c>
      <c r="S773" s="20">
        <v>237767.10888799999</v>
      </c>
      <c r="T773" s="20">
        <v>615753.74346599996</v>
      </c>
      <c r="U773" s="20">
        <v>875775.76833300001</v>
      </c>
      <c r="V773" s="20">
        <v>57877.530073000002</v>
      </c>
      <c r="W773" s="20">
        <v>123186.646584</v>
      </c>
      <c r="X773" s="20">
        <v>155411.18182500001</v>
      </c>
      <c r="Y773" s="20">
        <v>297207.66190100001</v>
      </c>
      <c r="Z773" s="20">
        <v>578568.10643199994</v>
      </c>
      <c r="AA773" s="21">
        <v>9642.8017738666658</v>
      </c>
      <c r="AB773" s="22">
        <v>3.4321970172670004E-2</v>
      </c>
      <c r="AC773" s="22">
        <v>-5.9477061839755901E-2</v>
      </c>
      <c r="AD773" s="23">
        <v>-4.2713319293137222E-2</v>
      </c>
      <c r="AE773" s="23">
        <v>-6.4654946593390453E-2</v>
      </c>
      <c r="AF773" s="24">
        <v>-2.7316082932755319</v>
      </c>
      <c r="AG773" s="27">
        <v>0.93013703580175366</v>
      </c>
      <c r="AH773" s="27">
        <v>1.9301370358017538</v>
      </c>
      <c r="AI773" s="27">
        <v>1.6024292171018386</v>
      </c>
      <c r="AJ773" s="27">
        <v>5.489037152689547</v>
      </c>
      <c r="AK773" s="27">
        <v>15.044877475905224</v>
      </c>
      <c r="AL773" s="27">
        <v>19.546759164816613</v>
      </c>
      <c r="AM773" s="27">
        <v>1.0214089986993771</v>
      </c>
      <c r="AN773" s="23">
        <v>0.33936502087368953</v>
      </c>
      <c r="AO773" s="23">
        <v>0.26861346157397586</v>
      </c>
      <c r="AP773" s="23">
        <v>0.51369520475966868</v>
      </c>
      <c r="AQ773" s="24">
        <v>67.599999999999994</v>
      </c>
      <c r="AR773" s="65" t="s">
        <v>71</v>
      </c>
      <c r="AS773" s="157">
        <v>0.3</v>
      </c>
    </row>
    <row r="774" spans="1:45" ht="18" customHeight="1" x14ac:dyDescent="0.25">
      <c r="A774" s="16">
        <v>773</v>
      </c>
      <c r="B774" s="149" t="s">
        <v>1092</v>
      </c>
      <c r="C774" s="149" t="s">
        <v>691</v>
      </c>
      <c r="D774" s="4">
        <v>432</v>
      </c>
      <c r="E774" s="151" t="s">
        <v>833</v>
      </c>
      <c r="F774" s="151" t="s">
        <v>835</v>
      </c>
      <c r="G774" s="4" t="s">
        <v>836</v>
      </c>
      <c r="H774" s="70" t="s">
        <v>704</v>
      </c>
      <c r="I774" s="20">
        <v>677473.17933199997</v>
      </c>
      <c r="J774" s="20">
        <v>581153.76504900004</v>
      </c>
      <c r="K774" s="20">
        <v>96319.414282999947</v>
      </c>
      <c r="L774" s="20">
        <v>53741.714872999997</v>
      </c>
      <c r="M774" s="20">
        <v>3739.6463990000002</v>
      </c>
      <c r="N774" s="20">
        <v>58289.620084999995</v>
      </c>
      <c r="O774" s="153">
        <v>42644.370656999999</v>
      </c>
      <c r="P774" s="21">
        <v>2369.1317031666667</v>
      </c>
      <c r="Q774" s="20">
        <v>82235.900074999998</v>
      </c>
      <c r="R774" s="20">
        <v>34706.474447000001</v>
      </c>
      <c r="S774" s="20">
        <v>251621.32047400001</v>
      </c>
      <c r="T774" s="20">
        <v>243590.69839599999</v>
      </c>
      <c r="U774" s="20">
        <v>505723.67216700001</v>
      </c>
      <c r="V774" s="20">
        <v>71750.614428999994</v>
      </c>
      <c r="W774" s="20">
        <v>206410.969919</v>
      </c>
      <c r="X774" s="20">
        <v>14618.022047</v>
      </c>
      <c r="Y774" s="20">
        <v>221468.26766099999</v>
      </c>
      <c r="Z774" s="20">
        <v>284255.40450599999</v>
      </c>
      <c r="AA774" s="21">
        <v>15791.966917</v>
      </c>
      <c r="AB774" s="22">
        <v>0.14217450553241462</v>
      </c>
      <c r="AC774" s="22">
        <v>6.2946212422826942E-2</v>
      </c>
      <c r="AD774" s="23">
        <v>8.4323461613475703E-2</v>
      </c>
      <c r="AE774" s="23">
        <v>0.15002131878938427</v>
      </c>
      <c r="AF774" s="24">
        <v>15.586933593664611</v>
      </c>
      <c r="AG774" s="27">
        <v>0.21903075487093299</v>
      </c>
      <c r="AH774" s="27">
        <v>1.2190307548709329</v>
      </c>
      <c r="AI774" s="27">
        <v>0.82062218139602949</v>
      </c>
      <c r="AJ774" s="27">
        <v>14.984913211584802</v>
      </c>
      <c r="AK774" s="27">
        <v>7.0669107350801994</v>
      </c>
      <c r="AL774" s="27">
        <v>19.520080622610177</v>
      </c>
      <c r="AM774" s="27">
        <v>2.7811947820382157</v>
      </c>
      <c r="AN774" s="23">
        <v>0.43792347451725921</v>
      </c>
      <c r="AO774" s="23">
        <v>5.1425660920693055E-2</v>
      </c>
      <c r="AP774" s="23">
        <v>0.77911717473194175</v>
      </c>
      <c r="AQ774" s="24">
        <v>87.6</v>
      </c>
      <c r="AR774" s="65" t="s">
        <v>64</v>
      </c>
      <c r="AS774" s="157">
        <v>0.5</v>
      </c>
    </row>
    <row r="775" spans="1:45" ht="18" customHeight="1" x14ac:dyDescent="0.25">
      <c r="A775" s="16">
        <v>774</v>
      </c>
      <c r="B775" s="149" t="s">
        <v>1093</v>
      </c>
      <c r="C775" s="149" t="s">
        <v>691</v>
      </c>
      <c r="D775" s="4">
        <v>603</v>
      </c>
      <c r="E775" s="151" t="s">
        <v>833</v>
      </c>
      <c r="F775" s="151" t="s">
        <v>835</v>
      </c>
      <c r="G775" s="4" t="s">
        <v>836</v>
      </c>
      <c r="H775" s="70" t="s">
        <v>704</v>
      </c>
      <c r="I775" s="20">
        <v>868824.15968599997</v>
      </c>
      <c r="J775" s="20">
        <v>792284.97018299997</v>
      </c>
      <c r="K775" s="20">
        <v>76539.189502999987</v>
      </c>
      <c r="L775" s="20">
        <v>51122.813667000002</v>
      </c>
      <c r="M775" s="20">
        <v>11848.780198</v>
      </c>
      <c r="N775" s="20">
        <v>52401.968609000003</v>
      </c>
      <c r="O775" s="153">
        <v>32288.916924000001</v>
      </c>
      <c r="P775" s="21">
        <v>717.53148720000002</v>
      </c>
      <c r="Q775" s="20">
        <v>87205.047649999993</v>
      </c>
      <c r="R775" s="20">
        <v>62471.879207999998</v>
      </c>
      <c r="S775" s="20">
        <v>202171.66101099999</v>
      </c>
      <c r="T775" s="20">
        <v>615820.26492099999</v>
      </c>
      <c r="U775" s="20">
        <v>835346.65369499999</v>
      </c>
      <c r="V775" s="20">
        <v>216614.87646699999</v>
      </c>
      <c r="W775" s="20">
        <v>350189.93485299998</v>
      </c>
      <c r="X775" s="20">
        <v>0</v>
      </c>
      <c r="Y775" s="20">
        <v>350509.93485299998</v>
      </c>
      <c r="Z775" s="20">
        <v>484836.718842</v>
      </c>
      <c r="AA775" s="21">
        <v>10774.149307600001</v>
      </c>
      <c r="AB775" s="22">
        <v>8.8095144051544172E-2</v>
      </c>
      <c r="AC775" s="22">
        <v>3.7163926168523528E-2</v>
      </c>
      <c r="AD775" s="23">
        <v>3.8653314502639119E-2</v>
      </c>
      <c r="AE775" s="23">
        <v>6.6597507303324532E-2</v>
      </c>
      <c r="AF775" s="24">
        <v>4.4225623003661703</v>
      </c>
      <c r="AG775" s="27">
        <v>-0.42267997766450355</v>
      </c>
      <c r="AH775" s="27">
        <v>0.5773200223354964</v>
      </c>
      <c r="AI775" s="27">
        <v>0.3282978804323996</v>
      </c>
      <c r="AJ775" s="27">
        <v>-5.8697087672662231</v>
      </c>
      <c r="AK775" s="27">
        <v>9.0853109026768593</v>
      </c>
      <c r="AL775" s="27">
        <v>13.907443968401394</v>
      </c>
      <c r="AM775" s="27">
        <v>1.4108404824863248</v>
      </c>
      <c r="AN775" s="23">
        <v>0.41959817915422865</v>
      </c>
      <c r="AO775" s="23">
        <v>0</v>
      </c>
      <c r="AP775" s="23">
        <v>0.72294428460404048</v>
      </c>
      <c r="AQ775" s="24">
        <v>67.2</v>
      </c>
      <c r="AR775" s="65" t="s">
        <v>71</v>
      </c>
      <c r="AS775" s="157">
        <v>0.3</v>
      </c>
    </row>
    <row r="776" spans="1:45" ht="18" customHeight="1" x14ac:dyDescent="0.25">
      <c r="A776" s="16">
        <v>775</v>
      </c>
      <c r="B776" s="149" t="s">
        <v>1094</v>
      </c>
      <c r="C776" s="149" t="s">
        <v>691</v>
      </c>
      <c r="D776" s="4">
        <v>297.5</v>
      </c>
      <c r="E776" s="151" t="s">
        <v>833</v>
      </c>
      <c r="F776" s="151" t="s">
        <v>835</v>
      </c>
      <c r="G776" s="4" t="s">
        <v>836</v>
      </c>
      <c r="H776" s="70" t="s">
        <v>704</v>
      </c>
      <c r="I776" s="20">
        <v>561428.35608000006</v>
      </c>
      <c r="J776" s="20">
        <v>496619.51377999998</v>
      </c>
      <c r="K776" s="20">
        <v>64808.842299999989</v>
      </c>
      <c r="L776" s="20">
        <v>45498.395894000001</v>
      </c>
      <c r="M776" s="20">
        <v>2930.1094899999998</v>
      </c>
      <c r="N776" s="20">
        <v>45728.201963</v>
      </c>
      <c r="O776" s="153">
        <v>39600.489655999998</v>
      </c>
      <c r="P776" s="21">
        <v>3168.0391724800002</v>
      </c>
      <c r="Q776" s="20">
        <v>47524.562355000002</v>
      </c>
      <c r="R776" s="20">
        <v>34839.407249999997</v>
      </c>
      <c r="S776" s="20">
        <v>89568.476011000006</v>
      </c>
      <c r="T776" s="20">
        <v>236243.80553099999</v>
      </c>
      <c r="U776" s="20">
        <v>336896.24070600001</v>
      </c>
      <c r="V776" s="20">
        <v>53209.664947999998</v>
      </c>
      <c r="W776" s="20">
        <v>94934.442249999993</v>
      </c>
      <c r="X776" s="20">
        <v>11860.769842</v>
      </c>
      <c r="Y776" s="20">
        <v>106795.212092</v>
      </c>
      <c r="Z776" s="20">
        <v>230101.02861400001</v>
      </c>
      <c r="AA776" s="21">
        <v>18408.08228912</v>
      </c>
      <c r="AB776" s="22">
        <v>0.11543564124994986</v>
      </c>
      <c r="AC776" s="22">
        <v>7.0535250361236076E-2</v>
      </c>
      <c r="AD776" s="23">
        <v>0.11754506245903244</v>
      </c>
      <c r="AE776" s="23">
        <v>0.17210044602812605</v>
      </c>
      <c r="AF776" s="24">
        <v>15.606311681888721</v>
      </c>
      <c r="AG776" s="27">
        <v>-5.6522860532210978E-2</v>
      </c>
      <c r="AH776" s="27">
        <v>0.94347713946778899</v>
      </c>
      <c r="AI776" s="27">
        <v>0.4428731307577678</v>
      </c>
      <c r="AJ776" s="27">
        <v>-104.62763481430869</v>
      </c>
      <c r="AK776" s="27">
        <v>10.449744072766853</v>
      </c>
      <c r="AL776" s="27">
        <v>16.114750519471027</v>
      </c>
      <c r="AM776" s="27">
        <v>2.3764786332411547</v>
      </c>
      <c r="AN776" s="23">
        <v>0.316997339798746</v>
      </c>
      <c r="AO776" s="23">
        <v>5.154592273421222E-2</v>
      </c>
      <c r="AP776" s="23">
        <v>0.46412314075810385</v>
      </c>
      <c r="AQ776" s="24">
        <v>76.400000000000006</v>
      </c>
      <c r="AR776" s="65" t="s">
        <v>66</v>
      </c>
      <c r="AS776" s="157">
        <v>0.5</v>
      </c>
    </row>
    <row r="777" spans="1:45" ht="18" customHeight="1" x14ac:dyDescent="0.25">
      <c r="A777" s="16">
        <v>776</v>
      </c>
      <c r="B777" s="149" t="s">
        <v>1095</v>
      </c>
      <c r="C777" s="149" t="s">
        <v>691</v>
      </c>
      <c r="D777" s="4">
        <v>1192.5</v>
      </c>
      <c r="E777" s="151" t="s">
        <v>833</v>
      </c>
      <c r="F777" s="151" t="s">
        <v>835</v>
      </c>
      <c r="G777" s="4" t="s">
        <v>836</v>
      </c>
      <c r="H777" s="70" t="s">
        <v>704</v>
      </c>
      <c r="I777" s="20">
        <v>1056073.023997</v>
      </c>
      <c r="J777" s="20">
        <v>915416.59036599996</v>
      </c>
      <c r="K777" s="20">
        <v>140656.43363099999</v>
      </c>
      <c r="L777" s="20">
        <v>115908.899853</v>
      </c>
      <c r="M777" s="20">
        <v>9528.1177729999999</v>
      </c>
      <c r="N777" s="20">
        <v>117434.22462600001</v>
      </c>
      <c r="O777" s="153">
        <v>99617.680787000005</v>
      </c>
      <c r="P777" s="21">
        <v>2213.7262397111112</v>
      </c>
      <c r="Q777" s="20">
        <v>88464.297200999994</v>
      </c>
      <c r="R777" s="20">
        <v>43262.428816</v>
      </c>
      <c r="S777" s="20">
        <v>206795.663027</v>
      </c>
      <c r="T777" s="20">
        <v>720390.68503499997</v>
      </c>
      <c r="U777" s="20">
        <v>942984.23039899999</v>
      </c>
      <c r="V777" s="20">
        <v>156394.32999999999</v>
      </c>
      <c r="W777" s="20">
        <v>341153.91937900003</v>
      </c>
      <c r="X777" s="20">
        <v>0</v>
      </c>
      <c r="Y777" s="20">
        <v>341189.92418600002</v>
      </c>
      <c r="Z777" s="20">
        <v>601794.30621299997</v>
      </c>
      <c r="AA777" s="21">
        <v>13373.206804733334</v>
      </c>
      <c r="AB777" s="22">
        <v>0.13318817016899728</v>
      </c>
      <c r="AC777" s="22">
        <v>9.4328402036034764E-2</v>
      </c>
      <c r="AD777" s="23">
        <v>0.10564087667176501</v>
      </c>
      <c r="AE777" s="23">
        <v>0.16553443553475758</v>
      </c>
      <c r="AF777" s="24">
        <v>12.325018164529357</v>
      </c>
      <c r="AG777" s="27">
        <v>-0.39383471424444244</v>
      </c>
      <c r="AH777" s="27">
        <v>0.60616528575555761</v>
      </c>
      <c r="AI777" s="27">
        <v>0.34685624026069445</v>
      </c>
      <c r="AJ777" s="27">
        <v>-7.8601274880364249</v>
      </c>
      <c r="AK777" s="27">
        <v>10.347864837337477</v>
      </c>
      <c r="AL777" s="27">
        <v>24.410858402994382</v>
      </c>
      <c r="AM777" s="27">
        <v>1.46597262559786</v>
      </c>
      <c r="AN777" s="23">
        <v>0.36181933184782328</v>
      </c>
      <c r="AO777" s="23">
        <v>0</v>
      </c>
      <c r="AP777" s="23">
        <v>0.5669543906672303</v>
      </c>
      <c r="AQ777" s="24">
        <v>68.400000000000006</v>
      </c>
      <c r="AR777" s="65" t="s">
        <v>71</v>
      </c>
      <c r="AS777" s="157">
        <v>0.3</v>
      </c>
    </row>
    <row r="778" spans="1:45" ht="18" customHeight="1" x14ac:dyDescent="0.25">
      <c r="A778" s="16">
        <v>777</v>
      </c>
      <c r="B778" s="149" t="s">
        <v>910</v>
      </c>
      <c r="C778" s="149" t="s">
        <v>691</v>
      </c>
      <c r="D778" s="4">
        <v>31004.996160000002</v>
      </c>
      <c r="E778" s="151" t="s">
        <v>842</v>
      </c>
      <c r="F778" s="151" t="s">
        <v>843</v>
      </c>
      <c r="G778" s="4" t="s">
        <v>901</v>
      </c>
      <c r="H778" s="70" t="s">
        <v>704</v>
      </c>
      <c r="I778" s="20">
        <v>111952253.580276</v>
      </c>
      <c r="J778" s="20">
        <v>106914028.086136</v>
      </c>
      <c r="K778" s="20">
        <v>5038225.4941400057</v>
      </c>
      <c r="L778" s="20">
        <v>3949724.551947</v>
      </c>
      <c r="M778" s="20">
        <v>456017.81348100002</v>
      </c>
      <c r="N778" s="20">
        <v>4242294.1959530003</v>
      </c>
      <c r="O778" s="153">
        <v>3605925.731383</v>
      </c>
      <c r="P778" s="21">
        <v>1163.0144099276031</v>
      </c>
      <c r="Q778" s="20">
        <v>9226599.6138599999</v>
      </c>
      <c r="R778" s="20">
        <v>8740151.5427659992</v>
      </c>
      <c r="S778" s="20">
        <v>24036089.036297001</v>
      </c>
      <c r="T778" s="20">
        <v>27889048.310091</v>
      </c>
      <c r="U778" s="20">
        <v>53211604.809680998</v>
      </c>
      <c r="V778" s="20">
        <v>2815862.717195</v>
      </c>
      <c r="W778" s="20">
        <v>13100402.057914</v>
      </c>
      <c r="X778" s="20">
        <v>7315371.2771699997</v>
      </c>
      <c r="Y778" s="20">
        <v>21834058.479841001</v>
      </c>
      <c r="Z778" s="20">
        <v>31377546.329840001</v>
      </c>
      <c r="AA778" s="21">
        <v>10120.158108685926</v>
      </c>
      <c r="AB778" s="22">
        <v>4.5003341451517256E-2</v>
      </c>
      <c r="AC778" s="22">
        <v>3.2209496602918768E-2</v>
      </c>
      <c r="AD778" s="23">
        <v>6.7765776737614192E-2</v>
      </c>
      <c r="AE778" s="23">
        <v>0.11492057707373282</v>
      </c>
      <c r="AF778" s="24">
        <v>9.3029133304454898</v>
      </c>
      <c r="AG778" s="27">
        <v>0.83475964554665805</v>
      </c>
      <c r="AH778" s="27">
        <v>1.8347596455466582</v>
      </c>
      <c r="AI778" s="27">
        <v>1.1304606802880934</v>
      </c>
      <c r="AJ778" s="27">
        <v>10.237331573368586</v>
      </c>
      <c r="AK778" s="27">
        <v>11.587587254304612</v>
      </c>
      <c r="AL778" s="27">
        <v>12.808960237415565</v>
      </c>
      <c r="AM778" s="27">
        <v>4.0142012855909712</v>
      </c>
      <c r="AN778" s="23">
        <v>0.41032512659472814</v>
      </c>
      <c r="AO778" s="23">
        <v>0.23314032270946222</v>
      </c>
      <c r="AP778" s="23">
        <v>0.69584977264703596</v>
      </c>
      <c r="AQ778" s="24">
        <v>81.599999999999994</v>
      </c>
      <c r="AR778" s="65" t="s">
        <v>64</v>
      </c>
      <c r="AS778" s="157">
        <v>0.5</v>
      </c>
    </row>
    <row r="779" spans="1:45" ht="18" customHeight="1" x14ac:dyDescent="0.25">
      <c r="A779" s="16">
        <v>778</v>
      </c>
      <c r="B779" s="149" t="s">
        <v>1096</v>
      </c>
      <c r="C779" s="149" t="s">
        <v>691</v>
      </c>
      <c r="D779" s="4">
        <v>80.850000000000009</v>
      </c>
      <c r="E779" s="151" t="s">
        <v>848</v>
      </c>
      <c r="F779" s="151" t="s">
        <v>885</v>
      </c>
      <c r="G779" s="4" t="s">
        <v>882</v>
      </c>
      <c r="H779" s="70" t="s">
        <v>704</v>
      </c>
      <c r="I779" s="20">
        <v>449562.88426199998</v>
      </c>
      <c r="J779" s="20">
        <v>342843.565068</v>
      </c>
      <c r="K779" s="20">
        <v>106719.31919399998</v>
      </c>
      <c r="L779" s="20">
        <v>22303.109990000001</v>
      </c>
      <c r="M779" s="20">
        <v>7279.559139</v>
      </c>
      <c r="N779" s="20">
        <v>21303.399654000001</v>
      </c>
      <c r="O779" s="153">
        <v>11064.509029999999</v>
      </c>
      <c r="P779" s="21">
        <v>2107.5255295238094</v>
      </c>
      <c r="Q779" s="20">
        <v>219800.81615900001</v>
      </c>
      <c r="R779" s="20">
        <v>17657.948596999999</v>
      </c>
      <c r="S779" s="20">
        <v>253857.62387700001</v>
      </c>
      <c r="T779" s="20">
        <v>27103.613619</v>
      </c>
      <c r="U779" s="20">
        <v>284784.91859199997</v>
      </c>
      <c r="V779" s="20">
        <v>127258.292351</v>
      </c>
      <c r="W779" s="20">
        <v>183012.40361199999</v>
      </c>
      <c r="X779" s="20">
        <v>1792.8704</v>
      </c>
      <c r="Y779" s="20">
        <v>184805.27401200001</v>
      </c>
      <c r="Z779" s="20">
        <v>99979.644579999993</v>
      </c>
      <c r="AA779" s="21">
        <v>19043.741824761906</v>
      </c>
      <c r="AB779" s="22">
        <v>0.23738463055994902</v>
      </c>
      <c r="AC779" s="22">
        <v>2.4611704874532597E-2</v>
      </c>
      <c r="AD779" s="23">
        <v>3.885215932326698E-2</v>
      </c>
      <c r="AE779" s="23">
        <v>0.11066761715827655</v>
      </c>
      <c r="AF779" s="24">
        <v>2.9264683818375392</v>
      </c>
      <c r="AG779" s="27">
        <v>0.3871061133932604</v>
      </c>
      <c r="AH779" s="27">
        <v>1.3871061133932605</v>
      </c>
      <c r="AI779" s="27">
        <v>0.18609016135432535</v>
      </c>
      <c r="AJ779" s="27">
        <v>6.3457052230254636</v>
      </c>
      <c r="AK779" s="27">
        <v>1.559792047450784</v>
      </c>
      <c r="AL779" s="27">
        <v>25.459519365594854</v>
      </c>
      <c r="AM779" s="27">
        <v>16.58682456817678</v>
      </c>
      <c r="AN779" s="23">
        <v>0.64892928644428383</v>
      </c>
      <c r="AO779" s="23">
        <v>1.7932354206014522E-2</v>
      </c>
      <c r="AP779" s="23">
        <v>1.8484289956054576</v>
      </c>
      <c r="AQ779" s="24">
        <v>67.2</v>
      </c>
      <c r="AR779" s="65" t="s">
        <v>71</v>
      </c>
      <c r="AS779" s="157">
        <v>0.3</v>
      </c>
    </row>
    <row r="780" spans="1:45" ht="18" customHeight="1" x14ac:dyDescent="0.25">
      <c r="A780" s="16">
        <v>779</v>
      </c>
      <c r="B780" s="149" t="s">
        <v>1097</v>
      </c>
      <c r="C780" s="149" t="s">
        <v>691</v>
      </c>
      <c r="D780" s="4">
        <v>49.358265000000003</v>
      </c>
      <c r="E780" s="151" t="s">
        <v>848</v>
      </c>
      <c r="F780" s="151" t="s">
        <v>864</v>
      </c>
      <c r="G780" s="4" t="s">
        <v>865</v>
      </c>
      <c r="H780" s="70" t="s">
        <v>704</v>
      </c>
      <c r="I780" s="20">
        <v>130245.228217</v>
      </c>
      <c r="J780" s="20">
        <v>233249.76275600001</v>
      </c>
      <c r="K780" s="20">
        <v>-103004.534539</v>
      </c>
      <c r="L780" s="20">
        <v>-127986.310637</v>
      </c>
      <c r="M780" s="20">
        <v>44664.943693000001</v>
      </c>
      <c r="N780" s="20">
        <v>-278236.019386</v>
      </c>
      <c r="O780" s="153">
        <v>-322931.43307899998</v>
      </c>
      <c r="P780" s="21">
        <v>-9813.901473613385</v>
      </c>
      <c r="Q780" s="20">
        <v>114084.965303</v>
      </c>
      <c r="R780" s="20">
        <v>299106.17822599999</v>
      </c>
      <c r="S780" s="20">
        <v>562561.56486200006</v>
      </c>
      <c r="T780" s="20">
        <v>136110.72078100001</v>
      </c>
      <c r="U780" s="20">
        <v>938165.97091200005</v>
      </c>
      <c r="V780" s="20">
        <v>357710.00331499998</v>
      </c>
      <c r="W780" s="20">
        <v>874707.04045800003</v>
      </c>
      <c r="X780" s="20">
        <v>4104.1868800000002</v>
      </c>
      <c r="Y780" s="20">
        <v>878811.22733799997</v>
      </c>
      <c r="Z780" s="20">
        <v>59354.743574</v>
      </c>
      <c r="AA780" s="21">
        <v>1803.7934550778882</v>
      </c>
      <c r="AB780" s="22">
        <v>-0.79085073556311325</v>
      </c>
      <c r="AC780" s="22">
        <v>-2.4794108582693553</v>
      </c>
      <c r="AD780" s="23">
        <v>-0.34421567514868961</v>
      </c>
      <c r="AE780" s="23">
        <v>-5.4407013430424156</v>
      </c>
      <c r="AF780" s="24">
        <v>-6.2294049064167032</v>
      </c>
      <c r="AG780" s="27">
        <v>-0.35685716606620588</v>
      </c>
      <c r="AH780" s="27">
        <v>0.64314283393379412</v>
      </c>
      <c r="AI780" s="27">
        <v>0.51271634823491985</v>
      </c>
      <c r="AJ780" s="27">
        <v>-0.41725810046842476</v>
      </c>
      <c r="AK780" s="27">
        <v>2.0445267449265412</v>
      </c>
      <c r="AL780" s="27">
        <v>0.4354481374790885</v>
      </c>
      <c r="AM780" s="27">
        <v>0.95690646166338722</v>
      </c>
      <c r="AN780" s="23">
        <v>0.9367332162812293</v>
      </c>
      <c r="AO780" s="23">
        <v>6.9146737613029058E-2</v>
      </c>
      <c r="AP780" s="23">
        <v>14.806082453078917</v>
      </c>
      <c r="AQ780" s="24">
        <v>27.200000000000003</v>
      </c>
      <c r="AR780" s="65" t="s">
        <v>80</v>
      </c>
      <c r="AS780" s="157">
        <v>0</v>
      </c>
    </row>
    <row r="781" spans="1:45" ht="18" customHeight="1" x14ac:dyDescent="0.25">
      <c r="A781" s="16">
        <v>780</v>
      </c>
      <c r="B781" s="149" t="s">
        <v>1098</v>
      </c>
      <c r="C781" s="149" t="s">
        <v>691</v>
      </c>
      <c r="D781" s="4">
        <v>46.147356000000002</v>
      </c>
      <c r="E781" s="151" t="s">
        <v>833</v>
      </c>
      <c r="F781" s="151" t="s">
        <v>835</v>
      </c>
      <c r="G781" s="4" t="s">
        <v>836</v>
      </c>
      <c r="H781" s="70" t="s">
        <v>704</v>
      </c>
      <c r="I781" s="20">
        <v>141694.67712400001</v>
      </c>
      <c r="J781" s="20">
        <v>117381.46337</v>
      </c>
      <c r="K781" s="20">
        <v>24313.213754</v>
      </c>
      <c r="L781" s="20">
        <v>13485.659992000001</v>
      </c>
      <c r="M781" s="20">
        <v>12380.980043</v>
      </c>
      <c r="N781" s="20">
        <v>15252.839668000001</v>
      </c>
      <c r="O781" s="153">
        <v>2782.150607</v>
      </c>
      <c r="P781" s="21">
        <v>361.7304454452385</v>
      </c>
      <c r="Q781" s="20">
        <v>16163.881106999999</v>
      </c>
      <c r="R781" s="20">
        <v>16590.736455999999</v>
      </c>
      <c r="S781" s="20">
        <v>43394.809099999999</v>
      </c>
      <c r="T781" s="20">
        <v>266555.46777300001</v>
      </c>
      <c r="U781" s="20">
        <v>334292.72069799999</v>
      </c>
      <c r="V781" s="20">
        <v>32000</v>
      </c>
      <c r="W781" s="20">
        <v>65035.599154000003</v>
      </c>
      <c r="X781" s="20">
        <v>158000</v>
      </c>
      <c r="Y781" s="20">
        <v>225805.57915400001</v>
      </c>
      <c r="Z781" s="20">
        <v>108487.141544</v>
      </c>
      <c r="AA781" s="21">
        <v>14105.311889677927</v>
      </c>
      <c r="AB781" s="22">
        <v>0.17158875864280346</v>
      </c>
      <c r="AC781" s="22">
        <v>1.9634827951689963E-2</v>
      </c>
      <c r="AD781" s="23">
        <v>8.3224983218028094E-3</v>
      </c>
      <c r="AE781" s="23">
        <v>2.5644980293555074E-2</v>
      </c>
      <c r="AF781" s="24">
        <v>1.2319573745394818</v>
      </c>
      <c r="AG781" s="27">
        <v>-0.33275298967809991</v>
      </c>
      <c r="AH781" s="27">
        <v>0.66724701032190015</v>
      </c>
      <c r="AI781" s="27">
        <v>0.41870803601761181</v>
      </c>
      <c r="AJ781" s="27">
        <v>-6.547574130631598</v>
      </c>
      <c r="AK781" s="27">
        <v>7.2619603295130819</v>
      </c>
      <c r="AL781" s="27">
        <v>8.5405899551105513</v>
      </c>
      <c r="AM781" s="27">
        <v>0.53157670449539574</v>
      </c>
      <c r="AN781" s="23">
        <v>0.67547261777797651</v>
      </c>
      <c r="AO781" s="23">
        <v>1.4563937970097467</v>
      </c>
      <c r="AP781" s="23">
        <v>2.0814040810764491</v>
      </c>
      <c r="AQ781" s="24">
        <v>50.000000000000007</v>
      </c>
      <c r="AR781" s="65" t="s">
        <v>78</v>
      </c>
      <c r="AS781" s="157">
        <v>0.2</v>
      </c>
    </row>
    <row r="782" spans="1:45" ht="18" customHeight="1" x14ac:dyDescent="0.25">
      <c r="A782" s="16">
        <v>781</v>
      </c>
      <c r="B782" s="149" t="s">
        <v>1099</v>
      </c>
      <c r="C782" s="149" t="s">
        <v>691</v>
      </c>
      <c r="D782" s="4">
        <v>1740</v>
      </c>
      <c r="E782" s="151" t="s">
        <v>844</v>
      </c>
      <c r="F782" s="151" t="s">
        <v>845</v>
      </c>
      <c r="G782" s="4" t="s">
        <v>904</v>
      </c>
      <c r="H782" s="70" t="s">
        <v>704</v>
      </c>
      <c r="I782" s="20">
        <v>0</v>
      </c>
      <c r="J782" s="20">
        <v>0</v>
      </c>
      <c r="K782" s="20" t="e">
        <v>#N/A</v>
      </c>
      <c r="L782" s="20">
        <v>-1656.0341619999999</v>
      </c>
      <c r="M782" s="20">
        <v>0</v>
      </c>
      <c r="N782" s="20">
        <v>-2756.462282</v>
      </c>
      <c r="O782" s="153">
        <v>-2756.462282</v>
      </c>
      <c r="P782" s="21">
        <v>-91.88207606666667</v>
      </c>
      <c r="Q782" s="20">
        <v>852616.241377</v>
      </c>
      <c r="R782" s="20">
        <v>1274.0383079999999</v>
      </c>
      <c r="S782" s="20">
        <v>1835537.5462869999</v>
      </c>
      <c r="T782" s="20">
        <v>0</v>
      </c>
      <c r="U782" s="20">
        <v>1876502.097511</v>
      </c>
      <c r="V782" s="20">
        <v>159999.99999899999</v>
      </c>
      <c r="W782" s="20">
        <v>1396448.0098659999</v>
      </c>
      <c r="X782" s="20">
        <v>106666.666669</v>
      </c>
      <c r="Y782" s="20">
        <v>1503114.6765350001</v>
      </c>
      <c r="Z782" s="20">
        <v>373387.42097600002</v>
      </c>
      <c r="AA782" s="21">
        <v>12446.247365866666</v>
      </c>
      <c r="AB782" s="22">
        <v>0</v>
      </c>
      <c r="AC782" s="22">
        <v>0</v>
      </c>
      <c r="AD782" s="23">
        <v>-1.4689364246681007E-3</v>
      </c>
      <c r="AE782" s="23">
        <v>-7.3823115808102574E-3</v>
      </c>
      <c r="AF782" s="24">
        <v>0</v>
      </c>
      <c r="AG782" s="27">
        <v>0.31443314274416423</v>
      </c>
      <c r="AH782" s="27">
        <v>1.3144331427441642</v>
      </c>
      <c r="AI782" s="27">
        <v>0.70387246640447354</v>
      </c>
      <c r="AJ782" s="27">
        <v>0</v>
      </c>
      <c r="AK782" s="27">
        <v>0</v>
      </c>
      <c r="AL782" s="27">
        <v>0</v>
      </c>
      <c r="AM782" s="27">
        <v>0</v>
      </c>
      <c r="AN782" s="23">
        <v>0.80101944918086554</v>
      </c>
      <c r="AO782" s="23">
        <v>0.28567289811259106</v>
      </c>
      <c r="AP782" s="23">
        <v>4.0256168046743461</v>
      </c>
      <c r="AQ782" s="24">
        <v>47.2</v>
      </c>
      <c r="AR782" s="65" t="s">
        <v>78</v>
      </c>
      <c r="AS782" s="157">
        <v>0.2</v>
      </c>
    </row>
    <row r="783" spans="1:45" ht="18" customHeight="1" x14ac:dyDescent="0.25">
      <c r="A783" s="16">
        <v>782</v>
      </c>
      <c r="B783" s="149" t="s">
        <v>1100</v>
      </c>
      <c r="C783" s="149" t="s">
        <v>691</v>
      </c>
      <c r="D783" s="4">
        <v>109.65017610000001</v>
      </c>
      <c r="E783" s="151" t="s">
        <v>848</v>
      </c>
      <c r="F783" s="151" t="s">
        <v>864</v>
      </c>
      <c r="G783" s="4" t="s">
        <v>865</v>
      </c>
      <c r="H783" s="70" t="s">
        <v>709</v>
      </c>
      <c r="I783" s="20">
        <v>951635.94976300001</v>
      </c>
      <c r="J783" s="20">
        <v>853031.43674300006</v>
      </c>
      <c r="K783" s="20">
        <v>98604.513019999999</v>
      </c>
      <c r="L783" s="20">
        <v>56376.124701000001</v>
      </c>
      <c r="M783" s="20">
        <v>7666.8380989999996</v>
      </c>
      <c r="N783" s="20">
        <v>56864.026992999999</v>
      </c>
      <c r="O783" s="153">
        <v>28854.654842</v>
      </c>
      <c r="P783" s="21">
        <v>4499.8979057563047</v>
      </c>
      <c r="Q783" s="20">
        <v>207592.48058</v>
      </c>
      <c r="R783" s="20">
        <v>315818.896282</v>
      </c>
      <c r="S783" s="20">
        <v>581653.38971500006</v>
      </c>
      <c r="T783" s="20">
        <v>191877.214607</v>
      </c>
      <c r="U783" s="20">
        <v>816823.78072599997</v>
      </c>
      <c r="V783" s="20">
        <v>102807.449457</v>
      </c>
      <c r="W783" s="20">
        <v>536900.93514099985</v>
      </c>
      <c r="X783" s="20">
        <v>38678.345884000002</v>
      </c>
      <c r="Y783" s="20">
        <v>575599.94530399994</v>
      </c>
      <c r="Z783" s="20">
        <v>241223.835422</v>
      </c>
      <c r="AA783" s="21">
        <v>37618.978212623224</v>
      </c>
      <c r="AB783" s="22">
        <v>0.10361579240943655</v>
      </c>
      <c r="AC783" s="22">
        <v>3.0321106352892722E-2</v>
      </c>
      <c r="AD783" s="23">
        <v>3.5325434350544659E-2</v>
      </c>
      <c r="AE783" s="23">
        <v>0.11961775995942235</v>
      </c>
      <c r="AF783" s="24">
        <v>7.4168811521423521</v>
      </c>
      <c r="AG783" s="27">
        <v>8.3353281108082641E-2</v>
      </c>
      <c r="AH783" s="27">
        <v>1.0833532811080826</v>
      </c>
      <c r="AI783" s="27">
        <v>0.69670377652958448</v>
      </c>
      <c r="AJ783" s="27">
        <v>21.264441443975478</v>
      </c>
      <c r="AK783" s="27">
        <v>4.1091634646866071</v>
      </c>
      <c r="AL783" s="27">
        <v>3.0132330932892257</v>
      </c>
      <c r="AM783" s="27">
        <v>4.9596089442518032</v>
      </c>
      <c r="AN783" s="23">
        <v>0.70468068986973154</v>
      </c>
      <c r="AO783" s="23">
        <v>0.16034213955820584</v>
      </c>
      <c r="AP783" s="23">
        <v>2.3861652987029172</v>
      </c>
      <c r="AQ783" s="24">
        <v>68.400000000000006</v>
      </c>
      <c r="AR783" s="65" t="s">
        <v>71</v>
      </c>
      <c r="AS783" s="157">
        <v>0.3</v>
      </c>
    </row>
    <row r="784" spans="1:45" ht="18" customHeight="1" x14ac:dyDescent="0.25">
      <c r="A784" s="16">
        <v>783</v>
      </c>
      <c r="B784" s="149" t="s">
        <v>1101</v>
      </c>
      <c r="C784" s="149" t="s">
        <v>691</v>
      </c>
      <c r="D784" s="4">
        <v>6.5449999999999999</v>
      </c>
      <c r="E784" s="151" t="s">
        <v>848</v>
      </c>
      <c r="F784" s="151" t="s">
        <v>887</v>
      </c>
      <c r="G784" s="4" t="s">
        <v>882</v>
      </c>
      <c r="H784" s="70" t="s">
        <v>704</v>
      </c>
      <c r="I784" s="20">
        <v>58374.796925000002</v>
      </c>
      <c r="J784" s="20">
        <v>53953.887605000004</v>
      </c>
      <c r="K784" s="20">
        <v>4420.9093200000007</v>
      </c>
      <c r="L784" s="20">
        <v>182.36026699999999</v>
      </c>
      <c r="M784" s="20">
        <v>0</v>
      </c>
      <c r="N784" s="20">
        <v>327.50724600000001</v>
      </c>
      <c r="O784" s="153">
        <v>247.79416399999999</v>
      </c>
      <c r="P784" s="21">
        <v>208.23038991596638</v>
      </c>
      <c r="Q784" s="20">
        <v>9069.6430949999994</v>
      </c>
      <c r="R784" s="20">
        <v>8929.4053070000009</v>
      </c>
      <c r="S784" s="20">
        <v>24155.708290999999</v>
      </c>
      <c r="T784" s="20">
        <v>1199.798029</v>
      </c>
      <c r="U784" s="20">
        <v>25355.50632</v>
      </c>
      <c r="V784" s="20">
        <v>0</v>
      </c>
      <c r="W784" s="20">
        <v>3904.5882109999998</v>
      </c>
      <c r="X784" s="20">
        <v>0</v>
      </c>
      <c r="Y784" s="20">
        <v>3904.5882109999998</v>
      </c>
      <c r="Z784" s="20">
        <v>21450.918108999998</v>
      </c>
      <c r="AA784" s="21">
        <v>18025.981604201679</v>
      </c>
      <c r="AB784" s="22">
        <v>7.5733185430691768E-2</v>
      </c>
      <c r="AC784" s="22">
        <v>4.2448826728830628E-3</v>
      </c>
      <c r="AD784" s="23">
        <v>9.7727949453150567E-3</v>
      </c>
      <c r="AE784" s="23">
        <v>1.1551681039518532E-2</v>
      </c>
      <c r="AF784" s="24">
        <v>100</v>
      </c>
      <c r="AG784" s="27">
        <v>5.1864931679475381</v>
      </c>
      <c r="AH784" s="27">
        <v>6.1864931679475381</v>
      </c>
      <c r="AI784" s="27">
        <v>3.8636763675871273</v>
      </c>
      <c r="AJ784" s="27">
        <v>2.8825465798630532</v>
      </c>
      <c r="AK784" s="27">
        <v>5.948843525578666</v>
      </c>
      <c r="AL784" s="27">
        <v>6.53736670226386</v>
      </c>
      <c r="AM784" s="27">
        <v>48.653852993619147</v>
      </c>
      <c r="AN784" s="23">
        <v>0.15399369910906199</v>
      </c>
      <c r="AO784" s="23">
        <v>0</v>
      </c>
      <c r="AP784" s="23">
        <v>0.18202429337333498</v>
      </c>
      <c r="AQ784" s="24">
        <v>76.800000000000011</v>
      </c>
      <c r="AR784" s="65" t="s">
        <v>66</v>
      </c>
      <c r="AS784" s="157">
        <v>0.5</v>
      </c>
    </row>
    <row r="785" spans="1:45" ht="18" customHeight="1" x14ac:dyDescent="0.25">
      <c r="A785" s="16">
        <v>784</v>
      </c>
      <c r="B785" s="149" t="s">
        <v>1102</v>
      </c>
      <c r="C785" s="149" t="s">
        <v>691</v>
      </c>
      <c r="D785" s="4">
        <v>337.5</v>
      </c>
      <c r="E785" s="151" t="s">
        <v>844</v>
      </c>
      <c r="F785" s="151" t="s">
        <v>879</v>
      </c>
      <c r="G785" s="4" t="s">
        <v>880</v>
      </c>
      <c r="H785" s="70" t="s">
        <v>704</v>
      </c>
      <c r="I785" s="20">
        <v>8764.7737190000007</v>
      </c>
      <c r="J785" s="20">
        <v>9273.3744349999997</v>
      </c>
      <c r="K785" s="20">
        <v>-508.60071599999998</v>
      </c>
      <c r="L785" s="20">
        <v>-3865.6431889999999</v>
      </c>
      <c r="M785" s="20">
        <v>0</v>
      </c>
      <c r="N785" s="20">
        <v>2140.766959</v>
      </c>
      <c r="O785" s="153">
        <v>2140.766959</v>
      </c>
      <c r="P785" s="21">
        <v>85.630678360000005</v>
      </c>
      <c r="Q785" s="20">
        <v>10052.839760000001</v>
      </c>
      <c r="R785" s="20">
        <v>261.15082200000001</v>
      </c>
      <c r="S785" s="20">
        <v>233238.56287600001</v>
      </c>
      <c r="T785" s="20">
        <v>15986.426174</v>
      </c>
      <c r="U785" s="20">
        <v>249429.95426500001</v>
      </c>
      <c r="V785" s="20">
        <v>0</v>
      </c>
      <c r="W785" s="20">
        <v>7277.3306759999996</v>
      </c>
      <c r="X785" s="20">
        <v>0</v>
      </c>
      <c r="Y785" s="20">
        <v>7277.3306759999996</v>
      </c>
      <c r="Z785" s="20">
        <v>242152.623589</v>
      </c>
      <c r="AA785" s="21">
        <v>9686.1049435599998</v>
      </c>
      <c r="AB785" s="22">
        <v>-5.802782048981725E-2</v>
      </c>
      <c r="AC785" s="22">
        <v>0.24424668880604558</v>
      </c>
      <c r="AD785" s="23">
        <v>8.5826378203381331E-3</v>
      </c>
      <c r="AE785" s="23">
        <v>8.8405689241404795E-3</v>
      </c>
      <c r="AF785" s="24">
        <v>100</v>
      </c>
      <c r="AG785" s="27">
        <v>31.050015762675233</v>
      </c>
      <c r="AH785" s="27">
        <v>32.050015762675237</v>
      </c>
      <c r="AI785" s="27">
        <v>30.668624671962071</v>
      </c>
      <c r="AJ785" s="27">
        <v>3.8788838393491468E-2</v>
      </c>
      <c r="AK785" s="27">
        <v>0.922463170247528</v>
      </c>
      <c r="AL785" s="27">
        <v>33.562114229148399</v>
      </c>
      <c r="AM785" s="27">
        <v>0.5482634845088048</v>
      </c>
      <c r="AN785" s="23">
        <v>2.9175848977097591E-2</v>
      </c>
      <c r="AO785" s="23">
        <v>0</v>
      </c>
      <c r="AP785" s="23">
        <v>3.0052660872060769E-2</v>
      </c>
      <c r="AQ785" s="24">
        <v>73.600000000000009</v>
      </c>
      <c r="AR785" s="65" t="s">
        <v>68</v>
      </c>
      <c r="AS785" s="157">
        <v>0.3</v>
      </c>
    </row>
    <row r="786" spans="1:45" ht="18" customHeight="1" x14ac:dyDescent="0.25">
      <c r="A786" s="16">
        <v>785</v>
      </c>
      <c r="B786" s="149" t="s">
        <v>1103</v>
      </c>
      <c r="C786" s="149" t="s">
        <v>691</v>
      </c>
      <c r="D786" s="4">
        <v>25.061543400000001</v>
      </c>
      <c r="E786" s="151" t="s">
        <v>848</v>
      </c>
      <c r="F786" s="151" t="s">
        <v>894</v>
      </c>
      <c r="G786" s="4" t="s">
        <v>893</v>
      </c>
      <c r="H786" s="70" t="s">
        <v>704</v>
      </c>
      <c r="I786" s="20">
        <v>27918.638497</v>
      </c>
      <c r="J786" s="20">
        <v>16942.671190000001</v>
      </c>
      <c r="K786" s="20">
        <v>10975.967307000001</v>
      </c>
      <c r="L786" s="20">
        <v>5325.9667879999997</v>
      </c>
      <c r="M786" s="20">
        <v>1712.6466700000001</v>
      </c>
      <c r="N786" s="20">
        <v>5808.2515560000002</v>
      </c>
      <c r="O786" s="153">
        <v>3236.4047540000001</v>
      </c>
      <c r="P786" s="21">
        <v>736.08822901944654</v>
      </c>
      <c r="Q786" s="20">
        <v>9943.9494809999997</v>
      </c>
      <c r="R786" s="20">
        <v>1187.191534</v>
      </c>
      <c r="S786" s="20">
        <v>26437.760837000002</v>
      </c>
      <c r="T786" s="20">
        <v>65548.403250999996</v>
      </c>
      <c r="U786" s="20">
        <v>92726.911147000006</v>
      </c>
      <c r="V786" s="20">
        <v>14538.901167</v>
      </c>
      <c r="W786" s="20">
        <v>27491.044963</v>
      </c>
      <c r="X786" s="20">
        <v>8787.5759999999991</v>
      </c>
      <c r="Y786" s="20">
        <v>40272.123962999998</v>
      </c>
      <c r="Z786" s="20">
        <v>52454.787184000001</v>
      </c>
      <c r="AA786" s="21">
        <v>11930.32217436377</v>
      </c>
      <c r="AB786" s="22">
        <v>0.39314120952493525</v>
      </c>
      <c r="AC786" s="22">
        <v>0.11592272862259269</v>
      </c>
      <c r="AD786" s="23">
        <v>3.4902540308598511E-2</v>
      </c>
      <c r="AE786" s="23">
        <v>6.1698939748766786E-2</v>
      </c>
      <c r="AF786" s="24">
        <v>3.3913892793777483</v>
      </c>
      <c r="AG786" s="27">
        <v>-3.8313717336594742E-2</v>
      </c>
      <c r="AH786" s="27">
        <v>0.96168628266340528</v>
      </c>
      <c r="AI786" s="27">
        <v>0.59997033136422806</v>
      </c>
      <c r="AJ786" s="27">
        <v>-26.506274810221562</v>
      </c>
      <c r="AK786" s="27">
        <v>1.7038171022864232</v>
      </c>
      <c r="AL786" s="27">
        <v>23.516541095044566</v>
      </c>
      <c r="AM786" s="27">
        <v>0.42592400596080238</v>
      </c>
      <c r="AN786" s="23">
        <v>0.43430891275086891</v>
      </c>
      <c r="AO786" s="23">
        <v>0.16752667338397717</v>
      </c>
      <c r="AP786" s="23">
        <v>0.76774925845631847</v>
      </c>
      <c r="AQ786" s="24">
        <v>56.8</v>
      </c>
      <c r="AR786" s="65" t="s">
        <v>75</v>
      </c>
      <c r="AS786" s="157">
        <v>0.2</v>
      </c>
    </row>
    <row r="787" spans="1:45" ht="18" customHeight="1" x14ac:dyDescent="0.25">
      <c r="A787" s="16">
        <v>786</v>
      </c>
      <c r="B787" s="149" t="s">
        <v>1104</v>
      </c>
      <c r="C787" s="149" t="s">
        <v>691</v>
      </c>
      <c r="D787" s="4">
        <v>7.585</v>
      </c>
      <c r="E787" s="151" t="s">
        <v>844</v>
      </c>
      <c r="F787" s="151" t="s">
        <v>856</v>
      </c>
      <c r="G787" s="4" t="s">
        <v>862</v>
      </c>
      <c r="H787" s="70" t="s">
        <v>704</v>
      </c>
      <c r="I787" s="20">
        <v>145252.52548400001</v>
      </c>
      <c r="J787" s="20">
        <v>131312.14248099999</v>
      </c>
      <c r="K787" s="20">
        <v>13940.383002999994</v>
      </c>
      <c r="L787" s="20">
        <v>2687.8860679999998</v>
      </c>
      <c r="M787" s="20">
        <v>4.0761859999999999</v>
      </c>
      <c r="N787" s="20">
        <v>2878.0035789999997</v>
      </c>
      <c r="O787" s="153">
        <v>2246.0088679999999</v>
      </c>
      <c r="P787" s="21">
        <v>1214.0588475675675</v>
      </c>
      <c r="Q787" s="20">
        <v>5737.6576519999999</v>
      </c>
      <c r="R787" s="20">
        <v>31672.322783</v>
      </c>
      <c r="S787" s="20">
        <v>46174.425513000002</v>
      </c>
      <c r="T787" s="20">
        <v>9832.5008450000005</v>
      </c>
      <c r="U787" s="20">
        <v>57084.257266000001</v>
      </c>
      <c r="V787" s="20">
        <v>2952</v>
      </c>
      <c r="W787" s="20">
        <v>35930.317688000003</v>
      </c>
      <c r="X787" s="20">
        <v>0</v>
      </c>
      <c r="Y787" s="20">
        <v>35930.317688000003</v>
      </c>
      <c r="Z787" s="20">
        <v>21153.939578000001</v>
      </c>
      <c r="AA787" s="21">
        <v>11434.561934054054</v>
      </c>
      <c r="AB787" s="22">
        <v>9.5973429422647569E-2</v>
      </c>
      <c r="AC787" s="22">
        <v>1.5462787035998243E-2</v>
      </c>
      <c r="AD787" s="23">
        <v>3.9345503919479864E-2</v>
      </c>
      <c r="AE787" s="23">
        <v>0.10617449575850348</v>
      </c>
      <c r="AF787" s="24">
        <v>706.05305523349523</v>
      </c>
      <c r="AG787" s="27">
        <v>0.28511041605461013</v>
      </c>
      <c r="AH787" s="27">
        <v>1.2851104160546101</v>
      </c>
      <c r="AI787" s="27">
        <v>1.125421940661133</v>
      </c>
      <c r="AJ787" s="27">
        <v>14.179128916382723</v>
      </c>
      <c r="AK787" s="27">
        <v>22.886019077005745</v>
      </c>
      <c r="AL787" s="27">
        <v>4.5861027143220374</v>
      </c>
      <c r="AM787" s="27">
        <v>14.772693923323025</v>
      </c>
      <c r="AN787" s="23">
        <v>0.62942603458205082</v>
      </c>
      <c r="AO787" s="23">
        <v>0</v>
      </c>
      <c r="AP787" s="23">
        <v>1.6985166075338216</v>
      </c>
      <c r="AQ787" s="24">
        <v>70</v>
      </c>
      <c r="AR787" s="65" t="s">
        <v>68</v>
      </c>
      <c r="AS787" s="157">
        <v>0.3</v>
      </c>
    </row>
    <row r="788" spans="1:45" ht="18" customHeight="1" x14ac:dyDescent="0.25">
      <c r="A788" s="16">
        <v>787</v>
      </c>
      <c r="B788" s="149" t="s">
        <v>1105</v>
      </c>
      <c r="C788" s="149" t="s">
        <v>691</v>
      </c>
      <c r="D788" s="4">
        <v>39.6</v>
      </c>
      <c r="E788" s="151" t="s">
        <v>844</v>
      </c>
      <c r="F788" s="151" t="s">
        <v>845</v>
      </c>
      <c r="G788" s="4" t="s">
        <v>904</v>
      </c>
      <c r="H788" s="70" t="s">
        <v>704</v>
      </c>
      <c r="I788" s="20">
        <v>79663.687873999996</v>
      </c>
      <c r="J788" s="20">
        <v>59191.226531</v>
      </c>
      <c r="K788" s="20">
        <v>20472.461342999995</v>
      </c>
      <c r="L788" s="20">
        <v>10354.265740999999</v>
      </c>
      <c r="M788" s="20">
        <v>0</v>
      </c>
      <c r="N788" s="20">
        <v>10635.329156</v>
      </c>
      <c r="O788" s="153">
        <v>8588.4177899999995</v>
      </c>
      <c r="P788" s="21">
        <v>2385.6716083333331</v>
      </c>
      <c r="Q788" s="20">
        <v>4271.0031479999998</v>
      </c>
      <c r="R788" s="20">
        <v>33228.229686999999</v>
      </c>
      <c r="S788" s="20">
        <v>58586.432356999998</v>
      </c>
      <c r="T788" s="20">
        <v>9488.7155110000003</v>
      </c>
      <c r="U788" s="20">
        <v>68877.305129</v>
      </c>
      <c r="V788" s="20">
        <v>250</v>
      </c>
      <c r="W788" s="20">
        <v>23798.831491000001</v>
      </c>
      <c r="X788" s="20">
        <v>1064.5454549999999</v>
      </c>
      <c r="Y788" s="20">
        <v>24863.376946</v>
      </c>
      <c r="Z788" s="20">
        <v>44013.928183000004</v>
      </c>
      <c r="AA788" s="21">
        <v>12226.091161944445</v>
      </c>
      <c r="AB788" s="22">
        <v>0.25698611110472624</v>
      </c>
      <c r="AC788" s="22">
        <v>0.10780843843915264</v>
      </c>
      <c r="AD788" s="23">
        <v>0.12469154787509165</v>
      </c>
      <c r="AE788" s="23">
        <v>0.19512954522694026</v>
      </c>
      <c r="AF788" s="24">
        <v>100</v>
      </c>
      <c r="AG788" s="27">
        <v>1.4617356687934706</v>
      </c>
      <c r="AH788" s="27">
        <v>2.4617356687934708</v>
      </c>
      <c r="AI788" s="27">
        <v>2.2822729439275391</v>
      </c>
      <c r="AJ788" s="27">
        <v>2.2900023540243644</v>
      </c>
      <c r="AK788" s="27">
        <v>13.858858090216515</v>
      </c>
      <c r="AL788" s="27">
        <v>2.3974701217732073</v>
      </c>
      <c r="AM788" s="27">
        <v>8.3956240211489241</v>
      </c>
      <c r="AN788" s="23">
        <v>0.36098068731686717</v>
      </c>
      <c r="AO788" s="23">
        <v>2.4186558640570767E-2</v>
      </c>
      <c r="AP788" s="23">
        <v>0.5648979305510673</v>
      </c>
      <c r="AQ788" s="24">
        <v>94</v>
      </c>
      <c r="AR788" s="65" t="s">
        <v>61</v>
      </c>
      <c r="AS788" s="157">
        <v>0.5</v>
      </c>
    </row>
    <row r="789" spans="1:45" ht="18" customHeight="1" x14ac:dyDescent="0.25">
      <c r="A789" s="16">
        <v>788</v>
      </c>
      <c r="B789" s="149" t="s">
        <v>1106</v>
      </c>
      <c r="C789" s="149" t="s">
        <v>691</v>
      </c>
      <c r="D789" s="4">
        <v>711.43409999999994</v>
      </c>
      <c r="E789" s="151" t="s">
        <v>829</v>
      </c>
      <c r="F789" s="151" t="s">
        <v>853</v>
      </c>
      <c r="G789" s="4" t="s">
        <v>854</v>
      </c>
      <c r="H789" s="70" t="s">
        <v>709</v>
      </c>
      <c r="I789" s="20">
        <v>888506.14062199998</v>
      </c>
      <c r="J789" s="20">
        <v>763658.78692300001</v>
      </c>
      <c r="K789" s="20">
        <v>124847.353699</v>
      </c>
      <c r="L789" s="20">
        <v>8646.7638009999991</v>
      </c>
      <c r="M789" s="20">
        <v>3461.6514900000002</v>
      </c>
      <c r="N789" s="20">
        <v>18348.560142000002</v>
      </c>
      <c r="O789" s="153">
        <v>11881.92527</v>
      </c>
      <c r="P789" s="21">
        <v>475.98909047935712</v>
      </c>
      <c r="Q789" s="20">
        <v>9087.6572419999993</v>
      </c>
      <c r="R789" s="20">
        <v>69673.728656000007</v>
      </c>
      <c r="S789" s="20">
        <v>141911.41123600001</v>
      </c>
      <c r="T789" s="20">
        <v>69175.207095000005</v>
      </c>
      <c r="U789" s="20">
        <v>397484.41773599997</v>
      </c>
      <c r="V789" s="20">
        <v>36958.139085000003</v>
      </c>
      <c r="W789" s="20">
        <v>102135.120799</v>
      </c>
      <c r="X789" s="20">
        <v>0</v>
      </c>
      <c r="Y789" s="20">
        <v>128576.64864499999</v>
      </c>
      <c r="Z789" s="20">
        <v>268907.76909100002</v>
      </c>
      <c r="AA789" s="21">
        <v>10772.426313404854</v>
      </c>
      <c r="AB789" s="22">
        <v>0.14051377699156972</v>
      </c>
      <c r="AC789" s="22">
        <v>1.3372924200255995E-2</v>
      </c>
      <c r="AD789" s="23">
        <v>2.9892807717286925E-2</v>
      </c>
      <c r="AE789" s="23">
        <v>4.418587573785971E-2</v>
      </c>
      <c r="AF789" s="24">
        <v>5.300522075952828</v>
      </c>
      <c r="AG789" s="27">
        <v>0.389447724992454</v>
      </c>
      <c r="AH789" s="27">
        <v>1.3894477249924539</v>
      </c>
      <c r="AI789" s="27">
        <v>1.3004709149499583</v>
      </c>
      <c r="AJ789" s="27">
        <v>22.337581782023321</v>
      </c>
      <c r="AK789" s="27">
        <v>84.03252527985255</v>
      </c>
      <c r="AL789" s="27">
        <v>12.752383972570493</v>
      </c>
      <c r="AM789" s="27">
        <v>12.844285950626686</v>
      </c>
      <c r="AN789" s="23">
        <v>0.32347594750342551</v>
      </c>
      <c r="AO789" s="23">
        <v>0</v>
      </c>
      <c r="AP789" s="23">
        <v>0.4781440457433897</v>
      </c>
      <c r="AQ789" s="24">
        <v>81.599999999999994</v>
      </c>
      <c r="AR789" s="65" t="s">
        <v>64</v>
      </c>
      <c r="AS789" s="157">
        <v>0.5</v>
      </c>
    </row>
    <row r="790" spans="1:45" ht="18" customHeight="1" x14ac:dyDescent="0.25">
      <c r="A790" s="16">
        <v>789</v>
      </c>
      <c r="B790" s="149" t="s">
        <v>1107</v>
      </c>
      <c r="C790" s="149" t="s">
        <v>691</v>
      </c>
      <c r="D790" s="4">
        <v>49</v>
      </c>
      <c r="E790" s="151" t="s">
        <v>844</v>
      </c>
      <c r="F790" s="151" t="s">
        <v>845</v>
      </c>
      <c r="G790" s="4" t="s">
        <v>904</v>
      </c>
      <c r="H790" s="70" t="s">
        <v>704</v>
      </c>
      <c r="I790" s="20">
        <v>274860.44296999997</v>
      </c>
      <c r="J790" s="20">
        <v>168980.936384</v>
      </c>
      <c r="K790" s="20">
        <v>105879.506586</v>
      </c>
      <c r="L790" s="20">
        <v>10717.688281999999</v>
      </c>
      <c r="M790" s="20">
        <v>317.87929800000001</v>
      </c>
      <c r="N790" s="20">
        <v>11880.107475999999</v>
      </c>
      <c r="O790" s="153">
        <v>10951.991207999999</v>
      </c>
      <c r="P790" s="21">
        <v>663.95824237647764</v>
      </c>
      <c r="Q790" s="20">
        <v>33848.320717000002</v>
      </c>
      <c r="R790" s="20">
        <v>43612.218820000002</v>
      </c>
      <c r="S790" s="20">
        <v>505778.81371800002</v>
      </c>
      <c r="T790" s="20">
        <v>991493.07866</v>
      </c>
      <c r="U790" s="20">
        <v>1518332.3732129999</v>
      </c>
      <c r="V790" s="20">
        <v>0</v>
      </c>
      <c r="W790" s="20">
        <v>194749.91289599999</v>
      </c>
      <c r="X790" s="20">
        <v>0</v>
      </c>
      <c r="Y790" s="20">
        <v>194814.91289599999</v>
      </c>
      <c r="Z790" s="20">
        <v>1323517.460317</v>
      </c>
      <c r="AA790" s="21">
        <v>80237.493805213686</v>
      </c>
      <c r="AB790" s="22">
        <v>0.38521187494977721</v>
      </c>
      <c r="AC790" s="22">
        <v>3.9845643446028242E-2</v>
      </c>
      <c r="AD790" s="23">
        <v>7.2131711087896266E-3</v>
      </c>
      <c r="AE790" s="23">
        <v>8.2749125239170267E-3</v>
      </c>
      <c r="AF790" s="24">
        <v>37.373014067748443</v>
      </c>
      <c r="AG790" s="27">
        <v>1.5970682409911787</v>
      </c>
      <c r="AH790" s="27">
        <v>2.5970682409911787</v>
      </c>
      <c r="AI790" s="27">
        <v>2.4232642057869342</v>
      </c>
      <c r="AJ790" s="27">
        <v>0.88371351422194999</v>
      </c>
      <c r="AK790" s="27">
        <v>4.9922989620909286</v>
      </c>
      <c r="AL790" s="27">
        <v>6.3023723719361078</v>
      </c>
      <c r="AM790" s="27">
        <v>0.27721872082200821</v>
      </c>
      <c r="AN790" s="23">
        <v>0.12830847601816253</v>
      </c>
      <c r="AO790" s="23">
        <v>0</v>
      </c>
      <c r="AP790" s="23">
        <v>0.14719481891031436</v>
      </c>
      <c r="AQ790" s="24">
        <v>80.800000000000011</v>
      </c>
      <c r="AR790" s="65" t="s">
        <v>64</v>
      </c>
      <c r="AS790" s="157">
        <v>0.5</v>
      </c>
    </row>
    <row r="791" spans="1:45" ht="18" customHeight="1" x14ac:dyDescent="0.25">
      <c r="A791" s="16">
        <v>790</v>
      </c>
      <c r="B791" s="149" t="s">
        <v>1108</v>
      </c>
      <c r="C791" s="149" t="s">
        <v>691</v>
      </c>
      <c r="D791" s="4">
        <v>14.626421999999998</v>
      </c>
      <c r="E791" s="151" t="s">
        <v>848</v>
      </c>
      <c r="F791" s="151" t="s">
        <v>889</v>
      </c>
      <c r="G791" s="4" t="s">
        <v>890</v>
      </c>
      <c r="H791" s="70" t="s">
        <v>704</v>
      </c>
      <c r="I791" s="20">
        <v>286037.67467899999</v>
      </c>
      <c r="J791" s="20">
        <v>232518.34618299999</v>
      </c>
      <c r="K791" s="20">
        <v>53519.32849599998</v>
      </c>
      <c r="L791" s="20">
        <v>-2897.8205659999999</v>
      </c>
      <c r="M791" s="20">
        <v>6639.602484</v>
      </c>
      <c r="N791" s="20">
        <v>11029.619802000001</v>
      </c>
      <c r="O791" s="153">
        <v>2690.2772009999999</v>
      </c>
      <c r="P791" s="21">
        <v>275.89904089325461</v>
      </c>
      <c r="Q791" s="20">
        <v>70816.312279999998</v>
      </c>
      <c r="R791" s="20">
        <v>50945.190994999997</v>
      </c>
      <c r="S791" s="20">
        <v>157785.914109</v>
      </c>
      <c r="T791" s="20">
        <v>75986.764110999997</v>
      </c>
      <c r="U791" s="20">
        <v>295153.76060099999</v>
      </c>
      <c r="V791" s="20">
        <v>30605.317696999999</v>
      </c>
      <c r="W791" s="20">
        <v>124158.09278399999</v>
      </c>
      <c r="X791" s="20">
        <v>101156.59248399999</v>
      </c>
      <c r="Y791" s="20">
        <v>225314.685268</v>
      </c>
      <c r="Z791" s="20">
        <v>69839.075333000001</v>
      </c>
      <c r="AA791" s="21">
        <v>7162.2856908887206</v>
      </c>
      <c r="AB791" s="22">
        <v>0.18710587182636332</v>
      </c>
      <c r="AC791" s="22">
        <v>9.4053246797615349E-3</v>
      </c>
      <c r="AD791" s="23">
        <v>9.1148328773517414E-3</v>
      </c>
      <c r="AE791" s="23">
        <v>3.8521088490540249E-2</v>
      </c>
      <c r="AF791" s="24">
        <v>1.6611867696264933</v>
      </c>
      <c r="AG791" s="27">
        <v>0.27084679355942526</v>
      </c>
      <c r="AH791" s="27">
        <v>1.2708467935594252</v>
      </c>
      <c r="AI791" s="27">
        <v>0.70047469221601644</v>
      </c>
      <c r="AJ791" s="27">
        <v>8.5059829453283768</v>
      </c>
      <c r="AK791" s="27">
        <v>3.2834009382421345</v>
      </c>
      <c r="AL791" s="27">
        <v>5.614615807546449</v>
      </c>
      <c r="AM791" s="27">
        <v>3.7643091928636636</v>
      </c>
      <c r="AN791" s="23">
        <v>0.76338070302478345</v>
      </c>
      <c r="AO791" s="23">
        <v>1.4484239947575881</v>
      </c>
      <c r="AP791" s="23">
        <v>3.2261980015296032</v>
      </c>
      <c r="AQ791" s="24">
        <v>62.000000000000007</v>
      </c>
      <c r="AR791" s="65" t="s">
        <v>73</v>
      </c>
      <c r="AS791" s="157">
        <v>0.3</v>
      </c>
    </row>
    <row r="792" spans="1:45" ht="18" customHeight="1" x14ac:dyDescent="0.25">
      <c r="A792" s="16">
        <v>791</v>
      </c>
      <c r="B792" s="149" t="s">
        <v>1109</v>
      </c>
      <c r="C792" s="149" t="s">
        <v>691</v>
      </c>
      <c r="D792" s="4">
        <v>60</v>
      </c>
      <c r="E792" s="151" t="s">
        <v>829</v>
      </c>
      <c r="F792" s="151" t="s">
        <v>866</v>
      </c>
      <c r="G792" s="4" t="s">
        <v>867</v>
      </c>
      <c r="H792" s="70" t="s">
        <v>704</v>
      </c>
      <c r="I792" s="20">
        <v>255372.99144000001</v>
      </c>
      <c r="J792" s="20">
        <v>223710.83020999999</v>
      </c>
      <c r="K792" s="20">
        <v>31662.161229999987</v>
      </c>
      <c r="L792" s="20">
        <v>1117.8764200000001</v>
      </c>
      <c r="M792" s="20">
        <v>5643.2210150000001</v>
      </c>
      <c r="N792" s="20">
        <v>7752.3145440000008</v>
      </c>
      <c r="O792" s="153">
        <v>1843.571119</v>
      </c>
      <c r="P792" s="21">
        <v>368.71422380000001</v>
      </c>
      <c r="Q792" s="20">
        <v>47935.094083000004</v>
      </c>
      <c r="R792" s="20">
        <v>78701.115711000006</v>
      </c>
      <c r="S792" s="20">
        <v>161901.38601300001</v>
      </c>
      <c r="T792" s="20">
        <v>38091.657739000002</v>
      </c>
      <c r="U792" s="20">
        <v>215853.60769400001</v>
      </c>
      <c r="V792" s="20">
        <v>90323.989931000004</v>
      </c>
      <c r="W792" s="20">
        <v>112446.924807</v>
      </c>
      <c r="X792" s="20">
        <v>20228.712347000001</v>
      </c>
      <c r="Y792" s="20">
        <v>132675.637154</v>
      </c>
      <c r="Z792" s="20">
        <v>83177.970539999995</v>
      </c>
      <c r="AA792" s="21">
        <v>16635.594108000001</v>
      </c>
      <c r="AB792" s="22">
        <v>0.12398398535202586</v>
      </c>
      <c r="AC792" s="22">
        <v>7.2191311563703387E-3</v>
      </c>
      <c r="AD792" s="23">
        <v>8.5408399641552293E-3</v>
      </c>
      <c r="AE792" s="23">
        <v>2.2164175286212749E-2</v>
      </c>
      <c r="AF792" s="24">
        <v>1.3737393101198607</v>
      </c>
      <c r="AG792" s="27">
        <v>0.43980270061526294</v>
      </c>
      <c r="AH792" s="27">
        <v>1.4398027006152629</v>
      </c>
      <c r="AI792" s="27">
        <v>1.0135118601563164</v>
      </c>
      <c r="AJ792" s="27">
        <v>5.1638009031431356</v>
      </c>
      <c r="AK792" s="27">
        <v>4.6669529806834813</v>
      </c>
      <c r="AL792" s="27">
        <v>3.2448458847490862</v>
      </c>
      <c r="AM792" s="27">
        <v>6.7041711124726744</v>
      </c>
      <c r="AN792" s="23">
        <v>0.61465563893694386</v>
      </c>
      <c r="AO792" s="23">
        <v>0.24319795512769915</v>
      </c>
      <c r="AP792" s="23">
        <v>1.5950814415482373</v>
      </c>
      <c r="AQ792" s="24">
        <v>73.599999999999994</v>
      </c>
      <c r="AR792" s="65" t="s">
        <v>68</v>
      </c>
      <c r="AS792" s="157">
        <v>0.3</v>
      </c>
    </row>
    <row r="793" spans="1:45" ht="18" customHeight="1" x14ac:dyDescent="0.25">
      <c r="A793" s="16">
        <v>792</v>
      </c>
      <c r="B793" s="149" t="s">
        <v>1110</v>
      </c>
      <c r="C793" s="149" t="s">
        <v>691</v>
      </c>
      <c r="D793" s="4">
        <v>22.950000000000003</v>
      </c>
      <c r="E793" s="151" t="s">
        <v>874</v>
      </c>
      <c r="F793" s="151" t="s">
        <v>878</v>
      </c>
      <c r="G793" s="4" t="s">
        <v>873</v>
      </c>
      <c r="H793" s="70" t="s">
        <v>704</v>
      </c>
      <c r="I793" s="20">
        <v>25363.816876000001</v>
      </c>
      <c r="J793" s="20">
        <v>15793.369111</v>
      </c>
      <c r="K793" s="20">
        <v>9570.4477650000026</v>
      </c>
      <c r="L793" s="20">
        <v>2232.4574480000001</v>
      </c>
      <c r="M793" s="20">
        <v>0</v>
      </c>
      <c r="N793" s="20">
        <v>3486.0135829999999</v>
      </c>
      <c r="O793" s="153">
        <v>2788.9367390000002</v>
      </c>
      <c r="P793" s="21">
        <v>1032.9395329629629</v>
      </c>
      <c r="Q793" s="20">
        <v>2365.3662629999999</v>
      </c>
      <c r="R793" s="20">
        <v>1056.6202510000001</v>
      </c>
      <c r="S793" s="20">
        <v>9159.9069959999997</v>
      </c>
      <c r="T793" s="20">
        <v>23448.960004</v>
      </c>
      <c r="U793" s="20">
        <v>35156.051907000001</v>
      </c>
      <c r="V793" s="20">
        <v>0</v>
      </c>
      <c r="W793" s="20">
        <v>1410.481094</v>
      </c>
      <c r="X793" s="20">
        <v>0</v>
      </c>
      <c r="Y793" s="20">
        <v>1410.481094</v>
      </c>
      <c r="Z793" s="20">
        <v>33745.570812999998</v>
      </c>
      <c r="AA793" s="21">
        <v>12498.359560370371</v>
      </c>
      <c r="AB793" s="22">
        <v>0.37732679634885102</v>
      </c>
      <c r="AC793" s="22">
        <v>0.10995729675209</v>
      </c>
      <c r="AD793" s="23">
        <v>7.9330203129114416E-2</v>
      </c>
      <c r="AE793" s="23">
        <v>8.2646008700069232E-2</v>
      </c>
      <c r="AF793" s="24">
        <v>100</v>
      </c>
      <c r="AG793" s="27">
        <v>5.494172119686703</v>
      </c>
      <c r="AH793" s="27">
        <v>6.494172119686703</v>
      </c>
      <c r="AI793" s="27">
        <v>4.8171795863858629</v>
      </c>
      <c r="AJ793" s="27">
        <v>3.2729930186769081</v>
      </c>
      <c r="AK793" s="27">
        <v>6.6769232985378046</v>
      </c>
      <c r="AL793" s="27">
        <v>24.004666626439661</v>
      </c>
      <c r="AM793" s="27">
        <v>1.0816606310758925</v>
      </c>
      <c r="AN793" s="23">
        <v>4.0120577183445215E-2</v>
      </c>
      <c r="AO793" s="23">
        <v>0</v>
      </c>
      <c r="AP793" s="23">
        <v>4.1797517719173748E-2</v>
      </c>
      <c r="AQ793" s="24">
        <v>92.8</v>
      </c>
      <c r="AR793" s="65" t="s">
        <v>61</v>
      </c>
      <c r="AS793" s="157">
        <v>0.5</v>
      </c>
    </row>
    <row r="794" spans="1:45" ht="18" customHeight="1" x14ac:dyDescent="0.25">
      <c r="A794" s="16">
        <v>793</v>
      </c>
      <c r="B794" s="149" t="s">
        <v>1111</v>
      </c>
      <c r="C794" s="149" t="s">
        <v>691</v>
      </c>
      <c r="D794" s="4">
        <v>3096</v>
      </c>
      <c r="E794" s="151" t="s">
        <v>874</v>
      </c>
      <c r="F794" s="151" t="s">
        <v>878</v>
      </c>
      <c r="G794" s="4" t="s">
        <v>873</v>
      </c>
      <c r="H794" s="70" t="s">
        <v>704</v>
      </c>
      <c r="I794" s="20">
        <v>602329.62156100001</v>
      </c>
      <c r="J794" s="20">
        <v>289667.84687200002</v>
      </c>
      <c r="K794" s="20">
        <v>312661.77468899993</v>
      </c>
      <c r="L794" s="20">
        <v>220970.98029199999</v>
      </c>
      <c r="M794" s="20">
        <v>282.27078299999999</v>
      </c>
      <c r="N794" s="20">
        <v>245710.63168400002</v>
      </c>
      <c r="O794" s="153">
        <v>219978.27837799999</v>
      </c>
      <c r="P794" s="21">
        <v>2749.7284797249999</v>
      </c>
      <c r="Q794" s="20">
        <v>45337.211506</v>
      </c>
      <c r="R794" s="20">
        <v>24040.492305</v>
      </c>
      <c r="S794" s="20">
        <v>374147.06101499998</v>
      </c>
      <c r="T794" s="20">
        <v>490529.06341499998</v>
      </c>
      <c r="U794" s="20">
        <v>910378.88331399998</v>
      </c>
      <c r="V794" s="20">
        <v>27804.316750999998</v>
      </c>
      <c r="W794" s="20">
        <v>190324.51350500001</v>
      </c>
      <c r="X794" s="20">
        <v>5818.828606</v>
      </c>
      <c r="Y794" s="20">
        <v>196143.34211100001</v>
      </c>
      <c r="Z794" s="20">
        <v>714235.541203</v>
      </c>
      <c r="AA794" s="21">
        <v>8927.9442650375004</v>
      </c>
      <c r="AB794" s="22">
        <v>0.51908749544593924</v>
      </c>
      <c r="AC794" s="22">
        <v>0.36521245262337149</v>
      </c>
      <c r="AD794" s="23">
        <v>0.24163376634706826</v>
      </c>
      <c r="AE794" s="23">
        <v>0.30799122374600196</v>
      </c>
      <c r="AF794" s="24">
        <v>870.47844297792597</v>
      </c>
      <c r="AG794" s="27">
        <v>0.96583747476738346</v>
      </c>
      <c r="AH794" s="27">
        <v>1.9658374747673835</v>
      </c>
      <c r="AI794" s="27">
        <v>1.7276274267232623</v>
      </c>
      <c r="AJ794" s="27">
        <v>3.276690643884332</v>
      </c>
      <c r="AK794" s="27">
        <v>6.3891853347368954</v>
      </c>
      <c r="AL794" s="27">
        <v>25.054795630608865</v>
      </c>
      <c r="AM794" s="27">
        <v>1.2279183161292402</v>
      </c>
      <c r="AN794" s="23">
        <v>0.21545242942915224</v>
      </c>
      <c r="AO794" s="23">
        <v>8.1469323077919646E-3</v>
      </c>
      <c r="AP794" s="23">
        <v>0.27461996889798035</v>
      </c>
      <c r="AQ794" s="24">
        <v>90.8</v>
      </c>
      <c r="AR794" s="65" t="s">
        <v>61</v>
      </c>
      <c r="AS794" s="157">
        <v>0.5</v>
      </c>
    </row>
    <row r="795" spans="1:45" ht="18" customHeight="1" x14ac:dyDescent="0.25">
      <c r="A795" s="16">
        <v>794</v>
      </c>
      <c r="B795" s="149" t="s">
        <v>1112</v>
      </c>
      <c r="C795" s="149" t="s">
        <v>691</v>
      </c>
      <c r="D795" s="4">
        <v>36.156224999999999</v>
      </c>
      <c r="E795" s="151" t="s">
        <v>844</v>
      </c>
      <c r="F795" s="151" t="s">
        <v>856</v>
      </c>
      <c r="G795" s="4" t="s">
        <v>862</v>
      </c>
      <c r="H795" s="70" t="s">
        <v>704</v>
      </c>
      <c r="I795" s="20" t="e">
        <v>#N/A</v>
      </c>
      <c r="J795" s="20" t="e">
        <v>#N/A</v>
      </c>
      <c r="K795" s="20" t="e">
        <v>#N/A</v>
      </c>
      <c r="L795" s="20" t="e">
        <v>#N/A</v>
      </c>
      <c r="M795" s="20" t="e">
        <v>#N/A</v>
      </c>
      <c r="N795" s="20" t="e">
        <v>#N/A</v>
      </c>
      <c r="O795" s="153" t="e">
        <v>#N/A</v>
      </c>
      <c r="P795" s="21" t="e">
        <v>#N/A</v>
      </c>
      <c r="Q795" s="20" t="e">
        <v>#N/A</v>
      </c>
      <c r="R795" s="20" t="e">
        <v>#N/A</v>
      </c>
      <c r="S795" s="20" t="e">
        <v>#N/A</v>
      </c>
      <c r="T795" s="20" t="e">
        <v>#N/A</v>
      </c>
      <c r="U795" s="20" t="e">
        <v>#N/A</v>
      </c>
      <c r="V795" s="20" t="e">
        <v>#N/A</v>
      </c>
      <c r="W795" s="20" t="e">
        <v>#N/A</v>
      </c>
      <c r="X795" s="20" t="e">
        <v>#N/A</v>
      </c>
      <c r="Y795" s="20" t="e">
        <v>#N/A</v>
      </c>
      <c r="Z795" s="20" t="e">
        <v>#N/A</v>
      </c>
      <c r="AA795" s="21" t="e">
        <v>#N/A</v>
      </c>
      <c r="AB795" s="22" t="e">
        <v>#N/A</v>
      </c>
      <c r="AC795" s="22" t="e">
        <v>#N/A</v>
      </c>
      <c r="AD795" s="23" t="e">
        <v>#N/A</v>
      </c>
      <c r="AE795" s="23" t="e">
        <v>#N/A</v>
      </c>
      <c r="AF795" s="24" t="e">
        <v>#N/A</v>
      </c>
      <c r="AG795" s="27" t="e">
        <v>#N/A</v>
      </c>
      <c r="AH795" s="27" t="e">
        <v>#N/A</v>
      </c>
      <c r="AI795" s="27" t="e">
        <v>#N/A</v>
      </c>
      <c r="AJ795" s="27" t="e">
        <v>#N/A</v>
      </c>
      <c r="AK795" s="27" t="e">
        <v>#N/A</v>
      </c>
      <c r="AL795" s="27" t="e">
        <v>#N/A</v>
      </c>
      <c r="AM795" s="27" t="e">
        <v>#N/A</v>
      </c>
      <c r="AN795" s="23" t="e">
        <v>#N/A</v>
      </c>
      <c r="AO795" s="23" t="e">
        <v>#N/A</v>
      </c>
      <c r="AP795" s="23" t="e">
        <v>#N/A</v>
      </c>
      <c r="AQ795" s="24" t="e">
        <v>#N/A</v>
      </c>
      <c r="AR795" s="65" t="e">
        <v>#N/A</v>
      </c>
      <c r="AS795" s="157" t="e">
        <v>#N/A</v>
      </c>
    </row>
    <row r="796" spans="1:45" ht="18" customHeight="1" x14ac:dyDescent="0.25">
      <c r="A796" s="16">
        <v>795</v>
      </c>
      <c r="B796" s="149" t="s">
        <v>1113</v>
      </c>
      <c r="C796" s="149" t="s">
        <v>691</v>
      </c>
      <c r="D796" s="4">
        <v>24.25</v>
      </c>
      <c r="E796" s="151" t="s">
        <v>844</v>
      </c>
      <c r="F796" s="151" t="s">
        <v>845</v>
      </c>
      <c r="G796" s="4" t="s">
        <v>904</v>
      </c>
      <c r="H796" s="70" t="s">
        <v>704</v>
      </c>
      <c r="I796" s="20">
        <v>301619.04022099997</v>
      </c>
      <c r="J796" s="20">
        <v>255905.93730300001</v>
      </c>
      <c r="K796" s="20">
        <v>45713.102917999997</v>
      </c>
      <c r="L796" s="20">
        <v>10763.336961000001</v>
      </c>
      <c r="M796" s="20">
        <v>17970.507229999999</v>
      </c>
      <c r="N796" s="20">
        <v>23014.561217999999</v>
      </c>
      <c r="O796" s="153">
        <v>3434.973113</v>
      </c>
      <c r="P796" s="21">
        <v>708.24187896907222</v>
      </c>
      <c r="Q796" s="20">
        <v>160935.02421999999</v>
      </c>
      <c r="R796" s="20">
        <v>310973.79200999998</v>
      </c>
      <c r="S796" s="20">
        <v>821890.03268800001</v>
      </c>
      <c r="T796" s="20">
        <v>49461.380920000003</v>
      </c>
      <c r="U796" s="20">
        <v>895700.88989800005</v>
      </c>
      <c r="V796" s="20">
        <v>197671.469629</v>
      </c>
      <c r="W796" s="20">
        <v>791241.712207</v>
      </c>
      <c r="X796" s="20">
        <v>25389.951212</v>
      </c>
      <c r="Y796" s="20">
        <v>816631.66341899999</v>
      </c>
      <c r="Z796" s="20">
        <v>79069.226479000004</v>
      </c>
      <c r="AA796" s="21">
        <v>16302.933294639175</v>
      </c>
      <c r="AB796" s="22">
        <v>0.1515590755958425</v>
      </c>
      <c r="AC796" s="22">
        <v>1.1388449185711727E-2</v>
      </c>
      <c r="AD796" s="23">
        <v>3.8349555657929127E-3</v>
      </c>
      <c r="AE796" s="23">
        <v>4.3442604233801307E-2</v>
      </c>
      <c r="AF796" s="24">
        <v>1.2806851205390266</v>
      </c>
      <c r="AG796" s="27">
        <v>3.8734460036886895E-2</v>
      </c>
      <c r="AH796" s="27">
        <v>1.0387344600368869</v>
      </c>
      <c r="AI796" s="27">
        <v>0.83533893407162141</v>
      </c>
      <c r="AJ796" s="27">
        <v>9.8412909904144499</v>
      </c>
      <c r="AK796" s="27">
        <v>1.5901196059918798</v>
      </c>
      <c r="AL796" s="27">
        <v>0.96991787723159906</v>
      </c>
      <c r="AM796" s="27">
        <v>6.0980715582697878</v>
      </c>
      <c r="AN796" s="23">
        <v>0.91172362630118153</v>
      </c>
      <c r="AO796" s="23">
        <v>0.3211104034101474</v>
      </c>
      <c r="AP796" s="23">
        <v>10.328059344755184</v>
      </c>
      <c r="AQ796" s="24">
        <v>54</v>
      </c>
      <c r="AR796" s="65" t="s">
        <v>77</v>
      </c>
      <c r="AS796" s="157">
        <v>0.2</v>
      </c>
    </row>
    <row r="797" spans="1:45" ht="18" customHeight="1" x14ac:dyDescent="0.25">
      <c r="A797" s="16">
        <v>796</v>
      </c>
      <c r="B797" s="149" t="s">
        <v>1114</v>
      </c>
      <c r="C797" s="149" t="s">
        <v>691</v>
      </c>
      <c r="D797" s="4">
        <v>440.59717799999999</v>
      </c>
      <c r="E797" s="151" t="s">
        <v>795</v>
      </c>
      <c r="F797" s="151" t="s">
        <v>852</v>
      </c>
      <c r="G797" s="4" t="s">
        <v>850</v>
      </c>
      <c r="H797" s="70" t="s">
        <v>704</v>
      </c>
      <c r="I797" s="20">
        <v>358694.861255</v>
      </c>
      <c r="J797" s="20">
        <v>205034.61211799999</v>
      </c>
      <c r="K797" s="20">
        <v>153660.24913700001</v>
      </c>
      <c r="L797" s="20">
        <v>101596.662698</v>
      </c>
      <c r="M797" s="20">
        <v>1405.0942210000001</v>
      </c>
      <c r="N797" s="20">
        <v>112999.89561400001</v>
      </c>
      <c r="O797" s="153">
        <v>78677.923366000003</v>
      </c>
      <c r="P797" s="21">
        <v>4499.9917562413439</v>
      </c>
      <c r="Q797" s="20">
        <v>1628.594832</v>
      </c>
      <c r="R797" s="20">
        <v>35321.42179</v>
      </c>
      <c r="S797" s="20">
        <v>572054.96603200003</v>
      </c>
      <c r="T797" s="20">
        <v>127020.531009</v>
      </c>
      <c r="U797" s="20">
        <v>1024327.611238</v>
      </c>
      <c r="V797" s="20">
        <v>0</v>
      </c>
      <c r="W797" s="20">
        <v>281192.76701499999</v>
      </c>
      <c r="X797" s="20">
        <v>0</v>
      </c>
      <c r="Y797" s="20">
        <v>353472.593337</v>
      </c>
      <c r="Z797" s="20">
        <v>670855.01790099998</v>
      </c>
      <c r="AA797" s="21">
        <v>38369.620358996486</v>
      </c>
      <c r="AB797" s="22">
        <v>0.4283870936967823</v>
      </c>
      <c r="AC797" s="22">
        <v>0.21934499727908571</v>
      </c>
      <c r="AD797" s="23">
        <v>7.6809335707459889E-2</v>
      </c>
      <c r="AE797" s="23">
        <v>0.11728006986095278</v>
      </c>
      <c r="AF797" s="24">
        <v>80.421578798878286</v>
      </c>
      <c r="AG797" s="27">
        <v>1.0343872002990897</v>
      </c>
      <c r="AH797" s="27">
        <v>2.0343872002990895</v>
      </c>
      <c r="AI797" s="27">
        <v>2.0285954623063658</v>
      </c>
      <c r="AJ797" s="27">
        <v>1.2332123681497551</v>
      </c>
      <c r="AK797" s="27">
        <v>125.89663683643569</v>
      </c>
      <c r="AL797" s="27">
        <v>10.155164856827808</v>
      </c>
      <c r="AM797" s="27">
        <v>2.8239124683676908</v>
      </c>
      <c r="AN797" s="23">
        <v>0.34507767774588621</v>
      </c>
      <c r="AO797" s="23">
        <v>0</v>
      </c>
      <c r="AP797" s="23">
        <v>0.52689863518195068</v>
      </c>
      <c r="AQ797" s="24">
        <v>90.4</v>
      </c>
      <c r="AR797" s="65" t="s">
        <v>61</v>
      </c>
      <c r="AS797" s="157">
        <v>0.5</v>
      </c>
    </row>
    <row r="798" spans="1:45" ht="18" customHeight="1" x14ac:dyDescent="0.25">
      <c r="A798" s="16">
        <v>797</v>
      </c>
      <c r="B798" s="149" t="s">
        <v>1115</v>
      </c>
      <c r="C798" s="149" t="s">
        <v>691</v>
      </c>
      <c r="D798" s="4">
        <v>73.13</v>
      </c>
      <c r="E798" s="151" t="s">
        <v>833</v>
      </c>
      <c r="F798" s="151" t="s">
        <v>835</v>
      </c>
      <c r="G798" s="4" t="s">
        <v>836</v>
      </c>
      <c r="H798" s="70" t="s">
        <v>704</v>
      </c>
      <c r="I798" s="20">
        <v>295919.44328100001</v>
      </c>
      <c r="J798" s="20">
        <v>259223.99936700001</v>
      </c>
      <c r="K798" s="20">
        <v>36695.443913999996</v>
      </c>
      <c r="L798" s="20">
        <v>6238.4396459999998</v>
      </c>
      <c r="M798" s="20">
        <v>0</v>
      </c>
      <c r="N798" s="20">
        <v>9038.0459169999995</v>
      </c>
      <c r="O798" s="153">
        <v>7230.4367339999999</v>
      </c>
      <c r="P798" s="21">
        <v>2036.742741971831</v>
      </c>
      <c r="Q798" s="20">
        <v>39935.277875</v>
      </c>
      <c r="R798" s="20">
        <v>40819.754067000002</v>
      </c>
      <c r="S798" s="20">
        <v>159539.71485799999</v>
      </c>
      <c r="T798" s="20">
        <v>54873.737254</v>
      </c>
      <c r="U798" s="20">
        <v>215257.84219699999</v>
      </c>
      <c r="V798" s="20">
        <v>0</v>
      </c>
      <c r="W798" s="20">
        <v>147990.08194</v>
      </c>
      <c r="X798" s="20">
        <v>0</v>
      </c>
      <c r="Y798" s="20">
        <v>147990.08194</v>
      </c>
      <c r="Z798" s="20">
        <v>67267.760257000002</v>
      </c>
      <c r="AA798" s="21">
        <v>18948.664861126759</v>
      </c>
      <c r="AB798" s="22">
        <v>0.12400484235554145</v>
      </c>
      <c r="AC798" s="22">
        <v>2.443380081360217E-2</v>
      </c>
      <c r="AD798" s="23">
        <v>3.35896553649499E-2</v>
      </c>
      <c r="AE798" s="23">
        <v>0.10748740119153273</v>
      </c>
      <c r="AF798" s="24">
        <v>100</v>
      </c>
      <c r="AG798" s="27">
        <v>7.8043290243481223E-2</v>
      </c>
      <c r="AH798" s="27">
        <v>1.0780432902434811</v>
      </c>
      <c r="AI798" s="27">
        <v>0.80819224785274135</v>
      </c>
      <c r="AJ798" s="27">
        <v>25.621545323731674</v>
      </c>
      <c r="AK798" s="27">
        <v>6.4911029335613462</v>
      </c>
      <c r="AL798" s="27">
        <v>7.2494175931410325</v>
      </c>
      <c r="AM798" s="27">
        <v>5.3927335386552171</v>
      </c>
      <c r="AN798" s="23">
        <v>0.68750146535689149</v>
      </c>
      <c r="AO798" s="23">
        <v>0</v>
      </c>
      <c r="AP798" s="23">
        <v>2.2000150053249303</v>
      </c>
      <c r="AQ798" s="24">
        <v>74.400000000000006</v>
      </c>
      <c r="AR798" s="65" t="s">
        <v>68</v>
      </c>
      <c r="AS798" s="157">
        <v>0.3</v>
      </c>
    </row>
    <row r="799" spans="1:45" ht="18" customHeight="1" x14ac:dyDescent="0.25">
      <c r="A799" s="16">
        <v>798</v>
      </c>
      <c r="B799" s="149" t="s">
        <v>1116</v>
      </c>
      <c r="C799" s="149" t="s">
        <v>691</v>
      </c>
      <c r="D799" s="4">
        <v>11.234999999999999</v>
      </c>
      <c r="E799" s="151" t="s">
        <v>844</v>
      </c>
      <c r="F799" s="151" t="s">
        <v>845</v>
      </c>
      <c r="G799" s="4" t="s">
        <v>904</v>
      </c>
      <c r="H799" s="70" t="s">
        <v>704</v>
      </c>
      <c r="I799" s="20">
        <v>248265.01603200001</v>
      </c>
      <c r="J799" s="20">
        <v>241778.21974999999</v>
      </c>
      <c r="K799" s="20">
        <v>6486.7962819999948</v>
      </c>
      <c r="L799" s="20">
        <v>1732.101629</v>
      </c>
      <c r="M799" s="20">
        <v>2662.7278930000002</v>
      </c>
      <c r="N799" s="20">
        <v>4761.9421710000006</v>
      </c>
      <c r="O799" s="153">
        <v>1653.6363220000001</v>
      </c>
      <c r="P799" s="21">
        <v>1471.8614348019582</v>
      </c>
      <c r="Q799" s="20">
        <v>49784.211295000001</v>
      </c>
      <c r="R799" s="20">
        <v>81162.230534000002</v>
      </c>
      <c r="S799" s="20">
        <v>155560.922754</v>
      </c>
      <c r="T799" s="20">
        <v>5714.1850039999999</v>
      </c>
      <c r="U799" s="20">
        <v>163232.27509700001</v>
      </c>
      <c r="V799" s="20">
        <v>34369.514543999998</v>
      </c>
      <c r="W799" s="20">
        <v>146288.02046</v>
      </c>
      <c r="X799" s="20">
        <v>0</v>
      </c>
      <c r="Y799" s="20">
        <v>146815.74509700001</v>
      </c>
      <c r="Z799" s="20">
        <v>16416.53</v>
      </c>
      <c r="AA799" s="21">
        <v>14611.953716065864</v>
      </c>
      <c r="AB799" s="22">
        <v>2.6128515348952275E-2</v>
      </c>
      <c r="AC799" s="22">
        <v>6.6607706088837558E-3</v>
      </c>
      <c r="AD799" s="23">
        <v>1.0130572039244902E-2</v>
      </c>
      <c r="AE799" s="23">
        <v>0.10072995462500298</v>
      </c>
      <c r="AF799" s="24">
        <v>1.7883698080898873</v>
      </c>
      <c r="AG799" s="27">
        <v>6.3387981222532974E-2</v>
      </c>
      <c r="AH799" s="27">
        <v>1.0633879812225331</v>
      </c>
      <c r="AI799" s="27">
        <v>0.72307158936450888</v>
      </c>
      <c r="AJ799" s="27">
        <v>26.773172860091393</v>
      </c>
      <c r="AK799" s="27">
        <v>4.856524055735771</v>
      </c>
      <c r="AL799" s="27">
        <v>3.0588737445799778</v>
      </c>
      <c r="AM799" s="27">
        <v>43.44714353109174</v>
      </c>
      <c r="AN799" s="23">
        <v>0.89942840660497714</v>
      </c>
      <c r="AO799" s="23">
        <v>0</v>
      </c>
      <c r="AP799" s="23">
        <v>8.9431655226165336</v>
      </c>
      <c r="AQ799" s="24">
        <v>66.399999999999991</v>
      </c>
      <c r="AR799" s="65" t="s">
        <v>71</v>
      </c>
      <c r="AS799" s="157">
        <v>0.3</v>
      </c>
    </row>
    <row r="800" spans="1:45" ht="18" customHeight="1" x14ac:dyDescent="0.25">
      <c r="A800" s="16">
        <v>799</v>
      </c>
      <c r="B800" s="149" t="s">
        <v>1117</v>
      </c>
      <c r="C800" s="149" t="s">
        <v>691</v>
      </c>
      <c r="D800" s="4">
        <v>620</v>
      </c>
      <c r="E800" s="151" t="s">
        <v>844</v>
      </c>
      <c r="F800" s="151" t="s">
        <v>845</v>
      </c>
      <c r="G800" s="4" t="s">
        <v>904</v>
      </c>
      <c r="H800" s="70" t="s">
        <v>704</v>
      </c>
      <c r="I800" s="20">
        <v>3125591.8976969998</v>
      </c>
      <c r="J800" s="20">
        <v>2636603.0901520001</v>
      </c>
      <c r="K800" s="20">
        <v>488988.80754499999</v>
      </c>
      <c r="L800" s="20">
        <v>383570.55298099999</v>
      </c>
      <c r="M800" s="20">
        <v>264388.96347000002</v>
      </c>
      <c r="N800" s="20">
        <v>423774.27487100003</v>
      </c>
      <c r="O800" s="153">
        <v>136075.85537100001</v>
      </c>
      <c r="P800" s="21">
        <v>1360.7585537100001</v>
      </c>
      <c r="Q800" s="20">
        <v>429517.45323899999</v>
      </c>
      <c r="R800" s="20">
        <v>2295393.6281050001</v>
      </c>
      <c r="S800" s="20">
        <v>3686632.7966720001</v>
      </c>
      <c r="T800" s="20">
        <v>2779452.1649199999</v>
      </c>
      <c r="U800" s="20">
        <v>7855638.9999470003</v>
      </c>
      <c r="V800" s="20">
        <v>1854729.209633</v>
      </c>
      <c r="W800" s="20">
        <v>3694529.4221999999</v>
      </c>
      <c r="X800" s="20">
        <v>2396441.102039</v>
      </c>
      <c r="Y800" s="20">
        <v>6734620.4676050004</v>
      </c>
      <c r="Z800" s="20">
        <v>1121018.5323419999</v>
      </c>
      <c r="AA800" s="21">
        <v>11210.185323420001</v>
      </c>
      <c r="AB800" s="22">
        <v>0.15644678625680369</v>
      </c>
      <c r="AC800" s="22">
        <v>4.3536027678873719E-2</v>
      </c>
      <c r="AD800" s="23">
        <v>1.7322060671565748E-2</v>
      </c>
      <c r="AE800" s="23">
        <v>0.12138591062068727</v>
      </c>
      <c r="AF800" s="24">
        <v>1.6028440420096632</v>
      </c>
      <c r="AG800" s="27">
        <v>-2.1373833107269143E-3</v>
      </c>
      <c r="AH800" s="27">
        <v>0.99786261668927312</v>
      </c>
      <c r="AI800" s="27">
        <v>0.88160492750751174</v>
      </c>
      <c r="AJ800" s="27">
        <v>-395.81361514665804</v>
      </c>
      <c r="AK800" s="27">
        <v>6.1385237555990368</v>
      </c>
      <c r="AL800" s="27">
        <v>1.3616801316458229</v>
      </c>
      <c r="AM800" s="27">
        <v>1.1245352365281533</v>
      </c>
      <c r="AN800" s="23">
        <v>0.85729760082539908</v>
      </c>
      <c r="AO800" s="23">
        <v>2.1377354904494075</v>
      </c>
      <c r="AP800" s="23">
        <v>6.0075906626942404</v>
      </c>
      <c r="AQ800" s="24">
        <v>58.399999999999991</v>
      </c>
      <c r="AR800" s="65" t="s">
        <v>75</v>
      </c>
      <c r="AS800" s="157">
        <v>0.2</v>
      </c>
    </row>
    <row r="801" spans="1:45" ht="18" customHeight="1" x14ac:dyDescent="0.25">
      <c r="A801" s="16">
        <v>800</v>
      </c>
      <c r="B801" s="149" t="s">
        <v>1118</v>
      </c>
      <c r="C801" s="149" t="s">
        <v>691</v>
      </c>
      <c r="D801" s="4">
        <v>46</v>
      </c>
      <c r="E801" s="151" t="s">
        <v>844</v>
      </c>
      <c r="F801" s="151" t="s">
        <v>845</v>
      </c>
      <c r="G801" s="4" t="s">
        <v>904</v>
      </c>
      <c r="H801" s="70" t="s">
        <v>704</v>
      </c>
      <c r="I801" s="20">
        <v>982683.43602799997</v>
      </c>
      <c r="J801" s="20">
        <v>913706.086365</v>
      </c>
      <c r="K801" s="20">
        <v>68977.349662999957</v>
      </c>
      <c r="L801" s="20">
        <v>37480.430666</v>
      </c>
      <c r="M801" s="20">
        <v>25003.667691999999</v>
      </c>
      <c r="N801" s="20">
        <v>31363.457773999999</v>
      </c>
      <c r="O801" s="153">
        <v>5005.3644020000002</v>
      </c>
      <c r="P801" s="21">
        <v>1001.0728804</v>
      </c>
      <c r="Q801" s="20">
        <v>91867.627265999996</v>
      </c>
      <c r="R801" s="20">
        <v>470920.79739700002</v>
      </c>
      <c r="S801" s="20">
        <v>774675.87987099995</v>
      </c>
      <c r="T801" s="20">
        <v>103012.696429</v>
      </c>
      <c r="U801" s="20">
        <v>912683.45636299998</v>
      </c>
      <c r="V801" s="20">
        <v>297638.60533300001</v>
      </c>
      <c r="W801" s="20">
        <v>773322.81316899997</v>
      </c>
      <c r="X801" s="20">
        <v>56520.640182000003</v>
      </c>
      <c r="Y801" s="20">
        <v>852672.83218799997</v>
      </c>
      <c r="Z801" s="20">
        <v>60010.624174999997</v>
      </c>
      <c r="AA801" s="21">
        <v>12002.124835000001</v>
      </c>
      <c r="AB801" s="22">
        <v>7.0192848616443509E-2</v>
      </c>
      <c r="AC801" s="22">
        <v>5.0935674892737077E-3</v>
      </c>
      <c r="AD801" s="23">
        <v>5.4842282580053973E-3</v>
      </c>
      <c r="AE801" s="23">
        <v>8.3407971018658392E-2</v>
      </c>
      <c r="AF801" s="24">
        <v>1.2543542875525751</v>
      </c>
      <c r="AG801" s="27">
        <v>1.7496790201432817E-3</v>
      </c>
      <c r="AH801" s="27">
        <v>1.0017496790201432</v>
      </c>
      <c r="AI801" s="27">
        <v>0.88295371735759309</v>
      </c>
      <c r="AJ801" s="27">
        <v>726.2638527542548</v>
      </c>
      <c r="AK801" s="27">
        <v>9.9458983926883295</v>
      </c>
      <c r="AL801" s="27">
        <v>2.0867276226910172</v>
      </c>
      <c r="AM801" s="27">
        <v>9.5394399922858071</v>
      </c>
      <c r="AN801" s="23">
        <v>0.93424815169309683</v>
      </c>
      <c r="AO801" s="23">
        <v>0.94184389779345279</v>
      </c>
      <c r="AP801" s="23">
        <v>14.208697941575776</v>
      </c>
      <c r="AQ801" s="24">
        <v>53.199999999999996</v>
      </c>
      <c r="AR801" s="65" t="s">
        <v>77</v>
      </c>
      <c r="AS801" s="157">
        <v>0.2</v>
      </c>
    </row>
    <row r="802" spans="1:45" ht="18" customHeight="1" x14ac:dyDescent="0.25">
      <c r="A802" s="16">
        <v>801</v>
      </c>
      <c r="B802" s="149" t="s">
        <v>1119</v>
      </c>
      <c r="C802" s="149" t="s">
        <v>691</v>
      </c>
      <c r="D802" s="4">
        <v>6445.5939284000006</v>
      </c>
      <c r="E802" s="151" t="s">
        <v>871</v>
      </c>
      <c r="F802" s="151" t="s">
        <v>872</v>
      </c>
      <c r="G802" s="4" t="s">
        <v>880</v>
      </c>
      <c r="H802" s="70" t="s">
        <v>704</v>
      </c>
      <c r="I802" s="20">
        <v>2323334.3499790002</v>
      </c>
      <c r="J802" s="20">
        <v>1655440.9587350001</v>
      </c>
      <c r="K802" s="20">
        <v>667893.39124399982</v>
      </c>
      <c r="L802" s="20">
        <v>174883.731061</v>
      </c>
      <c r="M802" s="20">
        <v>74998.506087000002</v>
      </c>
      <c r="N802" s="20">
        <v>161099.48684500001</v>
      </c>
      <c r="O802" s="153">
        <v>43178.221577999997</v>
      </c>
      <c r="P802" s="21">
        <v>943.87134652312704</v>
      </c>
      <c r="Q802" s="20">
        <v>255363.631112</v>
      </c>
      <c r="R802" s="20">
        <v>255426.00447799999</v>
      </c>
      <c r="S802" s="20">
        <v>845980.55556500005</v>
      </c>
      <c r="T802" s="20">
        <v>947288.65174400003</v>
      </c>
      <c r="U802" s="20">
        <v>2417501.2972189998</v>
      </c>
      <c r="V802" s="20">
        <v>413501.465004</v>
      </c>
      <c r="W802" s="20">
        <v>1366217.964259</v>
      </c>
      <c r="X802" s="20">
        <v>356228.40725300001</v>
      </c>
      <c r="Y802" s="20">
        <v>1796068.595221</v>
      </c>
      <c r="Z802" s="20">
        <v>621432.70199800003</v>
      </c>
      <c r="AA802" s="21">
        <v>13584.45298977333</v>
      </c>
      <c r="AB802" s="22">
        <v>0.28747192208905992</v>
      </c>
      <c r="AC802" s="22">
        <v>1.8584592259994894E-2</v>
      </c>
      <c r="AD802" s="23">
        <v>1.7860681865060655E-2</v>
      </c>
      <c r="AE802" s="23">
        <v>6.9481733805085391E-2</v>
      </c>
      <c r="AF802" s="24">
        <v>2.1480359443176225</v>
      </c>
      <c r="AG802" s="27">
        <v>-0.38078653794906203</v>
      </c>
      <c r="AH802" s="27">
        <v>0.61921346205093797</v>
      </c>
      <c r="AI802" s="27">
        <v>0.43230065765775144</v>
      </c>
      <c r="AJ802" s="27">
        <v>-4.4659117378957447</v>
      </c>
      <c r="AK802" s="27">
        <v>6.4826809970012516</v>
      </c>
      <c r="AL802" s="27">
        <v>9.0959194022827479</v>
      </c>
      <c r="AM802" s="27">
        <v>2.4526149930136283</v>
      </c>
      <c r="AN802" s="23">
        <v>0.74294421156552348</v>
      </c>
      <c r="AO802" s="23">
        <v>0.57323730487254998</v>
      </c>
      <c r="AP802" s="23">
        <v>2.8902061147512321</v>
      </c>
      <c r="AQ802" s="24">
        <v>38.4</v>
      </c>
      <c r="AR802" s="65" t="s">
        <v>80</v>
      </c>
      <c r="AS802" s="157">
        <v>0</v>
      </c>
    </row>
    <row r="803" spans="1:45" ht="18" customHeight="1" x14ac:dyDescent="0.25">
      <c r="A803" s="16">
        <v>802</v>
      </c>
      <c r="B803" s="149" t="s">
        <v>1120</v>
      </c>
      <c r="C803" s="149" t="s">
        <v>691</v>
      </c>
      <c r="D803" s="4">
        <v>6.2399781000000001</v>
      </c>
      <c r="E803" s="151" t="s">
        <v>833</v>
      </c>
      <c r="F803" s="151" t="s">
        <v>838</v>
      </c>
      <c r="G803" s="4" t="s">
        <v>839</v>
      </c>
      <c r="H803" s="70" t="s">
        <v>704</v>
      </c>
      <c r="I803" s="20">
        <v>190673.426928</v>
      </c>
      <c r="J803" s="20">
        <v>161586.45703200001</v>
      </c>
      <c r="K803" s="20">
        <v>29086.969895999995</v>
      </c>
      <c r="L803" s="20">
        <v>7461.7658190000002</v>
      </c>
      <c r="M803" s="20">
        <v>6490.1813760000005</v>
      </c>
      <c r="N803" s="20">
        <v>6907.7801160000008</v>
      </c>
      <c r="O803" s="153">
        <v>376.25798900000001</v>
      </c>
      <c r="P803" s="21">
        <v>18.089389881031796</v>
      </c>
      <c r="Q803" s="20">
        <v>79403.477050000001</v>
      </c>
      <c r="R803" s="20">
        <v>24176.170365999998</v>
      </c>
      <c r="S803" s="20">
        <v>152076.251108</v>
      </c>
      <c r="T803" s="20">
        <v>55730.996683999998</v>
      </c>
      <c r="U803" s="20">
        <v>692213.79857500002</v>
      </c>
      <c r="V803" s="20">
        <v>439350.664834</v>
      </c>
      <c r="W803" s="20">
        <v>743289.96610800002</v>
      </c>
      <c r="X803" s="20">
        <v>0</v>
      </c>
      <c r="Y803" s="20">
        <v>744324.668358</v>
      </c>
      <c r="Z803" s="20">
        <v>-52110.869783000002</v>
      </c>
      <c r="AA803" s="21">
        <v>-2505.3390708053926</v>
      </c>
      <c r="AB803" s="22">
        <v>0.1525486291646895</v>
      </c>
      <c r="AC803" s="22">
        <v>1.973311095636197E-3</v>
      </c>
      <c r="AD803" s="23">
        <v>5.4355748148125532E-4</v>
      </c>
      <c r="AE803" s="23">
        <v>-7.2203359983591311E-3</v>
      </c>
      <c r="AF803" s="24">
        <v>1.0643431540363781</v>
      </c>
      <c r="AG803" s="27">
        <v>-0.79540117848718106</v>
      </c>
      <c r="AH803" s="27">
        <v>0.20459882151281902</v>
      </c>
      <c r="AI803" s="27">
        <v>9.7771767912498156E-2</v>
      </c>
      <c r="AJ803" s="27">
        <v>-0.3225118465460497</v>
      </c>
      <c r="AK803" s="27">
        <v>2.0350048012412576</v>
      </c>
      <c r="AL803" s="27">
        <v>7.8868333586924235</v>
      </c>
      <c r="AM803" s="27">
        <v>3.421317368665346</v>
      </c>
      <c r="AN803" s="23">
        <v>1.0752814663479349</v>
      </c>
      <c r="AO803" s="23">
        <v>0</v>
      </c>
      <c r="AP803" s="23">
        <v>-14.283481957939209</v>
      </c>
      <c r="AQ803" s="24">
        <v>33.200000000000003</v>
      </c>
      <c r="AR803" s="65" t="s">
        <v>80</v>
      </c>
      <c r="AS803" s="157">
        <v>0</v>
      </c>
    </row>
    <row r="804" spans="1:45" ht="18" customHeight="1" x14ac:dyDescent="0.25">
      <c r="A804" s="16">
        <v>803</v>
      </c>
      <c r="B804" s="149" t="s">
        <v>1121</v>
      </c>
      <c r="C804" s="149" t="s">
        <v>691</v>
      </c>
      <c r="D804" s="4">
        <v>20.57799</v>
      </c>
      <c r="E804" s="151" t="s">
        <v>844</v>
      </c>
      <c r="F804" s="151" t="s">
        <v>1074</v>
      </c>
      <c r="G804" s="4" t="s">
        <v>854</v>
      </c>
      <c r="H804" s="70" t="s">
        <v>704</v>
      </c>
      <c r="I804" s="20">
        <v>41929.889879000002</v>
      </c>
      <c r="J804" s="20">
        <v>26575.976884</v>
      </c>
      <c r="K804" s="20">
        <v>15353.912995000001</v>
      </c>
      <c r="L804" s="20">
        <v>5936.7640069999998</v>
      </c>
      <c r="M804" s="20">
        <v>35.678049000000001</v>
      </c>
      <c r="N804" s="20">
        <v>5946.3488180000004</v>
      </c>
      <c r="O804" s="153">
        <v>4717.4348900000005</v>
      </c>
      <c r="P804" s="21">
        <v>327599.64513888891</v>
      </c>
      <c r="Q804" s="20">
        <v>3269.7744699999998</v>
      </c>
      <c r="R804" s="20">
        <v>7607.1810089999999</v>
      </c>
      <c r="S804" s="20">
        <v>16422.557605000002</v>
      </c>
      <c r="T804" s="20">
        <v>16742.401436</v>
      </c>
      <c r="U804" s="20">
        <v>76434.759613999995</v>
      </c>
      <c r="V804" s="20">
        <v>0</v>
      </c>
      <c r="W804" s="20">
        <v>11145.340894999999</v>
      </c>
      <c r="X804" s="20">
        <v>0</v>
      </c>
      <c r="Y804" s="20">
        <v>53741.502898999999</v>
      </c>
      <c r="Z804" s="20">
        <v>22693.256715</v>
      </c>
      <c r="AA804" s="21">
        <v>1575920.6052083333</v>
      </c>
      <c r="AB804" s="22">
        <v>0.3661806181534904</v>
      </c>
      <c r="AC804" s="22">
        <v>0.11250768613066789</v>
      </c>
      <c r="AD804" s="23">
        <v>6.1718450006558831E-2</v>
      </c>
      <c r="AE804" s="23">
        <v>0.20787826750674471</v>
      </c>
      <c r="AF804" s="24">
        <v>166.66687177877915</v>
      </c>
      <c r="AG804" s="27">
        <v>0.4734908299096941</v>
      </c>
      <c r="AH804" s="27">
        <v>1.473490829909694</v>
      </c>
      <c r="AI804" s="27">
        <v>1.1801149250536227</v>
      </c>
      <c r="AJ804" s="27">
        <v>7.9454553760404476</v>
      </c>
      <c r="AK804" s="27">
        <v>8.1277706238864855</v>
      </c>
      <c r="AL804" s="27">
        <v>5.5118827630620411</v>
      </c>
      <c r="AM804" s="27">
        <v>2.5044131237255565</v>
      </c>
      <c r="AN804" s="23">
        <v>0.70310292294235932</v>
      </c>
      <c r="AO804" s="23">
        <v>0</v>
      </c>
      <c r="AP804" s="23">
        <v>2.3681705792134031</v>
      </c>
      <c r="AQ804" s="24">
        <v>78.400000000000006</v>
      </c>
      <c r="AR804" s="65" t="s">
        <v>66</v>
      </c>
      <c r="AS804" s="157">
        <v>0.5</v>
      </c>
    </row>
    <row r="805" spans="1:45" ht="18" customHeight="1" x14ac:dyDescent="0.25">
      <c r="A805" s="16">
        <v>804</v>
      </c>
      <c r="B805" s="149" t="s">
        <v>1122</v>
      </c>
      <c r="C805" s="149" t="s">
        <v>691</v>
      </c>
      <c r="D805" s="4">
        <v>102.3600795</v>
      </c>
      <c r="E805" s="151" t="s">
        <v>833</v>
      </c>
      <c r="F805" s="151" t="s">
        <v>838</v>
      </c>
      <c r="G805" s="4" t="s">
        <v>839</v>
      </c>
      <c r="H805" s="70" t="s">
        <v>704</v>
      </c>
      <c r="I805" s="20">
        <v>574982.41554700001</v>
      </c>
      <c r="J805" s="20">
        <v>497783.81083899998</v>
      </c>
      <c r="K805" s="20">
        <v>77198.604707999984</v>
      </c>
      <c r="L805" s="20">
        <v>38383.593808999998</v>
      </c>
      <c r="M805" s="20">
        <v>9266.8354440000003</v>
      </c>
      <c r="N805" s="20">
        <v>35175.559056999999</v>
      </c>
      <c r="O805" s="153">
        <v>24115.355780999998</v>
      </c>
      <c r="P805" s="21">
        <v>2473.7303540341622</v>
      </c>
      <c r="Q805" s="20">
        <v>184651.285986</v>
      </c>
      <c r="R805" s="20">
        <v>43197.927468000002</v>
      </c>
      <c r="S805" s="20">
        <v>259189.961301</v>
      </c>
      <c r="T805" s="20">
        <v>61238.825750000004</v>
      </c>
      <c r="U805" s="20">
        <v>325222.778116</v>
      </c>
      <c r="V805" s="20">
        <v>184679.69246600001</v>
      </c>
      <c r="W805" s="20">
        <v>214618.69345699999</v>
      </c>
      <c r="X805" s="20">
        <v>0</v>
      </c>
      <c r="Y805" s="20">
        <v>214618.69345699999</v>
      </c>
      <c r="Z805" s="20">
        <v>110604.084659</v>
      </c>
      <c r="AA805" s="21">
        <v>11345.662240517311</v>
      </c>
      <c r="AB805" s="22">
        <v>0.13426254894170697</v>
      </c>
      <c r="AC805" s="22">
        <v>4.1941031810613295E-2</v>
      </c>
      <c r="AD805" s="23">
        <v>7.4150266843851162E-2</v>
      </c>
      <c r="AE805" s="23">
        <v>0.21803313914987227</v>
      </c>
      <c r="AF805" s="24">
        <v>3.7958545038991844</v>
      </c>
      <c r="AG805" s="27">
        <v>0.20767654078059192</v>
      </c>
      <c r="AH805" s="27">
        <v>1.2076765407805918</v>
      </c>
      <c r="AI805" s="27">
        <v>0.3473074694210373</v>
      </c>
      <c r="AJ805" s="27">
        <v>12.900293021940627</v>
      </c>
      <c r="AK805" s="27">
        <v>2.6958047336683117</v>
      </c>
      <c r="AL805" s="27">
        <v>13.31041670860097</v>
      </c>
      <c r="AM805" s="27">
        <v>9.3891809404428361</v>
      </c>
      <c r="AN805" s="23">
        <v>0.65991285942600886</v>
      </c>
      <c r="AO805" s="23">
        <v>0</v>
      </c>
      <c r="AP805" s="23">
        <v>1.9404228525436849</v>
      </c>
      <c r="AQ805" s="24">
        <v>72</v>
      </c>
      <c r="AR805" s="65" t="s">
        <v>68</v>
      </c>
      <c r="AS805" s="157">
        <v>0.3</v>
      </c>
    </row>
    <row r="806" spans="1:45" ht="18" customHeight="1" x14ac:dyDescent="0.25">
      <c r="A806" s="16">
        <v>805</v>
      </c>
      <c r="B806" s="149" t="s">
        <v>1123</v>
      </c>
      <c r="C806" s="149" t="s">
        <v>691</v>
      </c>
      <c r="D806" s="4">
        <v>180.62673720000001</v>
      </c>
      <c r="E806" s="151" t="s">
        <v>848</v>
      </c>
      <c r="F806" s="151" t="s">
        <v>889</v>
      </c>
      <c r="G806" s="4" t="s">
        <v>890</v>
      </c>
      <c r="H806" s="70" t="s">
        <v>704</v>
      </c>
      <c r="I806" s="20">
        <v>1803432.8797609999</v>
      </c>
      <c r="J806" s="20">
        <v>1627798.096534</v>
      </c>
      <c r="K806" s="20">
        <v>175634.78322699992</v>
      </c>
      <c r="L806" s="20">
        <v>149372.84934399999</v>
      </c>
      <c r="M806" s="20">
        <v>108982.707861</v>
      </c>
      <c r="N806" s="20">
        <v>127807.787877</v>
      </c>
      <c r="O806" s="153">
        <v>18825.080016</v>
      </c>
      <c r="P806" s="21">
        <v>437.7277544445397</v>
      </c>
      <c r="Q806" s="20">
        <v>833939.19591699995</v>
      </c>
      <c r="R806" s="20">
        <v>348.143574</v>
      </c>
      <c r="S806" s="20">
        <v>855027.11732399999</v>
      </c>
      <c r="T806" s="20">
        <v>1653218.040119</v>
      </c>
      <c r="U806" s="20">
        <v>2553263.2364349999</v>
      </c>
      <c r="V806" s="20">
        <v>406855.98042699997</v>
      </c>
      <c r="W806" s="20">
        <v>1290147.4810649999</v>
      </c>
      <c r="X806" s="20">
        <v>1106087.587145</v>
      </c>
      <c r="Y806" s="20">
        <v>2396235.0682100002</v>
      </c>
      <c r="Z806" s="20">
        <v>157028.168225</v>
      </c>
      <c r="AA806" s="21">
        <v>3651.2773068294123</v>
      </c>
      <c r="AB806" s="22">
        <v>9.7389143337719294E-2</v>
      </c>
      <c r="AC806" s="22">
        <v>1.0438470001996856E-2</v>
      </c>
      <c r="AD806" s="23">
        <v>7.3729491528200458E-3</v>
      </c>
      <c r="AE806" s="23">
        <v>0.11988345931047366</v>
      </c>
      <c r="AF806" s="24">
        <v>1.1727345593211915</v>
      </c>
      <c r="AG806" s="27">
        <v>-0.33726404936419652</v>
      </c>
      <c r="AH806" s="27">
        <v>0.66273595063580348</v>
      </c>
      <c r="AI806" s="27">
        <v>1.6345357190940869E-2</v>
      </c>
      <c r="AJ806" s="27">
        <v>-4.1446758875079244</v>
      </c>
      <c r="AK806" s="27">
        <v>1.9519385879735183</v>
      </c>
      <c r="AL806" s="27">
        <v>5180.1412246115451</v>
      </c>
      <c r="AM806" s="27">
        <v>1.0908620859419047</v>
      </c>
      <c r="AN806" s="23">
        <v>0.9384990290134555</v>
      </c>
      <c r="AO806" s="23">
        <v>7.0438800862793416</v>
      </c>
      <c r="AP806" s="23">
        <v>15.259905883742599</v>
      </c>
      <c r="AQ806" s="24">
        <v>31.2</v>
      </c>
      <c r="AR806" s="65" t="s">
        <v>80</v>
      </c>
      <c r="AS806" s="157">
        <v>0</v>
      </c>
    </row>
    <row r="807" spans="1:45" ht="18" customHeight="1" x14ac:dyDescent="0.25">
      <c r="A807" s="16">
        <v>806</v>
      </c>
      <c r="B807" s="149" t="s">
        <v>1124</v>
      </c>
      <c r="C807" s="149" t="s">
        <v>691</v>
      </c>
      <c r="D807" s="4">
        <v>31.398532500000002</v>
      </c>
      <c r="E807" s="151" t="s">
        <v>833</v>
      </c>
      <c r="F807" s="151" t="s">
        <v>837</v>
      </c>
      <c r="G807" s="4" t="s">
        <v>836</v>
      </c>
      <c r="H807" s="70" t="s">
        <v>704</v>
      </c>
      <c r="I807" s="20">
        <v>198395.888389</v>
      </c>
      <c r="J807" s="20">
        <v>154371.70602799999</v>
      </c>
      <c r="K807" s="20">
        <v>44024.182361000006</v>
      </c>
      <c r="L807" s="20">
        <v>32293.024481</v>
      </c>
      <c r="M807" s="20">
        <v>2490.2230570000002</v>
      </c>
      <c r="N807" s="20">
        <v>32138.325391999999</v>
      </c>
      <c r="O807" s="153">
        <v>26230.724254000001</v>
      </c>
      <c r="P807" s="21">
        <v>7435.1706042503738</v>
      </c>
      <c r="Q807" s="20">
        <v>68281.075933999993</v>
      </c>
      <c r="R807" s="20">
        <v>12721.846705</v>
      </c>
      <c r="S807" s="20">
        <v>102997.399611</v>
      </c>
      <c r="T807" s="20">
        <v>79643.779437000005</v>
      </c>
      <c r="U807" s="20">
        <v>188643.49954700001</v>
      </c>
      <c r="V807" s="20">
        <v>50001</v>
      </c>
      <c r="W807" s="20">
        <v>64266.951552999999</v>
      </c>
      <c r="X807" s="20">
        <v>0</v>
      </c>
      <c r="Y807" s="20">
        <v>66798.342552999995</v>
      </c>
      <c r="Z807" s="20">
        <v>121845.156994</v>
      </c>
      <c r="AA807" s="21">
        <v>34537.343337514263</v>
      </c>
      <c r="AB807" s="22">
        <v>0.22190067908403749</v>
      </c>
      <c r="AC807" s="22">
        <v>0.13221405174772943</v>
      </c>
      <c r="AD807" s="23">
        <v>0.13904918174752523</v>
      </c>
      <c r="AE807" s="23">
        <v>0.21527916989997128</v>
      </c>
      <c r="AF807" s="24">
        <v>12.905801872510731</v>
      </c>
      <c r="AG807" s="27">
        <v>0.602649528600397</v>
      </c>
      <c r="AH807" s="27">
        <v>1.602649528600397</v>
      </c>
      <c r="AI807" s="27">
        <v>0.54018936386565608</v>
      </c>
      <c r="AJ807" s="27">
        <v>5.1224785236642818</v>
      </c>
      <c r="AK807" s="27">
        <v>2.2608270873940914</v>
      </c>
      <c r="AL807" s="27">
        <v>15.59489695085113</v>
      </c>
      <c r="AM807" s="27">
        <v>2.4910406034401662</v>
      </c>
      <c r="AN807" s="23">
        <v>0.35409830030404715</v>
      </c>
      <c r="AO807" s="23">
        <v>0</v>
      </c>
      <c r="AP807" s="23">
        <v>0.5482232055910875</v>
      </c>
      <c r="AQ807" s="24">
        <v>90.8</v>
      </c>
      <c r="AR807" s="65" t="s">
        <v>61</v>
      </c>
      <c r="AS807" s="157">
        <v>0.5</v>
      </c>
    </row>
    <row r="808" spans="1:45" ht="18" customHeight="1" x14ac:dyDescent="0.25">
      <c r="A808" s="16">
        <v>807</v>
      </c>
      <c r="B808" s="149" t="s">
        <v>1125</v>
      </c>
      <c r="C808" s="149" t="s">
        <v>691</v>
      </c>
      <c r="D808" s="4">
        <v>1381.7437199999999</v>
      </c>
      <c r="E808" s="151" t="s">
        <v>844</v>
      </c>
      <c r="F808" s="151" t="s">
        <v>845</v>
      </c>
      <c r="G808" s="4" t="s">
        <v>904</v>
      </c>
      <c r="H808" s="70" t="s">
        <v>704</v>
      </c>
      <c r="I808" s="20">
        <v>5939978.479634</v>
      </c>
      <c r="J808" s="20">
        <v>5499926.3565499997</v>
      </c>
      <c r="K808" s="20">
        <v>440052.12308400008</v>
      </c>
      <c r="L808" s="20">
        <v>228832.35560000001</v>
      </c>
      <c r="M808" s="20">
        <v>185600.612712</v>
      </c>
      <c r="N808" s="20">
        <v>390747.74362900003</v>
      </c>
      <c r="O808" s="153">
        <v>54854.582919</v>
      </c>
      <c r="P808" s="21">
        <v>500.2141386822442</v>
      </c>
      <c r="Q808" s="20">
        <v>1175414.861124</v>
      </c>
      <c r="R808" s="20">
        <v>1897536.4703480001</v>
      </c>
      <c r="S808" s="20">
        <v>6104086.2567419996</v>
      </c>
      <c r="T808" s="20">
        <v>1971812.2656330001</v>
      </c>
      <c r="U808" s="20">
        <v>9441976.0884000007</v>
      </c>
      <c r="V808" s="20">
        <v>2200629.1094519999</v>
      </c>
      <c r="W808" s="20">
        <v>4901615.1582509996</v>
      </c>
      <c r="X808" s="20">
        <v>1954537.553086</v>
      </c>
      <c r="Y808" s="20">
        <v>7589679.5971330004</v>
      </c>
      <c r="Z808" s="20">
        <v>1852296.4912670001</v>
      </c>
      <c r="AA808" s="21">
        <v>16890.929520536702</v>
      </c>
      <c r="AB808" s="22">
        <v>7.4083117404006915E-2</v>
      </c>
      <c r="AC808" s="22">
        <v>9.2348117265199144E-3</v>
      </c>
      <c r="AD808" s="23">
        <v>5.8096506923367396E-3</v>
      </c>
      <c r="AE808" s="23">
        <v>2.9614364210925323E-2</v>
      </c>
      <c r="AF808" s="24">
        <v>2.1053149443818415</v>
      </c>
      <c r="AG808" s="27">
        <v>0.24532140114403989</v>
      </c>
      <c r="AH808" s="27">
        <v>1.2453214011440399</v>
      </c>
      <c r="AI808" s="27">
        <v>1.0055198616157075</v>
      </c>
      <c r="AJ808" s="27">
        <v>4.9398097693060343</v>
      </c>
      <c r="AK808" s="27">
        <v>4.6791363104688415</v>
      </c>
      <c r="AL808" s="27">
        <v>3.1303632749386017</v>
      </c>
      <c r="AM808" s="27">
        <v>3.0124462572643149</v>
      </c>
      <c r="AN808" s="23">
        <v>0.80382321730907036</v>
      </c>
      <c r="AO808" s="23">
        <v>1.0551969203100231</v>
      </c>
      <c r="AP808" s="23">
        <v>4.0974431646963492</v>
      </c>
      <c r="AQ808" s="24">
        <v>64.399999999999991</v>
      </c>
      <c r="AR808" s="65" t="s">
        <v>73</v>
      </c>
      <c r="AS808" s="157">
        <v>0.3</v>
      </c>
    </row>
    <row r="809" spans="1:45" ht="18" customHeight="1" x14ac:dyDescent="0.25">
      <c r="A809" s="16">
        <v>808</v>
      </c>
      <c r="B809" s="149" t="s">
        <v>1126</v>
      </c>
      <c r="C809" s="149" t="s">
        <v>691</v>
      </c>
      <c r="D809" s="4">
        <v>179.2</v>
      </c>
      <c r="E809" s="151" t="s">
        <v>844</v>
      </c>
      <c r="F809" s="151" t="s">
        <v>845</v>
      </c>
      <c r="G809" s="4" t="s">
        <v>904</v>
      </c>
      <c r="H809" s="70" t="s">
        <v>704</v>
      </c>
      <c r="I809" s="20">
        <v>370643.14534699998</v>
      </c>
      <c r="J809" s="20">
        <v>334426.89296099998</v>
      </c>
      <c r="K809" s="20">
        <v>36216.252385999993</v>
      </c>
      <c r="L809" s="20">
        <v>15835.267076</v>
      </c>
      <c r="M809" s="20">
        <v>8118.7687260000002</v>
      </c>
      <c r="N809" s="20">
        <v>10270.084696</v>
      </c>
      <c r="O809" s="153">
        <v>487.59791200000001</v>
      </c>
      <c r="P809" s="21">
        <v>30.4748695</v>
      </c>
      <c r="Q809" s="20">
        <v>275195.09387099999</v>
      </c>
      <c r="R809" s="20">
        <v>296114.54994599998</v>
      </c>
      <c r="S809" s="20">
        <v>692221.76846599998</v>
      </c>
      <c r="T809" s="20">
        <v>243216.633803</v>
      </c>
      <c r="U809" s="20">
        <v>1136204.816113</v>
      </c>
      <c r="V809" s="20">
        <v>71716.809030999997</v>
      </c>
      <c r="W809" s="20">
        <v>749090.83660200005</v>
      </c>
      <c r="X809" s="20">
        <v>0</v>
      </c>
      <c r="Y809" s="20">
        <v>910323.255152</v>
      </c>
      <c r="Z809" s="20">
        <v>225881.56096100001</v>
      </c>
      <c r="AA809" s="21">
        <v>14117.597560062501</v>
      </c>
      <c r="AB809" s="22">
        <v>9.771191735407371E-2</v>
      </c>
      <c r="AC809" s="22">
        <v>1.3155454731086575E-3</v>
      </c>
      <c r="AD809" s="23">
        <v>4.2914614080592534E-4</v>
      </c>
      <c r="AE809" s="23">
        <v>2.1586441581399694E-3</v>
      </c>
      <c r="AF809" s="24">
        <v>1.2649805706511266</v>
      </c>
      <c r="AG809" s="27">
        <v>-7.591745267365381E-2</v>
      </c>
      <c r="AH809" s="27">
        <v>0.9240825473263462</v>
      </c>
      <c r="AI809" s="27">
        <v>0.55671042044340302</v>
      </c>
      <c r="AJ809" s="27">
        <v>-6.5174823062094474</v>
      </c>
      <c r="AK809" s="27">
        <v>1.2152356652032663</v>
      </c>
      <c r="AL809" s="27">
        <v>1.2516883936118341</v>
      </c>
      <c r="AM809" s="27">
        <v>1.5239218615582542</v>
      </c>
      <c r="AN809" s="23">
        <v>0.80119644120700928</v>
      </c>
      <c r="AO809" s="23">
        <v>0</v>
      </c>
      <c r="AP809" s="23">
        <v>4.0300910409821968</v>
      </c>
      <c r="AQ809" s="24">
        <v>47.2</v>
      </c>
      <c r="AR809" s="65" t="s">
        <v>78</v>
      </c>
      <c r="AS809" s="157">
        <v>0.2</v>
      </c>
    </row>
    <row r="810" spans="1:45" ht="18" customHeight="1" x14ac:dyDescent="0.25">
      <c r="A810" s="16">
        <v>809</v>
      </c>
      <c r="B810" s="149" t="s">
        <v>1127</v>
      </c>
      <c r="C810" s="149" t="s">
        <v>691</v>
      </c>
      <c r="D810" s="4">
        <v>9.5</v>
      </c>
      <c r="E810" s="151" t="s">
        <v>844</v>
      </c>
      <c r="F810" s="151" t="s">
        <v>845</v>
      </c>
      <c r="G810" s="4" t="s">
        <v>904</v>
      </c>
      <c r="H810" s="70" t="s">
        <v>704</v>
      </c>
      <c r="I810" s="20">
        <v>10913.828383</v>
      </c>
      <c r="J810" s="20">
        <v>7189.0866900000001</v>
      </c>
      <c r="K810" s="20">
        <v>3724.7416929999999</v>
      </c>
      <c r="L810" s="20">
        <v>-1808.0314249999999</v>
      </c>
      <c r="M810" s="20">
        <v>137.29879299999999</v>
      </c>
      <c r="N810" s="20">
        <v>310.17640399999999</v>
      </c>
      <c r="O810" s="153">
        <v>82.955324000000005</v>
      </c>
      <c r="P810" s="21">
        <v>82.955324000000005</v>
      </c>
      <c r="Q810" s="20">
        <v>13509.597877</v>
      </c>
      <c r="R810" s="20">
        <v>24260.481771999999</v>
      </c>
      <c r="S810" s="20">
        <v>45809.808368999998</v>
      </c>
      <c r="T810" s="20">
        <v>2287.729186</v>
      </c>
      <c r="U810" s="20">
        <v>48677.326061</v>
      </c>
      <c r="V810" s="20">
        <v>2304.1314040000002</v>
      </c>
      <c r="W810" s="20">
        <v>36774.563292999999</v>
      </c>
      <c r="X810" s="20">
        <v>0</v>
      </c>
      <c r="Y810" s="20">
        <v>36774.563292999999</v>
      </c>
      <c r="Z810" s="20">
        <v>11902.762768000001</v>
      </c>
      <c r="AA810" s="21">
        <v>11902.762768000001</v>
      </c>
      <c r="AB810" s="22">
        <v>0.3412864452589221</v>
      </c>
      <c r="AC810" s="22">
        <v>7.600937186186282E-3</v>
      </c>
      <c r="AD810" s="23">
        <v>1.7041881860158984E-3</v>
      </c>
      <c r="AE810" s="23">
        <v>6.9694175727858208E-3</v>
      </c>
      <c r="AF810" s="24">
        <v>2.2591342372543655</v>
      </c>
      <c r="AG810" s="27">
        <v>0.24569279053056353</v>
      </c>
      <c r="AH810" s="27">
        <v>1.2456927905305635</v>
      </c>
      <c r="AI810" s="27">
        <v>0.87833022610354994</v>
      </c>
      <c r="AJ810" s="27">
        <v>1.2079172497478807</v>
      </c>
      <c r="AK810" s="27">
        <v>0.53214660831906568</v>
      </c>
      <c r="AL810" s="27">
        <v>0.44986033194097941</v>
      </c>
      <c r="AM810" s="27">
        <v>4.7705945484230927</v>
      </c>
      <c r="AN810" s="23">
        <v>0.75547624055840601</v>
      </c>
      <c r="AO810" s="23">
        <v>0</v>
      </c>
      <c r="AP810" s="23">
        <v>3.0895821423801393</v>
      </c>
      <c r="AQ810" s="24">
        <v>60</v>
      </c>
      <c r="AR810" s="65" t="s">
        <v>73</v>
      </c>
      <c r="AS810" s="157">
        <v>0.3</v>
      </c>
    </row>
    <row r="811" spans="1:45" ht="18" customHeight="1" x14ac:dyDescent="0.25">
      <c r="A811" s="16">
        <v>810</v>
      </c>
      <c r="B811" s="149" t="s">
        <v>1128</v>
      </c>
      <c r="C811" s="149" t="s">
        <v>691</v>
      </c>
      <c r="D811" s="4">
        <v>153.75742080000001</v>
      </c>
      <c r="E811" s="151" t="s">
        <v>848</v>
      </c>
      <c r="F811" s="151" t="s">
        <v>864</v>
      </c>
      <c r="G811" s="4" t="s">
        <v>865</v>
      </c>
      <c r="H811" s="70" t="s">
        <v>709</v>
      </c>
      <c r="I811" s="20">
        <v>959775.22124300001</v>
      </c>
      <c r="J811" s="20">
        <v>854201.68725700001</v>
      </c>
      <c r="K811" s="20">
        <v>105573.53398599995</v>
      </c>
      <c r="L811" s="20">
        <v>64904.26986</v>
      </c>
      <c r="M811" s="20">
        <v>16581.549436000001</v>
      </c>
      <c r="N811" s="20">
        <v>63280.779449000001</v>
      </c>
      <c r="O811" s="153">
        <v>41947.547501000001</v>
      </c>
      <c r="P811" s="21">
        <v>6765.8469595296438</v>
      </c>
      <c r="Q811" s="20">
        <v>59694.243451000002</v>
      </c>
      <c r="R811" s="20">
        <v>69940.909880000007</v>
      </c>
      <c r="S811" s="20">
        <v>188304.48025399999</v>
      </c>
      <c r="T811" s="20">
        <v>272318.89568299998</v>
      </c>
      <c r="U811" s="20">
        <v>498306.92989799997</v>
      </c>
      <c r="V811" s="20">
        <v>100448.087432</v>
      </c>
      <c r="W811" s="20">
        <v>156331.165672</v>
      </c>
      <c r="X811" s="20">
        <v>107656.64449799999</v>
      </c>
      <c r="Y811" s="20">
        <v>264268.33154500002</v>
      </c>
      <c r="Z811" s="20">
        <v>234038.59835399999</v>
      </c>
      <c r="AA811" s="21">
        <v>37748.794230419349</v>
      </c>
      <c r="AB811" s="22">
        <v>0.10999818671008427</v>
      </c>
      <c r="AC811" s="22">
        <v>4.3705595406676519E-2</v>
      </c>
      <c r="AD811" s="23">
        <v>8.4180140761009242E-2</v>
      </c>
      <c r="AE811" s="23">
        <v>0.17923345890813855</v>
      </c>
      <c r="AF811" s="24">
        <v>3.8163369287801214</v>
      </c>
      <c r="AG811" s="27">
        <v>0.20452297176036879</v>
      </c>
      <c r="AH811" s="27">
        <v>1.2045229717603687</v>
      </c>
      <c r="AI811" s="27">
        <v>0.82267816689116502</v>
      </c>
      <c r="AJ811" s="27">
        <v>30.018008260655101</v>
      </c>
      <c r="AK811" s="27">
        <v>14.309615766521459</v>
      </c>
      <c r="AL811" s="27">
        <v>13.722658496861406</v>
      </c>
      <c r="AM811" s="27">
        <v>3.5244532658514149</v>
      </c>
      <c r="AN811" s="23">
        <v>0.53033244309705652</v>
      </c>
      <c r="AO811" s="23">
        <v>0.45999525401003161</v>
      </c>
      <c r="AP811" s="23">
        <v>1.1291655880850706</v>
      </c>
      <c r="AQ811" s="24">
        <v>80</v>
      </c>
      <c r="AR811" s="65" t="s">
        <v>64</v>
      </c>
      <c r="AS811" s="157">
        <v>0.5</v>
      </c>
    </row>
    <row r="812" spans="1:45" ht="18" customHeight="1" x14ac:dyDescent="0.25">
      <c r="A812" s="16">
        <v>811</v>
      </c>
      <c r="B812" s="149" t="s">
        <v>1129</v>
      </c>
      <c r="C812" s="149" t="s">
        <v>691</v>
      </c>
      <c r="D812" s="4">
        <v>35.76</v>
      </c>
      <c r="E812" s="151" t="s">
        <v>844</v>
      </c>
      <c r="F812" s="151" t="s">
        <v>861</v>
      </c>
      <c r="G812" s="4" t="s">
        <v>862</v>
      </c>
      <c r="H812" s="70" t="s">
        <v>704</v>
      </c>
      <c r="I812" s="20">
        <v>107538.107453</v>
      </c>
      <c r="J812" s="20">
        <v>105453.987434</v>
      </c>
      <c r="K812" s="20">
        <v>2084.1200190000022</v>
      </c>
      <c r="L812" s="20">
        <v>-1168.6305440000001</v>
      </c>
      <c r="M812" s="20">
        <v>13.537837</v>
      </c>
      <c r="N812" s="20">
        <v>100.195706</v>
      </c>
      <c r="O812" s="153">
        <v>59.295495000000003</v>
      </c>
      <c r="P812" s="21">
        <v>24.706456249999999</v>
      </c>
      <c r="Q812" s="20">
        <v>13.771784999999999</v>
      </c>
      <c r="R812" s="20">
        <v>877.60477300000002</v>
      </c>
      <c r="S812" s="20">
        <v>18510.570843000001</v>
      </c>
      <c r="T812" s="20">
        <v>12794.430541</v>
      </c>
      <c r="U812" s="20">
        <v>35180.201602000001</v>
      </c>
      <c r="V812" s="20">
        <v>0</v>
      </c>
      <c r="W812" s="20">
        <v>2118.4344679999999</v>
      </c>
      <c r="X812" s="20">
        <v>0</v>
      </c>
      <c r="Y812" s="20">
        <v>2122.4344679999999</v>
      </c>
      <c r="Z812" s="20">
        <v>33057.767134000002</v>
      </c>
      <c r="AA812" s="21">
        <v>13774.069639166666</v>
      </c>
      <c r="AB812" s="22">
        <v>1.9380292887438772E-2</v>
      </c>
      <c r="AC812" s="22">
        <v>5.5139053870661948E-4</v>
      </c>
      <c r="AD812" s="23">
        <v>1.6854791132472943E-3</v>
      </c>
      <c r="AE812" s="23">
        <v>1.7936932872581835E-3</v>
      </c>
      <c r="AF812" s="24">
        <v>7.4011606137671775</v>
      </c>
      <c r="AG812" s="27">
        <v>7.7378538834272792</v>
      </c>
      <c r="AH812" s="27">
        <v>8.7378538834272792</v>
      </c>
      <c r="AI812" s="27">
        <v>8.7313529577635265</v>
      </c>
      <c r="AJ812" s="27">
        <v>6.5603472904854963</v>
      </c>
      <c r="AK812" s="27">
        <v>7657.2490373615328</v>
      </c>
      <c r="AL812" s="27">
        <v>122.53591908507089</v>
      </c>
      <c r="AM812" s="27">
        <v>8.405071809049419</v>
      </c>
      <c r="AN812" s="23">
        <v>6.0330366835627772E-2</v>
      </c>
      <c r="AO812" s="23">
        <v>0</v>
      </c>
      <c r="AP812" s="23">
        <v>6.4203806004098515E-2</v>
      </c>
      <c r="AQ812" s="24">
        <v>83.2</v>
      </c>
      <c r="AR812" s="65" t="s">
        <v>64</v>
      </c>
      <c r="AS812" s="157">
        <v>0.5</v>
      </c>
    </row>
    <row r="813" spans="1:45" ht="18" customHeight="1" x14ac:dyDescent="0.25">
      <c r="A813" s="16">
        <v>812</v>
      </c>
      <c r="B813" s="149" t="s">
        <v>1130</v>
      </c>
      <c r="C813" s="149" t="s">
        <v>691</v>
      </c>
      <c r="D813" s="4">
        <v>728.71778660000007</v>
      </c>
      <c r="E813" s="151" t="s">
        <v>844</v>
      </c>
      <c r="F813" s="151" t="s">
        <v>861</v>
      </c>
      <c r="G813" s="4" t="s">
        <v>862</v>
      </c>
      <c r="H813" s="70" t="s">
        <v>704</v>
      </c>
      <c r="I813" s="20">
        <v>159549.618762</v>
      </c>
      <c r="J813" s="20">
        <v>105642.72476300001</v>
      </c>
      <c r="K813" s="20">
        <v>53906.893999</v>
      </c>
      <c r="L813" s="20">
        <v>25668.605176000001</v>
      </c>
      <c r="M813" s="20">
        <v>7997.0583329999999</v>
      </c>
      <c r="N813" s="20">
        <v>27518.948434000002</v>
      </c>
      <c r="O813" s="153">
        <v>14974.295757</v>
      </c>
      <c r="P813" s="21">
        <v>612.35504575867037</v>
      </c>
      <c r="Q813" s="20">
        <v>1050.7167219999999</v>
      </c>
      <c r="R813" s="20">
        <v>12171.918073000001</v>
      </c>
      <c r="S813" s="20">
        <v>62349.388137000002</v>
      </c>
      <c r="T813" s="20">
        <v>312283.84577100002</v>
      </c>
      <c r="U813" s="20">
        <v>378423.57668900001</v>
      </c>
      <c r="V813" s="20">
        <v>6000</v>
      </c>
      <c r="W813" s="20">
        <v>29261.020957000001</v>
      </c>
      <c r="X813" s="20">
        <v>72000</v>
      </c>
      <c r="Y813" s="20">
        <v>111458.020957</v>
      </c>
      <c r="Z813" s="20">
        <v>266965.55573199998</v>
      </c>
      <c r="AA813" s="21">
        <v>10917.221600878102</v>
      </c>
      <c r="AB813" s="22">
        <v>0.33786914953029662</v>
      </c>
      <c r="AC813" s="22">
        <v>9.3853535177273864E-2</v>
      </c>
      <c r="AD813" s="23">
        <v>3.957019773455165E-2</v>
      </c>
      <c r="AE813" s="23">
        <v>5.6090740679791362E-2</v>
      </c>
      <c r="AF813" s="24">
        <v>3.4411338880001141</v>
      </c>
      <c r="AG813" s="27">
        <v>1.1308001600020863</v>
      </c>
      <c r="AH813" s="27">
        <v>2.1308001600020865</v>
      </c>
      <c r="AI813" s="27">
        <v>2.0948917505332556</v>
      </c>
      <c r="AJ813" s="27">
        <v>4.8219248140608908</v>
      </c>
      <c r="AK813" s="27">
        <v>100.54348860263025</v>
      </c>
      <c r="AL813" s="27">
        <v>13.108009584448013</v>
      </c>
      <c r="AM813" s="27">
        <v>0.51091217468545869</v>
      </c>
      <c r="AN813" s="23">
        <v>0.29453244412569884</v>
      </c>
      <c r="AO813" s="23">
        <v>0.26969771363418504</v>
      </c>
      <c r="AP813" s="23">
        <v>0.41749963080963864</v>
      </c>
      <c r="AQ813" s="24">
        <v>79.199999999999989</v>
      </c>
      <c r="AR813" s="65" t="s">
        <v>66</v>
      </c>
      <c r="AS813" s="157">
        <v>0.5</v>
      </c>
    </row>
    <row r="814" spans="1:45" ht="18" customHeight="1" x14ac:dyDescent="0.25">
      <c r="A814" s="16">
        <v>813</v>
      </c>
      <c r="B814" s="149" t="s">
        <v>1131</v>
      </c>
      <c r="C814" s="149" t="s">
        <v>691</v>
      </c>
      <c r="D814" s="4">
        <v>284.8</v>
      </c>
      <c r="E814" s="151" t="s">
        <v>844</v>
      </c>
      <c r="F814" s="151" t="s">
        <v>861</v>
      </c>
      <c r="G814" s="4" t="s">
        <v>862</v>
      </c>
      <c r="H814" s="70" t="s">
        <v>704</v>
      </c>
      <c r="I814" s="20">
        <v>96803.715148999996</v>
      </c>
      <c r="J814" s="20">
        <v>73891.998810999998</v>
      </c>
      <c r="K814" s="20">
        <v>22911.716337999995</v>
      </c>
      <c r="L814" s="20">
        <v>-1990.6432139999999</v>
      </c>
      <c r="M814" s="20">
        <v>57.522520999999998</v>
      </c>
      <c r="N814" s="20">
        <v>168.00254200000001</v>
      </c>
      <c r="O814" s="153">
        <v>110.48002099999999</v>
      </c>
      <c r="P814" s="21">
        <v>3.8792142205056179</v>
      </c>
      <c r="Q814" s="20">
        <v>720.46439699999996</v>
      </c>
      <c r="R814" s="20">
        <v>26672.469802</v>
      </c>
      <c r="S814" s="20">
        <v>65707.716029000003</v>
      </c>
      <c r="T814" s="20">
        <v>312262.039506</v>
      </c>
      <c r="U814" s="20">
        <v>385657.76565999998</v>
      </c>
      <c r="V814" s="20">
        <v>5496.1360729999997</v>
      </c>
      <c r="W814" s="20">
        <v>49643.706016999997</v>
      </c>
      <c r="X814" s="20">
        <v>51141.677596000001</v>
      </c>
      <c r="Y814" s="20">
        <v>121977.77591500001</v>
      </c>
      <c r="Z814" s="20">
        <v>263679.98974500003</v>
      </c>
      <c r="AA814" s="21">
        <v>9258.426606214889</v>
      </c>
      <c r="AB814" s="22">
        <v>0.23668220070618518</v>
      </c>
      <c r="AC814" s="22">
        <v>1.1412787291267641E-3</v>
      </c>
      <c r="AD814" s="23">
        <v>2.8647166176189583E-4</v>
      </c>
      <c r="AE814" s="23">
        <v>4.1899281438399305E-4</v>
      </c>
      <c r="AF814" s="24">
        <v>2.9206394135611689</v>
      </c>
      <c r="AG814" s="27">
        <v>0.32358603538783032</v>
      </c>
      <c r="AH814" s="27">
        <v>1.3235860353878304</v>
      </c>
      <c r="AI814" s="27">
        <v>1.3090733316675784</v>
      </c>
      <c r="AJ814" s="27">
        <v>6.02612393024447</v>
      </c>
      <c r="AK814" s="27">
        <v>102.56162430605158</v>
      </c>
      <c r="AL814" s="27">
        <v>3.6293495078487745</v>
      </c>
      <c r="AM814" s="27">
        <v>0.31000795134158454</v>
      </c>
      <c r="AN814" s="23">
        <v>0.31628502464160652</v>
      </c>
      <c r="AO814" s="23">
        <v>0.19395357852318698</v>
      </c>
      <c r="AP814" s="23">
        <v>0.46259777252328638</v>
      </c>
      <c r="AQ814" s="24">
        <v>63.599999999999994</v>
      </c>
      <c r="AR814" s="65" t="s">
        <v>73</v>
      </c>
      <c r="AS814" s="157">
        <v>0.3</v>
      </c>
    </row>
    <row r="815" spans="1:45" ht="18" customHeight="1" x14ac:dyDescent="0.25">
      <c r="A815" s="16">
        <v>814</v>
      </c>
      <c r="B815" s="149" t="s">
        <v>1132</v>
      </c>
      <c r="C815" s="149" t="s">
        <v>691</v>
      </c>
      <c r="D815" s="4">
        <v>58.32</v>
      </c>
      <c r="E815" s="151" t="s">
        <v>844</v>
      </c>
      <c r="F815" s="151" t="s">
        <v>845</v>
      </c>
      <c r="G815" s="4" t="s">
        <v>904</v>
      </c>
      <c r="H815" s="70" t="s">
        <v>704</v>
      </c>
      <c r="I815" s="20">
        <v>202988.957616</v>
      </c>
      <c r="J815" s="20">
        <v>161852.932852</v>
      </c>
      <c r="K815" s="20">
        <v>41136.024764000009</v>
      </c>
      <c r="L815" s="20">
        <v>20091.933086000001</v>
      </c>
      <c r="M815" s="20">
        <v>0</v>
      </c>
      <c r="N815" s="20">
        <v>15375.694373</v>
      </c>
      <c r="O815" s="153">
        <v>10394.691568</v>
      </c>
      <c r="P815" s="21">
        <v>5774.8286488888889</v>
      </c>
      <c r="Q815" s="20">
        <v>92224.193568000002</v>
      </c>
      <c r="R815" s="20">
        <v>45429.105781999999</v>
      </c>
      <c r="S815" s="20">
        <v>207861.93361899999</v>
      </c>
      <c r="T815" s="20">
        <v>5396.4432740000002</v>
      </c>
      <c r="U815" s="20">
        <v>215149.68875</v>
      </c>
      <c r="V815" s="20">
        <v>0</v>
      </c>
      <c r="W815" s="20">
        <v>184192.58199100001</v>
      </c>
      <c r="X815" s="20">
        <v>0</v>
      </c>
      <c r="Y815" s="20">
        <v>184806.436537</v>
      </c>
      <c r="Z815" s="20">
        <v>30343.252213</v>
      </c>
      <c r="AA815" s="21">
        <v>16857.362340555555</v>
      </c>
      <c r="AB815" s="22">
        <v>0.20265153950796772</v>
      </c>
      <c r="AC815" s="22">
        <v>5.1208162700475235E-2</v>
      </c>
      <c r="AD815" s="23">
        <v>4.8313765306341863E-2</v>
      </c>
      <c r="AE815" s="23">
        <v>0.34257012053396796</v>
      </c>
      <c r="AF815" s="24">
        <v>100</v>
      </c>
      <c r="AG815" s="27">
        <v>0.1285032837487261</v>
      </c>
      <c r="AH815" s="27">
        <v>1.1285032837487261</v>
      </c>
      <c r="AI815" s="27">
        <v>0.62780888785548516</v>
      </c>
      <c r="AJ815" s="27">
        <v>8.5760252670323052</v>
      </c>
      <c r="AK815" s="27">
        <v>1.7549942871840931</v>
      </c>
      <c r="AL815" s="27">
        <v>4.4682578299049123</v>
      </c>
      <c r="AM815" s="27">
        <v>37.61532315071269</v>
      </c>
      <c r="AN815" s="23">
        <v>0.85896678545392502</v>
      </c>
      <c r="AO815" s="23">
        <v>0</v>
      </c>
      <c r="AP815" s="23">
        <v>6.0905283072400236</v>
      </c>
      <c r="AQ815" s="24">
        <v>68.8</v>
      </c>
      <c r="AR815" s="65" t="s">
        <v>71</v>
      </c>
      <c r="AS815" s="157">
        <v>0.3</v>
      </c>
    </row>
    <row r="816" spans="1:45" ht="18" customHeight="1" x14ac:dyDescent="0.25">
      <c r="A816" s="16">
        <v>815</v>
      </c>
      <c r="B816" s="149" t="s">
        <v>1133</v>
      </c>
      <c r="C816" s="149" t="s">
        <v>691</v>
      </c>
      <c r="D816" s="4">
        <v>27.719287999999999</v>
      </c>
      <c r="E816" s="151" t="s">
        <v>844</v>
      </c>
      <c r="F816" s="151" t="s">
        <v>845</v>
      </c>
      <c r="G816" s="4" t="s">
        <v>904</v>
      </c>
      <c r="H816" s="70" t="s">
        <v>704</v>
      </c>
      <c r="I816" s="20">
        <v>28001.206999999999</v>
      </c>
      <c r="J816" s="20">
        <v>17096.619169000001</v>
      </c>
      <c r="K816" s="20">
        <v>10904.587830999999</v>
      </c>
      <c r="L816" s="20">
        <v>4113.6910070000004</v>
      </c>
      <c r="M816" s="20">
        <v>168.78073800000001</v>
      </c>
      <c r="N816" s="20">
        <v>4706.0061720000003</v>
      </c>
      <c r="O816" s="153">
        <v>3719.298178</v>
      </c>
      <c r="P816" s="21">
        <v>1073.4180987621328</v>
      </c>
      <c r="Q816" s="20">
        <v>18539.770478999999</v>
      </c>
      <c r="R816" s="20">
        <v>6399.3753660000002</v>
      </c>
      <c r="S816" s="20">
        <v>44265.473920999997</v>
      </c>
      <c r="T816" s="20">
        <v>18788.382747</v>
      </c>
      <c r="U816" s="20">
        <v>66888.433491999996</v>
      </c>
      <c r="V816" s="20">
        <v>1427.3291139999999</v>
      </c>
      <c r="W816" s="20">
        <v>18997.750602</v>
      </c>
      <c r="X816" s="20">
        <v>0</v>
      </c>
      <c r="Y816" s="20">
        <v>19000.321728999999</v>
      </c>
      <c r="Z816" s="20">
        <v>47888.111763000001</v>
      </c>
      <c r="AA816" s="21">
        <v>13820.877870456125</v>
      </c>
      <c r="AB816" s="22">
        <v>0.38943277805846011</v>
      </c>
      <c r="AC816" s="22">
        <v>0.13282635202118254</v>
      </c>
      <c r="AD816" s="23">
        <v>5.5604504154591033E-2</v>
      </c>
      <c r="AE816" s="23">
        <v>7.7666419515702384E-2</v>
      </c>
      <c r="AF816" s="24">
        <v>27.882365178424568</v>
      </c>
      <c r="AG816" s="27">
        <v>1.3300376370000311</v>
      </c>
      <c r="AH816" s="27">
        <v>2.3300376370000309</v>
      </c>
      <c r="AI816" s="27">
        <v>1.3541447080209437</v>
      </c>
      <c r="AJ816" s="27">
        <v>1.1081808458360223</v>
      </c>
      <c r="AK816" s="27">
        <v>0.92215915986475372</v>
      </c>
      <c r="AL816" s="27">
        <v>4.3756156497352743</v>
      </c>
      <c r="AM816" s="27">
        <v>1.4903468476801729</v>
      </c>
      <c r="AN816" s="23">
        <v>0.28405990000158216</v>
      </c>
      <c r="AO816" s="23">
        <v>0</v>
      </c>
      <c r="AP816" s="23">
        <v>0.39676489695466133</v>
      </c>
      <c r="AQ816" s="24">
        <v>78.400000000000006</v>
      </c>
      <c r="AR816" s="65" t="s">
        <v>66</v>
      </c>
      <c r="AS816" s="157">
        <v>0.5</v>
      </c>
    </row>
    <row r="817" spans="1:45" ht="18" customHeight="1" x14ac:dyDescent="0.25">
      <c r="A817" s="16">
        <v>816</v>
      </c>
      <c r="B817" s="149" t="s">
        <v>1134</v>
      </c>
      <c r="C817" s="149" t="s">
        <v>691</v>
      </c>
      <c r="D817" s="4">
        <v>4.2</v>
      </c>
      <c r="E817" s="151" t="s">
        <v>844</v>
      </c>
      <c r="F817" s="151" t="s">
        <v>1074</v>
      </c>
      <c r="G817" s="4" t="s">
        <v>854</v>
      </c>
      <c r="H817" s="70" t="s">
        <v>704</v>
      </c>
      <c r="I817" s="20">
        <v>81650.795824999994</v>
      </c>
      <c r="J817" s="20">
        <v>70851.863922999997</v>
      </c>
      <c r="K817" s="20">
        <v>10798.931902000004</v>
      </c>
      <c r="L817" s="20">
        <v>1555.8539619999999</v>
      </c>
      <c r="M817" s="20">
        <v>0</v>
      </c>
      <c r="N817" s="20">
        <v>2600.7978130000001</v>
      </c>
      <c r="O817" s="153">
        <v>2079.432084</v>
      </c>
      <c r="P817" s="21">
        <v>1039.716042</v>
      </c>
      <c r="Q817" s="20">
        <v>0</v>
      </c>
      <c r="R817" s="20">
        <v>14063.933056</v>
      </c>
      <c r="S817" s="20">
        <v>29368.618620000001</v>
      </c>
      <c r="T817" s="20">
        <v>33330.794026000003</v>
      </c>
      <c r="U817" s="20">
        <v>62699.412645999997</v>
      </c>
      <c r="V817" s="20">
        <v>0</v>
      </c>
      <c r="W817" s="20">
        <v>23363.866891000001</v>
      </c>
      <c r="X817" s="20">
        <v>0</v>
      </c>
      <c r="Y817" s="20">
        <v>23363.866891000001</v>
      </c>
      <c r="Z817" s="20">
        <v>39335.545754999999</v>
      </c>
      <c r="AA817" s="21">
        <v>19667.7728775</v>
      </c>
      <c r="AB817" s="22">
        <v>0.1322575217165681</v>
      </c>
      <c r="AC817" s="22">
        <v>2.5467382932271625E-2</v>
      </c>
      <c r="AD817" s="23">
        <v>3.316509670896671E-2</v>
      </c>
      <c r="AE817" s="23">
        <v>5.2863943898266118E-2</v>
      </c>
      <c r="AF817" s="24">
        <v>100</v>
      </c>
      <c r="AG817" s="27">
        <v>0.25701018401680292</v>
      </c>
      <c r="AH817" s="27">
        <v>1.2570101840168029</v>
      </c>
      <c r="AI817" s="27">
        <v>1.2570101840168029</v>
      </c>
      <c r="AJ817" s="27">
        <v>13.597697208806615</v>
      </c>
      <c r="AK817" s="27">
        <v>100</v>
      </c>
      <c r="AL817" s="27">
        <v>5.8056871786776512</v>
      </c>
      <c r="AM817" s="27">
        <v>2.4497104917844896</v>
      </c>
      <c r="AN817" s="23">
        <v>0.37263294670577007</v>
      </c>
      <c r="AO817" s="23">
        <v>0</v>
      </c>
      <c r="AP817" s="23">
        <v>0.59396320662540159</v>
      </c>
      <c r="AQ817" s="24">
        <v>82</v>
      </c>
      <c r="AR817" s="65" t="s">
        <v>64</v>
      </c>
      <c r="AS817" s="157">
        <v>0.5</v>
      </c>
    </row>
    <row r="818" spans="1:45" ht="18" customHeight="1" x14ac:dyDescent="0.25">
      <c r="A818" s="16">
        <v>817</v>
      </c>
      <c r="B818" s="149" t="s">
        <v>1135</v>
      </c>
      <c r="C818" s="149" t="s">
        <v>691</v>
      </c>
      <c r="D818" s="4">
        <v>28.354477500000002</v>
      </c>
      <c r="E818" s="151" t="s">
        <v>844</v>
      </c>
      <c r="F818" s="151" t="s">
        <v>845</v>
      </c>
      <c r="G818" s="4" t="s">
        <v>904</v>
      </c>
      <c r="H818" s="70" t="s">
        <v>704</v>
      </c>
      <c r="I818" s="20">
        <v>21840.765173</v>
      </c>
      <c r="J818" s="20">
        <v>20609.058433999999</v>
      </c>
      <c r="K818" s="20">
        <v>1231.7067389999991</v>
      </c>
      <c r="L818" s="20">
        <v>-5523.9679699999997</v>
      </c>
      <c r="M818" s="20">
        <v>0</v>
      </c>
      <c r="N818" s="20">
        <v>-14368.701542000001</v>
      </c>
      <c r="O818" s="153">
        <v>-14560.419553</v>
      </c>
      <c r="P818" s="21" t="e">
        <v>#N/A</v>
      </c>
      <c r="Q818" s="20">
        <v>0</v>
      </c>
      <c r="R818" s="20">
        <v>23795.801404999998</v>
      </c>
      <c r="S818" s="20">
        <v>133060.34638599999</v>
      </c>
      <c r="T818" s="20">
        <v>75786.494854000004</v>
      </c>
      <c r="U818" s="20">
        <v>392601.01335000002</v>
      </c>
      <c r="V818" s="20">
        <v>0</v>
      </c>
      <c r="W818" s="20">
        <v>52394.963258999996</v>
      </c>
      <c r="X818" s="20">
        <v>0</v>
      </c>
      <c r="Y818" s="20">
        <v>52394.963258999996</v>
      </c>
      <c r="Z818" s="20">
        <v>340206.05009099998</v>
      </c>
      <c r="AA818" s="21" t="e">
        <v>#N/A</v>
      </c>
      <c r="AB818" s="22">
        <v>5.6394852892913301E-2</v>
      </c>
      <c r="AC818" s="22">
        <v>-0.6666625201849562</v>
      </c>
      <c r="AD818" s="23">
        <v>-3.708706564142137E-2</v>
      </c>
      <c r="AE818" s="23">
        <v>-4.2798826032356886E-2</v>
      </c>
      <c r="AF818" s="24">
        <v>0</v>
      </c>
      <c r="AG818" s="27">
        <v>1.539563692949893</v>
      </c>
      <c r="AH818" s="27">
        <v>2.5395636929498928</v>
      </c>
      <c r="AI818" s="27">
        <v>2.5395636929498928</v>
      </c>
      <c r="AJ818" s="27">
        <v>0.27075759546835332</v>
      </c>
      <c r="AK818" s="27">
        <v>100</v>
      </c>
      <c r="AL818" s="27">
        <v>0.91784112672964213</v>
      </c>
      <c r="AM818" s="27">
        <v>0.28818808964678283</v>
      </c>
      <c r="AN818" s="23">
        <v>0.1334560061674889</v>
      </c>
      <c r="AO818" s="23">
        <v>0</v>
      </c>
      <c r="AP818" s="23">
        <v>0.15400949878752931</v>
      </c>
      <c r="AQ818" s="24">
        <v>67.2</v>
      </c>
      <c r="AR818" s="65" t="s">
        <v>71</v>
      </c>
      <c r="AS818" s="157">
        <v>0.3</v>
      </c>
    </row>
    <row r="819" spans="1:45" ht="18" customHeight="1" x14ac:dyDescent="0.25">
      <c r="A819" s="16">
        <v>818</v>
      </c>
      <c r="B819" s="149" t="s">
        <v>1136</v>
      </c>
      <c r="C819" s="149" t="s">
        <v>691</v>
      </c>
      <c r="D819" s="4">
        <v>140.20776000000001</v>
      </c>
      <c r="E819" s="151" t="s">
        <v>869</v>
      </c>
      <c r="F819" s="151" t="s">
        <v>891</v>
      </c>
      <c r="G819" s="4" t="s">
        <v>892</v>
      </c>
      <c r="H819" s="70" t="s">
        <v>704</v>
      </c>
      <c r="I819" s="20">
        <v>3089442.1052720002</v>
      </c>
      <c r="J819" s="20">
        <v>2896705.367116</v>
      </c>
      <c r="K819" s="20">
        <v>192736.73815599998</v>
      </c>
      <c r="L819" s="20">
        <v>43353.052285999998</v>
      </c>
      <c r="M819" s="20">
        <v>38912.123533999998</v>
      </c>
      <c r="N819" s="20">
        <v>67260.289046999998</v>
      </c>
      <c r="O819" s="153">
        <v>24747.508890000001</v>
      </c>
      <c r="P819" s="21">
        <v>1359.0960903519178</v>
      </c>
      <c r="Q819" s="20">
        <v>572717.65042399999</v>
      </c>
      <c r="R819" s="20">
        <v>863243.26758500002</v>
      </c>
      <c r="S819" s="20">
        <v>1589233.8846420001</v>
      </c>
      <c r="T819" s="20">
        <v>189491.77379100001</v>
      </c>
      <c r="U819" s="20">
        <v>1822530.229732</v>
      </c>
      <c r="V819" s="20">
        <v>573800.70340200001</v>
      </c>
      <c r="W819" s="20">
        <v>1559273.6573040001</v>
      </c>
      <c r="X819" s="20">
        <v>40400</v>
      </c>
      <c r="Y819" s="20">
        <v>1612596.050447</v>
      </c>
      <c r="Z819" s="20">
        <v>209934.17928499999</v>
      </c>
      <c r="AA819" s="21">
        <v>11529.270423366725</v>
      </c>
      <c r="AB819" s="22">
        <v>6.2385612543799741E-2</v>
      </c>
      <c r="AC819" s="22">
        <v>8.0103488095049392E-3</v>
      </c>
      <c r="AD819" s="23">
        <v>1.3578654820797722E-2</v>
      </c>
      <c r="AE819" s="23">
        <v>0.11788222848840429</v>
      </c>
      <c r="AF819" s="24">
        <v>1.728517565694671</v>
      </c>
      <c r="AG819" s="27">
        <v>1.9214220157994271E-2</v>
      </c>
      <c r="AH819" s="27">
        <v>1.0192142201579943</v>
      </c>
      <c r="AI819" s="27">
        <v>0.65191650577587956</v>
      </c>
      <c r="AJ819" s="27">
        <v>103.11811290408718</v>
      </c>
      <c r="AK819" s="27">
        <v>5.0578245056206708</v>
      </c>
      <c r="AL819" s="27">
        <v>3.5788777292349927</v>
      </c>
      <c r="AM819" s="27">
        <v>16.303832316644527</v>
      </c>
      <c r="AN819" s="23">
        <v>0.88481168879384209</v>
      </c>
      <c r="AO819" s="23">
        <v>0.19244126962839261</v>
      </c>
      <c r="AP819" s="23">
        <v>7.6814364194493105</v>
      </c>
      <c r="AQ819" s="24">
        <v>52</v>
      </c>
      <c r="AR819" s="65" t="s">
        <v>78</v>
      </c>
      <c r="AS819" s="157">
        <v>0.2</v>
      </c>
    </row>
    <row r="820" spans="1:45" ht="18" customHeight="1" x14ac:dyDescent="0.25">
      <c r="A820" s="16">
        <v>819</v>
      </c>
      <c r="B820" s="149" t="s">
        <v>1137</v>
      </c>
      <c r="C820" s="149" t="s">
        <v>691</v>
      </c>
      <c r="D820" s="4">
        <v>10.4</v>
      </c>
      <c r="E820" s="151" t="s">
        <v>844</v>
      </c>
      <c r="F820" s="151" t="s">
        <v>845</v>
      </c>
      <c r="G820" s="4" t="s">
        <v>904</v>
      </c>
      <c r="H820" s="70" t="s">
        <v>704</v>
      </c>
      <c r="I820" s="20">
        <v>191439.510026</v>
      </c>
      <c r="J820" s="20">
        <v>180958.72068699999</v>
      </c>
      <c r="K820" s="20">
        <v>10480.789339000004</v>
      </c>
      <c r="L820" s="20">
        <v>4022.5443570000002</v>
      </c>
      <c r="M820" s="20">
        <v>1140.9897530000001</v>
      </c>
      <c r="N820" s="20">
        <v>4787.182691</v>
      </c>
      <c r="O820" s="153">
        <v>2352.9816649999998</v>
      </c>
      <c r="P820" s="21">
        <v>1470.613540625</v>
      </c>
      <c r="Q820" s="20">
        <v>13765.362148</v>
      </c>
      <c r="R820" s="20">
        <v>49830.029920000001</v>
      </c>
      <c r="S820" s="20">
        <v>91776.478136000005</v>
      </c>
      <c r="T820" s="20">
        <v>1704.2230890000001</v>
      </c>
      <c r="U820" s="20">
        <v>93621.936516000002</v>
      </c>
      <c r="V820" s="20">
        <v>15460.342665</v>
      </c>
      <c r="W820" s="20">
        <v>67572.152981000007</v>
      </c>
      <c r="X820" s="20">
        <v>0</v>
      </c>
      <c r="Y820" s="20">
        <v>67572.152981000007</v>
      </c>
      <c r="Z820" s="20">
        <v>26049.783534999999</v>
      </c>
      <c r="AA820" s="21">
        <v>16281.114709375001</v>
      </c>
      <c r="AB820" s="22">
        <v>5.4747263705264268E-2</v>
      </c>
      <c r="AC820" s="22">
        <v>1.2290992933906036E-2</v>
      </c>
      <c r="AD820" s="23">
        <v>2.5132802765705183E-2</v>
      </c>
      <c r="AE820" s="23">
        <v>9.0326342322137834E-2</v>
      </c>
      <c r="AF820" s="24">
        <v>4.1956403888931328</v>
      </c>
      <c r="AG820" s="27">
        <v>0.3581997033867752</v>
      </c>
      <c r="AH820" s="27">
        <v>1.3581997033867752</v>
      </c>
      <c r="AI820" s="27">
        <v>1.1544861684359122</v>
      </c>
      <c r="AJ820" s="27">
        <v>7.9093099601024601</v>
      </c>
      <c r="AK820" s="27">
        <v>13.145946960305137</v>
      </c>
      <c r="AL820" s="27">
        <v>3.8418501922103601</v>
      </c>
      <c r="AM820" s="27">
        <v>112.33242364902615</v>
      </c>
      <c r="AN820" s="23">
        <v>0.72175555746437603</v>
      </c>
      <c r="AO820" s="23">
        <v>0</v>
      </c>
      <c r="AP820" s="23">
        <v>2.5939621682541558</v>
      </c>
      <c r="AQ820" s="24">
        <v>71.2</v>
      </c>
      <c r="AR820" s="65" t="s">
        <v>68</v>
      </c>
      <c r="AS820" s="157">
        <v>0.3</v>
      </c>
    </row>
    <row r="821" spans="1:45" ht="18" customHeight="1" x14ac:dyDescent="0.25">
      <c r="A821" s="16">
        <v>820</v>
      </c>
      <c r="B821" s="149" t="s">
        <v>1138</v>
      </c>
      <c r="C821" s="149" t="s">
        <v>691</v>
      </c>
      <c r="D821" s="4">
        <v>54</v>
      </c>
      <c r="E821" s="151" t="s">
        <v>844</v>
      </c>
      <c r="F821" s="151" t="s">
        <v>845</v>
      </c>
      <c r="G821" s="4" t="s">
        <v>904</v>
      </c>
      <c r="H821" s="70" t="s">
        <v>704</v>
      </c>
      <c r="I821" s="20">
        <v>131878.92186199999</v>
      </c>
      <c r="J821" s="20">
        <v>111643.215732</v>
      </c>
      <c r="K821" s="20">
        <v>20235.706130000002</v>
      </c>
      <c r="L821" s="20">
        <v>7332.5658519999997</v>
      </c>
      <c r="M821" s="20">
        <v>3370.4927389999998</v>
      </c>
      <c r="N821" s="20">
        <v>7409.9061089999996</v>
      </c>
      <c r="O821" s="153">
        <v>3708.6815069999998</v>
      </c>
      <c r="P821" s="21">
        <v>618.1135845</v>
      </c>
      <c r="Q821" s="20">
        <v>83603.027493000001</v>
      </c>
      <c r="R821" s="20">
        <v>69625.229638999997</v>
      </c>
      <c r="S821" s="20">
        <v>161294.60309799999</v>
      </c>
      <c r="T821" s="20">
        <v>14038.094836</v>
      </c>
      <c r="U821" s="20">
        <v>183168.83541900001</v>
      </c>
      <c r="V821" s="20">
        <v>33745.314581999999</v>
      </c>
      <c r="W821" s="20">
        <v>91423.542302999995</v>
      </c>
      <c r="X821" s="20">
        <v>940</v>
      </c>
      <c r="Y821" s="20">
        <v>93441.563710000002</v>
      </c>
      <c r="Z821" s="20">
        <v>89727.271708999993</v>
      </c>
      <c r="AA821" s="21">
        <v>14954.545284833333</v>
      </c>
      <c r="AB821" s="22">
        <v>0.15344154959937373</v>
      </c>
      <c r="AC821" s="22">
        <v>2.8121867047721377E-2</v>
      </c>
      <c r="AD821" s="23">
        <v>2.0247339011117062E-2</v>
      </c>
      <c r="AE821" s="23">
        <v>4.1332823748702084E-2</v>
      </c>
      <c r="AF821" s="24">
        <v>2.1984637507922549</v>
      </c>
      <c r="AG821" s="27">
        <v>0.76425676619956595</v>
      </c>
      <c r="AH821" s="27">
        <v>1.7642567661995661</v>
      </c>
      <c r="AI821" s="27">
        <v>0.84979835223963529</v>
      </c>
      <c r="AJ821" s="27">
        <v>1.8874612802706625</v>
      </c>
      <c r="AK821" s="27">
        <v>1.3353968041569759</v>
      </c>
      <c r="AL821" s="27">
        <v>1.8941254850544738</v>
      </c>
      <c r="AM821" s="27">
        <v>9.3943603745860873</v>
      </c>
      <c r="AN821" s="23">
        <v>0.5101389845944686</v>
      </c>
      <c r="AO821" s="23">
        <v>1.047619059507985E-2</v>
      </c>
      <c r="AP821" s="23">
        <v>1.0413953520513368</v>
      </c>
      <c r="AQ821" s="24">
        <v>76</v>
      </c>
      <c r="AR821" s="65" t="s">
        <v>66</v>
      </c>
      <c r="AS821" s="157">
        <v>0.5</v>
      </c>
    </row>
    <row r="822" spans="1:45" ht="18" customHeight="1" x14ac:dyDescent="0.25">
      <c r="A822" s="16">
        <v>821</v>
      </c>
      <c r="B822" s="149" t="s">
        <v>1139</v>
      </c>
      <c r="C822" s="149" t="s">
        <v>691</v>
      </c>
      <c r="D822" s="4">
        <v>82.483096799999998</v>
      </c>
      <c r="E822" s="151" t="s">
        <v>844</v>
      </c>
      <c r="F822" s="151" t="s">
        <v>845</v>
      </c>
      <c r="G822" s="4" t="s">
        <v>904</v>
      </c>
      <c r="H822" s="70" t="s">
        <v>704</v>
      </c>
      <c r="I822" s="20">
        <v>403989.45348800003</v>
      </c>
      <c r="J822" s="20">
        <v>372935.11437700002</v>
      </c>
      <c r="K822" s="20">
        <v>31054.339111000001</v>
      </c>
      <c r="L822" s="20">
        <v>5503.4013249999998</v>
      </c>
      <c r="M822" s="20">
        <v>2166.5088919999998</v>
      </c>
      <c r="N822" s="20">
        <v>8174.475942</v>
      </c>
      <c r="O822" s="153">
        <v>4327.3166659999997</v>
      </c>
      <c r="P822" s="21">
        <v>723.99039691244957</v>
      </c>
      <c r="Q822" s="20">
        <v>188792.03305</v>
      </c>
      <c r="R822" s="20">
        <v>81613.409409999993</v>
      </c>
      <c r="S822" s="20">
        <v>562580.51264700003</v>
      </c>
      <c r="T822" s="20">
        <v>19550.253558</v>
      </c>
      <c r="U822" s="20">
        <v>588897.84117499995</v>
      </c>
      <c r="V822" s="20">
        <v>109831.69435999999</v>
      </c>
      <c r="W822" s="20">
        <v>489598.21766299999</v>
      </c>
      <c r="X822" s="20">
        <v>57.76</v>
      </c>
      <c r="Y822" s="20">
        <v>489655.977663</v>
      </c>
      <c r="Z822" s="20">
        <v>99241.863511999996</v>
      </c>
      <c r="AA822" s="21">
        <v>16603.859088685429</v>
      </c>
      <c r="AB822" s="22">
        <v>7.6869182704846106E-2</v>
      </c>
      <c r="AC822" s="22">
        <v>1.07114594914259E-2</v>
      </c>
      <c r="AD822" s="23">
        <v>7.3481618770513913E-3</v>
      </c>
      <c r="AE822" s="23">
        <v>4.3603742542347113E-2</v>
      </c>
      <c r="AF822" s="24">
        <v>3.7731098045269413</v>
      </c>
      <c r="AG822" s="27">
        <v>0.14906568764152481</v>
      </c>
      <c r="AH822" s="27">
        <v>1.1490656876415248</v>
      </c>
      <c r="AI822" s="27">
        <v>0.76345964121602661</v>
      </c>
      <c r="AJ822" s="27">
        <v>5.535444638683491</v>
      </c>
      <c r="AK822" s="27">
        <v>1.9753752759166021</v>
      </c>
      <c r="AL822" s="27">
        <v>4.9500377010165648</v>
      </c>
      <c r="AM822" s="27">
        <v>20.664154165033157</v>
      </c>
      <c r="AN822" s="23">
        <v>0.83147864268955818</v>
      </c>
      <c r="AO822" s="23">
        <v>5.820124487385895E-4</v>
      </c>
      <c r="AP822" s="23">
        <v>4.9339659729766403</v>
      </c>
      <c r="AQ822" s="24">
        <v>69.600000000000009</v>
      </c>
      <c r="AR822" s="65" t="s">
        <v>71</v>
      </c>
      <c r="AS822" s="157">
        <v>0.3</v>
      </c>
    </row>
    <row r="823" spans="1:45" ht="18" customHeight="1" x14ac:dyDescent="0.25">
      <c r="A823" s="16">
        <v>822</v>
      </c>
      <c r="B823" s="149" t="s">
        <v>1140</v>
      </c>
      <c r="C823" s="149" t="s">
        <v>691</v>
      </c>
      <c r="D823" s="4">
        <v>38</v>
      </c>
      <c r="E823" s="151" t="s">
        <v>844</v>
      </c>
      <c r="F823" s="151" t="s">
        <v>845</v>
      </c>
      <c r="G823" s="4" t="s">
        <v>904</v>
      </c>
      <c r="H823" s="70" t="s">
        <v>704</v>
      </c>
      <c r="I823" s="20">
        <v>201154.91729700001</v>
      </c>
      <c r="J823" s="20">
        <v>174297.91566500001</v>
      </c>
      <c r="K823" s="20">
        <v>26857.001632</v>
      </c>
      <c r="L823" s="20">
        <v>9035.6929920000002</v>
      </c>
      <c r="M823" s="20">
        <v>4890.7715490000001</v>
      </c>
      <c r="N823" s="20">
        <v>10820.874908</v>
      </c>
      <c r="O823" s="153">
        <v>3284.9935270000001</v>
      </c>
      <c r="P823" s="21">
        <v>864.47198078947372</v>
      </c>
      <c r="Q823" s="20">
        <v>103257.38997</v>
      </c>
      <c r="R823" s="20">
        <v>90197.698669999998</v>
      </c>
      <c r="S823" s="20">
        <v>217391.17697599999</v>
      </c>
      <c r="T823" s="20">
        <v>223835.49800399999</v>
      </c>
      <c r="U823" s="20">
        <v>480715.04361499997</v>
      </c>
      <c r="V823" s="20">
        <v>52434.152407000001</v>
      </c>
      <c r="W823" s="20">
        <v>118618.468834</v>
      </c>
      <c r="X823" s="20">
        <v>1145.9000000000001</v>
      </c>
      <c r="Y823" s="20">
        <v>339854.96012300003</v>
      </c>
      <c r="Z823" s="20">
        <v>140860.08349200001</v>
      </c>
      <c r="AA823" s="21">
        <v>37068.443024210523</v>
      </c>
      <c r="AB823" s="22">
        <v>0.13351401990509798</v>
      </c>
      <c r="AC823" s="22">
        <v>1.6330664798762003E-2</v>
      </c>
      <c r="AD823" s="23">
        <v>6.8335567414256329E-3</v>
      </c>
      <c r="AE823" s="23">
        <v>2.3320968194560015E-2</v>
      </c>
      <c r="AF823" s="24">
        <v>2.2125087625923783</v>
      </c>
      <c r="AG823" s="27">
        <v>0.83269248973553134</v>
      </c>
      <c r="AH823" s="27">
        <v>1.8326924897355314</v>
      </c>
      <c r="AI823" s="27">
        <v>0.96219238140498942</v>
      </c>
      <c r="AJ823" s="27">
        <v>2.0365435055988428</v>
      </c>
      <c r="AK823" s="27">
        <v>1.6879945901754814</v>
      </c>
      <c r="AL823" s="27">
        <v>2.2301557607689242</v>
      </c>
      <c r="AM823" s="27">
        <v>0.89867299463557526</v>
      </c>
      <c r="AN823" s="23">
        <v>0.70697800003776579</v>
      </c>
      <c r="AO823" s="23">
        <v>8.1350228651900537E-3</v>
      </c>
      <c r="AP823" s="23">
        <v>2.4127130390512774</v>
      </c>
      <c r="AQ823" s="24">
        <v>66</v>
      </c>
      <c r="AR823" s="65" t="s">
        <v>71</v>
      </c>
      <c r="AS823" s="157">
        <v>0.3</v>
      </c>
    </row>
    <row r="824" spans="1:45" ht="18" customHeight="1" x14ac:dyDescent="0.25">
      <c r="A824" s="16">
        <v>823</v>
      </c>
      <c r="B824" s="149" t="s">
        <v>1141</v>
      </c>
      <c r="C824" s="149" t="s">
        <v>691</v>
      </c>
      <c r="D824" s="4">
        <v>19.637999999999998</v>
      </c>
      <c r="E824" s="151" t="s">
        <v>829</v>
      </c>
      <c r="F824" s="151" t="s">
        <v>898</v>
      </c>
      <c r="G824" s="4" t="s">
        <v>900</v>
      </c>
      <c r="H824" s="70" t="s">
        <v>704</v>
      </c>
      <c r="I824" s="20">
        <v>120017.39312199999</v>
      </c>
      <c r="J824" s="20">
        <v>111878.456947</v>
      </c>
      <c r="K824" s="20">
        <v>8138.9361749999953</v>
      </c>
      <c r="L824" s="20">
        <v>4353.99629</v>
      </c>
      <c r="M824" s="20">
        <v>0</v>
      </c>
      <c r="N824" s="20">
        <v>4384.5925090000001</v>
      </c>
      <c r="O824" s="153">
        <v>3512.3255869999998</v>
      </c>
      <c r="P824" s="21">
        <v>2682.8029231591813</v>
      </c>
      <c r="Q824" s="20">
        <v>17355.511528999999</v>
      </c>
      <c r="R824" s="20">
        <v>10739.989115</v>
      </c>
      <c r="S824" s="20">
        <v>37514.931664000003</v>
      </c>
      <c r="T824" s="20">
        <v>5690.7368210000004</v>
      </c>
      <c r="U824" s="20">
        <v>53419.441136000001</v>
      </c>
      <c r="V824" s="20">
        <v>2513</v>
      </c>
      <c r="W824" s="20">
        <v>36386.022796999998</v>
      </c>
      <c r="X824" s="20">
        <v>0</v>
      </c>
      <c r="Y824" s="20">
        <v>36386.022796999998</v>
      </c>
      <c r="Z824" s="20">
        <v>17033.418339</v>
      </c>
      <c r="AA824" s="21">
        <v>13010.554796058661</v>
      </c>
      <c r="AB824" s="22">
        <v>6.7814638889270071E-2</v>
      </c>
      <c r="AC824" s="22">
        <v>2.926513812401885E-2</v>
      </c>
      <c r="AD824" s="23">
        <v>6.5749950061401927E-2</v>
      </c>
      <c r="AE824" s="23">
        <v>0.2062020386687809</v>
      </c>
      <c r="AF824" s="24">
        <v>100</v>
      </c>
      <c r="AG824" s="27">
        <v>3.1025893467342171E-2</v>
      </c>
      <c r="AH824" s="27">
        <v>1.0310258934673422</v>
      </c>
      <c r="AI824" s="27">
        <v>0.55404296994674929</v>
      </c>
      <c r="AJ824" s="27">
        <v>106.31273845951588</v>
      </c>
      <c r="AK824" s="27">
        <v>6.4462782765035724</v>
      </c>
      <c r="AL824" s="27">
        <v>11.174815154549623</v>
      </c>
      <c r="AM824" s="27">
        <v>21.089956695785141</v>
      </c>
      <c r="AN824" s="23">
        <v>0.6811382152869252</v>
      </c>
      <c r="AO824" s="23">
        <v>0</v>
      </c>
      <c r="AP824" s="23">
        <v>2.1361550613531257</v>
      </c>
      <c r="AQ824" s="24">
        <v>64.400000000000006</v>
      </c>
      <c r="AR824" s="65" t="s">
        <v>73</v>
      </c>
      <c r="AS824" s="157">
        <v>0.3</v>
      </c>
    </row>
    <row r="825" spans="1:45" ht="18" customHeight="1" x14ac:dyDescent="0.25">
      <c r="A825" s="16">
        <v>824</v>
      </c>
      <c r="B825" s="149" t="s">
        <v>1142</v>
      </c>
      <c r="C825" s="149" t="s">
        <v>691</v>
      </c>
      <c r="D825" s="4">
        <v>61.889555999999999</v>
      </c>
      <c r="E825" s="151" t="s">
        <v>833</v>
      </c>
      <c r="F825" s="151" t="s">
        <v>838</v>
      </c>
      <c r="G825" s="4" t="s">
        <v>839</v>
      </c>
      <c r="H825" s="70" t="s">
        <v>704</v>
      </c>
      <c r="I825" s="20">
        <v>88308.056245999993</v>
      </c>
      <c r="J825" s="20">
        <v>86519.615927999999</v>
      </c>
      <c r="K825" s="20">
        <v>1788.4403180000015</v>
      </c>
      <c r="L825" s="20">
        <v>-5776.847976</v>
      </c>
      <c r="M825" s="20">
        <v>219.67667</v>
      </c>
      <c r="N825" s="20">
        <v>-3942.2080569999998</v>
      </c>
      <c r="O825" s="153">
        <v>-4161.8847269999997</v>
      </c>
      <c r="P825" s="21">
        <v>-1709.6984434822616</v>
      </c>
      <c r="Q825" s="20">
        <v>27557.745349000001</v>
      </c>
      <c r="R825" s="20">
        <v>6798.8948479999999</v>
      </c>
      <c r="S825" s="20">
        <v>41419.595849999998</v>
      </c>
      <c r="T825" s="20">
        <v>8945.5089889999999</v>
      </c>
      <c r="U825" s="20">
        <v>51667.714839</v>
      </c>
      <c r="V825" s="20">
        <v>17678.205504000001</v>
      </c>
      <c r="W825" s="20">
        <v>21657.797135000001</v>
      </c>
      <c r="X825" s="20">
        <v>0</v>
      </c>
      <c r="Y825" s="20">
        <v>21867.797135000001</v>
      </c>
      <c r="Z825" s="20">
        <v>29799.917704</v>
      </c>
      <c r="AA825" s="21">
        <v>12241.778967086777</v>
      </c>
      <c r="AB825" s="22">
        <v>2.025228947422349E-2</v>
      </c>
      <c r="AC825" s="22">
        <v>-4.7129162433450306E-2</v>
      </c>
      <c r="AD825" s="23">
        <v>-8.0550973465126269E-2</v>
      </c>
      <c r="AE825" s="23">
        <v>-0.13966094699789577</v>
      </c>
      <c r="AF825" s="24">
        <v>-17.945501709398634</v>
      </c>
      <c r="AG825" s="27">
        <v>0.9124565435634272</v>
      </c>
      <c r="AH825" s="27">
        <v>1.9124565435634273</v>
      </c>
      <c r="AI825" s="27">
        <v>0.64003972401230991</v>
      </c>
      <c r="AJ825" s="27">
        <v>4.4686244162061337</v>
      </c>
      <c r="AK825" s="27">
        <v>3.1395752748379167</v>
      </c>
      <c r="AL825" s="27">
        <v>12.988589795880896</v>
      </c>
      <c r="AM825" s="27">
        <v>9.8717754746643838</v>
      </c>
      <c r="AN825" s="23">
        <v>0.42323910014486793</v>
      </c>
      <c r="AO825" s="23">
        <v>0</v>
      </c>
      <c r="AP825" s="23">
        <v>0.73382072233255591</v>
      </c>
      <c r="AQ825" s="24">
        <v>66.8</v>
      </c>
      <c r="AR825" s="65" t="s">
        <v>71</v>
      </c>
      <c r="AS825" s="157">
        <v>0.3</v>
      </c>
    </row>
    <row r="826" spans="1:45" ht="18" customHeight="1" x14ac:dyDescent="0.25">
      <c r="A826" s="16">
        <v>825</v>
      </c>
      <c r="B826" s="149" t="s">
        <v>1143</v>
      </c>
      <c r="C826" s="149" t="s">
        <v>691</v>
      </c>
      <c r="D826" s="4">
        <v>269.44499999999999</v>
      </c>
      <c r="E826" s="151" t="s">
        <v>833</v>
      </c>
      <c r="F826" s="151" t="s">
        <v>835</v>
      </c>
      <c r="G826" s="4" t="s">
        <v>836</v>
      </c>
      <c r="H826" s="70" t="s">
        <v>704</v>
      </c>
      <c r="I826" s="20">
        <v>188358.10097199999</v>
      </c>
      <c r="J826" s="20">
        <v>158411.496067</v>
      </c>
      <c r="K826" s="20">
        <v>29946.604904999989</v>
      </c>
      <c r="L826" s="20">
        <v>15155.408213000001</v>
      </c>
      <c r="M826" s="20">
        <v>578.90345200000002</v>
      </c>
      <c r="N826" s="20">
        <v>15049.671798000001</v>
      </c>
      <c r="O826" s="153">
        <v>13027.996504000001</v>
      </c>
      <c r="P826" s="21">
        <v>2082.4469723949423</v>
      </c>
      <c r="Q826" s="20">
        <v>18394.823455000002</v>
      </c>
      <c r="R826" s="20">
        <v>6603.5124519999999</v>
      </c>
      <c r="S826" s="20">
        <v>81462.365019000004</v>
      </c>
      <c r="T826" s="20">
        <v>66416.333123000004</v>
      </c>
      <c r="U826" s="20">
        <v>160245.034266</v>
      </c>
      <c r="V826" s="20">
        <v>0</v>
      </c>
      <c r="W826" s="20">
        <v>29583.627815</v>
      </c>
      <c r="X826" s="20">
        <v>0</v>
      </c>
      <c r="Y826" s="20">
        <v>29583.627815</v>
      </c>
      <c r="Z826" s="20">
        <v>130661.406451</v>
      </c>
      <c r="AA826" s="21">
        <v>20885.440841898308</v>
      </c>
      <c r="AB826" s="22">
        <v>0.15898761322430005</v>
      </c>
      <c r="AC826" s="22">
        <v>6.9166106670063815E-2</v>
      </c>
      <c r="AD826" s="23">
        <v>8.1300469394727556E-2</v>
      </c>
      <c r="AE826" s="23">
        <v>9.9708068800604066E-2</v>
      </c>
      <c r="AF826" s="24">
        <v>25.996859659423833</v>
      </c>
      <c r="AG826" s="27">
        <v>1.7536299986067143</v>
      </c>
      <c r="AH826" s="27">
        <v>2.7536299986067143</v>
      </c>
      <c r="AI826" s="27">
        <v>2.1318393389205097</v>
      </c>
      <c r="AJ826" s="27">
        <v>3.6307379694175945</v>
      </c>
      <c r="AK826" s="27">
        <v>8.6117432143085484</v>
      </c>
      <c r="AL826" s="27">
        <v>28.523926068308107</v>
      </c>
      <c r="AM826" s="27">
        <v>2.8360207815624121</v>
      </c>
      <c r="AN826" s="23">
        <v>0.18461494267518097</v>
      </c>
      <c r="AO826" s="23">
        <v>0</v>
      </c>
      <c r="AP826" s="23">
        <v>0.2264144296203815</v>
      </c>
      <c r="AQ826" s="24">
        <v>92</v>
      </c>
      <c r="AR826" s="65" t="s">
        <v>61</v>
      </c>
      <c r="AS826" s="157">
        <v>0.5</v>
      </c>
    </row>
    <row r="827" spans="1:45" ht="18" customHeight="1" x14ac:dyDescent="0.25">
      <c r="A827" s="16">
        <v>826</v>
      </c>
      <c r="B827" s="149" t="s">
        <v>1144</v>
      </c>
      <c r="C827" s="149" t="s">
        <v>691</v>
      </c>
      <c r="D827" s="4">
        <v>27.549872399999998</v>
      </c>
      <c r="E827" s="151" t="s">
        <v>848</v>
      </c>
      <c r="F827" s="151" t="s">
        <v>894</v>
      </c>
      <c r="G827" s="4" t="s">
        <v>893</v>
      </c>
      <c r="H827" s="70" t="s">
        <v>704</v>
      </c>
      <c r="I827" s="20">
        <v>28140.724663000001</v>
      </c>
      <c r="J827" s="20">
        <v>23014.704911000001</v>
      </c>
      <c r="K827" s="20">
        <v>5126.0197520000002</v>
      </c>
      <c r="L827" s="20">
        <v>-4096.8225169999996</v>
      </c>
      <c r="M827" s="20">
        <v>1203.0183239999999</v>
      </c>
      <c r="N827" s="20">
        <v>-501.65606400000001</v>
      </c>
      <c r="O827" s="153">
        <v>-1704.6743879999999</v>
      </c>
      <c r="P827" s="21">
        <v>-179.44024035479742</v>
      </c>
      <c r="Q827" s="20">
        <v>6459.6190589999997</v>
      </c>
      <c r="R827" s="20">
        <v>8323.8974820000003</v>
      </c>
      <c r="S827" s="20">
        <v>20724.871170999999</v>
      </c>
      <c r="T827" s="20">
        <v>12796.288397</v>
      </c>
      <c r="U827" s="20">
        <v>103581.476979</v>
      </c>
      <c r="V827" s="20">
        <v>12283</v>
      </c>
      <c r="W827" s="20">
        <v>16766.927107</v>
      </c>
      <c r="X827" s="20">
        <v>0</v>
      </c>
      <c r="Y827" s="20">
        <v>19383.962890999999</v>
      </c>
      <c r="Z827" s="20">
        <v>84197.514087999996</v>
      </c>
      <c r="AA827" s="21">
        <v>8862.9372691831413</v>
      </c>
      <c r="AB827" s="22">
        <v>0.18215663645434815</v>
      </c>
      <c r="AC827" s="22">
        <v>-6.0576776483703729E-2</v>
      </c>
      <c r="AD827" s="23">
        <v>-1.6457328450197751E-2</v>
      </c>
      <c r="AE827" s="23">
        <v>-2.0246136794707974E-2</v>
      </c>
      <c r="AF827" s="24">
        <v>-0.41699785779821591</v>
      </c>
      <c r="AG827" s="27">
        <v>0.2360566154276178</v>
      </c>
      <c r="AH827" s="27">
        <v>1.2360566154276178</v>
      </c>
      <c r="AI827" s="27">
        <v>0.85079704951090407</v>
      </c>
      <c r="AJ827" s="27">
        <v>7.1099349076096505</v>
      </c>
      <c r="AK827" s="27">
        <v>3.5628579179037314</v>
      </c>
      <c r="AL827" s="27">
        <v>3.3807149504006828</v>
      </c>
      <c r="AM827" s="27">
        <v>2.1991317943097779</v>
      </c>
      <c r="AN827" s="23">
        <v>0.18713734787668537</v>
      </c>
      <c r="AO827" s="23">
        <v>0</v>
      </c>
      <c r="AP827" s="23">
        <v>0.23022013299277017</v>
      </c>
      <c r="AQ827" s="24">
        <v>65.600000000000009</v>
      </c>
      <c r="AR827" s="65" t="s">
        <v>71</v>
      </c>
      <c r="AS827" s="157">
        <v>0.3</v>
      </c>
    </row>
    <row r="828" spans="1:45" ht="18" customHeight="1" x14ac:dyDescent="0.25">
      <c r="A828" s="16">
        <v>827</v>
      </c>
      <c r="B828" s="149" t="s">
        <v>1145</v>
      </c>
      <c r="C828" s="149" t="s">
        <v>691</v>
      </c>
      <c r="D828" s="4">
        <v>26.500394999999997</v>
      </c>
      <c r="E828" s="151" t="s">
        <v>844</v>
      </c>
      <c r="F828" s="151" t="s">
        <v>845</v>
      </c>
      <c r="G828" s="4" t="s">
        <v>904</v>
      </c>
      <c r="H828" s="70" t="s">
        <v>704</v>
      </c>
      <c r="I828" s="20">
        <v>206166.667843</v>
      </c>
      <c r="J828" s="20">
        <v>190617.660107</v>
      </c>
      <c r="K828" s="20">
        <v>15549.007735999998</v>
      </c>
      <c r="L828" s="20">
        <v>7432.2162779999999</v>
      </c>
      <c r="M828" s="20">
        <v>0</v>
      </c>
      <c r="N828" s="20">
        <v>9390.5021930000003</v>
      </c>
      <c r="O828" s="153">
        <v>7106.763653</v>
      </c>
      <c r="P828" s="21">
        <v>1904.0479183914051</v>
      </c>
      <c r="Q828" s="20">
        <v>17752.512065999999</v>
      </c>
      <c r="R828" s="20">
        <v>26416.246295000001</v>
      </c>
      <c r="S828" s="20">
        <v>113708.78243599999</v>
      </c>
      <c r="T828" s="20">
        <v>56701.132489000003</v>
      </c>
      <c r="U828" s="20">
        <v>170676.825503</v>
      </c>
      <c r="V828" s="20">
        <v>0</v>
      </c>
      <c r="W828" s="20">
        <v>93772.664636000001</v>
      </c>
      <c r="X828" s="20">
        <v>0</v>
      </c>
      <c r="Y828" s="20">
        <v>94286.681135999999</v>
      </c>
      <c r="Z828" s="20">
        <v>76390.144367000001</v>
      </c>
      <c r="AA828" s="21">
        <v>20466.488329917345</v>
      </c>
      <c r="AB828" s="22">
        <v>7.5419600552698821E-2</v>
      </c>
      <c r="AC828" s="22">
        <v>3.4470963358693568E-2</v>
      </c>
      <c r="AD828" s="23">
        <v>4.163871475846663E-2</v>
      </c>
      <c r="AE828" s="23">
        <v>9.3032467890845766E-2</v>
      </c>
      <c r="AF828" s="24">
        <v>100</v>
      </c>
      <c r="AG828" s="27">
        <v>0.21260052572235827</v>
      </c>
      <c r="AH828" s="27">
        <v>1.2126005257223582</v>
      </c>
      <c r="AI828" s="27">
        <v>1.0232861649231806</v>
      </c>
      <c r="AJ828" s="27">
        <v>10.341364849027933</v>
      </c>
      <c r="AK828" s="27">
        <v>10.737503481103113</v>
      </c>
      <c r="AL828" s="27">
        <v>7.8045406429308883</v>
      </c>
      <c r="AM828" s="27">
        <v>3.6360238110410981</v>
      </c>
      <c r="AN828" s="23">
        <v>0.55242813931023527</v>
      </c>
      <c r="AO828" s="23">
        <v>0</v>
      </c>
      <c r="AP828" s="23">
        <v>1.2342780854428019</v>
      </c>
      <c r="AQ828" s="24">
        <v>80.8</v>
      </c>
      <c r="AR828" s="65" t="s">
        <v>64</v>
      </c>
      <c r="AS828" s="157">
        <v>0.5</v>
      </c>
    </row>
    <row r="829" spans="1:45" ht="18" customHeight="1" x14ac:dyDescent="0.25">
      <c r="A829" s="16">
        <v>828</v>
      </c>
      <c r="B829" s="149" t="s">
        <v>1146</v>
      </c>
      <c r="C829" s="149" t="s">
        <v>691</v>
      </c>
      <c r="D829" s="4">
        <v>13.328000000000001</v>
      </c>
      <c r="E829" s="151" t="s">
        <v>844</v>
      </c>
      <c r="F829" s="151" t="s">
        <v>845</v>
      </c>
      <c r="G829" s="4" t="s">
        <v>904</v>
      </c>
      <c r="H829" s="70" t="s">
        <v>704</v>
      </c>
      <c r="I829" s="20">
        <v>270731.11097400001</v>
      </c>
      <c r="J829" s="20">
        <v>205890.755038</v>
      </c>
      <c r="K829" s="20">
        <v>64840.355935999993</v>
      </c>
      <c r="L829" s="20">
        <v>13279.302046999999</v>
      </c>
      <c r="M829" s="20">
        <v>2813.7405939999999</v>
      </c>
      <c r="N829" s="20">
        <v>15243.292224000001</v>
      </c>
      <c r="O829" s="153">
        <v>9923.8850419999999</v>
      </c>
      <c r="P829" s="21">
        <v>3648.4871477941178</v>
      </c>
      <c r="Q829" s="20">
        <v>95931.911145999999</v>
      </c>
      <c r="R829" s="20">
        <v>20068.107026999998</v>
      </c>
      <c r="S829" s="20">
        <v>125390.99763699999</v>
      </c>
      <c r="T829" s="20">
        <v>20571.780762999999</v>
      </c>
      <c r="U829" s="20">
        <v>152681.83872299999</v>
      </c>
      <c r="V829" s="20">
        <v>79790.439421999996</v>
      </c>
      <c r="W829" s="20">
        <v>108863.864734</v>
      </c>
      <c r="X829" s="20">
        <v>0</v>
      </c>
      <c r="Y829" s="20">
        <v>108863.864734</v>
      </c>
      <c r="Z829" s="20">
        <v>43817.973988999998</v>
      </c>
      <c r="AA829" s="21">
        <v>16109.549260661764</v>
      </c>
      <c r="AB829" s="22">
        <v>0.23950094136845254</v>
      </c>
      <c r="AC829" s="22">
        <v>3.6655872338783597E-2</v>
      </c>
      <c r="AD829" s="23">
        <v>6.4997154376718061E-2</v>
      </c>
      <c r="AE829" s="23">
        <v>0.22647977846924822</v>
      </c>
      <c r="AF829" s="24">
        <v>5.4174475985827151</v>
      </c>
      <c r="AG829" s="27">
        <v>0.15181468105493678</v>
      </c>
      <c r="AH829" s="27">
        <v>1.1518146810549368</v>
      </c>
      <c r="AI829" s="27">
        <v>0.27060481972581879</v>
      </c>
      <c r="AJ829" s="27">
        <v>16.381008887806374</v>
      </c>
      <c r="AK829" s="27">
        <v>2.1462175888964854</v>
      </c>
      <c r="AL829" s="27">
        <v>13.490615263799093</v>
      </c>
      <c r="AM829" s="27">
        <v>13.160314806627323</v>
      </c>
      <c r="AN829" s="23">
        <v>0.7130112241541976</v>
      </c>
      <c r="AO829" s="23">
        <v>0</v>
      </c>
      <c r="AP829" s="23">
        <v>2.484456829549651</v>
      </c>
      <c r="AQ829" s="24">
        <v>68.800000000000011</v>
      </c>
      <c r="AR829" s="65" t="s">
        <v>71</v>
      </c>
      <c r="AS829" s="157">
        <v>0.3</v>
      </c>
    </row>
    <row r="830" spans="1:45" ht="18" customHeight="1" x14ac:dyDescent="0.25">
      <c r="A830" s="16">
        <v>829</v>
      </c>
      <c r="B830" s="149" t="s">
        <v>1147</v>
      </c>
      <c r="C830" s="149" t="s">
        <v>691</v>
      </c>
      <c r="D830" s="4">
        <v>173.23999999999998</v>
      </c>
      <c r="E830" s="151" t="s">
        <v>829</v>
      </c>
      <c r="F830" s="151" t="s">
        <v>857</v>
      </c>
      <c r="G830" s="4" t="s">
        <v>858</v>
      </c>
      <c r="H830" s="70" t="s">
        <v>704</v>
      </c>
      <c r="I830" s="20">
        <v>375713.50609799998</v>
      </c>
      <c r="J830" s="20">
        <v>290176.86016099999</v>
      </c>
      <c r="K830" s="20">
        <v>85536.645937000008</v>
      </c>
      <c r="L830" s="20">
        <v>23689.004736999999</v>
      </c>
      <c r="M830" s="20" t="e">
        <v>#N/A</v>
      </c>
      <c r="N830" s="20" t="e">
        <v>#N/A</v>
      </c>
      <c r="O830" s="153">
        <v>23896.518465000001</v>
      </c>
      <c r="P830" s="21">
        <v>841.42670651408446</v>
      </c>
      <c r="Q830" s="20">
        <v>31341.380529999999</v>
      </c>
      <c r="R830" s="20">
        <v>169493.75985</v>
      </c>
      <c r="S830" s="20">
        <v>358739.03985300002</v>
      </c>
      <c r="T830" s="20">
        <v>22703.298339000001</v>
      </c>
      <c r="U830" s="20">
        <v>462498.935199</v>
      </c>
      <c r="V830" s="20">
        <v>0</v>
      </c>
      <c r="W830" s="20">
        <v>163239.83988799999</v>
      </c>
      <c r="X830" s="20">
        <v>0</v>
      </c>
      <c r="Y830" s="20">
        <v>163239.83988799999</v>
      </c>
      <c r="Z830" s="20">
        <v>299259.09531100001</v>
      </c>
      <c r="AA830" s="21">
        <v>10537.292088415494</v>
      </c>
      <c r="AB830" s="22">
        <v>0.22766454904788247</v>
      </c>
      <c r="AC830" s="22">
        <v>6.3603032835255341E-2</v>
      </c>
      <c r="AD830" s="23">
        <v>5.1668266986859147E-2</v>
      </c>
      <c r="AE830" s="23">
        <v>7.9852271290755408E-2</v>
      </c>
      <c r="AF830" s="24" t="e">
        <v>#N/A</v>
      </c>
      <c r="AG830" s="27">
        <v>1.1976194052820281</v>
      </c>
      <c r="AH830" s="27">
        <v>2.1976194052820279</v>
      </c>
      <c r="AI830" s="27">
        <v>2.0056235018830564</v>
      </c>
      <c r="AJ830" s="27">
        <v>1.9218160798881196</v>
      </c>
      <c r="AK830" s="27">
        <v>9.2585857819263069</v>
      </c>
      <c r="AL830" s="27">
        <v>2.2166804632247348</v>
      </c>
      <c r="AM830" s="27">
        <v>16.548851206020352</v>
      </c>
      <c r="AN830" s="23">
        <v>0.3529518177544832</v>
      </c>
      <c r="AO830" s="23">
        <v>0</v>
      </c>
      <c r="AP830" s="23">
        <v>0.54547996183158853</v>
      </c>
      <c r="AQ830" s="24" t="e">
        <v>#N/A</v>
      </c>
      <c r="AR830" s="65" t="e">
        <v>#N/A</v>
      </c>
      <c r="AS830" s="157" t="e">
        <v>#N/A</v>
      </c>
    </row>
    <row r="831" spans="1:45" ht="18" customHeight="1" x14ac:dyDescent="0.25">
      <c r="A831" s="16">
        <v>830</v>
      </c>
      <c r="B831" s="149" t="s">
        <v>1148</v>
      </c>
      <c r="C831" s="149" t="s">
        <v>691</v>
      </c>
      <c r="D831" s="4">
        <v>12.959625599999999</v>
      </c>
      <c r="E831" s="151" t="s">
        <v>844</v>
      </c>
      <c r="F831" s="151" t="s">
        <v>845</v>
      </c>
      <c r="G831" s="4" t="s">
        <v>904</v>
      </c>
      <c r="H831" s="70" t="s">
        <v>704</v>
      </c>
      <c r="I831" s="20">
        <v>240127.070194</v>
      </c>
      <c r="J831" s="20">
        <v>219820.53546700001</v>
      </c>
      <c r="K831" s="20">
        <v>20306.534726999987</v>
      </c>
      <c r="L831" s="20">
        <v>6128.4467649999997</v>
      </c>
      <c r="M831" s="20">
        <v>4952.2621120000003</v>
      </c>
      <c r="N831" s="20">
        <v>7423.3196900000003</v>
      </c>
      <c r="O831" s="153">
        <v>1913.6376600000001</v>
      </c>
      <c r="P831" s="21">
        <v>425.26226360585792</v>
      </c>
      <c r="Q831" s="20">
        <v>54338.853477999997</v>
      </c>
      <c r="R831" s="20">
        <v>38195.736549000001</v>
      </c>
      <c r="S831" s="20">
        <v>133002.611221</v>
      </c>
      <c r="T831" s="20">
        <v>8381.3048990000007</v>
      </c>
      <c r="U831" s="20">
        <v>155235.244075</v>
      </c>
      <c r="V831" s="20">
        <v>44825.08266</v>
      </c>
      <c r="W831" s="20">
        <v>118429.45049</v>
      </c>
      <c r="X831" s="20">
        <v>0</v>
      </c>
      <c r="Y831" s="20">
        <v>118429.45049</v>
      </c>
      <c r="Z831" s="20">
        <v>36805.793584999999</v>
      </c>
      <c r="AA831" s="21">
        <v>8179.2470021556037</v>
      </c>
      <c r="AB831" s="22">
        <v>8.4565787233377002E-2</v>
      </c>
      <c r="AC831" s="22">
        <v>7.9692708466977992E-3</v>
      </c>
      <c r="AD831" s="23">
        <v>1.2327340169449211E-2</v>
      </c>
      <c r="AE831" s="23">
        <v>5.1992837909624445E-2</v>
      </c>
      <c r="AF831" s="24">
        <v>1.498975523127561</v>
      </c>
      <c r="AG831" s="27">
        <v>0.12305351980190544</v>
      </c>
      <c r="AH831" s="27">
        <v>1.1230535198019054</v>
      </c>
      <c r="AI831" s="27">
        <v>0.66422462839715901</v>
      </c>
      <c r="AJ831" s="27">
        <v>16.47735001530603</v>
      </c>
      <c r="AK831" s="27">
        <v>4.045365726312169</v>
      </c>
      <c r="AL831" s="27">
        <v>6.2867506138008151</v>
      </c>
      <c r="AM831" s="27">
        <v>28.650320336472941</v>
      </c>
      <c r="AN831" s="23">
        <v>0.76290311002301947</v>
      </c>
      <c r="AO831" s="23">
        <v>0</v>
      </c>
      <c r="AP831" s="23">
        <v>3.2176850151728633</v>
      </c>
      <c r="AQ831" s="24">
        <v>68</v>
      </c>
      <c r="AR831" s="65" t="s">
        <v>71</v>
      </c>
      <c r="AS831" s="157">
        <v>0.3</v>
      </c>
    </row>
    <row r="832" spans="1:45" ht="18" customHeight="1" x14ac:dyDescent="0.25">
      <c r="A832" s="16">
        <v>831</v>
      </c>
      <c r="B832" s="149" t="s">
        <v>1149</v>
      </c>
      <c r="C832" s="149" t="s">
        <v>691</v>
      </c>
      <c r="D832" s="4">
        <v>12.34905</v>
      </c>
      <c r="E832" s="151" t="s">
        <v>844</v>
      </c>
      <c r="F832" s="151" t="s">
        <v>845</v>
      </c>
      <c r="G832" s="4" t="s">
        <v>904</v>
      </c>
      <c r="H832" s="70" t="s">
        <v>704</v>
      </c>
      <c r="I832" s="20">
        <v>4191.54</v>
      </c>
      <c r="J832" s="20">
        <v>1219.317153</v>
      </c>
      <c r="K832" s="20">
        <v>2972.222847</v>
      </c>
      <c r="L832" s="20">
        <v>1678.7576819999999</v>
      </c>
      <c r="M832" s="20">
        <v>96.490531000000004</v>
      </c>
      <c r="N832" s="20">
        <v>960.17511300000001</v>
      </c>
      <c r="O832" s="153">
        <v>863.68458199999998</v>
      </c>
      <c r="P832" s="21">
        <v>930.19341087775979</v>
      </c>
      <c r="Q832" s="20">
        <v>1018.481777</v>
      </c>
      <c r="R832" s="20">
        <v>0</v>
      </c>
      <c r="S832" s="20">
        <v>4309.6018860000004</v>
      </c>
      <c r="T832" s="20">
        <v>579.65153699999996</v>
      </c>
      <c r="U832" s="20">
        <v>8300.8611440000004</v>
      </c>
      <c r="V832" s="20">
        <v>0</v>
      </c>
      <c r="W832" s="20">
        <v>1601.050225</v>
      </c>
      <c r="X832" s="20">
        <v>0</v>
      </c>
      <c r="Y832" s="20">
        <v>1601.050225</v>
      </c>
      <c r="Z832" s="20">
        <v>6699.8109189999996</v>
      </c>
      <c r="AA832" s="21">
        <v>7215.7360463112545</v>
      </c>
      <c r="AB832" s="22">
        <v>0.70910043730943761</v>
      </c>
      <c r="AC832" s="22">
        <v>0.20605423829904998</v>
      </c>
      <c r="AD832" s="23">
        <v>0.10404758819803719</v>
      </c>
      <c r="AE832" s="23">
        <v>0.12891178459240935</v>
      </c>
      <c r="AF832" s="24">
        <v>9.950977604216936</v>
      </c>
      <c r="AG832" s="27">
        <v>1.69173434955796</v>
      </c>
      <c r="AH832" s="27">
        <v>2.6917343495579602</v>
      </c>
      <c r="AI832" s="27">
        <v>2.0556007910370209</v>
      </c>
      <c r="AJ832" s="27">
        <v>1.5475207877159258</v>
      </c>
      <c r="AK832" s="27">
        <v>1.1971909370745668</v>
      </c>
      <c r="AL832" s="27">
        <v>100</v>
      </c>
      <c r="AM832" s="27">
        <v>7.2311375584258997</v>
      </c>
      <c r="AN832" s="23">
        <v>0.19287760597673237</v>
      </c>
      <c r="AO832" s="23">
        <v>0</v>
      </c>
      <c r="AP832" s="23">
        <v>0.23896946411720071</v>
      </c>
      <c r="AQ832" s="24">
        <v>90</v>
      </c>
      <c r="AR832" s="65" t="s">
        <v>61</v>
      </c>
      <c r="AS832" s="157">
        <v>0.5</v>
      </c>
    </row>
    <row r="833" spans="1:45" ht="18" customHeight="1" x14ac:dyDescent="0.25">
      <c r="A833" s="16">
        <v>832</v>
      </c>
      <c r="B833" s="149" t="s">
        <v>1150</v>
      </c>
      <c r="C833" s="149" t="s">
        <v>691</v>
      </c>
      <c r="D833" s="4">
        <v>94.081499999999991</v>
      </c>
      <c r="E833" s="151" t="s">
        <v>844</v>
      </c>
      <c r="F833" s="151" t="s">
        <v>845</v>
      </c>
      <c r="G833" s="4" t="s">
        <v>904</v>
      </c>
      <c r="H833" s="70" t="s">
        <v>704</v>
      </c>
      <c r="I833" s="20">
        <v>315140.410003</v>
      </c>
      <c r="J833" s="20">
        <v>324953.73815300001</v>
      </c>
      <c r="K833" s="20">
        <v>-9813.3281500000048</v>
      </c>
      <c r="L833" s="20">
        <v>-16409.887986999998</v>
      </c>
      <c r="M833" s="20">
        <v>1336.2058810000001</v>
      </c>
      <c r="N833" s="20">
        <v>-3636.3715220000004</v>
      </c>
      <c r="O833" s="153">
        <v>-5009.9357579999996</v>
      </c>
      <c r="P833" s="21">
        <v>-1102.2960963696369</v>
      </c>
      <c r="Q833" s="20">
        <v>164025.18608499999</v>
      </c>
      <c r="R833" s="20">
        <v>98689.400624000002</v>
      </c>
      <c r="S833" s="20">
        <v>525991.96316199983</v>
      </c>
      <c r="T833" s="20">
        <v>32330.273838000001</v>
      </c>
      <c r="U833" s="20">
        <v>573960.819319</v>
      </c>
      <c r="V833" s="20">
        <v>70118.703552999999</v>
      </c>
      <c r="W833" s="20">
        <v>527441.24951200001</v>
      </c>
      <c r="X833" s="20">
        <v>1580.5555649999999</v>
      </c>
      <c r="Y833" s="20">
        <v>529021.80507700006</v>
      </c>
      <c r="Z833" s="20">
        <v>44939.014241999997</v>
      </c>
      <c r="AA833" s="21">
        <v>9887.5718904290425</v>
      </c>
      <c r="AB833" s="22">
        <v>-3.1139542370674032E-2</v>
      </c>
      <c r="AC833" s="22">
        <v>-1.5897471726816333E-2</v>
      </c>
      <c r="AD833" s="23">
        <v>-8.7287068896867367E-3</v>
      </c>
      <c r="AE833" s="23">
        <v>-0.11148299183914262</v>
      </c>
      <c r="AF833" s="24">
        <v>-2.7214155944880174</v>
      </c>
      <c r="AG833" s="27">
        <v>-2.7477683084914102E-3</v>
      </c>
      <c r="AH833" s="27">
        <v>0.99725223169150856</v>
      </c>
      <c r="AI833" s="27">
        <v>0.68626937580611924</v>
      </c>
      <c r="AJ833" s="27">
        <v>-217.44523434099824</v>
      </c>
      <c r="AK833" s="27">
        <v>1.9811209845822382</v>
      </c>
      <c r="AL833" s="27">
        <v>3.1932548785422643</v>
      </c>
      <c r="AM833" s="27">
        <v>9.7475329649881814</v>
      </c>
      <c r="AN833" s="23">
        <v>0.92170368999173191</v>
      </c>
      <c r="AO833" s="23">
        <v>3.5171122278930919E-2</v>
      </c>
      <c r="AP833" s="23">
        <v>11.771993978955068</v>
      </c>
      <c r="AQ833" s="24">
        <v>42.8</v>
      </c>
      <c r="AR833" s="65" t="s">
        <v>80</v>
      </c>
      <c r="AS833" s="157">
        <v>0</v>
      </c>
    </row>
    <row r="834" spans="1:45" ht="18" customHeight="1" x14ac:dyDescent="0.25">
      <c r="A834" s="16">
        <v>833</v>
      </c>
      <c r="B834" s="149" t="s">
        <v>1151</v>
      </c>
      <c r="C834" s="149" t="s">
        <v>691</v>
      </c>
      <c r="D834" s="4">
        <v>45.681015600000002</v>
      </c>
      <c r="E834" s="151" t="s">
        <v>844</v>
      </c>
      <c r="F834" s="151" t="s">
        <v>845</v>
      </c>
      <c r="G834" s="4" t="s">
        <v>904</v>
      </c>
      <c r="H834" s="70" t="s">
        <v>704</v>
      </c>
      <c r="I834" s="20">
        <v>192538.35383800001</v>
      </c>
      <c r="J834" s="20">
        <v>169170.12138200001</v>
      </c>
      <c r="K834" s="20">
        <v>23368.232456000016</v>
      </c>
      <c r="L834" s="20">
        <v>-3116.8615840000002</v>
      </c>
      <c r="M834" s="20">
        <v>2453.9449380000001</v>
      </c>
      <c r="N834" s="20">
        <v>11972.540646000001</v>
      </c>
      <c r="O834" s="153">
        <v>10255.798709000001</v>
      </c>
      <c r="P834" s="21">
        <v>3120.6749714885937</v>
      </c>
      <c r="Q834" s="20">
        <v>30717.295897</v>
      </c>
      <c r="R834" s="20">
        <v>65727.817190000002</v>
      </c>
      <c r="S834" s="20">
        <v>134984.02296</v>
      </c>
      <c r="T834" s="20">
        <v>28136.465521999999</v>
      </c>
      <c r="U834" s="20">
        <v>179951.97121300001</v>
      </c>
      <c r="V834" s="20">
        <v>53442.138737000001</v>
      </c>
      <c r="W834" s="20">
        <v>101777.41538000001</v>
      </c>
      <c r="X834" s="20">
        <v>0</v>
      </c>
      <c r="Y834" s="20">
        <v>104291.33678</v>
      </c>
      <c r="Z834" s="20">
        <v>75660.634432999999</v>
      </c>
      <c r="AA834" s="21">
        <v>23022.316925429739</v>
      </c>
      <c r="AB834" s="22">
        <v>0.12136923366272172</v>
      </c>
      <c r="AC834" s="22">
        <v>5.3266263601843895E-2</v>
      </c>
      <c r="AD834" s="23">
        <v>5.6991866440077685E-2</v>
      </c>
      <c r="AE834" s="23">
        <v>0.13554999618833291</v>
      </c>
      <c r="AF834" s="24">
        <v>4.8788953902762753</v>
      </c>
      <c r="AG834" s="27">
        <v>0.3262669567312016</v>
      </c>
      <c r="AH834" s="27">
        <v>1.3262669567312015</v>
      </c>
      <c r="AI834" s="27">
        <v>1.0244583896506489</v>
      </c>
      <c r="AJ834" s="27">
        <v>5.7981940303340087</v>
      </c>
      <c r="AK834" s="27">
        <v>5.5073246665088771</v>
      </c>
      <c r="AL834" s="27">
        <v>2.9293282824443665</v>
      </c>
      <c r="AM834" s="27">
        <v>6.8430184909847194</v>
      </c>
      <c r="AN834" s="23">
        <v>0.57955095505208798</v>
      </c>
      <c r="AO834" s="23">
        <v>0</v>
      </c>
      <c r="AP834" s="23">
        <v>1.3784094934117086</v>
      </c>
      <c r="AQ834" s="24">
        <v>83.6</v>
      </c>
      <c r="AR834" s="65" t="s">
        <v>64</v>
      </c>
      <c r="AS834" s="157">
        <v>0.5</v>
      </c>
    </row>
    <row r="835" spans="1:45" ht="18" customHeight="1" x14ac:dyDescent="0.25">
      <c r="A835" s="16">
        <v>834</v>
      </c>
      <c r="B835" s="149" t="s">
        <v>1152</v>
      </c>
      <c r="C835" s="149" t="s">
        <v>691</v>
      </c>
      <c r="D835" s="4">
        <v>499.1</v>
      </c>
      <c r="E835" s="151" t="s">
        <v>844</v>
      </c>
      <c r="F835" s="151" t="s">
        <v>845</v>
      </c>
      <c r="G835" s="4" t="s">
        <v>904</v>
      </c>
      <c r="H835" s="70" t="s">
        <v>704</v>
      </c>
      <c r="I835" s="20">
        <v>1261767.9468030001</v>
      </c>
      <c r="J835" s="20">
        <v>1138292.7660620001</v>
      </c>
      <c r="K835" s="20">
        <v>123475.180741</v>
      </c>
      <c r="L835" s="20">
        <v>30362.616856000001</v>
      </c>
      <c r="M835" s="20">
        <v>17840.624254999999</v>
      </c>
      <c r="N835" s="20">
        <v>131137.175124</v>
      </c>
      <c r="O835" s="153">
        <v>109001.054127</v>
      </c>
      <c r="P835" s="21">
        <v>3516.1630363548388</v>
      </c>
      <c r="Q835" s="20">
        <v>215629.07986900001</v>
      </c>
      <c r="R835" s="20">
        <v>397860.83861500002</v>
      </c>
      <c r="S835" s="20">
        <v>665120.77656899998</v>
      </c>
      <c r="T835" s="20">
        <v>109553.76684500001</v>
      </c>
      <c r="U835" s="20">
        <v>946252.99649699999</v>
      </c>
      <c r="V835" s="20">
        <v>348948.290117</v>
      </c>
      <c r="W835" s="20">
        <v>483409.63657700003</v>
      </c>
      <c r="X835" s="20">
        <v>20117.937749000001</v>
      </c>
      <c r="Y835" s="20">
        <v>509296.65261300001</v>
      </c>
      <c r="Z835" s="20">
        <v>436956.34388399997</v>
      </c>
      <c r="AA835" s="21">
        <v>14095.365931741935</v>
      </c>
      <c r="AB835" s="22">
        <v>9.7858866247042334E-2</v>
      </c>
      <c r="AC835" s="22">
        <v>8.6387559933806382E-2</v>
      </c>
      <c r="AD835" s="23">
        <v>0.11519229479908503</v>
      </c>
      <c r="AE835" s="23">
        <v>0.2494552502845383</v>
      </c>
      <c r="AF835" s="24">
        <v>7.350481308816736</v>
      </c>
      <c r="AG835" s="27">
        <v>0.37589474069794643</v>
      </c>
      <c r="AH835" s="27">
        <v>1.3758947406979465</v>
      </c>
      <c r="AI835" s="27">
        <v>0.92983602867917292</v>
      </c>
      <c r="AJ835" s="27">
        <v>6.9438117380065467</v>
      </c>
      <c r="AK835" s="27">
        <v>5.2789390315700508</v>
      </c>
      <c r="AL835" s="27">
        <v>3.1713801016339316</v>
      </c>
      <c r="AM835" s="27">
        <v>11.517339687536145</v>
      </c>
      <c r="AN835" s="23">
        <v>0.53822461276043598</v>
      </c>
      <c r="AO835" s="23">
        <v>4.604107030504806E-2</v>
      </c>
      <c r="AP835" s="23">
        <v>1.1655550027858261</v>
      </c>
      <c r="AQ835" s="24">
        <v>88</v>
      </c>
      <c r="AR835" s="65" t="s">
        <v>64</v>
      </c>
      <c r="AS835" s="157">
        <v>0.5</v>
      </c>
    </row>
    <row r="836" spans="1:45" ht="18" customHeight="1" x14ac:dyDescent="0.25">
      <c r="A836" s="16">
        <v>835</v>
      </c>
      <c r="B836" s="149" t="s">
        <v>1153</v>
      </c>
      <c r="C836" s="149" t="s">
        <v>691</v>
      </c>
      <c r="D836" s="4">
        <v>4.3580291999999998</v>
      </c>
      <c r="E836" s="151" t="s">
        <v>844</v>
      </c>
      <c r="F836" s="151" t="s">
        <v>845</v>
      </c>
      <c r="G836" s="4" t="s">
        <v>904</v>
      </c>
      <c r="H836" s="70" t="s">
        <v>704</v>
      </c>
      <c r="I836" s="20">
        <v>40576.142226999997</v>
      </c>
      <c r="J836" s="20">
        <v>33271.290304000002</v>
      </c>
      <c r="K836" s="20">
        <v>7304.8519230000002</v>
      </c>
      <c r="L836" s="20">
        <v>-234.881348</v>
      </c>
      <c r="M836" s="20">
        <v>100.319332</v>
      </c>
      <c r="N836" s="20">
        <v>137.83486600000001</v>
      </c>
      <c r="O836" s="153">
        <v>29.003927000000001</v>
      </c>
      <c r="P836" s="21">
        <v>27.952197612627288</v>
      </c>
      <c r="Q836" s="20">
        <v>15947.002132</v>
      </c>
      <c r="R836" s="20">
        <v>3429.5126650000002</v>
      </c>
      <c r="S836" s="20">
        <v>23904.765555999998</v>
      </c>
      <c r="T836" s="20">
        <v>23731.520098000001</v>
      </c>
      <c r="U836" s="20">
        <v>48009.943532999998</v>
      </c>
      <c r="V836" s="20">
        <v>1400</v>
      </c>
      <c r="W836" s="20">
        <v>5913.2563099999998</v>
      </c>
      <c r="X836" s="20">
        <v>0</v>
      </c>
      <c r="Y836" s="20">
        <v>5913.2563099999998</v>
      </c>
      <c r="Z836" s="20">
        <v>42096.687223000001</v>
      </c>
      <c r="AA836" s="21">
        <v>40570.193136062517</v>
      </c>
      <c r="AB836" s="22">
        <v>0.18002825113667997</v>
      </c>
      <c r="AC836" s="22">
        <v>7.1480247771559555E-4</v>
      </c>
      <c r="AD836" s="23">
        <v>6.041233308275802E-4</v>
      </c>
      <c r="AE836" s="23">
        <v>6.8898359736377021E-4</v>
      </c>
      <c r="AF836" s="24">
        <v>1.373961162341073</v>
      </c>
      <c r="AG836" s="27">
        <v>3.0425721975849882</v>
      </c>
      <c r="AH836" s="27">
        <v>4.0425721975849882</v>
      </c>
      <c r="AI836" s="27">
        <v>1.3457497877341291</v>
      </c>
      <c r="AJ836" s="27">
        <v>2.2552939651808908</v>
      </c>
      <c r="AK836" s="27">
        <v>2.0863664548734384</v>
      </c>
      <c r="AL836" s="27">
        <v>11.831460090846463</v>
      </c>
      <c r="AM836" s="27">
        <v>1.709799543368467</v>
      </c>
      <c r="AN836" s="23">
        <v>0.12316732482585567</v>
      </c>
      <c r="AO836" s="23">
        <v>0</v>
      </c>
      <c r="AP836" s="23">
        <v>0.14046844775874015</v>
      </c>
      <c r="AQ836" s="24">
        <v>76</v>
      </c>
      <c r="AR836" s="65" t="s">
        <v>66</v>
      </c>
      <c r="AS836" s="157">
        <v>0.5</v>
      </c>
    </row>
    <row r="837" spans="1:45" ht="18" customHeight="1" x14ac:dyDescent="0.25">
      <c r="A837" s="16">
        <v>836</v>
      </c>
      <c r="B837" s="149" t="s">
        <v>1154</v>
      </c>
      <c r="C837" s="149" t="s">
        <v>691</v>
      </c>
      <c r="D837" s="4">
        <v>1021.88</v>
      </c>
      <c r="E837" s="151" t="s">
        <v>795</v>
      </c>
      <c r="F837" s="151" t="s">
        <v>852</v>
      </c>
      <c r="G837" s="4" t="s">
        <v>850</v>
      </c>
      <c r="H837" s="70" t="s">
        <v>704</v>
      </c>
      <c r="I837" s="20">
        <v>439415.48947199999</v>
      </c>
      <c r="J837" s="20">
        <v>326526.825327</v>
      </c>
      <c r="K837" s="20">
        <v>112888.664145</v>
      </c>
      <c r="L837" s="20">
        <v>65046.604016999998</v>
      </c>
      <c r="M837" s="20">
        <v>4030.1148370000001</v>
      </c>
      <c r="N837" s="20">
        <v>145989.90020199999</v>
      </c>
      <c r="O837" s="153">
        <v>126210.150796</v>
      </c>
      <c r="P837" s="21">
        <v>1457.3920415242494</v>
      </c>
      <c r="Q837" s="20">
        <v>5026.3434100000004</v>
      </c>
      <c r="R837" s="20">
        <v>6955.6210920000003</v>
      </c>
      <c r="S837" s="20">
        <v>152002.45139199999</v>
      </c>
      <c r="T837" s="20">
        <v>226629.53018199999</v>
      </c>
      <c r="U837" s="20">
        <v>1823984.2526710001</v>
      </c>
      <c r="V837" s="20">
        <v>10236.629629999999</v>
      </c>
      <c r="W837" s="20">
        <v>94497.573415999999</v>
      </c>
      <c r="X837" s="20">
        <v>39392.305558</v>
      </c>
      <c r="Y837" s="20">
        <v>793433.67179199995</v>
      </c>
      <c r="Z837" s="20">
        <v>1030550.580879</v>
      </c>
      <c r="AA837" s="21">
        <v>11900.122181050809</v>
      </c>
      <c r="AB837" s="22">
        <v>0.25690642876664771</v>
      </c>
      <c r="AC837" s="22">
        <v>0.28722280807090722</v>
      </c>
      <c r="AD837" s="23">
        <v>6.9194759006927162E-2</v>
      </c>
      <c r="AE837" s="23">
        <v>0.12246866203146482</v>
      </c>
      <c r="AF837" s="24">
        <v>36.224749444279915</v>
      </c>
      <c r="AG837" s="27">
        <v>0.6085328532495784</v>
      </c>
      <c r="AH837" s="27">
        <v>1.6085328532495784</v>
      </c>
      <c r="AI837" s="27">
        <v>1.5553426682712521</v>
      </c>
      <c r="AJ837" s="27">
        <v>7.6413602626092469</v>
      </c>
      <c r="AK837" s="27">
        <v>64.963095175186197</v>
      </c>
      <c r="AL837" s="27">
        <v>63.174155644762365</v>
      </c>
      <c r="AM837" s="27">
        <v>1.9389154145936649</v>
      </c>
      <c r="AN837" s="23">
        <v>0.43500028612095426</v>
      </c>
      <c r="AO837" s="23">
        <v>3.8224524141649258E-2</v>
      </c>
      <c r="AP837" s="23">
        <v>0.76991240072393818</v>
      </c>
      <c r="AQ837" s="24">
        <v>92</v>
      </c>
      <c r="AR837" s="65" t="s">
        <v>61</v>
      </c>
      <c r="AS837" s="157">
        <v>0.5</v>
      </c>
    </row>
    <row r="838" spans="1:45" ht="18" customHeight="1" x14ac:dyDescent="0.25">
      <c r="A838" s="16">
        <v>837</v>
      </c>
      <c r="B838" s="149" t="s">
        <v>1155</v>
      </c>
      <c r="C838" s="149" t="s">
        <v>691</v>
      </c>
      <c r="D838" s="4">
        <v>176.4</v>
      </c>
      <c r="E838" s="151" t="s">
        <v>844</v>
      </c>
      <c r="F838" s="151" t="s">
        <v>845</v>
      </c>
      <c r="G838" s="4" t="s">
        <v>904</v>
      </c>
      <c r="H838" s="70" t="s">
        <v>704</v>
      </c>
      <c r="I838" s="20">
        <v>1298011.899587</v>
      </c>
      <c r="J838" s="20">
        <v>1167995.0131290001</v>
      </c>
      <c r="K838" s="20">
        <v>130016.88645800005</v>
      </c>
      <c r="L838" s="20">
        <v>38815.889932999999</v>
      </c>
      <c r="M838" s="20">
        <v>11164.379182999999</v>
      </c>
      <c r="N838" s="20">
        <v>57692.296586999997</v>
      </c>
      <c r="O838" s="153">
        <v>35848.725621999998</v>
      </c>
      <c r="P838" s="21">
        <v>3414.1643449523808</v>
      </c>
      <c r="Q838" s="20">
        <v>2944.717885</v>
      </c>
      <c r="R838" s="20">
        <v>234884.47936100001</v>
      </c>
      <c r="S838" s="20">
        <v>278286.16727899999</v>
      </c>
      <c r="T838" s="20">
        <v>82837.379765999998</v>
      </c>
      <c r="U838" s="20">
        <v>412635.510809</v>
      </c>
      <c r="V838" s="20">
        <v>171882.3346</v>
      </c>
      <c r="W838" s="20">
        <v>215048.280963</v>
      </c>
      <c r="X838" s="20">
        <v>0</v>
      </c>
      <c r="Y838" s="20">
        <v>218016.46096299999</v>
      </c>
      <c r="Z838" s="20">
        <v>194619.04984600001</v>
      </c>
      <c r="AA838" s="21">
        <v>18535.147604380953</v>
      </c>
      <c r="AB838" s="22">
        <v>0.10016617451609548</v>
      </c>
      <c r="AC838" s="22">
        <v>2.76181794892684E-2</v>
      </c>
      <c r="AD838" s="23">
        <v>8.6877461301660949E-2</v>
      </c>
      <c r="AE838" s="23">
        <v>0.18419946891307257</v>
      </c>
      <c r="AF838" s="24">
        <v>5.1675328866335946</v>
      </c>
      <c r="AG838" s="27">
        <v>0.29406366808800644</v>
      </c>
      <c r="AH838" s="27">
        <v>1.2940636680880064</v>
      </c>
      <c r="AI838" s="27">
        <v>1.2803703808326359</v>
      </c>
      <c r="AJ838" s="27">
        <v>20.525858392875893</v>
      </c>
      <c r="AK838" s="27">
        <v>396.64071695241529</v>
      </c>
      <c r="AL838" s="27">
        <v>5.5261714316681267</v>
      </c>
      <c r="AM838" s="27">
        <v>15.669398322999101</v>
      </c>
      <c r="AN838" s="23">
        <v>0.52835118464613939</v>
      </c>
      <c r="AO838" s="23">
        <v>0</v>
      </c>
      <c r="AP838" s="23">
        <v>1.1202215874320325</v>
      </c>
      <c r="AQ838" s="24">
        <v>86.8</v>
      </c>
      <c r="AR838" s="65" t="s">
        <v>64</v>
      </c>
      <c r="AS838" s="157">
        <v>0.5</v>
      </c>
    </row>
    <row r="839" spans="1:45" ht="18" customHeight="1" x14ac:dyDescent="0.25">
      <c r="A839" s="16">
        <v>838</v>
      </c>
      <c r="B839" s="149" t="s">
        <v>1156</v>
      </c>
      <c r="C839" s="149" t="s">
        <v>691</v>
      </c>
      <c r="D839" s="4">
        <v>1205.28</v>
      </c>
      <c r="E839" s="151" t="s">
        <v>833</v>
      </c>
      <c r="F839" s="151" t="s">
        <v>835</v>
      </c>
      <c r="G839" s="4" t="s">
        <v>836</v>
      </c>
      <c r="H839" s="70" t="s">
        <v>704</v>
      </c>
      <c r="I839" s="20">
        <v>1953349.113137</v>
      </c>
      <c r="J839" s="20">
        <v>1427380.368817</v>
      </c>
      <c r="K839" s="20">
        <v>525968.74432000006</v>
      </c>
      <c r="L839" s="20">
        <v>142398.03299800001</v>
      </c>
      <c r="M839" s="20">
        <v>10639.793898</v>
      </c>
      <c r="N839" s="20">
        <v>141457.036914</v>
      </c>
      <c r="O839" s="153">
        <v>100002.629829</v>
      </c>
      <c r="P839" s="21">
        <v>12346.003682592593</v>
      </c>
      <c r="Q839" s="20">
        <v>162122.68343100001</v>
      </c>
      <c r="R839" s="20">
        <v>179099.02402899999</v>
      </c>
      <c r="S839" s="20">
        <v>449286.730431</v>
      </c>
      <c r="T839" s="20">
        <v>274537.76638699998</v>
      </c>
      <c r="U839" s="20">
        <v>735746.97828599997</v>
      </c>
      <c r="V839" s="20">
        <v>91476.102203999995</v>
      </c>
      <c r="W839" s="20">
        <v>359787.39662100002</v>
      </c>
      <c r="X839" s="20">
        <v>33258.153349</v>
      </c>
      <c r="Y839" s="20">
        <v>399190.67572</v>
      </c>
      <c r="Z839" s="20">
        <v>336556.30256600003</v>
      </c>
      <c r="AA839" s="21">
        <v>41550.160810617286</v>
      </c>
      <c r="AB839" s="22">
        <v>0.26926510001856013</v>
      </c>
      <c r="AC839" s="22">
        <v>5.1195472000598909E-2</v>
      </c>
      <c r="AD839" s="23">
        <v>0.13591986481815616</v>
      </c>
      <c r="AE839" s="23">
        <v>0.29713491937768449</v>
      </c>
      <c r="AF839" s="24">
        <v>13.295091828854897</v>
      </c>
      <c r="AG839" s="27">
        <v>0.24875616725473729</v>
      </c>
      <c r="AH839" s="27">
        <v>1.2487561672547374</v>
      </c>
      <c r="AI839" s="27">
        <v>0.79814926730882285</v>
      </c>
      <c r="AJ839" s="27">
        <v>21.825292211490712</v>
      </c>
      <c r="AK839" s="27">
        <v>8.804322372473548</v>
      </c>
      <c r="AL839" s="27">
        <v>10.906531309856332</v>
      </c>
      <c r="AM839" s="27">
        <v>7.1150470073522669</v>
      </c>
      <c r="AN839" s="23">
        <v>0.54256515826943208</v>
      </c>
      <c r="AO839" s="23">
        <v>9.8818988369644173E-2</v>
      </c>
      <c r="AP839" s="23">
        <v>1.186103699964784</v>
      </c>
      <c r="AQ839" s="24">
        <v>87.2</v>
      </c>
      <c r="AR839" s="65" t="s">
        <v>64</v>
      </c>
      <c r="AS839" s="157">
        <v>0.5</v>
      </c>
    </row>
    <row r="840" spans="1:45" ht="18" customHeight="1" x14ac:dyDescent="0.25">
      <c r="A840" s="16">
        <v>839</v>
      </c>
      <c r="B840" s="149" t="s">
        <v>1157</v>
      </c>
      <c r="C840" s="149" t="s">
        <v>691</v>
      </c>
      <c r="D840" s="4">
        <v>30.4</v>
      </c>
      <c r="E840" s="151" t="s">
        <v>848</v>
      </c>
      <c r="F840" s="151" t="s">
        <v>894</v>
      </c>
      <c r="G840" s="4" t="s">
        <v>893</v>
      </c>
      <c r="H840" s="70" t="s">
        <v>704</v>
      </c>
      <c r="I840" s="20">
        <v>6531.3600960000003</v>
      </c>
      <c r="J840" s="20">
        <v>22104.894798000001</v>
      </c>
      <c r="K840" s="20">
        <v>-15573.534702000001</v>
      </c>
      <c r="L840" s="20">
        <v>-70728.241267999998</v>
      </c>
      <c r="M840" s="20">
        <v>12757.254682000001</v>
      </c>
      <c r="N840" s="20">
        <v>-111169.10434800001</v>
      </c>
      <c r="O840" s="153">
        <v>-123926.35903000001</v>
      </c>
      <c r="P840" s="21">
        <v>-7745.3974393750004</v>
      </c>
      <c r="Q840" s="20">
        <v>11709.486000000001</v>
      </c>
      <c r="R840" s="20" t="e">
        <v>#N/A</v>
      </c>
      <c r="S840" s="20">
        <v>21187.911466000001</v>
      </c>
      <c r="T840" s="20">
        <v>101534.12287599999</v>
      </c>
      <c r="U840" s="20">
        <v>143869.71389799999</v>
      </c>
      <c r="V840" s="20">
        <v>40758.200961000002</v>
      </c>
      <c r="W840" s="20">
        <v>120234.21731599999</v>
      </c>
      <c r="X840" s="20">
        <v>116793.372601</v>
      </c>
      <c r="Y840" s="20">
        <v>237027.589917</v>
      </c>
      <c r="Z840" s="20">
        <v>-93157.876019000003</v>
      </c>
      <c r="AA840" s="21">
        <v>-5822.3672511875002</v>
      </c>
      <c r="AB840" s="22">
        <v>-2.3844244495932321</v>
      </c>
      <c r="AC840" s="22">
        <v>-18.974050918720007</v>
      </c>
      <c r="AD840" s="23">
        <v>-0.86137906076507997</v>
      </c>
      <c r="AE840" s="23">
        <v>1.3302832173280188</v>
      </c>
      <c r="AF840" s="24">
        <v>-8.7141871130671529</v>
      </c>
      <c r="AG840" s="27">
        <v>-0.82377802310374038</v>
      </c>
      <c r="AH840" s="27">
        <v>0.17622197689625954</v>
      </c>
      <c r="AI840" s="27">
        <v>7.8833011746471213E-2</v>
      </c>
      <c r="AJ840" s="27">
        <v>-6.5942490635555601E-2</v>
      </c>
      <c r="AK840" s="27">
        <v>1.8877766964322771</v>
      </c>
      <c r="AL840" s="27" t="e">
        <v>#N/A</v>
      </c>
      <c r="AM840" s="27">
        <v>6.4326749579316486E-2</v>
      </c>
      <c r="AN840" s="23">
        <v>1.6475155437164948</v>
      </c>
      <c r="AO840" s="23">
        <v>-1.2537144210670863</v>
      </c>
      <c r="AP840" s="23">
        <v>-2.5443644707899638</v>
      </c>
      <c r="AQ840" s="24" t="e">
        <v>#N/A</v>
      </c>
      <c r="AR840" s="65" t="e">
        <v>#N/A</v>
      </c>
      <c r="AS840" s="157" t="e">
        <v>#N/A</v>
      </c>
    </row>
    <row r="841" spans="1:45" ht="18" customHeight="1" x14ac:dyDescent="0.25">
      <c r="A841" s="16">
        <v>840</v>
      </c>
      <c r="B841" s="149" t="s">
        <v>1158</v>
      </c>
      <c r="C841" s="149" t="s">
        <v>691</v>
      </c>
      <c r="D841" s="4">
        <v>13.036459799999999</v>
      </c>
      <c r="E841" s="151" t="s">
        <v>844</v>
      </c>
      <c r="F841" s="151" t="s">
        <v>845</v>
      </c>
      <c r="G841" s="4" t="s">
        <v>904</v>
      </c>
      <c r="H841" s="70" t="s">
        <v>704</v>
      </c>
      <c r="I841" s="20">
        <v>210447.88659499999</v>
      </c>
      <c r="J841" s="20">
        <v>184446.90878699999</v>
      </c>
      <c r="K841" s="20">
        <v>26000.977808000003</v>
      </c>
      <c r="L841" s="20">
        <v>9224.9228810000004</v>
      </c>
      <c r="M841" s="20">
        <v>6680.9102400000002</v>
      </c>
      <c r="N841" s="20">
        <v>8994.4952290000001</v>
      </c>
      <c r="O841" s="153">
        <v>1752.663315</v>
      </c>
      <c r="P841" s="21">
        <v>1223.4330800835976</v>
      </c>
      <c r="Q841" s="20">
        <v>54148.182288000004</v>
      </c>
      <c r="R841" s="20">
        <v>77536.942141000007</v>
      </c>
      <c r="S841" s="20">
        <v>137736.014276</v>
      </c>
      <c r="T841" s="20">
        <v>39066.662869</v>
      </c>
      <c r="U841" s="20">
        <v>177006.62295799999</v>
      </c>
      <c r="V841" s="20">
        <v>63670.120670999997</v>
      </c>
      <c r="W841" s="20">
        <v>148819.17647100001</v>
      </c>
      <c r="X841" s="20">
        <v>7386.532013</v>
      </c>
      <c r="Y841" s="20">
        <v>157213.38788200001</v>
      </c>
      <c r="Z841" s="20">
        <v>19793.235076000001</v>
      </c>
      <c r="AA841" s="21">
        <v>13816.514755915559</v>
      </c>
      <c r="AB841" s="22">
        <v>0.12355067199148465</v>
      </c>
      <c r="AC841" s="22">
        <v>8.328253342704945E-3</v>
      </c>
      <c r="AD841" s="23">
        <v>9.9016821275431637E-3</v>
      </c>
      <c r="AE841" s="23">
        <v>8.8548603008568635E-2</v>
      </c>
      <c r="AF841" s="24">
        <v>1.3462978704829898</v>
      </c>
      <c r="AG841" s="27">
        <v>-7.4474019127230937E-2</v>
      </c>
      <c r="AH841" s="27">
        <v>0.92552598087276905</v>
      </c>
      <c r="AI841" s="27">
        <v>0.56167379749133695</v>
      </c>
      <c r="AJ841" s="27">
        <v>-18.988072437479993</v>
      </c>
      <c r="AK841" s="27">
        <v>3.4063361131122587</v>
      </c>
      <c r="AL841" s="27">
        <v>2.7141628336632495</v>
      </c>
      <c r="AM841" s="27">
        <v>5.3868918187530586</v>
      </c>
      <c r="AN841" s="23">
        <v>0.88817799726795243</v>
      </c>
      <c r="AO841" s="23">
        <v>0.37318467570551073</v>
      </c>
      <c r="AP841" s="23">
        <v>7.9427838490448091</v>
      </c>
      <c r="AQ841" s="24">
        <v>58.399999999999991</v>
      </c>
      <c r="AR841" s="65" t="s">
        <v>75</v>
      </c>
      <c r="AS841" s="157">
        <v>0.2</v>
      </c>
    </row>
    <row r="842" spans="1:45" ht="18" customHeight="1" x14ac:dyDescent="0.25">
      <c r="A842" s="16">
        <v>841</v>
      </c>
      <c r="B842" s="149" t="s">
        <v>1159</v>
      </c>
      <c r="C842" s="149" t="s">
        <v>691</v>
      </c>
      <c r="D842" s="4">
        <v>206.88</v>
      </c>
      <c r="E842" s="151" t="s">
        <v>833</v>
      </c>
      <c r="F842" s="151" t="s">
        <v>835</v>
      </c>
      <c r="G842" s="4" t="s">
        <v>836</v>
      </c>
      <c r="H842" s="70" t="s">
        <v>704</v>
      </c>
      <c r="I842" s="20">
        <v>599718.50310900004</v>
      </c>
      <c r="J842" s="20">
        <v>453256.22081199999</v>
      </c>
      <c r="K842" s="20">
        <v>146462.28229700003</v>
      </c>
      <c r="L842" s="20">
        <v>25833.966982000002</v>
      </c>
      <c r="M842" s="20">
        <v>0</v>
      </c>
      <c r="N842" s="20">
        <v>32572.729141</v>
      </c>
      <c r="O842" s="153">
        <v>25813.422748000001</v>
      </c>
      <c r="P842" s="21">
        <v>5377.7964058333337</v>
      </c>
      <c r="Q842" s="20">
        <v>21306.548833000001</v>
      </c>
      <c r="R842" s="20">
        <v>25660.744234999998</v>
      </c>
      <c r="S842" s="20">
        <v>201477.14810399999</v>
      </c>
      <c r="T842" s="20">
        <v>25374.461698999999</v>
      </c>
      <c r="U842" s="20">
        <v>226851.609803</v>
      </c>
      <c r="V842" s="20">
        <v>0</v>
      </c>
      <c r="W842" s="20">
        <v>90407.744745000004</v>
      </c>
      <c r="X842" s="20">
        <v>0</v>
      </c>
      <c r="Y842" s="20">
        <v>90407.744745000004</v>
      </c>
      <c r="Z842" s="20">
        <v>136443.865058</v>
      </c>
      <c r="AA842" s="21">
        <v>28425.805220416667</v>
      </c>
      <c r="AB842" s="22">
        <v>0.2442183816869499</v>
      </c>
      <c r="AC842" s="22">
        <v>4.3042565160455556E-2</v>
      </c>
      <c r="AD842" s="23">
        <v>0.1137899033223375</v>
      </c>
      <c r="AE842" s="23">
        <v>0.1891871264202839</v>
      </c>
      <c r="AF842" s="24">
        <v>100</v>
      </c>
      <c r="AG842" s="27">
        <v>1.2285385911602742</v>
      </c>
      <c r="AH842" s="27">
        <v>2.2285385911602744</v>
      </c>
      <c r="AI842" s="27">
        <v>1.9928668697486154</v>
      </c>
      <c r="AJ842" s="27">
        <v>5.3994933345467064</v>
      </c>
      <c r="AK842" s="27">
        <v>21.273094219275336</v>
      </c>
      <c r="AL842" s="27">
        <v>23.371048696670822</v>
      </c>
      <c r="AM842" s="27">
        <v>23.63472810667092</v>
      </c>
      <c r="AN842" s="23">
        <v>0.39853252451464161</v>
      </c>
      <c r="AO842" s="23">
        <v>0</v>
      </c>
      <c r="AP842" s="23">
        <v>0.6626002913840735</v>
      </c>
      <c r="AQ842" s="24">
        <v>96</v>
      </c>
      <c r="AR842" s="65" t="s">
        <v>61</v>
      </c>
      <c r="AS842" s="157">
        <v>0.5</v>
      </c>
    </row>
    <row r="843" spans="1:45" ht="18" customHeight="1" x14ac:dyDescent="0.25">
      <c r="A843" s="16">
        <v>842</v>
      </c>
      <c r="B843" s="149" t="s">
        <v>1160</v>
      </c>
      <c r="C843" s="149" t="s">
        <v>691</v>
      </c>
      <c r="D843" s="4">
        <v>281.92711049999997</v>
      </c>
      <c r="E843" s="151" t="s">
        <v>844</v>
      </c>
      <c r="F843" s="151" t="s">
        <v>861</v>
      </c>
      <c r="G843" s="4" t="s">
        <v>862</v>
      </c>
      <c r="H843" s="70" t="s">
        <v>704</v>
      </c>
      <c r="I843" s="20">
        <v>145905.891424</v>
      </c>
      <c r="J843" s="20">
        <v>93464.546186000007</v>
      </c>
      <c r="K843" s="20">
        <v>52441.345238000009</v>
      </c>
      <c r="L843" s="20">
        <v>25620.138296000001</v>
      </c>
      <c r="M843" s="20">
        <v>0</v>
      </c>
      <c r="N843" s="20">
        <v>28150.000529000001</v>
      </c>
      <c r="O843" s="153">
        <v>22469.781154</v>
      </c>
      <c r="P843" s="21">
        <v>693.39587701623327</v>
      </c>
      <c r="Q843" s="20">
        <v>4552.8387510000002</v>
      </c>
      <c r="R843" s="20">
        <v>17438.555197999998</v>
      </c>
      <c r="S843" s="20">
        <v>113246.87006</v>
      </c>
      <c r="T843" s="20">
        <v>381588.64662999997</v>
      </c>
      <c r="U843" s="20">
        <v>501825.92685599998</v>
      </c>
      <c r="V843" s="20">
        <v>0</v>
      </c>
      <c r="W843" s="20">
        <v>74394.814176999993</v>
      </c>
      <c r="X843" s="20">
        <v>0</v>
      </c>
      <c r="Y843" s="20">
        <v>148051.73758300001</v>
      </c>
      <c r="Z843" s="20">
        <v>353774.189273</v>
      </c>
      <c r="AA843" s="21">
        <v>10917.131882835016</v>
      </c>
      <c r="AB843" s="22">
        <v>0.35941897017445557</v>
      </c>
      <c r="AC843" s="22">
        <v>0.1540018770640536</v>
      </c>
      <c r="AD843" s="23">
        <v>4.4776046735520207E-2</v>
      </c>
      <c r="AE843" s="23">
        <v>6.3514472890673634E-2</v>
      </c>
      <c r="AF843" s="24">
        <v>100</v>
      </c>
      <c r="AG843" s="27">
        <v>0.52224145342393458</v>
      </c>
      <c r="AH843" s="27">
        <v>1.5222414534239346</v>
      </c>
      <c r="AI843" s="27">
        <v>1.4610431185484969</v>
      </c>
      <c r="AJ843" s="27">
        <v>3.7554226696107</v>
      </c>
      <c r="AK843" s="27">
        <v>20.52885052550371</v>
      </c>
      <c r="AL843" s="27">
        <v>8.3668566442209453</v>
      </c>
      <c r="AM843" s="27">
        <v>0.38236434105827793</v>
      </c>
      <c r="AN843" s="23">
        <v>0.2950260830694062</v>
      </c>
      <c r="AO843" s="23">
        <v>0</v>
      </c>
      <c r="AP843" s="23">
        <v>0.41849219663888942</v>
      </c>
      <c r="AQ843" s="24">
        <v>78.8</v>
      </c>
      <c r="AR843" s="65" t="s">
        <v>66</v>
      </c>
      <c r="AS843" s="157">
        <v>0.5</v>
      </c>
    </row>
    <row r="844" spans="1:45" ht="18" customHeight="1" x14ac:dyDescent="0.25">
      <c r="A844" s="16">
        <v>843</v>
      </c>
      <c r="B844" s="149" t="s">
        <v>1161</v>
      </c>
      <c r="C844" s="149" t="s">
        <v>691</v>
      </c>
      <c r="D844" s="4">
        <v>74.233356000000001</v>
      </c>
      <c r="E844" s="151" t="s">
        <v>871</v>
      </c>
      <c r="F844" s="151" t="s">
        <v>872</v>
      </c>
      <c r="G844" s="4" t="s">
        <v>873</v>
      </c>
      <c r="H844" s="70" t="s">
        <v>704</v>
      </c>
      <c r="I844" s="20">
        <v>543690.24857599998</v>
      </c>
      <c r="J844" s="20">
        <v>470399.67455400003</v>
      </c>
      <c r="K844" s="20">
        <v>73290.574021999972</v>
      </c>
      <c r="L844" s="20">
        <v>40033.386485000003</v>
      </c>
      <c r="M844" s="20">
        <v>5406.5616239999999</v>
      </c>
      <c r="N844" s="20">
        <v>38631.952898000003</v>
      </c>
      <c r="O844" s="153">
        <v>26029.855265999999</v>
      </c>
      <c r="P844" s="21">
        <v>3576.6202421617581</v>
      </c>
      <c r="Q844" s="20">
        <v>50304.747942000002</v>
      </c>
      <c r="R844" s="20">
        <v>187088.19797400001</v>
      </c>
      <c r="S844" s="20">
        <v>314779.104743</v>
      </c>
      <c r="T844" s="20">
        <v>38990.023802000003</v>
      </c>
      <c r="U844" s="20">
        <v>354040.839622</v>
      </c>
      <c r="V844" s="20">
        <v>92772.332133999997</v>
      </c>
      <c r="W844" s="20">
        <v>182335.30295000001</v>
      </c>
      <c r="X844" s="20">
        <v>0</v>
      </c>
      <c r="Y844" s="20">
        <v>186945.90619899999</v>
      </c>
      <c r="Z844" s="20">
        <v>167094.93342300001</v>
      </c>
      <c r="AA844" s="21">
        <v>22959.602162060408</v>
      </c>
      <c r="AB844" s="22">
        <v>0.13480207565605257</v>
      </c>
      <c r="AC844" s="22">
        <v>4.7876259201219427E-2</v>
      </c>
      <c r="AD844" s="23">
        <v>7.3522182621054061E-2</v>
      </c>
      <c r="AE844" s="23">
        <v>0.15577884219927571</v>
      </c>
      <c r="AF844" s="24">
        <v>7.1453828855868053</v>
      </c>
      <c r="AG844" s="27">
        <v>0.72637497868045187</v>
      </c>
      <c r="AH844" s="27">
        <v>1.7263749786804519</v>
      </c>
      <c r="AI844" s="27">
        <v>1.4504835460937819</v>
      </c>
      <c r="AJ844" s="27">
        <v>4.1050637418710485</v>
      </c>
      <c r="AK844" s="27">
        <v>9.3509995338085776</v>
      </c>
      <c r="AL844" s="27">
        <v>2.9060638483008834</v>
      </c>
      <c r="AM844" s="27">
        <v>13.944342566626267</v>
      </c>
      <c r="AN844" s="23">
        <v>0.52803486286666013</v>
      </c>
      <c r="AO844" s="23">
        <v>0</v>
      </c>
      <c r="AP844" s="23">
        <v>1.1188005666560059</v>
      </c>
      <c r="AQ844" s="24">
        <v>76.8</v>
      </c>
      <c r="AR844" s="65" t="s">
        <v>66</v>
      </c>
      <c r="AS844" s="157">
        <v>0.5</v>
      </c>
    </row>
    <row r="845" spans="1:45" ht="18" customHeight="1" x14ac:dyDescent="0.25">
      <c r="A845" s="16">
        <v>844</v>
      </c>
      <c r="B845" s="149" t="s">
        <v>1162</v>
      </c>
      <c r="C845" s="149" t="s">
        <v>691</v>
      </c>
      <c r="D845" s="4">
        <v>194.18625</v>
      </c>
      <c r="E845" s="151" t="s">
        <v>874</v>
      </c>
      <c r="F845" s="151" t="s">
        <v>878</v>
      </c>
      <c r="G845" s="4" t="s">
        <v>873</v>
      </c>
      <c r="H845" s="70" t="s">
        <v>704</v>
      </c>
      <c r="I845" s="20">
        <v>102594.610421</v>
      </c>
      <c r="J845" s="20">
        <v>72022.081500999993</v>
      </c>
      <c r="K845" s="20">
        <v>30572.528919999997</v>
      </c>
      <c r="L845" s="20">
        <v>10752.073596</v>
      </c>
      <c r="M845" s="20">
        <v>1374.121095</v>
      </c>
      <c r="N845" s="20">
        <v>12858.367317</v>
      </c>
      <c r="O845" s="153">
        <v>9185.4095479999996</v>
      </c>
      <c r="P845" s="21">
        <v>591.27574351943042</v>
      </c>
      <c r="Q845" s="20">
        <v>13015.308653</v>
      </c>
      <c r="R845" s="20">
        <v>4594.9476249999998</v>
      </c>
      <c r="S845" s="20">
        <v>97779.448271000001</v>
      </c>
      <c r="T845" s="20">
        <v>238297.02353800001</v>
      </c>
      <c r="U845" s="20">
        <v>358529.73861</v>
      </c>
      <c r="V845" s="20">
        <v>2779.8221779999999</v>
      </c>
      <c r="W845" s="20">
        <v>168948.01720599999</v>
      </c>
      <c r="X845" s="20">
        <v>21515.338068000001</v>
      </c>
      <c r="Y845" s="20">
        <v>190463.355274</v>
      </c>
      <c r="Z845" s="20">
        <v>168066.383336</v>
      </c>
      <c r="AA845" s="21">
        <v>10818.633099408429</v>
      </c>
      <c r="AB845" s="22">
        <v>0.29799351831977067</v>
      </c>
      <c r="AC845" s="22">
        <v>8.9531111920084311E-2</v>
      </c>
      <c r="AD845" s="23">
        <v>2.5619658730713177E-2</v>
      </c>
      <c r="AE845" s="23">
        <v>5.4653461124563124E-2</v>
      </c>
      <c r="AF845" s="24">
        <v>9.3575212285057017</v>
      </c>
      <c r="AG845" s="27">
        <v>-0.42124536358555453</v>
      </c>
      <c r="AH845" s="27">
        <v>0.57875463641444547</v>
      </c>
      <c r="AI845" s="27">
        <v>0.50171727978699066</v>
      </c>
      <c r="AJ845" s="27">
        <v>-1.4415719180007989</v>
      </c>
      <c r="AK845" s="27">
        <v>5.5336437591435113</v>
      </c>
      <c r="AL845" s="27">
        <v>22.327699637490429</v>
      </c>
      <c r="AM845" s="27">
        <v>0.43053248797561994</v>
      </c>
      <c r="AN845" s="23">
        <v>0.5312344688962648</v>
      </c>
      <c r="AO845" s="23">
        <v>0.12801690404074634</v>
      </c>
      <c r="AP845" s="23">
        <v>1.1332626518964459</v>
      </c>
      <c r="AQ845" s="24">
        <v>66</v>
      </c>
      <c r="AR845" s="65" t="s">
        <v>71</v>
      </c>
      <c r="AS845" s="157">
        <v>0.3</v>
      </c>
    </row>
    <row r="846" spans="1:45" ht="18" customHeight="1" x14ac:dyDescent="0.25">
      <c r="A846" s="16">
        <v>845</v>
      </c>
      <c r="B846" s="149" t="s">
        <v>1163</v>
      </c>
      <c r="C846" s="149" t="s">
        <v>691</v>
      </c>
      <c r="D846" s="4">
        <v>243.19655499999996</v>
      </c>
      <c r="E846" s="151" t="s">
        <v>869</v>
      </c>
      <c r="F846" s="151" t="s">
        <v>891</v>
      </c>
      <c r="G846" s="4" t="s">
        <v>892</v>
      </c>
      <c r="H846" s="70" t="s">
        <v>704</v>
      </c>
      <c r="I846" s="20">
        <v>279136.15467900003</v>
      </c>
      <c r="J846" s="20">
        <v>178902.010859</v>
      </c>
      <c r="K846" s="20">
        <v>100234.14381999998</v>
      </c>
      <c r="L846" s="20">
        <v>34500.256111000002</v>
      </c>
      <c r="M846" s="20">
        <v>0</v>
      </c>
      <c r="N846" s="20">
        <v>34538.892118000003</v>
      </c>
      <c r="O846" s="153">
        <v>32093.289142000001</v>
      </c>
      <c r="P846" s="21">
        <v>2824.0383077745487</v>
      </c>
      <c r="Q846" s="20">
        <v>40867.754797000001</v>
      </c>
      <c r="R846" s="20">
        <v>28443.440943000001</v>
      </c>
      <c r="S846" s="20">
        <v>96411.379679000005</v>
      </c>
      <c r="T846" s="20">
        <v>74466.909706000006</v>
      </c>
      <c r="U846" s="20">
        <v>178563.618648</v>
      </c>
      <c r="V846" s="20">
        <v>0</v>
      </c>
      <c r="W846" s="20">
        <v>35923.937467000003</v>
      </c>
      <c r="X846" s="20">
        <v>0</v>
      </c>
      <c r="Y846" s="20">
        <v>35923.937467000003</v>
      </c>
      <c r="Z846" s="20">
        <v>142639.68118099999</v>
      </c>
      <c r="AA846" s="21">
        <v>12551.53132112994</v>
      </c>
      <c r="AB846" s="22">
        <v>0.35908692636131956</v>
      </c>
      <c r="AC846" s="22">
        <v>0.11497360196462734</v>
      </c>
      <c r="AD846" s="23">
        <v>0.17973027980164907</v>
      </c>
      <c r="AE846" s="23">
        <v>0.22499551931328152</v>
      </c>
      <c r="AF846" s="24">
        <v>100</v>
      </c>
      <c r="AG846" s="27">
        <v>1.6837642663075065</v>
      </c>
      <c r="AH846" s="27">
        <v>2.6837642663075063</v>
      </c>
      <c r="AI846" s="27">
        <v>1.5461452390351917</v>
      </c>
      <c r="AJ846" s="27">
        <v>4.6147786130659476</v>
      </c>
      <c r="AK846" s="27">
        <v>4.3775835434965646</v>
      </c>
      <c r="AL846" s="27">
        <v>9.8137266598082284</v>
      </c>
      <c r="AM846" s="27">
        <v>3.7484589568849698</v>
      </c>
      <c r="AN846" s="23">
        <v>0.2011828486620019</v>
      </c>
      <c r="AO846" s="23">
        <v>0</v>
      </c>
      <c r="AP846" s="23">
        <v>0.25185093775844175</v>
      </c>
      <c r="AQ846" s="24">
        <v>91.6</v>
      </c>
      <c r="AR846" s="65" t="s">
        <v>61</v>
      </c>
      <c r="AS846" s="157">
        <v>0.5</v>
      </c>
    </row>
    <row r="847" spans="1:45" ht="18" customHeight="1" x14ac:dyDescent="0.25">
      <c r="A847" s="16">
        <v>846</v>
      </c>
      <c r="B847" s="149" t="s">
        <v>1164</v>
      </c>
      <c r="C847" s="149" t="s">
        <v>691</v>
      </c>
      <c r="D847" s="4">
        <v>380.35525949999999</v>
      </c>
      <c r="E847" s="151" t="s">
        <v>844</v>
      </c>
      <c r="F847" s="151" t="s">
        <v>861</v>
      </c>
      <c r="G847" s="4" t="s">
        <v>862</v>
      </c>
      <c r="H847" s="70" t="s">
        <v>704</v>
      </c>
      <c r="I847" s="20">
        <v>17212</v>
      </c>
      <c r="J847" s="20">
        <v>15126.269691</v>
      </c>
      <c r="K847" s="20">
        <v>2085.7303090000009</v>
      </c>
      <c r="L847" s="20">
        <v>-9326.6213599999992</v>
      </c>
      <c r="M847" s="20">
        <v>0</v>
      </c>
      <c r="N847" s="20">
        <v>-8611.7442410000003</v>
      </c>
      <c r="O847" s="153">
        <v>-8611.7442410000003</v>
      </c>
      <c r="P847" s="21">
        <v>-350.94042320058941</v>
      </c>
      <c r="Q847" s="20">
        <v>3.84</v>
      </c>
      <c r="R847" s="20" t="e">
        <v>#N/A</v>
      </c>
      <c r="S847" s="20">
        <v>65998.970564999996</v>
      </c>
      <c r="T847" s="20">
        <v>3540.723254</v>
      </c>
      <c r="U847" s="20">
        <v>237682.12530499999</v>
      </c>
      <c r="V847" s="20">
        <v>0</v>
      </c>
      <c r="W847" s="20">
        <v>8869.2619709999999</v>
      </c>
      <c r="X847" s="20">
        <v>0</v>
      </c>
      <c r="Y847" s="20">
        <v>8869.2619709999999</v>
      </c>
      <c r="Z847" s="20">
        <v>228812.86333399999</v>
      </c>
      <c r="AA847" s="21">
        <v>9324.4389109781714</v>
      </c>
      <c r="AB847" s="22">
        <v>0.12117884667673721</v>
      </c>
      <c r="AC847" s="22">
        <v>-0.50033373466186382</v>
      </c>
      <c r="AD847" s="23">
        <v>-3.6232191335167432E-2</v>
      </c>
      <c r="AE847" s="23">
        <v>-3.763662634835948E-2</v>
      </c>
      <c r="AF847" s="24">
        <v>0</v>
      </c>
      <c r="AG847" s="27">
        <v>6.4413148219996348</v>
      </c>
      <c r="AH847" s="27">
        <v>7.4413148219996348</v>
      </c>
      <c r="AI847" s="27">
        <v>7.4408818660205975</v>
      </c>
      <c r="AJ847" s="27">
        <v>0.3012793242535054</v>
      </c>
      <c r="AK847" s="27">
        <v>3939.1327320312498</v>
      </c>
      <c r="AL847" s="27" t="e">
        <v>#N/A</v>
      </c>
      <c r="AM847" s="27">
        <v>4.8611537150087587</v>
      </c>
      <c r="AN847" s="23">
        <v>3.7315645674317027E-2</v>
      </c>
      <c r="AO847" s="23">
        <v>0</v>
      </c>
      <c r="AP847" s="23">
        <v>3.8762077628710347E-2</v>
      </c>
      <c r="AQ847" s="24" t="e">
        <v>#N/A</v>
      </c>
      <c r="AR847" s="65" t="e">
        <v>#N/A</v>
      </c>
      <c r="AS847" s="157" t="e">
        <v>#N/A</v>
      </c>
    </row>
    <row r="848" spans="1:45" ht="18" customHeight="1" x14ac:dyDescent="0.25">
      <c r="A848" s="16">
        <v>847</v>
      </c>
      <c r="B848" s="149" t="s">
        <v>1165</v>
      </c>
      <c r="C848" s="149" t="s">
        <v>691</v>
      </c>
      <c r="D848" s="4">
        <v>237.60000000000002</v>
      </c>
      <c r="E848" s="151" t="s">
        <v>844</v>
      </c>
      <c r="F848" s="151" t="s">
        <v>845</v>
      </c>
      <c r="G848" s="4" t="s">
        <v>904</v>
      </c>
      <c r="H848" s="70" t="s">
        <v>704</v>
      </c>
      <c r="I848" s="20">
        <v>365574.25904899999</v>
      </c>
      <c r="J848" s="20">
        <v>317596.02294</v>
      </c>
      <c r="K848" s="20">
        <v>47978.236108999976</v>
      </c>
      <c r="L848" s="20">
        <v>8895.8111669999998</v>
      </c>
      <c r="M848" s="20">
        <v>295.32034199999998</v>
      </c>
      <c r="N848" s="20">
        <v>15893.370493999999</v>
      </c>
      <c r="O848" s="153">
        <v>12492.317569000001</v>
      </c>
      <c r="P848" s="21">
        <v>1419.5815419318183</v>
      </c>
      <c r="Q848" s="20">
        <v>52164.002895999998</v>
      </c>
      <c r="R848" s="20">
        <v>67350.018639999995</v>
      </c>
      <c r="S848" s="20">
        <v>397173.01257999998</v>
      </c>
      <c r="T848" s="20">
        <v>101803.829377</v>
      </c>
      <c r="U848" s="20">
        <v>546072.33889699983</v>
      </c>
      <c r="V848" s="20">
        <v>30644.634296</v>
      </c>
      <c r="W848" s="20">
        <v>412244.80021199997</v>
      </c>
      <c r="X848" s="20">
        <v>0</v>
      </c>
      <c r="Y848" s="20">
        <v>412244.80021199997</v>
      </c>
      <c r="Z848" s="20">
        <v>133827.53868500001</v>
      </c>
      <c r="AA848" s="21">
        <v>15207.674850568183</v>
      </c>
      <c r="AB848" s="22">
        <v>0.13124073952528803</v>
      </c>
      <c r="AC848" s="22">
        <v>3.4171764722979538E-2</v>
      </c>
      <c r="AD848" s="23">
        <v>2.2876671604046037E-2</v>
      </c>
      <c r="AE848" s="23">
        <v>9.3346389627654389E-2</v>
      </c>
      <c r="AF848" s="24">
        <v>53.817391603860457</v>
      </c>
      <c r="AG848" s="27">
        <v>-3.6560285597900116E-2</v>
      </c>
      <c r="AH848" s="27">
        <v>0.96343971440209986</v>
      </c>
      <c r="AI848" s="27">
        <v>0.83690324173058461</v>
      </c>
      <c r="AJ848" s="27">
        <v>-24.255534112809755</v>
      </c>
      <c r="AK848" s="27">
        <v>6.0884135669801838</v>
      </c>
      <c r="AL848" s="27">
        <v>5.4279756179886336</v>
      </c>
      <c r="AM848" s="27">
        <v>3.5909676609040431</v>
      </c>
      <c r="AN848" s="23">
        <v>0.75492708721464385</v>
      </c>
      <c r="AO848" s="23">
        <v>0</v>
      </c>
      <c r="AP848" s="23">
        <v>3.080418307492987</v>
      </c>
      <c r="AQ848" s="24">
        <v>70</v>
      </c>
      <c r="AR848" s="65" t="s">
        <v>68</v>
      </c>
      <c r="AS848" s="157">
        <v>0.3</v>
      </c>
    </row>
    <row r="849" spans="1:45" ht="18" customHeight="1" x14ac:dyDescent="0.25">
      <c r="A849" s="16">
        <v>848</v>
      </c>
      <c r="B849" s="149" t="s">
        <v>1166</v>
      </c>
      <c r="C849" s="149" t="s">
        <v>691</v>
      </c>
      <c r="D849" s="4">
        <v>33.711234600000004</v>
      </c>
      <c r="E849" s="151" t="s">
        <v>844</v>
      </c>
      <c r="F849" s="151" t="s">
        <v>845</v>
      </c>
      <c r="G849" s="4" t="s">
        <v>904</v>
      </c>
      <c r="H849" s="70" t="s">
        <v>704</v>
      </c>
      <c r="I849" s="20">
        <v>347292.17423599999</v>
      </c>
      <c r="J849" s="20">
        <v>319164.928869</v>
      </c>
      <c r="K849" s="20">
        <v>28127.245366999996</v>
      </c>
      <c r="L849" s="20">
        <v>24361.728132</v>
      </c>
      <c r="M849" s="20">
        <v>27390.861089000002</v>
      </c>
      <c r="N849" s="20">
        <v>26951.250890000003</v>
      </c>
      <c r="O849" s="153">
        <v>-993.17276300000003</v>
      </c>
      <c r="P849" s="21">
        <v>-100.16801325336213</v>
      </c>
      <c r="Q849" s="20">
        <v>170515.14663800001</v>
      </c>
      <c r="R849" s="20">
        <v>121210.934662</v>
      </c>
      <c r="S849" s="20">
        <v>454662.94547500001</v>
      </c>
      <c r="T849" s="20">
        <v>4746.2592969999996</v>
      </c>
      <c r="U849" s="20">
        <v>466418.16619800002</v>
      </c>
      <c r="V849" s="20">
        <v>21404.735118000001</v>
      </c>
      <c r="W849" s="20">
        <v>829928.01989300002</v>
      </c>
      <c r="X849" s="20">
        <v>0</v>
      </c>
      <c r="Y849" s="20">
        <v>831068.52352199994</v>
      </c>
      <c r="Z849" s="20">
        <v>-364650.35732399998</v>
      </c>
      <c r="AA849" s="21">
        <v>-36777.389781553713</v>
      </c>
      <c r="AB849" s="22">
        <v>8.0990150235537184E-2</v>
      </c>
      <c r="AC849" s="22">
        <v>-2.859761424756713E-3</v>
      </c>
      <c r="AD849" s="23">
        <v>-2.1293612362825219E-3</v>
      </c>
      <c r="AE849" s="23">
        <v>2.7236303024311694E-3</v>
      </c>
      <c r="AF849" s="24">
        <v>0.98395047904585431</v>
      </c>
      <c r="AG849" s="27">
        <v>-0.45216580886904112</v>
      </c>
      <c r="AH849" s="27">
        <v>0.54783419113095888</v>
      </c>
      <c r="AI849" s="27">
        <v>0.34237643750554936</v>
      </c>
      <c r="AJ849" s="27">
        <v>-0.92545829044873607</v>
      </c>
      <c r="AK849" s="27">
        <v>1.8717687851307443</v>
      </c>
      <c r="AL849" s="27">
        <v>2.8651884848873883</v>
      </c>
      <c r="AM849" s="27">
        <v>73.171765911633884</v>
      </c>
      <c r="AN849" s="23">
        <v>1.7818099374139762</v>
      </c>
      <c r="AO849" s="23">
        <v>0</v>
      </c>
      <c r="AP849" s="23">
        <v>-2.2790832555898937</v>
      </c>
      <c r="AQ849" s="24">
        <v>36</v>
      </c>
      <c r="AR849" s="65" t="s">
        <v>80</v>
      </c>
      <c r="AS849" s="157">
        <v>0</v>
      </c>
    </row>
    <row r="850" spans="1:45" ht="18" customHeight="1" x14ac:dyDescent="0.25">
      <c r="A850" s="16">
        <v>849</v>
      </c>
      <c r="B850" s="149" t="s">
        <v>1167</v>
      </c>
      <c r="C850" s="149" t="s">
        <v>691</v>
      </c>
      <c r="D850" s="4">
        <v>22.44</v>
      </c>
      <c r="E850" s="151" t="s">
        <v>829</v>
      </c>
      <c r="F850" s="151" t="s">
        <v>857</v>
      </c>
      <c r="G850" s="4" t="s">
        <v>858</v>
      </c>
      <c r="H850" s="70" t="s">
        <v>704</v>
      </c>
      <c r="I850" s="20">
        <v>117875.167592</v>
      </c>
      <c r="J850" s="20">
        <v>82039.502464999998</v>
      </c>
      <c r="K850" s="20">
        <v>35835.665126999993</v>
      </c>
      <c r="L850" s="20">
        <v>13900.966710000001</v>
      </c>
      <c r="M850" s="20">
        <v>36.023972999999998</v>
      </c>
      <c r="N850" s="20">
        <v>11330.804108</v>
      </c>
      <c r="O850" s="153">
        <v>9026.6724840000006</v>
      </c>
      <c r="P850" s="21">
        <v>2051.5164736363636</v>
      </c>
      <c r="Q850" s="20">
        <v>35997.287447000002</v>
      </c>
      <c r="R850" s="20">
        <v>407.40100000000001</v>
      </c>
      <c r="S850" s="20">
        <v>53671.342106999997</v>
      </c>
      <c r="T850" s="20">
        <v>38947.814769999997</v>
      </c>
      <c r="U850" s="20">
        <v>100913.61917000001</v>
      </c>
      <c r="V850" s="20">
        <v>0</v>
      </c>
      <c r="W850" s="20">
        <v>50842.067151000003</v>
      </c>
      <c r="X850" s="20">
        <v>0</v>
      </c>
      <c r="Y850" s="20">
        <v>50842.067151000003</v>
      </c>
      <c r="Z850" s="20">
        <v>50071.552019000002</v>
      </c>
      <c r="AA850" s="21">
        <v>11379.898186136365</v>
      </c>
      <c r="AB850" s="22">
        <v>0.30401369397019717</v>
      </c>
      <c r="AC850" s="22">
        <v>7.6578236692260077E-2</v>
      </c>
      <c r="AD850" s="23">
        <v>8.9449497087143268E-2</v>
      </c>
      <c r="AE850" s="23">
        <v>0.18027546820547458</v>
      </c>
      <c r="AF850" s="24">
        <v>314.53510438729234</v>
      </c>
      <c r="AG850" s="27">
        <v>5.564830689509731E-2</v>
      </c>
      <c r="AH850" s="27">
        <v>1.0556483068950973</v>
      </c>
      <c r="AI850" s="27">
        <v>0.34762659447949623</v>
      </c>
      <c r="AJ850" s="27">
        <v>41.662676630994874</v>
      </c>
      <c r="AK850" s="27">
        <v>2.2790467916725525</v>
      </c>
      <c r="AL850" s="27">
        <v>289.33450725943231</v>
      </c>
      <c r="AM850" s="27">
        <v>3.0264898887933169</v>
      </c>
      <c r="AN850" s="23">
        <v>0.50381769645334984</v>
      </c>
      <c r="AO850" s="23">
        <v>0</v>
      </c>
      <c r="AP850" s="23">
        <v>1.0153882813879551</v>
      </c>
      <c r="AQ850" s="24">
        <v>65.2</v>
      </c>
      <c r="AR850" s="65" t="s">
        <v>71</v>
      </c>
      <c r="AS850" s="157">
        <v>0.3</v>
      </c>
    </row>
    <row r="851" spans="1:45" ht="18" customHeight="1" x14ac:dyDescent="0.25">
      <c r="A851" s="16">
        <v>850</v>
      </c>
      <c r="B851" s="149" t="s">
        <v>1168</v>
      </c>
      <c r="C851" s="149" t="s">
        <v>691</v>
      </c>
      <c r="D851" s="4">
        <v>54.757500000000007</v>
      </c>
      <c r="E851" s="151" t="s">
        <v>844</v>
      </c>
      <c r="F851" s="151" t="s">
        <v>856</v>
      </c>
      <c r="G851" s="4" t="s">
        <v>862</v>
      </c>
      <c r="H851" s="70" t="s">
        <v>704</v>
      </c>
      <c r="I851" s="20">
        <v>88405.372065000003</v>
      </c>
      <c r="J851" s="20">
        <v>81512.791207999995</v>
      </c>
      <c r="K851" s="20">
        <v>6892.5808569999963</v>
      </c>
      <c r="L851" s="20">
        <v>-244.598277</v>
      </c>
      <c r="M851" s="20">
        <v>12.483793</v>
      </c>
      <c r="N851" s="20">
        <v>1016.2316</v>
      </c>
      <c r="O851" s="153">
        <v>826.58331499999997</v>
      </c>
      <c r="P851" s="21">
        <v>22.643016436104642</v>
      </c>
      <c r="Q851" s="20">
        <v>387.11613999999997</v>
      </c>
      <c r="R851" s="20">
        <v>21374.492200000001</v>
      </c>
      <c r="S851" s="20">
        <v>27854.726998999999</v>
      </c>
      <c r="T851" s="20">
        <v>2139.9910150000001</v>
      </c>
      <c r="U851" s="20">
        <v>62344.375992000001</v>
      </c>
      <c r="V851" s="20">
        <v>0</v>
      </c>
      <c r="W851" s="20">
        <v>27600.54823</v>
      </c>
      <c r="X851" s="20">
        <v>0</v>
      </c>
      <c r="Y851" s="20">
        <v>90918.859372000006</v>
      </c>
      <c r="Z851" s="20">
        <v>-28574.483380000001</v>
      </c>
      <c r="AA851" s="21">
        <v>-782.7553315984112</v>
      </c>
      <c r="AB851" s="22">
        <v>7.7965633716605254E-2</v>
      </c>
      <c r="AC851" s="22">
        <v>9.3499217942576499E-3</v>
      </c>
      <c r="AD851" s="23">
        <v>1.3258346111380869E-2</v>
      </c>
      <c r="AE851" s="23">
        <v>-2.8927323164783667E-2</v>
      </c>
      <c r="AF851" s="24">
        <v>81.404073265232768</v>
      </c>
      <c r="AG851" s="27">
        <v>9.2091927624728294E-3</v>
      </c>
      <c r="AH851" s="27">
        <v>1.0092091927624729</v>
      </c>
      <c r="AI851" s="27">
        <v>0.99518352425856871</v>
      </c>
      <c r="AJ851" s="27">
        <v>347.807853554443</v>
      </c>
      <c r="AK851" s="27">
        <v>210.56417644585937</v>
      </c>
      <c r="AL851" s="27">
        <v>4.1360220976384179</v>
      </c>
      <c r="AM851" s="27">
        <v>41.311094974387075</v>
      </c>
      <c r="AN851" s="23">
        <v>1.4583329759153683</v>
      </c>
      <c r="AO851" s="23">
        <v>0</v>
      </c>
      <c r="AP851" s="23">
        <v>-3.1818198832471771</v>
      </c>
      <c r="AQ851" s="24">
        <v>58.8</v>
      </c>
      <c r="AR851" s="65" t="s">
        <v>75</v>
      </c>
      <c r="AS851" s="157">
        <v>0.2</v>
      </c>
    </row>
    <row r="852" spans="1:45" ht="18" customHeight="1" x14ac:dyDescent="0.25">
      <c r="A852" s="16">
        <v>851</v>
      </c>
      <c r="B852" s="149" t="s">
        <v>1169</v>
      </c>
      <c r="C852" s="149" t="s">
        <v>691</v>
      </c>
      <c r="D852" s="4">
        <v>139.75</v>
      </c>
      <c r="E852" s="151" t="s">
        <v>844</v>
      </c>
      <c r="F852" s="151" t="s">
        <v>845</v>
      </c>
      <c r="G852" s="4" t="s">
        <v>904</v>
      </c>
      <c r="H852" s="70" t="s">
        <v>704</v>
      </c>
      <c r="I852" s="20">
        <v>484956.92918600002</v>
      </c>
      <c r="J852" s="20">
        <v>466147.48153699999</v>
      </c>
      <c r="K852" s="20">
        <v>18809.447649000023</v>
      </c>
      <c r="L852" s="20">
        <v>-4459.6073669999996</v>
      </c>
      <c r="M852" s="20">
        <v>26.730551999999999</v>
      </c>
      <c r="N852" s="20">
        <v>16035.688729000001</v>
      </c>
      <c r="O852" s="153">
        <v>11997.365750999999</v>
      </c>
      <c r="P852" s="21">
        <v>446.4136093395349</v>
      </c>
      <c r="Q852" s="20">
        <v>290.09963599999998</v>
      </c>
      <c r="R852" s="20">
        <v>148813.01416799999</v>
      </c>
      <c r="S852" s="20">
        <v>873954.344896</v>
      </c>
      <c r="T852" s="20">
        <v>70398.652612000005</v>
      </c>
      <c r="U852" s="20">
        <v>945065.87315799994</v>
      </c>
      <c r="V852" s="20">
        <v>46548.584156999998</v>
      </c>
      <c r="W852" s="20">
        <v>661149.17788099998</v>
      </c>
      <c r="X852" s="20">
        <v>0</v>
      </c>
      <c r="Y852" s="20">
        <v>661149.17788099998</v>
      </c>
      <c r="Z852" s="20">
        <v>283916.69527700002</v>
      </c>
      <c r="AA852" s="21">
        <v>10564.342149841861</v>
      </c>
      <c r="AB852" s="22">
        <v>3.8785810691625074E-2</v>
      </c>
      <c r="AC852" s="22">
        <v>2.4739033569718391E-2</v>
      </c>
      <c r="AD852" s="23">
        <v>1.2694740220499139E-2</v>
      </c>
      <c r="AE852" s="23">
        <v>4.2256640594153537E-2</v>
      </c>
      <c r="AF852" s="24">
        <v>599.90114416642052</v>
      </c>
      <c r="AG852" s="27">
        <v>0.32187163522920198</v>
      </c>
      <c r="AH852" s="27">
        <v>1.3218716352292019</v>
      </c>
      <c r="AI852" s="27">
        <v>1.3214328543221006</v>
      </c>
      <c r="AJ852" s="27">
        <v>2.2788776042821217</v>
      </c>
      <c r="AK852" s="27">
        <v>1606.8530383712719</v>
      </c>
      <c r="AL852" s="27">
        <v>3.2588341274944939</v>
      </c>
      <c r="AM852" s="27">
        <v>6.8887245876540444</v>
      </c>
      <c r="AN852" s="23">
        <v>0.69957999400795878</v>
      </c>
      <c r="AO852" s="23">
        <v>0</v>
      </c>
      <c r="AP852" s="23">
        <v>2.3286731244739145</v>
      </c>
      <c r="AQ852" s="24">
        <v>70.399999999999991</v>
      </c>
      <c r="AR852" s="65" t="s">
        <v>68</v>
      </c>
      <c r="AS852" s="157">
        <v>0.3</v>
      </c>
    </row>
    <row r="853" spans="1:45" ht="18" customHeight="1" x14ac:dyDescent="0.25">
      <c r="A853" s="16">
        <v>852</v>
      </c>
      <c r="B853" s="149" t="s">
        <v>1170</v>
      </c>
      <c r="C853" s="149" t="s">
        <v>691</v>
      </c>
      <c r="D853" s="4">
        <v>67.5</v>
      </c>
      <c r="E853" s="151" t="s">
        <v>848</v>
      </c>
      <c r="F853" s="151" t="s">
        <v>864</v>
      </c>
      <c r="G853" s="4" t="s">
        <v>865</v>
      </c>
      <c r="H853" s="70" t="s">
        <v>704</v>
      </c>
      <c r="I853" s="20">
        <v>593475.64746799995</v>
      </c>
      <c r="J853" s="20">
        <v>498970.74184500001</v>
      </c>
      <c r="K853" s="20">
        <v>94504.905622999984</v>
      </c>
      <c r="L853" s="20">
        <v>66551.151914000002</v>
      </c>
      <c r="M853" s="20">
        <v>54738.06061</v>
      </c>
      <c r="N853" s="20">
        <v>60095.146584000002</v>
      </c>
      <c r="O853" s="153">
        <v>5357.0859739999996</v>
      </c>
      <c r="P853" s="21">
        <v>214.28343896000001</v>
      </c>
      <c r="Q853" s="20">
        <v>26063.661993000002</v>
      </c>
      <c r="R853" s="20">
        <v>56773.184566999997</v>
      </c>
      <c r="S853" s="20">
        <v>116007.591537</v>
      </c>
      <c r="T853" s="20">
        <v>844907.909216</v>
      </c>
      <c r="U853" s="20">
        <v>984888.22375999996</v>
      </c>
      <c r="V853" s="20">
        <v>173945.001647</v>
      </c>
      <c r="W853" s="20">
        <v>435975.10696499998</v>
      </c>
      <c r="X853" s="20">
        <v>431716.77464800002</v>
      </c>
      <c r="Y853" s="20">
        <v>867691.88161299995</v>
      </c>
      <c r="Z853" s="20">
        <v>117196.342147</v>
      </c>
      <c r="AA853" s="21">
        <v>4687.8536858799998</v>
      </c>
      <c r="AB853" s="22">
        <v>0.15923973633323457</v>
      </c>
      <c r="AC853" s="22">
        <v>9.0266315001389374E-3</v>
      </c>
      <c r="AD853" s="23">
        <v>5.4392832046953462E-3</v>
      </c>
      <c r="AE853" s="23">
        <v>4.5710351328888559E-2</v>
      </c>
      <c r="AF853" s="24">
        <v>1.0978676612634926</v>
      </c>
      <c r="AG853" s="27">
        <v>-0.7339123503069338</v>
      </c>
      <c r="AH853" s="27">
        <v>0.26608764969306625</v>
      </c>
      <c r="AI853" s="27">
        <v>0.20630519519826779</v>
      </c>
      <c r="AJ853" s="27">
        <v>-1.8547996870061814</v>
      </c>
      <c r="AK853" s="27">
        <v>19.144306812258773</v>
      </c>
      <c r="AL853" s="27">
        <v>10.453450022124773</v>
      </c>
      <c r="AM853" s="27">
        <v>0.70241459571457088</v>
      </c>
      <c r="AN853" s="23">
        <v>0.88100543866837955</v>
      </c>
      <c r="AO853" s="23">
        <v>3.6837051970998833</v>
      </c>
      <c r="AP853" s="23">
        <v>7.4037454217184466</v>
      </c>
      <c r="AQ853" s="24">
        <v>40.800000000000004</v>
      </c>
      <c r="AR853" s="65" t="s">
        <v>80</v>
      </c>
      <c r="AS853" s="157">
        <v>0</v>
      </c>
    </row>
    <row r="854" spans="1:45" ht="18" customHeight="1" x14ac:dyDescent="0.25">
      <c r="A854" s="16">
        <v>853</v>
      </c>
      <c r="B854" s="149" t="s">
        <v>1171</v>
      </c>
      <c r="C854" s="149" t="s">
        <v>691</v>
      </c>
      <c r="D854" s="4">
        <v>64.799246699999998</v>
      </c>
      <c r="E854" s="151" t="s">
        <v>844</v>
      </c>
      <c r="F854" s="151" t="s">
        <v>845</v>
      </c>
      <c r="G854" s="4" t="s">
        <v>904</v>
      </c>
      <c r="H854" s="70" t="s">
        <v>704</v>
      </c>
      <c r="I854" s="20">
        <v>288663.99412599998</v>
      </c>
      <c r="J854" s="20">
        <v>259505.19068100001</v>
      </c>
      <c r="K854" s="20">
        <v>29158.803445000012</v>
      </c>
      <c r="L854" s="20">
        <v>15046.095128000001</v>
      </c>
      <c r="M854" s="20">
        <v>9479.1016209999998</v>
      </c>
      <c r="N854" s="20">
        <v>15869.340859</v>
      </c>
      <c r="O854" s="153">
        <v>5836.9034389999997</v>
      </c>
      <c r="P854" s="21">
        <v>729.62141172391125</v>
      </c>
      <c r="Q854" s="20">
        <v>76329.447115999996</v>
      </c>
      <c r="R854" s="20">
        <v>94003.331508999996</v>
      </c>
      <c r="S854" s="20">
        <v>343483.40294100001</v>
      </c>
      <c r="T854" s="20">
        <v>57677.359901999997</v>
      </c>
      <c r="U854" s="20">
        <v>458886.36216600001</v>
      </c>
      <c r="V854" s="20">
        <v>131957.528135</v>
      </c>
      <c r="W854" s="20">
        <v>288190.44860599999</v>
      </c>
      <c r="X854" s="20">
        <v>26653.815404000001</v>
      </c>
      <c r="Y854" s="20">
        <v>337738.57465600001</v>
      </c>
      <c r="Z854" s="20">
        <v>121147.78750999999</v>
      </c>
      <c r="AA854" s="21">
        <v>15143.649483675248</v>
      </c>
      <c r="AB854" s="22">
        <v>0.10101295637263434</v>
      </c>
      <c r="AC854" s="22">
        <v>2.0220406970646393E-2</v>
      </c>
      <c r="AD854" s="23">
        <v>1.2719714335046041E-2</v>
      </c>
      <c r="AE854" s="23">
        <v>4.8180025066641846E-2</v>
      </c>
      <c r="AF854" s="24">
        <v>1.6741397543247205</v>
      </c>
      <c r="AG854" s="27">
        <v>0.1918625499299384</v>
      </c>
      <c r="AH854" s="27">
        <v>1.1918625499299385</v>
      </c>
      <c r="AI854" s="27">
        <v>0.92700489248427509</v>
      </c>
      <c r="AJ854" s="27">
        <v>5.2206288775435876</v>
      </c>
      <c r="AK854" s="27">
        <v>3.3998044068971534</v>
      </c>
      <c r="AL854" s="27">
        <v>3.0707847210538803</v>
      </c>
      <c r="AM854" s="27">
        <v>5.0048059518755883</v>
      </c>
      <c r="AN854" s="23">
        <v>0.73599610383240077</v>
      </c>
      <c r="AO854" s="23">
        <v>0.22001074845712634</v>
      </c>
      <c r="AP854" s="23">
        <v>2.7878228863909031</v>
      </c>
      <c r="AQ854" s="24">
        <v>71.2</v>
      </c>
      <c r="AR854" s="65" t="s">
        <v>68</v>
      </c>
      <c r="AS854" s="157">
        <v>0.3</v>
      </c>
    </row>
    <row r="855" spans="1:45" ht="18" customHeight="1" x14ac:dyDescent="0.25">
      <c r="A855" s="16">
        <v>854</v>
      </c>
      <c r="B855" s="149" t="s">
        <v>1172</v>
      </c>
      <c r="C855" s="149" t="s">
        <v>691</v>
      </c>
      <c r="D855" s="4">
        <v>0.97416900000000006</v>
      </c>
      <c r="E855" s="151" t="s">
        <v>844</v>
      </c>
      <c r="F855" s="151" t="s">
        <v>845</v>
      </c>
      <c r="G855" s="4" t="s">
        <v>904</v>
      </c>
      <c r="H855" s="70" t="s">
        <v>704</v>
      </c>
      <c r="I855" s="20">
        <v>191102.425261</v>
      </c>
      <c r="J855" s="20">
        <v>173928.44007899999</v>
      </c>
      <c r="K855" s="20">
        <v>17173.985182000011</v>
      </c>
      <c r="L855" s="20">
        <v>1927.1092679999999</v>
      </c>
      <c r="M855" s="20">
        <v>5177.3957719999999</v>
      </c>
      <c r="N855" s="20">
        <v>-1832.1393090000001</v>
      </c>
      <c r="O855" s="153">
        <v>-8750.9850669999996</v>
      </c>
      <c r="P855" s="21">
        <v>-1796.6051202614742</v>
      </c>
      <c r="Q855" s="20">
        <v>189752.00902900001</v>
      </c>
      <c r="R855" s="20">
        <v>125688.87424799999</v>
      </c>
      <c r="S855" s="20">
        <v>414666.72729299997</v>
      </c>
      <c r="T855" s="20">
        <v>24069.087544999998</v>
      </c>
      <c r="U855" s="20">
        <v>482259.47798800003</v>
      </c>
      <c r="V855" s="20">
        <v>52531.316738000001</v>
      </c>
      <c r="W855" s="20">
        <v>514561.36352299998</v>
      </c>
      <c r="X855" s="20">
        <v>0</v>
      </c>
      <c r="Y855" s="20">
        <v>514561.36352299998</v>
      </c>
      <c r="Z855" s="20">
        <v>-32301.885535000001</v>
      </c>
      <c r="AA855" s="21">
        <v>-6631.6800339571473</v>
      </c>
      <c r="AB855" s="22">
        <v>8.9867960380641293E-2</v>
      </c>
      <c r="AC855" s="22">
        <v>-4.5792119357188986E-2</v>
      </c>
      <c r="AD855" s="23">
        <v>-1.81458021385279E-2</v>
      </c>
      <c r="AE855" s="23">
        <v>0.27091251554086715</v>
      </c>
      <c r="AF855" s="24">
        <v>-0.35387275566384885</v>
      </c>
      <c r="AG855" s="27">
        <v>-0.19413551679446078</v>
      </c>
      <c r="AH855" s="27">
        <v>0.80586448320553916</v>
      </c>
      <c r="AI855" s="27">
        <v>0.43709989557726808</v>
      </c>
      <c r="AJ855" s="27">
        <v>-1.9130399035740098</v>
      </c>
      <c r="AK855" s="27">
        <v>0.91660921520160721</v>
      </c>
      <c r="AL855" s="27">
        <v>1.5204402649349125</v>
      </c>
      <c r="AM855" s="27">
        <v>7.9397453228632564</v>
      </c>
      <c r="AN855" s="23">
        <v>1.0669803021181965</v>
      </c>
      <c r="AO855" s="23">
        <v>0</v>
      </c>
      <c r="AP855" s="23">
        <v>-15.929762458153046</v>
      </c>
      <c r="AQ855" s="24">
        <v>45.199999999999996</v>
      </c>
      <c r="AR855" s="65" t="s">
        <v>78</v>
      </c>
      <c r="AS855" s="157">
        <v>0.2</v>
      </c>
    </row>
    <row r="856" spans="1:45" ht="18" customHeight="1" x14ac:dyDescent="0.25">
      <c r="A856" s="16">
        <v>855</v>
      </c>
      <c r="B856" s="149" t="s">
        <v>1173</v>
      </c>
      <c r="C856" s="149" t="s">
        <v>691</v>
      </c>
      <c r="D856" s="4">
        <v>2974.1779409999999</v>
      </c>
      <c r="E856" s="151" t="s">
        <v>844</v>
      </c>
      <c r="F856" s="151" t="s">
        <v>845</v>
      </c>
      <c r="G856" s="4" t="s">
        <v>904</v>
      </c>
      <c r="H856" s="70" t="s">
        <v>704</v>
      </c>
      <c r="I856" s="20">
        <v>4276731.1912970003</v>
      </c>
      <c r="J856" s="20">
        <v>4017972.089257</v>
      </c>
      <c r="K856" s="20">
        <v>258759.10203999985</v>
      </c>
      <c r="L856" s="20">
        <v>154066.43493799999</v>
      </c>
      <c r="M856" s="20">
        <v>218.90172699999999</v>
      </c>
      <c r="N856" s="20">
        <v>189880.030787</v>
      </c>
      <c r="O856" s="153">
        <v>146909.12344699999</v>
      </c>
      <c r="P856" s="21">
        <v>2420.3484766895458</v>
      </c>
      <c r="Q856" s="20">
        <v>440495.15022399998</v>
      </c>
      <c r="R856" s="20">
        <v>897750.32043600001</v>
      </c>
      <c r="S856" s="20">
        <v>2258571.083722</v>
      </c>
      <c r="T856" s="20">
        <v>43309.138829000003</v>
      </c>
      <c r="U856" s="20">
        <v>2320859.2547249999</v>
      </c>
      <c r="V856" s="20">
        <v>0</v>
      </c>
      <c r="W856" s="20">
        <v>1545035.9495910001</v>
      </c>
      <c r="X856" s="20">
        <v>0</v>
      </c>
      <c r="Y856" s="20">
        <v>1545035.9495910001</v>
      </c>
      <c r="Z856" s="20">
        <v>775823.30513400002</v>
      </c>
      <c r="AA856" s="21">
        <v>12781.798098732519</v>
      </c>
      <c r="AB856" s="22">
        <v>6.0503943424493375E-2</v>
      </c>
      <c r="AC856" s="22">
        <v>3.4350796642528054E-2</v>
      </c>
      <c r="AD856" s="23">
        <v>6.3299453919021614E-2</v>
      </c>
      <c r="AE856" s="23">
        <v>0.18935899769294232</v>
      </c>
      <c r="AF856" s="24">
        <v>867.42134650678202</v>
      </c>
      <c r="AG856" s="27">
        <v>0.46182429238613248</v>
      </c>
      <c r="AH856" s="27">
        <v>1.4618242923861324</v>
      </c>
      <c r="AI856" s="27">
        <v>1.1767207966774358</v>
      </c>
      <c r="AJ856" s="27">
        <v>5.99372194405752</v>
      </c>
      <c r="AK856" s="27">
        <v>9.1214899578662472</v>
      </c>
      <c r="AL856" s="27">
        <v>4.7638314283418683</v>
      </c>
      <c r="AM856" s="27">
        <v>98.74893167890194</v>
      </c>
      <c r="AN856" s="23">
        <v>0.66571721074661738</v>
      </c>
      <c r="AO856" s="23">
        <v>0</v>
      </c>
      <c r="AP856" s="23">
        <v>1.9914791671850356</v>
      </c>
      <c r="AQ856" s="24">
        <v>80.399999999999991</v>
      </c>
      <c r="AR856" s="65" t="s">
        <v>64</v>
      </c>
      <c r="AS856" s="157">
        <v>0.5</v>
      </c>
    </row>
    <row r="857" spans="1:45" ht="18" customHeight="1" x14ac:dyDescent="0.25">
      <c r="A857" s="16">
        <v>856</v>
      </c>
      <c r="B857" s="149" t="s">
        <v>1174</v>
      </c>
      <c r="C857" s="149" t="s">
        <v>691</v>
      </c>
      <c r="D857" s="4">
        <v>221.18894</v>
      </c>
      <c r="E857" s="151" t="s">
        <v>874</v>
      </c>
      <c r="F857" s="151" t="s">
        <v>878</v>
      </c>
      <c r="G857" s="4" t="s">
        <v>873</v>
      </c>
      <c r="H857" s="70" t="s">
        <v>704</v>
      </c>
      <c r="I857" s="20">
        <v>238857.278918</v>
      </c>
      <c r="J857" s="20">
        <v>146231.33895100001</v>
      </c>
      <c r="K857" s="20">
        <v>92625.939966999998</v>
      </c>
      <c r="L857" s="20">
        <v>47505.140312000003</v>
      </c>
      <c r="M857" s="20">
        <v>5191.7967269999999</v>
      </c>
      <c r="N857" s="20">
        <v>51539.242385999998</v>
      </c>
      <c r="O857" s="153">
        <v>31531.513028000001</v>
      </c>
      <c r="P857" s="21">
        <v>1126.181774374433</v>
      </c>
      <c r="Q857" s="20">
        <v>41253.977551999997</v>
      </c>
      <c r="R857" s="20">
        <v>7004.8452950000001</v>
      </c>
      <c r="S857" s="20">
        <v>291019.33372900001</v>
      </c>
      <c r="T857" s="20">
        <v>515842.13901099999</v>
      </c>
      <c r="U857" s="20">
        <v>816085.48425900005</v>
      </c>
      <c r="V857" s="20">
        <v>55313.533394999999</v>
      </c>
      <c r="W857" s="20">
        <v>104746.50657</v>
      </c>
      <c r="X857" s="20">
        <v>63581.915986</v>
      </c>
      <c r="Y857" s="20">
        <v>416673.994275</v>
      </c>
      <c r="Z857" s="20">
        <v>399411.48998399999</v>
      </c>
      <c r="AA857" s="21">
        <v>14265.40934132421</v>
      </c>
      <c r="AB857" s="22">
        <v>0.38778780528098789</v>
      </c>
      <c r="AC857" s="22">
        <v>0.13200984776697891</v>
      </c>
      <c r="AD857" s="23">
        <v>3.8637512412845326E-2</v>
      </c>
      <c r="AE857" s="23">
        <v>7.8944932278395705E-2</v>
      </c>
      <c r="AF857" s="24">
        <v>9.9270532141540837</v>
      </c>
      <c r="AG857" s="27">
        <v>1.7783201870748557</v>
      </c>
      <c r="AH857" s="27">
        <v>2.778320187074856</v>
      </c>
      <c r="AI857" s="27">
        <v>2.3844743309896144</v>
      </c>
      <c r="AJ857" s="27">
        <v>1.2822980279035257</v>
      </c>
      <c r="AK857" s="27">
        <v>3.5446603607295244</v>
      </c>
      <c r="AL857" s="27">
        <v>34.098865693507079</v>
      </c>
      <c r="AM857" s="27">
        <v>0.46304336318073952</v>
      </c>
      <c r="AN857" s="23">
        <v>0.51057640689852135</v>
      </c>
      <c r="AO857" s="23">
        <v>0.1591890007684732</v>
      </c>
      <c r="AP857" s="23">
        <v>1.0432198490125848</v>
      </c>
      <c r="AQ857" s="24">
        <v>86.4</v>
      </c>
      <c r="AR857" s="65" t="s">
        <v>64</v>
      </c>
      <c r="AS857" s="157">
        <v>0.5</v>
      </c>
    </row>
    <row r="858" spans="1:45" ht="18" customHeight="1" x14ac:dyDescent="0.25">
      <c r="A858" s="16">
        <v>857</v>
      </c>
      <c r="B858" s="149" t="s">
        <v>1175</v>
      </c>
      <c r="C858" s="149" t="s">
        <v>691</v>
      </c>
      <c r="D858" s="4">
        <v>22</v>
      </c>
      <c r="E858" s="151" t="s">
        <v>844</v>
      </c>
      <c r="F858" s="151" t="s">
        <v>879</v>
      </c>
      <c r="G858" s="4" t="s">
        <v>880</v>
      </c>
      <c r="H858" s="70" t="s">
        <v>704</v>
      </c>
      <c r="I858" s="20">
        <v>47020.315921000001</v>
      </c>
      <c r="J858" s="20">
        <v>34431.745387000003</v>
      </c>
      <c r="K858" s="20">
        <v>12588.570534000002</v>
      </c>
      <c r="L858" s="20">
        <v>930.436733</v>
      </c>
      <c r="M858" s="20">
        <v>281.704926</v>
      </c>
      <c r="N858" s="20">
        <v>899.34568000000002</v>
      </c>
      <c r="O858" s="153">
        <v>473.50325199999997</v>
      </c>
      <c r="P858" s="21">
        <v>215.22875090909091</v>
      </c>
      <c r="Q858" s="20">
        <v>8552.4712170000003</v>
      </c>
      <c r="R858" s="20">
        <v>10624.655210000001</v>
      </c>
      <c r="S858" s="20">
        <v>34521.789215999997</v>
      </c>
      <c r="T858" s="20">
        <v>6872.7354569999998</v>
      </c>
      <c r="U858" s="20">
        <v>41873.255921000004</v>
      </c>
      <c r="V858" s="20">
        <v>9243.4251069999991</v>
      </c>
      <c r="W858" s="20">
        <v>18567.304510999998</v>
      </c>
      <c r="X858" s="20">
        <v>0</v>
      </c>
      <c r="Y858" s="20">
        <v>18567.304510999998</v>
      </c>
      <c r="Z858" s="20">
        <v>23305.951410000001</v>
      </c>
      <c r="AA858" s="21">
        <v>10593.614277272727</v>
      </c>
      <c r="AB858" s="22">
        <v>0.26772620063102875</v>
      </c>
      <c r="AC858" s="22">
        <v>1.0070184402749325E-2</v>
      </c>
      <c r="AD858" s="23">
        <v>1.1308011320957052E-2</v>
      </c>
      <c r="AE858" s="23">
        <v>2.0316838547806786E-2</v>
      </c>
      <c r="AF858" s="24">
        <v>3.1925095977909881</v>
      </c>
      <c r="AG858" s="27">
        <v>0.85927845345283893</v>
      </c>
      <c r="AH858" s="27">
        <v>1.859278453452839</v>
      </c>
      <c r="AI858" s="27">
        <v>1.3986584850598405</v>
      </c>
      <c r="AJ858" s="27">
        <v>2.9471535302086087</v>
      </c>
      <c r="AK858" s="27">
        <v>4.0259411009251922</v>
      </c>
      <c r="AL858" s="27">
        <v>4.4255851123285534</v>
      </c>
      <c r="AM858" s="27">
        <v>6.8415722117034194</v>
      </c>
      <c r="AN858" s="23">
        <v>0.44341678483349667</v>
      </c>
      <c r="AO858" s="23">
        <v>0</v>
      </c>
      <c r="AP858" s="23">
        <v>0.796676530572068</v>
      </c>
      <c r="AQ858" s="24">
        <v>70.400000000000006</v>
      </c>
      <c r="AR858" s="65" t="s">
        <v>68</v>
      </c>
      <c r="AS858" s="157">
        <v>0.3</v>
      </c>
    </row>
    <row r="859" spans="1:45" ht="18" customHeight="1" x14ac:dyDescent="0.25">
      <c r="A859" s="16">
        <v>858</v>
      </c>
      <c r="B859" s="149" t="s">
        <v>1176</v>
      </c>
      <c r="C859" s="149" t="s">
        <v>691</v>
      </c>
      <c r="D859" s="4">
        <v>14.464</v>
      </c>
      <c r="E859" s="151" t="s">
        <v>829</v>
      </c>
      <c r="F859" s="151" t="s">
        <v>857</v>
      </c>
      <c r="G859" s="4" t="s">
        <v>858</v>
      </c>
      <c r="H859" s="70" t="s">
        <v>704</v>
      </c>
      <c r="I859" s="20">
        <v>56519.909037999998</v>
      </c>
      <c r="J859" s="20">
        <v>47977.286135000002</v>
      </c>
      <c r="K859" s="20">
        <v>8542.6229030000031</v>
      </c>
      <c r="L859" s="20">
        <v>2612.8084269999999</v>
      </c>
      <c r="M859" s="20">
        <v>0</v>
      </c>
      <c r="N859" s="20">
        <v>2658.4122480000001</v>
      </c>
      <c r="O859" s="153">
        <v>2103.6392409999999</v>
      </c>
      <c r="P859" s="21">
        <v>1643.4681570312498</v>
      </c>
      <c r="Q859" s="20">
        <v>4115.9769249999999</v>
      </c>
      <c r="R859" s="20">
        <v>16662.609039999999</v>
      </c>
      <c r="S859" s="20">
        <v>24087.838363999999</v>
      </c>
      <c r="T859" s="20">
        <v>4567.5654990000003</v>
      </c>
      <c r="U859" s="20">
        <v>28772.340362999999</v>
      </c>
      <c r="V859" s="20">
        <v>0</v>
      </c>
      <c r="W859" s="20">
        <v>14352.489061</v>
      </c>
      <c r="X859" s="20">
        <v>0</v>
      </c>
      <c r="Y859" s="20">
        <v>14352.489061</v>
      </c>
      <c r="Z859" s="20">
        <v>14419.851301999999</v>
      </c>
      <c r="AA859" s="21">
        <v>11265.5088296875</v>
      </c>
      <c r="AB859" s="22">
        <v>0.15114360671133681</v>
      </c>
      <c r="AC859" s="22">
        <v>3.7219437837128527E-2</v>
      </c>
      <c r="AD859" s="23">
        <v>7.3113247461273262E-2</v>
      </c>
      <c r="AE859" s="23">
        <v>0.14588494686545278</v>
      </c>
      <c r="AF859" s="24">
        <v>100</v>
      </c>
      <c r="AG859" s="27">
        <v>0.67830389987572615</v>
      </c>
      <c r="AH859" s="27">
        <v>1.6783038998757263</v>
      </c>
      <c r="AI859" s="27">
        <v>1.3915259822959569</v>
      </c>
      <c r="AJ859" s="27">
        <v>5.8056375050233777</v>
      </c>
      <c r="AK859" s="27">
        <v>11.656354495962098</v>
      </c>
      <c r="AL859" s="27">
        <v>3.3920203554148807</v>
      </c>
      <c r="AM859" s="27">
        <v>12.374186872716807</v>
      </c>
      <c r="AN859" s="23">
        <v>0.49882939239300422</v>
      </c>
      <c r="AO859" s="23">
        <v>0</v>
      </c>
      <c r="AP859" s="23">
        <v>0.99532850654356919</v>
      </c>
      <c r="AQ859" s="24">
        <v>73.599999999999994</v>
      </c>
      <c r="AR859" s="65" t="s">
        <v>68</v>
      </c>
      <c r="AS859" s="157">
        <v>0.3</v>
      </c>
    </row>
    <row r="860" spans="1:45" ht="18" customHeight="1" x14ac:dyDescent="0.25">
      <c r="A860" s="16">
        <v>859</v>
      </c>
      <c r="B860" s="149" t="s">
        <v>1177</v>
      </c>
      <c r="C860" s="149" t="s">
        <v>691</v>
      </c>
      <c r="D860" s="4">
        <v>13.197141999999999</v>
      </c>
      <c r="E860" s="151" t="s">
        <v>844</v>
      </c>
      <c r="F860" s="151" t="s">
        <v>856</v>
      </c>
      <c r="G860" s="4" t="s">
        <v>862</v>
      </c>
      <c r="H860" s="70" t="s">
        <v>704</v>
      </c>
      <c r="I860" s="20">
        <v>88444.707913999999</v>
      </c>
      <c r="J860" s="20">
        <v>83008.132163999995</v>
      </c>
      <c r="K860" s="20">
        <v>5436.5757499999945</v>
      </c>
      <c r="L860" s="20">
        <v>1427.024944</v>
      </c>
      <c r="M860" s="20">
        <v>1117.9060050000001</v>
      </c>
      <c r="N860" s="20">
        <v>2192.163505</v>
      </c>
      <c r="O860" s="153">
        <v>846.92200000000003</v>
      </c>
      <c r="P860" s="21">
        <v>449.22256652235762</v>
      </c>
      <c r="Q860" s="20">
        <v>724.80445999999995</v>
      </c>
      <c r="R860" s="20">
        <v>4189.9946959999997</v>
      </c>
      <c r="S860" s="20">
        <v>13779.420744999999</v>
      </c>
      <c r="T860" s="20">
        <v>32327.457589000001</v>
      </c>
      <c r="U860" s="20">
        <v>52968.070810999998</v>
      </c>
      <c r="V860" s="20">
        <v>5226.9600039999996</v>
      </c>
      <c r="W860" s="20">
        <v>22593.237795000001</v>
      </c>
      <c r="X860" s="20">
        <v>4429.4999930000004</v>
      </c>
      <c r="Y860" s="20">
        <v>33382.471845</v>
      </c>
      <c r="Z860" s="20">
        <v>19585.598966000001</v>
      </c>
      <c r="AA860" s="21">
        <v>10388.551760828215</v>
      </c>
      <c r="AB860" s="22">
        <v>6.1468638183375508E-2</v>
      </c>
      <c r="AC860" s="22">
        <v>9.5757227309011209E-3</v>
      </c>
      <c r="AD860" s="23">
        <v>1.598929292746901E-2</v>
      </c>
      <c r="AE860" s="23">
        <v>4.3242078093717259E-2</v>
      </c>
      <c r="AF860" s="24">
        <v>1.9609551207303872</v>
      </c>
      <c r="AG860" s="27">
        <v>-0.39010863028895065</v>
      </c>
      <c r="AH860" s="27">
        <v>0.6098913697110494</v>
      </c>
      <c r="AI860" s="27">
        <v>0.57781077698784078</v>
      </c>
      <c r="AJ860" s="27">
        <v>-10.034779189568042</v>
      </c>
      <c r="AK860" s="27">
        <v>114.52486393916506</v>
      </c>
      <c r="AL860" s="27">
        <v>21.108548895881466</v>
      </c>
      <c r="AM860" s="27">
        <v>2.7359005164728729</v>
      </c>
      <c r="AN860" s="23">
        <v>0.63023763814458933</v>
      </c>
      <c r="AO860" s="23">
        <v>0.22616106868569485</v>
      </c>
      <c r="AP860" s="23">
        <v>1.7044396703389539</v>
      </c>
      <c r="AQ860" s="24">
        <v>61.2</v>
      </c>
      <c r="AR860" s="65" t="s">
        <v>73</v>
      </c>
      <c r="AS860" s="157">
        <v>0.3</v>
      </c>
    </row>
    <row r="861" spans="1:45" ht="18" customHeight="1" x14ac:dyDescent="0.25">
      <c r="A861" s="16">
        <v>860</v>
      </c>
      <c r="B861" s="149" t="s">
        <v>1178</v>
      </c>
      <c r="C861" s="149" t="s">
        <v>691</v>
      </c>
      <c r="D861" s="4">
        <v>7.2371400000000001</v>
      </c>
      <c r="E861" s="151" t="s">
        <v>848</v>
      </c>
      <c r="F861" s="151" t="s">
        <v>894</v>
      </c>
      <c r="G861" s="4" t="s">
        <v>893</v>
      </c>
      <c r="H861" s="70" t="s">
        <v>704</v>
      </c>
      <c r="I861" s="20">
        <v>259132.92653200001</v>
      </c>
      <c r="J861" s="20">
        <v>270000.871155</v>
      </c>
      <c r="K861" s="20">
        <v>-10867.944623000003</v>
      </c>
      <c r="L861" s="20">
        <v>-35346.067744</v>
      </c>
      <c r="M861" s="20">
        <v>8637.0882820000006</v>
      </c>
      <c r="N861" s="20">
        <v>-42908.703232</v>
      </c>
      <c r="O861" s="153">
        <v>-51545.791513999997</v>
      </c>
      <c r="P861" s="21">
        <v>-25895.511001592542</v>
      </c>
      <c r="Q861" s="20">
        <v>121057.359582</v>
      </c>
      <c r="R861" s="20">
        <v>18088.597538000002</v>
      </c>
      <c r="S861" s="20">
        <v>158221.45434600001</v>
      </c>
      <c r="T861" s="20">
        <v>74051.223417999994</v>
      </c>
      <c r="U861" s="20">
        <v>242017.17190399999</v>
      </c>
      <c r="V861" s="20">
        <v>84235.533290000007</v>
      </c>
      <c r="W861" s="20">
        <v>206758.96747999999</v>
      </c>
      <c r="X861" s="20">
        <v>44114.37</v>
      </c>
      <c r="Y861" s="20">
        <v>250873.33747999999</v>
      </c>
      <c r="Z861" s="20">
        <v>-8856.1655759999994</v>
      </c>
      <c r="AA861" s="21">
        <v>-4449.1495109342741</v>
      </c>
      <c r="AB861" s="22">
        <v>-4.1939651469408826E-2</v>
      </c>
      <c r="AC861" s="22">
        <v>-0.19891641021402454</v>
      </c>
      <c r="AD861" s="23">
        <v>-0.2129840255072746</v>
      </c>
      <c r="AE861" s="23">
        <v>5.8203283431926653</v>
      </c>
      <c r="AF861" s="24">
        <v>-4.967959320437104</v>
      </c>
      <c r="AG861" s="27">
        <v>-0.23475408939007719</v>
      </c>
      <c r="AH861" s="27">
        <v>0.76524591060992286</v>
      </c>
      <c r="AI861" s="27">
        <v>0.17974598740243239</v>
      </c>
      <c r="AJ861" s="27">
        <v>-5.3388175413231114</v>
      </c>
      <c r="AK861" s="27">
        <v>2.230354867207482</v>
      </c>
      <c r="AL861" s="27">
        <v>14.325761076148721</v>
      </c>
      <c r="AM861" s="27">
        <v>3.4993740085732505</v>
      </c>
      <c r="AN861" s="23">
        <v>1.0365931289351358</v>
      </c>
      <c r="AO861" s="23">
        <v>-4.9812042945029065</v>
      </c>
      <c r="AP861" s="23">
        <v>-28.327534679326778</v>
      </c>
      <c r="AQ861" s="24">
        <v>40</v>
      </c>
      <c r="AR861" s="65" t="s">
        <v>80</v>
      </c>
      <c r="AS861" s="157">
        <v>0</v>
      </c>
    </row>
    <row r="862" spans="1:45" ht="18" customHeight="1" x14ac:dyDescent="0.25">
      <c r="A862" s="16">
        <v>861</v>
      </c>
      <c r="B862" s="149" t="s">
        <v>1179</v>
      </c>
      <c r="C862" s="149" t="s">
        <v>691</v>
      </c>
      <c r="D862" s="4">
        <v>13.064662</v>
      </c>
      <c r="E862" s="151" t="s">
        <v>848</v>
      </c>
      <c r="F862" s="151" t="s">
        <v>894</v>
      </c>
      <c r="G862" s="4" t="s">
        <v>893</v>
      </c>
      <c r="H862" s="70" t="s">
        <v>704</v>
      </c>
      <c r="I862" s="20">
        <v>49616.805066000001</v>
      </c>
      <c r="J862" s="20">
        <v>43254.827523</v>
      </c>
      <c r="K862" s="20">
        <v>6361.9775429999972</v>
      </c>
      <c r="L862" s="20">
        <v>864.90528400000005</v>
      </c>
      <c r="M862" s="20">
        <v>677.460509</v>
      </c>
      <c r="N862" s="20">
        <v>1135.3428610000001</v>
      </c>
      <c r="O862" s="153">
        <v>326.30820599999998</v>
      </c>
      <c r="P862" s="21">
        <v>324.69318211217404</v>
      </c>
      <c r="Q862" s="20">
        <v>13768.263387999999</v>
      </c>
      <c r="R862" s="20">
        <v>1937.1776030000001</v>
      </c>
      <c r="S862" s="20">
        <v>16903.970464999999</v>
      </c>
      <c r="T862" s="20">
        <v>14222.582532</v>
      </c>
      <c r="U862" s="20">
        <v>31205.966329999999</v>
      </c>
      <c r="V862" s="20">
        <v>10075.862653</v>
      </c>
      <c r="W862" s="20">
        <v>18280.554995999999</v>
      </c>
      <c r="X862" s="20">
        <v>670</v>
      </c>
      <c r="Y862" s="20">
        <v>18950.554995999999</v>
      </c>
      <c r="Z862" s="20">
        <v>12255.411334</v>
      </c>
      <c r="AA862" s="21">
        <v>12194.754624497747</v>
      </c>
      <c r="AB862" s="22">
        <v>0.12822223306271593</v>
      </c>
      <c r="AC862" s="22">
        <v>6.5765662574594754E-3</v>
      </c>
      <c r="AD862" s="23">
        <v>1.0456596746574776E-2</v>
      </c>
      <c r="AE862" s="23">
        <v>2.6625642918628779E-2</v>
      </c>
      <c r="AF862" s="24">
        <v>1.6758805065639628</v>
      </c>
      <c r="AG862" s="27">
        <v>-7.5303213239489353E-2</v>
      </c>
      <c r="AH862" s="27">
        <v>0.92469678676051059</v>
      </c>
      <c r="AI862" s="27">
        <v>0.17153237840350738</v>
      </c>
      <c r="AJ862" s="27">
        <v>-36.0434132075831</v>
      </c>
      <c r="AK862" s="27">
        <v>3.141632775612035</v>
      </c>
      <c r="AL862" s="27">
        <v>25.61293553526594</v>
      </c>
      <c r="AM862" s="27">
        <v>3.4885932252011909</v>
      </c>
      <c r="AN862" s="23">
        <v>0.60727345519762976</v>
      </c>
      <c r="AO862" s="23">
        <v>5.4669727660729694E-2</v>
      </c>
      <c r="AP862" s="23">
        <v>1.5463010158970156</v>
      </c>
      <c r="AQ862" s="24">
        <v>55.2</v>
      </c>
      <c r="AR862" s="65" t="s">
        <v>77</v>
      </c>
      <c r="AS862" s="157">
        <v>0.2</v>
      </c>
    </row>
    <row r="863" spans="1:45" ht="18" customHeight="1" x14ac:dyDescent="0.25">
      <c r="A863" s="16">
        <v>862</v>
      </c>
      <c r="B863" s="149" t="s">
        <v>1180</v>
      </c>
      <c r="C863" s="149" t="s">
        <v>691</v>
      </c>
      <c r="D863" s="4">
        <v>69.72</v>
      </c>
      <c r="E863" s="151" t="s">
        <v>848</v>
      </c>
      <c r="F863" s="151" t="s">
        <v>887</v>
      </c>
      <c r="G863" s="4" t="s">
        <v>882</v>
      </c>
      <c r="H863" s="70" t="s">
        <v>704</v>
      </c>
      <c r="I863" s="20">
        <v>340094.17915400001</v>
      </c>
      <c r="J863" s="20">
        <v>292096.51126200001</v>
      </c>
      <c r="K863" s="20">
        <v>47997.667892000005</v>
      </c>
      <c r="L863" s="20">
        <v>19841.008221</v>
      </c>
      <c r="M863" s="20">
        <v>4917.7770200000004</v>
      </c>
      <c r="N863" s="20">
        <v>19507.111064000001</v>
      </c>
      <c r="O863" s="153">
        <v>11480.086442</v>
      </c>
      <c r="P863" s="21">
        <v>6833.3847869047622</v>
      </c>
      <c r="Q863" s="20">
        <v>13698.51057</v>
      </c>
      <c r="R863" s="20">
        <v>47622.462116000002</v>
      </c>
      <c r="S863" s="20">
        <v>85546.573873000001</v>
      </c>
      <c r="T863" s="20">
        <v>123226.795941</v>
      </c>
      <c r="U863" s="20">
        <v>212062.35331499999</v>
      </c>
      <c r="V863" s="20">
        <v>31428.324499999999</v>
      </c>
      <c r="W863" s="20">
        <v>90876.833337000004</v>
      </c>
      <c r="X863" s="20">
        <v>30322.579902000001</v>
      </c>
      <c r="Y863" s="20">
        <v>121199.413239</v>
      </c>
      <c r="Z863" s="20">
        <v>90862.940075999999</v>
      </c>
      <c r="AA863" s="21">
        <v>54085.083378571428</v>
      </c>
      <c r="AB863" s="22">
        <v>0.14113051864456022</v>
      </c>
      <c r="AC863" s="22">
        <v>3.3755609903578017E-2</v>
      </c>
      <c r="AD863" s="23">
        <v>5.4135428861092287E-2</v>
      </c>
      <c r="AE863" s="23">
        <v>0.12634509110532605</v>
      </c>
      <c r="AF863" s="24">
        <v>3.9666522057968376</v>
      </c>
      <c r="AG863" s="27">
        <v>-5.8653666377587309E-2</v>
      </c>
      <c r="AH863" s="27">
        <v>0.94134633362241271</v>
      </c>
      <c r="AI863" s="27">
        <v>0.79060923080984447</v>
      </c>
      <c r="AJ863" s="27">
        <v>-63.804432307837814</v>
      </c>
      <c r="AK863" s="27">
        <v>21.323231439606065</v>
      </c>
      <c r="AL863" s="27">
        <v>7.1414656874646667</v>
      </c>
      <c r="AM863" s="27">
        <v>2.7599044230350223</v>
      </c>
      <c r="AN863" s="23">
        <v>0.57152724820972312</v>
      </c>
      <c r="AO863" s="23">
        <v>0.3337177938182217</v>
      </c>
      <c r="AP863" s="23">
        <v>1.3338706973120815</v>
      </c>
      <c r="AQ863" s="24">
        <v>62.400000000000006</v>
      </c>
      <c r="AR863" s="65" t="s">
        <v>73</v>
      </c>
      <c r="AS863" s="157">
        <v>0.3</v>
      </c>
    </row>
    <row r="864" spans="1:45" ht="18" customHeight="1" x14ac:dyDescent="0.25">
      <c r="A864" s="16">
        <v>863</v>
      </c>
      <c r="B864" s="149" t="s">
        <v>1181</v>
      </c>
      <c r="C864" s="149" t="s">
        <v>691</v>
      </c>
      <c r="D864" s="4">
        <v>39</v>
      </c>
      <c r="E864" s="151" t="s">
        <v>844</v>
      </c>
      <c r="F864" s="151" t="s">
        <v>856</v>
      </c>
      <c r="G864" s="4" t="s">
        <v>862</v>
      </c>
      <c r="H864" s="70" t="s">
        <v>704</v>
      </c>
      <c r="I864" s="20">
        <v>282386.31381800002</v>
      </c>
      <c r="J864" s="20">
        <v>243989.148502</v>
      </c>
      <c r="K864" s="20">
        <v>38397.165316000013</v>
      </c>
      <c r="L864" s="20">
        <v>10893.58028</v>
      </c>
      <c r="M864" s="20">
        <v>930.50358200000005</v>
      </c>
      <c r="N864" s="20">
        <v>12944.133114</v>
      </c>
      <c r="O864" s="153">
        <v>9589.7228469999991</v>
      </c>
      <c r="P864" s="21">
        <v>1475.3419764615385</v>
      </c>
      <c r="Q864" s="20">
        <v>56504.028017999997</v>
      </c>
      <c r="R864" s="20">
        <v>63400.770410999998</v>
      </c>
      <c r="S864" s="20">
        <v>171000.565045</v>
      </c>
      <c r="T864" s="20">
        <v>36309.41446</v>
      </c>
      <c r="U864" s="20">
        <v>272062.43657800002</v>
      </c>
      <c r="V864" s="20">
        <v>0</v>
      </c>
      <c r="W864" s="20">
        <v>98453.107457000006</v>
      </c>
      <c r="X864" s="20">
        <v>0</v>
      </c>
      <c r="Y864" s="20">
        <v>193223.51093700001</v>
      </c>
      <c r="Z864" s="20">
        <v>78838.925640999994</v>
      </c>
      <c r="AA864" s="21">
        <v>12129.06548323077</v>
      </c>
      <c r="AB864" s="22">
        <v>0.13597388909133626</v>
      </c>
      <c r="AC864" s="22">
        <v>3.3959587904039301E-2</v>
      </c>
      <c r="AD864" s="23">
        <v>3.5248242894607158E-2</v>
      </c>
      <c r="AE864" s="23">
        <v>0.12163690421997439</v>
      </c>
      <c r="AF864" s="24">
        <v>13.910890150662526</v>
      </c>
      <c r="AG864" s="27">
        <v>0.73687321265797057</v>
      </c>
      <c r="AH864" s="27">
        <v>1.7368732126579705</v>
      </c>
      <c r="AI864" s="27">
        <v>1.1629550349846201</v>
      </c>
      <c r="AJ864" s="27">
        <v>3.8924356994242797</v>
      </c>
      <c r="AK864" s="27">
        <v>4.3180841625003179</v>
      </c>
      <c r="AL864" s="27">
        <v>4.4539886816423628</v>
      </c>
      <c r="AM864" s="27">
        <v>7.7772202614032464</v>
      </c>
      <c r="AN864" s="23">
        <v>0.7102175271506217</v>
      </c>
      <c r="AO864" s="23">
        <v>0</v>
      </c>
      <c r="AP864" s="23">
        <v>2.450864333398711</v>
      </c>
      <c r="AQ864" s="24">
        <v>66.400000000000006</v>
      </c>
      <c r="AR864" s="65" t="s">
        <v>71</v>
      </c>
      <c r="AS864" s="157">
        <v>0.3</v>
      </c>
    </row>
    <row r="865" spans="1:45" ht="18" customHeight="1" x14ac:dyDescent="0.25">
      <c r="A865" s="16">
        <v>864</v>
      </c>
      <c r="B865" s="149" t="s">
        <v>1182</v>
      </c>
      <c r="C865" s="149" t="s">
        <v>691</v>
      </c>
      <c r="D865" s="4">
        <v>34.020000000000003</v>
      </c>
      <c r="E865" s="151" t="s">
        <v>844</v>
      </c>
      <c r="F865" s="151" t="s">
        <v>845</v>
      </c>
      <c r="G865" s="4" t="s">
        <v>904</v>
      </c>
      <c r="H865" s="70" t="s">
        <v>704</v>
      </c>
      <c r="I865" s="20">
        <v>324665.66642199998</v>
      </c>
      <c r="J865" s="20">
        <v>315742.04807100003</v>
      </c>
      <c r="K865" s="20">
        <v>8923.6183510000137</v>
      </c>
      <c r="L865" s="20">
        <v>-4458.3485309999996</v>
      </c>
      <c r="M865" s="20">
        <v>1931.602126</v>
      </c>
      <c r="N865" s="20">
        <v>3489.046026</v>
      </c>
      <c r="O865" s="153">
        <v>1245.9551200000001</v>
      </c>
      <c r="P865" s="21">
        <v>296.65598095238096</v>
      </c>
      <c r="Q865" s="20">
        <v>58772.364043000001</v>
      </c>
      <c r="R865" s="20">
        <v>21210.920093000001</v>
      </c>
      <c r="S865" s="20">
        <v>92245.295419000002</v>
      </c>
      <c r="T865" s="20">
        <v>37475.159724999998</v>
      </c>
      <c r="U865" s="20">
        <v>133344.15319400001</v>
      </c>
      <c r="V865" s="20">
        <v>58070.5</v>
      </c>
      <c r="W865" s="20">
        <v>74297.738652999993</v>
      </c>
      <c r="X865" s="20">
        <v>9134.0971709999994</v>
      </c>
      <c r="Y865" s="20">
        <v>83431.835823999994</v>
      </c>
      <c r="Z865" s="20">
        <v>49912.317369999997</v>
      </c>
      <c r="AA865" s="21">
        <v>11883.885088095238</v>
      </c>
      <c r="AB865" s="22">
        <v>2.7485562145647725E-2</v>
      </c>
      <c r="AC865" s="22">
        <v>3.8376559299636856E-3</v>
      </c>
      <c r="AD865" s="23">
        <v>9.3439051518613078E-3</v>
      </c>
      <c r="AE865" s="23">
        <v>2.4962878616990172E-2</v>
      </c>
      <c r="AF865" s="24">
        <v>1.8062964308416793</v>
      </c>
      <c r="AG865" s="27">
        <v>0.24156262480372709</v>
      </c>
      <c r="AH865" s="27">
        <v>1.241562624803727</v>
      </c>
      <c r="AI865" s="27">
        <v>0.45052422836624828</v>
      </c>
      <c r="AJ865" s="27">
        <v>18.089686003225193</v>
      </c>
      <c r="AK865" s="27">
        <v>5.3722876935831891</v>
      </c>
      <c r="AL865" s="27">
        <v>15.306533851360165</v>
      </c>
      <c r="AM865" s="27">
        <v>8.6634898638047098</v>
      </c>
      <c r="AN865" s="23">
        <v>0.62568799475306969</v>
      </c>
      <c r="AO865" s="23">
        <v>0.18300286687329981</v>
      </c>
      <c r="AP865" s="23">
        <v>1.6715680661653078</v>
      </c>
      <c r="AQ865" s="24">
        <v>74</v>
      </c>
      <c r="AR865" s="65" t="s">
        <v>68</v>
      </c>
      <c r="AS865" s="157">
        <v>0.3</v>
      </c>
    </row>
    <row r="866" spans="1:45" ht="18" customHeight="1" x14ac:dyDescent="0.25">
      <c r="A866" s="16">
        <v>865</v>
      </c>
      <c r="B866" s="149" t="s">
        <v>1183</v>
      </c>
      <c r="C866" s="149" t="s">
        <v>691</v>
      </c>
      <c r="D866" s="4">
        <v>20.680000000000003</v>
      </c>
      <c r="E866" s="151" t="s">
        <v>844</v>
      </c>
      <c r="F866" s="151" t="s">
        <v>856</v>
      </c>
      <c r="G866" s="4" t="s">
        <v>862</v>
      </c>
      <c r="H866" s="70" t="s">
        <v>704</v>
      </c>
      <c r="I866" s="20">
        <v>39846.447323</v>
      </c>
      <c r="J866" s="20">
        <v>64610.306725000002</v>
      </c>
      <c r="K866" s="20">
        <v>-24763.859402000006</v>
      </c>
      <c r="L866" s="20">
        <v>-26887.751623</v>
      </c>
      <c r="M866" s="20">
        <v>0</v>
      </c>
      <c r="N866" s="20">
        <v>983.18615499999999</v>
      </c>
      <c r="O866" s="153">
        <v>803.32432900000003</v>
      </c>
      <c r="P866" s="21">
        <v>365.14742227272728</v>
      </c>
      <c r="Q866" s="20">
        <v>837.96188400000005</v>
      </c>
      <c r="R866" s="20">
        <v>370.79220600000002</v>
      </c>
      <c r="S866" s="20">
        <v>4525.8265650000003</v>
      </c>
      <c r="T866" s="20">
        <v>8897.3168939999996</v>
      </c>
      <c r="U866" s="20">
        <v>17421.739384</v>
      </c>
      <c r="V866" s="20">
        <v>0</v>
      </c>
      <c r="W866" s="20">
        <v>13203.157737</v>
      </c>
      <c r="X866" s="20">
        <v>0</v>
      </c>
      <c r="Y866" s="20">
        <v>13753.157737</v>
      </c>
      <c r="Z866" s="20">
        <v>3668.581647</v>
      </c>
      <c r="AA866" s="21">
        <v>1667.5371122727272</v>
      </c>
      <c r="AB866" s="22">
        <v>-0.6214822415976321</v>
      </c>
      <c r="AC866" s="22">
        <v>2.0160500696289392E-2</v>
      </c>
      <c r="AD866" s="23">
        <v>4.6110454949048731E-2</v>
      </c>
      <c r="AE866" s="23">
        <v>0.21897409034276838</v>
      </c>
      <c r="AF866" s="24">
        <v>100</v>
      </c>
      <c r="AG866" s="27">
        <v>-0.65721635269743039</v>
      </c>
      <c r="AH866" s="27">
        <v>0.34278364730256955</v>
      </c>
      <c r="AI866" s="27">
        <v>0.27931686907483322</v>
      </c>
      <c r="AJ866" s="27">
        <v>-4.5920164314549234</v>
      </c>
      <c r="AK866" s="27">
        <v>77.104111724728511</v>
      </c>
      <c r="AL866" s="27">
        <v>107.46301210818869</v>
      </c>
      <c r="AM866" s="27">
        <v>4.4784790513498374</v>
      </c>
      <c r="AN866" s="23">
        <v>0.7894250645047991</v>
      </c>
      <c r="AO866" s="23">
        <v>0</v>
      </c>
      <c r="AP866" s="23">
        <v>3.7489032711720371</v>
      </c>
      <c r="AQ866" s="24">
        <v>56</v>
      </c>
      <c r="AR866" s="65" t="s">
        <v>75</v>
      </c>
      <c r="AS866" s="157">
        <v>0.2</v>
      </c>
    </row>
    <row r="867" spans="1:45" ht="18" customHeight="1" x14ac:dyDescent="0.25">
      <c r="A867" s="16">
        <v>866</v>
      </c>
      <c r="B867" s="149" t="s">
        <v>1184</v>
      </c>
      <c r="C867" s="149" t="s">
        <v>691</v>
      </c>
      <c r="D867" s="4">
        <v>39.996630400000001</v>
      </c>
      <c r="E867" s="151" t="s">
        <v>869</v>
      </c>
      <c r="F867" s="151" t="s">
        <v>891</v>
      </c>
      <c r="G867" s="4" t="s">
        <v>892</v>
      </c>
      <c r="H867" s="70" t="s">
        <v>704</v>
      </c>
      <c r="I867" s="20">
        <v>260879.77254100001</v>
      </c>
      <c r="J867" s="20">
        <v>230216.182886</v>
      </c>
      <c r="K867" s="20">
        <v>30663.589654999996</v>
      </c>
      <c r="L867" s="20">
        <v>5975.414307</v>
      </c>
      <c r="M867" s="20">
        <v>0.75342500000000001</v>
      </c>
      <c r="N867" s="20">
        <v>8074.465209</v>
      </c>
      <c r="O867" s="153">
        <v>6513.5697479999999</v>
      </c>
      <c r="P867" s="21">
        <v>3354.7710261312413</v>
      </c>
      <c r="Q867" s="20">
        <v>33655.405610000002</v>
      </c>
      <c r="R867" s="20">
        <v>32640.309773000001</v>
      </c>
      <c r="S867" s="20">
        <v>89773.855402000001</v>
      </c>
      <c r="T867" s="20">
        <v>5207.8913080000002</v>
      </c>
      <c r="U867" s="20">
        <v>95481.746710000007</v>
      </c>
      <c r="V867" s="20">
        <v>0</v>
      </c>
      <c r="W867" s="20">
        <v>40121.727473999999</v>
      </c>
      <c r="X867" s="20">
        <v>0</v>
      </c>
      <c r="Y867" s="20">
        <v>40121.727473999999</v>
      </c>
      <c r="Z867" s="20">
        <v>55360.019236</v>
      </c>
      <c r="AA867" s="21">
        <v>28512.811825808207</v>
      </c>
      <c r="AB867" s="22">
        <v>0.11753916126318643</v>
      </c>
      <c r="AC867" s="22">
        <v>2.4967707095713308E-2</v>
      </c>
      <c r="AD867" s="23">
        <v>6.8217957593331505E-2</v>
      </c>
      <c r="AE867" s="23">
        <v>0.11765837219515088</v>
      </c>
      <c r="AF867" s="24">
        <v>10717.012587848823</v>
      </c>
      <c r="AG867" s="27">
        <v>1.2375371414447687</v>
      </c>
      <c r="AH867" s="27">
        <v>2.2375371414447689</v>
      </c>
      <c r="AI867" s="27">
        <v>1.3987047249739264</v>
      </c>
      <c r="AJ867" s="27">
        <v>5.2541508980098266</v>
      </c>
      <c r="AK867" s="27">
        <v>6.8403924633609545</v>
      </c>
      <c r="AL867" s="27">
        <v>7.9925642359190858</v>
      </c>
      <c r="AM867" s="27">
        <v>50.093167678107001</v>
      </c>
      <c r="AN867" s="23">
        <v>0.42020311584641301</v>
      </c>
      <c r="AO867" s="23">
        <v>0</v>
      </c>
      <c r="AP867" s="23">
        <v>0.72474193520347063</v>
      </c>
      <c r="AQ867" s="24">
        <v>86</v>
      </c>
      <c r="AR867" s="65" t="s">
        <v>64</v>
      </c>
      <c r="AS867" s="157">
        <v>0.5</v>
      </c>
    </row>
    <row r="868" spans="1:45" ht="18" customHeight="1" x14ac:dyDescent="0.25">
      <c r="A868" s="16">
        <v>867</v>
      </c>
      <c r="B868" s="149" t="s">
        <v>1185</v>
      </c>
      <c r="C868" s="149" t="s">
        <v>691</v>
      </c>
      <c r="D868" s="4">
        <v>393.20099999999996</v>
      </c>
      <c r="E868" s="151" t="s">
        <v>874</v>
      </c>
      <c r="F868" s="151" t="s">
        <v>878</v>
      </c>
      <c r="G868" s="4" t="s">
        <v>873</v>
      </c>
      <c r="H868" s="70" t="s">
        <v>704</v>
      </c>
      <c r="I868" s="20">
        <v>55858.872027999998</v>
      </c>
      <c r="J868" s="20">
        <v>45191.125021</v>
      </c>
      <c r="K868" s="20">
        <v>10667.747007000004</v>
      </c>
      <c r="L868" s="20">
        <v>1649.37581</v>
      </c>
      <c r="M868" s="20">
        <v>228.421604</v>
      </c>
      <c r="N868" s="20">
        <v>1723.792923</v>
      </c>
      <c r="O868" s="153">
        <v>1195.820991</v>
      </c>
      <c r="P868" s="21">
        <v>30.412460573599763</v>
      </c>
      <c r="Q868" s="20">
        <v>4104.8415660000001</v>
      </c>
      <c r="R868" s="20">
        <v>7585.6303029999999</v>
      </c>
      <c r="S868" s="20">
        <v>31483.848298000001</v>
      </c>
      <c r="T868" s="20">
        <v>389439.246147</v>
      </c>
      <c r="U868" s="20">
        <v>423455.02404699998</v>
      </c>
      <c r="V868" s="20">
        <v>2865.9</v>
      </c>
      <c r="W868" s="20">
        <v>10682.410922999999</v>
      </c>
      <c r="X868" s="20">
        <v>16484.337124000001</v>
      </c>
      <c r="Y868" s="20">
        <v>27166.748047000001</v>
      </c>
      <c r="Z868" s="20">
        <v>396288.27600000001</v>
      </c>
      <c r="AA868" s="21">
        <v>10078.516483935697</v>
      </c>
      <c r="AB868" s="22">
        <v>0.19097677091747672</v>
      </c>
      <c r="AC868" s="22">
        <v>2.140789721640958E-2</v>
      </c>
      <c r="AD868" s="23">
        <v>2.823962222885975E-3</v>
      </c>
      <c r="AE868" s="23">
        <v>3.0175532899186751E-3</v>
      </c>
      <c r="AF868" s="24">
        <v>7.5465406634654402</v>
      </c>
      <c r="AG868" s="27">
        <v>1.9472605505385503</v>
      </c>
      <c r="AH868" s="27">
        <v>2.9472605505385503</v>
      </c>
      <c r="AI868" s="27">
        <v>2.5629988332550502</v>
      </c>
      <c r="AJ868" s="27">
        <v>2.6853371245937754</v>
      </c>
      <c r="AK868" s="27">
        <v>11.009225153855791</v>
      </c>
      <c r="AL868" s="27">
        <v>7.3637746366190129</v>
      </c>
      <c r="AM868" s="27">
        <v>0.14343411091884453</v>
      </c>
      <c r="AN868" s="23">
        <v>6.4154978697300136E-2</v>
      </c>
      <c r="AO868" s="23">
        <v>4.1596832715787943E-2</v>
      </c>
      <c r="AP868" s="23">
        <v>6.8552994605876258E-2</v>
      </c>
      <c r="AQ868" s="24">
        <v>78.8</v>
      </c>
      <c r="AR868" s="65" t="s">
        <v>66</v>
      </c>
      <c r="AS868" s="157">
        <v>0.5</v>
      </c>
    </row>
    <row r="869" spans="1:45" ht="18" customHeight="1" x14ac:dyDescent="0.25">
      <c r="A869" s="16">
        <v>868</v>
      </c>
      <c r="B869" s="149" t="s">
        <v>1186</v>
      </c>
      <c r="C869" s="149" t="s">
        <v>691</v>
      </c>
      <c r="D869" s="4">
        <v>25.199719999999999</v>
      </c>
      <c r="E869" s="151" t="s">
        <v>844</v>
      </c>
      <c r="F869" s="151" t="s">
        <v>845</v>
      </c>
      <c r="G869" s="4" t="s">
        <v>904</v>
      </c>
      <c r="H869" s="70" t="s">
        <v>704</v>
      </c>
      <c r="I869" s="20">
        <v>223974.151931</v>
      </c>
      <c r="J869" s="20">
        <v>208453.555238</v>
      </c>
      <c r="K869" s="20">
        <v>15520.596692999992</v>
      </c>
      <c r="L869" s="20">
        <v>7349.9052320000001</v>
      </c>
      <c r="M869" s="20">
        <v>4946.552428</v>
      </c>
      <c r="N869" s="20">
        <v>14653.856014000001</v>
      </c>
      <c r="O869" s="153">
        <v>7722.2563630000004</v>
      </c>
      <c r="P869" s="21">
        <v>2451.5371958101123</v>
      </c>
      <c r="Q869" s="20">
        <v>63747.153977000002</v>
      </c>
      <c r="R869" s="20">
        <v>83787.410743</v>
      </c>
      <c r="S869" s="20">
        <v>160062.47038099999</v>
      </c>
      <c r="T869" s="20">
        <v>24737.478331999999</v>
      </c>
      <c r="U869" s="20">
        <v>196289.373184</v>
      </c>
      <c r="V869" s="20">
        <v>57778.107173999997</v>
      </c>
      <c r="W869" s="20">
        <v>152135.276048</v>
      </c>
      <c r="X869" s="20">
        <v>3399.575992</v>
      </c>
      <c r="Y869" s="20">
        <v>155865.244056</v>
      </c>
      <c r="Z869" s="20">
        <v>40424.129128</v>
      </c>
      <c r="AA869" s="21">
        <v>12833.199457136825</v>
      </c>
      <c r="AB869" s="22">
        <v>6.9296374421729895E-2</v>
      </c>
      <c r="AC869" s="22">
        <v>3.4478337327867217E-2</v>
      </c>
      <c r="AD869" s="23">
        <v>3.9341184078066326E-2</v>
      </c>
      <c r="AE869" s="23">
        <v>0.19103086521785168</v>
      </c>
      <c r="AF869" s="24">
        <v>2.9624382289070121</v>
      </c>
      <c r="AG869" s="27">
        <v>5.2106221114022848E-2</v>
      </c>
      <c r="AH869" s="27">
        <v>1.0521062211140229</v>
      </c>
      <c r="AI869" s="27">
        <v>0.63308996378730509</v>
      </c>
      <c r="AJ869" s="27">
        <v>28.253899491100089</v>
      </c>
      <c r="AK869" s="27">
        <v>3.2700056744997608</v>
      </c>
      <c r="AL869" s="27">
        <v>2.673124159642466</v>
      </c>
      <c r="AM869" s="27">
        <v>9.0540413588264048</v>
      </c>
      <c r="AN869" s="23">
        <v>0.79405849398629047</v>
      </c>
      <c r="AO869" s="23">
        <v>8.4097692772440322E-2</v>
      </c>
      <c r="AP869" s="23">
        <v>3.8557477283546242</v>
      </c>
      <c r="AQ869" s="24">
        <v>68</v>
      </c>
      <c r="AR869" s="65" t="s">
        <v>71</v>
      </c>
      <c r="AS869" s="157">
        <v>0.3</v>
      </c>
    </row>
    <row r="870" spans="1:45" ht="18" customHeight="1" x14ac:dyDescent="0.25">
      <c r="A870" s="16">
        <v>869</v>
      </c>
      <c r="B870" s="149" t="s">
        <v>1187</v>
      </c>
      <c r="C870" s="149" t="s">
        <v>691</v>
      </c>
      <c r="D870" s="4">
        <v>152.47336050000001</v>
      </c>
      <c r="E870" s="151" t="s">
        <v>829</v>
      </c>
      <c r="F870" s="151" t="s">
        <v>853</v>
      </c>
      <c r="G870" s="4" t="s">
        <v>854</v>
      </c>
      <c r="H870" s="70" t="s">
        <v>704</v>
      </c>
      <c r="I870" s="20">
        <v>299060.48758100002</v>
      </c>
      <c r="J870" s="20">
        <v>236942.187833</v>
      </c>
      <c r="K870" s="20">
        <v>62118.299748000005</v>
      </c>
      <c r="L870" s="20">
        <v>6133.4084999999995</v>
      </c>
      <c r="M870" s="20">
        <v>806.75987099999998</v>
      </c>
      <c r="N870" s="20">
        <v>9159.0487520000006</v>
      </c>
      <c r="O870" s="153">
        <v>6635.9240159999999</v>
      </c>
      <c r="P870" s="21">
        <v>587.5450893338184</v>
      </c>
      <c r="Q870" s="20">
        <v>11667.046910999999</v>
      </c>
      <c r="R870" s="20">
        <v>7249.4994489999999</v>
      </c>
      <c r="S870" s="20">
        <v>32079.879184000001</v>
      </c>
      <c r="T870" s="20">
        <v>117519.39902899999</v>
      </c>
      <c r="U870" s="20">
        <v>156797.924875</v>
      </c>
      <c r="V870" s="20">
        <v>7888.09494</v>
      </c>
      <c r="W870" s="20">
        <v>29150.441634999999</v>
      </c>
      <c r="X870" s="20">
        <v>712.14706999999999</v>
      </c>
      <c r="Y870" s="20">
        <v>31051.213205</v>
      </c>
      <c r="Z870" s="20">
        <v>125746.71167</v>
      </c>
      <c r="AA870" s="21">
        <v>11133.620994370358</v>
      </c>
      <c r="AB870" s="22">
        <v>0.20771149091093274</v>
      </c>
      <c r="AC870" s="22">
        <v>2.2189236932219844E-2</v>
      </c>
      <c r="AD870" s="23">
        <v>4.2321504071499594E-2</v>
      </c>
      <c r="AE870" s="23">
        <v>5.2772147500881043E-2</v>
      </c>
      <c r="AF870" s="24">
        <v>11.352880926820418</v>
      </c>
      <c r="AG870" s="27">
        <v>0.10049376217623819</v>
      </c>
      <c r="AH870" s="27">
        <v>1.1004937621762383</v>
      </c>
      <c r="AI870" s="27">
        <v>0.7002580794004496</v>
      </c>
      <c r="AJ870" s="27">
        <v>102.0880228981457</v>
      </c>
      <c r="AK870" s="27">
        <v>20.30866847801946</v>
      </c>
      <c r="AL870" s="27">
        <v>41.25257056502744</v>
      </c>
      <c r="AM870" s="27">
        <v>2.5447755013383073</v>
      </c>
      <c r="AN870" s="23">
        <v>0.19803331727606832</v>
      </c>
      <c r="AO870" s="23">
        <v>5.6633454707658995E-3</v>
      </c>
      <c r="AP870" s="23">
        <v>0.24693459409490098</v>
      </c>
      <c r="AQ870" s="24">
        <v>80.400000000000006</v>
      </c>
      <c r="AR870" s="65" t="s">
        <v>64</v>
      </c>
      <c r="AS870" s="157">
        <v>0.5</v>
      </c>
    </row>
    <row r="871" spans="1:45" ht="18" customHeight="1" x14ac:dyDescent="0.25">
      <c r="A871" s="16">
        <v>870</v>
      </c>
      <c r="B871" s="149" t="s">
        <v>1188</v>
      </c>
      <c r="C871" s="149" t="s">
        <v>691</v>
      </c>
      <c r="D871" s="4">
        <v>43.924770000000002</v>
      </c>
      <c r="E871" s="151" t="s">
        <v>844</v>
      </c>
      <c r="F871" s="151" t="s">
        <v>845</v>
      </c>
      <c r="G871" s="4" t="s">
        <v>904</v>
      </c>
      <c r="H871" s="70" t="s">
        <v>704</v>
      </c>
      <c r="I871" s="20">
        <v>156930.28046800001</v>
      </c>
      <c r="J871" s="20">
        <v>145946.00508500001</v>
      </c>
      <c r="K871" s="20">
        <v>10984.275383000002</v>
      </c>
      <c r="L871" s="20">
        <v>-8322.6479720000007</v>
      </c>
      <c r="M871" s="20">
        <v>991.96206199999995</v>
      </c>
      <c r="N871" s="20">
        <v>-5969.4109180000005</v>
      </c>
      <c r="O871" s="153">
        <v>-7068.020047</v>
      </c>
      <c r="P871" s="21">
        <v>-1448.207478900857</v>
      </c>
      <c r="Q871" s="20">
        <v>4513.4475130000001</v>
      </c>
      <c r="R871" s="20">
        <v>28784.140979</v>
      </c>
      <c r="S871" s="20">
        <v>72586.725319000005</v>
      </c>
      <c r="T871" s="20">
        <v>30764.18953</v>
      </c>
      <c r="U871" s="20">
        <v>103460.983108</v>
      </c>
      <c r="V871" s="20">
        <v>0</v>
      </c>
      <c r="W871" s="20">
        <v>30647.566441999999</v>
      </c>
      <c r="X871" s="20">
        <v>0</v>
      </c>
      <c r="Y871" s="20">
        <v>30647.566441999999</v>
      </c>
      <c r="Z871" s="20">
        <v>72813.416666000005</v>
      </c>
      <c r="AA871" s="21">
        <v>14919.161784888116</v>
      </c>
      <c r="AB871" s="22">
        <v>6.9994620223977927E-2</v>
      </c>
      <c r="AC871" s="22">
        <v>-4.5039236697478884E-2</v>
      </c>
      <c r="AD871" s="23">
        <v>-6.8315802099250242E-2</v>
      </c>
      <c r="AE871" s="23">
        <v>-9.707029790157326E-2</v>
      </c>
      <c r="AF871" s="24">
        <v>-6.0177814723724792</v>
      </c>
      <c r="AG871" s="27">
        <v>1.3684335738816051</v>
      </c>
      <c r="AH871" s="27">
        <v>2.3684335738816049</v>
      </c>
      <c r="AI871" s="27">
        <v>2.221164213309645</v>
      </c>
      <c r="AJ871" s="27">
        <v>3.7418556945371324</v>
      </c>
      <c r="AK871" s="27">
        <v>32.33581528634916</v>
      </c>
      <c r="AL871" s="27">
        <v>5.4519702562077983</v>
      </c>
      <c r="AM871" s="27">
        <v>5.1010698759012625</v>
      </c>
      <c r="AN871" s="23">
        <v>0.29622342182857347</v>
      </c>
      <c r="AO871" s="23">
        <v>0</v>
      </c>
      <c r="AP871" s="23">
        <v>0.42090548480347284</v>
      </c>
      <c r="AQ871" s="24">
        <v>82.4</v>
      </c>
      <c r="AR871" s="65" t="s">
        <v>64</v>
      </c>
      <c r="AS871" s="157">
        <v>0.5</v>
      </c>
    </row>
    <row r="872" spans="1:45" ht="18" customHeight="1" x14ac:dyDescent="0.25">
      <c r="A872" s="16">
        <v>871</v>
      </c>
      <c r="B872" s="149" t="s">
        <v>1189</v>
      </c>
      <c r="C872" s="149" t="s">
        <v>691</v>
      </c>
      <c r="D872" s="4">
        <v>146.737414</v>
      </c>
      <c r="E872" s="151" t="s">
        <v>829</v>
      </c>
      <c r="F872" s="151" t="s">
        <v>866</v>
      </c>
      <c r="G872" s="4" t="s">
        <v>867</v>
      </c>
      <c r="H872" s="70" t="s">
        <v>704</v>
      </c>
      <c r="I872" s="20">
        <v>659879.02773800003</v>
      </c>
      <c r="J872" s="20">
        <v>509712.66286300001</v>
      </c>
      <c r="K872" s="20">
        <v>150166.36487499997</v>
      </c>
      <c r="L872" s="20">
        <v>52081.106302</v>
      </c>
      <c r="M872" s="20">
        <v>1145.2295099999999</v>
      </c>
      <c r="N872" s="20">
        <v>58629.137800999997</v>
      </c>
      <c r="O872" s="153">
        <v>29842.34043</v>
      </c>
      <c r="P872" s="21">
        <v>4372.5040923076922</v>
      </c>
      <c r="Q872" s="20">
        <v>14891.278577999999</v>
      </c>
      <c r="R872" s="20">
        <v>39528.663301000001</v>
      </c>
      <c r="S872" s="20">
        <v>193688.69254300001</v>
      </c>
      <c r="T872" s="20">
        <v>113970.320458</v>
      </c>
      <c r="U872" s="20">
        <v>329412.72118699999</v>
      </c>
      <c r="V872" s="20">
        <v>4751.1763039999996</v>
      </c>
      <c r="W872" s="20">
        <v>198087.304813</v>
      </c>
      <c r="X872" s="20">
        <v>0</v>
      </c>
      <c r="Y872" s="20">
        <v>199051.750287</v>
      </c>
      <c r="Z872" s="20">
        <v>130360.9709</v>
      </c>
      <c r="AA872" s="21">
        <v>19100.508556776556</v>
      </c>
      <c r="AB872" s="22">
        <v>0.22756650622729352</v>
      </c>
      <c r="AC872" s="22">
        <v>4.5223956476229572E-2</v>
      </c>
      <c r="AD872" s="23">
        <v>9.0592556117646689E-2</v>
      </c>
      <c r="AE872" s="23">
        <v>0.228920820579743</v>
      </c>
      <c r="AF872" s="24">
        <v>51.194225514674351</v>
      </c>
      <c r="AG872" s="27">
        <v>-2.2205422372485694E-2</v>
      </c>
      <c r="AH872" s="27">
        <v>0.97779457762751432</v>
      </c>
      <c r="AI872" s="27">
        <v>0.90261924727478027</v>
      </c>
      <c r="AJ872" s="27">
        <v>-150.01982153294057</v>
      </c>
      <c r="AK872" s="27">
        <v>34.228938784077059</v>
      </c>
      <c r="AL872" s="27">
        <v>16.693684345286382</v>
      </c>
      <c r="AM872" s="27">
        <v>5.7899199114841187</v>
      </c>
      <c r="AN872" s="23">
        <v>0.60426248740406996</v>
      </c>
      <c r="AO872" s="23">
        <v>0</v>
      </c>
      <c r="AP872" s="23">
        <v>1.5269274915088868</v>
      </c>
      <c r="AQ872" s="24">
        <v>78</v>
      </c>
      <c r="AR872" s="65" t="s">
        <v>66</v>
      </c>
      <c r="AS872" s="157">
        <v>0.5</v>
      </c>
    </row>
    <row r="873" spans="1:45" ht="18" customHeight="1" x14ac:dyDescent="0.25">
      <c r="A873" s="16">
        <v>872</v>
      </c>
      <c r="B873" s="149" t="s">
        <v>1190</v>
      </c>
      <c r="C873" s="149" t="s">
        <v>691</v>
      </c>
      <c r="D873" s="4">
        <v>15.84</v>
      </c>
      <c r="E873" s="151" t="s">
        <v>829</v>
      </c>
      <c r="F873" s="151" t="s">
        <v>830</v>
      </c>
      <c r="G873" s="4" t="s">
        <v>900</v>
      </c>
      <c r="H873" s="70" t="s">
        <v>704</v>
      </c>
      <c r="I873" s="20">
        <v>26911.047151999999</v>
      </c>
      <c r="J873" s="20">
        <v>20666.643542000002</v>
      </c>
      <c r="K873" s="20">
        <v>6244.4036100000003</v>
      </c>
      <c r="L873" s="20">
        <v>2244.2558509999999</v>
      </c>
      <c r="M873" s="20">
        <v>0</v>
      </c>
      <c r="N873" s="20">
        <v>2553.9956750000001</v>
      </c>
      <c r="O873" s="153">
        <v>2043.1965399999999</v>
      </c>
      <c r="P873" s="21">
        <v>709.44324305555551</v>
      </c>
      <c r="Q873" s="20">
        <v>1910.801651</v>
      </c>
      <c r="R873" s="20">
        <v>4392.2529670000004</v>
      </c>
      <c r="S873" s="20">
        <v>19097.473485999999</v>
      </c>
      <c r="T873" s="20">
        <v>19184.805176999998</v>
      </c>
      <c r="U873" s="20">
        <v>47782.278662999997</v>
      </c>
      <c r="V873" s="20">
        <v>0</v>
      </c>
      <c r="W873" s="20">
        <v>15091.375266999999</v>
      </c>
      <c r="X873" s="20">
        <v>0</v>
      </c>
      <c r="Y873" s="20">
        <v>15091.375266999999</v>
      </c>
      <c r="Z873" s="20">
        <v>32690.903396000002</v>
      </c>
      <c r="AA873" s="21">
        <v>11351.008123611111</v>
      </c>
      <c r="AB873" s="22">
        <v>0.23203867076335316</v>
      </c>
      <c r="AC873" s="22">
        <v>7.5924081603348223E-2</v>
      </c>
      <c r="AD873" s="23">
        <v>4.2760550504723847E-2</v>
      </c>
      <c r="AE873" s="23">
        <v>6.2500461221576445E-2</v>
      </c>
      <c r="AF873" s="24">
        <v>100</v>
      </c>
      <c r="AG873" s="27">
        <v>0.26545613955807279</v>
      </c>
      <c r="AH873" s="27">
        <v>1.2654561395580728</v>
      </c>
      <c r="AI873" s="27">
        <v>1.1388406643483142</v>
      </c>
      <c r="AJ873" s="27">
        <v>6.7175205601218444</v>
      </c>
      <c r="AK873" s="27">
        <v>10.815692738795944</v>
      </c>
      <c r="AL873" s="27">
        <v>6.126934708494443</v>
      </c>
      <c r="AM873" s="27">
        <v>1.4027271532714196</v>
      </c>
      <c r="AN873" s="23">
        <v>0.31583624074182004</v>
      </c>
      <c r="AO873" s="23">
        <v>0</v>
      </c>
      <c r="AP873" s="23">
        <v>0.46163836722990509</v>
      </c>
      <c r="AQ873" s="24">
        <v>81.600000000000009</v>
      </c>
      <c r="AR873" s="65" t="s">
        <v>64</v>
      </c>
      <c r="AS873" s="157">
        <v>0.5</v>
      </c>
    </row>
    <row r="874" spans="1:45" ht="18" customHeight="1" x14ac:dyDescent="0.25">
      <c r="A874" s="16">
        <v>873</v>
      </c>
      <c r="B874" s="149" t="s">
        <v>1191</v>
      </c>
      <c r="C874" s="149" t="s">
        <v>691</v>
      </c>
      <c r="D874" s="4">
        <v>6.7550503999999991</v>
      </c>
      <c r="E874" s="151" t="s">
        <v>848</v>
      </c>
      <c r="F874" s="151" t="s">
        <v>885</v>
      </c>
      <c r="G874" s="4" t="s">
        <v>882</v>
      </c>
      <c r="H874" s="70" t="s">
        <v>704</v>
      </c>
      <c r="I874" s="20">
        <v>363229.00380499999</v>
      </c>
      <c r="J874" s="20">
        <v>327927.67102299997</v>
      </c>
      <c r="K874" s="20">
        <v>35301.332781999998</v>
      </c>
      <c r="L874" s="20">
        <v>9719.2184890000008</v>
      </c>
      <c r="M874" s="20">
        <v>1708.8025050000001</v>
      </c>
      <c r="N874" s="20">
        <v>11080.783143999999</v>
      </c>
      <c r="O874" s="153">
        <v>7133.2311550000004</v>
      </c>
      <c r="P874" s="21">
        <v>2956.7576925850917</v>
      </c>
      <c r="Q874" s="20">
        <v>114298.620473</v>
      </c>
      <c r="R874" s="20">
        <v>45311.857340000002</v>
      </c>
      <c r="S874" s="20">
        <v>185011.01582199999</v>
      </c>
      <c r="T874" s="20">
        <v>8373.0668480000004</v>
      </c>
      <c r="U874" s="20">
        <v>214260.179878</v>
      </c>
      <c r="V874" s="20">
        <v>78265.958543999994</v>
      </c>
      <c r="W874" s="20">
        <v>163208.17845899999</v>
      </c>
      <c r="X874" s="20">
        <v>0</v>
      </c>
      <c r="Y874" s="20">
        <v>163785.44845900001</v>
      </c>
      <c r="Z874" s="20">
        <v>50474.731419000003</v>
      </c>
      <c r="AA874" s="21">
        <v>20922.012361773053</v>
      </c>
      <c r="AB874" s="22">
        <v>9.7187538473528859E-2</v>
      </c>
      <c r="AC874" s="22">
        <v>1.9638385371971798E-2</v>
      </c>
      <c r="AD874" s="23">
        <v>3.3292379195526071E-2</v>
      </c>
      <c r="AE874" s="23">
        <v>0.14132281548535128</v>
      </c>
      <c r="AF874" s="24">
        <v>6.4845311916253294</v>
      </c>
      <c r="AG874" s="27">
        <v>0.13358912260930081</v>
      </c>
      <c r="AH874" s="27">
        <v>1.1335891226093009</v>
      </c>
      <c r="AI874" s="27">
        <v>0.43326502395076882</v>
      </c>
      <c r="AJ874" s="27">
        <v>16.659712575823246</v>
      </c>
      <c r="AK874" s="27">
        <v>2.8690431228823461</v>
      </c>
      <c r="AL874" s="27">
        <v>8.0162020523566557</v>
      </c>
      <c r="AM874" s="27">
        <v>43.380640618169821</v>
      </c>
      <c r="AN874" s="23">
        <v>0.76442318191023473</v>
      </c>
      <c r="AO874" s="23">
        <v>0</v>
      </c>
      <c r="AP874" s="23">
        <v>3.2448998509647722</v>
      </c>
      <c r="AQ874" s="24">
        <v>62.000000000000007</v>
      </c>
      <c r="AR874" s="65" t="s">
        <v>73</v>
      </c>
      <c r="AS874" s="157">
        <v>0.3</v>
      </c>
    </row>
    <row r="875" spans="1:45" ht="18" customHeight="1" x14ac:dyDescent="0.25">
      <c r="A875" s="16">
        <v>874</v>
      </c>
      <c r="B875" s="149" t="s">
        <v>1192</v>
      </c>
      <c r="C875" s="149" t="s">
        <v>691</v>
      </c>
      <c r="D875" s="4">
        <v>45.5</v>
      </c>
      <c r="E875" s="151" t="s">
        <v>848</v>
      </c>
      <c r="F875" s="151" t="s">
        <v>894</v>
      </c>
      <c r="G875" s="4" t="s">
        <v>893</v>
      </c>
      <c r="H875" s="70" t="s">
        <v>704</v>
      </c>
      <c r="I875" s="20">
        <v>165473.847262</v>
      </c>
      <c r="J875" s="20">
        <v>122707.642492</v>
      </c>
      <c r="K875" s="20">
        <v>42766.204769999989</v>
      </c>
      <c r="L875" s="20">
        <v>6812.0235650000004</v>
      </c>
      <c r="M875" s="20">
        <v>6538.3201760000002</v>
      </c>
      <c r="N875" s="20">
        <v>6969.3804209999998</v>
      </c>
      <c r="O875" s="153">
        <v>295.85742099999999</v>
      </c>
      <c r="P875" s="21">
        <v>45.51652630769231</v>
      </c>
      <c r="Q875" s="20">
        <v>120028.83757800001</v>
      </c>
      <c r="R875" s="20">
        <v>13324.964393</v>
      </c>
      <c r="S875" s="20">
        <v>142875.864791</v>
      </c>
      <c r="T875" s="20">
        <v>31701.674536999999</v>
      </c>
      <c r="U875" s="20">
        <v>181906.96167799999</v>
      </c>
      <c r="V875" s="20">
        <v>78413.332383999994</v>
      </c>
      <c r="W875" s="20">
        <v>115265.35771500001</v>
      </c>
      <c r="X875" s="20">
        <v>3725.1763500000002</v>
      </c>
      <c r="Y875" s="20">
        <v>119081.534065</v>
      </c>
      <c r="Z875" s="20">
        <v>62825.427613</v>
      </c>
      <c r="AA875" s="21">
        <v>9665.4504020000004</v>
      </c>
      <c r="AB875" s="22">
        <v>0.25844691156716082</v>
      </c>
      <c r="AC875" s="22">
        <v>1.7879406679386595E-3</v>
      </c>
      <c r="AD875" s="23">
        <v>1.6264216513258451E-3</v>
      </c>
      <c r="AE875" s="23">
        <v>4.7091986834130262E-3</v>
      </c>
      <c r="AF875" s="24">
        <v>1.0659282863788591</v>
      </c>
      <c r="AG875" s="27">
        <v>0.23953864043235354</v>
      </c>
      <c r="AH875" s="27">
        <v>1.2395386404323536</v>
      </c>
      <c r="AI875" s="27">
        <v>0.19821243490598917</v>
      </c>
      <c r="AJ875" s="27">
        <v>5.9931477102727886</v>
      </c>
      <c r="AK875" s="27">
        <v>1.0223180109718149</v>
      </c>
      <c r="AL875" s="27">
        <v>12.418333166348146</v>
      </c>
      <c r="AM875" s="27">
        <v>5.2197194526387047</v>
      </c>
      <c r="AN875" s="23">
        <v>0.65462878917075462</v>
      </c>
      <c r="AO875" s="23">
        <v>5.9294086670556571E-2</v>
      </c>
      <c r="AP875" s="23">
        <v>1.8954353132068351</v>
      </c>
      <c r="AQ875" s="24">
        <v>59.2</v>
      </c>
      <c r="AR875" s="65" t="s">
        <v>75</v>
      </c>
      <c r="AS875" s="157">
        <v>0.2</v>
      </c>
    </row>
    <row r="876" spans="1:45" ht="18" customHeight="1" x14ac:dyDescent="0.25">
      <c r="A876" s="16">
        <v>875</v>
      </c>
      <c r="B876" s="149" t="s">
        <v>1193</v>
      </c>
      <c r="C876" s="149" t="s">
        <v>691</v>
      </c>
      <c r="D876" s="4">
        <v>24.123813200000001</v>
      </c>
      <c r="E876" s="151" t="s">
        <v>829</v>
      </c>
      <c r="F876" s="151" t="s">
        <v>832</v>
      </c>
      <c r="G876" s="4" t="s">
        <v>831</v>
      </c>
      <c r="H876" s="70" t="s">
        <v>704</v>
      </c>
      <c r="I876" s="20">
        <v>46997.546248999999</v>
      </c>
      <c r="J876" s="20">
        <v>51263.412150999997</v>
      </c>
      <c r="K876" s="20">
        <v>-4265.8659019999977</v>
      </c>
      <c r="L876" s="20">
        <v>-10561.006422</v>
      </c>
      <c r="M876" s="20">
        <v>1416.625669</v>
      </c>
      <c r="N876" s="20">
        <v>-371.55313099999989</v>
      </c>
      <c r="O876" s="153">
        <v>-1608.7789769999999</v>
      </c>
      <c r="P876" s="21">
        <v>-26.674724297336997</v>
      </c>
      <c r="Q876" s="20">
        <v>67625.227331999995</v>
      </c>
      <c r="R876" s="20">
        <v>450397.927035</v>
      </c>
      <c r="S876" s="20">
        <v>610586.744741</v>
      </c>
      <c r="T876" s="20">
        <v>2533.488914</v>
      </c>
      <c r="U876" s="20">
        <v>674638.23365499999</v>
      </c>
      <c r="V876" s="20">
        <v>12646.003903999999</v>
      </c>
      <c r="W876" s="20">
        <v>42571.727751999999</v>
      </c>
      <c r="X876" s="20">
        <v>220.00800000000001</v>
      </c>
      <c r="Y876" s="20">
        <v>42791.735752000001</v>
      </c>
      <c r="Z876" s="20">
        <v>631846.49790299998</v>
      </c>
      <c r="AA876" s="21">
        <v>10476.474003427038</v>
      </c>
      <c r="AB876" s="22">
        <v>-9.0767843057141848E-2</v>
      </c>
      <c r="AC876" s="22">
        <v>-3.4231127056643537E-2</v>
      </c>
      <c r="AD876" s="23">
        <v>-2.3846543180395933E-3</v>
      </c>
      <c r="AE876" s="23">
        <v>-2.5461547738877821E-3</v>
      </c>
      <c r="AF876" s="24">
        <v>-0.2622803886239618</v>
      </c>
      <c r="AG876" s="27">
        <v>13.342540859463121</v>
      </c>
      <c r="AH876" s="27">
        <v>14.342540859463119</v>
      </c>
      <c r="AI876" s="27">
        <v>12.754039971598097</v>
      </c>
      <c r="AJ876" s="27">
        <v>8.2739971379859029E-2</v>
      </c>
      <c r="AK876" s="27">
        <v>0.7580516054951929</v>
      </c>
      <c r="AL876" s="27">
        <v>0.10434671970714435</v>
      </c>
      <c r="AM876" s="27">
        <v>18.550523741901007</v>
      </c>
      <c r="AN876" s="23">
        <v>6.3429158943699979E-2</v>
      </c>
      <c r="AO876" s="23">
        <v>3.4819849556842091E-4</v>
      </c>
      <c r="AP876" s="23">
        <v>6.7724891874876417E-2</v>
      </c>
      <c r="AQ876" s="24">
        <v>59.199999999999996</v>
      </c>
      <c r="AR876" s="65" t="s">
        <v>75</v>
      </c>
      <c r="AS876" s="157">
        <v>0.2</v>
      </c>
    </row>
    <row r="877" spans="1:45" ht="18" customHeight="1" x14ac:dyDescent="0.25">
      <c r="A877" s="16">
        <v>876</v>
      </c>
      <c r="B877" s="149" t="s">
        <v>1194</v>
      </c>
      <c r="C877" s="149" t="s">
        <v>691</v>
      </c>
      <c r="D877" s="4">
        <v>27.223647</v>
      </c>
      <c r="E877" s="151" t="s">
        <v>844</v>
      </c>
      <c r="F877" s="151" t="s">
        <v>845</v>
      </c>
      <c r="G877" s="4" t="s">
        <v>904</v>
      </c>
      <c r="H877" s="70" t="s">
        <v>704</v>
      </c>
      <c r="I877" s="20">
        <v>387431.50729500002</v>
      </c>
      <c r="J877" s="20">
        <v>323615.77463699999</v>
      </c>
      <c r="K877" s="20">
        <v>63815.732657999994</v>
      </c>
      <c r="L877" s="20">
        <v>52496.397808000002</v>
      </c>
      <c r="M877" s="20">
        <v>55236.219197999999</v>
      </c>
      <c r="N877" s="20">
        <v>54100.512208</v>
      </c>
      <c r="O877" s="153">
        <v>-1135.7069899999999</v>
      </c>
      <c r="P877" s="21">
        <v>-41.71766516073324</v>
      </c>
      <c r="Q877" s="20">
        <v>37853.300695999998</v>
      </c>
      <c r="R877" s="20">
        <v>55963.738019999997</v>
      </c>
      <c r="S877" s="20">
        <v>97629.435853999996</v>
      </c>
      <c r="T877" s="20">
        <v>586052.46213200002</v>
      </c>
      <c r="U877" s="20">
        <v>688960.07188099995</v>
      </c>
      <c r="V877" s="20">
        <v>122234.443338</v>
      </c>
      <c r="W877" s="20">
        <v>381216.75687899999</v>
      </c>
      <c r="X877" s="20">
        <v>349569.82680699998</v>
      </c>
      <c r="Y877" s="20">
        <v>848150.49201100005</v>
      </c>
      <c r="Z877" s="20">
        <v>-159190.42013000001</v>
      </c>
      <c r="AA877" s="21">
        <v>-5847.505300447071</v>
      </c>
      <c r="AB877" s="22">
        <v>0.16471487593653322</v>
      </c>
      <c r="AC877" s="22">
        <v>-2.9313748846328193E-3</v>
      </c>
      <c r="AD877" s="23">
        <v>-1.6484365877681283E-3</v>
      </c>
      <c r="AE877" s="23">
        <v>7.1342671818602219E-3</v>
      </c>
      <c r="AF877" s="24">
        <v>0.97943908894399634</v>
      </c>
      <c r="AG877" s="27">
        <v>-0.74390046058497883</v>
      </c>
      <c r="AH877" s="27">
        <v>0.25609953941502117</v>
      </c>
      <c r="AI877" s="27">
        <v>0.15680353520496798</v>
      </c>
      <c r="AJ877" s="27">
        <v>-1.3661806384526107</v>
      </c>
      <c r="AK877" s="27">
        <v>8.5492088850047576</v>
      </c>
      <c r="AL877" s="27">
        <v>6.9229025973308289</v>
      </c>
      <c r="AM877" s="27">
        <v>0.6610867325521731</v>
      </c>
      <c r="AN877" s="23">
        <v>1.2310589925703215</v>
      </c>
      <c r="AO877" s="23">
        <v>-2.1959225091656269</v>
      </c>
      <c r="AP877" s="23">
        <v>-5.3278990740672274</v>
      </c>
      <c r="AQ877" s="24">
        <v>42.4</v>
      </c>
      <c r="AR877" s="65" t="s">
        <v>80</v>
      </c>
      <c r="AS877" s="157">
        <v>0</v>
      </c>
    </row>
    <row r="878" spans="1:45" ht="18" customHeight="1" x14ac:dyDescent="0.25">
      <c r="A878" s="16">
        <v>877</v>
      </c>
      <c r="B878" s="149" t="s">
        <v>1195</v>
      </c>
      <c r="C878" s="149" t="s">
        <v>691</v>
      </c>
      <c r="D878" s="4">
        <v>19.079999999999998</v>
      </c>
      <c r="E878" s="151" t="s">
        <v>844</v>
      </c>
      <c r="F878" s="151" t="s">
        <v>856</v>
      </c>
      <c r="G878" s="4" t="s">
        <v>862</v>
      </c>
      <c r="H878" s="70" t="s">
        <v>704</v>
      </c>
      <c r="I878" s="20">
        <v>57393.323559999997</v>
      </c>
      <c r="J878" s="20">
        <v>53706.001214000004</v>
      </c>
      <c r="K878" s="20">
        <v>3687.3223459999999</v>
      </c>
      <c r="L878" s="20">
        <v>-327.07506599999999</v>
      </c>
      <c r="M878" s="20">
        <v>0</v>
      </c>
      <c r="N878" s="20">
        <v>874.47615599999995</v>
      </c>
      <c r="O878" s="153">
        <v>684.02618700000005</v>
      </c>
      <c r="P878" s="21">
        <v>190.00727416666666</v>
      </c>
      <c r="Q878" s="20">
        <v>1826.5266280000001</v>
      </c>
      <c r="R878" s="20">
        <v>18977.144453000001</v>
      </c>
      <c r="S878" s="20">
        <v>29079.745788</v>
      </c>
      <c r="T878" s="20">
        <v>15602.852503</v>
      </c>
      <c r="U878" s="20">
        <v>56525.891575000001</v>
      </c>
      <c r="V878" s="20">
        <v>0</v>
      </c>
      <c r="W878" s="20">
        <v>13427.401873000001</v>
      </c>
      <c r="X878" s="20">
        <v>0</v>
      </c>
      <c r="Y878" s="20">
        <v>13427.401873000001</v>
      </c>
      <c r="Z878" s="20">
        <v>43098.489701999999</v>
      </c>
      <c r="AA878" s="21">
        <v>11971.802695</v>
      </c>
      <c r="AB878" s="22">
        <v>6.4246538051507124E-2</v>
      </c>
      <c r="AC878" s="22">
        <v>1.1918218785237397E-2</v>
      </c>
      <c r="AD878" s="23">
        <v>1.2101112745694892E-2</v>
      </c>
      <c r="AE878" s="23">
        <v>1.587123334784183E-2</v>
      </c>
      <c r="AF878" s="24">
        <v>100</v>
      </c>
      <c r="AG878" s="27">
        <v>1.1657016050494431</v>
      </c>
      <c r="AH878" s="27">
        <v>2.1657016050494433</v>
      </c>
      <c r="AI878" s="27">
        <v>2.0296718172114248</v>
      </c>
      <c r="AJ878" s="27">
        <v>3.6667558463878795</v>
      </c>
      <c r="AK878" s="27">
        <v>29.403349718917976</v>
      </c>
      <c r="AL878" s="27">
        <v>3.0243392888821572</v>
      </c>
      <c r="AM878" s="27">
        <v>3.6783865994352531</v>
      </c>
      <c r="AN878" s="23">
        <v>0.23754427394009664</v>
      </c>
      <c r="AO878" s="23">
        <v>0</v>
      </c>
      <c r="AP878" s="23">
        <v>0.31155156400705375</v>
      </c>
      <c r="AQ878" s="24">
        <v>76.800000000000011</v>
      </c>
      <c r="AR878" s="65" t="s">
        <v>66</v>
      </c>
      <c r="AS878" s="157">
        <v>0.5</v>
      </c>
    </row>
    <row r="879" spans="1:45" ht="18" customHeight="1" x14ac:dyDescent="0.25">
      <c r="A879" s="16">
        <v>878</v>
      </c>
      <c r="B879" s="149" t="s">
        <v>1196</v>
      </c>
      <c r="C879" s="149" t="s">
        <v>691</v>
      </c>
      <c r="D879" s="4">
        <v>8.5711443999999997</v>
      </c>
      <c r="E879" s="151" t="s">
        <v>844</v>
      </c>
      <c r="F879" s="151" t="s">
        <v>856</v>
      </c>
      <c r="G879" s="4" t="s">
        <v>862</v>
      </c>
      <c r="H879" s="70" t="s">
        <v>704</v>
      </c>
      <c r="I879" s="20">
        <v>222537.614547</v>
      </c>
      <c r="J879" s="20">
        <v>221001.83672799999</v>
      </c>
      <c r="K879" s="20">
        <v>1535.7778190000138</v>
      </c>
      <c r="L879" s="20">
        <v>-17670.377414999999</v>
      </c>
      <c r="M879" s="20">
        <v>15320.129800000001</v>
      </c>
      <c r="N879" s="20">
        <v>-47982.104351999995</v>
      </c>
      <c r="O879" s="153">
        <v>-63841.671062000001</v>
      </c>
      <c r="P879" s="21">
        <v>-5213.9093285372719</v>
      </c>
      <c r="Q879" s="20">
        <v>5817.6508169999997</v>
      </c>
      <c r="R879" s="20">
        <v>12597.228948</v>
      </c>
      <c r="S879" s="20">
        <v>59109.782793999999</v>
      </c>
      <c r="T879" s="20">
        <v>438487.97143099998</v>
      </c>
      <c r="U879" s="20">
        <v>686057.94255299994</v>
      </c>
      <c r="V879" s="20">
        <v>46861.954873000002</v>
      </c>
      <c r="W879" s="20">
        <v>68980.013714000001</v>
      </c>
      <c r="X879" s="20">
        <v>610454.40741700004</v>
      </c>
      <c r="Y879" s="20">
        <v>1382376.4677319999</v>
      </c>
      <c r="Z879" s="20">
        <v>-696318.52517899999</v>
      </c>
      <c r="AA879" s="21">
        <v>-56867.898250004982</v>
      </c>
      <c r="AB879" s="22">
        <v>6.9012055428304105E-3</v>
      </c>
      <c r="AC879" s="22">
        <v>-0.28688036039191306</v>
      </c>
      <c r="AD879" s="23">
        <v>-9.3055800541319511E-2</v>
      </c>
      <c r="AE879" s="23">
        <v>9.1684579331834465E-2</v>
      </c>
      <c r="AF879" s="24">
        <v>-3.1319646098559812</v>
      </c>
      <c r="AG879" s="27">
        <v>-0.1430882713494846</v>
      </c>
      <c r="AH879" s="27">
        <v>0.85691172865051535</v>
      </c>
      <c r="AI879" s="27">
        <v>0.77257351959882214</v>
      </c>
      <c r="AJ879" s="27">
        <v>-22.546343277143912</v>
      </c>
      <c r="AK879" s="27">
        <v>37.988157708297194</v>
      </c>
      <c r="AL879" s="27">
        <v>17.66560054323147</v>
      </c>
      <c r="AM879" s="27">
        <v>0.50751133222822808</v>
      </c>
      <c r="AN879" s="23">
        <v>2.0149558542939068</v>
      </c>
      <c r="AO879" s="23">
        <v>-0.8766884483793862</v>
      </c>
      <c r="AP879" s="23">
        <v>-1.9852645272889122</v>
      </c>
      <c r="AQ879" s="24">
        <v>46</v>
      </c>
      <c r="AR879" s="65" t="s">
        <v>78</v>
      </c>
      <c r="AS879" s="157">
        <v>0.2</v>
      </c>
    </row>
    <row r="880" spans="1:45" ht="18" customHeight="1" x14ac:dyDescent="0.25">
      <c r="A880" s="16">
        <v>879</v>
      </c>
      <c r="B880" s="149" t="s">
        <v>1197</v>
      </c>
      <c r="C880" s="149" t="s">
        <v>691</v>
      </c>
      <c r="D880" s="4">
        <v>115.27750300000001</v>
      </c>
      <c r="E880" s="151" t="s">
        <v>869</v>
      </c>
      <c r="F880" s="151" t="s">
        <v>891</v>
      </c>
      <c r="G880" s="4" t="s">
        <v>892</v>
      </c>
      <c r="H880" s="70" t="s">
        <v>704</v>
      </c>
      <c r="I880" s="20">
        <v>1595255.748101</v>
      </c>
      <c r="J880" s="20">
        <v>1511692.6950099999</v>
      </c>
      <c r="K880" s="20">
        <v>83563.053091000009</v>
      </c>
      <c r="L880" s="20">
        <v>28810.603542000001</v>
      </c>
      <c r="M880" s="20">
        <v>7317.3074900000001</v>
      </c>
      <c r="N880" s="20">
        <v>27546.087684999999</v>
      </c>
      <c r="O880" s="153">
        <v>15868.100710000001</v>
      </c>
      <c r="P880" s="21">
        <v>1162.3813011335928</v>
      </c>
      <c r="Q880" s="20">
        <v>85809.878954999993</v>
      </c>
      <c r="R880" s="20">
        <v>693408.34359900001</v>
      </c>
      <c r="S880" s="20">
        <v>839314.95842599997</v>
      </c>
      <c r="T880" s="20">
        <v>33831.138962999998</v>
      </c>
      <c r="U880" s="20">
        <v>876724.77984099998</v>
      </c>
      <c r="V880" s="20">
        <v>90580.440298999994</v>
      </c>
      <c r="W880" s="20">
        <v>717478.24805199995</v>
      </c>
      <c r="X880" s="20">
        <v>0</v>
      </c>
      <c r="Y880" s="20">
        <v>717478.24805199995</v>
      </c>
      <c r="Z880" s="20">
        <v>159246.531789</v>
      </c>
      <c r="AA880" s="21">
        <v>11665.239224582025</v>
      </c>
      <c r="AB880" s="22">
        <v>5.2382229739948508E-2</v>
      </c>
      <c r="AC880" s="22">
        <v>9.9470575353760443E-3</v>
      </c>
      <c r="AD880" s="23">
        <v>1.809929532604039E-2</v>
      </c>
      <c r="AE880" s="23">
        <v>9.964487472182483E-2</v>
      </c>
      <c r="AF880" s="24">
        <v>3.7645114302829437</v>
      </c>
      <c r="AG880" s="27">
        <v>0.1698124099299102</v>
      </c>
      <c r="AH880" s="27">
        <v>1.1698124099299103</v>
      </c>
      <c r="AI880" s="27">
        <v>1.050213134010425</v>
      </c>
      <c r="AJ880" s="27">
        <v>13.093391500838059</v>
      </c>
      <c r="AK880" s="27">
        <v>17.616767596219947</v>
      </c>
      <c r="AL880" s="27">
        <v>2.3006007395600951</v>
      </c>
      <c r="AM880" s="27">
        <v>47.153474491227705</v>
      </c>
      <c r="AN880" s="23">
        <v>0.81836200430210215</v>
      </c>
      <c r="AO880" s="23">
        <v>0</v>
      </c>
      <c r="AP880" s="23">
        <v>4.5054560372005534</v>
      </c>
      <c r="AQ880" s="24">
        <v>66</v>
      </c>
      <c r="AR880" s="65" t="s">
        <v>71</v>
      </c>
      <c r="AS880" s="157">
        <v>0.3</v>
      </c>
    </row>
    <row r="881" spans="1:45" ht="18" customHeight="1" x14ac:dyDescent="0.25">
      <c r="A881" s="16">
        <v>880</v>
      </c>
      <c r="B881" s="149" t="s">
        <v>1198</v>
      </c>
      <c r="C881" s="149" t="s">
        <v>691</v>
      </c>
      <c r="D881" s="4">
        <v>876.65940000000001</v>
      </c>
      <c r="E881" s="151" t="s">
        <v>848</v>
      </c>
      <c r="F881" s="151" t="s">
        <v>885</v>
      </c>
      <c r="G881" s="4" t="s">
        <v>882</v>
      </c>
      <c r="H881" s="70" t="s">
        <v>704</v>
      </c>
      <c r="I881" s="20">
        <v>2309984.3162429999</v>
      </c>
      <c r="J881" s="20">
        <v>1951157.662825</v>
      </c>
      <c r="K881" s="20">
        <v>358826.65341800021</v>
      </c>
      <c r="L881" s="20">
        <v>194235.962451</v>
      </c>
      <c r="M881" s="20">
        <v>20400.872767000001</v>
      </c>
      <c r="N881" s="20">
        <v>222082.14996099999</v>
      </c>
      <c r="O881" s="153">
        <v>201681.27719399999</v>
      </c>
      <c r="P881" s="21">
        <v>1380.339574484686</v>
      </c>
      <c r="Q881" s="20">
        <v>311407.40688700002</v>
      </c>
      <c r="R881" s="20">
        <v>152938.504033</v>
      </c>
      <c r="S881" s="20">
        <v>570893.52387000003</v>
      </c>
      <c r="T881" s="20">
        <v>1259660.1968330001</v>
      </c>
      <c r="U881" s="20">
        <v>1950685.4920669999</v>
      </c>
      <c r="V881" s="20">
        <v>305085.717489</v>
      </c>
      <c r="W881" s="20">
        <v>725004.63327600004</v>
      </c>
      <c r="X881" s="20">
        <v>0</v>
      </c>
      <c r="Y881" s="20">
        <v>727245.65627599997</v>
      </c>
      <c r="Z881" s="20">
        <v>1223439.8357909999</v>
      </c>
      <c r="AA881" s="21">
        <v>8373.4218953746458</v>
      </c>
      <c r="AB881" s="22">
        <v>0.15533726826405572</v>
      </c>
      <c r="AC881" s="22">
        <v>8.730850498674296E-2</v>
      </c>
      <c r="AD881" s="23">
        <v>0.10338995087326608</v>
      </c>
      <c r="AE881" s="23">
        <v>0.16484772793392446</v>
      </c>
      <c r="AF881" s="24">
        <v>10.885914171291493</v>
      </c>
      <c r="AG881" s="27">
        <v>-0.21256568900757888</v>
      </c>
      <c r="AH881" s="27">
        <v>0.78743431099242112</v>
      </c>
      <c r="AI881" s="27">
        <v>0.35790959819179108</v>
      </c>
      <c r="AJ881" s="27">
        <v>-14.989083688687439</v>
      </c>
      <c r="AK881" s="27">
        <v>6.2656109638811959</v>
      </c>
      <c r="AL881" s="27">
        <v>15.104007528049101</v>
      </c>
      <c r="AM881" s="27">
        <v>1.8338154385211927</v>
      </c>
      <c r="AN881" s="23">
        <v>0.37281543295090103</v>
      </c>
      <c r="AO881" s="23">
        <v>0</v>
      </c>
      <c r="AP881" s="23">
        <v>0.59442698774460634</v>
      </c>
      <c r="AQ881" s="24">
        <v>65.600000000000009</v>
      </c>
      <c r="AR881" s="65" t="s">
        <v>71</v>
      </c>
      <c r="AS881" s="157">
        <v>0.3</v>
      </c>
    </row>
    <row r="882" spans="1:45" ht="18" customHeight="1" x14ac:dyDescent="0.25">
      <c r="A882" s="16">
        <v>881</v>
      </c>
      <c r="B882" s="149" t="s">
        <v>1199</v>
      </c>
      <c r="C882" s="149" t="s">
        <v>691</v>
      </c>
      <c r="D882" s="4">
        <v>174</v>
      </c>
      <c r="E882" s="151" t="s">
        <v>848</v>
      </c>
      <c r="F882" s="151" t="s">
        <v>889</v>
      </c>
      <c r="G882" s="4" t="s">
        <v>890</v>
      </c>
      <c r="H882" s="70" t="s">
        <v>704</v>
      </c>
      <c r="I882" s="20">
        <v>1413422.5382900001</v>
      </c>
      <c r="J882" s="20">
        <v>1298473.9865019999</v>
      </c>
      <c r="K882" s="20">
        <v>114948.55178799998</v>
      </c>
      <c r="L882" s="20">
        <v>40125.788030999996</v>
      </c>
      <c r="M882" s="20">
        <v>12814.771194999999</v>
      </c>
      <c r="N882" s="20">
        <v>44428.301146999998</v>
      </c>
      <c r="O882" s="153">
        <v>25223.348682</v>
      </c>
      <c r="P882" s="21">
        <v>4203.891447</v>
      </c>
      <c r="Q882" s="20">
        <v>163736.060138</v>
      </c>
      <c r="R882" s="20">
        <v>136583.96617900001</v>
      </c>
      <c r="S882" s="20">
        <v>325761.89895</v>
      </c>
      <c r="T882" s="20">
        <v>151248.33712499999</v>
      </c>
      <c r="U882" s="20">
        <v>513239.73840600002</v>
      </c>
      <c r="V882" s="20">
        <v>133299.22196299999</v>
      </c>
      <c r="W882" s="20">
        <v>276867.54062599997</v>
      </c>
      <c r="X882" s="20">
        <v>84472.344091999999</v>
      </c>
      <c r="Y882" s="20">
        <v>362793.88471800002</v>
      </c>
      <c r="Z882" s="20">
        <v>150445.85368900001</v>
      </c>
      <c r="AA882" s="21">
        <v>25074.308948166668</v>
      </c>
      <c r="AB882" s="22">
        <v>8.1326389436996036E-2</v>
      </c>
      <c r="AC882" s="22">
        <v>1.7845582618567796E-2</v>
      </c>
      <c r="AD882" s="23">
        <v>4.9145354099699473E-2</v>
      </c>
      <c r="AE882" s="23">
        <v>0.167657320314998</v>
      </c>
      <c r="AF882" s="24">
        <v>3.4669601564431209</v>
      </c>
      <c r="AG882" s="27">
        <v>0.17659837701974543</v>
      </c>
      <c r="AH882" s="27">
        <v>1.1765983770197455</v>
      </c>
      <c r="AI882" s="27">
        <v>0.58521066949797773</v>
      </c>
      <c r="AJ882" s="27">
        <v>28.907681514581096</v>
      </c>
      <c r="AK882" s="27">
        <v>7.9302872281623253</v>
      </c>
      <c r="AL882" s="27">
        <v>10.348378201564598</v>
      </c>
      <c r="AM882" s="27">
        <v>9.3450451433516886</v>
      </c>
      <c r="AN882" s="23">
        <v>0.70687021594382216</v>
      </c>
      <c r="AO882" s="23">
        <v>0.56148004096291204</v>
      </c>
      <c r="AP882" s="23">
        <v>2.4114581812800471</v>
      </c>
      <c r="AQ882" s="24">
        <v>68.400000000000006</v>
      </c>
      <c r="AR882" s="65" t="s">
        <v>71</v>
      </c>
      <c r="AS882" s="157">
        <v>0.3</v>
      </c>
    </row>
    <row r="883" spans="1:45" ht="18" customHeight="1" x14ac:dyDescent="0.25">
      <c r="A883" s="16">
        <v>882</v>
      </c>
      <c r="B883" s="149" t="s">
        <v>1200</v>
      </c>
      <c r="C883" s="149" t="s">
        <v>691</v>
      </c>
      <c r="D883" s="4">
        <v>231.75000000000003</v>
      </c>
      <c r="E883" s="151" t="s">
        <v>829</v>
      </c>
      <c r="F883" s="151" t="s">
        <v>830</v>
      </c>
      <c r="G883" s="4" t="s">
        <v>900</v>
      </c>
      <c r="H883" s="70" t="s">
        <v>704</v>
      </c>
      <c r="I883" s="20">
        <v>1180176.416157</v>
      </c>
      <c r="J883" s="20">
        <v>1167960.49058</v>
      </c>
      <c r="K883" s="20">
        <v>12215.925576999955</v>
      </c>
      <c r="L883" s="20">
        <v>-20267.953218999999</v>
      </c>
      <c r="M883" s="20">
        <v>6494.2450939999999</v>
      </c>
      <c r="N883" s="20">
        <v>13341.854573000001</v>
      </c>
      <c r="O883" s="153">
        <v>4087.3462610000001</v>
      </c>
      <c r="P883" s="21">
        <v>181.65983382222223</v>
      </c>
      <c r="Q883" s="20">
        <v>152095.967817</v>
      </c>
      <c r="R883" s="20">
        <v>48836.124660756104</v>
      </c>
      <c r="S883" s="20">
        <v>237881.147505</v>
      </c>
      <c r="T883" s="20">
        <v>84791.852889999995</v>
      </c>
      <c r="U883" s="20">
        <v>389042.25252099999</v>
      </c>
      <c r="V883" s="20">
        <v>130916.467065</v>
      </c>
      <c r="W883" s="20">
        <v>226897.22214900001</v>
      </c>
      <c r="X883" s="20">
        <v>742.081277</v>
      </c>
      <c r="Y883" s="20">
        <v>229559.05969600001</v>
      </c>
      <c r="Z883" s="20">
        <v>159483.19282500001</v>
      </c>
      <c r="AA883" s="21">
        <v>7088.1419033333332</v>
      </c>
      <c r="AB883" s="22">
        <v>1.0350931784231535E-2</v>
      </c>
      <c r="AC883" s="22">
        <v>3.4633349769092967E-3</v>
      </c>
      <c r="AD883" s="23">
        <v>1.0506175703317393E-2</v>
      </c>
      <c r="AE883" s="23">
        <v>2.562869596851514E-2</v>
      </c>
      <c r="AF883" s="24">
        <v>2.0544119262339624</v>
      </c>
      <c r="AG883" s="27">
        <v>4.8409254427923376E-2</v>
      </c>
      <c r="AH883" s="27">
        <v>1.0484092544279233</v>
      </c>
      <c r="AI883" s="27">
        <v>0.37807946203795373</v>
      </c>
      <c r="AJ883" s="27">
        <v>107.44577898213102</v>
      </c>
      <c r="AK883" s="27">
        <v>7.6791022624957144</v>
      </c>
      <c r="AL883" s="27">
        <v>24.16605380453888</v>
      </c>
      <c r="AM883" s="27">
        <v>13.918511931659712</v>
      </c>
      <c r="AN883" s="23">
        <v>0.59006202593279689</v>
      </c>
      <c r="AO883" s="23">
        <v>4.6530375010380032E-3</v>
      </c>
      <c r="AP883" s="23">
        <v>1.4393934284216008</v>
      </c>
      <c r="AQ883" s="24">
        <v>58</v>
      </c>
      <c r="AR883" s="65" t="s">
        <v>75</v>
      </c>
      <c r="AS883" s="157">
        <v>0.2</v>
      </c>
    </row>
    <row r="884" spans="1:45" ht="18" customHeight="1" x14ac:dyDescent="0.25">
      <c r="A884" s="16">
        <v>883</v>
      </c>
      <c r="B884" s="149" t="s">
        <v>1201</v>
      </c>
      <c r="C884" s="149" t="s">
        <v>691</v>
      </c>
      <c r="D884" s="4">
        <v>65.994600000000005</v>
      </c>
      <c r="E884" s="151" t="s">
        <v>844</v>
      </c>
      <c r="F884" s="151" t="s">
        <v>845</v>
      </c>
      <c r="G884" s="4" t="s">
        <v>904</v>
      </c>
      <c r="H884" s="70" t="s">
        <v>704</v>
      </c>
      <c r="I884" s="20">
        <v>35899.864578000001</v>
      </c>
      <c r="J884" s="20">
        <v>34705.647248000001</v>
      </c>
      <c r="K884" s="20">
        <v>1194.2173299999993</v>
      </c>
      <c r="L884" s="20">
        <v>-1888.6884</v>
      </c>
      <c r="M884" s="20">
        <v>5383.0819570000003</v>
      </c>
      <c r="N884" s="20">
        <v>5421.9937930000006</v>
      </c>
      <c r="O884" s="153">
        <v>38.911836000000001</v>
      </c>
      <c r="P884" s="21">
        <v>15.683932285368803</v>
      </c>
      <c r="Q884" s="20">
        <v>1004.457476</v>
      </c>
      <c r="R884" s="20">
        <v>20043.517297999999</v>
      </c>
      <c r="S884" s="20">
        <v>86178.315166</v>
      </c>
      <c r="T884" s="20">
        <v>77272.819336999994</v>
      </c>
      <c r="U884" s="20">
        <v>178723.051913</v>
      </c>
      <c r="V884" s="20">
        <v>60103.020123000002</v>
      </c>
      <c r="W884" s="20">
        <v>133034.11591299999</v>
      </c>
      <c r="X884" s="20">
        <v>15750</v>
      </c>
      <c r="Y884" s="20">
        <v>152954.11591299999</v>
      </c>
      <c r="Z884" s="20">
        <v>25768.936000000002</v>
      </c>
      <c r="AA884" s="21">
        <v>10386.511890366788</v>
      </c>
      <c r="AB884" s="22">
        <v>3.3265232168364064E-2</v>
      </c>
      <c r="AC884" s="22">
        <v>1.0838992418886668E-3</v>
      </c>
      <c r="AD884" s="23">
        <v>2.1772141636738478E-4</v>
      </c>
      <c r="AE884" s="23">
        <v>1.5100288191953288E-3</v>
      </c>
      <c r="AF884" s="24">
        <v>1.0072285423686334</v>
      </c>
      <c r="AG884" s="27">
        <v>-0.35220890840994629</v>
      </c>
      <c r="AH884" s="27">
        <v>0.64779109159005377</v>
      </c>
      <c r="AI884" s="27">
        <v>0.64024071649185799</v>
      </c>
      <c r="AJ884" s="27">
        <v>-0.7661775917957937</v>
      </c>
      <c r="AK884" s="27">
        <v>34.551634167935646</v>
      </c>
      <c r="AL884" s="27">
        <v>1.7910960458812384</v>
      </c>
      <c r="AM884" s="27">
        <v>0.46458592925714987</v>
      </c>
      <c r="AN884" s="23">
        <v>0.85581638336981847</v>
      </c>
      <c r="AO884" s="23">
        <v>0.61120102126063725</v>
      </c>
      <c r="AP884" s="23">
        <v>5.9356007525106964</v>
      </c>
      <c r="AQ884" s="24">
        <v>38</v>
      </c>
      <c r="AR884" s="65" t="s">
        <v>80</v>
      </c>
      <c r="AS884" s="157">
        <v>0</v>
      </c>
    </row>
    <row r="885" spans="1:45" ht="18" customHeight="1" x14ac:dyDescent="0.25">
      <c r="A885" s="16">
        <v>884</v>
      </c>
      <c r="B885" s="149" t="s">
        <v>1202</v>
      </c>
      <c r="C885" s="149" t="s">
        <v>691</v>
      </c>
      <c r="D885" s="4">
        <v>1959.84</v>
      </c>
      <c r="E885" s="151" t="s">
        <v>848</v>
      </c>
      <c r="F885" s="151" t="s">
        <v>886</v>
      </c>
      <c r="G885" s="4" t="s">
        <v>882</v>
      </c>
      <c r="H885" s="70" t="s">
        <v>704</v>
      </c>
      <c r="I885" s="20">
        <v>3222620.0801519998</v>
      </c>
      <c r="J885" s="20">
        <v>2566404.41689</v>
      </c>
      <c r="K885" s="20">
        <v>656215.66326200007</v>
      </c>
      <c r="L885" s="20">
        <v>486314.15636000002</v>
      </c>
      <c r="M885" s="20">
        <v>739316.94009199995</v>
      </c>
      <c r="N885" s="20">
        <v>430474.98162099993</v>
      </c>
      <c r="O885" s="153">
        <v>-320483.30612800003</v>
      </c>
      <c r="P885" s="21">
        <v>-1177.3817271418075</v>
      </c>
      <c r="Q885" s="20">
        <v>205555.98536399999</v>
      </c>
      <c r="R885" s="20">
        <v>318639.860934</v>
      </c>
      <c r="S885" s="20">
        <v>812378.04253600002</v>
      </c>
      <c r="T885" s="20">
        <v>7084290.40931</v>
      </c>
      <c r="U885" s="20">
        <v>9585858.518197</v>
      </c>
      <c r="V885" s="20">
        <v>1148898.4039449999</v>
      </c>
      <c r="W885" s="20">
        <v>2834993.2113999999</v>
      </c>
      <c r="X885" s="20">
        <v>6556977.2319440003</v>
      </c>
      <c r="Y885" s="20">
        <v>9466690.2914039996</v>
      </c>
      <c r="Z885" s="20">
        <v>119168.22679299999</v>
      </c>
      <c r="AA885" s="21">
        <v>437.7965716127847</v>
      </c>
      <c r="AB885" s="22">
        <v>0.20362799428440495</v>
      </c>
      <c r="AC885" s="22">
        <v>-9.944805721960373E-2</v>
      </c>
      <c r="AD885" s="23">
        <v>-3.3432926797283838E-2</v>
      </c>
      <c r="AE885" s="23">
        <v>-2.6893351923805362</v>
      </c>
      <c r="AF885" s="24">
        <v>0.58226040589227135</v>
      </c>
      <c r="AG885" s="27">
        <v>-0.71344621240386508</v>
      </c>
      <c r="AH885" s="27">
        <v>0.28655378759613492</v>
      </c>
      <c r="AI885" s="27">
        <v>0.21404709356335078</v>
      </c>
      <c r="AJ885" s="27">
        <v>-1.5932937366241458</v>
      </c>
      <c r="AK885" s="27">
        <v>12.485184570740632</v>
      </c>
      <c r="AL885" s="27">
        <v>10.1136752655673</v>
      </c>
      <c r="AM885" s="27">
        <v>0.45489666486807373</v>
      </c>
      <c r="AN885" s="23">
        <v>0.987568330310031</v>
      </c>
      <c r="AO885" s="23">
        <v>55.022864805513414</v>
      </c>
      <c r="AP885" s="23">
        <v>79.439717667764086</v>
      </c>
      <c r="AQ885" s="24">
        <v>34.4</v>
      </c>
      <c r="AR885" s="65" t="s">
        <v>80</v>
      </c>
      <c r="AS885" s="157">
        <v>0</v>
      </c>
    </row>
    <row r="886" spans="1:45" ht="18" customHeight="1" x14ac:dyDescent="0.25">
      <c r="A886" s="16">
        <v>885</v>
      </c>
      <c r="B886" s="149" t="s">
        <v>1203</v>
      </c>
      <c r="C886" s="149" t="s">
        <v>691</v>
      </c>
      <c r="D886" s="4">
        <v>232</v>
      </c>
      <c r="E886" s="151" t="s">
        <v>869</v>
      </c>
      <c r="F886" s="151" t="s">
        <v>891</v>
      </c>
      <c r="G886" s="4" t="s">
        <v>892</v>
      </c>
      <c r="H886" s="70" t="s">
        <v>704</v>
      </c>
      <c r="I886" s="20">
        <v>741071.06145699997</v>
      </c>
      <c r="J886" s="20">
        <v>588929.44211599999</v>
      </c>
      <c r="K886" s="20">
        <v>152141.61934100004</v>
      </c>
      <c r="L886" s="20">
        <v>43798.613832000003</v>
      </c>
      <c r="M886" s="20">
        <v>2630.8616910000001</v>
      </c>
      <c r="N886" s="20">
        <v>44215.068544000002</v>
      </c>
      <c r="O886" s="153">
        <v>33285.469281999998</v>
      </c>
      <c r="P886" s="21">
        <v>4160.6836602499998</v>
      </c>
      <c r="Q886" s="20">
        <v>88044.816261</v>
      </c>
      <c r="R886" s="20">
        <v>211993.83497600001</v>
      </c>
      <c r="S886" s="20">
        <v>437256.01800899999</v>
      </c>
      <c r="T886" s="20">
        <v>206110.04688400001</v>
      </c>
      <c r="U886" s="20">
        <v>646800.25179200002</v>
      </c>
      <c r="V886" s="20">
        <v>55584.440721999999</v>
      </c>
      <c r="W886" s="20">
        <v>236493.340448</v>
      </c>
      <c r="X886" s="20">
        <v>126585.266724</v>
      </c>
      <c r="Y886" s="20">
        <v>365070.717496</v>
      </c>
      <c r="Z886" s="20">
        <v>281729.53429600003</v>
      </c>
      <c r="AA886" s="21">
        <v>35216.191787000003</v>
      </c>
      <c r="AB886" s="22">
        <v>0.20529963623445027</v>
      </c>
      <c r="AC886" s="22">
        <v>4.4915354293498286E-2</v>
      </c>
      <c r="AD886" s="23">
        <v>5.146174447177556E-2</v>
      </c>
      <c r="AE886" s="23">
        <v>0.11814689349192803</v>
      </c>
      <c r="AF886" s="24">
        <v>16.806306730322145</v>
      </c>
      <c r="AG886" s="27">
        <v>0.84891471861611911</v>
      </c>
      <c r="AH886" s="27">
        <v>1.8489147186161192</v>
      </c>
      <c r="AI886" s="27">
        <v>1.4766217141103148</v>
      </c>
      <c r="AJ886" s="27">
        <v>3.6912790288515254</v>
      </c>
      <c r="AK886" s="27">
        <v>6.688973492433421</v>
      </c>
      <c r="AL886" s="27">
        <v>3.4957198710089714</v>
      </c>
      <c r="AM886" s="27">
        <v>3.5955115854885</v>
      </c>
      <c r="AN886" s="23">
        <v>0.56442575042998056</v>
      </c>
      <c r="AO886" s="23">
        <v>0.44931486164671253</v>
      </c>
      <c r="AP886" s="23">
        <v>1.2958198309178237</v>
      </c>
      <c r="AQ886" s="24">
        <v>78</v>
      </c>
      <c r="AR886" s="65" t="s">
        <v>66</v>
      </c>
      <c r="AS886" s="157">
        <v>0.5</v>
      </c>
    </row>
    <row r="887" spans="1:45" ht="18" customHeight="1" x14ac:dyDescent="0.25">
      <c r="A887" s="16">
        <v>886</v>
      </c>
      <c r="B887" s="149" t="s">
        <v>1204</v>
      </c>
      <c r="C887" s="149" t="s">
        <v>691</v>
      </c>
      <c r="D887" s="4">
        <v>57.247189999999996</v>
      </c>
      <c r="E887" s="151" t="s">
        <v>869</v>
      </c>
      <c r="F887" s="151" t="s">
        <v>891</v>
      </c>
      <c r="G887" s="4" t="s">
        <v>892</v>
      </c>
      <c r="H887" s="70" t="s">
        <v>704</v>
      </c>
      <c r="I887" s="20">
        <v>71897.626115999999</v>
      </c>
      <c r="J887" s="20">
        <v>47882.027394999997</v>
      </c>
      <c r="K887" s="20">
        <v>24015.598720999995</v>
      </c>
      <c r="L887" s="20">
        <v>7428.3512149999997</v>
      </c>
      <c r="M887" s="20">
        <v>0</v>
      </c>
      <c r="N887" s="20">
        <v>8447.9855750000006</v>
      </c>
      <c r="O887" s="153">
        <v>7478.6722449999997</v>
      </c>
      <c r="P887" s="21">
        <v>1188.8079996502886</v>
      </c>
      <c r="Q887" s="20">
        <v>24894.075744999998</v>
      </c>
      <c r="R887" s="20">
        <v>26000</v>
      </c>
      <c r="S887" s="20">
        <v>65622.485186999998</v>
      </c>
      <c r="T887" s="20">
        <v>34576.380024999999</v>
      </c>
      <c r="U887" s="20">
        <v>100198.865212</v>
      </c>
      <c r="V887" s="20">
        <v>0</v>
      </c>
      <c r="W887" s="20">
        <v>26288.021686</v>
      </c>
      <c r="X887" s="20">
        <v>0</v>
      </c>
      <c r="Y887" s="20">
        <v>26288.021686</v>
      </c>
      <c r="Z887" s="20">
        <v>73910.843525999997</v>
      </c>
      <c r="AA887" s="21">
        <v>11748.850486575848</v>
      </c>
      <c r="AB887" s="22">
        <v>0.3340249187400583</v>
      </c>
      <c r="AC887" s="22">
        <v>0.10401834732253706</v>
      </c>
      <c r="AD887" s="23">
        <v>7.4638292850689292E-2</v>
      </c>
      <c r="AE887" s="23">
        <v>0.10118504793372016</v>
      </c>
      <c r="AF887" s="24">
        <v>100</v>
      </c>
      <c r="AG887" s="27">
        <v>1.4962884606089639</v>
      </c>
      <c r="AH887" s="27">
        <v>2.4962884606089637</v>
      </c>
      <c r="AI887" s="27">
        <v>1.5493143580176825</v>
      </c>
      <c r="AJ887" s="27">
        <v>1.8278532288656268</v>
      </c>
      <c r="AK887" s="27">
        <v>1.9234306139932571</v>
      </c>
      <c r="AL887" s="27">
        <v>2.7652933121538461</v>
      </c>
      <c r="AM887" s="27">
        <v>2.0793855824124838</v>
      </c>
      <c r="AN887" s="23">
        <v>0.26235847711827875</v>
      </c>
      <c r="AO887" s="23">
        <v>0</v>
      </c>
      <c r="AP887" s="23">
        <v>0.35567205611383029</v>
      </c>
      <c r="AQ887" s="24">
        <v>75.599999999999994</v>
      </c>
      <c r="AR887" s="65" t="s">
        <v>66</v>
      </c>
      <c r="AS887" s="157">
        <v>0.5</v>
      </c>
    </row>
    <row r="888" spans="1:45" ht="18" customHeight="1" x14ac:dyDescent="0.25">
      <c r="A888" s="16">
        <v>887</v>
      </c>
      <c r="B888" s="149" t="s">
        <v>1205</v>
      </c>
      <c r="C888" s="149" t="s">
        <v>691</v>
      </c>
      <c r="D888" s="4">
        <v>29.929100000000002</v>
      </c>
      <c r="E888" s="151" t="s">
        <v>869</v>
      </c>
      <c r="F888" s="151" t="s">
        <v>891</v>
      </c>
      <c r="G888" s="4" t="s">
        <v>892</v>
      </c>
      <c r="H888" s="70" t="s">
        <v>704</v>
      </c>
      <c r="I888" s="20">
        <v>66817.094410999998</v>
      </c>
      <c r="J888" s="20">
        <v>46742.973311000002</v>
      </c>
      <c r="K888" s="20">
        <v>20074.121099999997</v>
      </c>
      <c r="L888" s="20">
        <v>7438.7900879999997</v>
      </c>
      <c r="M888" s="20">
        <v>4588.9039640000001</v>
      </c>
      <c r="N888" s="20">
        <v>7338.2643050000006</v>
      </c>
      <c r="O888" s="153">
        <v>2101.6094710000002</v>
      </c>
      <c r="P888" s="21">
        <v>702.19601357875786</v>
      </c>
      <c r="Q888" s="20">
        <v>16839.795185999999</v>
      </c>
      <c r="R888" s="20">
        <v>9500.5079569999998</v>
      </c>
      <c r="S888" s="20">
        <v>31396.578691999999</v>
      </c>
      <c r="T888" s="20">
        <v>59469.192153000004</v>
      </c>
      <c r="U888" s="20">
        <v>102426.402303</v>
      </c>
      <c r="V888" s="20">
        <v>11428.164000000001</v>
      </c>
      <c r="W888" s="20">
        <v>33309.582753000002</v>
      </c>
      <c r="X888" s="20">
        <v>36050.135554</v>
      </c>
      <c r="Y888" s="20">
        <v>69359.718307000003</v>
      </c>
      <c r="Z888" s="20">
        <v>33066.683996</v>
      </c>
      <c r="AA888" s="21">
        <v>11048.338906281846</v>
      </c>
      <c r="AB888" s="22">
        <v>0.3004339125631782</v>
      </c>
      <c r="AC888" s="22">
        <v>3.1453170622367195E-2</v>
      </c>
      <c r="AD888" s="23">
        <v>2.051823967010941E-2</v>
      </c>
      <c r="AE888" s="23">
        <v>6.3556704725947932E-2</v>
      </c>
      <c r="AF888" s="24">
        <v>1.5991322465165454</v>
      </c>
      <c r="AG888" s="27">
        <v>-5.7431042447618472E-2</v>
      </c>
      <c r="AH888" s="27">
        <v>0.94256895755238157</v>
      </c>
      <c r="AI888" s="27">
        <v>0.43701488589462906</v>
      </c>
      <c r="AJ888" s="27">
        <v>-34.927837202850498</v>
      </c>
      <c r="AK888" s="27">
        <v>2.7757447637997656</v>
      </c>
      <c r="AL888" s="27">
        <v>7.0330023103416259</v>
      </c>
      <c r="AM888" s="27">
        <v>1.123558131395086</v>
      </c>
      <c r="AN888" s="23">
        <v>0.67716640189917621</v>
      </c>
      <c r="AO888" s="23">
        <v>1.0902253022516835</v>
      </c>
      <c r="AP888" s="23">
        <v>2.097571026940297</v>
      </c>
      <c r="AQ888" s="24">
        <v>48.8</v>
      </c>
      <c r="AR888" s="65" t="s">
        <v>78</v>
      </c>
      <c r="AS888" s="157">
        <v>0.2</v>
      </c>
    </row>
    <row r="889" spans="1:45" ht="18" customHeight="1" x14ac:dyDescent="0.25">
      <c r="A889" s="16">
        <v>888</v>
      </c>
      <c r="B889" s="149" t="s">
        <v>1206</v>
      </c>
      <c r="C889" s="149" t="s">
        <v>691</v>
      </c>
      <c r="D889" s="4">
        <v>83.766735000000011</v>
      </c>
      <c r="E889" s="151" t="s">
        <v>829</v>
      </c>
      <c r="F889" s="151" t="s">
        <v>853</v>
      </c>
      <c r="G889" s="4" t="s">
        <v>854</v>
      </c>
      <c r="H889" s="70" t="s">
        <v>704</v>
      </c>
      <c r="I889" s="20">
        <v>63012.725124999997</v>
      </c>
      <c r="J889" s="20">
        <v>56469.601575000001</v>
      </c>
      <c r="K889" s="20">
        <v>6543.1235500000003</v>
      </c>
      <c r="L889" s="20">
        <v>-1208.4421749999999</v>
      </c>
      <c r="M889" s="20">
        <v>6794.3113860000003</v>
      </c>
      <c r="N889" s="20">
        <v>170.88474900000074</v>
      </c>
      <c r="O889" s="153">
        <v>-6623.4266369999996</v>
      </c>
      <c r="P889" s="21">
        <v>-711.62902234401281</v>
      </c>
      <c r="Q889" s="20">
        <v>1591.481217</v>
      </c>
      <c r="R889" s="20">
        <v>3173.489912</v>
      </c>
      <c r="S889" s="20">
        <v>11634.184456999999</v>
      </c>
      <c r="T889" s="20">
        <v>157128.75802199999</v>
      </c>
      <c r="U889" s="20">
        <v>169908.60159599999</v>
      </c>
      <c r="V889" s="20">
        <v>30520.178920999999</v>
      </c>
      <c r="W889" s="20">
        <v>36705.561905000002</v>
      </c>
      <c r="X889" s="20">
        <v>63278.893654</v>
      </c>
      <c r="Y889" s="20">
        <v>100319.86055899999</v>
      </c>
      <c r="Z889" s="20">
        <v>69588.741037</v>
      </c>
      <c r="AA889" s="21">
        <v>7476.699065959775</v>
      </c>
      <c r="AB889" s="22">
        <v>0.10383813010816838</v>
      </c>
      <c r="AC889" s="22">
        <v>-0.10511252487272903</v>
      </c>
      <c r="AD889" s="23">
        <v>-3.8982291507223661E-2</v>
      </c>
      <c r="AE889" s="23">
        <v>-9.5179572705279367E-2</v>
      </c>
      <c r="AF889" s="24">
        <v>2.5151150615810285E-2</v>
      </c>
      <c r="AG889" s="27">
        <v>-0.68304028454567267</v>
      </c>
      <c r="AH889" s="27">
        <v>0.31695971545432738</v>
      </c>
      <c r="AI889" s="27">
        <v>0.27360167557146126</v>
      </c>
      <c r="AJ889" s="27">
        <v>-2.5133331926294562</v>
      </c>
      <c r="AK889" s="27">
        <v>35.482417870722507</v>
      </c>
      <c r="AL889" s="27">
        <v>19.85597146117539</v>
      </c>
      <c r="AM889" s="27">
        <v>0.4010260497074471</v>
      </c>
      <c r="AN889" s="23">
        <v>0.59043426652133502</v>
      </c>
      <c r="AO889" s="23">
        <v>0.90932660529603371</v>
      </c>
      <c r="AP889" s="23">
        <v>1.4416105114713946</v>
      </c>
      <c r="AQ889" s="24">
        <v>44.4</v>
      </c>
      <c r="AR889" s="65" t="s">
        <v>80</v>
      </c>
      <c r="AS889" s="157">
        <v>0</v>
      </c>
    </row>
    <row r="890" spans="1:45" ht="18" customHeight="1" x14ac:dyDescent="0.25">
      <c r="A890" s="16">
        <v>889</v>
      </c>
      <c r="B890" s="149" t="s">
        <v>1207</v>
      </c>
      <c r="C890" s="149" t="s">
        <v>691</v>
      </c>
      <c r="D890" s="4">
        <v>53.1</v>
      </c>
      <c r="E890" s="151" t="s">
        <v>795</v>
      </c>
      <c r="F890" s="151" t="s">
        <v>852</v>
      </c>
      <c r="G890" s="4" t="s">
        <v>850</v>
      </c>
      <c r="H890" s="70" t="s">
        <v>704</v>
      </c>
      <c r="I890" s="20">
        <v>43360.067369999997</v>
      </c>
      <c r="J890" s="20">
        <v>40113.302372999999</v>
      </c>
      <c r="K890" s="20">
        <v>3246.7649969999984</v>
      </c>
      <c r="L890" s="20">
        <v>-4281.8217160000004</v>
      </c>
      <c r="M890" s="20">
        <v>5004.6242579999998</v>
      </c>
      <c r="N890" s="20">
        <v>-4795.624382</v>
      </c>
      <c r="O890" s="153">
        <v>-9801.6415070000003</v>
      </c>
      <c r="P890" s="21">
        <v>-2178.1425571111113</v>
      </c>
      <c r="Q890" s="20">
        <v>17254.840359999998</v>
      </c>
      <c r="R890" s="20">
        <v>486.99927500000001</v>
      </c>
      <c r="S890" s="20">
        <v>36868.318377000003</v>
      </c>
      <c r="T890" s="20">
        <v>43137.189998000002</v>
      </c>
      <c r="U890" s="20">
        <v>83810.384619999997</v>
      </c>
      <c r="V890" s="20">
        <v>21733.121512000002</v>
      </c>
      <c r="W890" s="20">
        <v>70744.895701999994</v>
      </c>
      <c r="X890" s="20">
        <v>8382.8524180000004</v>
      </c>
      <c r="Y890" s="20">
        <v>80442.743468000001</v>
      </c>
      <c r="Z890" s="20">
        <v>3367.6411520000001</v>
      </c>
      <c r="AA890" s="21">
        <v>748.36470044444445</v>
      </c>
      <c r="AB890" s="22">
        <v>7.4879150193534361E-2</v>
      </c>
      <c r="AC890" s="22">
        <v>-0.2260522665557842</v>
      </c>
      <c r="AD890" s="23">
        <v>-0.11695020314536293</v>
      </c>
      <c r="AE890" s="23">
        <v>-2.9105362075703725</v>
      </c>
      <c r="AF890" s="24">
        <v>-0.958238647853351</v>
      </c>
      <c r="AG890" s="27">
        <v>-0.47885542820925076</v>
      </c>
      <c r="AH890" s="27">
        <v>0.52114457179074924</v>
      </c>
      <c r="AI890" s="27">
        <v>0.27724230592717547</v>
      </c>
      <c r="AJ890" s="27">
        <v>-1.279942390697228</v>
      </c>
      <c r="AK890" s="27">
        <v>2.3247565051943488</v>
      </c>
      <c r="AL890" s="27">
        <v>89.035178481528533</v>
      </c>
      <c r="AM890" s="27">
        <v>1.0051667104883357</v>
      </c>
      <c r="AN890" s="23">
        <v>0.95981833078002166</v>
      </c>
      <c r="AO890" s="23">
        <v>2.4892356517919163</v>
      </c>
      <c r="AP890" s="23">
        <v>23.886970088908093</v>
      </c>
      <c r="AQ890" s="24">
        <v>34.799999999999997</v>
      </c>
      <c r="AR890" s="65" t="s">
        <v>80</v>
      </c>
      <c r="AS890" s="157">
        <v>0</v>
      </c>
    </row>
    <row r="891" spans="1:45" ht="18" customHeight="1" x14ac:dyDescent="0.25">
      <c r="A891" s="16">
        <v>890</v>
      </c>
      <c r="B891" s="149" t="s">
        <v>1208</v>
      </c>
      <c r="C891" s="149" t="s">
        <v>691</v>
      </c>
      <c r="D891" s="4">
        <v>30.250677599999996</v>
      </c>
      <c r="E891" s="151" t="s">
        <v>844</v>
      </c>
      <c r="F891" s="151" t="s">
        <v>856</v>
      </c>
      <c r="G891" s="4" t="s">
        <v>862</v>
      </c>
      <c r="H891" s="70" t="s">
        <v>704</v>
      </c>
      <c r="I891" s="20">
        <v>1689870.565104</v>
      </c>
      <c r="J891" s="20">
        <v>1481457.1327</v>
      </c>
      <c r="K891" s="20">
        <v>208413.43240400008</v>
      </c>
      <c r="L891" s="20">
        <v>32405.791720000001</v>
      </c>
      <c r="M891" s="20">
        <v>16115.175506</v>
      </c>
      <c r="N891" s="20">
        <v>29037.818789999998</v>
      </c>
      <c r="O891" s="153">
        <v>10280.904858</v>
      </c>
      <c r="P891" s="21">
        <v>4112.2698283558448</v>
      </c>
      <c r="Q891" s="20">
        <v>129563.878297</v>
      </c>
      <c r="R891" s="20">
        <v>324534.43289599998</v>
      </c>
      <c r="S891" s="20">
        <v>559968.54025299998</v>
      </c>
      <c r="T891" s="20">
        <v>21641.386772000002</v>
      </c>
      <c r="U891" s="20">
        <v>604220.97257500002</v>
      </c>
      <c r="V891" s="20">
        <v>204385.38465600001</v>
      </c>
      <c r="W891" s="20">
        <v>546685.17695800017</v>
      </c>
      <c r="X891" s="20">
        <v>0</v>
      </c>
      <c r="Y891" s="20">
        <v>546685.17695800017</v>
      </c>
      <c r="Z891" s="20">
        <v>57535.795617000003</v>
      </c>
      <c r="AA891" s="21">
        <v>23013.802737618676</v>
      </c>
      <c r="AB891" s="22">
        <v>0.12333100339621197</v>
      </c>
      <c r="AC891" s="22">
        <v>6.0838416091159499E-3</v>
      </c>
      <c r="AD891" s="23">
        <v>1.7015140692958758E-2</v>
      </c>
      <c r="AE891" s="23">
        <v>0.178687106830627</v>
      </c>
      <c r="AF891" s="24">
        <v>1.8018928046541374</v>
      </c>
      <c r="AG891" s="27">
        <v>2.4298012558003425E-2</v>
      </c>
      <c r="AH891" s="27">
        <v>1.0242980125580035</v>
      </c>
      <c r="AI891" s="27">
        <v>0.7872989429692665</v>
      </c>
      <c r="AJ891" s="27">
        <v>127.21707052460947</v>
      </c>
      <c r="AK891" s="27">
        <v>11.434183293773033</v>
      </c>
      <c r="AL891" s="27">
        <v>5.2070609273239565</v>
      </c>
      <c r="AM891" s="27">
        <v>78.085133032712292</v>
      </c>
      <c r="AN891" s="23">
        <v>0.9047768974787479</v>
      </c>
      <c r="AO891" s="23">
        <v>0</v>
      </c>
      <c r="AP891" s="23">
        <v>9.5016532072856581</v>
      </c>
      <c r="AQ891" s="24">
        <v>57.599999999999994</v>
      </c>
      <c r="AR891" s="65" t="s">
        <v>75</v>
      </c>
      <c r="AS891" s="157">
        <v>0.2</v>
      </c>
    </row>
    <row r="892" spans="1:45" ht="18" customHeight="1" x14ac:dyDescent="0.25">
      <c r="A892" s="16">
        <v>891</v>
      </c>
      <c r="B892" s="149" t="s">
        <v>1209</v>
      </c>
      <c r="C892" s="149" t="s">
        <v>691</v>
      </c>
      <c r="D892" s="4">
        <v>163.35765999999998</v>
      </c>
      <c r="E892" s="151" t="s">
        <v>829</v>
      </c>
      <c r="F892" s="151" t="s">
        <v>866</v>
      </c>
      <c r="G892" s="4" t="s">
        <v>867</v>
      </c>
      <c r="H892" s="70" t="s">
        <v>704</v>
      </c>
      <c r="I892" s="20">
        <v>758298.84879600001</v>
      </c>
      <c r="J892" s="20">
        <v>667881.058204</v>
      </c>
      <c r="K892" s="20">
        <v>90417.790592000005</v>
      </c>
      <c r="L892" s="20">
        <v>44783.612179000003</v>
      </c>
      <c r="M892" s="20">
        <v>0</v>
      </c>
      <c r="N892" s="20">
        <v>50202.168902999998</v>
      </c>
      <c r="O892" s="153">
        <v>40141.735121999998</v>
      </c>
      <c r="P892" s="21">
        <v>2604.7287423999583</v>
      </c>
      <c r="Q892" s="20">
        <v>145658.84888000001</v>
      </c>
      <c r="R892" s="20">
        <v>94062.558032000001</v>
      </c>
      <c r="S892" s="20">
        <v>284314.129449</v>
      </c>
      <c r="T892" s="20">
        <v>114761.29958200001</v>
      </c>
      <c r="U892" s="20">
        <v>407995.00068900001</v>
      </c>
      <c r="V892" s="20">
        <v>0</v>
      </c>
      <c r="W892" s="20">
        <v>207626.48574900001</v>
      </c>
      <c r="X892" s="20">
        <v>0</v>
      </c>
      <c r="Y892" s="20">
        <v>207626.48574900001</v>
      </c>
      <c r="Z892" s="20">
        <v>200368.51493999999</v>
      </c>
      <c r="AA892" s="21">
        <v>13001.571266165296</v>
      </c>
      <c r="AB892" s="22">
        <v>0.11923767355780925</v>
      </c>
      <c r="AC892" s="22">
        <v>5.2936563448217837E-2</v>
      </c>
      <c r="AD892" s="23">
        <v>9.8387811258007565E-2</v>
      </c>
      <c r="AE892" s="23">
        <v>0.2003395350513047</v>
      </c>
      <c r="AF892" s="24">
        <v>100</v>
      </c>
      <c r="AG892" s="27">
        <v>0.3693538587977056</v>
      </c>
      <c r="AH892" s="27">
        <v>1.3693538587977057</v>
      </c>
      <c r="AI892" s="27">
        <v>0.66781114205545333</v>
      </c>
      <c r="AJ892" s="27">
        <v>9.8881490186664855</v>
      </c>
      <c r="AK892" s="27">
        <v>4.5852419083321809</v>
      </c>
      <c r="AL892" s="27">
        <v>8.0616439172112173</v>
      </c>
      <c r="AM892" s="27">
        <v>6.6076181740533118</v>
      </c>
      <c r="AN892" s="23">
        <v>0.50889468105827662</v>
      </c>
      <c r="AO892" s="23">
        <v>0</v>
      </c>
      <c r="AP892" s="23">
        <v>1.0362231102584825</v>
      </c>
      <c r="AQ892" s="24">
        <v>83.6</v>
      </c>
      <c r="AR892" s="65" t="s">
        <v>64</v>
      </c>
      <c r="AS892" s="157">
        <v>0.5</v>
      </c>
    </row>
    <row r="893" spans="1:45" ht="18" customHeight="1" x14ac:dyDescent="0.25">
      <c r="A893" s="16">
        <v>892</v>
      </c>
      <c r="B893" s="149" t="s">
        <v>1210</v>
      </c>
      <c r="C893" s="149" t="s">
        <v>691</v>
      </c>
      <c r="D893" s="4">
        <v>1277.324975</v>
      </c>
      <c r="E893" s="151" t="s">
        <v>874</v>
      </c>
      <c r="F893" s="151" t="s">
        <v>878</v>
      </c>
      <c r="G893" s="4" t="s">
        <v>873</v>
      </c>
      <c r="H893" s="70" t="s">
        <v>704</v>
      </c>
      <c r="I893" s="20">
        <v>1532023.645976</v>
      </c>
      <c r="J893" s="20">
        <v>1215845.870774</v>
      </c>
      <c r="K893" s="20">
        <v>316177.77520199999</v>
      </c>
      <c r="L893" s="20">
        <v>146020.43896500001</v>
      </c>
      <c r="M893" s="20">
        <v>15838.913353</v>
      </c>
      <c r="N893" s="20">
        <v>153989.49256900002</v>
      </c>
      <c r="O893" s="153">
        <v>110277.47349400001</v>
      </c>
      <c r="P893" s="21">
        <v>2158.3675973688687</v>
      </c>
      <c r="Q893" s="20">
        <v>41552.878049999999</v>
      </c>
      <c r="R893" s="20">
        <v>147141.48762699999</v>
      </c>
      <c r="S893" s="20">
        <v>308491.61914800003</v>
      </c>
      <c r="T893" s="20">
        <v>2187969.2710819999</v>
      </c>
      <c r="U893" s="20">
        <v>2591642.3434759998</v>
      </c>
      <c r="V893" s="20">
        <v>73517.646775000001</v>
      </c>
      <c r="W893" s="20">
        <v>319270.14987199998</v>
      </c>
      <c r="X893" s="20">
        <v>194833.20499500001</v>
      </c>
      <c r="Y893" s="20">
        <v>643659.33031200001</v>
      </c>
      <c r="Z893" s="20">
        <v>1947983.0131639999</v>
      </c>
      <c r="AA893" s="21">
        <v>38126.221816887279</v>
      </c>
      <c r="AB893" s="22">
        <v>0.20637917438968373</v>
      </c>
      <c r="AC893" s="22">
        <v>7.1981574033569168E-2</v>
      </c>
      <c r="AD893" s="23">
        <v>4.2551192980622501E-2</v>
      </c>
      <c r="AE893" s="23">
        <v>5.6611106333459484E-2</v>
      </c>
      <c r="AF893" s="24">
        <v>9.7222258331145763</v>
      </c>
      <c r="AG893" s="27">
        <v>-3.3759907490008761E-2</v>
      </c>
      <c r="AH893" s="27">
        <v>0.96624009250999121</v>
      </c>
      <c r="AI893" s="27">
        <v>0.83609050581465139</v>
      </c>
      <c r="AJ893" s="27">
        <v>-142.13659405031228</v>
      </c>
      <c r="AK893" s="27">
        <v>29.260208385830449</v>
      </c>
      <c r="AL893" s="27">
        <v>10.41190809392686</v>
      </c>
      <c r="AM893" s="27">
        <v>0.70020345633939363</v>
      </c>
      <c r="AN893" s="23">
        <v>0.24835962876293416</v>
      </c>
      <c r="AO893" s="23">
        <v>0.1000179178557329</v>
      </c>
      <c r="AP893" s="23">
        <v>0.33042348211576039</v>
      </c>
      <c r="AQ893" s="24">
        <v>70.8</v>
      </c>
      <c r="AR893" s="65" t="s">
        <v>68</v>
      </c>
      <c r="AS893" s="157">
        <v>0.3</v>
      </c>
    </row>
    <row r="894" spans="1:45" ht="18" customHeight="1" x14ac:dyDescent="0.25">
      <c r="A894" s="16">
        <v>893</v>
      </c>
      <c r="B894" s="149" t="s">
        <v>1211</v>
      </c>
      <c r="C894" s="149" t="s">
        <v>691</v>
      </c>
      <c r="D894" s="4">
        <v>16.646871000000001</v>
      </c>
      <c r="E894" s="151" t="s">
        <v>829</v>
      </c>
      <c r="F894" s="151" t="s">
        <v>859</v>
      </c>
      <c r="G894" s="4" t="s">
        <v>858</v>
      </c>
      <c r="H894" s="70" t="s">
        <v>704</v>
      </c>
      <c r="I894" s="20">
        <v>37776.407001</v>
      </c>
      <c r="J894" s="20">
        <v>30649.673623999999</v>
      </c>
      <c r="K894" s="20">
        <v>7126.7333769999996</v>
      </c>
      <c r="L894" s="20">
        <v>442.815494</v>
      </c>
      <c r="M894" s="20">
        <v>159.513205</v>
      </c>
      <c r="N894" s="20">
        <v>567.74776299999996</v>
      </c>
      <c r="O894" s="153">
        <v>408.23455799999999</v>
      </c>
      <c r="P894" s="21">
        <v>282.01680766313382</v>
      </c>
      <c r="Q894" s="20">
        <v>9325.0741180000005</v>
      </c>
      <c r="R894" s="20">
        <v>3343.8873389999999</v>
      </c>
      <c r="S894" s="20">
        <v>17853.558875999999</v>
      </c>
      <c r="T894" s="20">
        <v>8823.0729960000008</v>
      </c>
      <c r="U894" s="20">
        <v>28907.725083000001</v>
      </c>
      <c r="V894" s="20">
        <v>0</v>
      </c>
      <c r="W894" s="20">
        <v>12989.977756</v>
      </c>
      <c r="X894" s="20">
        <v>0</v>
      </c>
      <c r="Y894" s="20">
        <v>12989.977756</v>
      </c>
      <c r="Z894" s="20">
        <v>15917.747326999999</v>
      </c>
      <c r="AA894" s="21">
        <v>10996.306408603756</v>
      </c>
      <c r="AB894" s="22">
        <v>0.18865567010677706</v>
      </c>
      <c r="AC894" s="22">
        <v>1.0806601008645248E-2</v>
      </c>
      <c r="AD894" s="23">
        <v>1.4121988389881076E-2</v>
      </c>
      <c r="AE894" s="23">
        <v>2.5646503215159374E-2</v>
      </c>
      <c r="AF894" s="24">
        <v>3.5592524330509185</v>
      </c>
      <c r="AG894" s="27">
        <v>0.37441027316259545</v>
      </c>
      <c r="AH894" s="27">
        <v>1.3744102731625956</v>
      </c>
      <c r="AI894" s="27">
        <v>0.65654344589318003</v>
      </c>
      <c r="AJ894" s="27">
        <v>7.7671999436086319</v>
      </c>
      <c r="AK894" s="27">
        <v>3.2868021461446144</v>
      </c>
      <c r="AL894" s="27">
        <v>11.297153035154933</v>
      </c>
      <c r="AM894" s="27">
        <v>4.2815475989064335</v>
      </c>
      <c r="AN894" s="23">
        <v>0.44936008346222722</v>
      </c>
      <c r="AO894" s="23">
        <v>0</v>
      </c>
      <c r="AP894" s="23">
        <v>0.816068850016619</v>
      </c>
      <c r="AQ894" s="24">
        <v>60.8</v>
      </c>
      <c r="AR894" s="65" t="s">
        <v>73</v>
      </c>
      <c r="AS894" s="157">
        <v>0.3</v>
      </c>
    </row>
    <row r="895" spans="1:45" ht="18" customHeight="1" x14ac:dyDescent="0.25">
      <c r="A895" s="16">
        <v>894</v>
      </c>
      <c r="B895" s="149" t="s">
        <v>1212</v>
      </c>
      <c r="C895" s="149" t="s">
        <v>691</v>
      </c>
      <c r="D895" s="4">
        <v>262.3698</v>
      </c>
      <c r="E895" s="151" t="s">
        <v>844</v>
      </c>
      <c r="F895" s="151" t="s">
        <v>845</v>
      </c>
      <c r="G895" s="4" t="s">
        <v>904</v>
      </c>
      <c r="H895" s="70" t="s">
        <v>704</v>
      </c>
      <c r="I895" s="20">
        <v>258907.07512299999</v>
      </c>
      <c r="J895" s="20">
        <v>228509.59272099999</v>
      </c>
      <c r="K895" s="20">
        <v>30397.482401999987</v>
      </c>
      <c r="L895" s="20">
        <v>29170.262814999998</v>
      </c>
      <c r="M895" s="20">
        <v>415.82816300000002</v>
      </c>
      <c r="N895" s="20">
        <v>31357.919764999999</v>
      </c>
      <c r="O895" s="153">
        <v>24960.013927</v>
      </c>
      <c r="P895" s="21">
        <v>2825.448712587729</v>
      </c>
      <c r="Q895" s="20">
        <v>7521.0601690000003</v>
      </c>
      <c r="R895" s="20">
        <v>20341.794720999998</v>
      </c>
      <c r="S895" s="20">
        <v>69018.055391000002</v>
      </c>
      <c r="T895" s="20">
        <v>43941.186609999997</v>
      </c>
      <c r="U895" s="20">
        <v>196731.90759799999</v>
      </c>
      <c r="V895" s="20">
        <v>5776</v>
      </c>
      <c r="W895" s="20">
        <v>51529.426184999997</v>
      </c>
      <c r="X895" s="20">
        <v>9251.6780589999998</v>
      </c>
      <c r="Y895" s="20">
        <v>71136.440419999999</v>
      </c>
      <c r="Z895" s="20">
        <v>125595.46717800001</v>
      </c>
      <c r="AA895" s="21">
        <v>14217.281772470002</v>
      </c>
      <c r="AB895" s="22">
        <v>0.11740692056236368</v>
      </c>
      <c r="AC895" s="22">
        <v>9.6405298754938043E-2</v>
      </c>
      <c r="AD895" s="23">
        <v>0.1268732369433587</v>
      </c>
      <c r="AE895" s="23">
        <v>0.19873339769201587</v>
      </c>
      <c r="AF895" s="24">
        <v>75.410764722542368</v>
      </c>
      <c r="AG895" s="27">
        <v>0.33939111107530384</v>
      </c>
      <c r="AH895" s="27">
        <v>1.3393911110753038</v>
      </c>
      <c r="AI895" s="27">
        <v>1.1934345048053634</v>
      </c>
      <c r="AJ895" s="27">
        <v>14.804309249931038</v>
      </c>
      <c r="AK895" s="27">
        <v>30.382630584829187</v>
      </c>
      <c r="AL895" s="27">
        <v>12.72783835812262</v>
      </c>
      <c r="AM895" s="27">
        <v>5.8921275253881911</v>
      </c>
      <c r="AN895" s="23">
        <v>0.36159076221311026</v>
      </c>
      <c r="AO895" s="23">
        <v>7.3662515589739172E-2</v>
      </c>
      <c r="AP895" s="23">
        <v>0.56639337404734502</v>
      </c>
      <c r="AQ895" s="24">
        <v>91.2</v>
      </c>
      <c r="AR895" s="65" t="s">
        <v>61</v>
      </c>
      <c r="AS895" s="157">
        <v>0.5</v>
      </c>
    </row>
    <row r="896" spans="1:45" ht="18" customHeight="1" x14ac:dyDescent="0.25">
      <c r="A896" s="16">
        <v>895</v>
      </c>
      <c r="B896" s="149" t="s">
        <v>1213</v>
      </c>
      <c r="C896" s="149" t="s">
        <v>691</v>
      </c>
      <c r="D896" s="4">
        <v>57.158640000000005</v>
      </c>
      <c r="E896" s="151" t="s">
        <v>844</v>
      </c>
      <c r="F896" s="151" t="s">
        <v>1074</v>
      </c>
      <c r="G896" s="4" t="s">
        <v>854</v>
      </c>
      <c r="H896" s="70" t="s">
        <v>704</v>
      </c>
      <c r="I896" s="20">
        <v>246436.309611</v>
      </c>
      <c r="J896" s="20">
        <v>223180.08814000001</v>
      </c>
      <c r="K896" s="20">
        <v>23256.221471000015</v>
      </c>
      <c r="L896" s="20">
        <v>10716.206168000001</v>
      </c>
      <c r="M896" s="20">
        <v>52.301749999999998</v>
      </c>
      <c r="N896" s="20">
        <v>9458.8822950000012</v>
      </c>
      <c r="O896" s="153">
        <v>8284.4460450000006</v>
      </c>
      <c r="P896" s="21">
        <v>1434.8839623458503</v>
      </c>
      <c r="Q896" s="20">
        <v>1090.4540179999999</v>
      </c>
      <c r="R896" s="20">
        <v>49203.677065999997</v>
      </c>
      <c r="S896" s="20">
        <v>70748.821217999997</v>
      </c>
      <c r="T896" s="20">
        <v>63397.399238999998</v>
      </c>
      <c r="U896" s="20">
        <v>145885.851284</v>
      </c>
      <c r="V896" s="20">
        <v>0</v>
      </c>
      <c r="W896" s="20">
        <v>75748.572719000003</v>
      </c>
      <c r="X896" s="20">
        <v>0</v>
      </c>
      <c r="Y896" s="20">
        <v>75748.572719000003</v>
      </c>
      <c r="Z896" s="20">
        <v>70137.278565000001</v>
      </c>
      <c r="AA896" s="21">
        <v>12147.928253602606</v>
      </c>
      <c r="AB896" s="22">
        <v>9.4370109289941842E-2</v>
      </c>
      <c r="AC896" s="22">
        <v>3.3616986303994768E-2</v>
      </c>
      <c r="AD896" s="23">
        <v>5.6787179648233613E-2</v>
      </c>
      <c r="AE896" s="23">
        <v>0.11811758617526566</v>
      </c>
      <c r="AF896" s="24">
        <v>180.8521186193579</v>
      </c>
      <c r="AG896" s="27">
        <v>-6.6004563802770103E-2</v>
      </c>
      <c r="AH896" s="27">
        <v>0.93399543619722991</v>
      </c>
      <c r="AI896" s="27">
        <v>0.91959973237261528</v>
      </c>
      <c r="AJ896" s="27">
        <v>-49.289711611009068</v>
      </c>
      <c r="AK896" s="27">
        <v>204.66712438671578</v>
      </c>
      <c r="AL896" s="27">
        <v>5.0084937611560907</v>
      </c>
      <c r="AM896" s="27">
        <v>3.8871674953410467</v>
      </c>
      <c r="AN896" s="23">
        <v>0.51923179699954702</v>
      </c>
      <c r="AO896" s="23">
        <v>0</v>
      </c>
      <c r="AP896" s="23">
        <v>1.080004446548346</v>
      </c>
      <c r="AQ896" s="24">
        <v>63.6</v>
      </c>
      <c r="AR896" s="65" t="s">
        <v>73</v>
      </c>
      <c r="AS896" s="157">
        <v>0.3</v>
      </c>
    </row>
    <row r="897" spans="1:45" ht="18" customHeight="1" x14ac:dyDescent="0.25">
      <c r="A897" s="16">
        <v>896</v>
      </c>
      <c r="B897" s="149" t="s">
        <v>1214</v>
      </c>
      <c r="C897" s="149" t="s">
        <v>691</v>
      </c>
      <c r="D897" s="4">
        <v>11193.599999999999</v>
      </c>
      <c r="E897" s="151" t="s">
        <v>874</v>
      </c>
      <c r="F897" s="151" t="s">
        <v>876</v>
      </c>
      <c r="G897" s="4" t="s">
        <v>873</v>
      </c>
      <c r="H897" s="70" t="s">
        <v>709</v>
      </c>
      <c r="I897" s="20">
        <v>2398560.602153</v>
      </c>
      <c r="J897" s="20">
        <v>789098.81142499996</v>
      </c>
      <c r="K897" s="20">
        <v>1609461.790728</v>
      </c>
      <c r="L897" s="20">
        <v>1550707.023451</v>
      </c>
      <c r="M897" s="20">
        <v>48941.728265999998</v>
      </c>
      <c r="N897" s="20">
        <v>1649911.2117300001</v>
      </c>
      <c r="O897" s="153">
        <v>1281112.0526109999</v>
      </c>
      <c r="P897" s="21">
        <v>3032.9357306131628</v>
      </c>
      <c r="Q897" s="20">
        <v>41094.736869</v>
      </c>
      <c r="R897" s="20">
        <v>902677.33411199995</v>
      </c>
      <c r="S897" s="20">
        <v>2596281.2874929998</v>
      </c>
      <c r="T897" s="20">
        <v>5686868.3054139996</v>
      </c>
      <c r="U897" s="20">
        <v>9061225.894359</v>
      </c>
      <c r="V897" s="20">
        <v>548042.89569100016</v>
      </c>
      <c r="W897" s="20">
        <v>1393534.785038</v>
      </c>
      <c r="X897" s="20">
        <v>1725365.941327</v>
      </c>
      <c r="Y897" s="20">
        <v>3218827.839962</v>
      </c>
      <c r="Z897" s="20">
        <v>5842398.054397</v>
      </c>
      <c r="AA897" s="21">
        <v>13831.434787871685</v>
      </c>
      <c r="AB897" s="22">
        <v>0.6710115180259828</v>
      </c>
      <c r="AC897" s="22">
        <v>0.53411702479438961</v>
      </c>
      <c r="AD897" s="23">
        <v>0.14138396587249269</v>
      </c>
      <c r="AE897" s="23">
        <v>0.21927846077636434</v>
      </c>
      <c r="AF897" s="24">
        <v>33.711748035596031</v>
      </c>
      <c r="AG897" s="27">
        <v>0.86309040532648229</v>
      </c>
      <c r="AH897" s="27">
        <v>1.8630904053264823</v>
      </c>
      <c r="AI897" s="27">
        <v>1.8336008387148535</v>
      </c>
      <c r="AJ897" s="27">
        <v>1.9942361896352643</v>
      </c>
      <c r="AK897" s="27">
        <v>19.201943400695193</v>
      </c>
      <c r="AL897" s="27">
        <v>2.657162766264161</v>
      </c>
      <c r="AM897" s="27">
        <v>0.42177178604075072</v>
      </c>
      <c r="AN897" s="23">
        <v>0.3552309452924971</v>
      </c>
      <c r="AO897" s="23">
        <v>0.29531810829433069</v>
      </c>
      <c r="AP897" s="23">
        <v>0.55094291932736494</v>
      </c>
      <c r="AQ897" s="24">
        <v>90.4</v>
      </c>
      <c r="AR897" s="65" t="s">
        <v>61</v>
      </c>
      <c r="AS897" s="157">
        <v>0.5</v>
      </c>
    </row>
    <row r="898" spans="1:45" ht="18" customHeight="1" x14ac:dyDescent="0.25">
      <c r="A898" s="16">
        <v>897</v>
      </c>
      <c r="B898" s="149" t="s">
        <v>1215</v>
      </c>
      <c r="C898" s="149" t="s">
        <v>691</v>
      </c>
      <c r="D898" s="4">
        <v>81.027999999999992</v>
      </c>
      <c r="E898" s="151" t="s">
        <v>844</v>
      </c>
      <c r="F898" s="151" t="s">
        <v>856</v>
      </c>
      <c r="G898" s="4" t="s">
        <v>862</v>
      </c>
      <c r="H898" s="70" t="s">
        <v>704</v>
      </c>
      <c r="I898" s="20">
        <v>66864.823048999999</v>
      </c>
      <c r="J898" s="20">
        <v>47222.278990999999</v>
      </c>
      <c r="K898" s="20">
        <v>19642.544058000003</v>
      </c>
      <c r="L898" s="20">
        <v>8760.3745149999995</v>
      </c>
      <c r="M898" s="20">
        <v>466.81272899999999</v>
      </c>
      <c r="N898" s="20">
        <v>9690.7939249999999</v>
      </c>
      <c r="O898" s="153">
        <v>7322.7814959999996</v>
      </c>
      <c r="P898" s="21">
        <v>1699.0212287703016</v>
      </c>
      <c r="Q898" s="20">
        <v>1412.495827</v>
      </c>
      <c r="R898" s="20">
        <v>14858.241292000001</v>
      </c>
      <c r="S898" s="20">
        <v>30858.061005</v>
      </c>
      <c r="T898" s="20">
        <v>39519.088278000003</v>
      </c>
      <c r="U898" s="20">
        <v>71279.121992</v>
      </c>
      <c r="V898" s="20">
        <v>1368.44</v>
      </c>
      <c r="W898" s="20">
        <v>15320.758678</v>
      </c>
      <c r="X898" s="20">
        <v>3421.01</v>
      </c>
      <c r="Y898" s="20">
        <v>18741.768678</v>
      </c>
      <c r="Z898" s="20">
        <v>52537.353314</v>
      </c>
      <c r="AA898" s="21">
        <v>12189.641140139211</v>
      </c>
      <c r="AB898" s="22">
        <v>0.29376498975560766</v>
      </c>
      <c r="AC898" s="22">
        <v>0.10951620242281515</v>
      </c>
      <c r="AD898" s="23">
        <v>0.10273389025220976</v>
      </c>
      <c r="AE898" s="23">
        <v>0.13938238289686827</v>
      </c>
      <c r="AF898" s="24">
        <v>20.75948945471022</v>
      </c>
      <c r="AG898" s="27">
        <v>1.0141340029923549</v>
      </c>
      <c r="AH898" s="27">
        <v>2.0141340029923547</v>
      </c>
      <c r="AI898" s="27">
        <v>1.921939102159651</v>
      </c>
      <c r="AJ898" s="27">
        <v>4.3035027343714249</v>
      </c>
      <c r="AK898" s="27">
        <v>33.431800709312824</v>
      </c>
      <c r="AL898" s="27">
        <v>4.5001842233509475</v>
      </c>
      <c r="AM898" s="27">
        <v>1.6919626935377245</v>
      </c>
      <c r="AN898" s="23">
        <v>0.26293489810527521</v>
      </c>
      <c r="AO898" s="23">
        <v>6.5115765911420195E-2</v>
      </c>
      <c r="AP898" s="23">
        <v>0.3567322580181394</v>
      </c>
      <c r="AQ898" s="24">
        <v>80</v>
      </c>
      <c r="AR898" s="65" t="s">
        <v>64</v>
      </c>
      <c r="AS898" s="157">
        <v>0.5</v>
      </c>
    </row>
    <row r="899" spans="1:45" ht="18" customHeight="1" x14ac:dyDescent="0.25">
      <c r="A899" s="16">
        <v>898</v>
      </c>
      <c r="B899" s="149" t="s">
        <v>1216</v>
      </c>
      <c r="C899" s="149" t="s">
        <v>691</v>
      </c>
      <c r="D899" s="4">
        <v>127.52093420000001</v>
      </c>
      <c r="E899" s="151" t="s">
        <v>874</v>
      </c>
      <c r="F899" s="151" t="s">
        <v>878</v>
      </c>
      <c r="G899" s="4" t="s">
        <v>873</v>
      </c>
      <c r="H899" s="70" t="s">
        <v>704</v>
      </c>
      <c r="I899" s="20">
        <v>499958.66408199997</v>
      </c>
      <c r="J899" s="20">
        <v>267052.52858899999</v>
      </c>
      <c r="K899" s="20">
        <v>232906.13549300001</v>
      </c>
      <c r="L899" s="20">
        <v>130056.33736200001</v>
      </c>
      <c r="M899" s="20">
        <v>752.923</v>
      </c>
      <c r="N899" s="20">
        <v>161195.64691400001</v>
      </c>
      <c r="O899" s="153">
        <v>125546.675692</v>
      </c>
      <c r="P899" s="21">
        <v>2165.9399553112748</v>
      </c>
      <c r="Q899" s="20">
        <v>37582.838960000001</v>
      </c>
      <c r="R899" s="20">
        <v>9657.8124869999992</v>
      </c>
      <c r="S899" s="20">
        <v>655011.12170799996</v>
      </c>
      <c r="T899" s="20">
        <v>417359.27062999998</v>
      </c>
      <c r="U899" s="20">
        <v>1102642.4834390001</v>
      </c>
      <c r="V899" s="20">
        <v>5485.1397710000001</v>
      </c>
      <c r="W899" s="20">
        <v>179272.87377800001</v>
      </c>
      <c r="X899" s="20">
        <v>65661.769193999993</v>
      </c>
      <c r="Y899" s="20">
        <v>437648.242845</v>
      </c>
      <c r="Z899" s="20">
        <v>664994.24059399997</v>
      </c>
      <c r="AA899" s="21">
        <v>11472.526754017459</v>
      </c>
      <c r="AB899" s="22">
        <v>0.46585078372559269</v>
      </c>
      <c r="AC899" s="22">
        <v>0.25111411144863899</v>
      </c>
      <c r="AD899" s="23">
        <v>0.11385982090988919</v>
      </c>
      <c r="AE899" s="23">
        <v>0.18879362861828186</v>
      </c>
      <c r="AF899" s="24">
        <v>214.09313689978924</v>
      </c>
      <c r="AG899" s="27">
        <v>2.6537101676582906</v>
      </c>
      <c r="AH899" s="27">
        <v>3.6537101676582906</v>
      </c>
      <c r="AI899" s="27">
        <v>3.4440697565465674</v>
      </c>
      <c r="AJ899" s="27">
        <v>1.0509112232564572</v>
      </c>
      <c r="AK899" s="27">
        <v>7.1057039856203561</v>
      </c>
      <c r="AL899" s="27">
        <v>51.767278020252995</v>
      </c>
      <c r="AM899" s="27">
        <v>1.1979095691999773</v>
      </c>
      <c r="AN899" s="23">
        <v>0.3969085623111776</v>
      </c>
      <c r="AO899" s="23">
        <v>9.8740357713997973E-2</v>
      </c>
      <c r="AP899" s="23">
        <v>0.65812335826258395</v>
      </c>
      <c r="AQ899" s="24">
        <v>93.199999999999989</v>
      </c>
      <c r="AR899" s="65" t="s">
        <v>61</v>
      </c>
      <c r="AS899" s="157">
        <v>0.5</v>
      </c>
    </row>
    <row r="900" spans="1:45" ht="18" customHeight="1" x14ac:dyDescent="0.25">
      <c r="A900" s="16">
        <v>899</v>
      </c>
      <c r="B900" s="149" t="s">
        <v>1217</v>
      </c>
      <c r="C900" s="149" t="s">
        <v>691</v>
      </c>
      <c r="D900" s="4">
        <v>31.549999999999997</v>
      </c>
      <c r="E900" s="151" t="s">
        <v>844</v>
      </c>
      <c r="F900" s="151" t="s">
        <v>856</v>
      </c>
      <c r="G900" s="4" t="s">
        <v>862</v>
      </c>
      <c r="H900" s="70" t="s">
        <v>704</v>
      </c>
      <c r="I900" s="20">
        <v>129034.03107300001</v>
      </c>
      <c r="J900" s="20">
        <v>108489.619003</v>
      </c>
      <c r="K900" s="20">
        <v>20544.412070000002</v>
      </c>
      <c r="L900" s="20">
        <v>5013.8399600000002</v>
      </c>
      <c r="M900" s="20">
        <v>131.60910799999999</v>
      </c>
      <c r="N900" s="20">
        <v>3472.8119340000003</v>
      </c>
      <c r="O900" s="153">
        <v>2410.9119260000002</v>
      </c>
      <c r="P900" s="21">
        <v>1528.3118389857368</v>
      </c>
      <c r="Q900" s="20">
        <v>10070.022505000001</v>
      </c>
      <c r="R900" s="20">
        <v>38131.825872000001</v>
      </c>
      <c r="S900" s="20">
        <v>53707.801785000003</v>
      </c>
      <c r="T900" s="20">
        <v>9606.7449730000008</v>
      </c>
      <c r="U900" s="20">
        <v>63958.962332000003</v>
      </c>
      <c r="V900" s="20">
        <v>3795</v>
      </c>
      <c r="W900" s="20">
        <v>45419.719105999997</v>
      </c>
      <c r="X900" s="20">
        <v>0</v>
      </c>
      <c r="Y900" s="20">
        <v>45419.719105999997</v>
      </c>
      <c r="Z900" s="20">
        <v>18539.243225999999</v>
      </c>
      <c r="AA900" s="21">
        <v>11752.293645641839</v>
      </c>
      <c r="AB900" s="22">
        <v>0.15921700577095946</v>
      </c>
      <c r="AC900" s="22">
        <v>1.8684310688829409E-2</v>
      </c>
      <c r="AD900" s="23">
        <v>3.7694669176860159E-2</v>
      </c>
      <c r="AE900" s="23">
        <v>0.13004370764276202</v>
      </c>
      <c r="AF900" s="24">
        <v>26.387322175301122</v>
      </c>
      <c r="AG900" s="27">
        <v>0.18247762958765504</v>
      </c>
      <c r="AH900" s="27">
        <v>1.1824776295876551</v>
      </c>
      <c r="AI900" s="27">
        <v>0.96076726450374283</v>
      </c>
      <c r="AJ900" s="27">
        <v>15.568622571772961</v>
      </c>
      <c r="AK900" s="27">
        <v>10.773522993531779</v>
      </c>
      <c r="AL900" s="27">
        <v>3.3838933259093951</v>
      </c>
      <c r="AM900" s="27">
        <v>13.431607837582179</v>
      </c>
      <c r="AN900" s="23">
        <v>0.71013846144398063</v>
      </c>
      <c r="AO900" s="23">
        <v>0</v>
      </c>
      <c r="AP900" s="23">
        <v>2.4499230390538274</v>
      </c>
      <c r="AQ900" s="24">
        <v>62.4</v>
      </c>
      <c r="AR900" s="65" t="s">
        <v>73</v>
      </c>
      <c r="AS900" s="157">
        <v>0.3</v>
      </c>
    </row>
    <row r="901" spans="1:45" ht="18" customHeight="1" x14ac:dyDescent="0.25">
      <c r="A901" s="16">
        <v>900</v>
      </c>
      <c r="B901" s="149" t="s">
        <v>1218</v>
      </c>
      <c r="C901" s="149" t="s">
        <v>691</v>
      </c>
      <c r="D901" s="4">
        <v>239.76000000000002</v>
      </c>
      <c r="E901" s="151" t="s">
        <v>848</v>
      </c>
      <c r="F901" s="151" t="s">
        <v>889</v>
      </c>
      <c r="G901" s="4" t="s">
        <v>890</v>
      </c>
      <c r="H901" s="70" t="s">
        <v>704</v>
      </c>
      <c r="I901" s="20">
        <v>1466711.6349559999</v>
      </c>
      <c r="J901" s="20">
        <v>1375272.7727699999</v>
      </c>
      <c r="K901" s="20">
        <v>91438.862185999998</v>
      </c>
      <c r="L901" s="20">
        <v>38613.712119999997</v>
      </c>
      <c r="M901" s="20">
        <v>15972.425084</v>
      </c>
      <c r="N901" s="20">
        <v>43459.012888999998</v>
      </c>
      <c r="O901" s="153">
        <v>21579.168299000001</v>
      </c>
      <c r="P901" s="21">
        <v>999.03556939814814</v>
      </c>
      <c r="Q901" s="20">
        <v>372445.85440100002</v>
      </c>
      <c r="R901" s="20">
        <v>39325.523303000002</v>
      </c>
      <c r="S901" s="20">
        <v>490857.854727</v>
      </c>
      <c r="T901" s="20">
        <v>145573.36655899999</v>
      </c>
      <c r="U901" s="20">
        <v>665165.91277499998</v>
      </c>
      <c r="V901" s="20">
        <v>267071.77106599999</v>
      </c>
      <c r="W901" s="20">
        <v>406204.51299000002</v>
      </c>
      <c r="X901" s="20">
        <v>12831.984247</v>
      </c>
      <c r="Y901" s="20">
        <v>419056.49723699997</v>
      </c>
      <c r="Z901" s="20">
        <v>246109.415538</v>
      </c>
      <c r="AA901" s="21">
        <v>11393.954423055555</v>
      </c>
      <c r="AB901" s="22">
        <v>6.234276732163721E-2</v>
      </c>
      <c r="AC901" s="22">
        <v>1.4712618202996226E-2</v>
      </c>
      <c r="AD901" s="23">
        <v>3.2441783146965622E-2</v>
      </c>
      <c r="AE901" s="23">
        <v>8.7681197616220882E-2</v>
      </c>
      <c r="AF901" s="24">
        <v>2.7208775536868246</v>
      </c>
      <c r="AG901" s="27">
        <v>0.20840079080825966</v>
      </c>
      <c r="AH901" s="27">
        <v>1.2084007908082597</v>
      </c>
      <c r="AI901" s="27">
        <v>0.29150833272232762</v>
      </c>
      <c r="AJ901" s="27">
        <v>17.326092565994177</v>
      </c>
      <c r="AK901" s="27">
        <v>3.692544181977361</v>
      </c>
      <c r="AL901" s="27">
        <v>37.296684487962295</v>
      </c>
      <c r="AM901" s="27">
        <v>10.075411935750973</v>
      </c>
      <c r="AN901" s="23">
        <v>0.63000296495763253</v>
      </c>
      <c r="AO901" s="23">
        <v>5.2139347123103891E-2</v>
      </c>
      <c r="AP901" s="23">
        <v>1.7027243607114106</v>
      </c>
      <c r="AQ901" s="24">
        <v>65.599999999999994</v>
      </c>
      <c r="AR901" s="65" t="s">
        <v>71</v>
      </c>
      <c r="AS901" s="157">
        <v>0.3</v>
      </c>
    </row>
    <row r="902" spans="1:45" ht="18" customHeight="1" x14ac:dyDescent="0.25">
      <c r="A902" s="16">
        <v>901</v>
      </c>
      <c r="B902" s="149" t="s">
        <v>1219</v>
      </c>
      <c r="C902" s="149" t="s">
        <v>691</v>
      </c>
      <c r="D902" s="4">
        <v>1889.9999999999998</v>
      </c>
      <c r="E902" s="151" t="s">
        <v>874</v>
      </c>
      <c r="F902" s="151" t="s">
        <v>878</v>
      </c>
      <c r="G902" s="4" t="s">
        <v>873</v>
      </c>
      <c r="H902" s="70" t="s">
        <v>704</v>
      </c>
      <c r="I902" s="20">
        <v>1011370.3177820001</v>
      </c>
      <c r="J902" s="20">
        <v>642047.10277999996</v>
      </c>
      <c r="K902" s="20">
        <v>369323.21500199998</v>
      </c>
      <c r="L902" s="20">
        <v>216656.693535</v>
      </c>
      <c r="M902" s="20">
        <v>60032.562235999998</v>
      </c>
      <c r="N902" s="20">
        <v>210567.124067</v>
      </c>
      <c r="O902" s="153">
        <v>116039.58228800001</v>
      </c>
      <c r="P902" s="21">
        <v>1160.39582288</v>
      </c>
      <c r="Q902" s="20">
        <v>39806.041895000002</v>
      </c>
      <c r="R902" s="20">
        <v>65051.349352999998</v>
      </c>
      <c r="S902" s="20">
        <v>284321.36498299998</v>
      </c>
      <c r="T902" s="20">
        <v>3401419.5426909998</v>
      </c>
      <c r="U902" s="20">
        <v>3778158.9051419999</v>
      </c>
      <c r="V902" s="20">
        <v>462997.402466</v>
      </c>
      <c r="W902" s="20">
        <v>610456.17284300004</v>
      </c>
      <c r="X902" s="20">
        <v>1764498.29278</v>
      </c>
      <c r="Y902" s="20">
        <v>2416100.3156010001</v>
      </c>
      <c r="Z902" s="20">
        <v>1362058.5895410001</v>
      </c>
      <c r="AA902" s="21">
        <v>13620.58589541</v>
      </c>
      <c r="AB902" s="22">
        <v>0.36517110351028442</v>
      </c>
      <c r="AC902" s="22">
        <v>0.1147350087774795</v>
      </c>
      <c r="AD902" s="23">
        <v>3.071326145919178E-2</v>
      </c>
      <c r="AE902" s="23">
        <v>8.519426636933744E-2</v>
      </c>
      <c r="AF902" s="24">
        <v>3.5075485074120034</v>
      </c>
      <c r="AG902" s="27">
        <v>-0.53424770256828402</v>
      </c>
      <c r="AH902" s="27">
        <v>0.46575229743171598</v>
      </c>
      <c r="AI902" s="27">
        <v>0.40054525445987349</v>
      </c>
      <c r="AJ902" s="27">
        <v>-3.1010805759075897</v>
      </c>
      <c r="AK902" s="27">
        <v>16.129388208794676</v>
      </c>
      <c r="AL902" s="27">
        <v>15.547261168923905</v>
      </c>
      <c r="AM902" s="27">
        <v>0.29733771594134617</v>
      </c>
      <c r="AN902" s="23">
        <v>0.6394914497409665</v>
      </c>
      <c r="AO902" s="23">
        <v>1.2954643113954576</v>
      </c>
      <c r="AP902" s="23">
        <v>1.7738593142422761</v>
      </c>
      <c r="AQ902" s="24">
        <v>61.2</v>
      </c>
      <c r="AR902" s="65" t="s">
        <v>73</v>
      </c>
      <c r="AS902" s="157">
        <v>0.3</v>
      </c>
    </row>
    <row r="903" spans="1:45" ht="18" customHeight="1" x14ac:dyDescent="0.25">
      <c r="A903" s="16">
        <v>902</v>
      </c>
      <c r="B903" s="149" t="s">
        <v>1220</v>
      </c>
      <c r="C903" s="149" t="s">
        <v>691</v>
      </c>
      <c r="D903" s="4">
        <v>80</v>
      </c>
      <c r="E903" s="151" t="s">
        <v>833</v>
      </c>
      <c r="F903" s="151" t="s">
        <v>834</v>
      </c>
      <c r="G903" s="4" t="s">
        <v>836</v>
      </c>
      <c r="H903" s="70" t="s">
        <v>704</v>
      </c>
      <c r="I903" s="20">
        <v>325368.09189500002</v>
      </c>
      <c r="J903" s="20">
        <v>310002.298839</v>
      </c>
      <c r="K903" s="20">
        <v>15365.793056000022</v>
      </c>
      <c r="L903" s="20">
        <v>2616.7839090000002</v>
      </c>
      <c r="M903" s="20">
        <v>532.18241899999998</v>
      </c>
      <c r="N903" s="20">
        <v>5673.5409559999998</v>
      </c>
      <c r="O903" s="153">
        <v>4095.2090010000002</v>
      </c>
      <c r="P903" s="21">
        <v>409.52090010000001</v>
      </c>
      <c r="Q903" s="20">
        <v>109216.341629</v>
      </c>
      <c r="R903" s="20">
        <v>7563.0024999999996</v>
      </c>
      <c r="S903" s="20">
        <v>120448.717984</v>
      </c>
      <c r="T903" s="20">
        <v>2933.9084779999998</v>
      </c>
      <c r="U903" s="20">
        <v>123382.626462</v>
      </c>
      <c r="V903" s="20">
        <v>11433.913</v>
      </c>
      <c r="W903" s="20">
        <v>17971.675044</v>
      </c>
      <c r="X903" s="20">
        <v>0</v>
      </c>
      <c r="Y903" s="20">
        <v>17971.675044</v>
      </c>
      <c r="Z903" s="20">
        <v>105410.951418</v>
      </c>
      <c r="AA903" s="21">
        <v>10541.0951418</v>
      </c>
      <c r="AB903" s="22">
        <v>4.722587567363163E-2</v>
      </c>
      <c r="AC903" s="22">
        <v>1.2586387857361166E-2</v>
      </c>
      <c r="AD903" s="23">
        <v>3.3191131672507097E-2</v>
      </c>
      <c r="AE903" s="23">
        <v>3.8849938700967854E-2</v>
      </c>
      <c r="AF903" s="24">
        <v>10.660895124384032</v>
      </c>
      <c r="AG903" s="27">
        <v>5.702141992279838</v>
      </c>
      <c r="AH903" s="27">
        <v>6.702141992279838</v>
      </c>
      <c r="AI903" s="27">
        <v>0.62500442098467757</v>
      </c>
      <c r="AJ903" s="27">
        <v>3.1750339642948329</v>
      </c>
      <c r="AK903" s="27">
        <v>2.83842412422177</v>
      </c>
      <c r="AL903" s="27">
        <v>43.021021333127955</v>
      </c>
      <c r="AM903" s="27">
        <v>110.89919618651446</v>
      </c>
      <c r="AN903" s="23">
        <v>0.14565806839535067</v>
      </c>
      <c r="AO903" s="23">
        <v>0</v>
      </c>
      <c r="AP903" s="23">
        <v>0.17049153624213614</v>
      </c>
      <c r="AQ903" s="24">
        <v>76.400000000000006</v>
      </c>
      <c r="AR903" s="65" t="s">
        <v>66</v>
      </c>
      <c r="AS903" s="157">
        <v>0.5</v>
      </c>
    </row>
    <row r="904" spans="1:45" ht="18" customHeight="1" x14ac:dyDescent="0.25">
      <c r="A904" s="16">
        <v>903</v>
      </c>
      <c r="B904" s="149" t="s">
        <v>1221</v>
      </c>
      <c r="C904" s="149" t="s">
        <v>691</v>
      </c>
      <c r="D904" s="4">
        <v>53.335435000000004</v>
      </c>
      <c r="E904" s="151" t="s">
        <v>844</v>
      </c>
      <c r="F904" s="151" t="s">
        <v>856</v>
      </c>
      <c r="G904" s="4" t="s">
        <v>862</v>
      </c>
      <c r="H904" s="70" t="s">
        <v>704</v>
      </c>
      <c r="I904" s="20">
        <v>66740.895084000003</v>
      </c>
      <c r="J904" s="20">
        <v>19999.513797</v>
      </c>
      <c r="K904" s="20">
        <v>46741.381286999997</v>
      </c>
      <c r="L904" s="20">
        <v>6572.3803909999997</v>
      </c>
      <c r="M904" s="20">
        <v>515.206637</v>
      </c>
      <c r="N904" s="20">
        <v>10137.734981</v>
      </c>
      <c r="O904" s="153">
        <v>7722.8524749999997</v>
      </c>
      <c r="P904" s="21">
        <v>1636.2148910475746</v>
      </c>
      <c r="Q904" s="20">
        <v>0</v>
      </c>
      <c r="R904" s="20">
        <v>2816.9023790000001</v>
      </c>
      <c r="S904" s="20">
        <v>10976.924862</v>
      </c>
      <c r="T904" s="20">
        <v>62419.273365000001</v>
      </c>
      <c r="U904" s="20">
        <v>87536.511222000001</v>
      </c>
      <c r="V904" s="20">
        <v>2939.9760000000001</v>
      </c>
      <c r="W904" s="20">
        <v>13101.122042999999</v>
      </c>
      <c r="X904" s="20">
        <v>6581.3280000000004</v>
      </c>
      <c r="Y904" s="20">
        <v>19682.450043000001</v>
      </c>
      <c r="Z904" s="20">
        <v>67854.061178999997</v>
      </c>
      <c r="AA904" s="21">
        <v>14376.012707549868</v>
      </c>
      <c r="AB904" s="22">
        <v>0.70034094130999225</v>
      </c>
      <c r="AC904" s="22">
        <v>0.11571394817645204</v>
      </c>
      <c r="AD904" s="23">
        <v>8.8224357667330291E-2</v>
      </c>
      <c r="AE904" s="23">
        <v>0.11381562637241421</v>
      </c>
      <c r="AF904" s="24">
        <v>19.677027143965148</v>
      </c>
      <c r="AG904" s="27">
        <v>-0.16213856904989063</v>
      </c>
      <c r="AH904" s="27">
        <v>0.83786143095010934</v>
      </c>
      <c r="AI904" s="27">
        <v>0.83786143095010934</v>
      </c>
      <c r="AJ904" s="27">
        <v>-31.41935018131446</v>
      </c>
      <c r="AK904" s="27">
        <v>100</v>
      </c>
      <c r="AL904" s="27">
        <v>23.693009591512009</v>
      </c>
      <c r="AM904" s="27">
        <v>1.0692353737238991</v>
      </c>
      <c r="AN904" s="23">
        <v>0.22484846343811488</v>
      </c>
      <c r="AO904" s="23">
        <v>9.6992396411444873E-2</v>
      </c>
      <c r="AP904" s="23">
        <v>0.29007033184170677</v>
      </c>
      <c r="AQ904" s="24">
        <v>72</v>
      </c>
      <c r="AR904" s="65" t="s">
        <v>68</v>
      </c>
      <c r="AS904" s="157">
        <v>0.3</v>
      </c>
    </row>
    <row r="905" spans="1:45" ht="18" customHeight="1" x14ac:dyDescent="0.25">
      <c r="A905" s="16">
        <v>904</v>
      </c>
      <c r="B905" s="149" t="s">
        <v>1222</v>
      </c>
      <c r="C905" s="149" t="s">
        <v>691</v>
      </c>
      <c r="D905" s="4">
        <v>304.19549999999998</v>
      </c>
      <c r="E905" s="151" t="s">
        <v>869</v>
      </c>
      <c r="F905" s="151" t="s">
        <v>891</v>
      </c>
      <c r="G905" s="4" t="s">
        <v>892</v>
      </c>
      <c r="H905" s="70" t="s">
        <v>704</v>
      </c>
      <c r="I905" s="20">
        <v>2619774.377444</v>
      </c>
      <c r="J905" s="20">
        <v>2333523.2198390001</v>
      </c>
      <c r="K905" s="20">
        <v>286251.15760500001</v>
      </c>
      <c r="L905" s="20">
        <v>90674.778732000006</v>
      </c>
      <c r="M905" s="20">
        <v>49415.748292999997</v>
      </c>
      <c r="N905" s="20">
        <v>88910.99732699999</v>
      </c>
      <c r="O905" s="153">
        <v>31750.696657</v>
      </c>
      <c r="P905" s="21">
        <v>1513.4513874350541</v>
      </c>
      <c r="Q905" s="20">
        <v>764723.77191699995</v>
      </c>
      <c r="R905" s="20">
        <v>550799.33552800003</v>
      </c>
      <c r="S905" s="20">
        <v>1444712.6383809999</v>
      </c>
      <c r="T905" s="20">
        <v>81510.562023000006</v>
      </c>
      <c r="U905" s="20">
        <v>1583670.2273279999</v>
      </c>
      <c r="V905" s="20">
        <v>746257.73626599996</v>
      </c>
      <c r="W905" s="20">
        <v>1326559.162213</v>
      </c>
      <c r="X905" s="20">
        <v>0</v>
      </c>
      <c r="Y905" s="20">
        <v>1328104.3808190001</v>
      </c>
      <c r="Z905" s="20">
        <v>255565.846509</v>
      </c>
      <c r="AA905" s="21">
        <v>12181.984198913198</v>
      </c>
      <c r="AB905" s="22">
        <v>0.1092655764823087</v>
      </c>
      <c r="AC905" s="22">
        <v>1.2119630198069872E-2</v>
      </c>
      <c r="AD905" s="23">
        <v>2.0048805685114388E-2</v>
      </c>
      <c r="AE905" s="23">
        <v>0.12423685359648348</v>
      </c>
      <c r="AF905" s="24">
        <v>1.7992441761646805</v>
      </c>
      <c r="AG905" s="27">
        <v>8.9067626634075817E-2</v>
      </c>
      <c r="AH905" s="27">
        <v>1.0890676266340757</v>
      </c>
      <c r="AI905" s="27">
        <v>0.51259595940645808</v>
      </c>
      <c r="AJ905" s="27">
        <v>22.172639031957033</v>
      </c>
      <c r="AK905" s="27">
        <v>3.0514589784352504</v>
      </c>
      <c r="AL905" s="27">
        <v>4.7563136127109997</v>
      </c>
      <c r="AM905" s="27">
        <v>32.140305653944246</v>
      </c>
      <c r="AN905" s="23">
        <v>0.83862432841198531</v>
      </c>
      <c r="AO905" s="23">
        <v>0</v>
      </c>
      <c r="AP905" s="23">
        <v>5.1967209193276522</v>
      </c>
      <c r="AQ905" s="24">
        <v>61.600000000000009</v>
      </c>
      <c r="AR905" s="65" t="s">
        <v>73</v>
      </c>
      <c r="AS905" s="157">
        <v>0.3</v>
      </c>
    </row>
    <row r="906" spans="1:45" ht="18" customHeight="1" x14ac:dyDescent="0.25">
      <c r="A906" s="16">
        <v>905</v>
      </c>
      <c r="B906" s="149" t="s">
        <v>1223</v>
      </c>
      <c r="C906" s="149" t="s">
        <v>691</v>
      </c>
      <c r="D906" s="4">
        <v>100</v>
      </c>
      <c r="E906" s="151" t="s">
        <v>869</v>
      </c>
      <c r="F906" s="151" t="s">
        <v>891</v>
      </c>
      <c r="G906" s="4" t="s">
        <v>892</v>
      </c>
      <c r="H906" s="70" t="s">
        <v>704</v>
      </c>
      <c r="I906" s="20">
        <v>149685.82749500001</v>
      </c>
      <c r="J906" s="20">
        <v>135472.234983</v>
      </c>
      <c r="K906" s="20">
        <v>14213.592512000001</v>
      </c>
      <c r="L906" s="20">
        <v>-998.33456000000001</v>
      </c>
      <c r="M906" s="20">
        <v>10937.265619</v>
      </c>
      <c r="N906" s="20">
        <v>-1482.0800810000001</v>
      </c>
      <c r="O906" s="153">
        <v>-13301.317025</v>
      </c>
      <c r="P906" s="21">
        <v>-665.06585125000004</v>
      </c>
      <c r="Q906" s="20">
        <v>42706.757663999997</v>
      </c>
      <c r="R906" s="20">
        <v>21946.128209999999</v>
      </c>
      <c r="S906" s="20">
        <v>125951.483467</v>
      </c>
      <c r="T906" s="20">
        <v>235965.267681</v>
      </c>
      <c r="U906" s="20">
        <v>543646.37963900017</v>
      </c>
      <c r="V906" s="20">
        <v>17169.695950000001</v>
      </c>
      <c r="W906" s="20">
        <v>164720.72963399999</v>
      </c>
      <c r="X906" s="20">
        <v>97115.578311999998</v>
      </c>
      <c r="Y906" s="20">
        <v>355796.30794600002</v>
      </c>
      <c r="Z906" s="20">
        <v>187850.07169300001</v>
      </c>
      <c r="AA906" s="21">
        <v>9392.5035846499995</v>
      </c>
      <c r="AB906" s="22">
        <v>9.4956167526780599E-2</v>
      </c>
      <c r="AC906" s="22">
        <v>-8.8861565905057435E-2</v>
      </c>
      <c r="AD906" s="23">
        <v>-2.4466854784966158E-2</v>
      </c>
      <c r="AE906" s="23">
        <v>-7.0808155169288955E-2</v>
      </c>
      <c r="AF906" s="24">
        <v>-0.13550736835222874</v>
      </c>
      <c r="AG906" s="27">
        <v>-0.23536349221584332</v>
      </c>
      <c r="AH906" s="27">
        <v>0.7646365077841567</v>
      </c>
      <c r="AI906" s="27">
        <v>0.50536885058708159</v>
      </c>
      <c r="AJ906" s="27">
        <v>-3.8609424297347092</v>
      </c>
      <c r="AK906" s="27">
        <v>3.1721498515256616</v>
      </c>
      <c r="AL906" s="27">
        <v>6.8206029812034901</v>
      </c>
      <c r="AM906" s="27">
        <v>0.63435533952123568</v>
      </c>
      <c r="AN906" s="23">
        <v>0.65446275606996773</v>
      </c>
      <c r="AO906" s="23">
        <v>0.51698451555937786</v>
      </c>
      <c r="AP906" s="23">
        <v>1.8940440359664676</v>
      </c>
      <c r="AQ906" s="24">
        <v>37.200000000000003</v>
      </c>
      <c r="AR906" s="65" t="s">
        <v>80</v>
      </c>
      <c r="AS906" s="157">
        <v>0</v>
      </c>
    </row>
    <row r="907" spans="1:45" ht="18" customHeight="1" x14ac:dyDescent="0.25">
      <c r="A907" s="16">
        <v>906</v>
      </c>
      <c r="B907" s="149" t="s">
        <v>1224</v>
      </c>
      <c r="C907" s="149" t="s">
        <v>691</v>
      </c>
      <c r="D907" s="4">
        <v>75.900000000000006</v>
      </c>
      <c r="E907" s="151" t="s">
        <v>869</v>
      </c>
      <c r="F907" s="151" t="s">
        <v>891</v>
      </c>
      <c r="G907" s="4" t="s">
        <v>892</v>
      </c>
      <c r="H907" s="70" t="s">
        <v>704</v>
      </c>
      <c r="I907" s="20">
        <v>203075.20193400001</v>
      </c>
      <c r="J907" s="20">
        <v>160419.10210600001</v>
      </c>
      <c r="K907" s="20">
        <v>42656.099828000006</v>
      </c>
      <c r="L907" s="20">
        <v>14290.077254</v>
      </c>
      <c r="M907" s="20">
        <v>174.66399999999999</v>
      </c>
      <c r="N907" s="20">
        <v>20278.181167000002</v>
      </c>
      <c r="O907" s="153">
        <v>15772.543366</v>
      </c>
      <c r="P907" s="21">
        <v>5257.514455333333</v>
      </c>
      <c r="Q907" s="20">
        <v>26856.338393000002</v>
      </c>
      <c r="R907" s="20">
        <v>26984.350580999999</v>
      </c>
      <c r="S907" s="20">
        <v>169787.68381399999</v>
      </c>
      <c r="T907" s="20">
        <v>19488.284446999998</v>
      </c>
      <c r="U907" s="20">
        <v>189734.033234</v>
      </c>
      <c r="V907" s="20">
        <v>6270.8083749999996</v>
      </c>
      <c r="W907" s="20">
        <v>51519.57705</v>
      </c>
      <c r="X907" s="20">
        <v>0</v>
      </c>
      <c r="Y907" s="20">
        <v>57089.197442999997</v>
      </c>
      <c r="Z907" s="20">
        <v>132644.83579099999</v>
      </c>
      <c r="AA907" s="21">
        <v>44214.945263666661</v>
      </c>
      <c r="AB907" s="22">
        <v>0.21005075667418691</v>
      </c>
      <c r="AC907" s="22">
        <v>7.766848544671702E-2</v>
      </c>
      <c r="AD907" s="23">
        <v>8.3129753250686653E-2</v>
      </c>
      <c r="AE907" s="23">
        <v>0.11890808467546969</v>
      </c>
      <c r="AF907" s="24">
        <v>116.09822955503139</v>
      </c>
      <c r="AG907" s="27">
        <v>2.295595451981685</v>
      </c>
      <c r="AH907" s="27">
        <v>3.295595451981685</v>
      </c>
      <c r="AI907" s="27">
        <v>2.7743113124217693</v>
      </c>
      <c r="AJ907" s="27">
        <v>1.7170749366879585</v>
      </c>
      <c r="AK907" s="27">
        <v>5.97323059303619</v>
      </c>
      <c r="AL907" s="27">
        <v>7.5256657122216488</v>
      </c>
      <c r="AM907" s="27">
        <v>10.420373454948271</v>
      </c>
      <c r="AN907" s="23">
        <v>0.30089065451210634</v>
      </c>
      <c r="AO907" s="23">
        <v>0</v>
      </c>
      <c r="AP907" s="23">
        <v>0.4303914065147007</v>
      </c>
      <c r="AQ907" s="24">
        <v>85.6</v>
      </c>
      <c r="AR907" s="65" t="s">
        <v>64</v>
      </c>
      <c r="AS907" s="157">
        <v>0.5</v>
      </c>
    </row>
    <row r="908" spans="1:45" ht="18" customHeight="1" x14ac:dyDescent="0.25">
      <c r="A908" s="16">
        <v>907</v>
      </c>
      <c r="B908" s="149" t="s">
        <v>1225</v>
      </c>
      <c r="C908" s="149" t="s">
        <v>691</v>
      </c>
      <c r="D908" s="4">
        <v>56.400188</v>
      </c>
      <c r="E908" s="151" t="s">
        <v>869</v>
      </c>
      <c r="F908" s="151" t="s">
        <v>891</v>
      </c>
      <c r="G908" s="4" t="s">
        <v>892</v>
      </c>
      <c r="H908" s="70" t="s">
        <v>704</v>
      </c>
      <c r="I908" s="20">
        <v>253240.19878800001</v>
      </c>
      <c r="J908" s="20">
        <v>232307.70668100001</v>
      </c>
      <c r="K908" s="20">
        <v>20932.492106999987</v>
      </c>
      <c r="L908" s="20">
        <v>6629.1578730000001</v>
      </c>
      <c r="M908" s="20">
        <v>539.39638400000001</v>
      </c>
      <c r="N908" s="20">
        <v>6810.6884169999994</v>
      </c>
      <c r="O908" s="153">
        <v>5044.8608080000004</v>
      </c>
      <c r="P908" s="21">
        <v>2540.9194040435227</v>
      </c>
      <c r="Q908" s="20">
        <v>50283.069339000001</v>
      </c>
      <c r="R908" s="20">
        <v>15722.769657000001</v>
      </c>
      <c r="S908" s="20">
        <v>75472.955944000001</v>
      </c>
      <c r="T908" s="20">
        <v>16099.915994999999</v>
      </c>
      <c r="U908" s="20">
        <v>91734.953129999994</v>
      </c>
      <c r="V908" s="20">
        <v>6294.8932070000001</v>
      </c>
      <c r="W908" s="20">
        <v>48971.650876</v>
      </c>
      <c r="X908" s="20">
        <v>0</v>
      </c>
      <c r="Y908" s="20">
        <v>49235.400876</v>
      </c>
      <c r="Z908" s="20">
        <v>42499.552254000002</v>
      </c>
      <c r="AA908" s="21">
        <v>21405.53349145054</v>
      </c>
      <c r="AB908" s="22">
        <v>8.2658646641339983E-2</v>
      </c>
      <c r="AC908" s="22">
        <v>1.9921248017275902E-2</v>
      </c>
      <c r="AD908" s="23">
        <v>5.4993877860827996E-2</v>
      </c>
      <c r="AE908" s="23">
        <v>0.11870385781594169</v>
      </c>
      <c r="AF908" s="24">
        <v>12.626499952584034</v>
      </c>
      <c r="AG908" s="27">
        <v>0.5411560483248431</v>
      </c>
      <c r="AH908" s="27">
        <v>1.5411560483248432</v>
      </c>
      <c r="AI908" s="27">
        <v>0.51437691305900091</v>
      </c>
      <c r="AJ908" s="27">
        <v>9.5557633157389077</v>
      </c>
      <c r="AK908" s="27">
        <v>4.619998534990386</v>
      </c>
      <c r="AL908" s="27">
        <v>16.106589634813727</v>
      </c>
      <c r="AM908" s="27">
        <v>15.7292869643945</v>
      </c>
      <c r="AN908" s="23">
        <v>0.53671364290367307</v>
      </c>
      <c r="AO908" s="23">
        <v>0</v>
      </c>
      <c r="AP908" s="23">
        <v>1.1584922255590593</v>
      </c>
      <c r="AQ908" s="24">
        <v>79.2</v>
      </c>
      <c r="AR908" s="65" t="s">
        <v>66</v>
      </c>
      <c r="AS908" s="157">
        <v>0.5</v>
      </c>
    </row>
    <row r="909" spans="1:45" ht="18" customHeight="1" x14ac:dyDescent="0.25">
      <c r="A909" s="16">
        <v>908</v>
      </c>
      <c r="B909" s="149" t="s">
        <v>1226</v>
      </c>
      <c r="C909" s="149" t="s">
        <v>691</v>
      </c>
      <c r="D909" s="4">
        <v>387.96</v>
      </c>
      <c r="E909" s="151" t="s">
        <v>844</v>
      </c>
      <c r="F909" s="151" t="s">
        <v>884</v>
      </c>
      <c r="G909" s="4" t="s">
        <v>882</v>
      </c>
      <c r="H909" s="70" t="s">
        <v>704</v>
      </c>
      <c r="I909" s="20">
        <v>514031.50539000001</v>
      </c>
      <c r="J909" s="20">
        <v>337441.25812900002</v>
      </c>
      <c r="K909" s="20">
        <v>176590.24726100001</v>
      </c>
      <c r="L909" s="20">
        <v>124179.164498</v>
      </c>
      <c r="M909" s="20">
        <v>36742.820992000001</v>
      </c>
      <c r="N909" s="20">
        <v>98668.349476000003</v>
      </c>
      <c r="O909" s="153">
        <v>48484.699647000001</v>
      </c>
      <c r="P909" s="21">
        <v>662.35928479508198</v>
      </c>
      <c r="Q909" s="20">
        <v>81123.181997000007</v>
      </c>
      <c r="R909" s="20">
        <v>15984.378185</v>
      </c>
      <c r="S909" s="20">
        <v>154647.75805900001</v>
      </c>
      <c r="T909" s="20">
        <v>1271385.5524500001</v>
      </c>
      <c r="U909" s="20">
        <v>1458625.7097499999</v>
      </c>
      <c r="V909" s="20">
        <v>220003.233232</v>
      </c>
      <c r="W909" s="20">
        <v>280184.564021</v>
      </c>
      <c r="X909" s="20">
        <v>308900.95730200002</v>
      </c>
      <c r="Y909" s="20">
        <v>589085.52132299996</v>
      </c>
      <c r="Z909" s="20">
        <v>869540.18842699996</v>
      </c>
      <c r="AA909" s="21">
        <v>11878.964322773225</v>
      </c>
      <c r="AB909" s="22">
        <v>0.34353973522891268</v>
      </c>
      <c r="AC909" s="22">
        <v>9.4322427980779611E-2</v>
      </c>
      <c r="AD909" s="23">
        <v>3.3239987011685131E-2</v>
      </c>
      <c r="AE909" s="23">
        <v>5.5759009522847847E-2</v>
      </c>
      <c r="AF909" s="24">
        <v>2.6853776278496149</v>
      </c>
      <c r="AG909" s="27">
        <v>-0.44805039992349804</v>
      </c>
      <c r="AH909" s="27">
        <v>0.55194960007650196</v>
      </c>
      <c r="AI909" s="27">
        <v>0.26241479904113951</v>
      </c>
      <c r="AJ909" s="27">
        <v>-4.0946677068205597</v>
      </c>
      <c r="AK909" s="27">
        <v>4.1596156588320072</v>
      </c>
      <c r="AL909" s="27">
        <v>32.158367340956403</v>
      </c>
      <c r="AM909" s="27">
        <v>0.40430812226821761</v>
      </c>
      <c r="AN909" s="23">
        <v>0.40386338824643769</v>
      </c>
      <c r="AO909" s="23">
        <v>0.35524632606205642</v>
      </c>
      <c r="AP909" s="23">
        <v>0.67746784928785975</v>
      </c>
      <c r="AQ909" s="24">
        <v>52</v>
      </c>
      <c r="AR909" s="65" t="s">
        <v>78</v>
      </c>
      <c r="AS909" s="157">
        <v>0.2</v>
      </c>
    </row>
    <row r="910" spans="1:45" ht="18" customHeight="1" x14ac:dyDescent="0.25">
      <c r="A910" s="16">
        <v>909</v>
      </c>
      <c r="B910" s="149" t="s">
        <v>1227</v>
      </c>
      <c r="C910" s="149" t="s">
        <v>691</v>
      </c>
      <c r="D910" s="4">
        <v>660</v>
      </c>
      <c r="E910" s="151" t="s">
        <v>848</v>
      </c>
      <c r="F910" s="151" t="s">
        <v>894</v>
      </c>
      <c r="G910" s="4" t="s">
        <v>893</v>
      </c>
      <c r="H910" s="70" t="s">
        <v>704</v>
      </c>
      <c r="I910" s="20">
        <v>81694.849919</v>
      </c>
      <c r="J910" s="20">
        <v>70524.707538000002</v>
      </c>
      <c r="K910" s="20">
        <v>11170.142381</v>
      </c>
      <c r="L910" s="20">
        <v>169.958021</v>
      </c>
      <c r="M910" s="20">
        <v>3209.4039109999999</v>
      </c>
      <c r="N910" s="20">
        <v>-9719.4961010000006</v>
      </c>
      <c r="O910" s="153">
        <v>-13271.703423000001</v>
      </c>
      <c r="P910" s="21">
        <v>-442.39011410000001</v>
      </c>
      <c r="Q910" s="20">
        <v>51976.316750999998</v>
      </c>
      <c r="R910" s="20">
        <v>14063.616823</v>
      </c>
      <c r="S910" s="20">
        <v>161649.340222</v>
      </c>
      <c r="T910" s="20">
        <v>98457.037108000004</v>
      </c>
      <c r="U910" s="20">
        <v>262552.45022</v>
      </c>
      <c r="V910" s="20">
        <v>19176.823311</v>
      </c>
      <c r="W910" s="20">
        <v>113885.675695</v>
      </c>
      <c r="X910" s="20">
        <v>0</v>
      </c>
      <c r="Y910" s="20">
        <v>113885.675695</v>
      </c>
      <c r="Z910" s="20">
        <v>148666.77452499999</v>
      </c>
      <c r="AA910" s="21">
        <v>4955.5591508333337</v>
      </c>
      <c r="AB910" s="22">
        <v>0.13673006795501963</v>
      </c>
      <c r="AC910" s="22">
        <v>-0.16245459090944928</v>
      </c>
      <c r="AD910" s="23">
        <v>-5.054877001482664E-2</v>
      </c>
      <c r="AE910" s="23">
        <v>-8.9271482921479642E-2</v>
      </c>
      <c r="AF910" s="24">
        <v>-3.0284427795725963</v>
      </c>
      <c r="AG910" s="27">
        <v>0.41940010660266908</v>
      </c>
      <c r="AH910" s="27">
        <v>1.4194001066026691</v>
      </c>
      <c r="AI910" s="27">
        <v>0.96300981490172644</v>
      </c>
      <c r="AJ910" s="27">
        <v>1.7103974481024016</v>
      </c>
      <c r="AK910" s="27">
        <v>1.3568623547501206</v>
      </c>
      <c r="AL910" s="27">
        <v>5.808950211541184</v>
      </c>
      <c r="AM910" s="27">
        <v>0.82975125312157083</v>
      </c>
      <c r="AN910" s="23">
        <v>0.43376352267736229</v>
      </c>
      <c r="AO910" s="23">
        <v>0</v>
      </c>
      <c r="AP910" s="23">
        <v>0.766046590160257</v>
      </c>
      <c r="AQ910" s="24">
        <v>62</v>
      </c>
      <c r="AR910" s="65" t="s">
        <v>73</v>
      </c>
      <c r="AS910" s="157">
        <v>0.3</v>
      </c>
    </row>
    <row r="911" spans="1:45" ht="18" customHeight="1" x14ac:dyDescent="0.25">
      <c r="A911" s="16">
        <v>910</v>
      </c>
      <c r="B911" s="149" t="s">
        <v>1228</v>
      </c>
      <c r="C911" s="149" t="s">
        <v>691</v>
      </c>
      <c r="D911" s="4">
        <v>1447.9448</v>
      </c>
      <c r="E911" s="151" t="s">
        <v>829</v>
      </c>
      <c r="F911" s="151" t="s">
        <v>853</v>
      </c>
      <c r="G911" s="4" t="s">
        <v>854</v>
      </c>
      <c r="H911" s="70" t="s">
        <v>709</v>
      </c>
      <c r="I911" s="20">
        <v>338800.12811599998</v>
      </c>
      <c r="J911" s="20">
        <v>303748.846349</v>
      </c>
      <c r="K911" s="20">
        <v>35051.281766999993</v>
      </c>
      <c r="L911" s="20">
        <v>-5991.6803540000001</v>
      </c>
      <c r="M911" s="20">
        <v>75.205478999999997</v>
      </c>
      <c r="N911" s="20">
        <v>78415.439367999992</v>
      </c>
      <c r="O911" s="153">
        <v>66890.547325000007</v>
      </c>
      <c r="P911" s="21">
        <v>563.60206367328374</v>
      </c>
      <c r="Q911" s="20">
        <v>3163.9707619999999</v>
      </c>
      <c r="R911" s="20">
        <v>4151.7766519999996</v>
      </c>
      <c r="S911" s="20">
        <v>809817.19655800005</v>
      </c>
      <c r="T911" s="20">
        <v>184850.256704</v>
      </c>
      <c r="U911" s="20">
        <v>1399013.2361900001</v>
      </c>
      <c r="V911" s="20">
        <v>0</v>
      </c>
      <c r="W911" s="20">
        <v>69002.050195000003</v>
      </c>
      <c r="X911" s="20">
        <v>0</v>
      </c>
      <c r="Y911" s="20">
        <v>70773.938194999995</v>
      </c>
      <c r="Z911" s="20">
        <v>1328239.2979949999</v>
      </c>
      <c r="AA911" s="21">
        <v>11191.393094225001</v>
      </c>
      <c r="AB911" s="22">
        <v>0.10345710895067599</v>
      </c>
      <c r="AC911" s="22">
        <v>0.19743365416348871</v>
      </c>
      <c r="AD911" s="23">
        <v>4.7812662235538421E-2</v>
      </c>
      <c r="AE911" s="23">
        <v>5.0360313405854229E-2</v>
      </c>
      <c r="AF911" s="24">
        <v>1042.6825333829734</v>
      </c>
      <c r="AG911" s="27">
        <v>10.736132394174582</v>
      </c>
      <c r="AH911" s="27">
        <v>11.736132394174582</v>
      </c>
      <c r="AI911" s="27">
        <v>11.690279107887312</v>
      </c>
      <c r="AJ911" s="27">
        <v>0.45733423483486341</v>
      </c>
      <c r="AK911" s="27">
        <v>96.002418858319402</v>
      </c>
      <c r="AL911" s="27">
        <v>81.603649838146453</v>
      </c>
      <c r="AM911" s="27">
        <v>1.8328355835530123</v>
      </c>
      <c r="AN911" s="23">
        <v>5.0588469332671977E-2</v>
      </c>
      <c r="AO911" s="23">
        <v>0</v>
      </c>
      <c r="AP911" s="23">
        <v>5.3284026682416698E-2</v>
      </c>
      <c r="AQ911" s="24">
        <v>85.2</v>
      </c>
      <c r="AR911" s="65" t="s">
        <v>64</v>
      </c>
      <c r="AS911" s="157">
        <v>0.5</v>
      </c>
    </row>
    <row r="912" spans="1:45" ht="18" customHeight="1" x14ac:dyDescent="0.25">
      <c r="A912" s="16">
        <v>911</v>
      </c>
      <c r="B912" s="149" t="s">
        <v>1229</v>
      </c>
      <c r="C912" s="149" t="s">
        <v>691</v>
      </c>
      <c r="D912" s="4">
        <v>12.8835</v>
      </c>
      <c r="E912" s="151" t="s">
        <v>844</v>
      </c>
      <c r="F912" s="151" t="s">
        <v>845</v>
      </c>
      <c r="G912" s="4" t="s">
        <v>904</v>
      </c>
      <c r="H912" s="70" t="s">
        <v>704</v>
      </c>
      <c r="I912" s="20">
        <v>140151.44611700001</v>
      </c>
      <c r="J912" s="20">
        <v>114187.890397</v>
      </c>
      <c r="K912" s="20">
        <v>25963.555720000004</v>
      </c>
      <c r="L912" s="20">
        <v>3578.276382</v>
      </c>
      <c r="M912" s="20">
        <v>0</v>
      </c>
      <c r="N912" s="20">
        <v>3852.260996</v>
      </c>
      <c r="O912" s="153">
        <v>3079.0441970000002</v>
      </c>
      <c r="P912" s="21">
        <v>1505.6450841075794</v>
      </c>
      <c r="Q912" s="20">
        <v>12651.546624000001</v>
      </c>
      <c r="R912" s="20">
        <v>35693.416785000001</v>
      </c>
      <c r="S912" s="20">
        <v>63948.910141</v>
      </c>
      <c r="T912" s="20">
        <v>5517.1653759999999</v>
      </c>
      <c r="U912" s="20">
        <v>73249.176265000002</v>
      </c>
      <c r="V912" s="20">
        <v>0</v>
      </c>
      <c r="W912" s="20">
        <v>49179.095143999999</v>
      </c>
      <c r="X912" s="20">
        <v>0</v>
      </c>
      <c r="Y912" s="20">
        <v>49265.395144000002</v>
      </c>
      <c r="Z912" s="20">
        <v>23983.781121</v>
      </c>
      <c r="AA912" s="21">
        <v>11728.01032811736</v>
      </c>
      <c r="AB912" s="22">
        <v>0.1852535699012719</v>
      </c>
      <c r="AC912" s="22">
        <v>2.1969407254132642E-2</v>
      </c>
      <c r="AD912" s="23">
        <v>4.2035205772972387E-2</v>
      </c>
      <c r="AE912" s="23">
        <v>0.12838026587492557</v>
      </c>
      <c r="AF912" s="24">
        <v>100</v>
      </c>
      <c r="AG912" s="27">
        <v>0.30032709942614638</v>
      </c>
      <c r="AH912" s="27">
        <v>1.3003270994261464</v>
      </c>
      <c r="AI912" s="27">
        <v>1.043072536548254</v>
      </c>
      <c r="AJ912" s="27">
        <v>9.4890454718266373</v>
      </c>
      <c r="AK912" s="27">
        <v>9.0256072076109195</v>
      </c>
      <c r="AL912" s="27">
        <v>3.9265348834829967</v>
      </c>
      <c r="AM912" s="27">
        <v>25.402799547511698</v>
      </c>
      <c r="AN912" s="23">
        <v>0.67257268485543431</v>
      </c>
      <c r="AO912" s="23">
        <v>0</v>
      </c>
      <c r="AP912" s="23">
        <v>2.0541129397175673</v>
      </c>
      <c r="AQ912" s="24">
        <v>76.8</v>
      </c>
      <c r="AR912" s="65" t="s">
        <v>66</v>
      </c>
      <c r="AS912" s="157">
        <v>0.5</v>
      </c>
    </row>
    <row r="913" spans="1:45" ht="18" customHeight="1" x14ac:dyDescent="0.25">
      <c r="A913" s="16">
        <v>912</v>
      </c>
      <c r="B913" s="149" t="s">
        <v>1230</v>
      </c>
      <c r="C913" s="149" t="s">
        <v>691</v>
      </c>
      <c r="D913" s="4">
        <v>9.5907161999999992</v>
      </c>
      <c r="E913" s="151" t="s">
        <v>844</v>
      </c>
      <c r="F913" s="151" t="s">
        <v>856</v>
      </c>
      <c r="G913" s="4" t="s">
        <v>862</v>
      </c>
      <c r="H913" s="70" t="s">
        <v>704</v>
      </c>
      <c r="I913" s="20">
        <v>102639.24654599999</v>
      </c>
      <c r="J913" s="20">
        <v>86730.001871999993</v>
      </c>
      <c r="K913" s="20">
        <v>15909.244674000001</v>
      </c>
      <c r="L913" s="20">
        <v>4997.1484300000002</v>
      </c>
      <c r="M913" s="20">
        <v>417.56376499999999</v>
      </c>
      <c r="N913" s="20">
        <v>2999.4629319999999</v>
      </c>
      <c r="O913" s="153">
        <v>2000.734179</v>
      </c>
      <c r="P913" s="21">
        <v>1627.1700956180937</v>
      </c>
      <c r="Q913" s="20">
        <v>5390.2496540000002</v>
      </c>
      <c r="R913" s="20">
        <v>34913.660681000001</v>
      </c>
      <c r="S913" s="20">
        <v>57739.058209000003</v>
      </c>
      <c r="T913" s="20">
        <v>8492.2562809999999</v>
      </c>
      <c r="U913" s="20">
        <v>66631.314490000004</v>
      </c>
      <c r="V913" s="20">
        <v>14419.638598</v>
      </c>
      <c r="W913" s="20">
        <v>46745.346781</v>
      </c>
      <c r="X913" s="20">
        <v>0</v>
      </c>
      <c r="Y913" s="20">
        <v>51889.285580999996</v>
      </c>
      <c r="Z913" s="20">
        <v>14742.028909000001</v>
      </c>
      <c r="AA913" s="21">
        <v>11989.493077711964</v>
      </c>
      <c r="AB913" s="22">
        <v>0.15500157307633713</v>
      </c>
      <c r="AC913" s="22">
        <v>1.9492876714594039E-2</v>
      </c>
      <c r="AD913" s="23">
        <v>3.002693544790069E-2</v>
      </c>
      <c r="AE913" s="23">
        <v>0.13571633805293604</v>
      </c>
      <c r="AF913" s="24">
        <v>7.1832452511773859</v>
      </c>
      <c r="AG913" s="27">
        <v>0.23518301146646919</v>
      </c>
      <c r="AH913" s="27">
        <v>1.2351830114664692</v>
      </c>
      <c r="AI913" s="27">
        <v>1.1198720762571726</v>
      </c>
      <c r="AJ913" s="27">
        <v>9.336177979402569</v>
      </c>
      <c r="AK913" s="27">
        <v>16.090164174054411</v>
      </c>
      <c r="AL913" s="27">
        <v>2.9398019154678967</v>
      </c>
      <c r="AM913" s="27">
        <v>12.086216330474871</v>
      </c>
      <c r="AN913" s="23">
        <v>0.77875224251785569</v>
      </c>
      <c r="AO913" s="23">
        <v>0</v>
      </c>
      <c r="AP913" s="23">
        <v>3.5198198227193553</v>
      </c>
      <c r="AQ913" s="24">
        <v>65.2</v>
      </c>
      <c r="AR913" s="65" t="s">
        <v>71</v>
      </c>
      <c r="AS913" s="157">
        <v>0.3</v>
      </c>
    </row>
    <row r="914" spans="1:45" ht="18" customHeight="1" x14ac:dyDescent="0.25">
      <c r="A914" s="16">
        <v>913</v>
      </c>
      <c r="B914" s="149" t="s">
        <v>1231</v>
      </c>
      <c r="C914" s="149" t="s">
        <v>691</v>
      </c>
      <c r="D914" s="4">
        <v>11.6</v>
      </c>
      <c r="E914" s="151" t="s">
        <v>844</v>
      </c>
      <c r="F914" s="151" t="s">
        <v>856</v>
      </c>
      <c r="G914" s="4" t="s">
        <v>862</v>
      </c>
      <c r="H914" s="70" t="s">
        <v>704</v>
      </c>
      <c r="I914" s="20">
        <v>122596.64530800001</v>
      </c>
      <c r="J914" s="20">
        <v>107406.627949</v>
      </c>
      <c r="K914" s="20">
        <v>15190.017358999994</v>
      </c>
      <c r="L914" s="20">
        <v>4740.121459</v>
      </c>
      <c r="M914" s="20">
        <v>1973.640077</v>
      </c>
      <c r="N914" s="20">
        <v>3807.021315</v>
      </c>
      <c r="O914" s="153">
        <v>1298.071373</v>
      </c>
      <c r="P914" s="21">
        <v>1119.0270456896551</v>
      </c>
      <c r="Q914" s="20">
        <v>4495.6758879999998</v>
      </c>
      <c r="R914" s="20">
        <v>25329.249372999999</v>
      </c>
      <c r="S914" s="20">
        <v>40282.389734999997</v>
      </c>
      <c r="T914" s="20">
        <v>12993.699280999999</v>
      </c>
      <c r="U914" s="20">
        <v>54239.216423999998</v>
      </c>
      <c r="V914" s="20">
        <v>16359.96</v>
      </c>
      <c r="W914" s="20">
        <v>40042.168492999997</v>
      </c>
      <c r="X914" s="20">
        <v>1031.9765580000001</v>
      </c>
      <c r="Y914" s="20">
        <v>41074.145051</v>
      </c>
      <c r="Z914" s="20">
        <v>13165.071373000001</v>
      </c>
      <c r="AA914" s="21">
        <v>11349.199459482759</v>
      </c>
      <c r="AB914" s="22">
        <v>0.12390238999475114</v>
      </c>
      <c r="AC914" s="22">
        <v>1.0588147577275466E-2</v>
      </c>
      <c r="AD914" s="23">
        <v>2.3932340077568375E-2</v>
      </c>
      <c r="AE914" s="23">
        <v>9.8599645700530758E-2</v>
      </c>
      <c r="AF914" s="24">
        <v>1.9289339324659447</v>
      </c>
      <c r="AG914" s="27">
        <v>5.9992066124489258E-3</v>
      </c>
      <c r="AH914" s="27">
        <v>1.005999206612449</v>
      </c>
      <c r="AI914" s="27">
        <v>0.89372566955898203</v>
      </c>
      <c r="AJ914" s="27">
        <v>510.34889457444484</v>
      </c>
      <c r="AK914" s="27">
        <v>23.891096828330792</v>
      </c>
      <c r="AL914" s="27">
        <v>4.8401215331190706</v>
      </c>
      <c r="AM914" s="27">
        <v>9.4350840862745393</v>
      </c>
      <c r="AN914" s="23">
        <v>0.7572776260245776</v>
      </c>
      <c r="AO914" s="23">
        <v>7.8387463976569205E-2</v>
      </c>
      <c r="AP914" s="23">
        <v>3.119933336270261</v>
      </c>
      <c r="AQ914" s="24">
        <v>58.8</v>
      </c>
      <c r="AR914" s="65" t="s">
        <v>75</v>
      </c>
      <c r="AS914" s="157">
        <v>0.2</v>
      </c>
    </row>
    <row r="915" spans="1:45" ht="18" customHeight="1" x14ac:dyDescent="0.25">
      <c r="A915" s="16">
        <v>914</v>
      </c>
      <c r="B915" s="149" t="s">
        <v>1232</v>
      </c>
      <c r="C915" s="149" t="s">
        <v>691</v>
      </c>
      <c r="D915" s="4">
        <v>18.698976000000002</v>
      </c>
      <c r="E915" s="151" t="s">
        <v>844</v>
      </c>
      <c r="F915" s="151" t="s">
        <v>1074</v>
      </c>
      <c r="G915" s="4" t="s">
        <v>854</v>
      </c>
      <c r="H915" s="70" t="s">
        <v>704</v>
      </c>
      <c r="I915" s="20">
        <v>40765.244537999999</v>
      </c>
      <c r="J915" s="20">
        <v>30621.529753999999</v>
      </c>
      <c r="K915" s="20">
        <v>10143.714784</v>
      </c>
      <c r="L915" s="20">
        <v>3126.3239039999999</v>
      </c>
      <c r="M915" s="20">
        <v>0</v>
      </c>
      <c r="N915" s="20">
        <v>3377.9903340000001</v>
      </c>
      <c r="O915" s="153">
        <v>2360.8042449999998</v>
      </c>
      <c r="P915" s="21">
        <v>1515.0375582063959</v>
      </c>
      <c r="Q915" s="20">
        <v>2048.2723919999999</v>
      </c>
      <c r="R915" s="20">
        <v>6463.3613960000002</v>
      </c>
      <c r="S915" s="20">
        <v>25701.461078</v>
      </c>
      <c r="T915" s="20">
        <v>8381.6418250000006</v>
      </c>
      <c r="U915" s="20">
        <v>36310.856932000002</v>
      </c>
      <c r="V915" s="20">
        <v>0</v>
      </c>
      <c r="W915" s="20">
        <v>17572.913280000001</v>
      </c>
      <c r="X915" s="20">
        <v>0</v>
      </c>
      <c r="Y915" s="20">
        <v>17572.913280000001</v>
      </c>
      <c r="Z915" s="20">
        <v>18737.943652000002</v>
      </c>
      <c r="AA915" s="21">
        <v>12025.007349279447</v>
      </c>
      <c r="AB915" s="22">
        <v>0.24883242818632836</v>
      </c>
      <c r="AC915" s="22">
        <v>5.7912181608510575E-2</v>
      </c>
      <c r="AD915" s="23">
        <v>6.5016483896844418E-2</v>
      </c>
      <c r="AE915" s="23">
        <v>0.12599057232985214</v>
      </c>
      <c r="AF915" s="24">
        <v>100</v>
      </c>
      <c r="AG915" s="27">
        <v>0.462561196796619</v>
      </c>
      <c r="AH915" s="27">
        <v>1.462561196796619</v>
      </c>
      <c r="AI915" s="27">
        <v>1.3460026979658548</v>
      </c>
      <c r="AJ915" s="27">
        <v>5.0150710251135076</v>
      </c>
      <c r="AK915" s="27">
        <v>14.949930426050482</v>
      </c>
      <c r="AL915" s="27">
        <v>6.3071275208637578</v>
      </c>
      <c r="AM915" s="27">
        <v>4.8636347614388775</v>
      </c>
      <c r="AN915" s="23">
        <v>0.48395754781852474</v>
      </c>
      <c r="AO915" s="23">
        <v>0</v>
      </c>
      <c r="AP915" s="23">
        <v>0.93782506802043608</v>
      </c>
      <c r="AQ915" s="24">
        <v>78.400000000000006</v>
      </c>
      <c r="AR915" s="65" t="s">
        <v>66</v>
      </c>
      <c r="AS915" s="157">
        <v>0.5</v>
      </c>
    </row>
    <row r="916" spans="1:45" ht="18" customHeight="1" x14ac:dyDescent="0.25">
      <c r="A916" s="16">
        <v>915</v>
      </c>
      <c r="B916" s="149" t="s">
        <v>1233</v>
      </c>
      <c r="C916" s="149" t="s">
        <v>691</v>
      </c>
      <c r="D916" s="4">
        <v>131</v>
      </c>
      <c r="E916" s="151" t="s">
        <v>848</v>
      </c>
      <c r="F916" s="151" t="s">
        <v>894</v>
      </c>
      <c r="G916" s="4" t="s">
        <v>893</v>
      </c>
      <c r="H916" s="70" t="s">
        <v>704</v>
      </c>
      <c r="I916" s="20">
        <v>334681.264042</v>
      </c>
      <c r="J916" s="20">
        <v>292014.285255</v>
      </c>
      <c r="K916" s="20">
        <v>42666.978787000022</v>
      </c>
      <c r="L916" s="20">
        <v>30884.887340000001</v>
      </c>
      <c r="M916" s="20">
        <v>11380.246854999999</v>
      </c>
      <c r="N916" s="20">
        <v>30851.995048999997</v>
      </c>
      <c r="O916" s="153">
        <v>15521.433423</v>
      </c>
      <c r="P916" s="21">
        <v>1552.1433423000001</v>
      </c>
      <c r="Q916" s="20">
        <v>88032.638812999998</v>
      </c>
      <c r="R916" s="20">
        <v>0</v>
      </c>
      <c r="S916" s="20">
        <v>118739.044125</v>
      </c>
      <c r="T916" s="20">
        <v>163749.68339600001</v>
      </c>
      <c r="U916" s="20">
        <v>288755.899492</v>
      </c>
      <c r="V916" s="20">
        <v>80510.471648000006</v>
      </c>
      <c r="W916" s="20">
        <v>145569.715039</v>
      </c>
      <c r="X916" s="20">
        <v>65493.206180000001</v>
      </c>
      <c r="Y916" s="20">
        <v>211062.92121900001</v>
      </c>
      <c r="Z916" s="20">
        <v>77692.978273000001</v>
      </c>
      <c r="AA916" s="21">
        <v>7769.2978272999999</v>
      </c>
      <c r="AB916" s="22">
        <v>0.12748541185635548</v>
      </c>
      <c r="AC916" s="22">
        <v>4.6376762282851237E-2</v>
      </c>
      <c r="AD916" s="23">
        <v>5.3752783753704826E-2</v>
      </c>
      <c r="AE916" s="23">
        <v>0.19977910189593073</v>
      </c>
      <c r="AF916" s="24">
        <v>2.7110128138780167</v>
      </c>
      <c r="AG916" s="27">
        <v>-0.18431492365573238</v>
      </c>
      <c r="AH916" s="27">
        <v>0.81568507634426768</v>
      </c>
      <c r="AI916" s="27">
        <v>0.21093951653180992</v>
      </c>
      <c r="AJ916" s="27">
        <v>-12.473831351990768</v>
      </c>
      <c r="AK916" s="27">
        <v>3.3171138476866551</v>
      </c>
      <c r="AL916" s="27">
        <v>100</v>
      </c>
      <c r="AM916" s="27">
        <v>2.0438589993034175</v>
      </c>
      <c r="AN916" s="23">
        <v>0.73093890580354193</v>
      </c>
      <c r="AO916" s="23">
        <v>0.84297458580964602</v>
      </c>
      <c r="AP916" s="23">
        <v>2.7166280133754244</v>
      </c>
      <c r="AQ916" s="24">
        <v>42</v>
      </c>
      <c r="AR916" s="65" t="s">
        <v>80</v>
      </c>
      <c r="AS916" s="157">
        <v>0</v>
      </c>
    </row>
    <row r="917" spans="1:45" ht="18" customHeight="1" x14ac:dyDescent="0.25">
      <c r="A917" s="16">
        <v>916</v>
      </c>
      <c r="B917" s="149" t="s">
        <v>1234</v>
      </c>
      <c r="C917" s="149" t="s">
        <v>691</v>
      </c>
      <c r="D917" s="4">
        <v>125.6869672</v>
      </c>
      <c r="E917" s="151" t="s">
        <v>869</v>
      </c>
      <c r="F917" s="151" t="s">
        <v>891</v>
      </c>
      <c r="G917" s="4" t="s">
        <v>892</v>
      </c>
      <c r="H917" s="70" t="s">
        <v>704</v>
      </c>
      <c r="I917" s="20">
        <v>278054.22491599998</v>
      </c>
      <c r="J917" s="20">
        <v>209702.60573400001</v>
      </c>
      <c r="K917" s="20">
        <v>68351.619181999995</v>
      </c>
      <c r="L917" s="20">
        <v>18290.074429</v>
      </c>
      <c r="M917" s="20">
        <v>5974.0241669999996</v>
      </c>
      <c r="N917" s="20">
        <v>20002.162640000002</v>
      </c>
      <c r="O917" s="153">
        <v>12238.814817</v>
      </c>
      <c r="P917" s="21">
        <v>1937.7698442730823</v>
      </c>
      <c r="Q917" s="20">
        <v>74973.763709999999</v>
      </c>
      <c r="R917" s="20">
        <v>44144.817499999997</v>
      </c>
      <c r="S917" s="20">
        <v>141447.29096400001</v>
      </c>
      <c r="T917" s="20">
        <v>114974.07984999999</v>
      </c>
      <c r="U917" s="20">
        <v>264216.46708600002</v>
      </c>
      <c r="V917" s="20">
        <v>55952.940978999999</v>
      </c>
      <c r="W917" s="20">
        <v>105237.716207</v>
      </c>
      <c r="X917" s="20">
        <v>39928.522124000003</v>
      </c>
      <c r="Y917" s="20">
        <v>147366.238331</v>
      </c>
      <c r="Z917" s="20">
        <v>116850.228755</v>
      </c>
      <c r="AA917" s="21">
        <v>18500.880433564158</v>
      </c>
      <c r="AB917" s="22">
        <v>0.24582118542758694</v>
      </c>
      <c r="AC917" s="22">
        <v>4.4015928262544253E-2</v>
      </c>
      <c r="AD917" s="23">
        <v>4.6321165943893947E-2</v>
      </c>
      <c r="AE917" s="23">
        <v>0.10473933125677602</v>
      </c>
      <c r="AF917" s="24">
        <v>3.348189106848654</v>
      </c>
      <c r="AG917" s="27">
        <v>0.34407412154190675</v>
      </c>
      <c r="AH917" s="27">
        <v>1.3440741215419068</v>
      </c>
      <c r="AI917" s="27">
        <v>0.63165117649691505</v>
      </c>
      <c r="AJ917" s="27">
        <v>7.6790248651635089</v>
      </c>
      <c r="AK917" s="27">
        <v>2.797013186441244</v>
      </c>
      <c r="AL917" s="27">
        <v>6.2986833033345304</v>
      </c>
      <c r="AM917" s="27">
        <v>2.41840791662574</v>
      </c>
      <c r="AN917" s="23">
        <v>0.55774812204658553</v>
      </c>
      <c r="AO917" s="23">
        <v>0.34170683745701669</v>
      </c>
      <c r="AP917" s="23">
        <v>1.2611548980360401</v>
      </c>
      <c r="AQ917" s="24">
        <v>64.399999999999991</v>
      </c>
      <c r="AR917" s="65" t="s">
        <v>73</v>
      </c>
      <c r="AS917" s="157">
        <v>0.3</v>
      </c>
    </row>
    <row r="918" spans="1:45" ht="18" customHeight="1" x14ac:dyDescent="0.25">
      <c r="A918" s="16">
        <v>917</v>
      </c>
      <c r="B918" s="149" t="s">
        <v>1235</v>
      </c>
      <c r="C918" s="149" t="s">
        <v>691</v>
      </c>
      <c r="D918" s="4">
        <v>149.782802</v>
      </c>
      <c r="E918" s="151" t="s">
        <v>829</v>
      </c>
      <c r="F918" s="151" t="s">
        <v>898</v>
      </c>
      <c r="G918" s="4" t="s">
        <v>900</v>
      </c>
      <c r="H918" s="70" t="s">
        <v>704</v>
      </c>
      <c r="I918" s="20">
        <v>6918.901014</v>
      </c>
      <c r="J918" s="20">
        <v>2008.990871</v>
      </c>
      <c r="K918" s="20">
        <v>4909.9101430000001</v>
      </c>
      <c r="L918" s="20">
        <v>1365.002641</v>
      </c>
      <c r="M918" s="20">
        <v>0</v>
      </c>
      <c r="N918" s="20">
        <v>1370.583316</v>
      </c>
      <c r="O918" s="153">
        <v>1185.6640190000001</v>
      </c>
      <c r="P918" s="21">
        <v>102.90655563380368</v>
      </c>
      <c r="Q918" s="20">
        <v>517.52119600000015</v>
      </c>
      <c r="R918" s="20">
        <v>3.6903190000000001</v>
      </c>
      <c r="S918" s="20">
        <v>9929.2479879999992</v>
      </c>
      <c r="T918" s="20">
        <v>16317.262921</v>
      </c>
      <c r="U918" s="20">
        <v>118063.579595</v>
      </c>
      <c r="V918" s="20">
        <v>0</v>
      </c>
      <c r="W918" s="20">
        <v>541.74427000000003</v>
      </c>
      <c r="X918" s="20">
        <v>0</v>
      </c>
      <c r="Y918" s="20">
        <v>2773.077757</v>
      </c>
      <c r="Z918" s="20">
        <v>115290.501838</v>
      </c>
      <c r="AA918" s="21">
        <v>10006.332528710473</v>
      </c>
      <c r="AB918" s="22">
        <v>0.70963728676925397</v>
      </c>
      <c r="AC918" s="22">
        <v>0.17136594621037024</v>
      </c>
      <c r="AD918" s="23">
        <v>1.004258911230075E-2</v>
      </c>
      <c r="AE918" s="23">
        <v>1.0284143100235883E-2</v>
      </c>
      <c r="AF918" s="24">
        <v>100</v>
      </c>
      <c r="AG918" s="27">
        <v>17.328293510146402</v>
      </c>
      <c r="AH918" s="27">
        <v>18.328293510146398</v>
      </c>
      <c r="AI918" s="27">
        <v>17.373006625432325</v>
      </c>
      <c r="AJ918" s="27">
        <v>0.73703310505575659</v>
      </c>
      <c r="AK918" s="27">
        <v>3.8819489646565111</v>
      </c>
      <c r="AL918" s="27">
        <v>1874.878842181394</v>
      </c>
      <c r="AM918" s="27">
        <v>0.42402338232201364</v>
      </c>
      <c r="AN918" s="23">
        <v>2.3488003383538271E-2</v>
      </c>
      <c r="AO918" s="23">
        <v>0</v>
      </c>
      <c r="AP918" s="23">
        <v>2.4052959374715702E-2</v>
      </c>
      <c r="AQ918" s="24">
        <v>78.400000000000006</v>
      </c>
      <c r="AR918" s="65" t="s">
        <v>66</v>
      </c>
      <c r="AS918" s="157">
        <v>0.5</v>
      </c>
    </row>
    <row r="919" spans="1:45" ht="18" customHeight="1" x14ac:dyDescent="0.25">
      <c r="A919" s="16">
        <v>918</v>
      </c>
      <c r="B919" s="149" t="s">
        <v>1236</v>
      </c>
      <c r="C919" s="149" t="s">
        <v>691</v>
      </c>
      <c r="D919" s="4">
        <v>5644.0000000000009</v>
      </c>
      <c r="E919" s="151" t="s">
        <v>874</v>
      </c>
      <c r="F919" s="151" t="s">
        <v>875</v>
      </c>
      <c r="G919" s="4" t="s">
        <v>873</v>
      </c>
      <c r="H919" s="70" t="s">
        <v>704</v>
      </c>
      <c r="I919" s="20">
        <v>11498922.699070999</v>
      </c>
      <c r="J919" s="20">
        <v>9557335.1564739998</v>
      </c>
      <c r="K919" s="20">
        <v>1941587.5425969993</v>
      </c>
      <c r="L919" s="20">
        <v>1720978.7519469999</v>
      </c>
      <c r="M919" s="20">
        <v>767045.39153799997</v>
      </c>
      <c r="N919" s="20">
        <v>1350673.865706</v>
      </c>
      <c r="O919" s="153">
        <v>498660.42255199997</v>
      </c>
      <c r="P919" s="21">
        <v>733.32415081176475</v>
      </c>
      <c r="Q919" s="20">
        <v>177710.61302700001</v>
      </c>
      <c r="R919" s="20">
        <v>3225504.4219789999</v>
      </c>
      <c r="S919" s="20">
        <v>3878860.4837460001</v>
      </c>
      <c r="T919" s="20">
        <v>18075940.877452001</v>
      </c>
      <c r="U919" s="20">
        <v>24395568.176695999</v>
      </c>
      <c r="V919" s="20">
        <v>3265561.701717</v>
      </c>
      <c r="W919" s="20">
        <v>6913724.2787579997</v>
      </c>
      <c r="X919" s="20">
        <v>9541483.7698180005</v>
      </c>
      <c r="Y919" s="20">
        <v>17046875.810254999</v>
      </c>
      <c r="Z919" s="20">
        <v>7348692.3664410003</v>
      </c>
      <c r="AA919" s="21">
        <v>10806.900538883823</v>
      </c>
      <c r="AB919" s="22">
        <v>0.16884951689899269</v>
      </c>
      <c r="AC919" s="22">
        <v>4.3365838313904559E-2</v>
      </c>
      <c r="AD919" s="23">
        <v>2.0440615235530694E-2</v>
      </c>
      <c r="AE919" s="23">
        <v>6.7857027847459492E-2</v>
      </c>
      <c r="AF919" s="24">
        <v>1.7608786658606588</v>
      </c>
      <c r="AG919" s="27">
        <v>-0.43896222537199453</v>
      </c>
      <c r="AH919" s="27">
        <v>0.56103777462800541</v>
      </c>
      <c r="AI919" s="27">
        <v>0.53533373931190165</v>
      </c>
      <c r="AJ919" s="27">
        <v>-3.7889419347155688</v>
      </c>
      <c r="AK919" s="27">
        <v>53.780328555964914</v>
      </c>
      <c r="AL919" s="27">
        <v>3.564999824745509</v>
      </c>
      <c r="AM919" s="27">
        <v>0.63614518198689174</v>
      </c>
      <c r="AN919" s="23">
        <v>0.69876937018991514</v>
      </c>
      <c r="AO919" s="23">
        <v>1.2983920531754383</v>
      </c>
      <c r="AP919" s="23">
        <v>2.3197155303577994</v>
      </c>
      <c r="AQ919" s="24">
        <v>49.2</v>
      </c>
      <c r="AR919" s="65" t="s">
        <v>78</v>
      </c>
      <c r="AS919" s="157">
        <v>0.2</v>
      </c>
    </row>
    <row r="920" spans="1:45" ht="18" customHeight="1" x14ac:dyDescent="0.25">
      <c r="A920" s="16">
        <v>919</v>
      </c>
      <c r="B920" s="149" t="s">
        <v>1237</v>
      </c>
      <c r="C920" s="149" t="s">
        <v>691</v>
      </c>
      <c r="D920" s="4">
        <v>29.260000000000005</v>
      </c>
      <c r="E920" s="151" t="s">
        <v>829</v>
      </c>
      <c r="F920" s="151" t="s">
        <v>898</v>
      </c>
      <c r="G920" s="4" t="s">
        <v>900</v>
      </c>
      <c r="H920" s="70" t="s">
        <v>704</v>
      </c>
      <c r="I920" s="20">
        <v>118157.251531</v>
      </c>
      <c r="J920" s="20">
        <v>98532.050008000006</v>
      </c>
      <c r="K920" s="20">
        <v>19625.201523000003</v>
      </c>
      <c r="L920" s="20">
        <v>3087.5643829999999</v>
      </c>
      <c r="M920" s="20">
        <v>411.567249</v>
      </c>
      <c r="N920" s="20">
        <v>3160.1082810000003</v>
      </c>
      <c r="O920" s="153">
        <v>2268.9169059999999</v>
      </c>
      <c r="P920" s="21">
        <v>1031.3258663636364</v>
      </c>
      <c r="Q920" s="20">
        <v>18827.355632999999</v>
      </c>
      <c r="R920" s="20">
        <v>21300.799867000002</v>
      </c>
      <c r="S920" s="20">
        <v>48069.840941000002</v>
      </c>
      <c r="T920" s="20">
        <v>18461.182790999999</v>
      </c>
      <c r="U920" s="20">
        <v>66773.537836000003</v>
      </c>
      <c r="V920" s="20">
        <v>5956.3887750000004</v>
      </c>
      <c r="W920" s="20">
        <v>37069.785569</v>
      </c>
      <c r="X920" s="20">
        <v>0</v>
      </c>
      <c r="Y920" s="20">
        <v>37069.785569</v>
      </c>
      <c r="Z920" s="20">
        <v>29703.752267</v>
      </c>
      <c r="AA920" s="21">
        <v>13501.705575909091</v>
      </c>
      <c r="AB920" s="22">
        <v>0.16609392372207551</v>
      </c>
      <c r="AC920" s="22">
        <v>1.9202519325737039E-2</v>
      </c>
      <c r="AD920" s="23">
        <v>3.397928250518345E-2</v>
      </c>
      <c r="AE920" s="23">
        <v>7.6384858236267353E-2</v>
      </c>
      <c r="AF920" s="24">
        <v>7.6782306869126025</v>
      </c>
      <c r="AG920" s="27">
        <v>0.29673911524319457</v>
      </c>
      <c r="AH920" s="27">
        <v>1.2967391152431946</v>
      </c>
      <c r="AI920" s="27">
        <v>0.78884959432984525</v>
      </c>
      <c r="AJ920" s="27">
        <v>10.741514250170265</v>
      </c>
      <c r="AK920" s="27">
        <v>5.2334513634668971</v>
      </c>
      <c r="AL920" s="27">
        <v>5.5470804978574373</v>
      </c>
      <c r="AM920" s="27">
        <v>6.4003077629783709</v>
      </c>
      <c r="AN920" s="23">
        <v>0.55515682964179192</v>
      </c>
      <c r="AO920" s="23">
        <v>0</v>
      </c>
      <c r="AP920" s="23">
        <v>1.2479832593467812</v>
      </c>
      <c r="AQ920" s="24">
        <v>66.400000000000006</v>
      </c>
      <c r="AR920" s="65" t="s">
        <v>71</v>
      </c>
      <c r="AS920" s="157">
        <v>0.3</v>
      </c>
    </row>
    <row r="921" spans="1:45" ht="18" customHeight="1" x14ac:dyDescent="0.25">
      <c r="A921" s="16">
        <v>920</v>
      </c>
      <c r="B921" s="149" t="s">
        <v>1238</v>
      </c>
      <c r="C921" s="149" t="s">
        <v>691</v>
      </c>
      <c r="D921" s="4">
        <v>106.33280000000001</v>
      </c>
      <c r="E921" s="151" t="s">
        <v>844</v>
      </c>
      <c r="F921" s="151" t="s">
        <v>845</v>
      </c>
      <c r="G921" s="4" t="s">
        <v>904</v>
      </c>
      <c r="H921" s="70" t="s">
        <v>704</v>
      </c>
      <c r="I921" s="20">
        <v>438406.410003</v>
      </c>
      <c r="J921" s="20">
        <v>374100.72618200001</v>
      </c>
      <c r="K921" s="20">
        <v>64305.68382099997</v>
      </c>
      <c r="L921" s="20">
        <v>21277.636675000002</v>
      </c>
      <c r="M921" s="20">
        <v>5.753425</v>
      </c>
      <c r="N921" s="20">
        <v>22013.974442999999</v>
      </c>
      <c r="O921" s="153">
        <v>17373.267827</v>
      </c>
      <c r="P921" s="21">
        <v>3300.3928242781153</v>
      </c>
      <c r="Q921" s="20">
        <v>10831.581112</v>
      </c>
      <c r="R921" s="20">
        <v>40069.711467000001</v>
      </c>
      <c r="S921" s="20">
        <v>55827.024586</v>
      </c>
      <c r="T921" s="20">
        <v>31200.059272999999</v>
      </c>
      <c r="U921" s="20">
        <v>99960.978719999999</v>
      </c>
      <c r="V921" s="20">
        <v>0</v>
      </c>
      <c r="W921" s="20">
        <v>7509.4759880000001</v>
      </c>
      <c r="X921" s="20">
        <v>0</v>
      </c>
      <c r="Y921" s="20">
        <v>7509.4759880000001</v>
      </c>
      <c r="Z921" s="20">
        <v>92451.502731999994</v>
      </c>
      <c r="AA921" s="21">
        <v>17562.97544300912</v>
      </c>
      <c r="AB921" s="22">
        <v>0.14668052828096179</v>
      </c>
      <c r="AC921" s="22">
        <v>3.9628224931476518E-2</v>
      </c>
      <c r="AD921" s="23">
        <v>0.17380049744875087</v>
      </c>
      <c r="AE921" s="23">
        <v>0.18791763588053217</v>
      </c>
      <c r="AF921" s="24">
        <v>3826.2381873405839</v>
      </c>
      <c r="AG921" s="27">
        <v>6.4342104129782856</v>
      </c>
      <c r="AH921" s="27">
        <v>7.4342104129782856</v>
      </c>
      <c r="AI921" s="27">
        <v>5.9918220054104792</v>
      </c>
      <c r="AJ921" s="27">
        <v>9.0734406592214167</v>
      </c>
      <c r="AK921" s="27">
        <v>34.537961015455487</v>
      </c>
      <c r="AL921" s="27">
        <v>10.941092260273848</v>
      </c>
      <c r="AM921" s="27">
        <v>14.051460805473194</v>
      </c>
      <c r="AN921" s="23">
        <v>7.5124074255362591E-2</v>
      </c>
      <c r="AO921" s="23">
        <v>0</v>
      </c>
      <c r="AP921" s="23">
        <v>8.1226110621139366E-2</v>
      </c>
      <c r="AQ921" s="24">
        <v>95.6</v>
      </c>
      <c r="AR921" s="65" t="s">
        <v>61</v>
      </c>
      <c r="AS921" s="157">
        <v>0.5</v>
      </c>
    </row>
    <row r="922" spans="1:45" ht="18" customHeight="1" x14ac:dyDescent="0.25">
      <c r="A922" s="16">
        <v>921</v>
      </c>
      <c r="B922" s="149" t="s">
        <v>1239</v>
      </c>
      <c r="C922" s="149" t="s">
        <v>691</v>
      </c>
      <c r="D922" s="4">
        <v>98.802605000000014</v>
      </c>
      <c r="E922" s="151" t="s">
        <v>844</v>
      </c>
      <c r="F922" s="151" t="s">
        <v>856</v>
      </c>
      <c r="G922" s="4" t="s">
        <v>862</v>
      </c>
      <c r="H922" s="70" t="s">
        <v>704</v>
      </c>
      <c r="I922" s="20">
        <v>198740.83068000001</v>
      </c>
      <c r="J922" s="20">
        <v>151892.831817</v>
      </c>
      <c r="K922" s="20">
        <v>46847.998863000008</v>
      </c>
      <c r="L922" s="20">
        <v>21784.766061999999</v>
      </c>
      <c r="M922" s="20">
        <v>14030.694867</v>
      </c>
      <c r="N922" s="20">
        <v>22771.625431</v>
      </c>
      <c r="O922" s="153">
        <v>6525.1271059999999</v>
      </c>
      <c r="P922" s="21">
        <v>726.46260861239443</v>
      </c>
      <c r="Q922" s="20">
        <v>1316.310068</v>
      </c>
      <c r="R922" s="20">
        <v>8731.9828140000009</v>
      </c>
      <c r="S922" s="20">
        <v>47030.809357999999</v>
      </c>
      <c r="T922" s="20">
        <v>14847.625791</v>
      </c>
      <c r="U922" s="20">
        <v>295290.65526199999</v>
      </c>
      <c r="V922" s="20">
        <v>36112.007992999999</v>
      </c>
      <c r="W922" s="20">
        <v>43790.532781000002</v>
      </c>
      <c r="X922" s="20">
        <v>104857.39633</v>
      </c>
      <c r="Y922" s="20">
        <v>155803.28911099999</v>
      </c>
      <c r="Z922" s="20">
        <v>139487.36615099999</v>
      </c>
      <c r="AA922" s="21">
        <v>15529.56045704463</v>
      </c>
      <c r="AB922" s="22">
        <v>0.23572407694336203</v>
      </c>
      <c r="AC922" s="22">
        <v>3.2832342924571697E-2</v>
      </c>
      <c r="AD922" s="23">
        <v>2.2097303079945101E-2</v>
      </c>
      <c r="AE922" s="23">
        <v>4.6779341284115435E-2</v>
      </c>
      <c r="AF922" s="24">
        <v>1.6229862916168569</v>
      </c>
      <c r="AG922" s="27">
        <v>7.3994911028027049E-2</v>
      </c>
      <c r="AH922" s="27">
        <v>1.0739949110280271</v>
      </c>
      <c r="AI922" s="27">
        <v>1.0439356725487199</v>
      </c>
      <c r="AJ922" s="27">
        <v>61.334526839682241</v>
      </c>
      <c r="AK922" s="27">
        <v>115.39289678744598</v>
      </c>
      <c r="AL922" s="27">
        <v>22.76010327933291</v>
      </c>
      <c r="AM922" s="27">
        <v>13.385360964610804</v>
      </c>
      <c r="AN922" s="23">
        <v>0.52762688671187974</v>
      </c>
      <c r="AO922" s="23">
        <v>0.75173400447240624</v>
      </c>
      <c r="AP922" s="23">
        <v>1.1169706146887699</v>
      </c>
      <c r="AQ922" s="24">
        <v>61.6</v>
      </c>
      <c r="AR922" s="65" t="s">
        <v>73</v>
      </c>
      <c r="AS922" s="157">
        <v>0.3</v>
      </c>
    </row>
    <row r="923" spans="1:45" ht="18" customHeight="1" x14ac:dyDescent="0.25">
      <c r="A923" s="16">
        <v>922</v>
      </c>
      <c r="B923" s="149" t="s">
        <v>1240</v>
      </c>
      <c r="C923" s="149" t="s">
        <v>691</v>
      </c>
      <c r="D923" s="4">
        <v>2749.2</v>
      </c>
      <c r="E923" s="151" t="s">
        <v>869</v>
      </c>
      <c r="F923" s="151" t="s">
        <v>891</v>
      </c>
      <c r="G923" s="4" t="s">
        <v>892</v>
      </c>
      <c r="H923" s="70" t="s">
        <v>709</v>
      </c>
      <c r="I923" s="20">
        <v>6000682.0148440003</v>
      </c>
      <c r="J923" s="20">
        <v>5485420.342406</v>
      </c>
      <c r="K923" s="20">
        <v>515261.67243799975</v>
      </c>
      <c r="L923" s="20">
        <v>98487.337453999993</v>
      </c>
      <c r="M923" s="20">
        <v>89299.122443</v>
      </c>
      <c r="N923" s="20">
        <v>307051.27627799998</v>
      </c>
      <c r="O923" s="153">
        <v>186920.86532300001</v>
      </c>
      <c r="P923" s="21">
        <v>788.69563427426158</v>
      </c>
      <c r="Q923" s="20">
        <v>1444584.2122839999</v>
      </c>
      <c r="R923" s="20">
        <v>1475279.746327</v>
      </c>
      <c r="S923" s="20">
        <v>3647447.1223329999</v>
      </c>
      <c r="T923" s="20">
        <v>322180.74396200001</v>
      </c>
      <c r="U923" s="20">
        <v>5713589.473828</v>
      </c>
      <c r="V923" s="20">
        <v>1333947.139426</v>
      </c>
      <c r="W923" s="20">
        <v>2995996.812258</v>
      </c>
      <c r="X923" s="20">
        <v>41951.82</v>
      </c>
      <c r="Y923" s="20">
        <v>3052574.892618</v>
      </c>
      <c r="Z923" s="20">
        <v>2661014.58121</v>
      </c>
      <c r="AA923" s="21">
        <v>11227.90962535865</v>
      </c>
      <c r="AB923" s="22">
        <v>8.5867184957207729E-2</v>
      </c>
      <c r="AC923" s="22">
        <v>3.1149936767289173E-2</v>
      </c>
      <c r="AD923" s="23">
        <v>3.2715137511930212E-2</v>
      </c>
      <c r="AE923" s="23">
        <v>7.0244209348903491E-2</v>
      </c>
      <c r="AF923" s="24">
        <v>3.4384579364034855</v>
      </c>
      <c r="AG923" s="27">
        <v>0.21744025474580522</v>
      </c>
      <c r="AH923" s="27">
        <v>1.2174402547458052</v>
      </c>
      <c r="AI923" s="27">
        <v>0.73526877633383159</v>
      </c>
      <c r="AJ923" s="27">
        <v>9.2112658817418573</v>
      </c>
      <c r="AK923" s="27">
        <v>3.7972312695658803</v>
      </c>
      <c r="AL923" s="27">
        <v>4.0674875594163629</v>
      </c>
      <c r="AM923" s="27">
        <v>18.625203794152757</v>
      </c>
      <c r="AN923" s="23">
        <v>0.53426570225263859</v>
      </c>
      <c r="AO923" s="23">
        <v>1.5765347659584761E-2</v>
      </c>
      <c r="AP923" s="23">
        <v>1.1471469995590751</v>
      </c>
      <c r="AQ923" s="24">
        <v>70</v>
      </c>
      <c r="AR923" s="65" t="s">
        <v>68</v>
      </c>
      <c r="AS923" s="157">
        <v>0.3</v>
      </c>
    </row>
    <row r="924" spans="1:45" ht="18" customHeight="1" x14ac:dyDescent="0.25">
      <c r="A924" s="16">
        <v>923</v>
      </c>
      <c r="B924" s="149" t="s">
        <v>1241</v>
      </c>
      <c r="C924" s="149" t="s">
        <v>691</v>
      </c>
      <c r="D924" s="4">
        <v>50.886500000000005</v>
      </c>
      <c r="E924" s="151" t="s">
        <v>844</v>
      </c>
      <c r="F924" s="151" t="s">
        <v>845</v>
      </c>
      <c r="G924" s="4" t="s">
        <v>904</v>
      </c>
      <c r="H924" s="70" t="s">
        <v>704</v>
      </c>
      <c r="I924" s="20">
        <v>124361.13710399999</v>
      </c>
      <c r="J924" s="20">
        <v>92837.578380999999</v>
      </c>
      <c r="K924" s="20">
        <v>31523.558722999998</v>
      </c>
      <c r="L924" s="20">
        <v>15489.242751</v>
      </c>
      <c r="M924" s="20">
        <v>2138.8040000000001</v>
      </c>
      <c r="N924" s="20">
        <v>15636.557679</v>
      </c>
      <c r="O924" s="153">
        <v>10754.202943</v>
      </c>
      <c r="P924" s="21">
        <v>4586.0140481876333</v>
      </c>
      <c r="Q924" s="20">
        <v>296.75527199999999</v>
      </c>
      <c r="R924" s="20">
        <v>18621.458004</v>
      </c>
      <c r="S924" s="20">
        <v>34011.489947000002</v>
      </c>
      <c r="T924" s="20">
        <v>51317.194154999997</v>
      </c>
      <c r="U924" s="20">
        <v>85842.524118000001</v>
      </c>
      <c r="V924" s="20">
        <v>5625</v>
      </c>
      <c r="W924" s="20">
        <v>20208.992826000002</v>
      </c>
      <c r="X924" s="20">
        <v>22031.25</v>
      </c>
      <c r="Y924" s="20">
        <v>42592.613669999999</v>
      </c>
      <c r="Z924" s="20">
        <v>43249.910448000002</v>
      </c>
      <c r="AA924" s="21">
        <v>18443.458613219616</v>
      </c>
      <c r="AB924" s="22">
        <v>0.2534840019727197</v>
      </c>
      <c r="AC924" s="22">
        <v>8.6475591920702199E-2</v>
      </c>
      <c r="AD924" s="23">
        <v>0.12527827033856978</v>
      </c>
      <c r="AE924" s="23">
        <v>0.24865260601937975</v>
      </c>
      <c r="AF924" s="24">
        <v>7.3108885522002014</v>
      </c>
      <c r="AG924" s="27">
        <v>0.68298787771562341</v>
      </c>
      <c r="AH924" s="27">
        <v>1.6829878777156235</v>
      </c>
      <c r="AI924" s="27">
        <v>1.6683035599688127</v>
      </c>
      <c r="AJ924" s="27">
        <v>9.0100462266924897</v>
      </c>
      <c r="AK924" s="27">
        <v>312.8422209833563</v>
      </c>
      <c r="AL924" s="27">
        <v>6.6783780881865686</v>
      </c>
      <c r="AM924" s="27">
        <v>2.4233814640834779</v>
      </c>
      <c r="AN924" s="23">
        <v>0.4961714966751416</v>
      </c>
      <c r="AO924" s="23">
        <v>0.50939411831819847</v>
      </c>
      <c r="AP924" s="23">
        <v>0.98480235516810422</v>
      </c>
      <c r="AQ924" s="24">
        <v>95.2</v>
      </c>
      <c r="AR924" s="65" t="s">
        <v>61</v>
      </c>
      <c r="AS924" s="157">
        <v>0.5</v>
      </c>
    </row>
    <row r="925" spans="1:45" ht="18" customHeight="1" x14ac:dyDescent="0.25">
      <c r="A925" s="16">
        <v>924</v>
      </c>
      <c r="B925" s="149" t="s">
        <v>1242</v>
      </c>
      <c r="C925" s="149" t="s">
        <v>691</v>
      </c>
      <c r="D925" s="4">
        <v>440.60821000000004</v>
      </c>
      <c r="E925" s="151" t="s">
        <v>874</v>
      </c>
      <c r="F925" s="151" t="s">
        <v>878</v>
      </c>
      <c r="G925" s="4" t="s">
        <v>873</v>
      </c>
      <c r="H925" s="70" t="s">
        <v>704</v>
      </c>
      <c r="I925" s="20">
        <v>286947.76891899999</v>
      </c>
      <c r="J925" s="20">
        <v>190314.98666299999</v>
      </c>
      <c r="K925" s="20">
        <v>96632.782255999991</v>
      </c>
      <c r="L925" s="20">
        <v>28332.736876999999</v>
      </c>
      <c r="M925" s="20">
        <v>5014.6338249999999</v>
      </c>
      <c r="N925" s="20">
        <v>46830.320372999995</v>
      </c>
      <c r="O925" s="153">
        <v>39387.275307000004</v>
      </c>
      <c r="P925" s="21">
        <v>1519.6804440366648</v>
      </c>
      <c r="Q925" s="20">
        <v>31120.253373</v>
      </c>
      <c r="R925" s="20">
        <v>19025.480135000002</v>
      </c>
      <c r="S925" s="20">
        <v>98573.707053000006</v>
      </c>
      <c r="T925" s="20">
        <v>914935.37411800004</v>
      </c>
      <c r="U925" s="20">
        <v>1025600.134871</v>
      </c>
      <c r="V925" s="20">
        <v>32886.205000000002</v>
      </c>
      <c r="W925" s="20">
        <v>587186.28478400002</v>
      </c>
      <c r="X925" s="20">
        <v>134449.75648700001</v>
      </c>
      <c r="Y925" s="20">
        <v>722229.22386499995</v>
      </c>
      <c r="Z925" s="20">
        <v>303370.91100600001</v>
      </c>
      <c r="AA925" s="21">
        <v>11704.969108728137</v>
      </c>
      <c r="AB925" s="22">
        <v>0.33676087679663269</v>
      </c>
      <c r="AC925" s="22">
        <v>0.13726287350266278</v>
      </c>
      <c r="AD925" s="23">
        <v>3.8404124539193958E-2</v>
      </c>
      <c r="AE925" s="23">
        <v>0.12983207643867017</v>
      </c>
      <c r="AF925" s="24">
        <v>9.3387318012198026</v>
      </c>
      <c r="AG925" s="27">
        <v>-0.83212532443726794</v>
      </c>
      <c r="AH925" s="27">
        <v>0.16787467556273208</v>
      </c>
      <c r="AI925" s="27">
        <v>0.11487573096979464</v>
      </c>
      <c r="AJ925" s="27">
        <v>-0.58727053292716458</v>
      </c>
      <c r="AK925" s="27">
        <v>6.1154703460132396</v>
      </c>
      <c r="AL925" s="27">
        <v>15.08228790458328</v>
      </c>
      <c r="AM925" s="27">
        <v>0.31362627026593909</v>
      </c>
      <c r="AN925" s="23">
        <v>0.70420156872916362</v>
      </c>
      <c r="AO925" s="23">
        <v>0.44318605248326159</v>
      </c>
      <c r="AP925" s="23">
        <v>2.3806805387834822</v>
      </c>
      <c r="AQ925" s="24">
        <v>66</v>
      </c>
      <c r="AR925" s="65" t="s">
        <v>71</v>
      </c>
      <c r="AS925" s="157">
        <v>0.3</v>
      </c>
    </row>
    <row r="926" spans="1:45" ht="18" customHeight="1" x14ac:dyDescent="0.25">
      <c r="A926" s="16">
        <v>925</v>
      </c>
      <c r="B926" s="149" t="s">
        <v>1243</v>
      </c>
      <c r="C926" s="149" t="s">
        <v>691</v>
      </c>
      <c r="D926" s="4">
        <v>50.489999999999995</v>
      </c>
      <c r="E926" s="151" t="s">
        <v>844</v>
      </c>
      <c r="F926" s="151" t="s">
        <v>845</v>
      </c>
      <c r="G926" s="4" t="s">
        <v>904</v>
      </c>
      <c r="H926" s="70" t="s">
        <v>704</v>
      </c>
      <c r="I926" s="20">
        <v>297471.51595999999</v>
      </c>
      <c r="J926" s="20">
        <v>280977.46076099999</v>
      </c>
      <c r="K926" s="20">
        <v>16494.055199000017</v>
      </c>
      <c r="L926" s="20">
        <v>2270.2184189999998</v>
      </c>
      <c r="M926" s="20">
        <v>5186.6447879999996</v>
      </c>
      <c r="N926" s="20">
        <v>6891.1607939999994</v>
      </c>
      <c r="O926" s="153">
        <v>1329.360426</v>
      </c>
      <c r="P926" s="21">
        <v>268.55766181818183</v>
      </c>
      <c r="Q926" s="20">
        <v>120400.769869</v>
      </c>
      <c r="R926" s="20">
        <v>177897.27725700001</v>
      </c>
      <c r="S926" s="20">
        <v>449769.25041400001</v>
      </c>
      <c r="T926" s="20">
        <v>19324.153269999999</v>
      </c>
      <c r="U926" s="20">
        <v>473027.029836</v>
      </c>
      <c r="V926" s="20">
        <v>54286.187006</v>
      </c>
      <c r="W926" s="20">
        <v>422197.66940999997</v>
      </c>
      <c r="X926" s="20">
        <v>0</v>
      </c>
      <c r="Y926" s="20">
        <v>422197.66940999997</v>
      </c>
      <c r="Z926" s="20">
        <v>50829.360425999999</v>
      </c>
      <c r="AA926" s="21">
        <v>10268.557661818182</v>
      </c>
      <c r="AB926" s="22">
        <v>5.5447511153363396E-2</v>
      </c>
      <c r="AC926" s="22">
        <v>4.4688662768597809E-3</v>
      </c>
      <c r="AD926" s="23">
        <v>2.8103265609597267E-3</v>
      </c>
      <c r="AE926" s="23">
        <v>2.6153396675831705E-2</v>
      </c>
      <c r="AF926" s="24">
        <v>1.3286355776558338</v>
      </c>
      <c r="AG926" s="27">
        <v>6.5304910476009809E-2</v>
      </c>
      <c r="AH926" s="27">
        <v>1.0653049104760097</v>
      </c>
      <c r="AI926" s="27">
        <v>0.78012860896479108</v>
      </c>
      <c r="AJ926" s="27">
        <v>10.789062691647727</v>
      </c>
      <c r="AK926" s="27">
        <v>2.3336849180176564</v>
      </c>
      <c r="AL926" s="27">
        <v>1.6721532816393618</v>
      </c>
      <c r="AM926" s="27">
        <v>15.393767157798992</v>
      </c>
      <c r="AN926" s="23">
        <v>0.89254449065284336</v>
      </c>
      <c r="AO926" s="23">
        <v>0</v>
      </c>
      <c r="AP926" s="23">
        <v>8.3061770966931032</v>
      </c>
      <c r="AQ926" s="24">
        <v>59.2</v>
      </c>
      <c r="AR926" s="65" t="s">
        <v>75</v>
      </c>
      <c r="AS926" s="157">
        <v>0.2</v>
      </c>
    </row>
    <row r="927" spans="1:45" ht="18" customHeight="1" x14ac:dyDescent="0.25">
      <c r="A927" s="16">
        <v>926</v>
      </c>
      <c r="B927" s="149" t="s">
        <v>1244</v>
      </c>
      <c r="C927" s="149" t="s">
        <v>691</v>
      </c>
      <c r="D927" s="4">
        <v>12.665280000000001</v>
      </c>
      <c r="E927" s="151" t="s">
        <v>829</v>
      </c>
      <c r="F927" s="151" t="s">
        <v>853</v>
      </c>
      <c r="G927" s="4" t="s">
        <v>854</v>
      </c>
      <c r="H927" s="70" t="s">
        <v>704</v>
      </c>
      <c r="I927" s="20">
        <v>17205.662063</v>
      </c>
      <c r="J927" s="20">
        <v>14108.31287</v>
      </c>
      <c r="K927" s="20">
        <v>3097.3491930000005</v>
      </c>
      <c r="L927" s="20">
        <v>-601.52088000000003</v>
      </c>
      <c r="M927" s="20">
        <v>0</v>
      </c>
      <c r="N927" s="20">
        <v>292.41254800000002</v>
      </c>
      <c r="O927" s="153">
        <v>292.41254800000002</v>
      </c>
      <c r="P927" s="21">
        <v>73.880731701154659</v>
      </c>
      <c r="Q927" s="20">
        <v>4808.8700390000004</v>
      </c>
      <c r="R927" s="20">
        <v>10024.526</v>
      </c>
      <c r="S927" s="20">
        <v>31988.455569000002</v>
      </c>
      <c r="T927" s="20">
        <v>10109.505735000001</v>
      </c>
      <c r="U927" s="20">
        <v>108767.76723</v>
      </c>
      <c r="V927" s="20">
        <v>185</v>
      </c>
      <c r="W927" s="20">
        <v>2674.7368929999998</v>
      </c>
      <c r="X927" s="20">
        <v>64622.821897000002</v>
      </c>
      <c r="Y927" s="20">
        <v>67397.558789999995</v>
      </c>
      <c r="Z927" s="20">
        <v>41370.208440000002</v>
      </c>
      <c r="AA927" s="21">
        <v>10452.565360418404</v>
      </c>
      <c r="AB927" s="22">
        <v>0.18001918099162892</v>
      </c>
      <c r="AC927" s="22">
        <v>1.6995134911362696E-2</v>
      </c>
      <c r="AD927" s="23">
        <v>2.6884117919021479E-3</v>
      </c>
      <c r="AE927" s="23">
        <v>7.0681913151124549E-3</v>
      </c>
      <c r="AF927" s="24">
        <v>100</v>
      </c>
      <c r="AG927" s="27">
        <v>10.959477454667166</v>
      </c>
      <c r="AH927" s="27">
        <v>11.959477454667166</v>
      </c>
      <c r="AI927" s="27">
        <v>10.161592192911067</v>
      </c>
      <c r="AJ927" s="27">
        <v>0.58694914327218328</v>
      </c>
      <c r="AK927" s="27">
        <v>2.9338103869685379</v>
      </c>
      <c r="AL927" s="27">
        <v>1.7163566699313264</v>
      </c>
      <c r="AM927" s="27">
        <v>1.7019291065271847</v>
      </c>
      <c r="AN927" s="23">
        <v>0.61964643116633367</v>
      </c>
      <c r="AO927" s="23">
        <v>1.5620617911733199</v>
      </c>
      <c r="AP927" s="23">
        <v>1.6291326858492374</v>
      </c>
      <c r="AQ927" s="24">
        <v>56.4</v>
      </c>
      <c r="AR927" s="65" t="s">
        <v>75</v>
      </c>
      <c r="AS927" s="157">
        <v>0.2</v>
      </c>
    </row>
    <row r="928" spans="1:45" ht="18" customHeight="1" x14ac:dyDescent="0.25">
      <c r="A928" s="16">
        <v>927</v>
      </c>
      <c r="B928" s="149" t="s">
        <v>1245</v>
      </c>
      <c r="C928" s="149" t="s">
        <v>691</v>
      </c>
      <c r="D928" s="4">
        <v>65</v>
      </c>
      <c r="E928" s="151" t="s">
        <v>844</v>
      </c>
      <c r="F928" s="151" t="s">
        <v>845</v>
      </c>
      <c r="G928" s="4" t="s">
        <v>904</v>
      </c>
      <c r="H928" s="70" t="s">
        <v>704</v>
      </c>
      <c r="I928" s="20" t="e">
        <v>#N/A</v>
      </c>
      <c r="J928" s="20" t="e">
        <v>#N/A</v>
      </c>
      <c r="K928" s="20" t="e">
        <v>#N/A</v>
      </c>
      <c r="L928" s="20" t="e">
        <v>#N/A</v>
      </c>
      <c r="M928" s="20" t="e">
        <v>#N/A</v>
      </c>
      <c r="N928" s="20" t="e">
        <v>#N/A</v>
      </c>
      <c r="O928" s="153" t="e">
        <v>#N/A</v>
      </c>
      <c r="P928" s="21" t="e">
        <v>#N/A</v>
      </c>
      <c r="Q928" s="20">
        <v>154129.02708</v>
      </c>
      <c r="R928" s="20">
        <v>257377.75655699999</v>
      </c>
      <c r="S928" s="20">
        <v>472294.46374799998</v>
      </c>
      <c r="T928" s="20">
        <v>61588.688972999997</v>
      </c>
      <c r="U928" s="20">
        <v>542694.53140500002</v>
      </c>
      <c r="V928" s="20">
        <v>76044.466587000003</v>
      </c>
      <c r="W928" s="20">
        <v>479900.46289299999</v>
      </c>
      <c r="X928" s="20">
        <v>0</v>
      </c>
      <c r="Y928" s="20">
        <v>488999.060643</v>
      </c>
      <c r="Z928" s="20">
        <v>53695.470761999997</v>
      </c>
      <c r="AA928" s="21">
        <v>10739.094152400001</v>
      </c>
      <c r="AB928" s="22" t="e">
        <v>#N/A</v>
      </c>
      <c r="AC928" s="22" t="e">
        <v>#N/A</v>
      </c>
      <c r="AD928" s="23" t="e">
        <v>#N/A</v>
      </c>
      <c r="AE928" s="23" t="e">
        <v>#N/A</v>
      </c>
      <c r="AF928" s="24" t="e">
        <v>#N/A</v>
      </c>
      <c r="AG928" s="27">
        <v>-1.584911816743937E-2</v>
      </c>
      <c r="AH928" s="27">
        <v>0.98415088183256061</v>
      </c>
      <c r="AI928" s="27">
        <v>0.66298214165077618</v>
      </c>
      <c r="AJ928" s="27" t="e">
        <v>#N/A</v>
      </c>
      <c r="AK928" s="27" t="e">
        <v>#N/A</v>
      </c>
      <c r="AL928" s="27" t="e">
        <v>#N/A</v>
      </c>
      <c r="AM928" s="27" t="e">
        <v>#N/A</v>
      </c>
      <c r="AN928" s="23">
        <v>0.9010576527775469</v>
      </c>
      <c r="AO928" s="23">
        <v>0</v>
      </c>
      <c r="AP928" s="23">
        <v>9.1068958648382328</v>
      </c>
      <c r="AQ928" s="24" t="e">
        <v>#N/A</v>
      </c>
      <c r="AR928" s="65" t="e">
        <v>#N/A</v>
      </c>
      <c r="AS928" s="157" t="e">
        <v>#N/A</v>
      </c>
    </row>
    <row r="929" spans="1:45" ht="18" customHeight="1" x14ac:dyDescent="0.25">
      <c r="A929" s="16">
        <v>928</v>
      </c>
      <c r="B929" s="149" t="s">
        <v>1246</v>
      </c>
      <c r="C929" s="149" t="s">
        <v>691</v>
      </c>
      <c r="D929" s="4">
        <v>51.224840000000007</v>
      </c>
      <c r="E929" s="151" t="s">
        <v>844</v>
      </c>
      <c r="F929" s="151" t="s">
        <v>845</v>
      </c>
      <c r="G929" s="4" t="s">
        <v>904</v>
      </c>
      <c r="H929" s="70" t="s">
        <v>704</v>
      </c>
      <c r="I929" s="20">
        <v>29171.104008999999</v>
      </c>
      <c r="J929" s="20">
        <v>12066.23077</v>
      </c>
      <c r="K929" s="20">
        <v>17104.873239</v>
      </c>
      <c r="L929" s="20">
        <v>15254.984564</v>
      </c>
      <c r="M929" s="20">
        <v>6702.5238710000003</v>
      </c>
      <c r="N929" s="20">
        <v>15593.938968999999</v>
      </c>
      <c r="O929" s="153">
        <v>8430.4106479999991</v>
      </c>
      <c r="P929" s="21">
        <v>2929.4637042185</v>
      </c>
      <c r="Q929" s="20">
        <v>548.75</v>
      </c>
      <c r="R929" s="20">
        <v>3131.0084120000001</v>
      </c>
      <c r="S929" s="20">
        <v>14454.230222</v>
      </c>
      <c r="T929" s="20">
        <v>87051.230928999998</v>
      </c>
      <c r="U929" s="20">
        <v>102601.573357</v>
      </c>
      <c r="V929" s="20">
        <v>93.26</v>
      </c>
      <c r="W929" s="20">
        <v>7436.804177</v>
      </c>
      <c r="X929" s="20">
        <v>60077.398336999999</v>
      </c>
      <c r="Y929" s="20">
        <v>67514.202514000004</v>
      </c>
      <c r="Z929" s="20">
        <v>35087.370842999997</v>
      </c>
      <c r="AA929" s="21">
        <v>12192.428536729447</v>
      </c>
      <c r="AB929" s="22">
        <v>0.586363588903688</v>
      </c>
      <c r="AC929" s="22">
        <v>0.28899868326543321</v>
      </c>
      <c r="AD929" s="23">
        <v>8.216648509537533E-2</v>
      </c>
      <c r="AE929" s="23">
        <v>0.24026908957420171</v>
      </c>
      <c r="AF929" s="24">
        <v>2.3265771624433502</v>
      </c>
      <c r="AG929" s="27">
        <v>0.94360774843352446</v>
      </c>
      <c r="AH929" s="27">
        <v>1.9436077484335246</v>
      </c>
      <c r="AI929" s="27">
        <v>1.869819332476959</v>
      </c>
      <c r="AJ929" s="27">
        <v>4.1569521106367429</v>
      </c>
      <c r="AK929" s="27">
        <v>21.988575435079728</v>
      </c>
      <c r="AL929" s="27">
        <v>9.3168398708856603</v>
      </c>
      <c r="AM929" s="27">
        <v>0.33510271707464184</v>
      </c>
      <c r="AN929" s="23">
        <v>0.65802307221045986</v>
      </c>
      <c r="AO929" s="23">
        <v>1.7122228566460278</v>
      </c>
      <c r="AP929" s="23">
        <v>1.9241738805707418</v>
      </c>
      <c r="AQ929" s="24">
        <v>78.8</v>
      </c>
      <c r="AR929" s="65" t="s">
        <v>66</v>
      </c>
      <c r="AS929" s="157">
        <v>0.5</v>
      </c>
    </row>
    <row r="930" spans="1:45" ht="18" customHeight="1" x14ac:dyDescent="0.25">
      <c r="A930" s="16">
        <v>929</v>
      </c>
      <c r="B930" s="149" t="s">
        <v>1247</v>
      </c>
      <c r="C930" s="149" t="s">
        <v>691</v>
      </c>
      <c r="D930" s="4">
        <v>33.728000000000002</v>
      </c>
      <c r="E930" s="151" t="s">
        <v>795</v>
      </c>
      <c r="F930" s="151" t="s">
        <v>852</v>
      </c>
      <c r="G930" s="4" t="s">
        <v>850</v>
      </c>
      <c r="H930" s="70" t="s">
        <v>704</v>
      </c>
      <c r="I930" s="20">
        <v>9761.9181819999994</v>
      </c>
      <c r="J930" s="20">
        <v>9112.3280109999996</v>
      </c>
      <c r="K930" s="20">
        <v>649.59017100000074</v>
      </c>
      <c r="L930" s="20">
        <v>-1601.8046810000001</v>
      </c>
      <c r="M930" s="20">
        <v>0</v>
      </c>
      <c r="N930" s="20">
        <v>721.23584700000004</v>
      </c>
      <c r="O930" s="153">
        <v>592.28873099999998</v>
      </c>
      <c r="P930" s="21">
        <v>54.438302481617647</v>
      </c>
      <c r="Q930" s="20">
        <v>26.377272999999999</v>
      </c>
      <c r="R930" s="20">
        <v>5847.4863839999998</v>
      </c>
      <c r="S930" s="20">
        <v>45482.846706999997</v>
      </c>
      <c r="T930" s="20">
        <v>1144.4981290000001</v>
      </c>
      <c r="U930" s="20">
        <v>91257.591251999998</v>
      </c>
      <c r="V930" s="20">
        <v>200</v>
      </c>
      <c r="W930" s="20">
        <v>1889.5956920000001</v>
      </c>
      <c r="X930" s="20">
        <v>0</v>
      </c>
      <c r="Y930" s="20">
        <v>1889.5956920000001</v>
      </c>
      <c r="Z930" s="20">
        <v>89367.995559999996</v>
      </c>
      <c r="AA930" s="21">
        <v>8213.9701801470583</v>
      </c>
      <c r="AB930" s="22">
        <v>6.6543291890909309E-2</v>
      </c>
      <c r="AC930" s="22">
        <v>6.0673396350741919E-2</v>
      </c>
      <c r="AD930" s="23">
        <v>6.4902954688388116E-3</v>
      </c>
      <c r="AE930" s="23">
        <v>6.6275261886381736E-3</v>
      </c>
      <c r="AF930" s="24">
        <v>100</v>
      </c>
      <c r="AG930" s="27">
        <v>23.070147333401092</v>
      </c>
      <c r="AH930" s="27">
        <v>24.070147333401096</v>
      </c>
      <c r="AI930" s="27">
        <v>24.056188118151148</v>
      </c>
      <c r="AJ930" s="27">
        <v>0.223931869147383</v>
      </c>
      <c r="AK930" s="27">
        <v>345.46133753098735</v>
      </c>
      <c r="AL930" s="27">
        <v>1.6694212762445655</v>
      </c>
      <c r="AM930" s="27">
        <v>8.5294313154792398</v>
      </c>
      <c r="AN930" s="23">
        <v>2.0706175410460308E-2</v>
      </c>
      <c r="AO930" s="23">
        <v>0</v>
      </c>
      <c r="AP930" s="23">
        <v>2.1143986503886183E-2</v>
      </c>
      <c r="AQ930" s="24">
        <v>77.199999999999989</v>
      </c>
      <c r="AR930" s="65" t="s">
        <v>66</v>
      </c>
      <c r="AS930" s="157">
        <v>0.5</v>
      </c>
    </row>
    <row r="931" spans="1:45" ht="18" customHeight="1" x14ac:dyDescent="0.25">
      <c r="A931" s="16">
        <v>930</v>
      </c>
      <c r="B931" s="149" t="s">
        <v>1248</v>
      </c>
      <c r="C931" s="149" t="s">
        <v>691</v>
      </c>
      <c r="D931" s="4">
        <v>359.43602100000004</v>
      </c>
      <c r="E931" s="151" t="s">
        <v>844</v>
      </c>
      <c r="F931" s="151" t="s">
        <v>845</v>
      </c>
      <c r="G931" s="4" t="s">
        <v>904</v>
      </c>
      <c r="H931" s="70" t="s">
        <v>704</v>
      </c>
      <c r="I931" s="20">
        <v>4251.1905479999996</v>
      </c>
      <c r="J931" s="20">
        <v>2390.4375100000002</v>
      </c>
      <c r="K931" s="20">
        <v>1860.7530380000001</v>
      </c>
      <c r="L931" s="20">
        <v>-3862.6103509999998</v>
      </c>
      <c r="M931" s="20">
        <v>0</v>
      </c>
      <c r="N931" s="20">
        <v>1887.230832</v>
      </c>
      <c r="O931" s="153">
        <v>1522.98667</v>
      </c>
      <c r="P931" s="21">
        <v>41.524133625995155</v>
      </c>
      <c r="Q931" s="20">
        <v>152.25959</v>
      </c>
      <c r="R931" s="20">
        <v>2237.5729940000001</v>
      </c>
      <c r="S931" s="20">
        <v>86408.869468000004</v>
      </c>
      <c r="T931" s="20">
        <v>85718.197444000005</v>
      </c>
      <c r="U931" s="20">
        <v>403273.855102</v>
      </c>
      <c r="V931" s="20">
        <v>0</v>
      </c>
      <c r="W931" s="20">
        <v>25949.202831999999</v>
      </c>
      <c r="X931" s="20">
        <v>0</v>
      </c>
      <c r="Y931" s="20">
        <v>25949.202831999999</v>
      </c>
      <c r="Z931" s="20">
        <v>377324.65227000002</v>
      </c>
      <c r="AA931" s="21">
        <v>10287.73238129631</v>
      </c>
      <c r="AB931" s="22">
        <v>0.43770163134075546</v>
      </c>
      <c r="AC931" s="22">
        <v>0.35824944866715019</v>
      </c>
      <c r="AD931" s="23">
        <v>3.7765569246109229E-3</v>
      </c>
      <c r="AE931" s="23">
        <v>4.0362766144158672E-3</v>
      </c>
      <c r="AF931" s="24">
        <v>100</v>
      </c>
      <c r="AG931" s="27">
        <v>2.3299238526681232</v>
      </c>
      <c r="AH931" s="27">
        <v>3.3299238526681232</v>
      </c>
      <c r="AI931" s="27">
        <v>3.324056250839051</v>
      </c>
      <c r="AJ931" s="27">
        <v>7.0314488725094576E-2</v>
      </c>
      <c r="AK931" s="27">
        <v>15.699750078139578</v>
      </c>
      <c r="AL931" s="27">
        <v>1.8999114484307185</v>
      </c>
      <c r="AM931" s="27">
        <v>4.9594959702428616E-2</v>
      </c>
      <c r="AN931" s="23">
        <v>6.4346355469626637E-2</v>
      </c>
      <c r="AO931" s="23">
        <v>0</v>
      </c>
      <c r="AP931" s="23">
        <v>6.8771554352170125E-2</v>
      </c>
      <c r="AQ931" s="24">
        <v>76</v>
      </c>
      <c r="AR931" s="65" t="s">
        <v>66</v>
      </c>
      <c r="AS931" s="157">
        <v>0.5</v>
      </c>
    </row>
    <row r="932" spans="1:45" ht="18" customHeight="1" x14ac:dyDescent="0.25">
      <c r="A932" s="16">
        <v>931</v>
      </c>
      <c r="B932" s="149" t="s">
        <v>1249</v>
      </c>
      <c r="C932" s="149" t="s">
        <v>691</v>
      </c>
      <c r="D932" s="4">
        <v>139.87294059999999</v>
      </c>
      <c r="E932" s="151" t="s">
        <v>795</v>
      </c>
      <c r="F932" s="151" t="s">
        <v>852</v>
      </c>
      <c r="G932" s="4" t="s">
        <v>850</v>
      </c>
      <c r="H932" s="70" t="s">
        <v>704</v>
      </c>
      <c r="I932" s="20">
        <v>49610.965472000004</v>
      </c>
      <c r="J932" s="20">
        <v>40446.695273999998</v>
      </c>
      <c r="K932" s="20">
        <v>9164.2701979999983</v>
      </c>
      <c r="L932" s="20">
        <v>-5524.4917889999997</v>
      </c>
      <c r="M932" s="20">
        <v>8881.4134639999993</v>
      </c>
      <c r="N932" s="20">
        <v>12938.763881999999</v>
      </c>
      <c r="O932" s="153">
        <v>3016.42515</v>
      </c>
      <c r="P932" s="21">
        <v>99.20114377004812</v>
      </c>
      <c r="Q932" s="20">
        <v>77171.179124999995</v>
      </c>
      <c r="R932" s="20">
        <v>5278.687449</v>
      </c>
      <c r="S932" s="20">
        <v>431090.96198299999</v>
      </c>
      <c r="T932" s="20">
        <v>134434.330541</v>
      </c>
      <c r="U932" s="20">
        <v>678659.67356799997</v>
      </c>
      <c r="V932" s="20">
        <v>193265.340409</v>
      </c>
      <c r="W932" s="20">
        <v>367178.64243399998</v>
      </c>
      <c r="X932" s="20">
        <v>0</v>
      </c>
      <c r="Y932" s="20">
        <v>367405.14243399998</v>
      </c>
      <c r="Z932" s="20">
        <v>311254.53113399999</v>
      </c>
      <c r="AA932" s="21">
        <v>10236.224655567154</v>
      </c>
      <c r="AB932" s="22">
        <v>0.18472267392522793</v>
      </c>
      <c r="AC932" s="22">
        <v>6.0801581289572845E-2</v>
      </c>
      <c r="AD932" s="23">
        <v>4.4446801062178656E-3</v>
      </c>
      <c r="AE932" s="23">
        <v>9.6911847002200957E-3</v>
      </c>
      <c r="AF932" s="24">
        <v>1.4568361144817883</v>
      </c>
      <c r="AG932" s="27">
        <v>0.17406328190912734</v>
      </c>
      <c r="AH932" s="27">
        <v>1.1740632819091275</v>
      </c>
      <c r="AI932" s="27">
        <v>0.96388989433560746</v>
      </c>
      <c r="AJ932" s="27">
        <v>0.7762347826222219</v>
      </c>
      <c r="AK932" s="27">
        <v>0.52411659032040225</v>
      </c>
      <c r="AL932" s="27">
        <v>9.3983525168549917</v>
      </c>
      <c r="AM932" s="27">
        <v>0.36903494272893017</v>
      </c>
      <c r="AN932" s="23">
        <v>0.54136875483170566</v>
      </c>
      <c r="AO932" s="23">
        <v>0</v>
      </c>
      <c r="AP932" s="23">
        <v>1.1804009441900343</v>
      </c>
      <c r="AQ932" s="24">
        <v>68.8</v>
      </c>
      <c r="AR932" s="65" t="s">
        <v>71</v>
      </c>
      <c r="AS932" s="157">
        <v>0.3</v>
      </c>
    </row>
    <row r="933" spans="1:45" ht="18" customHeight="1" x14ac:dyDescent="0.25">
      <c r="A933" s="16">
        <v>932</v>
      </c>
      <c r="B933" s="149" t="s">
        <v>1250</v>
      </c>
      <c r="C933" s="149" t="s">
        <v>691</v>
      </c>
      <c r="D933" s="4">
        <v>160.662665</v>
      </c>
      <c r="E933" s="151" t="s">
        <v>844</v>
      </c>
      <c r="F933" s="151" t="s">
        <v>879</v>
      </c>
      <c r="G933" s="4" t="s">
        <v>880</v>
      </c>
      <c r="H933" s="70" t="s">
        <v>704</v>
      </c>
      <c r="I933" s="20">
        <v>97963.229051000002</v>
      </c>
      <c r="J933" s="20">
        <v>82879.065487999993</v>
      </c>
      <c r="K933" s="20">
        <v>15084.163563</v>
      </c>
      <c r="L933" s="20">
        <v>448.586322</v>
      </c>
      <c r="M933" s="20">
        <v>1587.600584</v>
      </c>
      <c r="N933" s="20">
        <v>1805.5944509999999</v>
      </c>
      <c r="O933" s="153">
        <v>68.197496000000001</v>
      </c>
      <c r="P933" s="21">
        <v>18.040243388219658</v>
      </c>
      <c r="Q933" s="20">
        <v>41505.396363</v>
      </c>
      <c r="R933" s="20">
        <v>24008.974004</v>
      </c>
      <c r="S933" s="20">
        <v>97178.388475999993</v>
      </c>
      <c r="T933" s="20">
        <v>9289.2645730000004</v>
      </c>
      <c r="U933" s="20">
        <v>114938.73560499999</v>
      </c>
      <c r="V933" s="20">
        <v>21240.772993999999</v>
      </c>
      <c r="W933" s="20">
        <v>44294.056820999998</v>
      </c>
      <c r="X933" s="20">
        <v>0</v>
      </c>
      <c r="Y933" s="20">
        <v>45441.666876000003</v>
      </c>
      <c r="Z933" s="20">
        <v>69497.068727999998</v>
      </c>
      <c r="AA933" s="21">
        <v>18384.018595359412</v>
      </c>
      <c r="AB933" s="22">
        <v>0.15397781095136351</v>
      </c>
      <c r="AC933" s="22">
        <v>6.9615402289869546E-4</v>
      </c>
      <c r="AD933" s="23">
        <v>5.9333779548757554E-4</v>
      </c>
      <c r="AE933" s="23">
        <v>9.8130032313900454E-4</v>
      </c>
      <c r="AF933" s="24">
        <v>1.1373102713597893</v>
      </c>
      <c r="AG933" s="27">
        <v>1.19393741396763</v>
      </c>
      <c r="AH933" s="27">
        <v>2.19393741396763</v>
      </c>
      <c r="AI933" s="27">
        <v>1.2568953062480652</v>
      </c>
      <c r="AJ933" s="27">
        <v>1.8524055421571728</v>
      </c>
      <c r="AK933" s="27">
        <v>1.996826262376874</v>
      </c>
      <c r="AL933" s="27">
        <v>4.0802755267542423</v>
      </c>
      <c r="AM933" s="27">
        <v>10.545854118068513</v>
      </c>
      <c r="AN933" s="23">
        <v>0.39535554864780703</v>
      </c>
      <c r="AO933" s="23">
        <v>0</v>
      </c>
      <c r="AP933" s="23">
        <v>0.6538645112335767</v>
      </c>
      <c r="AQ933" s="24">
        <v>66.800000000000011</v>
      </c>
      <c r="AR933" s="65" t="s">
        <v>71</v>
      </c>
      <c r="AS933" s="157">
        <v>0.3</v>
      </c>
    </row>
    <row r="934" spans="1:45" ht="18" customHeight="1" x14ac:dyDescent="0.25">
      <c r="A934" s="16">
        <v>933</v>
      </c>
      <c r="B934" s="149" t="s">
        <v>1251</v>
      </c>
      <c r="C934" s="149" t="s">
        <v>691</v>
      </c>
      <c r="D934" s="4">
        <v>74.099999999999994</v>
      </c>
      <c r="E934" s="151" t="s">
        <v>844</v>
      </c>
      <c r="F934" s="151" t="s">
        <v>879</v>
      </c>
      <c r="G934" s="4" t="s">
        <v>880</v>
      </c>
      <c r="H934" s="70" t="s">
        <v>704</v>
      </c>
      <c r="I934" s="20">
        <v>107929.438723</v>
      </c>
      <c r="J934" s="20">
        <v>85160.063936000006</v>
      </c>
      <c r="K934" s="20">
        <v>22769.374786999997</v>
      </c>
      <c r="L934" s="20">
        <v>11695.481263</v>
      </c>
      <c r="M934" s="20">
        <v>602.71858399999996</v>
      </c>
      <c r="N934" s="20">
        <v>12420.882733</v>
      </c>
      <c r="O934" s="153">
        <v>9395.5885319999998</v>
      </c>
      <c r="P934" s="21">
        <v>3131.8628440000002</v>
      </c>
      <c r="Q934" s="20">
        <v>0</v>
      </c>
      <c r="R934" s="20">
        <v>60225.180635999997</v>
      </c>
      <c r="S934" s="20">
        <v>81248.837387000007</v>
      </c>
      <c r="T934" s="20">
        <v>4994.0079539999997</v>
      </c>
      <c r="U934" s="20">
        <v>86502.853772999995</v>
      </c>
      <c r="V934" s="20">
        <v>3489.8076000000001</v>
      </c>
      <c r="W934" s="20">
        <v>14716.443080999999</v>
      </c>
      <c r="X934" s="20">
        <v>0</v>
      </c>
      <c r="Y934" s="20">
        <v>15106.443053999999</v>
      </c>
      <c r="Z934" s="20">
        <v>71396.410719000007</v>
      </c>
      <c r="AA934" s="21">
        <v>23798.803573000001</v>
      </c>
      <c r="AB934" s="22">
        <v>0.21096537753186512</v>
      </c>
      <c r="AC934" s="22">
        <v>8.7053065810095601E-2</v>
      </c>
      <c r="AD934" s="23">
        <v>0.10861593718810501</v>
      </c>
      <c r="AE934" s="23">
        <v>0.13159749120973174</v>
      </c>
      <c r="AF934" s="24">
        <v>20.60809648603767</v>
      </c>
      <c r="AG934" s="27">
        <v>4.5209561807702139</v>
      </c>
      <c r="AH934" s="27">
        <v>5.5209561807702148</v>
      </c>
      <c r="AI934" s="27">
        <v>5.5209561807702148</v>
      </c>
      <c r="AJ934" s="27">
        <v>1.6222088480177654</v>
      </c>
      <c r="AK934" s="27">
        <v>100</v>
      </c>
      <c r="AL934" s="27">
        <v>1.7920982151190836</v>
      </c>
      <c r="AM934" s="27">
        <v>21.611787509579926</v>
      </c>
      <c r="AN934" s="23">
        <v>0.1746351986680369</v>
      </c>
      <c r="AO934" s="23">
        <v>0</v>
      </c>
      <c r="AP934" s="23">
        <v>0.21158546909949738</v>
      </c>
      <c r="AQ934" s="24">
        <v>78.800000000000011</v>
      </c>
      <c r="AR934" s="65" t="s">
        <v>66</v>
      </c>
      <c r="AS934" s="157">
        <v>0.5</v>
      </c>
    </row>
    <row r="935" spans="1:45" ht="18" customHeight="1" x14ac:dyDescent="0.25">
      <c r="A935" s="16">
        <v>934</v>
      </c>
      <c r="B935" s="149" t="s">
        <v>1252</v>
      </c>
      <c r="C935" s="149" t="s">
        <v>691</v>
      </c>
      <c r="D935" s="4">
        <v>357.20587499999999</v>
      </c>
      <c r="E935" s="151" t="s">
        <v>844</v>
      </c>
      <c r="F935" s="151" t="s">
        <v>856</v>
      </c>
      <c r="G935" s="4" t="s">
        <v>862</v>
      </c>
      <c r="H935" s="70" t="s">
        <v>704</v>
      </c>
      <c r="I935" s="20">
        <v>1512890.29116</v>
      </c>
      <c r="J935" s="20">
        <v>1270888.6564460001</v>
      </c>
      <c r="K935" s="20">
        <v>242001.6347139999</v>
      </c>
      <c r="L935" s="20">
        <v>56613.650900000001</v>
      </c>
      <c r="M935" s="20">
        <v>102.523364</v>
      </c>
      <c r="N935" s="20">
        <v>57901.902820000003</v>
      </c>
      <c r="O935" s="153">
        <v>45841.329932000001</v>
      </c>
      <c r="P935" s="21">
        <v>5004.9900980715956</v>
      </c>
      <c r="Q935" s="20">
        <v>1159.549086</v>
      </c>
      <c r="R935" s="20">
        <v>347969.63929600001</v>
      </c>
      <c r="S935" s="20">
        <v>455220.66994400002</v>
      </c>
      <c r="T935" s="20">
        <v>76144.882238999999</v>
      </c>
      <c r="U935" s="20">
        <v>556538.96867700003</v>
      </c>
      <c r="V935" s="20">
        <v>0</v>
      </c>
      <c r="W935" s="20">
        <v>340346.56107200001</v>
      </c>
      <c r="X935" s="20">
        <v>0</v>
      </c>
      <c r="Y935" s="20">
        <v>341134.14956599998</v>
      </c>
      <c r="Z935" s="20">
        <v>215404.81911099999</v>
      </c>
      <c r="AA935" s="21">
        <v>23518.056485854271</v>
      </c>
      <c r="AB935" s="22">
        <v>0.15995980417618155</v>
      </c>
      <c r="AC935" s="22">
        <v>3.030049845640256E-2</v>
      </c>
      <c r="AD935" s="23">
        <v>8.2368589644268117E-2</v>
      </c>
      <c r="AE935" s="23">
        <v>0.21281478344445748</v>
      </c>
      <c r="AF935" s="24">
        <v>564.76787886125157</v>
      </c>
      <c r="AG935" s="27">
        <v>0.33752099186834006</v>
      </c>
      <c r="AH935" s="27">
        <v>1.3375209918683399</v>
      </c>
      <c r="AI935" s="27">
        <v>1.3341140260910225</v>
      </c>
      <c r="AJ935" s="27">
        <v>13.169985003720534</v>
      </c>
      <c r="AK935" s="27">
        <v>1096.0197129990236</v>
      </c>
      <c r="AL935" s="27">
        <v>4.347765207967071</v>
      </c>
      <c r="AM935" s="27">
        <v>19.868574836210406</v>
      </c>
      <c r="AN935" s="23">
        <v>0.612956448273409</v>
      </c>
      <c r="AO935" s="23">
        <v>0</v>
      </c>
      <c r="AP935" s="23">
        <v>1.5836885682219142</v>
      </c>
      <c r="AQ935" s="24">
        <v>73.599999999999994</v>
      </c>
      <c r="AR935" s="65" t="s">
        <v>68</v>
      </c>
      <c r="AS935" s="157">
        <v>0.3</v>
      </c>
    </row>
    <row r="936" spans="1:45" ht="18" customHeight="1" x14ac:dyDescent="0.25">
      <c r="A936" s="16">
        <v>935</v>
      </c>
      <c r="B936" s="149" t="s">
        <v>1253</v>
      </c>
      <c r="C936" s="149" t="s">
        <v>691</v>
      </c>
      <c r="D936" s="4">
        <v>95.762699999999995</v>
      </c>
      <c r="E936" s="151" t="s">
        <v>833</v>
      </c>
      <c r="F936" s="151" t="s">
        <v>835</v>
      </c>
      <c r="G936" s="4" t="s">
        <v>836</v>
      </c>
      <c r="H936" s="70" t="s">
        <v>704</v>
      </c>
      <c r="I936" s="20">
        <v>32892.017497000001</v>
      </c>
      <c r="J936" s="20">
        <v>27134.112793</v>
      </c>
      <c r="K936" s="20">
        <v>5757.9047039999987</v>
      </c>
      <c r="L936" s="20">
        <v>-746.99462600000004</v>
      </c>
      <c r="M936" s="20">
        <v>465.434077</v>
      </c>
      <c r="N936" s="20">
        <v>3984.1778009999998</v>
      </c>
      <c r="O936" s="153">
        <v>2812.1389789999998</v>
      </c>
      <c r="P936" s="21">
        <v>299.53016765191455</v>
      </c>
      <c r="Q936" s="20">
        <v>14815.390611999999</v>
      </c>
      <c r="R936" s="20">
        <v>2844.2467240000001</v>
      </c>
      <c r="S936" s="20">
        <v>25037.848546000001</v>
      </c>
      <c r="T936" s="20">
        <v>19828.879724999999</v>
      </c>
      <c r="U936" s="20">
        <v>45518.892162999997</v>
      </c>
      <c r="V936" s="20">
        <v>8900.49</v>
      </c>
      <c r="W936" s="20">
        <v>18455.181065000001</v>
      </c>
      <c r="X936" s="20">
        <v>760</v>
      </c>
      <c r="Y936" s="20">
        <v>19215.181065000001</v>
      </c>
      <c r="Z936" s="20">
        <v>26303.711098</v>
      </c>
      <c r="AA936" s="21">
        <v>2801.6947433562336</v>
      </c>
      <c r="AB936" s="22">
        <v>0.17505477444565881</v>
      </c>
      <c r="AC936" s="22">
        <v>8.5496092760393549E-2</v>
      </c>
      <c r="AD936" s="23">
        <v>6.1779600631094563E-2</v>
      </c>
      <c r="AE936" s="23">
        <v>0.10691035073046481</v>
      </c>
      <c r="AF936" s="24">
        <v>8.5601334278753285</v>
      </c>
      <c r="AG936" s="27">
        <v>0.35668398255295036</v>
      </c>
      <c r="AH936" s="27">
        <v>1.3566839825529504</v>
      </c>
      <c r="AI936" s="27">
        <v>0.55390721434788592</v>
      </c>
      <c r="AJ936" s="27">
        <v>4.99676120538345</v>
      </c>
      <c r="AK936" s="27">
        <v>1.8314814306024592</v>
      </c>
      <c r="AL936" s="27">
        <v>11.564403755642683</v>
      </c>
      <c r="AM936" s="27">
        <v>1.6587935351451129</v>
      </c>
      <c r="AN936" s="23">
        <v>0.42213639550347071</v>
      </c>
      <c r="AO936" s="23">
        <v>2.8893261379295886E-2</v>
      </c>
      <c r="AP936" s="23">
        <v>0.73051216968623967</v>
      </c>
      <c r="AQ936" s="24">
        <v>82.4</v>
      </c>
      <c r="AR936" s="65" t="s">
        <v>64</v>
      </c>
      <c r="AS936" s="157">
        <v>0.5</v>
      </c>
    </row>
    <row r="937" spans="1:45" ht="18" customHeight="1" x14ac:dyDescent="0.25">
      <c r="A937" s="16">
        <v>936</v>
      </c>
      <c r="B937" s="149" t="s">
        <v>1254</v>
      </c>
      <c r="C937" s="149" t="s">
        <v>691</v>
      </c>
      <c r="D937" s="4">
        <v>18.25</v>
      </c>
      <c r="E937" s="151" t="s">
        <v>829</v>
      </c>
      <c r="F937" s="151" t="s">
        <v>859</v>
      </c>
      <c r="G937" s="4" t="s">
        <v>858</v>
      </c>
      <c r="H937" s="70" t="s">
        <v>704</v>
      </c>
      <c r="I937" s="20">
        <v>69692.870957000006</v>
      </c>
      <c r="J937" s="20">
        <v>44592.179239999998</v>
      </c>
      <c r="K937" s="20">
        <v>25100.691717000002</v>
      </c>
      <c r="L937" s="20">
        <v>4843.8121449999999</v>
      </c>
      <c r="M937" s="20">
        <v>0</v>
      </c>
      <c r="N937" s="20">
        <v>5168.0024590000003</v>
      </c>
      <c r="O937" s="153">
        <v>3982.6356259999998</v>
      </c>
      <c r="P937" s="21">
        <v>1593.0542504</v>
      </c>
      <c r="Q937" s="20">
        <v>711.79123500000003</v>
      </c>
      <c r="R937" s="20">
        <v>24612.597678999999</v>
      </c>
      <c r="S937" s="20">
        <v>44697.459643000002</v>
      </c>
      <c r="T937" s="20">
        <v>0</v>
      </c>
      <c r="U937" s="20">
        <v>71099.768030000007</v>
      </c>
      <c r="V937" s="20">
        <v>0</v>
      </c>
      <c r="W937" s="20">
        <v>14551.715172</v>
      </c>
      <c r="X937" s="20">
        <v>0</v>
      </c>
      <c r="Y937" s="20">
        <v>38939.600517999999</v>
      </c>
      <c r="Z937" s="20">
        <v>32160.167512</v>
      </c>
      <c r="AA937" s="21">
        <v>12864.067004799999</v>
      </c>
      <c r="AB937" s="22">
        <v>0.36016153980063392</v>
      </c>
      <c r="AC937" s="22">
        <v>5.7145523944009381E-2</v>
      </c>
      <c r="AD937" s="23">
        <v>5.6014748519566997E-2</v>
      </c>
      <c r="AE937" s="23">
        <v>0.12383752741691875</v>
      </c>
      <c r="AF937" s="24">
        <v>100</v>
      </c>
      <c r="AG937" s="27">
        <v>2.0716282661308263</v>
      </c>
      <c r="AH937" s="27">
        <v>3.0716282661308263</v>
      </c>
      <c r="AI937" s="27">
        <v>3.0227136724498282</v>
      </c>
      <c r="AJ937" s="27">
        <v>2.3118643171690141</v>
      </c>
      <c r="AK937" s="27">
        <v>62.647834150416301</v>
      </c>
      <c r="AL937" s="27">
        <v>2.8315934736325485</v>
      </c>
      <c r="AM937" s="27">
        <v>100</v>
      </c>
      <c r="AN937" s="23">
        <v>0.54767549314042385</v>
      </c>
      <c r="AO937" s="23">
        <v>0</v>
      </c>
      <c r="AP937" s="23">
        <v>1.2108021671053291</v>
      </c>
      <c r="AQ937" s="24">
        <v>74.400000000000006</v>
      </c>
      <c r="AR937" s="65" t="s">
        <v>68</v>
      </c>
      <c r="AS937" s="157">
        <v>0.3</v>
      </c>
    </row>
    <row r="938" spans="1:45" ht="18" customHeight="1" x14ac:dyDescent="0.25">
      <c r="A938" s="16">
        <v>937</v>
      </c>
      <c r="B938" s="149" t="s">
        <v>1255</v>
      </c>
      <c r="C938" s="149" t="s">
        <v>691</v>
      </c>
      <c r="D938" s="4">
        <v>1500</v>
      </c>
      <c r="E938" s="151" t="s">
        <v>795</v>
      </c>
      <c r="F938" s="151" t="s">
        <v>796</v>
      </c>
      <c r="G938" s="4" t="s">
        <v>858</v>
      </c>
      <c r="H938" s="70" t="s">
        <v>709</v>
      </c>
      <c r="I938" s="20">
        <v>1241191</v>
      </c>
      <c r="J938" s="20" t="e">
        <v>#N/A</v>
      </c>
      <c r="K938" s="20" t="e">
        <v>#N/A</v>
      </c>
      <c r="L938" s="20">
        <v>254214</v>
      </c>
      <c r="M938" s="20" t="e">
        <v>#N/A</v>
      </c>
      <c r="N938" s="20" t="e">
        <v>#N/A</v>
      </c>
      <c r="O938" s="153">
        <v>203576</v>
      </c>
      <c r="P938" s="21">
        <v>814.30399999999997</v>
      </c>
      <c r="Q938" s="20" t="e">
        <v>#N/A</v>
      </c>
      <c r="R938" s="20" t="e">
        <v>#N/A</v>
      </c>
      <c r="S938" s="20" t="e">
        <v>#N/A</v>
      </c>
      <c r="T938" s="20">
        <v>67945</v>
      </c>
      <c r="U938" s="20">
        <v>20057008</v>
      </c>
      <c r="V938" s="20">
        <v>8301519</v>
      </c>
      <c r="W938" s="20" t="e">
        <v>#N/A</v>
      </c>
      <c r="X938" s="20">
        <v>4875737</v>
      </c>
      <c r="Y938" s="20">
        <v>16825323</v>
      </c>
      <c r="Z938" s="20">
        <v>3231685</v>
      </c>
      <c r="AA938" s="21">
        <v>12926.74</v>
      </c>
      <c r="AB938" s="22" t="e">
        <v>#N/A</v>
      </c>
      <c r="AC938" s="22">
        <v>0.1640166581936221</v>
      </c>
      <c r="AD938" s="23">
        <v>1.0149868813932766E-2</v>
      </c>
      <c r="AE938" s="23">
        <v>6.2993763315422141E-2</v>
      </c>
      <c r="AF938" s="24" t="e">
        <v>#N/A</v>
      </c>
      <c r="AG938" s="27" t="e">
        <v>#N/A</v>
      </c>
      <c r="AH938" s="27" t="e">
        <v>#N/A</v>
      </c>
      <c r="AI938" s="27" t="e">
        <v>#N/A</v>
      </c>
      <c r="AJ938" s="27" t="e">
        <v>#N/A</v>
      </c>
      <c r="AK938" s="27" t="e">
        <v>#N/A</v>
      </c>
      <c r="AL938" s="27" t="e">
        <v>#N/A</v>
      </c>
      <c r="AM938" s="27">
        <v>18.267584075355067</v>
      </c>
      <c r="AN938" s="23">
        <v>0.83887502064116437</v>
      </c>
      <c r="AO938" s="23">
        <v>1.5087290376382598</v>
      </c>
      <c r="AP938" s="23">
        <v>5.2063623156341041</v>
      </c>
      <c r="AQ938" s="24" t="e">
        <v>#N/A</v>
      </c>
      <c r="AR938" s="65" t="e">
        <v>#N/A</v>
      </c>
      <c r="AS938" s="157" t="e">
        <v>#N/A</v>
      </c>
    </row>
    <row r="939" spans="1:45" ht="18" customHeight="1" x14ac:dyDescent="0.25">
      <c r="A939" s="16">
        <v>938</v>
      </c>
      <c r="B939" s="149" t="s">
        <v>1256</v>
      </c>
      <c r="C939" s="149" t="s">
        <v>691</v>
      </c>
      <c r="D939" s="4">
        <v>3.07341</v>
      </c>
      <c r="E939" s="151" t="s">
        <v>844</v>
      </c>
      <c r="F939" s="151" t="s">
        <v>879</v>
      </c>
      <c r="G939" s="4" t="s">
        <v>880</v>
      </c>
      <c r="H939" s="70" t="s">
        <v>704</v>
      </c>
      <c r="I939" s="20">
        <v>56648.119095000002</v>
      </c>
      <c r="J939" s="20">
        <v>54828.59117</v>
      </c>
      <c r="K939" s="20">
        <v>1819.5279249999967</v>
      </c>
      <c r="L939" s="20">
        <v>402.10388799999998</v>
      </c>
      <c r="M939" s="20">
        <v>581.24498400000004</v>
      </c>
      <c r="N939" s="20">
        <v>3018.0752600000001</v>
      </c>
      <c r="O939" s="153">
        <v>1897.372687</v>
      </c>
      <c r="P939" s="21">
        <v>555.61588538463786</v>
      </c>
      <c r="Q939" s="20">
        <v>18043.323578</v>
      </c>
      <c r="R939" s="20">
        <v>23859.240914999998</v>
      </c>
      <c r="S939" s="20">
        <v>53775.879954999997</v>
      </c>
      <c r="T939" s="20">
        <v>6138.3303379999998</v>
      </c>
      <c r="U939" s="20">
        <v>70936.118518000003</v>
      </c>
      <c r="V939" s="20">
        <v>4500</v>
      </c>
      <c r="W939" s="20">
        <v>34058.823000999997</v>
      </c>
      <c r="X939" s="20">
        <v>0</v>
      </c>
      <c r="Y939" s="20">
        <v>34058.823000999997</v>
      </c>
      <c r="Z939" s="20">
        <v>36877.295516999999</v>
      </c>
      <c r="AA939" s="21">
        <v>10798.938626899762</v>
      </c>
      <c r="AB939" s="22">
        <v>3.2119829467746545E-2</v>
      </c>
      <c r="AC939" s="22">
        <v>3.3494010345128479E-2</v>
      </c>
      <c r="AD939" s="23">
        <v>2.6747624857970522E-2</v>
      </c>
      <c r="AE939" s="23">
        <v>5.1450971672402972E-2</v>
      </c>
      <c r="AF939" s="24">
        <v>5.1924323531022507</v>
      </c>
      <c r="AG939" s="27">
        <v>0.57891187118888665</v>
      </c>
      <c r="AH939" s="27">
        <v>1.5789118711888865</v>
      </c>
      <c r="AI939" s="27">
        <v>1.0491424314912721</v>
      </c>
      <c r="AJ939" s="27">
        <v>2.8730514511958032</v>
      </c>
      <c r="AK939" s="27">
        <v>3.03871905488919</v>
      </c>
      <c r="AL939" s="27">
        <v>2.374263259120958</v>
      </c>
      <c r="AM939" s="27">
        <v>9.228587576056908</v>
      </c>
      <c r="AN939" s="23">
        <v>0.48013372753624217</v>
      </c>
      <c r="AO939" s="23">
        <v>0</v>
      </c>
      <c r="AP939" s="23">
        <v>0.92357160479133515</v>
      </c>
      <c r="AQ939" s="24">
        <v>64.800000000000011</v>
      </c>
      <c r="AR939" s="65" t="s">
        <v>73</v>
      </c>
      <c r="AS939" s="157">
        <v>0.3</v>
      </c>
    </row>
    <row r="940" spans="1:45" ht="18" customHeight="1" x14ac:dyDescent="0.25">
      <c r="A940" s="16">
        <v>939</v>
      </c>
      <c r="B940" s="149" t="s">
        <v>1257</v>
      </c>
      <c r="C940" s="149" t="s">
        <v>691</v>
      </c>
      <c r="D940" s="4">
        <v>29.97</v>
      </c>
      <c r="E940" s="151" t="s">
        <v>844</v>
      </c>
      <c r="F940" s="151" t="s">
        <v>845</v>
      </c>
      <c r="G940" s="4" t="s">
        <v>904</v>
      </c>
      <c r="H940" s="70" t="s">
        <v>704</v>
      </c>
      <c r="I940" s="20">
        <v>867928.25996099995</v>
      </c>
      <c r="J940" s="20">
        <v>768527.15745599999</v>
      </c>
      <c r="K940" s="20">
        <v>99401.102504999959</v>
      </c>
      <c r="L940" s="20">
        <v>29320.912372999999</v>
      </c>
      <c r="M940" s="20">
        <v>2397.243645</v>
      </c>
      <c r="N940" s="20">
        <v>30795.441749999998</v>
      </c>
      <c r="O940" s="153">
        <v>22651.358484</v>
      </c>
      <c r="P940" s="21">
        <v>6121.9887794594597</v>
      </c>
      <c r="Q940" s="20">
        <v>88485.450706999996</v>
      </c>
      <c r="R940" s="20">
        <v>92910.673806000006</v>
      </c>
      <c r="S940" s="20">
        <v>213714.194796</v>
      </c>
      <c r="T940" s="20">
        <v>77788.638376999996</v>
      </c>
      <c r="U940" s="20">
        <v>301425.84927499999</v>
      </c>
      <c r="V940" s="20">
        <v>18027.058912</v>
      </c>
      <c r="W940" s="20">
        <v>211842.70809999999</v>
      </c>
      <c r="X940" s="20">
        <v>4365.2</v>
      </c>
      <c r="Y940" s="20">
        <v>227375.274256</v>
      </c>
      <c r="Z940" s="20">
        <v>74050.575018999996</v>
      </c>
      <c r="AA940" s="21">
        <v>20013.668924054055</v>
      </c>
      <c r="AB940" s="22">
        <v>0.11452686482344349</v>
      </c>
      <c r="AC940" s="22">
        <v>2.6098192130554466E-2</v>
      </c>
      <c r="AD940" s="23">
        <v>7.5147365557671458E-2</v>
      </c>
      <c r="AE940" s="23">
        <v>0.30589037935475971</v>
      </c>
      <c r="AF940" s="24">
        <v>12.846187668170874</v>
      </c>
      <c r="AG940" s="27">
        <v>8.8343219966607253E-3</v>
      </c>
      <c r="AH940" s="27">
        <v>1.0088343219966607</v>
      </c>
      <c r="AI940" s="27">
        <v>0.5911402153615124</v>
      </c>
      <c r="AJ940" s="27">
        <v>463.76405550520496</v>
      </c>
      <c r="AK940" s="27">
        <v>8.6853505442471857</v>
      </c>
      <c r="AL940" s="27">
        <v>9.3415344481653158</v>
      </c>
      <c r="AM940" s="27">
        <v>11.157519633582158</v>
      </c>
      <c r="AN940" s="23">
        <v>0.7543323666596311</v>
      </c>
      <c r="AO940" s="23">
        <v>5.8948900786792956E-2</v>
      </c>
      <c r="AP940" s="23">
        <v>3.0705402921943517</v>
      </c>
      <c r="AQ940" s="24">
        <v>75.2</v>
      </c>
      <c r="AR940" s="65" t="s">
        <v>66</v>
      </c>
      <c r="AS940" s="157">
        <v>0.5</v>
      </c>
    </row>
    <row r="941" spans="1:45" ht="18" customHeight="1" x14ac:dyDescent="0.25">
      <c r="A941" s="16">
        <v>940</v>
      </c>
      <c r="B941" s="149" t="s">
        <v>1258</v>
      </c>
      <c r="C941" s="149" t="s">
        <v>691</v>
      </c>
      <c r="D941" s="4">
        <v>65.967439999999996</v>
      </c>
      <c r="E941" s="151" t="s">
        <v>833</v>
      </c>
      <c r="F941" s="151" t="s">
        <v>835</v>
      </c>
      <c r="G941" s="4" t="s">
        <v>836</v>
      </c>
      <c r="H941" s="70" t="s">
        <v>704</v>
      </c>
      <c r="I941" s="20">
        <v>20248.661348000001</v>
      </c>
      <c r="J941" s="20">
        <v>15762.081588999999</v>
      </c>
      <c r="K941" s="20">
        <v>4486.5797590000011</v>
      </c>
      <c r="L941" s="20">
        <v>-6084.3912760000003</v>
      </c>
      <c r="M941" s="20">
        <v>0</v>
      </c>
      <c r="N941" s="20">
        <v>-5240.0568279999998</v>
      </c>
      <c r="O941" s="153">
        <v>-5240.0568279999998</v>
      </c>
      <c r="P941" s="21">
        <v>-873.7738664407774</v>
      </c>
      <c r="Q941" s="20">
        <v>2460.8339850000002</v>
      </c>
      <c r="R941" s="20">
        <v>5442.4170430000004</v>
      </c>
      <c r="S941" s="20">
        <v>23363.515345</v>
      </c>
      <c r="T941" s="20">
        <v>2044.422129</v>
      </c>
      <c r="U941" s="20">
        <v>45273.900683</v>
      </c>
      <c r="V941" s="20">
        <v>0</v>
      </c>
      <c r="W941" s="20">
        <v>6539.1090439999998</v>
      </c>
      <c r="X941" s="20">
        <v>0</v>
      </c>
      <c r="Y941" s="20">
        <v>10969.946044</v>
      </c>
      <c r="Z941" s="20">
        <v>34303.954639000003</v>
      </c>
      <c r="AA941" s="21">
        <v>5720.1477127049347</v>
      </c>
      <c r="AB941" s="22">
        <v>0.22157414171199763</v>
      </c>
      <c r="AC941" s="22">
        <v>-0.25878534575410683</v>
      </c>
      <c r="AD941" s="23">
        <v>-0.11574122726225798</v>
      </c>
      <c r="AE941" s="23">
        <v>-0.15275372426135977</v>
      </c>
      <c r="AF941" s="24">
        <v>0</v>
      </c>
      <c r="AG941" s="27">
        <v>2.5728896991612853</v>
      </c>
      <c r="AH941" s="27">
        <v>3.5728896991612853</v>
      </c>
      <c r="AI941" s="27">
        <v>3.1965641220158858</v>
      </c>
      <c r="AJ941" s="27">
        <v>1.2035290271607666</v>
      </c>
      <c r="AK941" s="27">
        <v>6.4051787666610913</v>
      </c>
      <c r="AL941" s="27">
        <v>3.7205273296804204</v>
      </c>
      <c r="AM941" s="27">
        <v>9.90434463644959</v>
      </c>
      <c r="AN941" s="23">
        <v>0.24230176500164322</v>
      </c>
      <c r="AO941" s="23">
        <v>0</v>
      </c>
      <c r="AP941" s="23">
        <v>0.31978662983445999</v>
      </c>
      <c r="AQ941" s="24">
        <v>70.400000000000006</v>
      </c>
      <c r="AR941" s="65" t="s">
        <v>68</v>
      </c>
      <c r="AS941" s="157">
        <v>0.3</v>
      </c>
    </row>
    <row r="942" spans="1:45" ht="18" customHeight="1" x14ac:dyDescent="0.25">
      <c r="A942" s="16">
        <v>941</v>
      </c>
      <c r="B942" s="149" t="s">
        <v>1259</v>
      </c>
      <c r="C942" s="149" t="s">
        <v>691</v>
      </c>
      <c r="D942" s="4">
        <v>265.05</v>
      </c>
      <c r="E942" s="151" t="s">
        <v>833</v>
      </c>
      <c r="F942" s="151" t="s">
        <v>835</v>
      </c>
      <c r="G942" s="4" t="s">
        <v>836</v>
      </c>
      <c r="H942" s="70" t="s">
        <v>704</v>
      </c>
      <c r="I942" s="20">
        <v>586708.64644599997</v>
      </c>
      <c r="J942" s="20">
        <v>526574.49201499985</v>
      </c>
      <c r="K942" s="20">
        <v>60134.154431000199</v>
      </c>
      <c r="L942" s="20">
        <v>-33994.106104999999</v>
      </c>
      <c r="M942" s="20">
        <v>0</v>
      </c>
      <c r="N942" s="20">
        <v>-26891.829285</v>
      </c>
      <c r="O942" s="153">
        <v>-26891.829285</v>
      </c>
      <c r="P942" s="21">
        <v>-913.1351200339559</v>
      </c>
      <c r="Q942" s="20">
        <v>27782.985142000001</v>
      </c>
      <c r="R942" s="20">
        <v>3478.2612749999998</v>
      </c>
      <c r="S942" s="20">
        <v>45699.236643999997</v>
      </c>
      <c r="T942" s="20">
        <v>764774.81188699999</v>
      </c>
      <c r="U942" s="20">
        <v>834318.09532299999</v>
      </c>
      <c r="V942" s="20">
        <v>900</v>
      </c>
      <c r="W942" s="20">
        <v>132977.91284400001</v>
      </c>
      <c r="X942" s="20">
        <v>0</v>
      </c>
      <c r="Y942" s="20">
        <v>701203.56784399995</v>
      </c>
      <c r="Z942" s="20">
        <v>133114.52747900001</v>
      </c>
      <c r="AA942" s="21">
        <v>4520.0179110016979</v>
      </c>
      <c r="AB942" s="22">
        <v>0.10249406548763873</v>
      </c>
      <c r="AC942" s="22">
        <v>-4.5835065577945415E-2</v>
      </c>
      <c r="AD942" s="23">
        <v>-3.2232105998598805E-2</v>
      </c>
      <c r="AE942" s="23">
        <v>-0.20202024372766092</v>
      </c>
      <c r="AF942" s="24">
        <v>0</v>
      </c>
      <c r="AG942" s="27">
        <v>-0.65633964568528758</v>
      </c>
      <c r="AH942" s="27">
        <v>0.34366035431471248</v>
      </c>
      <c r="AI942" s="27">
        <v>0.13473103253634336</v>
      </c>
      <c r="AJ942" s="27">
        <v>-6.7222450200957544</v>
      </c>
      <c r="AK942" s="27">
        <v>18.953128662152594</v>
      </c>
      <c r="AL942" s="27">
        <v>168.67871619161215</v>
      </c>
      <c r="AM942" s="27">
        <v>0.76716523259750036</v>
      </c>
      <c r="AN942" s="23">
        <v>0.84045110824611113</v>
      </c>
      <c r="AO942" s="23">
        <v>0</v>
      </c>
      <c r="AP942" s="23">
        <v>5.2676712386228539</v>
      </c>
      <c r="AQ942" s="24">
        <v>42.000000000000007</v>
      </c>
      <c r="AR942" s="65" t="s">
        <v>80</v>
      </c>
      <c r="AS942" s="157">
        <v>0</v>
      </c>
    </row>
    <row r="943" spans="1:45" ht="18" customHeight="1" x14ac:dyDescent="0.25">
      <c r="A943" s="16">
        <v>942</v>
      </c>
      <c r="B943" s="149" t="s">
        <v>1260</v>
      </c>
      <c r="C943" s="149" t="s">
        <v>691</v>
      </c>
      <c r="D943" s="4">
        <v>5.28</v>
      </c>
      <c r="E943" s="151" t="s">
        <v>833</v>
      </c>
      <c r="F943" s="151" t="s">
        <v>838</v>
      </c>
      <c r="G943" s="4" t="s">
        <v>839</v>
      </c>
      <c r="H943" s="70" t="s">
        <v>704</v>
      </c>
      <c r="I943" s="20">
        <v>18459.510322999999</v>
      </c>
      <c r="J943" s="20">
        <v>16032.582954</v>
      </c>
      <c r="K943" s="20">
        <v>2426.9273690000014</v>
      </c>
      <c r="L943" s="20">
        <v>-3446.7167760000002</v>
      </c>
      <c r="M943" s="20">
        <v>0</v>
      </c>
      <c r="N943" s="20">
        <v>-3926.7732700000001</v>
      </c>
      <c r="O943" s="153">
        <v>-5340.6888150000004</v>
      </c>
      <c r="P943" s="21">
        <v>-404.59763750000002</v>
      </c>
      <c r="Q943" s="20">
        <v>289.98263800000001</v>
      </c>
      <c r="R943" s="20">
        <v>40.009998000000003</v>
      </c>
      <c r="S943" s="20">
        <v>13322.436755999999</v>
      </c>
      <c r="T943" s="20">
        <v>38924.150107000001</v>
      </c>
      <c r="U943" s="20">
        <v>92482.884594000003</v>
      </c>
      <c r="V943" s="20">
        <v>0</v>
      </c>
      <c r="W943" s="20">
        <v>123955.73886500001</v>
      </c>
      <c r="X943" s="20">
        <v>0</v>
      </c>
      <c r="Y943" s="20">
        <v>176524.82355100001</v>
      </c>
      <c r="Z943" s="20">
        <v>-84041.938957000006</v>
      </c>
      <c r="AA943" s="21">
        <v>-6366.8135573484851</v>
      </c>
      <c r="AB943" s="22">
        <v>0.13147300911748033</v>
      </c>
      <c r="AC943" s="22">
        <v>-0.28931909468615002</v>
      </c>
      <c r="AD943" s="23">
        <v>-5.7747861546983879E-2</v>
      </c>
      <c r="AE943" s="23">
        <v>6.3547900979920982E-2</v>
      </c>
      <c r="AF943" s="24">
        <v>0</v>
      </c>
      <c r="AG943" s="27">
        <v>-0.89252263043254942</v>
      </c>
      <c r="AH943" s="27">
        <v>0.10747736956745055</v>
      </c>
      <c r="AI943" s="27">
        <v>0.10513796486819883</v>
      </c>
      <c r="AJ943" s="27">
        <v>-0.16685310816098581</v>
      </c>
      <c r="AK943" s="27">
        <v>55.28807884698255</v>
      </c>
      <c r="AL943" s="27">
        <v>461.37243803411332</v>
      </c>
      <c r="AM943" s="27">
        <v>0.47424311827633958</v>
      </c>
      <c r="AN943" s="23">
        <v>1.9087296457711527</v>
      </c>
      <c r="AO943" s="23">
        <v>0</v>
      </c>
      <c r="AP943" s="23">
        <v>-2.1004373023963523</v>
      </c>
      <c r="AQ943" s="24">
        <v>39.600000000000009</v>
      </c>
      <c r="AR943" s="65" t="s">
        <v>80</v>
      </c>
      <c r="AS943" s="157">
        <v>0</v>
      </c>
    </row>
    <row r="944" spans="1:45" ht="18" customHeight="1" x14ac:dyDescent="0.25">
      <c r="A944" s="16">
        <v>943</v>
      </c>
      <c r="B944" s="149" t="s">
        <v>1261</v>
      </c>
      <c r="C944" s="149" t="s">
        <v>691</v>
      </c>
      <c r="D944" s="4">
        <v>162.90692999999999</v>
      </c>
      <c r="E944" s="151" t="s">
        <v>833</v>
      </c>
      <c r="F944" s="151" t="s">
        <v>835</v>
      </c>
      <c r="G944" s="4" t="s">
        <v>836</v>
      </c>
      <c r="H944" s="70" t="s">
        <v>704</v>
      </c>
      <c r="I944" s="20">
        <v>100345.52959999999</v>
      </c>
      <c r="J944" s="20">
        <v>98153.705046000003</v>
      </c>
      <c r="K944" s="20">
        <v>2191.8245539999953</v>
      </c>
      <c r="L944" s="20">
        <v>-8281.3121080000001</v>
      </c>
      <c r="M944" s="20">
        <v>3963.864787</v>
      </c>
      <c r="N944" s="20">
        <v>-12439.503494999999</v>
      </c>
      <c r="O944" s="153">
        <v>-16403.368281999999</v>
      </c>
      <c r="P944" s="21">
        <v>-2530.8672754004083</v>
      </c>
      <c r="Q944" s="20">
        <v>19690.894926000001</v>
      </c>
      <c r="R944" s="20">
        <v>32740</v>
      </c>
      <c r="S944" s="20">
        <v>97238.519065999993</v>
      </c>
      <c r="T944" s="20">
        <v>159186.02153100001</v>
      </c>
      <c r="U944" s="20">
        <v>260527.12273999999</v>
      </c>
      <c r="V944" s="20">
        <v>20071.363778999999</v>
      </c>
      <c r="W944" s="20">
        <v>112591.53135600001</v>
      </c>
      <c r="X944" s="20">
        <v>0</v>
      </c>
      <c r="Y944" s="20">
        <v>112591.53135600001</v>
      </c>
      <c r="Z944" s="20">
        <v>147935.591384</v>
      </c>
      <c r="AA944" s="21">
        <v>22824.906486530606</v>
      </c>
      <c r="AB944" s="22">
        <v>2.1842772296255791E-2</v>
      </c>
      <c r="AC944" s="22">
        <v>-0.16346884955799765</v>
      </c>
      <c r="AD944" s="23">
        <v>-6.2962228690370103E-2</v>
      </c>
      <c r="AE944" s="23">
        <v>-0.1108818245057836</v>
      </c>
      <c r="AF944" s="24">
        <v>-3.1382259898967635</v>
      </c>
      <c r="AG944" s="27">
        <v>-0.1363602759914132</v>
      </c>
      <c r="AH944" s="27">
        <v>0.8636397240085868</v>
      </c>
      <c r="AI944" s="27">
        <v>0.68875183778080384</v>
      </c>
      <c r="AJ944" s="27">
        <v>-6.5358854474023165</v>
      </c>
      <c r="AK944" s="27">
        <v>4.9847254487350465</v>
      </c>
      <c r="AL944" s="27">
        <v>3.0649214905314599</v>
      </c>
      <c r="AM944" s="27">
        <v>0.63036646456082601</v>
      </c>
      <c r="AN944" s="23">
        <v>0.43216817570416166</v>
      </c>
      <c r="AO944" s="23">
        <v>0</v>
      </c>
      <c r="AP944" s="23">
        <v>0.76108480929206168</v>
      </c>
      <c r="AQ944" s="24">
        <v>48.8</v>
      </c>
      <c r="AR944" s="65" t="s">
        <v>78</v>
      </c>
      <c r="AS944" s="157">
        <v>0.2</v>
      </c>
    </row>
    <row r="945" spans="1:45" ht="18" customHeight="1" x14ac:dyDescent="0.25">
      <c r="A945" s="16">
        <v>944</v>
      </c>
      <c r="B945" s="149" t="s">
        <v>1262</v>
      </c>
      <c r="C945" s="149" t="s">
        <v>691</v>
      </c>
      <c r="D945" s="4">
        <v>71.400000000000006</v>
      </c>
      <c r="E945" s="151" t="s">
        <v>829</v>
      </c>
      <c r="F945" s="151" t="s">
        <v>830</v>
      </c>
      <c r="G945" s="4" t="s">
        <v>900</v>
      </c>
      <c r="H945" s="70" t="s">
        <v>704</v>
      </c>
      <c r="I945" s="20">
        <v>849636.94758000004</v>
      </c>
      <c r="J945" s="20">
        <v>796450.81820099999</v>
      </c>
      <c r="K945" s="20">
        <v>53186.129378999954</v>
      </c>
      <c r="L945" s="20">
        <v>919.93432299999995</v>
      </c>
      <c r="M945" s="20">
        <v>907.95539799999995</v>
      </c>
      <c r="N945" s="20">
        <v>4350.1601559999999</v>
      </c>
      <c r="O945" s="153">
        <v>1522.0856409999999</v>
      </c>
      <c r="P945" s="21">
        <v>507.36188033333332</v>
      </c>
      <c r="Q945" s="20">
        <v>34767.633504999998</v>
      </c>
      <c r="R945" s="20">
        <v>19264.200240999999</v>
      </c>
      <c r="S945" s="20">
        <v>132718.76107800001</v>
      </c>
      <c r="T945" s="20">
        <v>16694.106820000001</v>
      </c>
      <c r="U945" s="20">
        <v>176341.99507500001</v>
      </c>
      <c r="V945" s="20">
        <v>10987</v>
      </c>
      <c r="W945" s="20">
        <v>114459.521383</v>
      </c>
      <c r="X945" s="20">
        <v>0</v>
      </c>
      <c r="Y945" s="20">
        <v>127978.08938200001</v>
      </c>
      <c r="Z945" s="20">
        <v>48363.905693000001</v>
      </c>
      <c r="AA945" s="21">
        <v>16121.301897666666</v>
      </c>
      <c r="AB945" s="22">
        <v>6.2598654084534217E-2</v>
      </c>
      <c r="AC945" s="22">
        <v>1.7914541561961481E-3</v>
      </c>
      <c r="AD945" s="23">
        <v>8.6314416503717201E-3</v>
      </c>
      <c r="AE945" s="23">
        <v>3.1471520324718116E-2</v>
      </c>
      <c r="AF945" s="24">
        <v>4.7911606292361073</v>
      </c>
      <c r="AG945" s="27">
        <v>0.15952573865743902</v>
      </c>
      <c r="AH945" s="27">
        <v>1.1595257386574389</v>
      </c>
      <c r="AI945" s="27">
        <v>0.85577089952385654</v>
      </c>
      <c r="AJ945" s="27">
        <v>46.531890800067593</v>
      </c>
      <c r="AK945" s="27">
        <v>22.907823682807198</v>
      </c>
      <c r="AL945" s="27">
        <v>44.104449546351667</v>
      </c>
      <c r="AM945" s="27">
        <v>50.894423807215098</v>
      </c>
      <c r="AN945" s="23">
        <v>0.72573801451871767</v>
      </c>
      <c r="AO945" s="23">
        <v>0</v>
      </c>
      <c r="AP945" s="23">
        <v>2.6461487662797061</v>
      </c>
      <c r="AQ945" s="24">
        <v>73.2</v>
      </c>
      <c r="AR945" s="65" t="s">
        <v>68</v>
      </c>
      <c r="AS945" s="157">
        <v>0.3</v>
      </c>
    </row>
    <row r="946" spans="1:45" ht="18" customHeight="1" x14ac:dyDescent="0.25">
      <c r="A946" s="16">
        <v>945</v>
      </c>
      <c r="B946" s="149" t="s">
        <v>1263</v>
      </c>
      <c r="C946" s="149" t="s">
        <v>691</v>
      </c>
      <c r="D946" s="4">
        <v>232.26106349999998</v>
      </c>
      <c r="E946" s="151" t="s">
        <v>829</v>
      </c>
      <c r="F946" s="151" t="s">
        <v>859</v>
      </c>
      <c r="G946" s="4" t="s">
        <v>858</v>
      </c>
      <c r="H946" s="70" t="s">
        <v>704</v>
      </c>
      <c r="I946" s="20">
        <v>3155435.5858820002</v>
      </c>
      <c r="J946" s="20">
        <v>2464808.3571270001</v>
      </c>
      <c r="K946" s="20">
        <v>690627.2287549997</v>
      </c>
      <c r="L946" s="20">
        <v>11204.939423</v>
      </c>
      <c r="M946" s="20">
        <v>65.230598000000001</v>
      </c>
      <c r="N946" s="20">
        <v>28903.895322999997</v>
      </c>
      <c r="O946" s="153">
        <v>22823.830551999999</v>
      </c>
      <c r="P946" s="21">
        <v>2505.8340399616745</v>
      </c>
      <c r="Q946" s="20">
        <v>562164.66101499996</v>
      </c>
      <c r="R946" s="20">
        <v>62749.297157000001</v>
      </c>
      <c r="S946" s="20">
        <v>906967.045896</v>
      </c>
      <c r="T946" s="20">
        <v>44169.992408999999</v>
      </c>
      <c r="U946" s="20">
        <v>970190.16691100004</v>
      </c>
      <c r="V946" s="20">
        <v>0</v>
      </c>
      <c r="W946" s="20">
        <v>817894.82956600003</v>
      </c>
      <c r="X946" s="20">
        <v>0</v>
      </c>
      <c r="Y946" s="20">
        <v>818829.43669300003</v>
      </c>
      <c r="Z946" s="20">
        <v>151360.73021800001</v>
      </c>
      <c r="AA946" s="21">
        <v>16617.93226292964</v>
      </c>
      <c r="AB946" s="22">
        <v>0.21886906259313074</v>
      </c>
      <c r="AC946" s="22">
        <v>7.2331790432097615E-3</v>
      </c>
      <c r="AD946" s="23">
        <v>2.3525110159247506E-2</v>
      </c>
      <c r="AE946" s="23">
        <v>0.15079096486339336</v>
      </c>
      <c r="AF946" s="24">
        <v>443.10333201299176</v>
      </c>
      <c r="AG946" s="27">
        <v>0.10890424185376549</v>
      </c>
      <c r="AH946" s="27">
        <v>1.1089042418537656</v>
      </c>
      <c r="AI946" s="27">
        <v>0.42157300965450867</v>
      </c>
      <c r="AJ946" s="27">
        <v>35.425587415401871</v>
      </c>
      <c r="AK946" s="27">
        <v>4.3844953766334891</v>
      </c>
      <c r="AL946" s="27">
        <v>50.286389311852162</v>
      </c>
      <c r="AM946" s="27">
        <v>71.438445283478345</v>
      </c>
      <c r="AN946" s="23">
        <v>0.84398859586474761</v>
      </c>
      <c r="AO946" s="23">
        <v>0</v>
      </c>
      <c r="AP946" s="23">
        <v>5.4097878327731781</v>
      </c>
      <c r="AQ946" s="24">
        <v>54.4</v>
      </c>
      <c r="AR946" s="65" t="s">
        <v>77</v>
      </c>
      <c r="AS946" s="157">
        <v>0.2</v>
      </c>
    </row>
    <row r="947" spans="1:45" ht="18" customHeight="1" x14ac:dyDescent="0.25">
      <c r="A947" s="16">
        <v>946</v>
      </c>
      <c r="B947" s="149" t="s">
        <v>1264</v>
      </c>
      <c r="C947" s="149" t="s">
        <v>691</v>
      </c>
      <c r="D947" s="4">
        <v>1778</v>
      </c>
      <c r="E947" s="151" t="s">
        <v>844</v>
      </c>
      <c r="F947" s="151" t="s">
        <v>845</v>
      </c>
      <c r="G947" s="4" t="s">
        <v>904</v>
      </c>
      <c r="H947" s="70" t="s">
        <v>704</v>
      </c>
      <c r="I947" s="20">
        <v>6380711.4956289995</v>
      </c>
      <c r="J947" s="20">
        <v>5460139.098731</v>
      </c>
      <c r="K947" s="20">
        <v>920572.39689800004</v>
      </c>
      <c r="L947" s="20">
        <v>332954.65386600001</v>
      </c>
      <c r="M947" s="20">
        <v>177276.54834800001</v>
      </c>
      <c r="N947" s="20">
        <v>377653.98342299997</v>
      </c>
      <c r="O947" s="153">
        <v>73314.266084999996</v>
      </c>
      <c r="P947" s="21">
        <v>577.27768570866147</v>
      </c>
      <c r="Q947" s="20">
        <v>590499.07880799996</v>
      </c>
      <c r="R947" s="20">
        <v>723850.55939900002</v>
      </c>
      <c r="S947" s="20">
        <v>2037754.9791840001</v>
      </c>
      <c r="T947" s="20">
        <v>123177.047538</v>
      </c>
      <c r="U947" s="20">
        <v>3367756.4384039999</v>
      </c>
      <c r="V947" s="20">
        <v>1290080.155577</v>
      </c>
      <c r="W947" s="20">
        <v>1876929.5245370001</v>
      </c>
      <c r="X947" s="20">
        <v>5000</v>
      </c>
      <c r="Y947" s="20">
        <v>1955700.130743</v>
      </c>
      <c r="Z947" s="20">
        <v>1412056.3076609999</v>
      </c>
      <c r="AA947" s="21">
        <v>11118.553603629922</v>
      </c>
      <c r="AB947" s="22">
        <v>0.14427425492104179</v>
      </c>
      <c r="AC947" s="22">
        <v>1.148998291730048E-2</v>
      </c>
      <c r="AD947" s="23">
        <v>2.176946802000446E-2</v>
      </c>
      <c r="AE947" s="23">
        <v>5.1920214291200174E-2</v>
      </c>
      <c r="AF947" s="24">
        <v>2.1303098855560529</v>
      </c>
      <c r="AG947" s="27">
        <v>8.5685398702794804E-2</v>
      </c>
      <c r="AH947" s="27">
        <v>1.0856853987027948</v>
      </c>
      <c r="AI947" s="27">
        <v>0.7710763145105346</v>
      </c>
      <c r="AJ947" s="27">
        <v>39.674761123070923</v>
      </c>
      <c r="AK947" s="27">
        <v>9.2466513406811899</v>
      </c>
      <c r="AL947" s="27">
        <v>8.8149569172493116</v>
      </c>
      <c r="AM947" s="27">
        <v>51.801140091952249</v>
      </c>
      <c r="AN947" s="23">
        <v>0.5807130552676838</v>
      </c>
      <c r="AO947" s="23">
        <v>3.5409352820230293E-3</v>
      </c>
      <c r="AP947" s="23">
        <v>1.3850015188009879</v>
      </c>
      <c r="AQ947" s="24">
        <v>81.2</v>
      </c>
      <c r="AR947" s="65" t="s">
        <v>64</v>
      </c>
      <c r="AS947" s="157">
        <v>0.5</v>
      </c>
    </row>
    <row r="948" spans="1:45" ht="18" customHeight="1" x14ac:dyDescent="0.25">
      <c r="A948" s="16">
        <v>947</v>
      </c>
      <c r="B948" s="149" t="s">
        <v>1265</v>
      </c>
      <c r="C948" s="149" t="s">
        <v>691</v>
      </c>
      <c r="D948" s="4">
        <v>1853.7818809999999</v>
      </c>
      <c r="E948" s="151" t="s">
        <v>871</v>
      </c>
      <c r="F948" s="151" t="s">
        <v>872</v>
      </c>
      <c r="G948" s="4" t="s">
        <v>873</v>
      </c>
      <c r="H948" s="70" t="s">
        <v>704</v>
      </c>
      <c r="I948" s="20">
        <v>537841.21848499984</v>
      </c>
      <c r="J948" s="20">
        <v>117661.566636</v>
      </c>
      <c r="K948" s="20">
        <v>420179.65184899984</v>
      </c>
      <c r="L948" s="20">
        <v>263792.56067699997</v>
      </c>
      <c r="M948" s="20">
        <v>0</v>
      </c>
      <c r="N948" s="20">
        <v>315240.505275</v>
      </c>
      <c r="O948" s="153">
        <v>252384.56286000001</v>
      </c>
      <c r="P948" s="21">
        <v>17127.137951451365</v>
      </c>
      <c r="Q948" s="20">
        <v>1073.333862</v>
      </c>
      <c r="R948" s="20">
        <v>33716.764106000002</v>
      </c>
      <c r="S948" s="20">
        <v>1035364.320253</v>
      </c>
      <c r="T948" s="20">
        <v>9488.7213859999993</v>
      </c>
      <c r="U948" s="20">
        <v>1102815.4376739999</v>
      </c>
      <c r="V948" s="20">
        <v>0</v>
      </c>
      <c r="W948" s="20">
        <v>274875.570496</v>
      </c>
      <c r="X948" s="20">
        <v>0</v>
      </c>
      <c r="Y948" s="20">
        <v>274875.570496</v>
      </c>
      <c r="Z948" s="20">
        <v>827939.86717800004</v>
      </c>
      <c r="AA948" s="21">
        <v>56185.054109390338</v>
      </c>
      <c r="AB948" s="22">
        <v>0.78123363812198876</v>
      </c>
      <c r="AC948" s="22">
        <v>0.46925478038094787</v>
      </c>
      <c r="AD948" s="23">
        <v>0.22885476049584161</v>
      </c>
      <c r="AE948" s="23">
        <v>0.30483441233509229</v>
      </c>
      <c r="AF948" s="24">
        <v>100</v>
      </c>
      <c r="AG948" s="27">
        <v>2.7666654711611294</v>
      </c>
      <c r="AH948" s="27">
        <v>3.7666654711611294</v>
      </c>
      <c r="AI948" s="27">
        <v>3.7627606721276492</v>
      </c>
      <c r="AJ948" s="27">
        <v>0.70723099934990097</v>
      </c>
      <c r="AK948" s="27">
        <v>109.62252361698062</v>
      </c>
      <c r="AL948" s="27">
        <v>15.951744858851663</v>
      </c>
      <c r="AM948" s="27">
        <v>56.682159440211841</v>
      </c>
      <c r="AN948" s="23">
        <v>0.24924893241951077</v>
      </c>
      <c r="AO948" s="23">
        <v>0</v>
      </c>
      <c r="AP948" s="23">
        <v>0.33199943787331126</v>
      </c>
      <c r="AQ948" s="24">
        <v>94.8</v>
      </c>
      <c r="AR948" s="65" t="s">
        <v>61</v>
      </c>
      <c r="AS948" s="157">
        <v>0.5</v>
      </c>
    </row>
    <row r="949" spans="1:45" ht="18" customHeight="1" x14ac:dyDescent="0.25">
      <c r="A949" s="16">
        <v>948</v>
      </c>
      <c r="B949" s="149" t="s">
        <v>940</v>
      </c>
      <c r="C949" s="149" t="s">
        <v>691</v>
      </c>
      <c r="D949" s="4">
        <v>11442.153574</v>
      </c>
      <c r="E949" s="151" t="s">
        <v>871</v>
      </c>
      <c r="F949" s="151" t="s">
        <v>872</v>
      </c>
      <c r="G949" s="4" t="s">
        <v>880</v>
      </c>
      <c r="H949" s="70" t="s">
        <v>704</v>
      </c>
      <c r="I949" s="20">
        <v>8821523.1419329997</v>
      </c>
      <c r="J949" s="20">
        <v>4603932.0011630002</v>
      </c>
      <c r="K949" s="20">
        <v>4217591.1407700004</v>
      </c>
      <c r="L949" s="20">
        <v>1388813.065591</v>
      </c>
      <c r="M949" s="20">
        <v>133046.974598</v>
      </c>
      <c r="N949" s="20">
        <v>1590578.453466</v>
      </c>
      <c r="O949" s="153">
        <v>1049347.3415029999</v>
      </c>
      <c r="P949" s="21">
        <v>4218.6094948788177</v>
      </c>
      <c r="Q949" s="20">
        <v>840230.88241099997</v>
      </c>
      <c r="R949" s="20">
        <v>867118.30687099998</v>
      </c>
      <c r="S949" s="20">
        <v>7034988.8780570002</v>
      </c>
      <c r="T949" s="20">
        <v>3602202.5857779998</v>
      </c>
      <c r="U949" s="20">
        <v>11723840.565417999</v>
      </c>
      <c r="V949" s="20">
        <v>3362087.5291780001</v>
      </c>
      <c r="W949" s="20">
        <v>7388207.2473569997</v>
      </c>
      <c r="X949" s="20">
        <v>167715.444518</v>
      </c>
      <c r="Y949" s="20">
        <v>7602613.517763</v>
      </c>
      <c r="Z949" s="20">
        <v>4121227.0476549999</v>
      </c>
      <c r="AA949" s="21">
        <v>16568.248535214949</v>
      </c>
      <c r="AB949" s="22">
        <v>0.47810237222206375</v>
      </c>
      <c r="AC949" s="22">
        <v>0.11895307926076172</v>
      </c>
      <c r="AD949" s="23">
        <v>8.9505425773042033E-2</v>
      </c>
      <c r="AE949" s="23">
        <v>0.25462012390219657</v>
      </c>
      <c r="AF949" s="24">
        <v>11.955014071322671</v>
      </c>
      <c r="AG949" s="27">
        <v>-4.7808400261965721E-2</v>
      </c>
      <c r="AH949" s="27">
        <v>0.95219159973803424</v>
      </c>
      <c r="AI949" s="27">
        <v>0.83846565049485655</v>
      </c>
      <c r="AJ949" s="27">
        <v>-24.974700946089822</v>
      </c>
      <c r="AK949" s="27">
        <v>5.4793653715181838</v>
      </c>
      <c r="AL949" s="27">
        <v>10.17337896343753</v>
      </c>
      <c r="AM949" s="27">
        <v>2.4489247708503705</v>
      </c>
      <c r="AN949" s="23">
        <v>0.64847465942078319</v>
      </c>
      <c r="AO949" s="23">
        <v>4.06955119382299E-2</v>
      </c>
      <c r="AP949" s="23">
        <v>1.8447451280532887</v>
      </c>
      <c r="AQ949" s="24">
        <v>64</v>
      </c>
      <c r="AR949" s="65" t="s">
        <v>73</v>
      </c>
      <c r="AS949" s="157">
        <v>0.3</v>
      </c>
    </row>
    <row r="950" spans="1:45" ht="18" customHeight="1" x14ac:dyDescent="0.25">
      <c r="A950" s="16">
        <v>949</v>
      </c>
      <c r="B950" s="149" t="s">
        <v>1266</v>
      </c>
      <c r="C950" s="149" t="s">
        <v>691</v>
      </c>
      <c r="D950" s="4">
        <v>48</v>
      </c>
      <c r="E950" s="151" t="s">
        <v>833</v>
      </c>
      <c r="F950" s="151" t="s">
        <v>834</v>
      </c>
      <c r="G950" s="4" t="s">
        <v>836</v>
      </c>
      <c r="H950" s="70" t="s">
        <v>704</v>
      </c>
      <c r="I950" s="20">
        <v>193536.09545200001</v>
      </c>
      <c r="J950" s="20">
        <v>145833.78369899999</v>
      </c>
      <c r="K950" s="20">
        <v>47702.311753000009</v>
      </c>
      <c r="L950" s="20">
        <v>16099.930317</v>
      </c>
      <c r="M950" s="20">
        <v>1621.744719</v>
      </c>
      <c r="N950" s="20">
        <v>17872.388081999998</v>
      </c>
      <c r="O950" s="153">
        <v>12986.613085000001</v>
      </c>
      <c r="P950" s="21">
        <v>4328.871028333333</v>
      </c>
      <c r="Q950" s="20">
        <v>46379.950652</v>
      </c>
      <c r="R950" s="20">
        <v>28048.846807999998</v>
      </c>
      <c r="S950" s="20">
        <v>99111.443962999998</v>
      </c>
      <c r="T950" s="20">
        <v>16811.078689999998</v>
      </c>
      <c r="U950" s="20">
        <v>116202.903852</v>
      </c>
      <c r="V950" s="20">
        <v>14580.294973</v>
      </c>
      <c r="W950" s="20">
        <v>57850.428372000002</v>
      </c>
      <c r="X950" s="20">
        <v>0</v>
      </c>
      <c r="Y950" s="20">
        <v>57850.428372000002</v>
      </c>
      <c r="Z950" s="20">
        <v>58352.475480000001</v>
      </c>
      <c r="AA950" s="21">
        <v>19450.82516</v>
      </c>
      <c r="AB950" s="22">
        <v>0.24647759706835118</v>
      </c>
      <c r="AC950" s="22">
        <v>6.7101762359471004E-2</v>
      </c>
      <c r="AD950" s="23">
        <v>0.11175807707473641</v>
      </c>
      <c r="AE950" s="23">
        <v>0.22255462134508919</v>
      </c>
      <c r="AF950" s="24">
        <v>11.02046941951534</v>
      </c>
      <c r="AG950" s="27">
        <v>0.7132361289647875</v>
      </c>
      <c r="AH950" s="27">
        <v>1.7132361289647875</v>
      </c>
      <c r="AI950" s="27">
        <v>0.91151431017790696</v>
      </c>
      <c r="AJ950" s="27">
        <v>4.690531550905761</v>
      </c>
      <c r="AK950" s="27">
        <v>3.144328134223906</v>
      </c>
      <c r="AL950" s="27">
        <v>6.899966218817962</v>
      </c>
      <c r="AM950" s="27">
        <v>11.512413868309602</v>
      </c>
      <c r="AN950" s="23">
        <v>0.49783978243504384</v>
      </c>
      <c r="AO950" s="23">
        <v>0</v>
      </c>
      <c r="AP950" s="23">
        <v>0.99139630146158797</v>
      </c>
      <c r="AQ950" s="24">
        <v>86.4</v>
      </c>
      <c r="AR950" s="65" t="s">
        <v>64</v>
      </c>
      <c r="AS950" s="157">
        <v>0.5</v>
      </c>
    </row>
    <row r="951" spans="1:45" ht="18" customHeight="1" x14ac:dyDescent="0.25">
      <c r="A951" s="16">
        <v>950</v>
      </c>
      <c r="B951" s="149" t="s">
        <v>1267</v>
      </c>
      <c r="C951" s="149" t="s">
        <v>691</v>
      </c>
      <c r="D951" s="4">
        <v>177.83999999999997</v>
      </c>
      <c r="E951" s="151" t="s">
        <v>833</v>
      </c>
      <c r="F951" s="151" t="s">
        <v>834</v>
      </c>
      <c r="G951" s="4" t="s">
        <v>836</v>
      </c>
      <c r="H951" s="70" t="s">
        <v>704</v>
      </c>
      <c r="I951" s="20">
        <v>86815.878060999996</v>
      </c>
      <c r="J951" s="20">
        <v>65239.725155</v>
      </c>
      <c r="K951" s="20">
        <v>21576.152906000003</v>
      </c>
      <c r="L951" s="20">
        <v>11142.065356999999</v>
      </c>
      <c r="M951" s="20">
        <v>23.147221999999999</v>
      </c>
      <c r="N951" s="20">
        <v>10482.494735999999</v>
      </c>
      <c r="O951" s="153">
        <v>8241.7337729999999</v>
      </c>
      <c r="P951" s="21">
        <v>704.42169000000001</v>
      </c>
      <c r="Q951" s="20">
        <v>3487.3764449999999</v>
      </c>
      <c r="R951" s="20">
        <v>20030.959940000001</v>
      </c>
      <c r="S951" s="20">
        <v>74768.144736000002</v>
      </c>
      <c r="T951" s="20">
        <v>67293.387092999998</v>
      </c>
      <c r="U951" s="20">
        <v>160429.852743</v>
      </c>
      <c r="V951" s="20">
        <v>0</v>
      </c>
      <c r="W951" s="20">
        <v>24454.652716000001</v>
      </c>
      <c r="X951" s="20">
        <v>0</v>
      </c>
      <c r="Y951" s="20">
        <v>27007.060716</v>
      </c>
      <c r="Z951" s="20">
        <v>133422.79202699999</v>
      </c>
      <c r="AA951" s="21">
        <v>11403.657438205128</v>
      </c>
      <c r="AB951" s="22">
        <v>0.24852772773708298</v>
      </c>
      <c r="AC951" s="22">
        <v>9.4933484024766271E-2</v>
      </c>
      <c r="AD951" s="23">
        <v>5.1372818911719721E-2</v>
      </c>
      <c r="AE951" s="23">
        <v>6.177155827568178E-2</v>
      </c>
      <c r="AF951" s="24">
        <v>452.86189141833086</v>
      </c>
      <c r="AG951" s="27">
        <v>2.0574200175446076</v>
      </c>
      <c r="AH951" s="27">
        <v>3.0574200175446076</v>
      </c>
      <c r="AI951" s="27">
        <v>2.9148141713074898</v>
      </c>
      <c r="AJ951" s="27">
        <v>1.7254989581420825</v>
      </c>
      <c r="AK951" s="27">
        <v>18.707393991989875</v>
      </c>
      <c r="AL951" s="27">
        <v>4.3340847528548343</v>
      </c>
      <c r="AM951" s="27">
        <v>1.2901100956773028</v>
      </c>
      <c r="AN951" s="23">
        <v>0.16834186564556572</v>
      </c>
      <c r="AO951" s="23">
        <v>0</v>
      </c>
      <c r="AP951" s="23">
        <v>0.20241714556936224</v>
      </c>
      <c r="AQ951" s="24">
        <v>81.199999999999989</v>
      </c>
      <c r="AR951" s="65" t="s">
        <v>64</v>
      </c>
      <c r="AS951" s="157">
        <v>0.5</v>
      </c>
    </row>
    <row r="952" spans="1:45" ht="18" customHeight="1" x14ac:dyDescent="0.25">
      <c r="A952" s="16">
        <v>951</v>
      </c>
      <c r="B952" s="149" t="s">
        <v>1268</v>
      </c>
      <c r="C952" s="149" t="s">
        <v>691</v>
      </c>
      <c r="D952" s="4">
        <v>64.687108999999992</v>
      </c>
      <c r="E952" s="151" t="s">
        <v>844</v>
      </c>
      <c r="F952" s="151" t="s">
        <v>856</v>
      </c>
      <c r="G952" s="4" t="s">
        <v>862</v>
      </c>
      <c r="H952" s="70" t="s">
        <v>704</v>
      </c>
      <c r="I952" s="20">
        <v>119216.121533</v>
      </c>
      <c r="J952" s="20">
        <v>113402.94216000001</v>
      </c>
      <c r="K952" s="20">
        <v>5813.1793730000072</v>
      </c>
      <c r="L952" s="20">
        <v>-244.415144</v>
      </c>
      <c r="M952" s="20">
        <v>3.9318170000000001</v>
      </c>
      <c r="N952" s="20">
        <v>1027.0131939999999</v>
      </c>
      <c r="O952" s="153">
        <v>1023.081377</v>
      </c>
      <c r="P952" s="21">
        <v>181.88223306594207</v>
      </c>
      <c r="Q952" s="20">
        <v>4195.511195</v>
      </c>
      <c r="R952" s="20">
        <v>2026.932082</v>
      </c>
      <c r="S952" s="20">
        <v>33308.243017000001</v>
      </c>
      <c r="T952" s="20">
        <v>29633.687925999999</v>
      </c>
      <c r="U952" s="20">
        <v>63526.073224</v>
      </c>
      <c r="V952" s="20">
        <v>0</v>
      </c>
      <c r="W952" s="20">
        <v>4882.3462470000004</v>
      </c>
      <c r="X952" s="20">
        <v>0</v>
      </c>
      <c r="Y952" s="20">
        <v>5181.3462470000004</v>
      </c>
      <c r="Z952" s="20">
        <v>58344.726976999998</v>
      </c>
      <c r="AA952" s="21">
        <v>10372.458602772</v>
      </c>
      <c r="AB952" s="22">
        <v>4.8761688421400891E-2</v>
      </c>
      <c r="AC952" s="22">
        <v>8.5817367973743605E-3</v>
      </c>
      <c r="AD952" s="23">
        <v>1.6104905042572067E-2</v>
      </c>
      <c r="AE952" s="23">
        <v>1.7535112940082958E-2</v>
      </c>
      <c r="AF952" s="24">
        <v>261.20574635086012</v>
      </c>
      <c r="AG952" s="27">
        <v>5.8221796103597807</v>
      </c>
      <c r="AH952" s="27">
        <v>6.8221796103597807</v>
      </c>
      <c r="AI952" s="27">
        <v>5.9628568620852258</v>
      </c>
      <c r="AJ952" s="27">
        <v>4.1939264923672628</v>
      </c>
      <c r="AK952" s="27">
        <v>27.029588741211786</v>
      </c>
      <c r="AL952" s="27">
        <v>58.816041539669108</v>
      </c>
      <c r="AM952" s="27">
        <v>4.0229930824236755</v>
      </c>
      <c r="AN952" s="23">
        <v>8.1562514162177122E-2</v>
      </c>
      <c r="AO952" s="23">
        <v>0</v>
      </c>
      <c r="AP952" s="23">
        <v>8.8805733019241523E-2</v>
      </c>
      <c r="AQ952" s="24">
        <v>83.2</v>
      </c>
      <c r="AR952" s="65" t="s">
        <v>64</v>
      </c>
      <c r="AS952" s="157">
        <v>0.5</v>
      </c>
    </row>
    <row r="953" spans="1:45" ht="18" customHeight="1" x14ac:dyDescent="0.25">
      <c r="A953" s="16">
        <v>952</v>
      </c>
      <c r="B953" s="149" t="s">
        <v>1269</v>
      </c>
      <c r="C953" s="149" t="s">
        <v>691</v>
      </c>
      <c r="D953" s="4">
        <v>226.555296</v>
      </c>
      <c r="E953" s="151" t="s">
        <v>844</v>
      </c>
      <c r="F953" s="151" t="s">
        <v>845</v>
      </c>
      <c r="G953" s="4" t="s">
        <v>904</v>
      </c>
      <c r="H953" s="70" t="s">
        <v>704</v>
      </c>
      <c r="I953" s="20">
        <v>905379.26826299995</v>
      </c>
      <c r="J953" s="20">
        <v>774447.15216299996</v>
      </c>
      <c r="K953" s="20">
        <v>130932.11610000004</v>
      </c>
      <c r="L953" s="20">
        <v>57996.45794</v>
      </c>
      <c r="M953" s="20">
        <v>2659.5858349999999</v>
      </c>
      <c r="N953" s="20">
        <v>58404.206667999999</v>
      </c>
      <c r="O953" s="153">
        <v>44514.808146000003</v>
      </c>
      <c r="P953" s="21">
        <v>6287.5328267408941</v>
      </c>
      <c r="Q953" s="20">
        <v>163659.20138799999</v>
      </c>
      <c r="R953" s="20">
        <v>83838.552538999997</v>
      </c>
      <c r="S953" s="20">
        <v>256262.866759</v>
      </c>
      <c r="T953" s="20">
        <v>98198.611109000005</v>
      </c>
      <c r="U953" s="20">
        <v>358945.23210299999</v>
      </c>
      <c r="V953" s="20">
        <v>31339.764211000002</v>
      </c>
      <c r="W953" s="20">
        <v>214139.95559299999</v>
      </c>
      <c r="X953" s="20">
        <v>9672</v>
      </c>
      <c r="Y953" s="20">
        <v>223811.95559299999</v>
      </c>
      <c r="Z953" s="20">
        <v>135133.27651</v>
      </c>
      <c r="AA953" s="21">
        <v>19087.017274228718</v>
      </c>
      <c r="AB953" s="22">
        <v>0.14461576566823497</v>
      </c>
      <c r="AC953" s="22">
        <v>4.9167028345373023E-2</v>
      </c>
      <c r="AD953" s="23">
        <v>0.12401559949743642</v>
      </c>
      <c r="AE953" s="23">
        <v>0.32941411098476447</v>
      </c>
      <c r="AF953" s="24">
        <v>21.959887851485718</v>
      </c>
      <c r="AG953" s="27">
        <v>0.1967073872288454</v>
      </c>
      <c r="AH953" s="27">
        <v>1.1967073872288454</v>
      </c>
      <c r="AI953" s="27">
        <v>0.43244459033607424</v>
      </c>
      <c r="AJ953" s="27">
        <v>21.493748727267153</v>
      </c>
      <c r="AK953" s="27">
        <v>4.7320721694526418</v>
      </c>
      <c r="AL953" s="27">
        <v>10.799080385385182</v>
      </c>
      <c r="AM953" s="27">
        <v>9.2198785506042764</v>
      </c>
      <c r="AN953" s="23">
        <v>0.62352675443471761</v>
      </c>
      <c r="AO953" s="23">
        <v>7.1573784413376987E-2</v>
      </c>
      <c r="AP953" s="23">
        <v>1.6562312509046406</v>
      </c>
      <c r="AQ953" s="24">
        <v>86.4</v>
      </c>
      <c r="AR953" s="65" t="s">
        <v>64</v>
      </c>
      <c r="AS953" s="157">
        <v>0.5</v>
      </c>
    </row>
    <row r="954" spans="1:45" ht="18" customHeight="1" x14ac:dyDescent="0.25">
      <c r="A954" s="16">
        <v>953</v>
      </c>
      <c r="B954" s="149" t="s">
        <v>1270</v>
      </c>
      <c r="C954" s="149" t="s">
        <v>691</v>
      </c>
      <c r="D954" s="4">
        <v>9.844475000000001</v>
      </c>
      <c r="E954" s="151" t="s">
        <v>829</v>
      </c>
      <c r="F954" s="151" t="s">
        <v>896</v>
      </c>
      <c r="G954" s="4" t="s">
        <v>897</v>
      </c>
      <c r="H954" s="70" t="s">
        <v>704</v>
      </c>
      <c r="I954" s="20">
        <v>6069.0463499999996</v>
      </c>
      <c r="J954" s="20">
        <v>0</v>
      </c>
      <c r="K954" s="20" t="e">
        <v>#N/A</v>
      </c>
      <c r="L954" s="20">
        <v>-1595.7312750000001</v>
      </c>
      <c r="M954" s="20">
        <v>0</v>
      </c>
      <c r="N954" s="20">
        <v>-1051.247893</v>
      </c>
      <c r="O954" s="153">
        <v>-1051.247893</v>
      </c>
      <c r="P954" s="21">
        <v>-266.96392976771233</v>
      </c>
      <c r="Q954" s="20">
        <v>631.65368699999999</v>
      </c>
      <c r="R954" s="20">
        <v>600.42593399999998</v>
      </c>
      <c r="S954" s="20">
        <v>18705.697775000001</v>
      </c>
      <c r="T954" s="20">
        <v>12540.071024999999</v>
      </c>
      <c r="U954" s="20">
        <v>32576.518800000002</v>
      </c>
      <c r="V954" s="20">
        <v>0</v>
      </c>
      <c r="W954" s="20">
        <v>7483.7436360000002</v>
      </c>
      <c r="X954" s="20">
        <v>0</v>
      </c>
      <c r="Y954" s="20">
        <v>7783.7436360000002</v>
      </c>
      <c r="Z954" s="20">
        <v>24792.775163999999</v>
      </c>
      <c r="AA954" s="21">
        <v>6296.1141056277756</v>
      </c>
      <c r="AB954" s="22" t="e">
        <v>#N/A</v>
      </c>
      <c r="AC954" s="22">
        <v>-0.17321467531715259</v>
      </c>
      <c r="AD954" s="23">
        <v>-3.2270111470597031E-2</v>
      </c>
      <c r="AE954" s="23">
        <v>-4.2401380484684496E-2</v>
      </c>
      <c r="AF954" s="24">
        <v>0</v>
      </c>
      <c r="AG954" s="27">
        <v>1.4995107642407222</v>
      </c>
      <c r="AH954" s="27">
        <v>2.4995107642407222</v>
      </c>
      <c r="AI954" s="27">
        <v>2.41510732690737</v>
      </c>
      <c r="AJ954" s="27">
        <v>0.54081902980765684</v>
      </c>
      <c r="AK954" s="27">
        <v>0</v>
      </c>
      <c r="AL954" s="27">
        <v>10.107901751625539</v>
      </c>
      <c r="AM954" s="27">
        <v>0.48397224687967827</v>
      </c>
      <c r="AN954" s="23">
        <v>0.23893724445473896</v>
      </c>
      <c r="AO954" s="23">
        <v>0</v>
      </c>
      <c r="AP954" s="23">
        <v>0.31395209227332793</v>
      </c>
      <c r="AQ954" s="24" t="e">
        <v>#N/A</v>
      </c>
      <c r="AR954" s="65" t="e">
        <v>#N/A</v>
      </c>
      <c r="AS954" s="157" t="e">
        <v>#N/A</v>
      </c>
    </row>
    <row r="955" spans="1:45" ht="18" customHeight="1" x14ac:dyDescent="0.25">
      <c r="A955" s="16">
        <v>954</v>
      </c>
      <c r="B955" s="149" t="s">
        <v>1271</v>
      </c>
      <c r="C955" s="149" t="s">
        <v>691</v>
      </c>
      <c r="D955" s="4">
        <v>4.32</v>
      </c>
      <c r="E955" s="151" t="s">
        <v>829</v>
      </c>
      <c r="F955" s="151" t="s">
        <v>866</v>
      </c>
      <c r="G955" s="4" t="s">
        <v>867</v>
      </c>
      <c r="H955" s="70" t="s">
        <v>704</v>
      </c>
      <c r="I955" s="20">
        <v>163098.056216</v>
      </c>
      <c r="J955" s="20">
        <v>181155.77845799999</v>
      </c>
      <c r="K955" s="20">
        <v>-18057.722242000007</v>
      </c>
      <c r="L955" s="20">
        <v>-24420.436870000001</v>
      </c>
      <c r="M955" s="20">
        <v>18930.535460999999</v>
      </c>
      <c r="N955" s="20">
        <v>-29468.714791999999</v>
      </c>
      <c r="O955" s="153">
        <v>-48445.481076999997</v>
      </c>
      <c r="P955" s="21">
        <v>-3364.2695192361111</v>
      </c>
      <c r="Q955" s="20">
        <v>69793.655895999997</v>
      </c>
      <c r="R955" s="20">
        <v>159725.314117</v>
      </c>
      <c r="S955" s="20">
        <v>300856.31113599997</v>
      </c>
      <c r="T955" s="20">
        <v>33963.323751999997</v>
      </c>
      <c r="U955" s="20">
        <v>346815.16931799997</v>
      </c>
      <c r="V955" s="20">
        <v>159399.92322500001</v>
      </c>
      <c r="W955" s="20">
        <v>228904.189136</v>
      </c>
      <c r="X955" s="20">
        <v>6209.7765470000004</v>
      </c>
      <c r="Y955" s="20">
        <v>235113.96568299999</v>
      </c>
      <c r="Z955" s="20">
        <v>111701.203635</v>
      </c>
      <c r="AA955" s="21">
        <v>7757.0280302083329</v>
      </c>
      <c r="AB955" s="22">
        <v>-0.11071696782262777</v>
      </c>
      <c r="AC955" s="22">
        <v>-0.29703285373824995</v>
      </c>
      <c r="AD955" s="23">
        <v>-0.13968674199651174</v>
      </c>
      <c r="AE955" s="23">
        <v>-0.43370598973402902</v>
      </c>
      <c r="AF955" s="24">
        <v>-1.5566762415521935</v>
      </c>
      <c r="AG955" s="27">
        <v>0.31433291925142837</v>
      </c>
      <c r="AH955" s="27">
        <v>1.3143329192514284</v>
      </c>
      <c r="AI955" s="27">
        <v>1.0094295613904976</v>
      </c>
      <c r="AJ955" s="27">
        <v>2.2667581119567268</v>
      </c>
      <c r="AK955" s="27">
        <v>2.5955909048229464</v>
      </c>
      <c r="AL955" s="27">
        <v>1.0211158895986232</v>
      </c>
      <c r="AM955" s="27">
        <v>4.8021818302278394</v>
      </c>
      <c r="AN955" s="23">
        <v>0.67792295863339391</v>
      </c>
      <c r="AO955" s="23">
        <v>5.5592745153323075E-2</v>
      </c>
      <c r="AP955" s="23">
        <v>2.1048471997783409</v>
      </c>
      <c r="AQ955" s="24">
        <v>57.2</v>
      </c>
      <c r="AR955" s="65" t="s">
        <v>75</v>
      </c>
      <c r="AS955" s="157">
        <v>0.2</v>
      </c>
    </row>
    <row r="956" spans="1:45" ht="18" customHeight="1" x14ac:dyDescent="0.25">
      <c r="A956" s="16">
        <v>955</v>
      </c>
      <c r="B956" s="149" t="s">
        <v>1272</v>
      </c>
      <c r="C956" s="149" t="s">
        <v>691</v>
      </c>
      <c r="D956" s="4">
        <v>421.2</v>
      </c>
      <c r="E956" s="151" t="s">
        <v>844</v>
      </c>
      <c r="F956" s="151" t="s">
        <v>845</v>
      </c>
      <c r="G956" s="4" t="s">
        <v>904</v>
      </c>
      <c r="H956" s="70" t="s">
        <v>704</v>
      </c>
      <c r="I956" s="20">
        <v>3084749.20786</v>
      </c>
      <c r="J956" s="20">
        <v>2845562.6298369998</v>
      </c>
      <c r="K956" s="20">
        <v>239186.57802300001</v>
      </c>
      <c r="L956" s="20">
        <v>166399.62439800001</v>
      </c>
      <c r="M956" s="20">
        <v>116891.50530200001</v>
      </c>
      <c r="N956" s="20">
        <v>230550.02895900002</v>
      </c>
      <c r="O956" s="153">
        <v>86110.395044000004</v>
      </c>
      <c r="P956" s="21">
        <v>919.982853034188</v>
      </c>
      <c r="Q956" s="20">
        <v>1247563.631726</v>
      </c>
      <c r="R956" s="20">
        <v>1209832.896404</v>
      </c>
      <c r="S956" s="20">
        <v>3630369.2661219998</v>
      </c>
      <c r="T956" s="20">
        <v>2045564.972538</v>
      </c>
      <c r="U956" s="20">
        <v>5932212.6450669998</v>
      </c>
      <c r="V956" s="20">
        <v>233076.285409</v>
      </c>
      <c r="W956" s="20">
        <v>3376828.1834709998</v>
      </c>
      <c r="X956" s="20">
        <v>855847.98591299995</v>
      </c>
      <c r="Y956" s="20">
        <v>4881539.9811389996</v>
      </c>
      <c r="Z956" s="20">
        <v>1050672.663928</v>
      </c>
      <c r="AA956" s="21">
        <v>11225.135298376068</v>
      </c>
      <c r="AB956" s="22">
        <v>7.7538419464878383E-2</v>
      </c>
      <c r="AC956" s="22">
        <v>2.791487710721801E-2</v>
      </c>
      <c r="AD956" s="23">
        <v>1.4515729660433886E-2</v>
      </c>
      <c r="AE956" s="23">
        <v>8.1957395486117773E-2</v>
      </c>
      <c r="AF956" s="24">
        <v>1.9723420308717277</v>
      </c>
      <c r="AG956" s="27">
        <v>7.5082612699112303E-2</v>
      </c>
      <c r="AH956" s="27">
        <v>1.0750826126991122</v>
      </c>
      <c r="AI956" s="27">
        <v>0.70563425348657904</v>
      </c>
      <c r="AJ956" s="27">
        <v>12.166664177679504</v>
      </c>
      <c r="AK956" s="27">
        <v>2.2808957855722145</v>
      </c>
      <c r="AL956" s="27">
        <v>2.549731634037093</v>
      </c>
      <c r="AM956" s="27">
        <v>1.5080181999952071</v>
      </c>
      <c r="AN956" s="23">
        <v>0.82288688440700131</v>
      </c>
      <c r="AO956" s="23">
        <v>0.81457147910688299</v>
      </c>
      <c r="AP956" s="23">
        <v>4.646109248611344</v>
      </c>
      <c r="AQ956" s="24">
        <v>58.399999999999991</v>
      </c>
      <c r="AR956" s="65" t="s">
        <v>75</v>
      </c>
      <c r="AS956" s="157">
        <v>0.2</v>
      </c>
    </row>
    <row r="957" spans="1:45" ht="18" customHeight="1" x14ac:dyDescent="0.25">
      <c r="A957" s="16">
        <v>956</v>
      </c>
      <c r="B957" s="149" t="s">
        <v>1273</v>
      </c>
      <c r="C957" s="149" t="s">
        <v>691</v>
      </c>
      <c r="D957" s="4">
        <v>16.156587999999999</v>
      </c>
      <c r="E957" s="151" t="s">
        <v>842</v>
      </c>
      <c r="F957" s="151" t="s">
        <v>902</v>
      </c>
      <c r="G957" s="4" t="s">
        <v>901</v>
      </c>
      <c r="H957" s="70" t="s">
        <v>704</v>
      </c>
      <c r="I957" s="20">
        <v>714880.53525700001</v>
      </c>
      <c r="J957" s="20">
        <v>676175.76115699997</v>
      </c>
      <c r="K957" s="20">
        <v>38704.774099999951</v>
      </c>
      <c r="L957" s="20">
        <v>-3665.738296</v>
      </c>
      <c r="M957" s="20">
        <v>3572.485725</v>
      </c>
      <c r="N957" s="20">
        <v>8461.8550589999995</v>
      </c>
      <c r="O957" s="153">
        <v>3888.7763580000001</v>
      </c>
      <c r="P957" s="21">
        <v>962.77168372431106</v>
      </c>
      <c r="Q957" s="20">
        <v>13669.016108</v>
      </c>
      <c r="R957" s="20">
        <v>58974.314660999997</v>
      </c>
      <c r="S957" s="20">
        <v>85919.386708000005</v>
      </c>
      <c r="T957" s="20">
        <v>20813.613506000002</v>
      </c>
      <c r="U957" s="20">
        <v>109601.42511900001</v>
      </c>
      <c r="V957" s="20">
        <v>36603.848050000001</v>
      </c>
      <c r="W957" s="20">
        <v>44229.339669000001</v>
      </c>
      <c r="X957" s="20">
        <v>0</v>
      </c>
      <c r="Y957" s="20">
        <v>45361.140404999998</v>
      </c>
      <c r="Z957" s="20">
        <v>64240.284714000001</v>
      </c>
      <c r="AA957" s="21">
        <v>15904.418609671795</v>
      </c>
      <c r="AB957" s="22">
        <v>5.4141597359460295E-2</v>
      </c>
      <c r="AC957" s="22">
        <v>5.4397569470848476E-3</v>
      </c>
      <c r="AD957" s="23">
        <v>3.5481074755896208E-2</v>
      </c>
      <c r="AE957" s="23">
        <v>6.0534855586536838E-2</v>
      </c>
      <c r="AF957" s="24">
        <v>2.368618298397819</v>
      </c>
      <c r="AG957" s="27">
        <v>0.94258805017204983</v>
      </c>
      <c r="AH957" s="27">
        <v>1.9425880501720498</v>
      </c>
      <c r="AI957" s="27">
        <v>1.6335394365075662</v>
      </c>
      <c r="AJ957" s="27">
        <v>17.147510881631941</v>
      </c>
      <c r="AK957" s="27">
        <v>49.467771185173881</v>
      </c>
      <c r="AL957" s="27">
        <v>12.121896445364783</v>
      </c>
      <c r="AM957" s="27">
        <v>34.346776692616075</v>
      </c>
      <c r="AN957" s="23">
        <v>0.41387363673190408</v>
      </c>
      <c r="AO957" s="23">
        <v>0</v>
      </c>
      <c r="AP957" s="23">
        <v>0.70611673978328993</v>
      </c>
      <c r="AQ957" s="24">
        <v>82.8</v>
      </c>
      <c r="AR957" s="65" t="s">
        <v>64</v>
      </c>
      <c r="AS957" s="157">
        <v>0.5</v>
      </c>
    </row>
    <row r="958" spans="1:45" ht="18" customHeight="1" x14ac:dyDescent="0.25">
      <c r="A958" s="16">
        <v>957</v>
      </c>
      <c r="B958" s="149" t="s">
        <v>1274</v>
      </c>
      <c r="C958" s="149" t="s">
        <v>691</v>
      </c>
      <c r="D958" s="4">
        <v>11.880000000000003</v>
      </c>
      <c r="E958" s="151" t="s">
        <v>829</v>
      </c>
      <c r="F958" s="151" t="s">
        <v>898</v>
      </c>
      <c r="G958" s="4" t="s">
        <v>900</v>
      </c>
      <c r="H958" s="70" t="s">
        <v>704</v>
      </c>
      <c r="I958" s="20">
        <v>72365.553402999998</v>
      </c>
      <c r="J958" s="20">
        <v>58286.752983999999</v>
      </c>
      <c r="K958" s="20">
        <v>14078.800418999997</v>
      </c>
      <c r="L958" s="20">
        <v>1092.892008</v>
      </c>
      <c r="M958" s="20">
        <v>1257.7580829999999</v>
      </c>
      <c r="N958" s="20">
        <v>1336.2700179999999</v>
      </c>
      <c r="O958" s="153">
        <v>35.36206</v>
      </c>
      <c r="P958" s="21">
        <v>16.073663636363637</v>
      </c>
      <c r="Q958" s="20">
        <v>14995.016185</v>
      </c>
      <c r="R958" s="20">
        <v>9651.9799490000005</v>
      </c>
      <c r="S958" s="20">
        <v>36335.941231999997</v>
      </c>
      <c r="T958" s="20">
        <v>6707.6013990000001</v>
      </c>
      <c r="U958" s="20">
        <v>43432.008185999999</v>
      </c>
      <c r="V958" s="20">
        <v>9406</v>
      </c>
      <c r="W958" s="20">
        <v>19102.054757000002</v>
      </c>
      <c r="X958" s="20">
        <v>0</v>
      </c>
      <c r="Y958" s="20">
        <v>19102.054757000002</v>
      </c>
      <c r="Z958" s="20">
        <v>24329.953429000001</v>
      </c>
      <c r="AA958" s="21">
        <v>11059.069740454546</v>
      </c>
      <c r="AB958" s="22">
        <v>0.19455113319725328</v>
      </c>
      <c r="AC958" s="22">
        <v>4.8865873799196322E-4</v>
      </c>
      <c r="AD958" s="23">
        <v>8.1419352861972216E-4</v>
      </c>
      <c r="AE958" s="23">
        <v>1.4534372251551588E-3</v>
      </c>
      <c r="AF958" s="24">
        <v>1.0624221271651331</v>
      </c>
      <c r="AG958" s="27">
        <v>0.90220066344876271</v>
      </c>
      <c r="AH958" s="27">
        <v>1.9022006634487627</v>
      </c>
      <c r="AI958" s="27">
        <v>1.1172057309269074</v>
      </c>
      <c r="AJ958" s="27">
        <v>4.1990269291825548</v>
      </c>
      <c r="AK958" s="27">
        <v>3.887075029789306</v>
      </c>
      <c r="AL958" s="27">
        <v>7.4974827740392769</v>
      </c>
      <c r="AM958" s="27">
        <v>10.78858881116409</v>
      </c>
      <c r="AN958" s="23">
        <v>0.43981513991235188</v>
      </c>
      <c r="AO958" s="23">
        <v>0</v>
      </c>
      <c r="AP958" s="23">
        <v>0.78512500292053067</v>
      </c>
      <c r="AQ958" s="24">
        <v>71.199999999999989</v>
      </c>
      <c r="AR958" s="65" t="s">
        <v>68</v>
      </c>
      <c r="AS958" s="157">
        <v>0.3</v>
      </c>
    </row>
    <row r="959" spans="1:45" ht="18" customHeight="1" x14ac:dyDescent="0.25">
      <c r="A959" s="16">
        <v>958</v>
      </c>
      <c r="B959" s="149" t="s">
        <v>1275</v>
      </c>
      <c r="C959" s="149" t="s">
        <v>691</v>
      </c>
      <c r="D959" s="4">
        <v>18.307366399999999</v>
      </c>
      <c r="E959" s="151" t="s">
        <v>829</v>
      </c>
      <c r="F959" s="151" t="s">
        <v>896</v>
      </c>
      <c r="G959" s="4" t="s">
        <v>897</v>
      </c>
      <c r="H959" s="70" t="s">
        <v>704</v>
      </c>
      <c r="I959" s="20">
        <v>90204.454540999999</v>
      </c>
      <c r="J959" s="20">
        <v>84409.760154999996</v>
      </c>
      <c r="K959" s="20">
        <v>5794.6943859999956</v>
      </c>
      <c r="L959" s="20">
        <v>187.54515799999999</v>
      </c>
      <c r="M959" s="20">
        <v>9414.0569429999996</v>
      </c>
      <c r="N959" s="20">
        <v>-442.92793700000038</v>
      </c>
      <c r="O959" s="153">
        <v>-9856.98488</v>
      </c>
      <c r="P959" s="21">
        <v>-1022.9910115307464</v>
      </c>
      <c r="Q959" s="20">
        <v>62022.965881999997</v>
      </c>
      <c r="R959" s="20">
        <v>50</v>
      </c>
      <c r="S959" s="20">
        <v>66084.397788999995</v>
      </c>
      <c r="T959" s="20">
        <v>21284.776777999999</v>
      </c>
      <c r="U959" s="20">
        <v>117547.09889199999</v>
      </c>
      <c r="V959" s="20">
        <v>60243.577490000003</v>
      </c>
      <c r="W959" s="20">
        <v>218391.08012100001</v>
      </c>
      <c r="X959" s="20">
        <v>15190.086308</v>
      </c>
      <c r="Y959" s="20">
        <v>233711.26842800001</v>
      </c>
      <c r="Z959" s="20">
        <v>-116164.169536</v>
      </c>
      <c r="AA959" s="21">
        <v>-12055.907840376211</v>
      </c>
      <c r="AB959" s="22">
        <v>6.4239559071510965E-2</v>
      </c>
      <c r="AC959" s="22">
        <v>-0.10927381502561798</v>
      </c>
      <c r="AD959" s="23">
        <v>-8.3855620197453004E-2</v>
      </c>
      <c r="AE959" s="23">
        <v>8.4853917687116587E-2</v>
      </c>
      <c r="AF959" s="24">
        <v>-4.7049634358686115E-2</v>
      </c>
      <c r="AG959" s="27">
        <v>-0.69740340240825849</v>
      </c>
      <c r="AH959" s="27">
        <v>0.3025965975917414</v>
      </c>
      <c r="AI959" s="27">
        <v>1.8597059480404392E-2</v>
      </c>
      <c r="AJ959" s="27">
        <v>-0.59225539654505255</v>
      </c>
      <c r="AK959" s="27">
        <v>1.3609436271653206</v>
      </c>
      <c r="AL959" s="27">
        <v>1804.0890908199999</v>
      </c>
      <c r="AM959" s="27">
        <v>4.2379798238821822</v>
      </c>
      <c r="AN959" s="23">
        <v>1.9882351043195836</v>
      </c>
      <c r="AO959" s="23">
        <v>-0.13076395560416326</v>
      </c>
      <c r="AP959" s="23">
        <v>-2.0119049562487632</v>
      </c>
      <c r="AQ959" s="24">
        <v>32.800000000000004</v>
      </c>
      <c r="AR959" s="65" t="s">
        <v>80</v>
      </c>
      <c r="AS959" s="157">
        <v>0</v>
      </c>
    </row>
    <row r="960" spans="1:45" ht="18" customHeight="1" x14ac:dyDescent="0.25">
      <c r="A960" s="16">
        <v>959</v>
      </c>
      <c r="B960" s="149" t="s">
        <v>1276</v>
      </c>
      <c r="C960" s="149" t="s">
        <v>691</v>
      </c>
      <c r="D960" s="4">
        <v>34.131</v>
      </c>
      <c r="E960" s="151" t="s">
        <v>833</v>
      </c>
      <c r="F960" s="151" t="s">
        <v>835</v>
      </c>
      <c r="G960" s="4" t="s">
        <v>836</v>
      </c>
      <c r="H960" s="70" t="s">
        <v>704</v>
      </c>
      <c r="I960" s="20">
        <v>49019.365425000004</v>
      </c>
      <c r="J960" s="20">
        <v>48849.483042</v>
      </c>
      <c r="K960" s="20">
        <v>169.88238299999691</v>
      </c>
      <c r="L960" s="20">
        <v>-3934.631715</v>
      </c>
      <c r="M960" s="20">
        <v>4026.0389770000002</v>
      </c>
      <c r="N960" s="20">
        <v>6070.0590110000003</v>
      </c>
      <c r="O960" s="153">
        <v>2017.875722</v>
      </c>
      <c r="P960" s="21">
        <v>183.27663233424161</v>
      </c>
      <c r="Q960" s="20">
        <v>10006.337254</v>
      </c>
      <c r="R960" s="20">
        <v>7810.9318979999998</v>
      </c>
      <c r="S960" s="20">
        <v>35933.782463000003</v>
      </c>
      <c r="T960" s="20">
        <v>69469.230450999996</v>
      </c>
      <c r="U960" s="20">
        <v>206536.17420499999</v>
      </c>
      <c r="V960" s="20">
        <v>1000</v>
      </c>
      <c r="W960" s="20">
        <v>22413.327623000001</v>
      </c>
      <c r="X960" s="20">
        <v>73316.764605000004</v>
      </c>
      <c r="Y960" s="20">
        <v>95730.092227999994</v>
      </c>
      <c r="Z960" s="20">
        <v>110806.08197699999</v>
      </c>
      <c r="AA960" s="21">
        <v>10064.130969754768</v>
      </c>
      <c r="AB960" s="22">
        <v>3.4656177518233734E-3</v>
      </c>
      <c r="AC960" s="22">
        <v>4.1164868302658163E-2</v>
      </c>
      <c r="AD960" s="23">
        <v>9.7700837626494078E-3</v>
      </c>
      <c r="AE960" s="23">
        <v>1.8210875125237714E-2</v>
      </c>
      <c r="AF960" s="24">
        <v>1.5077000112709043</v>
      </c>
      <c r="AG960" s="27">
        <v>0.60323282055296634</v>
      </c>
      <c r="AH960" s="27">
        <v>1.6032328205529662</v>
      </c>
      <c r="AI960" s="27">
        <v>1.1567869637703374</v>
      </c>
      <c r="AJ960" s="27">
        <v>3.625570737456048</v>
      </c>
      <c r="AK960" s="27">
        <v>4.8818545489732097</v>
      </c>
      <c r="AL960" s="27">
        <v>6.2757384221403187</v>
      </c>
      <c r="AM960" s="27">
        <v>0.70562701078970103</v>
      </c>
      <c r="AN960" s="23">
        <v>0.46350278635926473</v>
      </c>
      <c r="AO960" s="23">
        <v>0.66166733176449966</v>
      </c>
      <c r="AP960" s="23">
        <v>0.86394257896304538</v>
      </c>
      <c r="AQ960" s="24">
        <v>66.8</v>
      </c>
      <c r="AR960" s="65" t="s">
        <v>71</v>
      </c>
      <c r="AS960" s="157">
        <v>0.3</v>
      </c>
    </row>
    <row r="961" spans="1:45" ht="18" customHeight="1" x14ac:dyDescent="0.25">
      <c r="A961" s="16">
        <v>960</v>
      </c>
      <c r="B961" s="149" t="s">
        <v>1277</v>
      </c>
      <c r="C961" s="149" t="s">
        <v>691</v>
      </c>
      <c r="D961" s="4">
        <v>781.05000000000007</v>
      </c>
      <c r="E961" s="151" t="s">
        <v>874</v>
      </c>
      <c r="F961" s="151" t="s">
        <v>876</v>
      </c>
      <c r="G961" s="4" t="s">
        <v>873</v>
      </c>
      <c r="H961" s="70" t="s">
        <v>704</v>
      </c>
      <c r="I961" s="20">
        <v>156090.619133</v>
      </c>
      <c r="J961" s="20">
        <v>49142.272402000002</v>
      </c>
      <c r="K961" s="20">
        <v>106948.346731</v>
      </c>
      <c r="L961" s="20">
        <v>103470.994752</v>
      </c>
      <c r="M961" s="20">
        <v>76.692358999999996</v>
      </c>
      <c r="N961" s="20">
        <v>109687.467219</v>
      </c>
      <c r="O961" s="153">
        <v>100684.02477</v>
      </c>
      <c r="P961" s="21">
        <v>4911.4158424390243</v>
      </c>
      <c r="Q961" s="20">
        <v>2072.5175380000001</v>
      </c>
      <c r="R961" s="20">
        <v>16451.155182999999</v>
      </c>
      <c r="S961" s="20">
        <v>103442.77712499999</v>
      </c>
      <c r="T961" s="20">
        <v>358289.621193</v>
      </c>
      <c r="U961" s="20">
        <v>463088.48353899998</v>
      </c>
      <c r="V961" s="20">
        <v>49986.984250000001</v>
      </c>
      <c r="W961" s="20">
        <v>110416.76904899999</v>
      </c>
      <c r="X961" s="20">
        <v>0</v>
      </c>
      <c r="Y961" s="20">
        <v>110416.76904899999</v>
      </c>
      <c r="Z961" s="20">
        <v>352671.71448999998</v>
      </c>
      <c r="AA961" s="21">
        <v>17203.498267804876</v>
      </c>
      <c r="AB961" s="22">
        <v>0.68516831648846632</v>
      </c>
      <c r="AC961" s="22">
        <v>0.64503571918188274</v>
      </c>
      <c r="AD961" s="23">
        <v>0.21741854602074268</v>
      </c>
      <c r="AE961" s="23">
        <v>0.28548936768461736</v>
      </c>
      <c r="AF961" s="24">
        <v>1430.226800286584</v>
      </c>
      <c r="AG961" s="27">
        <v>-6.3160623011031342E-2</v>
      </c>
      <c r="AH961" s="27">
        <v>0.93683937698896869</v>
      </c>
      <c r="AI961" s="27">
        <v>0.91806942423767712</v>
      </c>
      <c r="AJ961" s="27">
        <v>-22.381818165839327</v>
      </c>
      <c r="AK961" s="27">
        <v>23.711390374733707</v>
      </c>
      <c r="AL961" s="27">
        <v>9.488125143594667</v>
      </c>
      <c r="AM961" s="27">
        <v>0.43565487220440197</v>
      </c>
      <c r="AN961" s="23">
        <v>0.2384355754329637</v>
      </c>
      <c r="AO961" s="23">
        <v>0</v>
      </c>
      <c r="AP961" s="23">
        <v>0.31308654624790122</v>
      </c>
      <c r="AQ961" s="24">
        <v>75.199999999999989</v>
      </c>
      <c r="AR961" s="65" t="s">
        <v>66</v>
      </c>
      <c r="AS961" s="157">
        <v>0.5</v>
      </c>
    </row>
    <row r="962" spans="1:45" ht="18" customHeight="1" x14ac:dyDescent="0.25">
      <c r="A962" s="16">
        <v>961</v>
      </c>
      <c r="B962" s="149" t="s">
        <v>1278</v>
      </c>
      <c r="C962" s="149" t="s">
        <v>691</v>
      </c>
      <c r="D962" s="4">
        <v>105</v>
      </c>
      <c r="E962" s="151" t="s">
        <v>848</v>
      </c>
      <c r="F962" s="151" t="s">
        <v>849</v>
      </c>
      <c r="G962" s="4" t="s">
        <v>847</v>
      </c>
      <c r="H962" s="70" t="s">
        <v>704</v>
      </c>
      <c r="I962" s="20">
        <v>111000.085987</v>
      </c>
      <c r="J962" s="20">
        <v>81452.229867999995</v>
      </c>
      <c r="K962" s="20">
        <v>29547.856119</v>
      </c>
      <c r="L962" s="20">
        <v>18942.895844999999</v>
      </c>
      <c r="M962" s="20">
        <v>0.52943300000000004</v>
      </c>
      <c r="N962" s="20">
        <v>17022.392521999998</v>
      </c>
      <c r="O962" s="153">
        <v>17021.863088999999</v>
      </c>
      <c r="P962" s="21">
        <v>1621.1298179999999</v>
      </c>
      <c r="Q962" s="20">
        <v>3499.7731060000001</v>
      </c>
      <c r="R962" s="20">
        <v>9498.1259919999993</v>
      </c>
      <c r="S962" s="20">
        <v>21219.092380999999</v>
      </c>
      <c r="T962" s="20">
        <v>69019.848253000004</v>
      </c>
      <c r="U962" s="20">
        <v>97333.973633999994</v>
      </c>
      <c r="V962" s="20">
        <v>0</v>
      </c>
      <c r="W962" s="20">
        <v>30104.317901999999</v>
      </c>
      <c r="X962" s="20">
        <v>0</v>
      </c>
      <c r="Y962" s="20">
        <v>30104.317901999999</v>
      </c>
      <c r="Z962" s="20">
        <v>67229.655731999999</v>
      </c>
      <c r="AA962" s="21">
        <v>6402.8243554285718</v>
      </c>
      <c r="AB962" s="22">
        <v>0.26619669576166416</v>
      </c>
      <c r="AC962" s="22">
        <v>0.15334999912516778</v>
      </c>
      <c r="AD962" s="23">
        <v>0.1748810045812621</v>
      </c>
      <c r="AE962" s="23">
        <v>0.25318980000217262</v>
      </c>
      <c r="AF962" s="24">
        <v>32152.118439915903</v>
      </c>
      <c r="AG962" s="27">
        <v>-0.29514787712262713</v>
      </c>
      <c r="AH962" s="27">
        <v>0.70485212287737287</v>
      </c>
      <c r="AI962" s="27">
        <v>0.58859726809564428</v>
      </c>
      <c r="AJ962" s="27">
        <v>-12.492658258887653</v>
      </c>
      <c r="AK962" s="27">
        <v>23.273574429256154</v>
      </c>
      <c r="AL962" s="27">
        <v>11.686524908228446</v>
      </c>
      <c r="AM962" s="27">
        <v>1.6082342803785474</v>
      </c>
      <c r="AN962" s="23">
        <v>0.30928890271345272</v>
      </c>
      <c r="AO962" s="23">
        <v>0</v>
      </c>
      <c r="AP962" s="23">
        <v>0.4477833119063695</v>
      </c>
      <c r="AQ962" s="24">
        <v>80.800000000000011</v>
      </c>
      <c r="AR962" s="65" t="s">
        <v>64</v>
      </c>
      <c r="AS962" s="157">
        <v>0.5</v>
      </c>
    </row>
    <row r="963" spans="1:45" ht="18" customHeight="1" x14ac:dyDescent="0.25">
      <c r="A963" s="16">
        <v>962</v>
      </c>
      <c r="B963" s="149" t="s">
        <v>1279</v>
      </c>
      <c r="C963" s="149" t="s">
        <v>691</v>
      </c>
      <c r="D963" s="4">
        <v>122.39999999999999</v>
      </c>
      <c r="E963" s="151" t="s">
        <v>874</v>
      </c>
      <c r="F963" s="151" t="s">
        <v>878</v>
      </c>
      <c r="G963" s="4" t="s">
        <v>873</v>
      </c>
      <c r="H963" s="70" t="s">
        <v>704</v>
      </c>
      <c r="I963" s="20">
        <v>46774.958480000001</v>
      </c>
      <c r="J963" s="20">
        <v>39645.491258000002</v>
      </c>
      <c r="K963" s="20">
        <v>7129.4672219999993</v>
      </c>
      <c r="L963" s="20">
        <v>-4140.4019660000004</v>
      </c>
      <c r="M963" s="20">
        <v>502.87069000000002</v>
      </c>
      <c r="N963" s="20">
        <v>-2389.5442659999999</v>
      </c>
      <c r="O963" s="153">
        <v>-3142.8852590000001</v>
      </c>
      <c r="P963" s="21">
        <v>-174.60473661111112</v>
      </c>
      <c r="Q963" s="20">
        <v>6787.14138</v>
      </c>
      <c r="R963" s="20">
        <v>1149.453514</v>
      </c>
      <c r="S963" s="20">
        <v>29562.139480999998</v>
      </c>
      <c r="T963" s="20">
        <v>145249.81856300001</v>
      </c>
      <c r="U963" s="20">
        <v>187964.40337499999</v>
      </c>
      <c r="V963" s="20">
        <v>1099.2339999999999</v>
      </c>
      <c r="W963" s="20">
        <v>3432.2572960000002</v>
      </c>
      <c r="X963" s="20">
        <v>4946.5500140000004</v>
      </c>
      <c r="Y963" s="20">
        <v>8629.2776130000002</v>
      </c>
      <c r="Z963" s="20">
        <v>179335.12576200001</v>
      </c>
      <c r="AA963" s="21">
        <v>9963.0625423333331</v>
      </c>
      <c r="AB963" s="22">
        <v>0.15242059969007585</v>
      </c>
      <c r="AC963" s="22">
        <v>-6.7191620498045598E-2</v>
      </c>
      <c r="AD963" s="23">
        <v>-1.6720640730733254E-2</v>
      </c>
      <c r="AE963" s="23">
        <v>-1.7525207321464727E-2</v>
      </c>
      <c r="AF963" s="24">
        <v>-4.7518066045965011</v>
      </c>
      <c r="AG963" s="27">
        <v>7.6130312886076812</v>
      </c>
      <c r="AH963" s="27">
        <v>8.6130312886076812</v>
      </c>
      <c r="AI963" s="27">
        <v>6.6355742407605316</v>
      </c>
      <c r="AJ963" s="27">
        <v>1.7900945036350535</v>
      </c>
      <c r="AK963" s="27">
        <v>5.8412649801027134</v>
      </c>
      <c r="AL963" s="27">
        <v>40.6932145670051</v>
      </c>
      <c r="AM963" s="27">
        <v>0.32203109747577441</v>
      </c>
      <c r="AN963" s="23">
        <v>4.590910543728903E-2</v>
      </c>
      <c r="AO963" s="23">
        <v>2.7582716955097168E-2</v>
      </c>
      <c r="AP963" s="23">
        <v>4.8118167460691016E-2</v>
      </c>
      <c r="AQ963" s="24">
        <v>75.599999999999994</v>
      </c>
      <c r="AR963" s="65" t="s">
        <v>66</v>
      </c>
      <c r="AS963" s="157">
        <v>0.5</v>
      </c>
    </row>
    <row r="964" spans="1:45" ht="18" customHeight="1" x14ac:dyDescent="0.25">
      <c r="A964" s="16">
        <v>963</v>
      </c>
      <c r="B964" s="149" t="s">
        <v>1280</v>
      </c>
      <c r="C964" s="149" t="s">
        <v>691</v>
      </c>
      <c r="D964" s="4">
        <v>208.79999999999998</v>
      </c>
      <c r="E964" s="151" t="s">
        <v>848</v>
      </c>
      <c r="F964" s="151" t="s">
        <v>894</v>
      </c>
      <c r="G964" s="4" t="s">
        <v>893</v>
      </c>
      <c r="H964" s="70" t="s">
        <v>704</v>
      </c>
      <c r="I964" s="20">
        <v>398186.82144000003</v>
      </c>
      <c r="J964" s="20">
        <v>288063.75270499999</v>
      </c>
      <c r="K964" s="20">
        <v>110123.06873499998</v>
      </c>
      <c r="L964" s="20">
        <v>55707.352794999999</v>
      </c>
      <c r="M964" s="20">
        <v>998.82004199999994</v>
      </c>
      <c r="N964" s="20">
        <v>96808.48313600001</v>
      </c>
      <c r="O964" s="153">
        <v>76617.224864000003</v>
      </c>
      <c r="P964" s="21">
        <v>8513.0249848888889</v>
      </c>
      <c r="Q964" s="20">
        <v>65224.986427999997</v>
      </c>
      <c r="R964" s="20">
        <v>40155.740587</v>
      </c>
      <c r="S964" s="20">
        <v>220466.93298899999</v>
      </c>
      <c r="T964" s="20">
        <v>91320.762113000004</v>
      </c>
      <c r="U964" s="20">
        <v>318795.05648999999</v>
      </c>
      <c r="V964" s="20">
        <v>18237.393</v>
      </c>
      <c r="W964" s="20">
        <v>82405.770459000007</v>
      </c>
      <c r="X964" s="20">
        <v>0</v>
      </c>
      <c r="Y964" s="20">
        <v>84160.658769999995</v>
      </c>
      <c r="Z964" s="20">
        <v>234634.39772000001</v>
      </c>
      <c r="AA964" s="21">
        <v>26070.488635555557</v>
      </c>
      <c r="AB964" s="22">
        <v>0.27656130942945745</v>
      </c>
      <c r="AC964" s="22">
        <v>0.19241527026666028</v>
      </c>
      <c r="AD964" s="23">
        <v>0.24033379220986553</v>
      </c>
      <c r="AE964" s="23">
        <v>0.32653875820641975</v>
      </c>
      <c r="AF964" s="24">
        <v>96.92284802591098</v>
      </c>
      <c r="AG964" s="27">
        <v>1.6753822185145473</v>
      </c>
      <c r="AH964" s="27">
        <v>2.6753822185145473</v>
      </c>
      <c r="AI964" s="27">
        <v>1.8838722785589237</v>
      </c>
      <c r="AJ964" s="27">
        <v>2.8841334821693692</v>
      </c>
      <c r="AK964" s="27">
        <v>4.4164632065195653</v>
      </c>
      <c r="AL964" s="27">
        <v>9.9160622022971445</v>
      </c>
      <c r="AM964" s="27">
        <v>4.3603098816377051</v>
      </c>
      <c r="AN964" s="23">
        <v>0.26399612245129012</v>
      </c>
      <c r="AO964" s="23">
        <v>0</v>
      </c>
      <c r="AP964" s="23">
        <v>0.35868849404780268</v>
      </c>
      <c r="AQ964" s="24">
        <v>94.8</v>
      </c>
      <c r="AR964" s="65" t="s">
        <v>61</v>
      </c>
      <c r="AS964" s="157">
        <v>0.5</v>
      </c>
    </row>
    <row r="965" spans="1:45" ht="18" customHeight="1" x14ac:dyDescent="0.25">
      <c r="A965" s="16">
        <v>964</v>
      </c>
      <c r="B965" s="149" t="s">
        <v>1281</v>
      </c>
      <c r="C965" s="149" t="s">
        <v>691</v>
      </c>
      <c r="D965" s="4">
        <v>271.339</v>
      </c>
      <c r="E965" s="151" t="s">
        <v>874</v>
      </c>
      <c r="F965" s="151" t="s">
        <v>876</v>
      </c>
      <c r="G965" s="4" t="s">
        <v>873</v>
      </c>
      <c r="H965" s="70" t="s">
        <v>704</v>
      </c>
      <c r="I965" s="20">
        <v>116852.912473</v>
      </c>
      <c r="J965" s="20">
        <v>60557.436799000003</v>
      </c>
      <c r="K965" s="20">
        <v>56295.475674000001</v>
      </c>
      <c r="L965" s="20">
        <v>46036.113125000003</v>
      </c>
      <c r="M965" s="20">
        <v>30540.525388999999</v>
      </c>
      <c r="N965" s="20">
        <v>36370.705478999997</v>
      </c>
      <c r="O965" s="153">
        <v>5380.4031080000004</v>
      </c>
      <c r="P965" s="21">
        <v>188.37627295007351</v>
      </c>
      <c r="Q965" s="20">
        <v>375.445246</v>
      </c>
      <c r="R965" s="20">
        <v>17589.006861999998</v>
      </c>
      <c r="S965" s="20">
        <v>30458.765745000001</v>
      </c>
      <c r="T965" s="20">
        <v>572155.18622699997</v>
      </c>
      <c r="U965" s="20">
        <v>606296.35925099999</v>
      </c>
      <c r="V965" s="20">
        <v>24500</v>
      </c>
      <c r="W965" s="20">
        <v>35045.897552000002</v>
      </c>
      <c r="X965" s="20">
        <v>230580</v>
      </c>
      <c r="Y965" s="20">
        <v>265625.89755200001</v>
      </c>
      <c r="Z965" s="20">
        <v>340670.46169899998</v>
      </c>
      <c r="AA965" s="21">
        <v>11927.402202191723</v>
      </c>
      <c r="AB965" s="22">
        <v>0.48176356483205002</v>
      </c>
      <c r="AC965" s="22">
        <v>4.6044236246513708E-2</v>
      </c>
      <c r="AD965" s="23">
        <v>8.8742131235074323E-3</v>
      </c>
      <c r="AE965" s="23">
        <v>1.5793570951724796E-2</v>
      </c>
      <c r="AF965" s="24">
        <v>1.1908997967697013</v>
      </c>
      <c r="AG965" s="27">
        <v>-0.13088926600306811</v>
      </c>
      <c r="AH965" s="27">
        <v>0.86911073399693195</v>
      </c>
      <c r="AI965" s="27">
        <v>0.85839777549892438</v>
      </c>
      <c r="AJ965" s="27">
        <v>-25.474069067446781</v>
      </c>
      <c r="AK965" s="27">
        <v>161.29498893428524</v>
      </c>
      <c r="AL965" s="27">
        <v>6.6435196364300566</v>
      </c>
      <c r="AM965" s="27">
        <v>0.20423289919570728</v>
      </c>
      <c r="AN965" s="23">
        <v>0.4381123084429307</v>
      </c>
      <c r="AO965" s="23">
        <v>0.67684177503986065</v>
      </c>
      <c r="AP965" s="23">
        <v>0.77971508368311149</v>
      </c>
      <c r="AQ965" s="24">
        <v>61.2</v>
      </c>
      <c r="AR965" s="65" t="s">
        <v>73</v>
      </c>
      <c r="AS965" s="157">
        <v>0.3</v>
      </c>
    </row>
    <row r="966" spans="1:45" ht="18" customHeight="1" x14ac:dyDescent="0.25">
      <c r="A966" s="16">
        <v>965</v>
      </c>
      <c r="B966" s="149" t="s">
        <v>1282</v>
      </c>
      <c r="C966" s="149" t="s">
        <v>691</v>
      </c>
      <c r="D966" s="4">
        <v>2.1677103</v>
      </c>
      <c r="E966" s="151" t="s">
        <v>833</v>
      </c>
      <c r="F966" s="151" t="s">
        <v>835</v>
      </c>
      <c r="G966" s="4" t="s">
        <v>836</v>
      </c>
      <c r="H966" s="70" t="s">
        <v>704</v>
      </c>
      <c r="I966" s="20">
        <v>879.878963</v>
      </c>
      <c r="J966" s="20">
        <v>391.22168299999998</v>
      </c>
      <c r="K966" s="20">
        <v>488.65728000000001</v>
      </c>
      <c r="L966" s="20">
        <v>-775.18874300000004</v>
      </c>
      <c r="M966" s="20">
        <v>35372.079553000003</v>
      </c>
      <c r="N966" s="20">
        <v>45621.733915000004</v>
      </c>
      <c r="O966" s="153">
        <v>10249.654361999999</v>
      </c>
      <c r="P966" s="21">
        <v>9929.4975717926882</v>
      </c>
      <c r="Q966" s="20">
        <v>542.18508599999996</v>
      </c>
      <c r="R966" s="20">
        <v>33.361784999999998</v>
      </c>
      <c r="S966" s="20">
        <v>153702.69849000001</v>
      </c>
      <c r="T966" s="20">
        <v>1704.3592679999999</v>
      </c>
      <c r="U966" s="20">
        <v>344850.74636500003</v>
      </c>
      <c r="V966" s="20">
        <v>0</v>
      </c>
      <c r="W966" s="20">
        <v>168255.67224000001</v>
      </c>
      <c r="X966" s="20">
        <v>248476</v>
      </c>
      <c r="Y966" s="20">
        <v>416807.87224</v>
      </c>
      <c r="Z966" s="20">
        <v>-71957.125874999998</v>
      </c>
      <c r="AA966" s="21">
        <v>-69709.483014173995</v>
      </c>
      <c r="AB966" s="22">
        <v>0.55536875019024634</v>
      </c>
      <c r="AC966" s="22">
        <v>11.648936720856684</v>
      </c>
      <c r="AD966" s="23">
        <v>2.9722001387671258E-2</v>
      </c>
      <c r="AE966" s="23">
        <v>-0.14244113056718163</v>
      </c>
      <c r="AF966" s="24">
        <v>1.2897668017127</v>
      </c>
      <c r="AG966" s="27">
        <v>-8.6493213311950826E-2</v>
      </c>
      <c r="AH966" s="27">
        <v>0.91350678668804919</v>
      </c>
      <c r="AI966" s="27">
        <v>0.91028439852851872</v>
      </c>
      <c r="AJ966" s="27">
        <v>-6.0460423973485125E-2</v>
      </c>
      <c r="AK966" s="27">
        <v>0.72156481818092655</v>
      </c>
      <c r="AL966" s="27">
        <v>26.37385748394458</v>
      </c>
      <c r="AM966" s="27">
        <v>0.51625204821545878</v>
      </c>
      <c r="AN966" s="23">
        <v>1.2086616503907417</v>
      </c>
      <c r="AO966" s="23">
        <v>-3.4531117937039202</v>
      </c>
      <c r="AP966" s="23">
        <v>-5.7924474771832317</v>
      </c>
      <c r="AQ966" s="24">
        <v>55.6</v>
      </c>
      <c r="AR966" s="65" t="s">
        <v>77</v>
      </c>
      <c r="AS966" s="157">
        <v>0.2</v>
      </c>
    </row>
    <row r="967" spans="1:45" ht="18" customHeight="1" x14ac:dyDescent="0.25">
      <c r="A967" s="16">
        <v>966</v>
      </c>
      <c r="B967" s="149" t="s">
        <v>1283</v>
      </c>
      <c r="C967" s="149" t="s">
        <v>691</v>
      </c>
      <c r="D967" s="4">
        <v>145.08000000000001</v>
      </c>
      <c r="E967" s="151" t="s">
        <v>829</v>
      </c>
      <c r="F967" s="151" t="s">
        <v>866</v>
      </c>
      <c r="G967" s="4" t="s">
        <v>867</v>
      </c>
      <c r="H967" s="70" t="s">
        <v>704</v>
      </c>
      <c r="I967" s="20">
        <v>174282.55577499999</v>
      </c>
      <c r="J967" s="20">
        <v>158009.57839499999</v>
      </c>
      <c r="K967" s="20">
        <v>16272.977379999998</v>
      </c>
      <c r="L967" s="20">
        <v>-14868.308499000001</v>
      </c>
      <c r="M967" s="20">
        <v>2216.9840279999999</v>
      </c>
      <c r="N967" s="20">
        <v>-14782.022775000001</v>
      </c>
      <c r="O967" s="153">
        <v>-16999.006803</v>
      </c>
      <c r="P967" s="21">
        <v>-1827.8501938709678</v>
      </c>
      <c r="Q967" s="20">
        <v>52238.571429000003</v>
      </c>
      <c r="R967" s="20">
        <v>19149.387042999999</v>
      </c>
      <c r="S967" s="20">
        <v>79789.783255000002</v>
      </c>
      <c r="T967" s="20">
        <v>69946.137940000001</v>
      </c>
      <c r="U967" s="20">
        <v>151719.53884699999</v>
      </c>
      <c r="V967" s="20">
        <v>39284.596708999998</v>
      </c>
      <c r="W967" s="20">
        <v>91992.026851999995</v>
      </c>
      <c r="X967" s="20">
        <v>0</v>
      </c>
      <c r="Y967" s="20">
        <v>91992.026851999995</v>
      </c>
      <c r="Z967" s="20">
        <v>59727.511995000001</v>
      </c>
      <c r="AA967" s="21">
        <v>6422.3131177419355</v>
      </c>
      <c r="AB967" s="22">
        <v>9.3371234474025774E-2</v>
      </c>
      <c r="AC967" s="22">
        <v>-9.7537052560474485E-2</v>
      </c>
      <c r="AD967" s="23">
        <v>-0.11204230471687944</v>
      </c>
      <c r="AE967" s="23">
        <v>-0.28460932383091808</v>
      </c>
      <c r="AF967" s="24">
        <v>-6.6676270953270045</v>
      </c>
      <c r="AG967" s="27">
        <v>-0.13264457817231695</v>
      </c>
      <c r="AH967" s="27">
        <v>0.8673554218276831</v>
      </c>
      <c r="AI967" s="27">
        <v>0.29949564944715651</v>
      </c>
      <c r="AJ967" s="27">
        <v>-14.282828759282316</v>
      </c>
      <c r="AK967" s="27">
        <v>3.0247683669864238</v>
      </c>
      <c r="AL967" s="27">
        <v>9.1012080639264354</v>
      </c>
      <c r="AM967" s="27">
        <v>2.4916680306852692</v>
      </c>
      <c r="AN967" s="23">
        <v>0.60632946521652964</v>
      </c>
      <c r="AO967" s="23">
        <v>0</v>
      </c>
      <c r="AP967" s="23">
        <v>1.5401951927898985</v>
      </c>
      <c r="AQ967" s="24">
        <v>52</v>
      </c>
      <c r="AR967" s="65" t="s">
        <v>78</v>
      </c>
      <c r="AS967" s="157">
        <v>0.2</v>
      </c>
    </row>
    <row r="968" spans="1:45" ht="18" customHeight="1" x14ac:dyDescent="0.25">
      <c r="A968" s="16">
        <v>967</v>
      </c>
      <c r="B968" s="149" t="s">
        <v>1284</v>
      </c>
      <c r="C968" s="149" t="s">
        <v>691</v>
      </c>
      <c r="D968" s="4">
        <v>14.224600000000001</v>
      </c>
      <c r="E968" s="151" t="s">
        <v>844</v>
      </c>
      <c r="F968" s="151" t="s">
        <v>845</v>
      </c>
      <c r="G968" s="4" t="s">
        <v>904</v>
      </c>
      <c r="H968" s="70" t="s">
        <v>704</v>
      </c>
      <c r="I968" s="20">
        <v>149364.398414</v>
      </c>
      <c r="J968" s="20">
        <v>132596.711488</v>
      </c>
      <c r="K968" s="20">
        <v>16767.686925999991</v>
      </c>
      <c r="L968" s="20">
        <v>10166.876190999999</v>
      </c>
      <c r="M968" s="20">
        <v>7877.7283870000001</v>
      </c>
      <c r="N968" s="20">
        <v>8832.9698650000009</v>
      </c>
      <c r="O968" s="153">
        <v>457.55422299999998</v>
      </c>
      <c r="P968" s="21">
        <v>167.26529811734599</v>
      </c>
      <c r="Q968" s="20">
        <v>77515.316737000001</v>
      </c>
      <c r="R968" s="20">
        <v>71951.468899</v>
      </c>
      <c r="S968" s="20">
        <v>200796.15335199999</v>
      </c>
      <c r="T968" s="20">
        <v>27217.226707000002</v>
      </c>
      <c r="U968" s="20">
        <v>231212.317354</v>
      </c>
      <c r="V968" s="20">
        <v>80198.394490999999</v>
      </c>
      <c r="W968" s="20">
        <v>189409.05397400001</v>
      </c>
      <c r="X968" s="20">
        <v>0</v>
      </c>
      <c r="Y968" s="20">
        <v>198319.84638800001</v>
      </c>
      <c r="Z968" s="20">
        <v>32892.470966000001</v>
      </c>
      <c r="AA968" s="21">
        <v>12024.299384390422</v>
      </c>
      <c r="AB968" s="22">
        <v>0.1122602648559146</v>
      </c>
      <c r="AC968" s="22">
        <v>3.0633419198849276E-3</v>
      </c>
      <c r="AD968" s="23">
        <v>1.9789353276514973E-3</v>
      </c>
      <c r="AE968" s="23">
        <v>1.3910606578416094E-2</v>
      </c>
      <c r="AF968" s="24">
        <v>1.1212584937018597</v>
      </c>
      <c r="AG968" s="27">
        <v>6.0119086913147671E-2</v>
      </c>
      <c r="AH968" s="27">
        <v>1.0601190869131476</v>
      </c>
      <c r="AI968" s="27">
        <v>0.65087087458830051</v>
      </c>
      <c r="AJ968" s="27">
        <v>13.116983830190668</v>
      </c>
      <c r="AK968" s="27">
        <v>1.7105872370732154</v>
      </c>
      <c r="AL968" s="27">
        <v>2.0759047827594235</v>
      </c>
      <c r="AM968" s="27">
        <v>5.4878625225833515</v>
      </c>
      <c r="AN968" s="23">
        <v>0.85773910601985948</v>
      </c>
      <c r="AO968" s="23">
        <v>0</v>
      </c>
      <c r="AP968" s="23">
        <v>6.029338646920066</v>
      </c>
      <c r="AQ968" s="24">
        <v>58.400000000000006</v>
      </c>
      <c r="AR968" s="65" t="s">
        <v>75</v>
      </c>
      <c r="AS968" s="157">
        <v>0.2</v>
      </c>
    </row>
    <row r="969" spans="1:45" ht="18" customHeight="1" x14ac:dyDescent="0.25">
      <c r="A969" s="16">
        <v>968</v>
      </c>
      <c r="B969" s="149" t="s">
        <v>1285</v>
      </c>
      <c r="C969" s="149" t="s">
        <v>691</v>
      </c>
      <c r="D969" s="4">
        <v>327.74728599999997</v>
      </c>
      <c r="E969" s="151" t="s">
        <v>844</v>
      </c>
      <c r="F969" s="151" t="s">
        <v>845</v>
      </c>
      <c r="G969" s="4" t="s">
        <v>904</v>
      </c>
      <c r="H969" s="70" t="s">
        <v>704</v>
      </c>
      <c r="I969" s="20">
        <v>1186760.577975</v>
      </c>
      <c r="J969" s="20">
        <v>1095055.795902</v>
      </c>
      <c r="K969" s="20">
        <v>91704.782072999937</v>
      </c>
      <c r="L969" s="20">
        <v>36390.111543999999</v>
      </c>
      <c r="M969" s="20">
        <v>0</v>
      </c>
      <c r="N969" s="20">
        <v>46765.364098999999</v>
      </c>
      <c r="O969" s="153">
        <v>37399.599914999999</v>
      </c>
      <c r="P969" s="21">
        <v>1312.2775302630575</v>
      </c>
      <c r="Q969" s="20">
        <v>66218.429470000003</v>
      </c>
      <c r="R969" s="20">
        <v>339527.85900599998</v>
      </c>
      <c r="S969" s="20">
        <v>642800.71166899998</v>
      </c>
      <c r="T969" s="20">
        <v>116689.493819</v>
      </c>
      <c r="U969" s="20">
        <v>825761.01854199998</v>
      </c>
      <c r="V969" s="20">
        <v>48219.216581000001</v>
      </c>
      <c r="W969" s="20">
        <v>512034.33801800001</v>
      </c>
      <c r="X969" s="20">
        <v>0</v>
      </c>
      <c r="Y969" s="20">
        <v>512295.37855800003</v>
      </c>
      <c r="Z969" s="20">
        <v>313465.63998400001</v>
      </c>
      <c r="AA969" s="21">
        <v>10998.885463893666</v>
      </c>
      <c r="AB969" s="22">
        <v>7.7273195432121744E-2</v>
      </c>
      <c r="AC969" s="22">
        <v>3.1514022802152639E-2</v>
      </c>
      <c r="AD969" s="23">
        <v>4.5291069783161213E-2</v>
      </c>
      <c r="AE969" s="23">
        <v>0.11931004596519401</v>
      </c>
      <c r="AF969" s="24">
        <v>100</v>
      </c>
      <c r="AG969" s="27">
        <v>0.25538594571054535</v>
      </c>
      <c r="AH969" s="27">
        <v>1.2553859457105454</v>
      </c>
      <c r="AI969" s="27">
        <v>1.1260617489656151</v>
      </c>
      <c r="AJ969" s="27">
        <v>9.0754262341351151</v>
      </c>
      <c r="AK969" s="27">
        <v>16.537024581625133</v>
      </c>
      <c r="AL969" s="27">
        <v>3.4953260726508693</v>
      </c>
      <c r="AM969" s="27">
        <v>10.170243602357331</v>
      </c>
      <c r="AN969" s="23">
        <v>0.62039181682677547</v>
      </c>
      <c r="AO969" s="23">
        <v>0</v>
      </c>
      <c r="AP969" s="23">
        <v>1.6342951609756933</v>
      </c>
      <c r="AQ969" s="24">
        <v>79.599999999999994</v>
      </c>
      <c r="AR969" s="65" t="s">
        <v>66</v>
      </c>
      <c r="AS969" s="157">
        <v>0.5</v>
      </c>
    </row>
    <row r="970" spans="1:45" ht="18" customHeight="1" x14ac:dyDescent="0.25">
      <c r="A970" s="16">
        <v>969</v>
      </c>
      <c r="B970" s="149" t="s">
        <v>1286</v>
      </c>
      <c r="C970" s="149" t="s">
        <v>691</v>
      </c>
      <c r="D970" s="4">
        <v>13.0509</v>
      </c>
      <c r="E970" s="151" t="s">
        <v>844</v>
      </c>
      <c r="F970" s="151" t="s">
        <v>856</v>
      </c>
      <c r="G970" s="4" t="s">
        <v>862</v>
      </c>
      <c r="H970" s="70" t="s">
        <v>704</v>
      </c>
      <c r="I970" s="20">
        <v>30014.616731999999</v>
      </c>
      <c r="J970" s="20">
        <v>19739.044309000001</v>
      </c>
      <c r="K970" s="20">
        <v>10275.572423</v>
      </c>
      <c r="L970" s="20">
        <v>-77099.597179999997</v>
      </c>
      <c r="M970" s="20">
        <v>105583.85321299999</v>
      </c>
      <c r="N970" s="20">
        <v>-84096.356134000001</v>
      </c>
      <c r="O970" s="153">
        <v>-189680.209347</v>
      </c>
      <c r="P970" s="21">
        <v>-4360.1638817322946</v>
      </c>
      <c r="Q970" s="20">
        <v>2563.1856809999999</v>
      </c>
      <c r="R970" s="20">
        <v>3068.3163890000001</v>
      </c>
      <c r="S970" s="20">
        <v>12847.112877</v>
      </c>
      <c r="T970" s="20">
        <v>717950.71730699996</v>
      </c>
      <c r="U970" s="20">
        <v>750673.97224000003</v>
      </c>
      <c r="V970" s="20">
        <v>629396.80469899997</v>
      </c>
      <c r="W970" s="20">
        <v>1539666.9676030001</v>
      </c>
      <c r="X970" s="20">
        <v>16745.642541000001</v>
      </c>
      <c r="Y970" s="20">
        <v>1573600.253852</v>
      </c>
      <c r="Z970" s="20">
        <v>-822926.28161199996</v>
      </c>
      <c r="AA970" s="21">
        <v>-18916.540965266762</v>
      </c>
      <c r="AB970" s="22">
        <v>0.34235227838324278</v>
      </c>
      <c r="AC970" s="22">
        <v>-6.3195945842204599</v>
      </c>
      <c r="AD970" s="23">
        <v>-0.2526798801628849</v>
      </c>
      <c r="AE970" s="23">
        <v>0.2304947764889006</v>
      </c>
      <c r="AF970" s="24">
        <v>-0.79648879610737344</v>
      </c>
      <c r="AG970" s="27">
        <v>-0.99165591446246282</v>
      </c>
      <c r="AH970" s="27">
        <v>8.3440855375372328E-3</v>
      </c>
      <c r="AI970" s="27">
        <v>6.6793192374649223E-3</v>
      </c>
      <c r="AJ970" s="27">
        <v>-1.9658256761002336E-2</v>
      </c>
      <c r="AK970" s="27">
        <v>7.7009810312684879</v>
      </c>
      <c r="AL970" s="27">
        <v>9.7821127050662824</v>
      </c>
      <c r="AM970" s="27">
        <v>4.1805956883201455E-2</v>
      </c>
      <c r="AN970" s="23">
        <v>2.0962499194642383</v>
      </c>
      <c r="AO970" s="23">
        <v>-2.0348897483499467E-2</v>
      </c>
      <c r="AP970" s="23">
        <v>-1.9122007511651378</v>
      </c>
      <c r="AQ970" s="24">
        <v>39.200000000000003</v>
      </c>
      <c r="AR970" s="65" t="s">
        <v>80</v>
      </c>
      <c r="AS970" s="157">
        <v>0</v>
      </c>
    </row>
    <row r="971" spans="1:45" ht="18" customHeight="1" x14ac:dyDescent="0.25">
      <c r="A971" s="16">
        <v>970</v>
      </c>
      <c r="B971" s="149" t="s">
        <v>1287</v>
      </c>
      <c r="C971" s="149" t="s">
        <v>691</v>
      </c>
      <c r="D971" s="4">
        <v>55600</v>
      </c>
      <c r="E971" s="151" t="s">
        <v>844</v>
      </c>
      <c r="F971" s="151" t="s">
        <v>884</v>
      </c>
      <c r="G971" s="4" t="s">
        <v>882</v>
      </c>
      <c r="H971" s="70" t="s">
        <v>706</v>
      </c>
      <c r="I971" s="20">
        <v>19713297.359173998</v>
      </c>
      <c r="J971" s="20">
        <v>15198769.205231</v>
      </c>
      <c r="K971" s="20">
        <v>4514528.1539429994</v>
      </c>
      <c r="L971" s="20">
        <v>2078730.554452</v>
      </c>
      <c r="M971" s="20">
        <v>602605.20019500004</v>
      </c>
      <c r="N971" s="20">
        <v>4854341.7417140007</v>
      </c>
      <c r="O971" s="153">
        <v>2595623.7249719999</v>
      </c>
      <c r="P971" s="21">
        <v>648.90593124300005</v>
      </c>
      <c r="Q971" s="20">
        <v>3285410.644413</v>
      </c>
      <c r="R971" s="20">
        <v>1663554.156958</v>
      </c>
      <c r="S971" s="20">
        <v>18414073.592145</v>
      </c>
      <c r="T971" s="20">
        <v>50636010.115487002</v>
      </c>
      <c r="U971" s="20">
        <v>77308202.811930001</v>
      </c>
      <c r="V971" s="20">
        <v>3367803.4336959999</v>
      </c>
      <c r="W971" s="20">
        <v>10046581.236842001</v>
      </c>
      <c r="X971" s="20">
        <v>10031645.617218001</v>
      </c>
      <c r="Y971" s="20">
        <v>27739899.717501</v>
      </c>
      <c r="Z971" s="20">
        <v>49568303.094429001</v>
      </c>
      <c r="AA971" s="21">
        <v>12392.07577360725</v>
      </c>
      <c r="AB971" s="22">
        <v>0.22900928605138038</v>
      </c>
      <c r="AC971" s="22">
        <v>0.13166867407719957</v>
      </c>
      <c r="AD971" s="23">
        <v>3.3575010549481435E-2</v>
      </c>
      <c r="AE971" s="23">
        <v>5.236458710372361E-2</v>
      </c>
      <c r="AF971" s="24">
        <v>8.0555921856352377</v>
      </c>
      <c r="AG971" s="27">
        <v>0.83286962580050772</v>
      </c>
      <c r="AH971" s="27">
        <v>1.8328696258005077</v>
      </c>
      <c r="AI971" s="27">
        <v>1.5058518506030096</v>
      </c>
      <c r="AJ971" s="27">
        <v>2.3559384965174734</v>
      </c>
      <c r="AK971" s="27">
        <v>4.6261398802847502</v>
      </c>
      <c r="AL971" s="27">
        <v>11.850108562273697</v>
      </c>
      <c r="AM971" s="27">
        <v>0.3893137969246257</v>
      </c>
      <c r="AN971" s="23">
        <v>0.35882220396436704</v>
      </c>
      <c r="AO971" s="23">
        <v>0.20238025090565306</v>
      </c>
      <c r="AP971" s="23">
        <v>0.55962980343821167</v>
      </c>
      <c r="AQ971" s="24">
        <v>87.6</v>
      </c>
      <c r="AR971" s="65" t="s">
        <v>64</v>
      </c>
      <c r="AS971" s="157">
        <v>0.5</v>
      </c>
    </row>
    <row r="972" spans="1:45" ht="18" customHeight="1" x14ac:dyDescent="0.25">
      <c r="A972" s="16">
        <v>971</v>
      </c>
      <c r="B972" s="149" t="s">
        <v>1288</v>
      </c>
      <c r="C972" s="149" t="s">
        <v>691</v>
      </c>
      <c r="D972" s="4">
        <v>202.72200000000001</v>
      </c>
      <c r="E972" s="151" t="s">
        <v>833</v>
      </c>
      <c r="F972" s="151" t="s">
        <v>834</v>
      </c>
      <c r="G972" s="4" t="s">
        <v>836</v>
      </c>
      <c r="H972" s="70" t="s">
        <v>704</v>
      </c>
      <c r="I972" s="20">
        <v>1225098.080598</v>
      </c>
      <c r="J972" s="20">
        <v>1107036.310818</v>
      </c>
      <c r="K972" s="20">
        <v>118061.76978000006</v>
      </c>
      <c r="L972" s="20">
        <v>67756.781241000004</v>
      </c>
      <c r="M972" s="20">
        <v>17749.997109</v>
      </c>
      <c r="N972" s="20">
        <v>64726.169326999996</v>
      </c>
      <c r="O972" s="153">
        <v>37571.194947000004</v>
      </c>
      <c r="P972" s="21">
        <v>5115.2069362831862</v>
      </c>
      <c r="Q972" s="20">
        <v>117497.358899</v>
      </c>
      <c r="R972" s="20">
        <v>136804.51525600001</v>
      </c>
      <c r="S972" s="20">
        <v>307548.04090099997</v>
      </c>
      <c r="T972" s="20">
        <v>134578.34486300001</v>
      </c>
      <c r="U972" s="20">
        <v>452198.39513100003</v>
      </c>
      <c r="V972" s="20">
        <v>184240.05643200001</v>
      </c>
      <c r="W972" s="20">
        <v>317979.99654999998</v>
      </c>
      <c r="X972" s="20">
        <v>15082.663962000001</v>
      </c>
      <c r="Y972" s="20">
        <v>333062.66051199997</v>
      </c>
      <c r="Z972" s="20">
        <v>119135.734619</v>
      </c>
      <c r="AA972" s="21">
        <v>16219.977483866576</v>
      </c>
      <c r="AB972" s="22">
        <v>9.6369239042780358E-2</v>
      </c>
      <c r="AC972" s="22">
        <v>3.0667907771646002E-2</v>
      </c>
      <c r="AD972" s="23">
        <v>8.3085644158723257E-2</v>
      </c>
      <c r="AE972" s="23">
        <v>0.31536461387638159</v>
      </c>
      <c r="AF972" s="24">
        <v>3.6465453447415541</v>
      </c>
      <c r="AG972" s="27">
        <v>-3.2806955664456912E-2</v>
      </c>
      <c r="AH972" s="27">
        <v>0.9671930443355431</v>
      </c>
      <c r="AI972" s="27">
        <v>0.59768125059437793</v>
      </c>
      <c r="AJ972" s="27">
        <v>-117.43704841339465</v>
      </c>
      <c r="AK972" s="27">
        <v>9.4217974020131088</v>
      </c>
      <c r="AL972" s="27">
        <v>8.9550997516821305</v>
      </c>
      <c r="AM972" s="27">
        <v>9.1032333756604213</v>
      </c>
      <c r="AN972" s="23">
        <v>0.73654100522739163</v>
      </c>
      <c r="AO972" s="23">
        <v>0.12660067116079701</v>
      </c>
      <c r="AP972" s="23">
        <v>2.7956570845611131</v>
      </c>
      <c r="AQ972" s="24">
        <v>68.400000000000006</v>
      </c>
      <c r="AR972" s="65" t="s">
        <v>71</v>
      </c>
      <c r="AS972" s="157">
        <v>0.3</v>
      </c>
    </row>
    <row r="973" spans="1:45" ht="18" customHeight="1" x14ac:dyDescent="0.25">
      <c r="A973" s="16">
        <v>972</v>
      </c>
      <c r="B973" s="149" t="s">
        <v>1289</v>
      </c>
      <c r="C973" s="149" t="s">
        <v>691</v>
      </c>
      <c r="D973" s="4">
        <v>11.024000000000001</v>
      </c>
      <c r="E973" s="151" t="s">
        <v>844</v>
      </c>
      <c r="F973" s="151" t="s">
        <v>845</v>
      </c>
      <c r="G973" s="4" t="s">
        <v>904</v>
      </c>
      <c r="H973" s="70" t="s">
        <v>704</v>
      </c>
      <c r="I973" s="20">
        <v>45085.155936000003</v>
      </c>
      <c r="J973" s="20">
        <v>40274.049974000001</v>
      </c>
      <c r="K973" s="20">
        <v>4811.1059619999987</v>
      </c>
      <c r="L973" s="20">
        <v>1433.2747979999999</v>
      </c>
      <c r="M973" s="20">
        <v>2069.5663679999998</v>
      </c>
      <c r="N973" s="20">
        <v>2272.7022939999997</v>
      </c>
      <c r="O973" s="153">
        <v>144.60320999999999</v>
      </c>
      <c r="P973" s="21">
        <v>136.41812264150943</v>
      </c>
      <c r="Q973" s="20">
        <v>16980.727206</v>
      </c>
      <c r="R973" s="20">
        <v>11473.620295999999</v>
      </c>
      <c r="S973" s="20">
        <v>60511.162622999997</v>
      </c>
      <c r="T973" s="20">
        <v>808.77635699999996</v>
      </c>
      <c r="U973" s="20">
        <v>61319.938979999999</v>
      </c>
      <c r="V973" s="20">
        <v>24019.951011000001</v>
      </c>
      <c r="W973" s="20">
        <v>48893.077140000001</v>
      </c>
      <c r="X973" s="20">
        <v>0</v>
      </c>
      <c r="Y973" s="20">
        <v>48893.077140000001</v>
      </c>
      <c r="Z973" s="20">
        <v>12426.86184</v>
      </c>
      <c r="AA973" s="21">
        <v>11723.454566037735</v>
      </c>
      <c r="AB973" s="22">
        <v>0.10671152981769734</v>
      </c>
      <c r="AC973" s="22">
        <v>3.2073352525445278E-3</v>
      </c>
      <c r="AD973" s="23">
        <v>2.358176025699626E-3</v>
      </c>
      <c r="AE973" s="23">
        <v>1.1636341649389417E-2</v>
      </c>
      <c r="AF973" s="24">
        <v>1.0981538592532829</v>
      </c>
      <c r="AG973" s="27">
        <v>0.23762230079593627</v>
      </c>
      <c r="AH973" s="27">
        <v>1.2376223007959362</v>
      </c>
      <c r="AI973" s="27">
        <v>0.89031899735734243</v>
      </c>
      <c r="AJ973" s="27">
        <v>3.8806011542926107</v>
      </c>
      <c r="AK973" s="27">
        <v>2.3717506020454469</v>
      </c>
      <c r="AL973" s="27">
        <v>3.9294620854516036</v>
      </c>
      <c r="AM973" s="27">
        <v>55.744898507214899</v>
      </c>
      <c r="AN973" s="23">
        <v>0.79734386487153674</v>
      </c>
      <c r="AO973" s="23">
        <v>0</v>
      </c>
      <c r="AP973" s="23">
        <v>3.9344669450352563</v>
      </c>
      <c r="AQ973" s="24">
        <v>65.599999999999994</v>
      </c>
      <c r="AR973" s="65" t="s">
        <v>71</v>
      </c>
      <c r="AS973" s="157">
        <v>0.3</v>
      </c>
    </row>
    <row r="974" spans="1:45" ht="18" customHeight="1" x14ac:dyDescent="0.25">
      <c r="A974" s="16">
        <v>973</v>
      </c>
      <c r="B974" s="149" t="s">
        <v>1290</v>
      </c>
      <c r="C974" s="149" t="s">
        <v>691</v>
      </c>
      <c r="D974" s="4">
        <v>55.832000000000001</v>
      </c>
      <c r="E974" s="151" t="s">
        <v>829</v>
      </c>
      <c r="F974" s="151" t="s">
        <v>859</v>
      </c>
      <c r="G974" s="4" t="s">
        <v>858</v>
      </c>
      <c r="H974" s="70" t="s">
        <v>704</v>
      </c>
      <c r="I974" s="20">
        <v>150307.71374199999</v>
      </c>
      <c r="J974" s="20">
        <v>129132.253268</v>
      </c>
      <c r="K974" s="20">
        <v>21175.460474</v>
      </c>
      <c r="L974" s="20">
        <v>1595.9177179999999</v>
      </c>
      <c r="M974" s="20">
        <v>341.17188900000002</v>
      </c>
      <c r="N974" s="20">
        <v>1648.64561</v>
      </c>
      <c r="O974" s="153">
        <v>1045.978977</v>
      </c>
      <c r="P974" s="21">
        <v>522.98948849999999</v>
      </c>
      <c r="Q974" s="20">
        <v>10171.026581</v>
      </c>
      <c r="R974" s="20">
        <v>5145.7065030000003</v>
      </c>
      <c r="S974" s="20">
        <v>19912.591968000001</v>
      </c>
      <c r="T974" s="20">
        <v>11937.775594999999</v>
      </c>
      <c r="U974" s="20">
        <v>32273.813737</v>
      </c>
      <c r="V974" s="20">
        <v>0</v>
      </c>
      <c r="W974" s="20">
        <v>7545.0905849999999</v>
      </c>
      <c r="X974" s="20">
        <v>0</v>
      </c>
      <c r="Y974" s="20">
        <v>7545.0905849999999</v>
      </c>
      <c r="Z974" s="20">
        <v>24728.723151999999</v>
      </c>
      <c r="AA974" s="21">
        <v>12364.361575999999</v>
      </c>
      <c r="AB974" s="22">
        <v>0.14088073024879633</v>
      </c>
      <c r="AC974" s="22">
        <v>6.9589174830734287E-3</v>
      </c>
      <c r="AD974" s="23">
        <v>3.2409525119147832E-2</v>
      </c>
      <c r="AE974" s="23">
        <v>4.2298139316400724E-2</v>
      </c>
      <c r="AF974" s="24">
        <v>4.8323020247427237</v>
      </c>
      <c r="AG974" s="27">
        <v>1.6391455137181763</v>
      </c>
      <c r="AH974" s="27">
        <v>2.6391455137181765</v>
      </c>
      <c r="AI974" s="27">
        <v>1.2911131121959885</v>
      </c>
      <c r="AJ974" s="27">
        <v>12.153442242473366</v>
      </c>
      <c r="AK974" s="27">
        <v>12.696088466549254</v>
      </c>
      <c r="AL974" s="27">
        <v>29.210316144997588</v>
      </c>
      <c r="AM974" s="27">
        <v>12.590931413131493</v>
      </c>
      <c r="AN974" s="23">
        <v>0.23378366890523397</v>
      </c>
      <c r="AO974" s="23">
        <v>0</v>
      </c>
      <c r="AP974" s="23">
        <v>0.30511444277258493</v>
      </c>
      <c r="AQ974" s="24">
        <v>80</v>
      </c>
      <c r="AR974" s="65" t="s">
        <v>64</v>
      </c>
      <c r="AS974" s="157">
        <v>0.5</v>
      </c>
    </row>
    <row r="975" spans="1:45" ht="18" customHeight="1" x14ac:dyDescent="0.25">
      <c r="A975" s="16">
        <v>974</v>
      </c>
      <c r="B975" s="149" t="s">
        <v>1291</v>
      </c>
      <c r="C975" s="149" t="s">
        <v>691</v>
      </c>
      <c r="D975" s="4">
        <v>226.2</v>
      </c>
      <c r="E975" s="151" t="s">
        <v>833</v>
      </c>
      <c r="F975" s="151" t="s">
        <v>835</v>
      </c>
      <c r="G975" s="4" t="s">
        <v>836</v>
      </c>
      <c r="H975" s="70" t="s">
        <v>704</v>
      </c>
      <c r="I975" s="20">
        <v>192750.86426900001</v>
      </c>
      <c r="J975" s="20">
        <v>152479.46589200001</v>
      </c>
      <c r="K975" s="20">
        <v>40271.39837699999</v>
      </c>
      <c r="L975" s="20">
        <v>-495.79082599999998</v>
      </c>
      <c r="M975" s="20">
        <v>1251.1254429999999</v>
      </c>
      <c r="N975" s="20">
        <v>5363.2701799999995</v>
      </c>
      <c r="O975" s="153">
        <v>2698.0600279999999</v>
      </c>
      <c r="P975" s="21">
        <v>186.07310537931033</v>
      </c>
      <c r="Q975" s="20">
        <v>13069.018483</v>
      </c>
      <c r="R975" s="20">
        <v>10388.232087</v>
      </c>
      <c r="S975" s="20">
        <v>77269.755309</v>
      </c>
      <c r="T975" s="20">
        <v>125504.37946500001</v>
      </c>
      <c r="U975" s="20">
        <v>213558.87038899999</v>
      </c>
      <c r="V975" s="20">
        <v>8618.9926940000005</v>
      </c>
      <c r="W975" s="20">
        <v>28786.610485000001</v>
      </c>
      <c r="X975" s="20">
        <v>6080.947118</v>
      </c>
      <c r="Y975" s="20">
        <v>67245.342279999997</v>
      </c>
      <c r="Z975" s="20">
        <v>146313.52810900001</v>
      </c>
      <c r="AA975" s="21">
        <v>10090.588145448275</v>
      </c>
      <c r="AB975" s="22">
        <v>0.20892979406202752</v>
      </c>
      <c r="AC975" s="22">
        <v>1.399765463170443E-2</v>
      </c>
      <c r="AD975" s="23">
        <v>1.2633799865514609E-2</v>
      </c>
      <c r="AE975" s="23">
        <v>1.8440263609732731E-2</v>
      </c>
      <c r="AF975" s="24">
        <v>4.2867565438839854</v>
      </c>
      <c r="AG975" s="27">
        <v>1.6842255481680757</v>
      </c>
      <c r="AH975" s="27">
        <v>2.6842255481680755</v>
      </c>
      <c r="AI975" s="27">
        <v>2.2302291150065563</v>
      </c>
      <c r="AJ975" s="27">
        <v>3.9756262711239181</v>
      </c>
      <c r="AK975" s="27">
        <v>11.667246939037021</v>
      </c>
      <c r="AL975" s="27">
        <v>18.554732186837789</v>
      </c>
      <c r="AM975" s="27">
        <v>1.5358098664816182</v>
      </c>
      <c r="AN975" s="23">
        <v>0.31487964961376608</v>
      </c>
      <c r="AO975" s="23">
        <v>4.1561072284921209E-2</v>
      </c>
      <c r="AP975" s="23">
        <v>0.45959757207073743</v>
      </c>
      <c r="AQ975" s="24">
        <v>85.6</v>
      </c>
      <c r="AR975" s="65" t="s">
        <v>64</v>
      </c>
      <c r="AS975" s="157">
        <v>0.5</v>
      </c>
    </row>
    <row r="976" spans="1:45" ht="18" customHeight="1" x14ac:dyDescent="0.25">
      <c r="A976" s="16">
        <v>975</v>
      </c>
      <c r="B976" s="149" t="s">
        <v>1292</v>
      </c>
      <c r="C976" s="149" t="s">
        <v>691</v>
      </c>
      <c r="D976" s="4">
        <v>136.958778</v>
      </c>
      <c r="E976" s="151" t="s">
        <v>844</v>
      </c>
      <c r="F976" s="151" t="s">
        <v>845</v>
      </c>
      <c r="G976" s="4" t="s">
        <v>904</v>
      </c>
      <c r="H976" s="70" t="s">
        <v>704</v>
      </c>
      <c r="I976" s="20">
        <v>2419186.0198880001</v>
      </c>
      <c r="J976" s="20">
        <v>2285973.5207850002</v>
      </c>
      <c r="K976" s="20">
        <v>133212.49910299992</v>
      </c>
      <c r="L976" s="20">
        <v>34584.863733999999</v>
      </c>
      <c r="M976" s="20">
        <v>26530.464136999999</v>
      </c>
      <c r="N976" s="20">
        <v>44692.623084999999</v>
      </c>
      <c r="O976" s="153">
        <v>12536.430832</v>
      </c>
      <c r="P976" s="21">
        <v>2013.7553965617303</v>
      </c>
      <c r="Q976" s="20">
        <v>121224.18451799999</v>
      </c>
      <c r="R976" s="20">
        <v>162545.64135600001</v>
      </c>
      <c r="S976" s="20">
        <v>419637.20533199998</v>
      </c>
      <c r="T976" s="20">
        <v>298679.570206</v>
      </c>
      <c r="U976" s="20">
        <v>734168.11801600002</v>
      </c>
      <c r="V976" s="20">
        <v>273213.241369</v>
      </c>
      <c r="W976" s="20">
        <v>487791.46695099998</v>
      </c>
      <c r="X976" s="20">
        <v>97623.584237999996</v>
      </c>
      <c r="Y976" s="20">
        <v>586798.039414</v>
      </c>
      <c r="Z976" s="20">
        <v>147370.07860199999</v>
      </c>
      <c r="AA976" s="21">
        <v>23672.390894463151</v>
      </c>
      <c r="AB976" s="22">
        <v>5.5065008646655124E-2</v>
      </c>
      <c r="AC976" s="22">
        <v>5.1820863418268236E-3</v>
      </c>
      <c r="AD976" s="23">
        <v>1.7075694959184796E-2</v>
      </c>
      <c r="AE976" s="23">
        <v>8.5067680976522633E-2</v>
      </c>
      <c r="AF976" s="24">
        <v>1.6845775050980218</v>
      </c>
      <c r="AG976" s="27">
        <v>-0.13972007760817653</v>
      </c>
      <c r="AH976" s="27">
        <v>0.86027992239182349</v>
      </c>
      <c r="AI976" s="27">
        <v>0.61176351173026244</v>
      </c>
      <c r="AJ976" s="27">
        <v>-35.495741020743168</v>
      </c>
      <c r="AK976" s="27">
        <v>18.857404814676787</v>
      </c>
      <c r="AL976" s="27">
        <v>14.883118364211377</v>
      </c>
      <c r="AM976" s="27">
        <v>8.0996032578307311</v>
      </c>
      <c r="AN976" s="23">
        <v>0.79926930224067794</v>
      </c>
      <c r="AO976" s="23">
        <v>0.66243829930803277</v>
      </c>
      <c r="AP976" s="23">
        <v>3.981799052972999</v>
      </c>
      <c r="AQ976" s="24">
        <v>60</v>
      </c>
      <c r="AR976" s="65" t="s">
        <v>73</v>
      </c>
      <c r="AS976" s="157">
        <v>0.3</v>
      </c>
    </row>
    <row r="977" spans="1:45" ht="18" customHeight="1" x14ac:dyDescent="0.25">
      <c r="A977" s="16">
        <v>976</v>
      </c>
      <c r="B977" s="149" t="s">
        <v>1293</v>
      </c>
      <c r="C977" s="149" t="s">
        <v>691</v>
      </c>
      <c r="D977" s="4">
        <v>1325.8512000000001</v>
      </c>
      <c r="E977" s="151" t="s">
        <v>844</v>
      </c>
      <c r="F977" s="151" t="s">
        <v>845</v>
      </c>
      <c r="G977" s="4" t="s">
        <v>904</v>
      </c>
      <c r="H977" s="70" t="s">
        <v>704</v>
      </c>
      <c r="I977" s="20">
        <v>3708838.7019159999</v>
      </c>
      <c r="J977" s="20">
        <v>3417197.7697410001</v>
      </c>
      <c r="K977" s="20">
        <v>291640.93217500002</v>
      </c>
      <c r="L977" s="20">
        <v>131910.48431299999</v>
      </c>
      <c r="M977" s="20">
        <v>69733.928157000002</v>
      </c>
      <c r="N977" s="20">
        <v>198594.93483099999</v>
      </c>
      <c r="O977" s="153">
        <v>85704.846487999996</v>
      </c>
      <c r="P977" s="21">
        <v>607.62893829051109</v>
      </c>
      <c r="Q977" s="20">
        <v>1887610.3498239999</v>
      </c>
      <c r="R977" s="20">
        <v>2021359.4168209999</v>
      </c>
      <c r="S977" s="20">
        <v>5396004.8516819999</v>
      </c>
      <c r="T977" s="20">
        <v>161901.47279100001</v>
      </c>
      <c r="U977" s="20">
        <v>6859843.7516120002</v>
      </c>
      <c r="V977" s="20">
        <v>891077.97348000004</v>
      </c>
      <c r="W977" s="20">
        <v>4906233.3552689999</v>
      </c>
      <c r="X977" s="20">
        <v>37774.737986</v>
      </c>
      <c r="Y977" s="20">
        <v>5126680.7081169998</v>
      </c>
      <c r="Z977" s="20">
        <v>1733163.0434950001</v>
      </c>
      <c r="AA977" s="21">
        <v>12287.753413696048</v>
      </c>
      <c r="AB977" s="22">
        <v>7.8634029574900954E-2</v>
      </c>
      <c r="AC977" s="22">
        <v>2.3108270101831214E-2</v>
      </c>
      <c r="AD977" s="23">
        <v>1.2493702421117121E-2</v>
      </c>
      <c r="AE977" s="23">
        <v>4.9449961911934362E-2</v>
      </c>
      <c r="AF977" s="24">
        <v>2.8478954230698204</v>
      </c>
      <c r="AG977" s="27">
        <v>9.9826376152087171E-2</v>
      </c>
      <c r="AH977" s="27">
        <v>1.0998263761520872</v>
      </c>
      <c r="AI977" s="27">
        <v>0.71508920342938742</v>
      </c>
      <c r="AJ977" s="27">
        <v>7.5725899303632014</v>
      </c>
      <c r="AK977" s="27">
        <v>1.8103300662976436</v>
      </c>
      <c r="AL977" s="27">
        <v>1.8348239660163483</v>
      </c>
      <c r="AM977" s="27">
        <v>22.907998537504174</v>
      </c>
      <c r="AN977" s="23">
        <v>0.74734657140146621</v>
      </c>
      <c r="AO977" s="23">
        <v>2.1795259325300156E-2</v>
      </c>
      <c r="AP977" s="23">
        <v>2.9579910138049224</v>
      </c>
      <c r="AQ977" s="24">
        <v>62.400000000000006</v>
      </c>
      <c r="AR977" s="65" t="s">
        <v>73</v>
      </c>
      <c r="AS977" s="157">
        <v>0.3</v>
      </c>
    </row>
    <row r="978" spans="1:45" ht="18" customHeight="1" x14ac:dyDescent="0.25">
      <c r="A978" s="16">
        <v>977</v>
      </c>
      <c r="B978" s="149" t="s">
        <v>1294</v>
      </c>
      <c r="C978" s="149" t="s">
        <v>691</v>
      </c>
      <c r="D978" s="4">
        <v>10.882937999999999</v>
      </c>
      <c r="E978" s="151" t="s">
        <v>833</v>
      </c>
      <c r="F978" s="151" t="s">
        <v>835</v>
      </c>
      <c r="G978" s="4" t="s">
        <v>836</v>
      </c>
      <c r="H978" s="70" t="s">
        <v>704</v>
      </c>
      <c r="I978" s="20">
        <v>899.272289</v>
      </c>
      <c r="J978" s="20">
        <v>818.40446099999997</v>
      </c>
      <c r="K978" s="20">
        <v>80.867828000000003</v>
      </c>
      <c r="L978" s="20">
        <v>-1234.945921</v>
      </c>
      <c r="M978" s="20">
        <v>47.937748999999997</v>
      </c>
      <c r="N978" s="20">
        <v>-1184.650032</v>
      </c>
      <c r="O978" s="153">
        <v>-1232.5877809999999</v>
      </c>
      <c r="P978" s="21">
        <v>-373.75382247881959</v>
      </c>
      <c r="Q978" s="20">
        <v>1370.541346</v>
      </c>
      <c r="R978" s="20">
        <v>918.95455000000004</v>
      </c>
      <c r="S978" s="20">
        <v>11861.857959999999</v>
      </c>
      <c r="T978" s="20">
        <v>8097.1556350000001</v>
      </c>
      <c r="U978" s="20">
        <v>28607.297358</v>
      </c>
      <c r="V978" s="20">
        <v>1200</v>
      </c>
      <c r="W978" s="20">
        <v>11286.730262999999</v>
      </c>
      <c r="X978" s="20">
        <v>0</v>
      </c>
      <c r="Y978" s="20">
        <v>11286.730262999999</v>
      </c>
      <c r="Z978" s="20">
        <v>17320.567094999999</v>
      </c>
      <c r="AA978" s="21">
        <v>5252.0625784599706</v>
      </c>
      <c r="AB978" s="22">
        <v>8.9925853369646092E-2</v>
      </c>
      <c r="AC978" s="22">
        <v>-1.3706502425095854</v>
      </c>
      <c r="AD978" s="23">
        <v>-4.3086481242007577E-2</v>
      </c>
      <c r="AE978" s="23">
        <v>-7.1163246228572757E-2</v>
      </c>
      <c r="AF978" s="24">
        <v>-24.712258224723904</v>
      </c>
      <c r="AG978" s="27">
        <v>5.0956094776657808E-2</v>
      </c>
      <c r="AH978" s="27">
        <v>1.0509560947766579</v>
      </c>
      <c r="AI978" s="27">
        <v>0.92952665382573074</v>
      </c>
      <c r="AJ978" s="27">
        <v>1.5636045589367611</v>
      </c>
      <c r="AK978" s="27">
        <v>0.59713956342036545</v>
      </c>
      <c r="AL978" s="27">
        <v>0.97858189939861551</v>
      </c>
      <c r="AM978" s="27">
        <v>0.11106026974619218</v>
      </c>
      <c r="AN978" s="23">
        <v>0.39454025040375501</v>
      </c>
      <c r="AO978" s="23">
        <v>0</v>
      </c>
      <c r="AP978" s="23">
        <v>0.6516374551187869</v>
      </c>
      <c r="AQ978" s="24">
        <v>52</v>
      </c>
      <c r="AR978" s="65" t="s">
        <v>78</v>
      </c>
      <c r="AS978" s="157">
        <v>0.2</v>
      </c>
    </row>
    <row r="979" spans="1:45" ht="18" customHeight="1" x14ac:dyDescent="0.25">
      <c r="A979" s="16">
        <v>978</v>
      </c>
      <c r="B979" s="149" t="s">
        <v>1295</v>
      </c>
      <c r="C979" s="149" t="s">
        <v>691</v>
      </c>
      <c r="D979" s="4">
        <v>26.6616</v>
      </c>
      <c r="E979" s="151" t="s">
        <v>848</v>
      </c>
      <c r="F979" s="151" t="s">
        <v>887</v>
      </c>
      <c r="G979" s="4" t="s">
        <v>882</v>
      </c>
      <c r="H979" s="70" t="s">
        <v>704</v>
      </c>
      <c r="I979" s="20">
        <v>3428.1461650000001</v>
      </c>
      <c r="J979" s="20">
        <v>792.20479899999998</v>
      </c>
      <c r="K979" s="20">
        <v>2635.941366</v>
      </c>
      <c r="L979" s="20">
        <v>1985.2276159999999</v>
      </c>
      <c r="M979" s="20">
        <v>0</v>
      </c>
      <c r="N979" s="20">
        <v>3809.1441329999998</v>
      </c>
      <c r="O979" s="153">
        <v>3046.7248970000001</v>
      </c>
      <c r="P979" s="21">
        <v>1599.8345394875025</v>
      </c>
      <c r="Q979" s="20">
        <v>0</v>
      </c>
      <c r="R979" s="20">
        <v>21.46</v>
      </c>
      <c r="S979" s="20">
        <v>14464.724419</v>
      </c>
      <c r="T979" s="20">
        <v>2577.2056349999998</v>
      </c>
      <c r="U979" s="20">
        <v>32675.603053999999</v>
      </c>
      <c r="V979" s="20">
        <v>0</v>
      </c>
      <c r="W979" s="20">
        <v>2905.7161700000001</v>
      </c>
      <c r="X979" s="20">
        <v>0</v>
      </c>
      <c r="Y979" s="20">
        <v>2905.7161700000001</v>
      </c>
      <c r="Z979" s="20">
        <v>29769.886884</v>
      </c>
      <c r="AA979" s="21">
        <v>15632.160724637681</v>
      </c>
      <c r="AB979" s="22">
        <v>0.76891160386097479</v>
      </c>
      <c r="AC979" s="22">
        <v>0.88873832980222411</v>
      </c>
      <c r="AD979" s="23">
        <v>9.3241581248399749E-2</v>
      </c>
      <c r="AE979" s="23">
        <v>0.1023425083498547</v>
      </c>
      <c r="AF979" s="24">
        <v>100</v>
      </c>
      <c r="AG979" s="27">
        <v>3.9780238580563085</v>
      </c>
      <c r="AH979" s="27">
        <v>4.9780238580563081</v>
      </c>
      <c r="AI979" s="27">
        <v>4.9780238580563081</v>
      </c>
      <c r="AJ979" s="27">
        <v>0.29657788031222987</v>
      </c>
      <c r="AK979" s="27">
        <v>100</v>
      </c>
      <c r="AL979" s="27">
        <v>159.74586043802424</v>
      </c>
      <c r="AM979" s="27">
        <v>1.3301795240720093</v>
      </c>
      <c r="AN979" s="23">
        <v>8.8926168101564562E-2</v>
      </c>
      <c r="AO979" s="23">
        <v>0</v>
      </c>
      <c r="AP979" s="23">
        <v>9.7605885481603705E-2</v>
      </c>
      <c r="AQ979" s="24">
        <v>87.600000000000009</v>
      </c>
      <c r="AR979" s="65" t="s">
        <v>64</v>
      </c>
      <c r="AS979" s="157">
        <v>0.5</v>
      </c>
    </row>
    <row r="980" spans="1:45" ht="18" customHeight="1" x14ac:dyDescent="0.25">
      <c r="A980" s="16">
        <v>979</v>
      </c>
      <c r="B980" s="149" t="s">
        <v>1296</v>
      </c>
      <c r="C980" s="149" t="s">
        <v>691</v>
      </c>
      <c r="D980" s="4">
        <v>75.2</v>
      </c>
      <c r="E980" s="151" t="s">
        <v>833</v>
      </c>
      <c r="F980" s="151" t="s">
        <v>835</v>
      </c>
      <c r="G980" s="4" t="s">
        <v>836</v>
      </c>
      <c r="H980" s="70" t="s">
        <v>704</v>
      </c>
      <c r="I980" s="20">
        <v>277558.33595500002</v>
      </c>
      <c r="J980" s="20">
        <v>262190.596724</v>
      </c>
      <c r="K980" s="20">
        <v>15367.739230999994</v>
      </c>
      <c r="L980" s="20">
        <v>6116.5470150000001</v>
      </c>
      <c r="M980" s="20">
        <v>8667.0019530000009</v>
      </c>
      <c r="N980" s="20">
        <v>9329.5482650000013</v>
      </c>
      <c r="O980" s="153">
        <v>662.54631199999994</v>
      </c>
      <c r="P980" s="21">
        <v>41.409144499999996</v>
      </c>
      <c r="Q980" s="20">
        <v>18688.07231</v>
      </c>
      <c r="R980" s="20">
        <v>22885.197003000001</v>
      </c>
      <c r="S980" s="20">
        <v>51342.439083999998</v>
      </c>
      <c r="T980" s="20">
        <v>242161.61436499999</v>
      </c>
      <c r="U980" s="20">
        <v>302532.77144099999</v>
      </c>
      <c r="V980" s="20">
        <v>39872.645396</v>
      </c>
      <c r="W980" s="20">
        <v>152284.98318400001</v>
      </c>
      <c r="X980" s="20">
        <v>39872.645395</v>
      </c>
      <c r="Y980" s="20">
        <v>192157.62857900001</v>
      </c>
      <c r="Z980" s="20">
        <v>110375.14286199999</v>
      </c>
      <c r="AA980" s="21">
        <v>6898.4464288749996</v>
      </c>
      <c r="AB980" s="22">
        <v>5.5367601113920556E-2</v>
      </c>
      <c r="AC980" s="22">
        <v>2.3870524721239764E-3</v>
      </c>
      <c r="AD980" s="23">
        <v>2.1899984879132669E-3</v>
      </c>
      <c r="AE980" s="23">
        <v>6.0026768239690468E-3</v>
      </c>
      <c r="AF980" s="24">
        <v>1.07644469397756</v>
      </c>
      <c r="AG980" s="27">
        <v>-0.66285290899651661</v>
      </c>
      <c r="AH980" s="27">
        <v>0.33714709100348345</v>
      </c>
      <c r="AI980" s="27">
        <v>0.21442932908588236</v>
      </c>
      <c r="AJ980" s="27">
        <v>-2.7496665398093527</v>
      </c>
      <c r="AK980" s="27">
        <v>14.029836377703957</v>
      </c>
      <c r="AL980" s="27">
        <v>12.12829131069377</v>
      </c>
      <c r="AM980" s="27">
        <v>1.1461698282893342</v>
      </c>
      <c r="AN980" s="23">
        <v>0.63516301941019515</v>
      </c>
      <c r="AO980" s="23">
        <v>0.36124660282299281</v>
      </c>
      <c r="AP980" s="23">
        <v>1.740950213937672</v>
      </c>
      <c r="AQ980" s="24">
        <v>50</v>
      </c>
      <c r="AR980" s="65" t="s">
        <v>78</v>
      </c>
      <c r="AS980" s="157">
        <v>0.2</v>
      </c>
    </row>
    <row r="981" spans="1:45" ht="18" customHeight="1" x14ac:dyDescent="0.25">
      <c r="A981" s="16">
        <v>980</v>
      </c>
      <c r="B981" s="149" t="s">
        <v>1297</v>
      </c>
      <c r="C981" s="149" t="s">
        <v>691</v>
      </c>
      <c r="D981" s="4">
        <v>209.72967459999998</v>
      </c>
      <c r="E981" s="151" t="s">
        <v>874</v>
      </c>
      <c r="F981" s="151" t="s">
        <v>878</v>
      </c>
      <c r="G981" s="4" t="s">
        <v>873</v>
      </c>
      <c r="H981" s="70" t="s">
        <v>704</v>
      </c>
      <c r="I981" s="20">
        <v>55030.77792</v>
      </c>
      <c r="J981" s="20">
        <v>44716.787804</v>
      </c>
      <c r="K981" s="20">
        <v>10313.990116000003</v>
      </c>
      <c r="L981" s="20">
        <v>2498.3239359999998</v>
      </c>
      <c r="M981" s="20">
        <v>0</v>
      </c>
      <c r="N981" s="20">
        <v>4469.5297499999997</v>
      </c>
      <c r="O981" s="153">
        <v>3549.985768</v>
      </c>
      <c r="P981" s="21">
        <v>531.49156564418763</v>
      </c>
      <c r="Q981" s="20">
        <v>6818.0067609999996</v>
      </c>
      <c r="R981" s="20">
        <v>15655.140598</v>
      </c>
      <c r="S981" s="20">
        <v>58021.497023000004</v>
      </c>
      <c r="T981" s="20">
        <v>246348.67589099999</v>
      </c>
      <c r="U981" s="20">
        <v>328288.59210000001</v>
      </c>
      <c r="V981" s="20">
        <v>0</v>
      </c>
      <c r="W981" s="20">
        <v>5513.5089349999998</v>
      </c>
      <c r="X981" s="20">
        <v>0</v>
      </c>
      <c r="Y981" s="20">
        <v>255374.85057800001</v>
      </c>
      <c r="Z981" s="20">
        <v>72913.741521999997</v>
      </c>
      <c r="AA981" s="21">
        <v>10916.392676226467</v>
      </c>
      <c r="AB981" s="22">
        <v>0.18742221182106092</v>
      </c>
      <c r="AC981" s="22">
        <v>6.4509096585200515E-2</v>
      </c>
      <c r="AD981" s="23">
        <v>1.0813612941258216E-2</v>
      </c>
      <c r="AE981" s="23">
        <v>4.8687472263769044E-2</v>
      </c>
      <c r="AF981" s="24">
        <v>100</v>
      </c>
      <c r="AG981" s="27">
        <v>9.5235155518978054</v>
      </c>
      <c r="AH981" s="27">
        <v>10.523515551897805</v>
      </c>
      <c r="AI981" s="27">
        <v>9.286915259528822</v>
      </c>
      <c r="AJ981" s="27">
        <v>1.0480458292892876</v>
      </c>
      <c r="AK981" s="27">
        <v>6.5586306044438967</v>
      </c>
      <c r="AL981" s="27">
        <v>3.5151889933860052</v>
      </c>
      <c r="AM981" s="27">
        <v>0.22338572643414184</v>
      </c>
      <c r="AN981" s="23">
        <v>0.77789742538543727</v>
      </c>
      <c r="AO981" s="23">
        <v>0</v>
      </c>
      <c r="AP981" s="23">
        <v>3.5024241692623428</v>
      </c>
      <c r="AQ981" s="24">
        <v>74</v>
      </c>
      <c r="AR981" s="65" t="s">
        <v>68</v>
      </c>
      <c r="AS981" s="157">
        <v>0.3</v>
      </c>
    </row>
    <row r="982" spans="1:45" ht="18" customHeight="1" x14ac:dyDescent="0.25">
      <c r="A982" s="16">
        <v>981</v>
      </c>
      <c r="B982" s="149" t="s">
        <v>1298</v>
      </c>
      <c r="C982" s="149" t="s">
        <v>691</v>
      </c>
      <c r="D982" s="4">
        <v>512.87274000000002</v>
      </c>
      <c r="E982" s="151" t="s">
        <v>844</v>
      </c>
      <c r="F982" s="151" t="s">
        <v>845</v>
      </c>
      <c r="G982" s="4" t="s">
        <v>904</v>
      </c>
      <c r="H982" s="70" t="s">
        <v>704</v>
      </c>
      <c r="I982" s="20">
        <v>134417.49905000001</v>
      </c>
      <c r="J982" s="20">
        <v>84056.427431000004</v>
      </c>
      <c r="K982" s="20">
        <v>50361.071619000002</v>
      </c>
      <c r="L982" s="20">
        <v>41375.846610000001</v>
      </c>
      <c r="M982" s="20" t="e">
        <v>#N/A</v>
      </c>
      <c r="N982" s="20" t="e">
        <v>#N/A</v>
      </c>
      <c r="O982" s="153">
        <v>80360.130575999996</v>
      </c>
      <c r="P982" s="21">
        <v>4700.5889166189645</v>
      </c>
      <c r="Q982" s="20">
        <v>3805.8875159999998</v>
      </c>
      <c r="R982" s="20">
        <v>67394.078276</v>
      </c>
      <c r="S982" s="20">
        <v>380419.23601599998</v>
      </c>
      <c r="T982" s="20">
        <v>199917.981486</v>
      </c>
      <c r="U982" s="20">
        <v>712631.12060100003</v>
      </c>
      <c r="V982" s="20">
        <v>83.433045000000007</v>
      </c>
      <c r="W982" s="20">
        <v>104883.116998</v>
      </c>
      <c r="X982" s="20">
        <v>11718.972037</v>
      </c>
      <c r="Y982" s="20">
        <v>121426.82149</v>
      </c>
      <c r="Z982" s="20">
        <v>591204.29911100003</v>
      </c>
      <c r="AA982" s="21">
        <v>34581.929570540247</v>
      </c>
      <c r="AB982" s="22">
        <v>0.3746615728973422</v>
      </c>
      <c r="AC982" s="22">
        <v>0.59783979871629656</v>
      </c>
      <c r="AD982" s="23">
        <v>0.11276539608349968</v>
      </c>
      <c r="AE982" s="23">
        <v>0.13592616071438984</v>
      </c>
      <c r="AF982" s="24" t="e">
        <v>#N/A</v>
      </c>
      <c r="AG982" s="27">
        <v>2.6270779025689532</v>
      </c>
      <c r="AH982" s="27">
        <v>3.6270779025689532</v>
      </c>
      <c r="AI982" s="27">
        <v>3.5907909612104829</v>
      </c>
      <c r="AJ982" s="27">
        <v>0.48783985028554067</v>
      </c>
      <c r="AK982" s="27">
        <v>22.085893783677449</v>
      </c>
      <c r="AL982" s="27">
        <v>1.9945001473203323</v>
      </c>
      <c r="AM982" s="27">
        <v>0.67236322641349344</v>
      </c>
      <c r="AN982" s="23">
        <v>0.17039225200773472</v>
      </c>
      <c r="AO982" s="23">
        <v>1.9822203685971058E-2</v>
      </c>
      <c r="AP982" s="23">
        <v>0.20538893521679522</v>
      </c>
      <c r="AQ982" s="24" t="e">
        <v>#N/A</v>
      </c>
      <c r="AR982" s="65" t="e">
        <v>#N/A</v>
      </c>
      <c r="AS982" s="157" t="e">
        <v>#N/A</v>
      </c>
    </row>
    <row r="983" spans="1:45" ht="18" customHeight="1" x14ac:dyDescent="0.25">
      <c r="A983" s="16">
        <v>982</v>
      </c>
      <c r="B983" s="149" t="s">
        <v>1299</v>
      </c>
      <c r="C983" s="149" t="s">
        <v>691</v>
      </c>
      <c r="D983" s="4">
        <v>52.32</v>
      </c>
      <c r="E983" s="151" t="s">
        <v>844</v>
      </c>
      <c r="F983" s="151" t="s">
        <v>845</v>
      </c>
      <c r="G983" s="4" t="s">
        <v>904</v>
      </c>
      <c r="H983" s="70" t="s">
        <v>704</v>
      </c>
      <c r="I983" s="20">
        <v>15089.636114999999</v>
      </c>
      <c r="J983" s="20">
        <v>2528.742827</v>
      </c>
      <c r="K983" s="20">
        <v>12560.893287999999</v>
      </c>
      <c r="L983" s="20">
        <v>-2543.303711</v>
      </c>
      <c r="M983" s="20">
        <v>626.27006300000005</v>
      </c>
      <c r="N983" s="20">
        <v>-94.529741999999942</v>
      </c>
      <c r="O983" s="153">
        <v>-639.26767500000005</v>
      </c>
      <c r="P983" s="21">
        <v>-122.184188646789</v>
      </c>
      <c r="Q983" s="20">
        <v>33211.263497</v>
      </c>
      <c r="R983" s="20">
        <v>17563.507594999999</v>
      </c>
      <c r="S983" s="20">
        <v>134798.769872</v>
      </c>
      <c r="T983" s="20">
        <v>7766.593629</v>
      </c>
      <c r="U983" s="20">
        <v>208832.41500199999</v>
      </c>
      <c r="V983" s="20">
        <v>698</v>
      </c>
      <c r="W983" s="20">
        <v>120518.03163899999</v>
      </c>
      <c r="X983" s="20">
        <v>0</v>
      </c>
      <c r="Y983" s="20">
        <v>138203.12761600001</v>
      </c>
      <c r="Z983" s="20">
        <v>70629.287385999996</v>
      </c>
      <c r="AA983" s="21">
        <v>13499.481534021406</v>
      </c>
      <c r="AB983" s="22">
        <v>0.8324185681001095</v>
      </c>
      <c r="AC983" s="22">
        <v>-4.2364684617181049E-2</v>
      </c>
      <c r="AD983" s="23">
        <v>-3.0611515697593103E-3</v>
      </c>
      <c r="AE983" s="23">
        <v>-9.0510282442225875E-3</v>
      </c>
      <c r="AF983" s="24">
        <v>-0.15094086015732153</v>
      </c>
      <c r="AG983" s="27">
        <v>0.11849461892786774</v>
      </c>
      <c r="AH983" s="27">
        <v>1.1184946189278677</v>
      </c>
      <c r="AI983" s="27">
        <v>0.84292371019878143</v>
      </c>
      <c r="AJ983" s="27">
        <v>1.0566425816930656</v>
      </c>
      <c r="AK983" s="27">
        <v>7.6141120834756063E-2</v>
      </c>
      <c r="AL983" s="27">
        <v>0.85914707147083391</v>
      </c>
      <c r="AM983" s="27">
        <v>1.9428898737093947</v>
      </c>
      <c r="AN983" s="23">
        <v>0.6617896345961255</v>
      </c>
      <c r="AO983" s="23">
        <v>0</v>
      </c>
      <c r="AP983" s="23">
        <v>1.9567396575969755</v>
      </c>
      <c r="AQ983" s="24">
        <v>53.600000000000009</v>
      </c>
      <c r="AR983" s="65" t="s">
        <v>77</v>
      </c>
      <c r="AS983" s="157">
        <v>0.2</v>
      </c>
    </row>
    <row r="984" spans="1:45" ht="18" customHeight="1" x14ac:dyDescent="0.25">
      <c r="A984" s="16">
        <v>983</v>
      </c>
      <c r="B984" s="149" t="s">
        <v>1300</v>
      </c>
      <c r="C984" s="149" t="s">
        <v>691</v>
      </c>
      <c r="D984" s="4">
        <v>105.075</v>
      </c>
      <c r="E984" s="151" t="s">
        <v>844</v>
      </c>
      <c r="F984" s="151" t="s">
        <v>856</v>
      </c>
      <c r="G984" s="4" t="s">
        <v>862</v>
      </c>
      <c r="H984" s="70" t="s">
        <v>704</v>
      </c>
      <c r="I984" s="20">
        <v>178461.25890300001</v>
      </c>
      <c r="J984" s="20">
        <v>160573.14467400001</v>
      </c>
      <c r="K984" s="20">
        <v>17888.114228999988</v>
      </c>
      <c r="L984" s="20">
        <v>4656.3712930000002</v>
      </c>
      <c r="M984" s="20">
        <v>56.507980000000003</v>
      </c>
      <c r="N984" s="20">
        <v>7119.4203200000002</v>
      </c>
      <c r="O984" s="153">
        <v>5642.6095189999996</v>
      </c>
      <c r="P984" s="21">
        <v>2507.826452888889</v>
      </c>
      <c r="Q984" s="20">
        <v>4305.5825379999997</v>
      </c>
      <c r="R984" s="20">
        <v>58442.197904000001</v>
      </c>
      <c r="S984" s="20">
        <v>114056.14893900001</v>
      </c>
      <c r="T984" s="20">
        <v>4989.3480479999998</v>
      </c>
      <c r="U984" s="20">
        <v>119718.534115</v>
      </c>
      <c r="V984" s="20">
        <v>558.13253099999997</v>
      </c>
      <c r="W984" s="20">
        <v>87773.804715000006</v>
      </c>
      <c r="X984" s="20">
        <v>0</v>
      </c>
      <c r="Y984" s="20">
        <v>89829.351569999999</v>
      </c>
      <c r="Z984" s="20">
        <v>29889.182545</v>
      </c>
      <c r="AA984" s="21">
        <v>13284.081131111112</v>
      </c>
      <c r="AB984" s="22">
        <v>0.10023527985265872</v>
      </c>
      <c r="AC984" s="22">
        <v>3.1618120110129655E-2</v>
      </c>
      <c r="AD984" s="23">
        <v>4.7132297105975128E-2</v>
      </c>
      <c r="AE984" s="23">
        <v>0.18878433729342395</v>
      </c>
      <c r="AF984" s="24">
        <v>125.98964464841957</v>
      </c>
      <c r="AG984" s="27">
        <v>0.29943266455565309</v>
      </c>
      <c r="AH984" s="27">
        <v>1.2994326645556531</v>
      </c>
      <c r="AI984" s="27">
        <v>1.2503795039688452</v>
      </c>
      <c r="AJ984" s="27">
        <v>6.7901575819114424</v>
      </c>
      <c r="AK984" s="27">
        <v>37.294174076753009</v>
      </c>
      <c r="AL984" s="27">
        <v>3.0536370174877603</v>
      </c>
      <c r="AM984" s="27">
        <v>35.768452548532252</v>
      </c>
      <c r="AN984" s="23">
        <v>0.75033788405487112</v>
      </c>
      <c r="AO984" s="23">
        <v>0</v>
      </c>
      <c r="AP984" s="23">
        <v>3.005413461367048</v>
      </c>
      <c r="AQ984" s="24">
        <v>62.4</v>
      </c>
      <c r="AR984" s="65" t="s">
        <v>73</v>
      </c>
      <c r="AS984" s="157">
        <v>0.3</v>
      </c>
    </row>
    <row r="985" spans="1:45" ht="18" customHeight="1" x14ac:dyDescent="0.25">
      <c r="A985" s="16">
        <v>984</v>
      </c>
      <c r="B985" s="149" t="s">
        <v>1301</v>
      </c>
      <c r="C985" s="149" t="s">
        <v>691</v>
      </c>
      <c r="D985" s="4">
        <v>67.217647499999998</v>
      </c>
      <c r="E985" s="151" t="s">
        <v>795</v>
      </c>
      <c r="F985" s="151" t="s">
        <v>852</v>
      </c>
      <c r="G985" s="4" t="s">
        <v>850</v>
      </c>
      <c r="H985" s="70" t="s">
        <v>704</v>
      </c>
      <c r="I985" s="20">
        <v>29900.756739</v>
      </c>
      <c r="J985" s="20">
        <v>-1784.877209</v>
      </c>
      <c r="K985" s="20">
        <v>31685.633947999999</v>
      </c>
      <c r="L985" s="20">
        <v>14742.864186000001</v>
      </c>
      <c r="M985" s="20">
        <v>408.67899899999998</v>
      </c>
      <c r="N985" s="20">
        <v>19910.027439000001</v>
      </c>
      <c r="O985" s="153">
        <v>15387.817752999999</v>
      </c>
      <c r="P985" s="21">
        <v>1716.9394859809695</v>
      </c>
      <c r="Q985" s="20">
        <v>53760.671326999996</v>
      </c>
      <c r="R985" s="20">
        <v>27120.535479999999</v>
      </c>
      <c r="S985" s="20">
        <v>154394.19526199999</v>
      </c>
      <c r="T985" s="20">
        <v>7666.2212179999997</v>
      </c>
      <c r="U985" s="20">
        <v>169205.099548</v>
      </c>
      <c r="V985" s="20">
        <v>0</v>
      </c>
      <c r="W985" s="20">
        <v>39572.333992</v>
      </c>
      <c r="X985" s="20">
        <v>0</v>
      </c>
      <c r="Y985" s="20">
        <v>40021.817991999997</v>
      </c>
      <c r="Z985" s="20">
        <v>129183.281556</v>
      </c>
      <c r="AA985" s="21">
        <v>14413.991677855134</v>
      </c>
      <c r="AB985" s="22">
        <v>1.059693379153577</v>
      </c>
      <c r="AC985" s="22">
        <v>0.51462970945245146</v>
      </c>
      <c r="AD985" s="23">
        <v>9.094180845675276E-2</v>
      </c>
      <c r="AE985" s="23">
        <v>0.11911617020140097</v>
      </c>
      <c r="AF985" s="24">
        <v>48.71800970374796</v>
      </c>
      <c r="AG985" s="27">
        <v>2.9015690935291447</v>
      </c>
      <c r="AH985" s="27">
        <v>3.9015690935291447</v>
      </c>
      <c r="AI985" s="27">
        <v>2.5430272562478682</v>
      </c>
      <c r="AJ985" s="27">
        <v>0.26040996381942733</v>
      </c>
      <c r="AK985" s="27">
        <v>-3.320042635151374E-2</v>
      </c>
      <c r="AL985" s="27">
        <v>1.1025135090363636</v>
      </c>
      <c r="AM985" s="27">
        <v>3.9003253217888032</v>
      </c>
      <c r="AN985" s="23">
        <v>0.23652843855717617</v>
      </c>
      <c r="AO985" s="23">
        <v>0</v>
      </c>
      <c r="AP985" s="23">
        <v>0.30980648199938188</v>
      </c>
      <c r="AQ985" s="24">
        <v>81.599999999999994</v>
      </c>
      <c r="AR985" s="65" t="s">
        <v>64</v>
      </c>
      <c r="AS985" s="157">
        <v>0.5</v>
      </c>
    </row>
    <row r="986" spans="1:45" ht="18" customHeight="1" x14ac:dyDescent="0.25">
      <c r="A986" s="16">
        <v>985</v>
      </c>
      <c r="B986" s="149" t="s">
        <v>1302</v>
      </c>
      <c r="C986" s="149" t="s">
        <v>691</v>
      </c>
      <c r="D986" s="4">
        <v>71</v>
      </c>
      <c r="E986" s="151" t="s">
        <v>795</v>
      </c>
      <c r="F986" s="151" t="s">
        <v>852</v>
      </c>
      <c r="G986" s="4" t="s">
        <v>850</v>
      </c>
      <c r="H986" s="70" t="s">
        <v>704</v>
      </c>
      <c r="I986" s="20">
        <v>162030.29726399999</v>
      </c>
      <c r="J986" s="20">
        <v>127776.61893</v>
      </c>
      <c r="K986" s="20">
        <v>34253.678333999989</v>
      </c>
      <c r="L986" s="20">
        <v>17241.583497</v>
      </c>
      <c r="M986" s="20">
        <v>122.780756</v>
      </c>
      <c r="N986" s="20">
        <v>19482.775162000002</v>
      </c>
      <c r="O986" s="153">
        <v>14938.446725</v>
      </c>
      <c r="P986" s="21">
        <v>1493.8446724999999</v>
      </c>
      <c r="Q986" s="20">
        <v>359196.73123999999</v>
      </c>
      <c r="R986" s="20">
        <v>3902.7761369999998</v>
      </c>
      <c r="S986" s="20">
        <v>413018.55880200001</v>
      </c>
      <c r="T986" s="20">
        <v>1753.9004890000001</v>
      </c>
      <c r="U986" s="20">
        <v>440854.352166</v>
      </c>
      <c r="V986" s="20">
        <v>0</v>
      </c>
      <c r="W986" s="20">
        <v>197042.38779499999</v>
      </c>
      <c r="X986" s="20">
        <v>0</v>
      </c>
      <c r="Y986" s="20">
        <v>311812.17958699999</v>
      </c>
      <c r="Z986" s="20">
        <v>129042.17257900001</v>
      </c>
      <c r="AA986" s="21">
        <v>12904.2172579</v>
      </c>
      <c r="AB986" s="22">
        <v>0.2114029222460144</v>
      </c>
      <c r="AC986" s="22">
        <v>9.2195391709122262E-2</v>
      </c>
      <c r="AD986" s="23">
        <v>3.3885220031524277E-2</v>
      </c>
      <c r="AE986" s="23">
        <v>0.11576406709872029</v>
      </c>
      <c r="AF986" s="24">
        <v>158.67938752551746</v>
      </c>
      <c r="AG986" s="27">
        <v>1.0960898993555563</v>
      </c>
      <c r="AH986" s="27">
        <v>2.0960898993555563</v>
      </c>
      <c r="AI986" s="27">
        <v>0.27314847411408483</v>
      </c>
      <c r="AJ986" s="27">
        <v>0.75022302927459716</v>
      </c>
      <c r="AK986" s="27">
        <v>0.35572879098564258</v>
      </c>
      <c r="AL986" s="27">
        <v>41.516677251324495</v>
      </c>
      <c r="AM986" s="27">
        <v>92.382833735557497</v>
      </c>
      <c r="AN986" s="23">
        <v>0.70729069148349866</v>
      </c>
      <c r="AO986" s="23">
        <v>0</v>
      </c>
      <c r="AP986" s="23">
        <v>2.4163587248665364</v>
      </c>
      <c r="AQ986" s="24">
        <v>68.400000000000006</v>
      </c>
      <c r="AR986" s="65" t="s">
        <v>71</v>
      </c>
      <c r="AS986" s="157">
        <v>0.3</v>
      </c>
    </row>
    <row r="987" spans="1:45" ht="18" customHeight="1" x14ac:dyDescent="0.25">
      <c r="A987" s="16">
        <v>986</v>
      </c>
      <c r="B987" s="149" t="s">
        <v>1303</v>
      </c>
      <c r="C987" s="149" t="s">
        <v>691</v>
      </c>
      <c r="D987" s="4">
        <v>187</v>
      </c>
      <c r="E987" s="151" t="s">
        <v>829</v>
      </c>
      <c r="F987" s="151" t="s">
        <v>866</v>
      </c>
      <c r="G987" s="4" t="s">
        <v>867</v>
      </c>
      <c r="H987" s="70" t="s">
        <v>704</v>
      </c>
      <c r="I987" s="20">
        <v>1733517.615312</v>
      </c>
      <c r="J987" s="20">
        <v>1588538.053514</v>
      </c>
      <c r="K987" s="20">
        <v>144979.56179799992</v>
      </c>
      <c r="L987" s="20">
        <v>46842.192683000001</v>
      </c>
      <c r="M987" s="20">
        <v>35501.381148</v>
      </c>
      <c r="N987" s="20">
        <v>71737.689459000001</v>
      </c>
      <c r="O987" s="153">
        <v>29462.885697000002</v>
      </c>
      <c r="P987" s="21">
        <v>2946.2885697000002</v>
      </c>
      <c r="Q987" s="20">
        <v>275490.64832899999</v>
      </c>
      <c r="R987" s="20">
        <v>212189.947629</v>
      </c>
      <c r="S987" s="20">
        <v>545192.19124199997</v>
      </c>
      <c r="T987" s="20">
        <v>232111.56443200001</v>
      </c>
      <c r="U987" s="20">
        <v>794427.81491399999</v>
      </c>
      <c r="V987" s="20">
        <v>256055.339985</v>
      </c>
      <c r="W987" s="20">
        <v>425029.50656399998</v>
      </c>
      <c r="X987" s="20">
        <v>156965.487108</v>
      </c>
      <c r="Y987" s="20">
        <v>581994.99367200001</v>
      </c>
      <c r="Z987" s="20">
        <v>212432.82124200001</v>
      </c>
      <c r="AA987" s="21">
        <v>21243.282124199999</v>
      </c>
      <c r="AB987" s="22">
        <v>8.3633163296068597E-2</v>
      </c>
      <c r="AC987" s="22">
        <v>1.6996011714422207E-2</v>
      </c>
      <c r="AD987" s="23">
        <v>3.708692614216872E-2</v>
      </c>
      <c r="AE987" s="23">
        <v>0.13869271953713952</v>
      </c>
      <c r="AF987" s="24">
        <v>2.0207013682069492</v>
      </c>
      <c r="AG987" s="27">
        <v>0.28271610046420664</v>
      </c>
      <c r="AH987" s="27">
        <v>1.2827161004642067</v>
      </c>
      <c r="AI987" s="27">
        <v>0.63454781079390532</v>
      </c>
      <c r="AJ987" s="27">
        <v>14.426422145587942</v>
      </c>
      <c r="AK987" s="27">
        <v>5.7662140735061023</v>
      </c>
      <c r="AL987" s="27">
        <v>8.1696500455475878</v>
      </c>
      <c r="AM987" s="27">
        <v>7.468467241406473</v>
      </c>
      <c r="AN987" s="23">
        <v>0.73259644582686634</v>
      </c>
      <c r="AO987" s="23">
        <v>0.73889470652553957</v>
      </c>
      <c r="AP987" s="23">
        <v>2.7396660754648678</v>
      </c>
      <c r="AQ987" s="24">
        <v>66.8</v>
      </c>
      <c r="AR987" s="65" t="s">
        <v>71</v>
      </c>
      <c r="AS987" s="157">
        <v>0.3</v>
      </c>
    </row>
    <row r="988" spans="1:45" ht="18" customHeight="1" x14ac:dyDescent="0.25">
      <c r="A988" s="16">
        <v>987</v>
      </c>
      <c r="B988" s="149" t="s">
        <v>1304</v>
      </c>
      <c r="C988" s="149" t="s">
        <v>691</v>
      </c>
      <c r="D988" s="4">
        <v>8.4099395000000001</v>
      </c>
      <c r="E988" s="151" t="s">
        <v>844</v>
      </c>
      <c r="F988" s="151" t="s">
        <v>856</v>
      </c>
      <c r="G988" s="4" t="s">
        <v>862</v>
      </c>
      <c r="H988" s="70" t="s">
        <v>704</v>
      </c>
      <c r="I988" s="20">
        <v>24083.174199000001</v>
      </c>
      <c r="J988" s="20">
        <v>39340.100040999998</v>
      </c>
      <c r="K988" s="20">
        <v>-15256.925842000001</v>
      </c>
      <c r="L988" s="20">
        <v>-20673.796523000001</v>
      </c>
      <c r="M988" s="20">
        <v>1074.967296</v>
      </c>
      <c r="N988" s="20">
        <v>-25636.340177000002</v>
      </c>
      <c r="O988" s="153">
        <v>-26711.307473000001</v>
      </c>
      <c r="P988" s="21">
        <v>-1588.0796451032734</v>
      </c>
      <c r="Q988" s="20">
        <v>9397.1085270000003</v>
      </c>
      <c r="R988" s="20">
        <v>5014.2494349999997</v>
      </c>
      <c r="S988" s="20">
        <v>54817.157038999998</v>
      </c>
      <c r="T988" s="20">
        <v>19766.510266000001</v>
      </c>
      <c r="U988" s="20">
        <v>134860.43463500001</v>
      </c>
      <c r="V988" s="20">
        <v>2330.2457039999999</v>
      </c>
      <c r="W988" s="20">
        <v>62939.586981</v>
      </c>
      <c r="X988" s="20">
        <v>42500</v>
      </c>
      <c r="Y988" s="20">
        <v>106013.33708</v>
      </c>
      <c r="Z988" s="20">
        <v>28847.097555</v>
      </c>
      <c r="AA988" s="21">
        <v>1715.0597548888431</v>
      </c>
      <c r="AB988" s="22">
        <v>-0.63350975730738646</v>
      </c>
      <c r="AC988" s="22">
        <v>-1.1091273622107973</v>
      </c>
      <c r="AD988" s="23">
        <v>-0.19806630124909649</v>
      </c>
      <c r="AE988" s="23">
        <v>-0.92596169933810868</v>
      </c>
      <c r="AF988" s="24">
        <v>-23.848483830525762</v>
      </c>
      <c r="AG988" s="27">
        <v>-0.12905121135370615</v>
      </c>
      <c r="AH988" s="27">
        <v>0.87094878864629388</v>
      </c>
      <c r="AI988" s="27">
        <v>0.72164516309443294</v>
      </c>
      <c r="AJ988" s="27">
        <v>-2.9650208584095159</v>
      </c>
      <c r="AK988" s="27">
        <v>4.1864047784451</v>
      </c>
      <c r="AL988" s="27">
        <v>4.8029469836296652</v>
      </c>
      <c r="AM988" s="27">
        <v>1.2183827026070966</v>
      </c>
      <c r="AN988" s="23">
        <v>0.78609665886755642</v>
      </c>
      <c r="AO988" s="23">
        <v>1.4732851344565712</v>
      </c>
      <c r="AP988" s="23">
        <v>3.6750087899787669</v>
      </c>
      <c r="AQ988" s="24">
        <v>26.800000000000004</v>
      </c>
      <c r="AR988" s="65" t="s">
        <v>80</v>
      </c>
      <c r="AS988" s="157">
        <v>0</v>
      </c>
    </row>
    <row r="989" spans="1:45" ht="18" customHeight="1" x14ac:dyDescent="0.25">
      <c r="A989" s="16">
        <v>988</v>
      </c>
      <c r="B989" s="149" t="s">
        <v>1305</v>
      </c>
      <c r="C989" s="149" t="s">
        <v>691</v>
      </c>
      <c r="D989" s="4">
        <v>72.561622499999999</v>
      </c>
      <c r="E989" s="151" t="s">
        <v>869</v>
      </c>
      <c r="F989" s="151" t="s">
        <v>891</v>
      </c>
      <c r="G989" s="4" t="s">
        <v>892</v>
      </c>
      <c r="H989" s="70" t="s">
        <v>704</v>
      </c>
      <c r="I989" s="20">
        <v>330069.50700899999</v>
      </c>
      <c r="J989" s="20">
        <v>240928.11391499999</v>
      </c>
      <c r="K989" s="20">
        <v>89141.393093999985</v>
      </c>
      <c r="L989" s="20">
        <v>14778.701703000001</v>
      </c>
      <c r="M989" s="20">
        <v>5346.9036839999999</v>
      </c>
      <c r="N989" s="20">
        <v>14927.511951</v>
      </c>
      <c r="O989" s="153">
        <v>7925.0009799999998</v>
      </c>
      <c r="P989" s="21">
        <v>1015.7230030792103</v>
      </c>
      <c r="Q989" s="20">
        <v>66287.623443999997</v>
      </c>
      <c r="R989" s="20">
        <v>49518.143113999999</v>
      </c>
      <c r="S989" s="20">
        <v>142335.76545599999</v>
      </c>
      <c r="T989" s="20">
        <v>76158.793474999999</v>
      </c>
      <c r="U989" s="20">
        <v>226717.36100899999</v>
      </c>
      <c r="V989" s="20">
        <v>50963.204173999999</v>
      </c>
      <c r="W989" s="20">
        <v>121289.107713</v>
      </c>
      <c r="X989" s="20">
        <v>11187.197</v>
      </c>
      <c r="Y989" s="20">
        <v>133104.17844700001</v>
      </c>
      <c r="Z989" s="20">
        <v>93613.182562000002</v>
      </c>
      <c r="AA989" s="21">
        <v>11998.113711233511</v>
      </c>
      <c r="AB989" s="22">
        <v>0.27006854980872064</v>
      </c>
      <c r="AC989" s="22">
        <v>2.4010097302880843E-2</v>
      </c>
      <c r="AD989" s="23">
        <v>3.4955421784771928E-2</v>
      </c>
      <c r="AE989" s="23">
        <v>8.4656890868455112E-2</v>
      </c>
      <c r="AF989" s="24">
        <v>2.7918049086369146</v>
      </c>
      <c r="AG989" s="27">
        <v>0.17352471413015569</v>
      </c>
      <c r="AH989" s="27">
        <v>1.1735247141301557</v>
      </c>
      <c r="AI989" s="27">
        <v>0.62699894034960413</v>
      </c>
      <c r="AJ989" s="27">
        <v>15.682751676749218</v>
      </c>
      <c r="AK989" s="27">
        <v>3.6345866905084758</v>
      </c>
      <c r="AL989" s="27">
        <v>6.6656277124349845</v>
      </c>
      <c r="AM989" s="27">
        <v>4.3339644963959296</v>
      </c>
      <c r="AN989" s="23">
        <v>0.58709301243902612</v>
      </c>
      <c r="AO989" s="23">
        <v>0.11950450453482575</v>
      </c>
      <c r="AP989" s="23">
        <v>1.4218529357106851</v>
      </c>
      <c r="AQ989" s="24">
        <v>67.2</v>
      </c>
      <c r="AR989" s="65" t="s">
        <v>71</v>
      </c>
      <c r="AS989" s="157">
        <v>0.3</v>
      </c>
    </row>
    <row r="990" spans="1:45" ht="18" customHeight="1" x14ac:dyDescent="0.25">
      <c r="A990" s="16">
        <v>989</v>
      </c>
      <c r="B990" s="149" t="s">
        <v>1306</v>
      </c>
      <c r="C990" s="149" t="s">
        <v>691</v>
      </c>
      <c r="D990" s="4">
        <v>366.64840500000003</v>
      </c>
      <c r="E990" s="151" t="s">
        <v>874</v>
      </c>
      <c r="F990" s="151" t="s">
        <v>878</v>
      </c>
      <c r="G990" s="4" t="s">
        <v>873</v>
      </c>
      <c r="H990" s="70" t="s">
        <v>704</v>
      </c>
      <c r="I990" s="20">
        <v>426014.17108499998</v>
      </c>
      <c r="J990" s="20">
        <v>284013.63064500003</v>
      </c>
      <c r="K990" s="20">
        <v>142000.54043999998</v>
      </c>
      <c r="L990" s="20">
        <v>72287.026750999998</v>
      </c>
      <c r="M990" s="20">
        <v>19703.781154</v>
      </c>
      <c r="N990" s="20">
        <v>74589.054619999995</v>
      </c>
      <c r="O990" s="153">
        <v>43795.635824999998</v>
      </c>
      <c r="P990" s="21">
        <v>1373.6588107822261</v>
      </c>
      <c r="Q990" s="20">
        <v>36982.773736000003</v>
      </c>
      <c r="R990" s="20">
        <v>16329.842402</v>
      </c>
      <c r="S990" s="20">
        <v>76132.722892000005</v>
      </c>
      <c r="T990" s="20">
        <v>934624.55189999996</v>
      </c>
      <c r="U990" s="20">
        <v>1013603.959318</v>
      </c>
      <c r="V990" s="20">
        <v>33788.129029999996</v>
      </c>
      <c r="W990" s="20">
        <v>110744.872976</v>
      </c>
      <c r="X990" s="20">
        <v>341628.68467699998</v>
      </c>
      <c r="Y990" s="20">
        <v>637864.49440400011</v>
      </c>
      <c r="Z990" s="20">
        <v>375739.46491400001</v>
      </c>
      <c r="AA990" s="21">
        <v>11785.142898715187</v>
      </c>
      <c r="AB990" s="22">
        <v>0.33332351381256631</v>
      </c>
      <c r="AC990" s="22">
        <v>0.10280323706945825</v>
      </c>
      <c r="AD990" s="23">
        <v>4.3207838152553926E-2</v>
      </c>
      <c r="AE990" s="23">
        <v>0.11655851970466831</v>
      </c>
      <c r="AF990" s="24">
        <v>3.7855198470298639</v>
      </c>
      <c r="AG990" s="27">
        <v>-0.31253952579367661</v>
      </c>
      <c r="AH990" s="27">
        <v>0.68746047420632339</v>
      </c>
      <c r="AI990" s="27">
        <v>0.3535147777404048</v>
      </c>
      <c r="AJ990" s="27">
        <v>-12.308226159054236</v>
      </c>
      <c r="AK990" s="27">
        <v>7.6796195080558194</v>
      </c>
      <c r="AL990" s="27">
        <v>26.088076087790281</v>
      </c>
      <c r="AM990" s="27">
        <v>0.45581316071673378</v>
      </c>
      <c r="AN990" s="23">
        <v>0.62930347552429167</v>
      </c>
      <c r="AO990" s="23">
        <v>0.90921693507812018</v>
      </c>
      <c r="AP990" s="23">
        <v>1.6976244285385242</v>
      </c>
      <c r="AQ990" s="24">
        <v>70</v>
      </c>
      <c r="AR990" s="65" t="s">
        <v>68</v>
      </c>
      <c r="AS990" s="157">
        <v>0.3</v>
      </c>
    </row>
    <row r="991" spans="1:45" ht="18" customHeight="1" x14ac:dyDescent="0.25">
      <c r="A991" s="16">
        <v>990</v>
      </c>
      <c r="B991" s="149" t="s">
        <v>1307</v>
      </c>
      <c r="C991" s="149" t="s">
        <v>691</v>
      </c>
      <c r="D991" s="4">
        <v>123.9</v>
      </c>
      <c r="E991" s="151" t="s">
        <v>844</v>
      </c>
      <c r="F991" s="151" t="s">
        <v>845</v>
      </c>
      <c r="G991" s="4" t="s">
        <v>904</v>
      </c>
      <c r="H991" s="70" t="s">
        <v>704</v>
      </c>
      <c r="I991" s="20">
        <v>194215.325128</v>
      </c>
      <c r="J991" s="20">
        <v>147627.10217699999</v>
      </c>
      <c r="K991" s="20">
        <v>46588.222951000011</v>
      </c>
      <c r="L991" s="20">
        <v>22699.240244000001</v>
      </c>
      <c r="M991" s="20">
        <v>957.77977899999996</v>
      </c>
      <c r="N991" s="20">
        <v>27813.150826000001</v>
      </c>
      <c r="O991" s="153">
        <v>21137.862804</v>
      </c>
      <c r="P991" s="21">
        <v>5032.8244771428572</v>
      </c>
      <c r="Q991" s="20">
        <v>7537.7610869999999</v>
      </c>
      <c r="R991" s="20">
        <v>58327.595921</v>
      </c>
      <c r="S991" s="20">
        <v>117969.063776</v>
      </c>
      <c r="T991" s="20">
        <v>329207.46585799998</v>
      </c>
      <c r="U991" s="20">
        <v>458656.84545099997</v>
      </c>
      <c r="V991" s="20">
        <v>0</v>
      </c>
      <c r="W991" s="20">
        <v>108718.536185</v>
      </c>
      <c r="X991" s="20">
        <v>211400</v>
      </c>
      <c r="Y991" s="20">
        <v>320118.53618499998</v>
      </c>
      <c r="Z991" s="20">
        <v>138538.309266</v>
      </c>
      <c r="AA991" s="21">
        <v>32985.311730000001</v>
      </c>
      <c r="AB991" s="22">
        <v>0.23987923157091476</v>
      </c>
      <c r="AC991" s="22">
        <v>0.10883725468146672</v>
      </c>
      <c r="AD991" s="23">
        <v>4.6086443522313537E-2</v>
      </c>
      <c r="AE991" s="23">
        <v>0.15257774485622111</v>
      </c>
      <c r="AF991" s="24">
        <v>29.039191926811394</v>
      </c>
      <c r="AG991" s="27">
        <v>8.5086940236749564E-2</v>
      </c>
      <c r="AH991" s="27">
        <v>1.0850869402367496</v>
      </c>
      <c r="AI991" s="27">
        <v>1.0157541350730244</v>
      </c>
      <c r="AJ991" s="27">
        <v>20.995053873138616</v>
      </c>
      <c r="AK991" s="27">
        <v>19.585006804156354</v>
      </c>
      <c r="AL991" s="27">
        <v>3.3297330716501485</v>
      </c>
      <c r="AM991" s="27">
        <v>0.58994811864859908</v>
      </c>
      <c r="AN991" s="23">
        <v>0.69794779988561062</v>
      </c>
      <c r="AO991" s="23">
        <v>1.5259317160721384</v>
      </c>
      <c r="AP991" s="23">
        <v>2.3106860324847585</v>
      </c>
      <c r="AQ991" s="24">
        <v>70.399999999999991</v>
      </c>
      <c r="AR991" s="65" t="s">
        <v>68</v>
      </c>
      <c r="AS991" s="157">
        <v>0.3</v>
      </c>
    </row>
    <row r="992" spans="1:45" ht="18" customHeight="1" x14ac:dyDescent="0.25">
      <c r="A992" s="16">
        <v>991</v>
      </c>
      <c r="B992" s="149" t="s">
        <v>1308</v>
      </c>
      <c r="C992" s="149" t="s">
        <v>691</v>
      </c>
      <c r="D992" s="4">
        <v>77</v>
      </c>
      <c r="E992" s="151" t="s">
        <v>844</v>
      </c>
      <c r="F992" s="151" t="s">
        <v>845</v>
      </c>
      <c r="G992" s="4" t="s">
        <v>904</v>
      </c>
      <c r="H992" s="70" t="s">
        <v>704</v>
      </c>
      <c r="I992" s="20">
        <v>231075.72975</v>
      </c>
      <c r="J992" s="20">
        <v>190833.39204800001</v>
      </c>
      <c r="K992" s="20">
        <v>40242.337702000012</v>
      </c>
      <c r="L992" s="20">
        <v>16763.364260999999</v>
      </c>
      <c r="M992" s="20">
        <v>2100.9207289999999</v>
      </c>
      <c r="N992" s="20">
        <v>20116.671763000002</v>
      </c>
      <c r="O992" s="153">
        <v>12587.182735</v>
      </c>
      <c r="P992" s="21">
        <v>2860.7233488636361</v>
      </c>
      <c r="Q992" s="20">
        <v>36619.701265999996</v>
      </c>
      <c r="R992" s="20">
        <v>98594.242845999994</v>
      </c>
      <c r="S992" s="20">
        <v>221531.14914600001</v>
      </c>
      <c r="T992" s="20">
        <v>20385.634578000001</v>
      </c>
      <c r="U992" s="20">
        <v>249428.15151299999</v>
      </c>
      <c r="V992" s="20">
        <v>17093.838892</v>
      </c>
      <c r="W992" s="20">
        <v>157631.42979200001</v>
      </c>
      <c r="X992" s="20">
        <v>0</v>
      </c>
      <c r="Y992" s="20">
        <v>166588.83063499999</v>
      </c>
      <c r="Z992" s="20">
        <v>82839.320877999999</v>
      </c>
      <c r="AA992" s="21">
        <v>18827.118381363638</v>
      </c>
      <c r="AB992" s="22">
        <v>0.17415216104927181</v>
      </c>
      <c r="AC992" s="22">
        <v>5.4472110717200928E-2</v>
      </c>
      <c r="AD992" s="23">
        <v>5.0464162359572177E-2</v>
      </c>
      <c r="AE992" s="23">
        <v>0.15194695709224282</v>
      </c>
      <c r="AF992" s="24">
        <v>9.5751693461443317</v>
      </c>
      <c r="AG992" s="27">
        <v>0.40537422922774879</v>
      </c>
      <c r="AH992" s="27">
        <v>1.4053742292277487</v>
      </c>
      <c r="AI992" s="27">
        <v>1.1730620481207137</v>
      </c>
      <c r="AJ992" s="27">
        <v>3.6162244855858683</v>
      </c>
      <c r="AK992" s="27">
        <v>5.2112219775310287</v>
      </c>
      <c r="AL992" s="27">
        <v>2.3437040853483753</v>
      </c>
      <c r="AM992" s="27">
        <v>11.335223775637326</v>
      </c>
      <c r="AN992" s="23">
        <v>0.66788303415028727</v>
      </c>
      <c r="AO992" s="23">
        <v>0</v>
      </c>
      <c r="AP992" s="23">
        <v>2.0109874015063505</v>
      </c>
      <c r="AQ992" s="24">
        <v>82.8</v>
      </c>
      <c r="AR992" s="65" t="s">
        <v>64</v>
      </c>
      <c r="AS992" s="157">
        <v>0.5</v>
      </c>
    </row>
    <row r="993" spans="1:45" ht="18" customHeight="1" x14ac:dyDescent="0.25">
      <c r="A993" s="16">
        <v>992</v>
      </c>
      <c r="B993" s="149" t="s">
        <v>1309</v>
      </c>
      <c r="C993" s="149" t="s">
        <v>691</v>
      </c>
      <c r="D993" s="4">
        <v>612.92940210000006</v>
      </c>
      <c r="E993" s="151" t="s">
        <v>844</v>
      </c>
      <c r="F993" s="151" t="s">
        <v>879</v>
      </c>
      <c r="G993" s="4" t="s">
        <v>880</v>
      </c>
      <c r="H993" s="70" t="s">
        <v>704</v>
      </c>
      <c r="I993" s="20">
        <v>542840.15230900003</v>
      </c>
      <c r="J993" s="20">
        <v>429890.69712000003</v>
      </c>
      <c r="K993" s="20">
        <v>112949.455189</v>
      </c>
      <c r="L993" s="20">
        <v>61970.246138000002</v>
      </c>
      <c r="M993" s="20">
        <v>8722.3042339999993</v>
      </c>
      <c r="N993" s="20">
        <v>110785.13449499999</v>
      </c>
      <c r="O993" s="153">
        <v>91523.458092000001</v>
      </c>
      <c r="P993" s="21">
        <v>2374.2097228930852</v>
      </c>
      <c r="Q993" s="20">
        <v>109778.65512700001</v>
      </c>
      <c r="R993" s="20">
        <v>261973.525838</v>
      </c>
      <c r="S993" s="20">
        <v>445471.21432299999</v>
      </c>
      <c r="T993" s="20">
        <v>119682.93565100001</v>
      </c>
      <c r="U993" s="20">
        <v>874665.75067099999</v>
      </c>
      <c r="V993" s="20">
        <v>118335.347341</v>
      </c>
      <c r="W993" s="20">
        <v>223727.445591</v>
      </c>
      <c r="X993" s="20">
        <v>0</v>
      </c>
      <c r="Y993" s="20">
        <v>230110.573405</v>
      </c>
      <c r="Z993" s="20">
        <v>644555.17726599996</v>
      </c>
      <c r="AA993" s="21">
        <v>16720.403716255303</v>
      </c>
      <c r="AB993" s="22">
        <v>0.20807129816864756</v>
      </c>
      <c r="AC993" s="22">
        <v>0.16860112079532069</v>
      </c>
      <c r="AD993" s="23">
        <v>0.10463820953522847</v>
      </c>
      <c r="AE993" s="23">
        <v>0.14199476060407068</v>
      </c>
      <c r="AF993" s="24">
        <v>12.701360961837782</v>
      </c>
      <c r="AG993" s="27">
        <v>0.99113351134117722</v>
      </c>
      <c r="AH993" s="27">
        <v>1.9911335113411772</v>
      </c>
      <c r="AI993" s="27">
        <v>1.5004531889649575</v>
      </c>
      <c r="AJ993" s="27">
        <v>2.4480514397907513</v>
      </c>
      <c r="AK993" s="27">
        <v>3.915977077899806</v>
      </c>
      <c r="AL993" s="27">
        <v>2.0721183584202443</v>
      </c>
      <c r="AM993" s="27">
        <v>4.5356520489432395</v>
      </c>
      <c r="AN993" s="23">
        <v>0.26308401035306417</v>
      </c>
      <c r="AO993" s="23">
        <v>0</v>
      </c>
      <c r="AP993" s="23">
        <v>0.35700678781459266</v>
      </c>
      <c r="AQ993" s="24">
        <v>82.800000000000011</v>
      </c>
      <c r="AR993" s="65" t="s">
        <v>64</v>
      </c>
      <c r="AS993" s="157">
        <v>0.5</v>
      </c>
    </row>
    <row r="994" spans="1:45" ht="18" customHeight="1" x14ac:dyDescent="0.25">
      <c r="A994" s="16">
        <v>993</v>
      </c>
      <c r="B994" s="149" t="s">
        <v>1310</v>
      </c>
      <c r="C994" s="149" t="s">
        <v>691</v>
      </c>
      <c r="D994" s="4">
        <v>49.800000000000004</v>
      </c>
      <c r="E994" s="151" t="s">
        <v>844</v>
      </c>
      <c r="F994" s="151" t="s">
        <v>1074</v>
      </c>
      <c r="G994" s="4" t="s">
        <v>854</v>
      </c>
      <c r="H994" s="70" t="s">
        <v>704</v>
      </c>
      <c r="I994" s="20">
        <v>239418.864554</v>
      </c>
      <c r="J994" s="20">
        <v>205586.805196</v>
      </c>
      <c r="K994" s="20">
        <v>33832.059358000013</v>
      </c>
      <c r="L994" s="20">
        <v>6303.1975439999997</v>
      </c>
      <c r="M994" s="20">
        <v>2429.5557819999999</v>
      </c>
      <c r="N994" s="20">
        <v>8781.3002080000006</v>
      </c>
      <c r="O994" s="153">
        <v>5272.7210059999998</v>
      </c>
      <c r="P994" s="21">
        <v>878.78683433333333</v>
      </c>
      <c r="Q994" s="20">
        <v>1848.3904090000001</v>
      </c>
      <c r="R994" s="20">
        <v>24691.652106000001</v>
      </c>
      <c r="S994" s="20">
        <v>86730.181534000003</v>
      </c>
      <c r="T994" s="20">
        <v>499042.10065600002</v>
      </c>
      <c r="U994" s="20">
        <v>587382.02908699994</v>
      </c>
      <c r="V994" s="20">
        <v>0</v>
      </c>
      <c r="W994" s="20">
        <v>28961.097014999999</v>
      </c>
      <c r="X994" s="20">
        <v>6916.3925220000001</v>
      </c>
      <c r="Y994" s="20">
        <v>35877.489537000001</v>
      </c>
      <c r="Z994" s="20">
        <v>551504.53954999999</v>
      </c>
      <c r="AA994" s="21">
        <v>91917.423258333336</v>
      </c>
      <c r="AB994" s="22">
        <v>0.14130907947050816</v>
      </c>
      <c r="AC994" s="22">
        <v>2.202299729314253E-2</v>
      </c>
      <c r="AD994" s="23">
        <v>8.9766467901574703E-3</v>
      </c>
      <c r="AE994" s="23">
        <v>9.5606121579747561E-3</v>
      </c>
      <c r="AF994" s="24">
        <v>3.614364515957428</v>
      </c>
      <c r="AG994" s="27">
        <v>1.9947132696347554</v>
      </c>
      <c r="AH994" s="27">
        <v>2.9947132696347554</v>
      </c>
      <c r="AI994" s="27">
        <v>2.9308900516108438</v>
      </c>
      <c r="AJ994" s="27">
        <v>4.1444116095565988</v>
      </c>
      <c r="AK994" s="27">
        <v>111.22477383293975</v>
      </c>
      <c r="AL994" s="27">
        <v>9.6963485280850001</v>
      </c>
      <c r="AM994" s="27">
        <v>0.47975684664536217</v>
      </c>
      <c r="AN994" s="23">
        <v>6.1080332322673112E-2</v>
      </c>
      <c r="AO994" s="23">
        <v>1.2540953022151783E-2</v>
      </c>
      <c r="AP994" s="23">
        <v>6.5053842650641153E-2</v>
      </c>
      <c r="AQ994" s="24">
        <v>82</v>
      </c>
      <c r="AR994" s="65" t="s">
        <v>64</v>
      </c>
      <c r="AS994" s="157">
        <v>0.5</v>
      </c>
    </row>
    <row r="995" spans="1:45" ht="18" customHeight="1" x14ac:dyDescent="0.25">
      <c r="A995" s="16">
        <v>994</v>
      </c>
      <c r="B995" s="149" t="s">
        <v>1311</v>
      </c>
      <c r="C995" s="149" t="s">
        <v>691</v>
      </c>
      <c r="D995" s="4">
        <v>90.185264999999987</v>
      </c>
      <c r="E995" s="151" t="s">
        <v>829</v>
      </c>
      <c r="F995" s="151" t="s">
        <v>857</v>
      </c>
      <c r="G995" s="4" t="s">
        <v>858</v>
      </c>
      <c r="H995" s="70" t="s">
        <v>704</v>
      </c>
      <c r="I995" s="20">
        <v>150447.41271400001</v>
      </c>
      <c r="J995" s="20">
        <v>104470.50582000001</v>
      </c>
      <c r="K995" s="20">
        <v>45976.906894000007</v>
      </c>
      <c r="L995" s="20">
        <v>6062.2469069999997</v>
      </c>
      <c r="M995" s="20">
        <v>0</v>
      </c>
      <c r="N995" s="20">
        <v>7787.2753759999996</v>
      </c>
      <c r="O995" s="153">
        <v>6131.4203010000001</v>
      </c>
      <c r="P995" s="21">
        <v>659.47332881596571</v>
      </c>
      <c r="Q995" s="20">
        <v>1406.590645</v>
      </c>
      <c r="R995" s="20">
        <v>2276.05303</v>
      </c>
      <c r="S995" s="20">
        <v>35761.643249000001</v>
      </c>
      <c r="T995" s="20">
        <v>82893.433178000007</v>
      </c>
      <c r="U995" s="20">
        <v>127540.10408</v>
      </c>
      <c r="V995" s="20">
        <v>0</v>
      </c>
      <c r="W995" s="20">
        <v>12624.4432</v>
      </c>
      <c r="X995" s="20">
        <v>0</v>
      </c>
      <c r="Y995" s="20">
        <v>13200.493200000001</v>
      </c>
      <c r="Z995" s="20">
        <v>114339.61087999999</v>
      </c>
      <c r="AA995" s="21">
        <v>12297.953834653588</v>
      </c>
      <c r="AB995" s="22">
        <v>0.30560118027022465</v>
      </c>
      <c r="AC995" s="22">
        <v>4.075457457454458E-2</v>
      </c>
      <c r="AD995" s="23">
        <v>4.8074449564146852E-2</v>
      </c>
      <c r="AE995" s="23">
        <v>5.3624638511626188E-2</v>
      </c>
      <c r="AF995" s="24">
        <v>100</v>
      </c>
      <c r="AG995" s="27">
        <v>1.8327303376833284</v>
      </c>
      <c r="AH995" s="27">
        <v>2.8327303376833286</v>
      </c>
      <c r="AI995" s="27">
        <v>2.7213123034210338</v>
      </c>
      <c r="AJ995" s="27">
        <v>6.5024035922835193</v>
      </c>
      <c r="AK995" s="27">
        <v>74.272146051419256</v>
      </c>
      <c r="AL995" s="27">
        <v>66.100135071984681</v>
      </c>
      <c r="AM995" s="27">
        <v>1.8149497124933762</v>
      </c>
      <c r="AN995" s="23">
        <v>0.10350072469534714</v>
      </c>
      <c r="AO995" s="23">
        <v>0</v>
      </c>
      <c r="AP995" s="23">
        <v>0.11544986989551666</v>
      </c>
      <c r="AQ995" s="24">
        <v>85.199999999999989</v>
      </c>
      <c r="AR995" s="65" t="s">
        <v>64</v>
      </c>
      <c r="AS995" s="157">
        <v>0.5</v>
      </c>
    </row>
    <row r="996" spans="1:45" ht="18" customHeight="1" x14ac:dyDescent="0.25">
      <c r="A996" s="16">
        <v>995</v>
      </c>
      <c r="B996" s="149" t="s">
        <v>1312</v>
      </c>
      <c r="C996" s="149" t="s">
        <v>691</v>
      </c>
      <c r="D996" s="4">
        <v>121.94</v>
      </c>
      <c r="E996" s="151" t="s">
        <v>844</v>
      </c>
      <c r="F996" s="151" t="s">
        <v>845</v>
      </c>
      <c r="G996" s="4" t="s">
        <v>904</v>
      </c>
      <c r="H996" s="70" t="s">
        <v>704</v>
      </c>
      <c r="I996" s="20">
        <v>408698.775104</v>
      </c>
      <c r="J996" s="20">
        <v>366086.35352100001</v>
      </c>
      <c r="K996" s="20">
        <v>42612.42158300001</v>
      </c>
      <c r="L996" s="20">
        <v>13970.419040000001</v>
      </c>
      <c r="M996" s="20">
        <v>280.798315</v>
      </c>
      <c r="N996" s="20">
        <v>13996.925802</v>
      </c>
      <c r="O996" s="153">
        <v>10683.567316000001</v>
      </c>
      <c r="P996" s="21">
        <v>1174.0183863736263</v>
      </c>
      <c r="Q996" s="20">
        <v>62929.947538</v>
      </c>
      <c r="R996" s="20">
        <v>134542.542082</v>
      </c>
      <c r="S996" s="20">
        <v>292473.84093599999</v>
      </c>
      <c r="T996" s="20">
        <v>27845.770974999999</v>
      </c>
      <c r="U996" s="20">
        <v>333967.655532</v>
      </c>
      <c r="V996" s="20">
        <v>32634.977808</v>
      </c>
      <c r="W996" s="20">
        <v>229938.83577599999</v>
      </c>
      <c r="X996" s="20">
        <v>0</v>
      </c>
      <c r="Y996" s="20">
        <v>229938.83577599999</v>
      </c>
      <c r="Z996" s="20">
        <v>104028.819756</v>
      </c>
      <c r="AA996" s="21">
        <v>11431.738434725276</v>
      </c>
      <c r="AB996" s="22">
        <v>0.10426363908763023</v>
      </c>
      <c r="AC996" s="22">
        <v>2.614044368809619E-2</v>
      </c>
      <c r="AD996" s="23">
        <v>3.1989826376992742E-2</v>
      </c>
      <c r="AE996" s="23">
        <v>0.10269814981135371</v>
      </c>
      <c r="AF996" s="24">
        <v>49.846900975883706</v>
      </c>
      <c r="AG996" s="27">
        <v>0.27196365045928939</v>
      </c>
      <c r="AH996" s="27">
        <v>1.2719636504592893</v>
      </c>
      <c r="AI996" s="27">
        <v>0.9982824024629543</v>
      </c>
      <c r="AJ996" s="27">
        <v>6.5355199709077629</v>
      </c>
      <c r="AK996" s="27">
        <v>5.8173630813841095</v>
      </c>
      <c r="AL996" s="27">
        <v>3.0376917871442424</v>
      </c>
      <c r="AM996" s="27">
        <v>14.677229640038725</v>
      </c>
      <c r="AN996" s="23">
        <v>0.68850630283257408</v>
      </c>
      <c r="AO996" s="23">
        <v>0</v>
      </c>
      <c r="AP996" s="23">
        <v>2.2103378305677448</v>
      </c>
      <c r="AQ996" s="24">
        <v>75.2</v>
      </c>
      <c r="AR996" s="65" t="s">
        <v>66</v>
      </c>
      <c r="AS996" s="157">
        <v>0.5</v>
      </c>
    </row>
    <row r="997" spans="1:45" ht="18" customHeight="1" x14ac:dyDescent="0.25">
      <c r="A997" s="16">
        <v>996</v>
      </c>
      <c r="B997" s="149" t="s">
        <v>1313</v>
      </c>
      <c r="C997" s="149" t="s">
        <v>691</v>
      </c>
      <c r="D997" s="4">
        <v>121.360298</v>
      </c>
      <c r="E997" s="151" t="s">
        <v>842</v>
      </c>
      <c r="F997" s="151" t="s">
        <v>902</v>
      </c>
      <c r="G997" s="4" t="s">
        <v>901</v>
      </c>
      <c r="H997" s="70" t="s">
        <v>704</v>
      </c>
      <c r="I997" s="20">
        <v>2279057.4656059998</v>
      </c>
      <c r="J997" s="20">
        <v>2168940.2076360001</v>
      </c>
      <c r="K997" s="20">
        <v>110117.25796999988</v>
      </c>
      <c r="L997" s="20">
        <v>20612.972923000001</v>
      </c>
      <c r="M997" s="20">
        <v>12079.297662000001</v>
      </c>
      <c r="N997" s="20">
        <v>18859.033626</v>
      </c>
      <c r="O997" s="153">
        <v>4403.8690880000004</v>
      </c>
      <c r="P997" s="21">
        <v>682.20612687025539</v>
      </c>
      <c r="Q997" s="20">
        <v>14660.599865</v>
      </c>
      <c r="R997" s="20">
        <v>192269.27632500001</v>
      </c>
      <c r="S997" s="20">
        <v>243726.06554499999</v>
      </c>
      <c r="T997" s="20">
        <v>80333.946033</v>
      </c>
      <c r="U997" s="20">
        <v>348938.29382299999</v>
      </c>
      <c r="V997" s="20">
        <v>175900</v>
      </c>
      <c r="W997" s="20">
        <v>276357.73443200003</v>
      </c>
      <c r="X997" s="20">
        <v>5185.4579999999996</v>
      </c>
      <c r="Y997" s="20">
        <v>283674.63374800002</v>
      </c>
      <c r="Z997" s="20">
        <v>65263.660073999999</v>
      </c>
      <c r="AA997" s="21">
        <v>10110.034579770067</v>
      </c>
      <c r="AB997" s="22">
        <v>4.8317016850963769E-2</v>
      </c>
      <c r="AC997" s="22">
        <v>1.9323203361302759E-3</v>
      </c>
      <c r="AD997" s="23">
        <v>1.2620767528123114E-2</v>
      </c>
      <c r="AE997" s="23">
        <v>6.7478120028919911E-2</v>
      </c>
      <c r="AF997" s="24">
        <v>1.5612690533596356</v>
      </c>
      <c r="AG997" s="27">
        <v>-0.11807763931075832</v>
      </c>
      <c r="AH997" s="27">
        <v>0.88192236068924168</v>
      </c>
      <c r="AI997" s="27">
        <v>0.82887300458877999</v>
      </c>
      <c r="AJ997" s="27">
        <v>-69.841891124175447</v>
      </c>
      <c r="AK997" s="27">
        <v>147.94348305037789</v>
      </c>
      <c r="AL997" s="27">
        <v>11.853466706524776</v>
      </c>
      <c r="AM997" s="27">
        <v>28.369793569829081</v>
      </c>
      <c r="AN997" s="23">
        <v>0.81296503929114428</v>
      </c>
      <c r="AO997" s="23">
        <v>7.9453987013912555E-2</v>
      </c>
      <c r="AP997" s="23">
        <v>4.3465940069305349</v>
      </c>
      <c r="AQ997" s="24">
        <v>55.6</v>
      </c>
      <c r="AR997" s="65" t="s">
        <v>77</v>
      </c>
      <c r="AS997" s="157">
        <v>0.2</v>
      </c>
    </row>
    <row r="998" spans="1:45" ht="18" customHeight="1" x14ac:dyDescent="0.25">
      <c r="A998" s="16">
        <v>997</v>
      </c>
      <c r="B998" s="149" t="s">
        <v>1314</v>
      </c>
      <c r="C998" s="149" t="s">
        <v>691</v>
      </c>
      <c r="D998" s="4">
        <v>112</v>
      </c>
      <c r="E998" s="151" t="s">
        <v>829</v>
      </c>
      <c r="F998" s="151" t="s">
        <v>866</v>
      </c>
      <c r="G998" s="4" t="s">
        <v>867</v>
      </c>
      <c r="H998" s="70" t="s">
        <v>704</v>
      </c>
      <c r="I998" s="20">
        <v>134883.30827400001</v>
      </c>
      <c r="J998" s="20">
        <v>100345.239133</v>
      </c>
      <c r="K998" s="20">
        <v>34538.069141</v>
      </c>
      <c r="L998" s="20">
        <v>6316.1811150000003</v>
      </c>
      <c r="M998" s="20">
        <v>59.341704</v>
      </c>
      <c r="N998" s="20">
        <v>9033.7222010000005</v>
      </c>
      <c r="O998" s="153">
        <v>7137.8809709999996</v>
      </c>
      <c r="P998" s="21">
        <v>713.78809709999996</v>
      </c>
      <c r="Q998" s="20">
        <v>14317.886882999999</v>
      </c>
      <c r="R998" s="20">
        <v>14570.985199000001</v>
      </c>
      <c r="S998" s="20">
        <v>94128.090249999994</v>
      </c>
      <c r="T998" s="20">
        <v>60650.764690999997</v>
      </c>
      <c r="U998" s="20">
        <v>172652.64920000001</v>
      </c>
      <c r="V998" s="20">
        <v>26254.208500000001</v>
      </c>
      <c r="W998" s="20">
        <v>53030.574869999997</v>
      </c>
      <c r="X998" s="20">
        <v>0</v>
      </c>
      <c r="Y998" s="20">
        <v>54835.574869999997</v>
      </c>
      <c r="Z998" s="20">
        <v>117817.07433</v>
      </c>
      <c r="AA998" s="21">
        <v>11781.707433</v>
      </c>
      <c r="AB998" s="22">
        <v>0.25605888217717693</v>
      </c>
      <c r="AC998" s="22">
        <v>5.2918934613467597E-2</v>
      </c>
      <c r="AD998" s="23">
        <v>4.1342435254100918E-2</v>
      </c>
      <c r="AE998" s="23">
        <v>6.058443575849741E-2</v>
      </c>
      <c r="AF998" s="24">
        <v>152.23226823752822</v>
      </c>
      <c r="AG998" s="27">
        <v>0.77497774596536251</v>
      </c>
      <c r="AH998" s="27">
        <v>1.7749777459653626</v>
      </c>
      <c r="AI998" s="27">
        <v>1.5049846916170155</v>
      </c>
      <c r="AJ998" s="27">
        <v>3.282030726841473</v>
      </c>
      <c r="AK998" s="27">
        <v>7.0083832867923075</v>
      </c>
      <c r="AL998" s="27">
        <v>9.2569792935660242</v>
      </c>
      <c r="AM998" s="27">
        <v>2.2239341739744862</v>
      </c>
      <c r="AN998" s="23">
        <v>0.3176063334335445</v>
      </c>
      <c r="AO998" s="23">
        <v>0</v>
      </c>
      <c r="AP998" s="23">
        <v>0.46542977901834642</v>
      </c>
      <c r="AQ998" s="24">
        <v>86</v>
      </c>
      <c r="AR998" s="65" t="s">
        <v>64</v>
      </c>
      <c r="AS998" s="157">
        <v>0.5</v>
      </c>
    </row>
    <row r="999" spans="1:45" ht="18" customHeight="1" x14ac:dyDescent="0.25">
      <c r="A999" s="16">
        <v>998</v>
      </c>
      <c r="B999" s="149" t="s">
        <v>1315</v>
      </c>
      <c r="C999" s="149" t="s">
        <v>691</v>
      </c>
      <c r="D999" s="4">
        <v>1.7779999999999998</v>
      </c>
      <c r="E999" s="151" t="s">
        <v>829</v>
      </c>
      <c r="F999" s="151" t="s">
        <v>830</v>
      </c>
      <c r="G999" s="4" t="s">
        <v>900</v>
      </c>
      <c r="H999" s="70" t="s">
        <v>704</v>
      </c>
      <c r="I999" s="20">
        <v>54007.138693000001</v>
      </c>
      <c r="J999" s="20">
        <v>49008.444540999997</v>
      </c>
      <c r="K999" s="20">
        <v>4998.6941519999973</v>
      </c>
      <c r="L999" s="20">
        <v>-580.348975</v>
      </c>
      <c r="M999" s="20">
        <v>9524.5444360000001</v>
      </c>
      <c r="N999" s="20">
        <v>-255.62313600000016</v>
      </c>
      <c r="O999" s="153">
        <v>-9780.1675720000003</v>
      </c>
      <c r="P999" s="21">
        <v>-7700.9193480314962</v>
      </c>
      <c r="Q999" s="20">
        <v>4467.5695100000003</v>
      </c>
      <c r="R999" s="20">
        <v>3383.5600509999999</v>
      </c>
      <c r="S999" s="20">
        <v>20739.617951</v>
      </c>
      <c r="T999" s="20">
        <v>6817.54144</v>
      </c>
      <c r="U999" s="20">
        <v>27564.585849999999</v>
      </c>
      <c r="V999" s="20">
        <v>92407.876694000006</v>
      </c>
      <c r="W999" s="20">
        <v>218424.57020799999</v>
      </c>
      <c r="X999" s="20">
        <v>0</v>
      </c>
      <c r="Y999" s="20">
        <v>218424.57020799999</v>
      </c>
      <c r="Z999" s="20">
        <v>-190859.98435799999</v>
      </c>
      <c r="AA999" s="21">
        <v>-150283.45225039369</v>
      </c>
      <c r="AB999" s="22">
        <v>9.2556174479354353E-2</v>
      </c>
      <c r="AC999" s="22">
        <v>-0.18109027452083168</v>
      </c>
      <c r="AD999" s="23">
        <v>-0.35480916075508534</v>
      </c>
      <c r="AE999" s="23">
        <v>5.1242630061496493E-2</v>
      </c>
      <c r="AF999" s="24">
        <v>-2.683835827714964E-2</v>
      </c>
      <c r="AG999" s="27">
        <v>-0.90504906141625829</v>
      </c>
      <c r="AH999" s="27">
        <v>9.4950938583741776E-2</v>
      </c>
      <c r="AI999" s="27">
        <v>7.4497335283775792E-2</v>
      </c>
      <c r="AJ999" s="27">
        <v>-0.27319802583045427</v>
      </c>
      <c r="AK999" s="27">
        <v>10.969822502213288</v>
      </c>
      <c r="AL999" s="27">
        <v>15.961631500241401</v>
      </c>
      <c r="AM999" s="27">
        <v>7.9217910398209481</v>
      </c>
      <c r="AN999" s="23">
        <v>7.9241012869417009</v>
      </c>
      <c r="AO999" s="23">
        <v>0</v>
      </c>
      <c r="AP999" s="23">
        <v>-1.1444230750763165</v>
      </c>
      <c r="AQ999" s="24">
        <v>42</v>
      </c>
      <c r="AR999" s="65" t="s">
        <v>80</v>
      </c>
      <c r="AS999" s="157">
        <v>0</v>
      </c>
    </row>
    <row r="1000" spans="1:45" ht="18" customHeight="1" x14ac:dyDescent="0.25">
      <c r="A1000" s="16">
        <v>999</v>
      </c>
      <c r="B1000" s="149" t="s">
        <v>1316</v>
      </c>
      <c r="C1000" s="149" t="s">
        <v>691</v>
      </c>
      <c r="D1000" s="4">
        <v>248.78291000000002</v>
      </c>
      <c r="E1000" s="151" t="s">
        <v>874</v>
      </c>
      <c r="F1000" s="151" t="s">
        <v>878</v>
      </c>
      <c r="G1000" s="4" t="s">
        <v>873</v>
      </c>
      <c r="H1000" s="70" t="s">
        <v>704</v>
      </c>
      <c r="I1000" s="20">
        <v>177341.20120800001</v>
      </c>
      <c r="J1000" s="20">
        <v>142381.24543800001</v>
      </c>
      <c r="K1000" s="20">
        <v>34959.955769999993</v>
      </c>
      <c r="L1000" s="20">
        <v>13371.061599000001</v>
      </c>
      <c r="M1000" s="20">
        <v>2819.3818080000001</v>
      </c>
      <c r="N1000" s="20">
        <v>14741.778156</v>
      </c>
      <c r="O1000" s="153">
        <v>9504.7892680000004</v>
      </c>
      <c r="P1000" s="21">
        <v>382.05153513157313</v>
      </c>
      <c r="Q1000" s="20">
        <v>10124.708531</v>
      </c>
      <c r="R1000" s="20">
        <v>73087.771032000004</v>
      </c>
      <c r="S1000" s="20">
        <v>95277.519595000005</v>
      </c>
      <c r="T1000" s="20">
        <v>305212.03244099999</v>
      </c>
      <c r="U1000" s="20">
        <v>413126.98518399999</v>
      </c>
      <c r="V1000" s="20">
        <v>43153.879321</v>
      </c>
      <c r="W1000" s="20">
        <v>66107.462320000006</v>
      </c>
      <c r="X1000" s="20">
        <v>0</v>
      </c>
      <c r="Y1000" s="20">
        <v>66107.462320000006</v>
      </c>
      <c r="Z1000" s="20">
        <v>347019.522864</v>
      </c>
      <c r="AA1000" s="21">
        <v>13948.688150001943</v>
      </c>
      <c r="AB1000" s="22">
        <v>0.19713386134672758</v>
      </c>
      <c r="AC1000" s="22">
        <v>5.3596057787225766E-2</v>
      </c>
      <c r="AD1000" s="23">
        <v>2.3006943648976895E-2</v>
      </c>
      <c r="AE1000" s="23">
        <v>2.7389782538906352E-2</v>
      </c>
      <c r="AF1000" s="24">
        <v>5.2287271323700049</v>
      </c>
      <c r="AG1000" s="27">
        <v>0.44125211059833641</v>
      </c>
      <c r="AH1000" s="27">
        <v>1.4412521105983365</v>
      </c>
      <c r="AI1000" s="27">
        <v>1.2880968059522391</v>
      </c>
      <c r="AJ1000" s="27">
        <v>6.079563009976984</v>
      </c>
      <c r="AK1000" s="27">
        <v>14.062750053698313</v>
      </c>
      <c r="AL1000" s="27">
        <v>2.4264141415717102</v>
      </c>
      <c r="AM1000" s="27">
        <v>0.58104262728331835</v>
      </c>
      <c r="AN1000" s="23">
        <v>0.16001729417543814</v>
      </c>
      <c r="AO1000" s="23">
        <v>0</v>
      </c>
      <c r="AP1000" s="23">
        <v>0.19050070086664289</v>
      </c>
      <c r="AQ1000" s="24">
        <v>72</v>
      </c>
      <c r="AR1000" s="65" t="s">
        <v>68</v>
      </c>
      <c r="AS1000" s="157">
        <v>0.3</v>
      </c>
    </row>
    <row r="1001" spans="1:45" ht="18" customHeight="1" x14ac:dyDescent="0.25">
      <c r="A1001" s="16">
        <v>1000</v>
      </c>
      <c r="B1001" s="149" t="s">
        <v>1317</v>
      </c>
      <c r="C1001" s="149" t="s">
        <v>691</v>
      </c>
      <c r="D1001" s="4">
        <v>9.5039999999999996</v>
      </c>
      <c r="E1001" s="151" t="s">
        <v>844</v>
      </c>
      <c r="F1001" s="151" t="s">
        <v>856</v>
      </c>
      <c r="G1001" s="4" t="s">
        <v>862</v>
      </c>
      <c r="H1001" s="70" t="s">
        <v>704</v>
      </c>
      <c r="I1001" s="20">
        <v>28412.472876</v>
      </c>
      <c r="J1001" s="20">
        <v>21735.804582000001</v>
      </c>
      <c r="K1001" s="20">
        <v>6676.6682939999992</v>
      </c>
      <c r="L1001" s="20">
        <v>513.51449400000001</v>
      </c>
      <c r="M1001" s="20">
        <v>0</v>
      </c>
      <c r="N1001" s="20">
        <v>667.06559500000003</v>
      </c>
      <c r="O1001" s="153">
        <v>516.40682900000002</v>
      </c>
      <c r="P1001" s="21">
        <v>358.61585347222223</v>
      </c>
      <c r="Q1001" s="20">
        <v>0</v>
      </c>
      <c r="R1001" s="20">
        <v>2662.6392580000002</v>
      </c>
      <c r="S1001" s="20">
        <v>10677.969353</v>
      </c>
      <c r="T1001" s="20">
        <v>7601.331314</v>
      </c>
      <c r="U1001" s="20">
        <v>26911.702519999999</v>
      </c>
      <c r="V1001" s="20">
        <v>0</v>
      </c>
      <c r="W1001" s="20">
        <v>7830.8817859999999</v>
      </c>
      <c r="X1001" s="20">
        <v>0</v>
      </c>
      <c r="Y1001" s="20">
        <v>7830.8817859999999</v>
      </c>
      <c r="Z1001" s="20">
        <v>19080.820734000001</v>
      </c>
      <c r="AA1001" s="21">
        <v>13250.569954166667</v>
      </c>
      <c r="AB1001" s="22">
        <v>0.23499074941976547</v>
      </c>
      <c r="AC1001" s="22">
        <v>1.8175356691187854E-2</v>
      </c>
      <c r="AD1001" s="23">
        <v>1.9188931975456455E-2</v>
      </c>
      <c r="AE1001" s="23">
        <v>2.7064183254959143E-2</v>
      </c>
      <c r="AF1001" s="24">
        <v>100</v>
      </c>
      <c r="AG1001" s="27">
        <v>0.36357177196698404</v>
      </c>
      <c r="AH1001" s="27">
        <v>1.363571771966984</v>
      </c>
      <c r="AI1001" s="27">
        <v>1.363571771966984</v>
      </c>
      <c r="AJ1001" s="27">
        <v>9.9794868290399847</v>
      </c>
      <c r="AK1001" s="27">
        <v>100</v>
      </c>
      <c r="AL1001" s="27">
        <v>10.67079319537322</v>
      </c>
      <c r="AM1001" s="27">
        <v>3.7378285069183081</v>
      </c>
      <c r="AN1001" s="23">
        <v>0.29098425787741655</v>
      </c>
      <c r="AO1001" s="23">
        <v>0</v>
      </c>
      <c r="AP1001" s="23">
        <v>0.41040591991130643</v>
      </c>
      <c r="AQ1001" s="24">
        <v>82.4</v>
      </c>
      <c r="AR1001" s="65" t="s">
        <v>64</v>
      </c>
      <c r="AS1001" s="157">
        <v>0.5</v>
      </c>
    </row>
    <row r="1002" spans="1:45" ht="18" customHeight="1" x14ac:dyDescent="0.25">
      <c r="A1002" s="16">
        <v>1001</v>
      </c>
      <c r="B1002" s="149" t="s">
        <v>1318</v>
      </c>
      <c r="C1002" s="149" t="s">
        <v>691</v>
      </c>
      <c r="D1002" s="4">
        <v>6.2099999999999991</v>
      </c>
      <c r="E1002" s="151" t="s">
        <v>844</v>
      </c>
      <c r="F1002" s="151" t="s">
        <v>856</v>
      </c>
      <c r="G1002" s="4" t="s">
        <v>862</v>
      </c>
      <c r="H1002" s="70" t="s">
        <v>704</v>
      </c>
      <c r="I1002" s="20">
        <v>179085.686671</v>
      </c>
      <c r="J1002" s="20">
        <v>159037.635041</v>
      </c>
      <c r="K1002" s="20">
        <v>20048.051629999994</v>
      </c>
      <c r="L1002" s="20">
        <v>3897.2892019999999</v>
      </c>
      <c r="M1002" s="20">
        <v>77.937771999999995</v>
      </c>
      <c r="N1002" s="20">
        <v>2969.59429</v>
      </c>
      <c r="O1002" s="153">
        <v>1970.173706</v>
      </c>
      <c r="P1002" s="21">
        <v>1427.6621057971015</v>
      </c>
      <c r="Q1002" s="20">
        <v>6213.2470450000001</v>
      </c>
      <c r="R1002" s="20">
        <v>49457.792887000003</v>
      </c>
      <c r="S1002" s="20">
        <v>67285.674585999994</v>
      </c>
      <c r="T1002" s="20">
        <v>5869.7349670000003</v>
      </c>
      <c r="U1002" s="20">
        <v>73348.896984999999</v>
      </c>
      <c r="V1002" s="20">
        <v>4435.0533370000003</v>
      </c>
      <c r="W1002" s="20">
        <v>58678.256307000003</v>
      </c>
      <c r="X1002" s="20">
        <v>0</v>
      </c>
      <c r="Y1002" s="20">
        <v>58678.256307000003</v>
      </c>
      <c r="Z1002" s="20">
        <v>14670.640678</v>
      </c>
      <c r="AA1002" s="21">
        <v>10630.899042028985</v>
      </c>
      <c r="AB1002" s="22">
        <v>0.11194669994386798</v>
      </c>
      <c r="AC1002" s="22">
        <v>1.1001290737541882E-2</v>
      </c>
      <c r="AD1002" s="23">
        <v>2.6860304476056467E-2</v>
      </c>
      <c r="AE1002" s="23">
        <v>0.13429363783372189</v>
      </c>
      <c r="AF1002" s="24">
        <v>38.102119342082297</v>
      </c>
      <c r="AG1002" s="27">
        <v>0.14668837863836065</v>
      </c>
      <c r="AH1002" s="27">
        <v>1.1466883786383606</v>
      </c>
      <c r="AI1002" s="27">
        <v>1.0408016765439294</v>
      </c>
      <c r="AJ1002" s="27">
        <v>20.805970020990564</v>
      </c>
      <c r="AK1002" s="27">
        <v>25.596541371871364</v>
      </c>
      <c r="AL1002" s="27">
        <v>3.6209801573671263</v>
      </c>
      <c r="AM1002" s="27">
        <v>30.510012407345545</v>
      </c>
      <c r="AN1002" s="23">
        <v>0.79998825775116733</v>
      </c>
      <c r="AO1002" s="23">
        <v>0</v>
      </c>
      <c r="AP1002" s="23">
        <v>3.9997064610132225</v>
      </c>
      <c r="AQ1002" s="24">
        <v>64</v>
      </c>
      <c r="AR1002" s="65" t="s">
        <v>73</v>
      </c>
      <c r="AS1002" s="157">
        <v>0.3</v>
      </c>
    </row>
    <row r="1003" spans="1:45" ht="18" customHeight="1" x14ac:dyDescent="0.25">
      <c r="A1003" s="16">
        <v>1002</v>
      </c>
      <c r="B1003" s="149" t="s">
        <v>1319</v>
      </c>
      <c r="C1003" s="149" t="s">
        <v>691</v>
      </c>
      <c r="D1003" s="4">
        <v>115.09375</v>
      </c>
      <c r="E1003" s="151" t="s">
        <v>844</v>
      </c>
      <c r="F1003" s="151" t="s">
        <v>845</v>
      </c>
      <c r="G1003" s="4" t="s">
        <v>904</v>
      </c>
      <c r="H1003" s="70" t="s">
        <v>704</v>
      </c>
      <c r="I1003" s="20">
        <v>394699.08880799997</v>
      </c>
      <c r="J1003" s="20">
        <v>360904.38108000002</v>
      </c>
      <c r="K1003" s="20">
        <v>33794.707728000016</v>
      </c>
      <c r="L1003" s="20">
        <v>12921.87715</v>
      </c>
      <c r="M1003" s="20">
        <v>8574.8969890000008</v>
      </c>
      <c r="N1003" s="20">
        <v>23556.085887000001</v>
      </c>
      <c r="O1003" s="153">
        <v>13174.456649</v>
      </c>
      <c r="P1003" s="21">
        <v>1659.7740660157481</v>
      </c>
      <c r="Q1003" s="20">
        <v>76086.423389999996</v>
      </c>
      <c r="R1003" s="20">
        <v>28532.057849000001</v>
      </c>
      <c r="S1003" s="20">
        <v>151354.07177400001</v>
      </c>
      <c r="T1003" s="20">
        <v>98147.433701999995</v>
      </c>
      <c r="U1003" s="20">
        <v>360414.97995399998</v>
      </c>
      <c r="V1003" s="20">
        <v>104083.118798</v>
      </c>
      <c r="W1003" s="20">
        <v>254154.04139999999</v>
      </c>
      <c r="X1003" s="20">
        <v>4810.2222119999997</v>
      </c>
      <c r="Y1003" s="20">
        <v>258964.26361200001</v>
      </c>
      <c r="Z1003" s="20">
        <v>101450.716342</v>
      </c>
      <c r="AA1003" s="21">
        <v>12781.192610015749</v>
      </c>
      <c r="AB1003" s="22">
        <v>8.5621448557332086E-2</v>
      </c>
      <c r="AC1003" s="22">
        <v>3.3378482551827397E-2</v>
      </c>
      <c r="AD1003" s="23">
        <v>3.6553576798282535E-2</v>
      </c>
      <c r="AE1003" s="23">
        <v>0.12986065672111821</v>
      </c>
      <c r="AF1003" s="24">
        <v>2.7470984103037135</v>
      </c>
      <c r="AG1003" s="27">
        <v>-0.40447898864692217</v>
      </c>
      <c r="AH1003" s="27">
        <v>0.59552101135307789</v>
      </c>
      <c r="AI1003" s="27">
        <v>0.29614972073389195</v>
      </c>
      <c r="AJ1003" s="27">
        <v>-3.839486434129971</v>
      </c>
      <c r="AK1003" s="27">
        <v>4.7433479588085552</v>
      </c>
      <c r="AL1003" s="27">
        <v>13.833530371235858</v>
      </c>
      <c r="AM1003" s="27">
        <v>4.0214916877643949</v>
      </c>
      <c r="AN1003" s="23">
        <v>0.71851692636374831</v>
      </c>
      <c r="AO1003" s="23">
        <v>4.7414374047239687E-2</v>
      </c>
      <c r="AP1003" s="23">
        <v>2.5526114841713574</v>
      </c>
      <c r="AQ1003" s="24">
        <v>55.2</v>
      </c>
      <c r="AR1003" s="65" t="s">
        <v>77</v>
      </c>
      <c r="AS1003" s="157">
        <v>0.2</v>
      </c>
    </row>
    <row r="1004" spans="1:45" ht="18" customHeight="1" x14ac:dyDescent="0.25">
      <c r="A1004" s="16">
        <v>1003</v>
      </c>
      <c r="B1004" s="149" t="s">
        <v>1320</v>
      </c>
      <c r="C1004" s="149" t="s">
        <v>691</v>
      </c>
      <c r="D1004" s="4">
        <v>131.96279680000001</v>
      </c>
      <c r="E1004" s="151" t="s">
        <v>871</v>
      </c>
      <c r="F1004" s="151" t="s">
        <v>881</v>
      </c>
      <c r="G1004" s="4" t="s">
        <v>880</v>
      </c>
      <c r="H1004" s="70" t="s">
        <v>704</v>
      </c>
      <c r="I1004" s="20">
        <v>721786.34704799997</v>
      </c>
      <c r="J1004" s="20">
        <v>641221.28492100001</v>
      </c>
      <c r="K1004" s="20">
        <v>80565.062126999983</v>
      </c>
      <c r="L1004" s="20">
        <v>5961.027967</v>
      </c>
      <c r="M1004" s="20">
        <v>2715.4998439999999</v>
      </c>
      <c r="N1004" s="20">
        <v>5988.0477329999994</v>
      </c>
      <c r="O1004" s="153">
        <v>1533.7209339999999</v>
      </c>
      <c r="P1004" s="21">
        <v>74.383191442029215</v>
      </c>
      <c r="Q1004" s="20">
        <v>56069.257555999997</v>
      </c>
      <c r="R1004" s="20">
        <v>197276.31881900001</v>
      </c>
      <c r="S1004" s="20">
        <v>536358.77722699998</v>
      </c>
      <c r="T1004" s="20">
        <v>15421.910868999999</v>
      </c>
      <c r="U1004" s="20">
        <v>586243.31460100005</v>
      </c>
      <c r="V1004" s="20">
        <v>3786.7883120000001</v>
      </c>
      <c r="W1004" s="20">
        <v>257912.18589399999</v>
      </c>
      <c r="X1004" s="20">
        <v>0</v>
      </c>
      <c r="Y1004" s="20">
        <v>260549.04574</v>
      </c>
      <c r="Z1004" s="20">
        <v>325694.26886100002</v>
      </c>
      <c r="AA1004" s="21">
        <v>15795.689173438313</v>
      </c>
      <c r="AB1004" s="22">
        <v>0.1116189887166739</v>
      </c>
      <c r="AC1004" s="22">
        <v>2.1248960170453389E-3</v>
      </c>
      <c r="AD1004" s="23">
        <v>2.616184945399092E-3</v>
      </c>
      <c r="AE1004" s="23">
        <v>4.7090817390298082E-3</v>
      </c>
      <c r="AF1004" s="24">
        <v>2.2051364673177272</v>
      </c>
      <c r="AG1004" s="27">
        <v>1.0796178178546378</v>
      </c>
      <c r="AH1004" s="27">
        <v>2.0796178178546381</v>
      </c>
      <c r="AI1004" s="27">
        <v>1.8622211199760659</v>
      </c>
      <c r="AJ1004" s="27">
        <v>2.592189559917438</v>
      </c>
      <c r="AK1004" s="27">
        <v>11.436236413164037</v>
      </c>
      <c r="AL1004" s="27">
        <v>3.6587581893710981</v>
      </c>
      <c r="AM1004" s="27">
        <v>46.802653262565684</v>
      </c>
      <c r="AN1004" s="23">
        <v>0.4444384085084721</v>
      </c>
      <c r="AO1004" s="23">
        <v>0</v>
      </c>
      <c r="AP1004" s="23">
        <v>0.79998044377992195</v>
      </c>
      <c r="AQ1004" s="24">
        <v>68.800000000000011</v>
      </c>
      <c r="AR1004" s="65" t="s">
        <v>71</v>
      </c>
      <c r="AS1004" s="157">
        <v>0.3</v>
      </c>
    </row>
    <row r="1005" spans="1:45" ht="18" customHeight="1" x14ac:dyDescent="0.25">
      <c r="A1005" s="16">
        <v>1004</v>
      </c>
      <c r="B1005" s="149" t="s">
        <v>1321</v>
      </c>
      <c r="C1005" s="149" t="s">
        <v>691</v>
      </c>
      <c r="D1005" s="4">
        <v>135</v>
      </c>
      <c r="E1005" s="151" t="s">
        <v>795</v>
      </c>
      <c r="F1005" s="151" t="s">
        <v>851</v>
      </c>
      <c r="G1005" s="4" t="s">
        <v>850</v>
      </c>
      <c r="H1005" s="70" t="s">
        <v>704</v>
      </c>
      <c r="I1005" s="20">
        <v>54311.230605999997</v>
      </c>
      <c r="J1005" s="20">
        <v>27707.742891999998</v>
      </c>
      <c r="K1005" s="20">
        <v>26603.487713999999</v>
      </c>
      <c r="L1005" s="20">
        <v>16187.99683</v>
      </c>
      <c r="M1005" s="20">
        <v>0</v>
      </c>
      <c r="N1005" s="20">
        <v>32350.494491000001</v>
      </c>
      <c r="O1005" s="153">
        <v>27797.730003000001</v>
      </c>
      <c r="P1005" s="21">
        <v>3706.3640003999999</v>
      </c>
      <c r="Q1005" s="20">
        <v>1535.6451609999999</v>
      </c>
      <c r="R1005" s="20">
        <v>9658.7924340000009</v>
      </c>
      <c r="S1005" s="20">
        <v>23675.272639999999</v>
      </c>
      <c r="T1005" s="20">
        <v>565198.884647</v>
      </c>
      <c r="U1005" s="20">
        <v>640350.77469500003</v>
      </c>
      <c r="V1005" s="20">
        <v>9000</v>
      </c>
      <c r="W1005" s="20">
        <v>42548.224472000002</v>
      </c>
      <c r="X1005" s="20">
        <v>349027</v>
      </c>
      <c r="Y1005" s="20">
        <v>477448.69229099998</v>
      </c>
      <c r="Z1005" s="20">
        <v>162902.08240399999</v>
      </c>
      <c r="AA1005" s="21">
        <v>21720.277653866666</v>
      </c>
      <c r="AB1005" s="22">
        <v>0.4898340070213949</v>
      </c>
      <c r="AC1005" s="22">
        <v>0.51182287149150074</v>
      </c>
      <c r="AD1005" s="23">
        <v>4.3410160651777302E-2</v>
      </c>
      <c r="AE1005" s="23">
        <v>0.17064072842274139</v>
      </c>
      <c r="AF1005" s="24">
        <v>100</v>
      </c>
      <c r="AG1005" s="27">
        <v>-0.44356614326926508</v>
      </c>
      <c r="AH1005" s="27">
        <v>0.55643385673073498</v>
      </c>
      <c r="AI1005" s="27">
        <v>0.52034198262655063</v>
      </c>
      <c r="AJ1005" s="27">
        <v>-2.8777284597268289</v>
      </c>
      <c r="AK1005" s="27">
        <v>18.043063329784424</v>
      </c>
      <c r="AL1005" s="27">
        <v>5.6229835123921443</v>
      </c>
      <c r="AM1005" s="27">
        <v>9.6092246607883097E-2</v>
      </c>
      <c r="AN1005" s="23">
        <v>0.74560492648487775</v>
      </c>
      <c r="AO1005" s="23">
        <v>2.1425570186046303</v>
      </c>
      <c r="AP1005" s="23">
        <v>2.930893732266227</v>
      </c>
      <c r="AQ1005" s="24">
        <v>64</v>
      </c>
      <c r="AR1005" s="65" t="s">
        <v>73</v>
      </c>
      <c r="AS1005" s="157">
        <v>0.3</v>
      </c>
    </row>
    <row r="1006" spans="1:45" ht="18" customHeight="1" x14ac:dyDescent="0.25">
      <c r="A1006" s="16">
        <v>1005</v>
      </c>
      <c r="B1006" s="149" t="s">
        <v>1322</v>
      </c>
      <c r="C1006" s="149" t="s">
        <v>691</v>
      </c>
      <c r="D1006" s="4">
        <v>66.835870400000005</v>
      </c>
      <c r="E1006" s="151" t="s">
        <v>833</v>
      </c>
      <c r="F1006" s="151" t="s">
        <v>834</v>
      </c>
      <c r="G1006" s="4" t="s">
        <v>836</v>
      </c>
      <c r="H1006" s="70" t="s">
        <v>704</v>
      </c>
      <c r="I1006" s="20">
        <v>427796.507385</v>
      </c>
      <c r="J1006" s="20">
        <v>380790.13531899999</v>
      </c>
      <c r="K1006" s="20">
        <v>47006.372065999989</v>
      </c>
      <c r="L1006" s="20">
        <v>12931.700095</v>
      </c>
      <c r="M1006" s="20">
        <v>8016.9532330000002</v>
      </c>
      <c r="N1006" s="20">
        <v>13303.186039</v>
      </c>
      <c r="O1006" s="153">
        <v>5286.232806</v>
      </c>
      <c r="P1006" s="21">
        <v>411.28230135535125</v>
      </c>
      <c r="Q1006" s="20">
        <v>65326.459432000003</v>
      </c>
      <c r="R1006" s="20">
        <v>98422.258281999995</v>
      </c>
      <c r="S1006" s="20">
        <v>173974.591442</v>
      </c>
      <c r="T1006" s="20">
        <v>82357.234236999997</v>
      </c>
      <c r="U1006" s="20">
        <v>256331.825679</v>
      </c>
      <c r="V1006" s="20">
        <v>77829.168074000001</v>
      </c>
      <c r="W1006" s="20">
        <v>128612.691959</v>
      </c>
      <c r="X1006" s="20">
        <v>4668.1630619999996</v>
      </c>
      <c r="Y1006" s="20">
        <v>133280.855021</v>
      </c>
      <c r="Z1006" s="20">
        <v>123050.97065800001</v>
      </c>
      <c r="AA1006" s="21">
        <v>9573.6771825088708</v>
      </c>
      <c r="AB1006" s="22">
        <v>0.1098802146687376</v>
      </c>
      <c r="AC1006" s="22">
        <v>1.2356886311001597E-2</v>
      </c>
      <c r="AD1006" s="23">
        <v>2.0622615986123628E-2</v>
      </c>
      <c r="AE1006" s="23">
        <v>4.2959700177353476E-2</v>
      </c>
      <c r="AF1006" s="24">
        <v>1.6593817691539476</v>
      </c>
      <c r="AG1006" s="27">
        <v>0.35270157860828205</v>
      </c>
      <c r="AH1006" s="27">
        <v>1.3527015786082821</v>
      </c>
      <c r="AI1006" s="27">
        <v>0.84476990843668498</v>
      </c>
      <c r="AJ1006" s="27">
        <v>9.4307450142232838</v>
      </c>
      <c r="AK1006" s="27">
        <v>5.8290337273731216</v>
      </c>
      <c r="AL1006" s="27">
        <v>4.3465422847672839</v>
      </c>
      <c r="AM1006" s="27">
        <v>5.1944010911528062</v>
      </c>
      <c r="AN1006" s="23">
        <v>0.51995437815008327</v>
      </c>
      <c r="AO1006" s="23">
        <v>3.7936824366663416E-2</v>
      </c>
      <c r="AP1006" s="23">
        <v>1.0831353406502764</v>
      </c>
      <c r="AQ1006" s="24">
        <v>73.2</v>
      </c>
      <c r="AR1006" s="65" t="s">
        <v>68</v>
      </c>
      <c r="AS1006" s="157">
        <v>0.3</v>
      </c>
    </row>
    <row r="1007" spans="1:45" ht="18" customHeight="1" x14ac:dyDescent="0.25">
      <c r="A1007" s="16">
        <v>1006</v>
      </c>
      <c r="B1007" s="149" t="s">
        <v>1323</v>
      </c>
      <c r="C1007" s="149" t="s">
        <v>691</v>
      </c>
      <c r="D1007" s="4">
        <v>31.6</v>
      </c>
      <c r="E1007" s="151" t="s">
        <v>848</v>
      </c>
      <c r="F1007" s="151" t="s">
        <v>887</v>
      </c>
      <c r="G1007" s="4" t="s">
        <v>882</v>
      </c>
      <c r="H1007" s="70" t="s">
        <v>704</v>
      </c>
      <c r="I1007" s="20">
        <v>123469.122319</v>
      </c>
      <c r="J1007" s="20">
        <v>107327.351538</v>
      </c>
      <c r="K1007" s="20">
        <v>16141.770780999992</v>
      </c>
      <c r="L1007" s="20">
        <v>1362.787738</v>
      </c>
      <c r="M1007" s="20">
        <v>2246.1611939999998</v>
      </c>
      <c r="N1007" s="20">
        <v>3379.2736749999995</v>
      </c>
      <c r="O1007" s="153">
        <v>1109.8910060000001</v>
      </c>
      <c r="P1007" s="21">
        <v>277.47275150000002</v>
      </c>
      <c r="Q1007" s="20">
        <v>31120.056194000001</v>
      </c>
      <c r="R1007" s="20">
        <v>20788.890358000001</v>
      </c>
      <c r="S1007" s="20">
        <v>57314.630398000001</v>
      </c>
      <c r="T1007" s="20">
        <v>36142.038369000002</v>
      </c>
      <c r="U1007" s="20">
        <v>98334.539676</v>
      </c>
      <c r="V1007" s="20">
        <v>39520.418618000003</v>
      </c>
      <c r="W1007" s="20">
        <v>48185.251430999997</v>
      </c>
      <c r="X1007" s="20">
        <v>2259.4140000000002</v>
      </c>
      <c r="Y1007" s="20">
        <v>50444.665431000001</v>
      </c>
      <c r="Z1007" s="20">
        <v>47889.874244999999</v>
      </c>
      <c r="AA1007" s="21">
        <v>11972.46856125</v>
      </c>
      <c r="AB1007" s="22">
        <v>0.1307352840760902</v>
      </c>
      <c r="AC1007" s="22">
        <v>8.989219208446619E-3</v>
      </c>
      <c r="AD1007" s="23">
        <v>1.1286888713334622E-2</v>
      </c>
      <c r="AE1007" s="23">
        <v>2.3175901450939382E-2</v>
      </c>
      <c r="AF1007" s="24">
        <v>1.5044662351156262</v>
      </c>
      <c r="AG1007" s="27">
        <v>0.18946417619243999</v>
      </c>
      <c r="AH1007" s="27">
        <v>1.18946417619244</v>
      </c>
      <c r="AI1007" s="27">
        <v>0.54362223763655015</v>
      </c>
      <c r="AJ1007" s="27">
        <v>13.524372552098477</v>
      </c>
      <c r="AK1007" s="27">
        <v>3.4488161225972624</v>
      </c>
      <c r="AL1007" s="27">
        <v>5.9391877196315335</v>
      </c>
      <c r="AM1007" s="27">
        <v>3.4162191146613021</v>
      </c>
      <c r="AN1007" s="23">
        <v>0.51299030429398318</v>
      </c>
      <c r="AO1007" s="23">
        <v>4.7179367990006722E-2</v>
      </c>
      <c r="AP1007" s="23">
        <v>1.0533472101624226</v>
      </c>
      <c r="AQ1007" s="24">
        <v>60.8</v>
      </c>
      <c r="AR1007" s="65" t="s">
        <v>73</v>
      </c>
      <c r="AS1007" s="157">
        <v>0.3</v>
      </c>
    </row>
    <row r="1008" spans="1:45" ht="18" customHeight="1" x14ac:dyDescent="0.25">
      <c r="A1008" s="16">
        <v>1007</v>
      </c>
      <c r="B1008" s="149" t="s">
        <v>1324</v>
      </c>
      <c r="C1008" s="149" t="s">
        <v>691</v>
      </c>
      <c r="D1008" s="4">
        <v>10.332897900000001</v>
      </c>
      <c r="E1008" s="151" t="s">
        <v>848</v>
      </c>
      <c r="F1008" s="151" t="s">
        <v>889</v>
      </c>
      <c r="G1008" s="4" t="s">
        <v>890</v>
      </c>
      <c r="H1008" s="70" t="s">
        <v>704</v>
      </c>
      <c r="I1008" s="20">
        <v>18410.095074000001</v>
      </c>
      <c r="J1008" s="20">
        <v>13437.753035</v>
      </c>
      <c r="K1008" s="20">
        <v>4972.342039000001</v>
      </c>
      <c r="L1008" s="20">
        <v>14448.739783999999</v>
      </c>
      <c r="M1008" s="20">
        <v>102471.212902</v>
      </c>
      <c r="N1008" s="20">
        <v>-23712.883008999997</v>
      </c>
      <c r="O1008" s="153">
        <v>-126184.095911</v>
      </c>
      <c r="P1008" s="21">
        <v>-3663.5636139693202</v>
      </c>
      <c r="Q1008" s="20">
        <v>6860.7110620000003</v>
      </c>
      <c r="R1008" s="20">
        <v>13137.919019999999</v>
      </c>
      <c r="S1008" s="20">
        <v>73312.496897999998</v>
      </c>
      <c r="T1008" s="20">
        <v>156738.933884</v>
      </c>
      <c r="U1008" s="20">
        <v>275969.140939</v>
      </c>
      <c r="V1008" s="20">
        <v>690023.46921899996</v>
      </c>
      <c r="W1008" s="20">
        <v>1670441.259566</v>
      </c>
      <c r="X1008" s="20">
        <v>500</v>
      </c>
      <c r="Y1008" s="20">
        <v>1671138.5755660001</v>
      </c>
      <c r="Z1008" s="20">
        <v>-1395169.434627</v>
      </c>
      <c r="AA1008" s="21">
        <v>-40506.625966767751</v>
      </c>
      <c r="AB1008" s="22">
        <v>0.27008779797244414</v>
      </c>
      <c r="AC1008" s="22">
        <v>-6.8540708455767749</v>
      </c>
      <c r="AD1008" s="23">
        <v>-0.45723987646463571</v>
      </c>
      <c r="AE1008" s="23">
        <v>9.0443563899273244E-2</v>
      </c>
      <c r="AF1008" s="24">
        <v>-0.23141019157915302</v>
      </c>
      <c r="AG1008" s="27">
        <v>-0.95611189769280047</v>
      </c>
      <c r="AH1008" s="27">
        <v>4.3888102307199618E-2</v>
      </c>
      <c r="AI1008" s="27">
        <v>3.9780977304921777E-2</v>
      </c>
      <c r="AJ1008" s="27">
        <v>-1.152699488252029E-2</v>
      </c>
      <c r="AK1008" s="27">
        <v>1.9586531065896096</v>
      </c>
      <c r="AL1008" s="27">
        <v>1.4012946073098875</v>
      </c>
      <c r="AM1008" s="27">
        <v>0.11745706454546272</v>
      </c>
      <c r="AN1008" s="23">
        <v>6.0555269689932008</v>
      </c>
      <c r="AO1008" s="23">
        <v>-3.5837941083741956E-4</v>
      </c>
      <c r="AP1008" s="23">
        <v>-1.1978033162780553</v>
      </c>
      <c r="AQ1008" s="24">
        <v>36</v>
      </c>
      <c r="AR1008" s="65" t="s">
        <v>80</v>
      </c>
      <c r="AS1008" s="157">
        <v>0</v>
      </c>
    </row>
    <row r="1009" spans="1:45" ht="18" customHeight="1" x14ac:dyDescent="0.25">
      <c r="A1009" s="16">
        <v>1008</v>
      </c>
      <c r="B1009" s="149" t="s">
        <v>1325</v>
      </c>
      <c r="C1009" s="149" t="s">
        <v>691</v>
      </c>
      <c r="D1009" s="4">
        <v>297</v>
      </c>
      <c r="E1009" s="151" t="s">
        <v>833</v>
      </c>
      <c r="F1009" s="151" t="s">
        <v>835</v>
      </c>
      <c r="G1009" s="4" t="s">
        <v>836</v>
      </c>
      <c r="H1009" s="70" t="s">
        <v>704</v>
      </c>
      <c r="I1009" s="20">
        <v>424637.66711400001</v>
      </c>
      <c r="J1009" s="20">
        <v>327637.11114499997</v>
      </c>
      <c r="K1009" s="20">
        <v>97000.555968999979</v>
      </c>
      <c r="L1009" s="20">
        <v>51728.029143</v>
      </c>
      <c r="M1009" s="20">
        <v>0</v>
      </c>
      <c r="N1009" s="20">
        <v>57629.082367000003</v>
      </c>
      <c r="O1009" s="153">
        <v>46298.675464</v>
      </c>
      <c r="P1009" s="21">
        <v>15432.891821333333</v>
      </c>
      <c r="Q1009" s="20">
        <v>11226.390739</v>
      </c>
      <c r="R1009" s="20">
        <v>133.860647</v>
      </c>
      <c r="S1009" s="20">
        <v>105520.68043199999</v>
      </c>
      <c r="T1009" s="20">
        <v>52762.232593000001</v>
      </c>
      <c r="U1009" s="20">
        <v>191596.91748500001</v>
      </c>
      <c r="V1009" s="20">
        <v>0</v>
      </c>
      <c r="W1009" s="20">
        <v>42437.702495999998</v>
      </c>
      <c r="X1009" s="20">
        <v>0</v>
      </c>
      <c r="Y1009" s="20">
        <v>63517.131880000001</v>
      </c>
      <c r="Z1009" s="20">
        <v>128079.785605</v>
      </c>
      <c r="AA1009" s="21">
        <v>42693.261868333335</v>
      </c>
      <c r="AB1009" s="22">
        <v>0.22843135096387671</v>
      </c>
      <c r="AC1009" s="22">
        <v>0.10903101408469838</v>
      </c>
      <c r="AD1009" s="23">
        <v>0.24164624395705475</v>
      </c>
      <c r="AE1009" s="23">
        <v>0.36148308060716011</v>
      </c>
      <c r="AF1009" s="24">
        <v>100</v>
      </c>
      <c r="AG1009" s="27">
        <v>1.4864842869838661</v>
      </c>
      <c r="AH1009" s="27">
        <v>2.4864842869838664</v>
      </c>
      <c r="AI1009" s="27">
        <v>2.2219461504045319</v>
      </c>
      <c r="AJ1009" s="27">
        <v>6.7314144164977527</v>
      </c>
      <c r="AK1009" s="27">
        <v>29.184545484133444</v>
      </c>
      <c r="AL1009" s="27">
        <v>3172.2367748155289</v>
      </c>
      <c r="AM1009" s="27">
        <v>8.0481368252475534</v>
      </c>
      <c r="AN1009" s="23">
        <v>0.33151437253667043</v>
      </c>
      <c r="AO1009" s="23">
        <v>0</v>
      </c>
      <c r="AP1009" s="23">
        <v>0.49591847441006653</v>
      </c>
      <c r="AQ1009" s="24">
        <v>100</v>
      </c>
      <c r="AR1009" s="65" t="s">
        <v>61</v>
      </c>
      <c r="AS1009" s="157">
        <v>0.5</v>
      </c>
    </row>
    <row r="1010" spans="1:45" ht="18" customHeight="1" x14ac:dyDescent="0.25">
      <c r="A1010" s="16">
        <v>1009</v>
      </c>
      <c r="B1010" s="149" t="s">
        <v>1326</v>
      </c>
      <c r="C1010" s="149" t="s">
        <v>691</v>
      </c>
      <c r="D1010" s="4">
        <v>9.9</v>
      </c>
      <c r="E1010" s="151" t="s">
        <v>844</v>
      </c>
      <c r="F1010" s="151" t="s">
        <v>845</v>
      </c>
      <c r="G1010" s="4" t="s">
        <v>904</v>
      </c>
      <c r="H1010" s="70" t="s">
        <v>704</v>
      </c>
      <c r="I1010" s="20">
        <v>147724.4308</v>
      </c>
      <c r="J1010" s="20">
        <v>127787.072936</v>
      </c>
      <c r="K1010" s="20">
        <v>19937.357864000005</v>
      </c>
      <c r="L1010" s="20">
        <v>6741.3457420000004</v>
      </c>
      <c r="M1010" s="20">
        <v>3923.1342260000001</v>
      </c>
      <c r="N1010" s="20">
        <v>6766.0581120000006</v>
      </c>
      <c r="O1010" s="153">
        <v>2245.4166190000001</v>
      </c>
      <c r="P1010" s="21">
        <v>1020.6439177272728</v>
      </c>
      <c r="Q1010" s="20">
        <v>59922.417401999999</v>
      </c>
      <c r="R1010" s="20">
        <v>35615.873959999997</v>
      </c>
      <c r="S1010" s="20">
        <v>141404.293351</v>
      </c>
      <c r="T1010" s="20">
        <v>7793.7238980000002</v>
      </c>
      <c r="U1010" s="20">
        <v>149327.86932</v>
      </c>
      <c r="V1010" s="20">
        <v>55186.630885999999</v>
      </c>
      <c r="W1010" s="20">
        <v>125074.761201</v>
      </c>
      <c r="X1010" s="20">
        <v>0</v>
      </c>
      <c r="Y1010" s="20">
        <v>125074.761201</v>
      </c>
      <c r="Z1010" s="20">
        <v>24253.108119</v>
      </c>
      <c r="AA1010" s="21">
        <v>11024.140054090909</v>
      </c>
      <c r="AB1010" s="22">
        <v>0.13496317268599017</v>
      </c>
      <c r="AC1010" s="22">
        <v>1.5200035680218712E-2</v>
      </c>
      <c r="AD1010" s="23">
        <v>1.5036822190158068E-2</v>
      </c>
      <c r="AE1010" s="23">
        <v>9.2582633449810506E-2</v>
      </c>
      <c r="AF1010" s="24">
        <v>1.7246562881175302</v>
      </c>
      <c r="AG1010" s="27">
        <v>0.13055817171425821</v>
      </c>
      <c r="AH1010" s="27">
        <v>1.1305581717142583</v>
      </c>
      <c r="AI1010" s="27">
        <v>0.6514653729224833</v>
      </c>
      <c r="AJ1010" s="27">
        <v>9.0464582477336926</v>
      </c>
      <c r="AK1010" s="27">
        <v>2.1325420181018084</v>
      </c>
      <c r="AL1010" s="27">
        <v>4.1477132069230853</v>
      </c>
      <c r="AM1010" s="27">
        <v>18.954280743497797</v>
      </c>
      <c r="AN1010" s="23">
        <v>0.83758485117719617</v>
      </c>
      <c r="AO1010" s="23">
        <v>0</v>
      </c>
      <c r="AP1010" s="23">
        <v>5.1570611316005239</v>
      </c>
      <c r="AQ1010" s="24">
        <v>64</v>
      </c>
      <c r="AR1010" s="65" t="s">
        <v>73</v>
      </c>
      <c r="AS1010" s="157">
        <v>0.3</v>
      </c>
    </row>
    <row r="1011" spans="1:45" ht="18" customHeight="1" x14ac:dyDescent="0.25">
      <c r="A1011" s="16">
        <v>1010</v>
      </c>
      <c r="B1011" s="149" t="s">
        <v>239</v>
      </c>
      <c r="C1011" s="149" t="s">
        <v>691</v>
      </c>
      <c r="D1011" s="4">
        <v>340.53546450000005</v>
      </c>
      <c r="E1011" s="151" t="s">
        <v>833</v>
      </c>
      <c r="F1011" s="151" t="s">
        <v>835</v>
      </c>
      <c r="G1011" s="4" t="s">
        <v>836</v>
      </c>
      <c r="H1011" s="70" t="s">
        <v>704</v>
      </c>
      <c r="I1011" s="20">
        <v>3798443.6511659999</v>
      </c>
      <c r="J1011" s="20">
        <v>3616067.141365</v>
      </c>
      <c r="K1011" s="20">
        <v>182376.50980099998</v>
      </c>
      <c r="L1011" s="20">
        <v>138305.39674699999</v>
      </c>
      <c r="M1011" s="20">
        <v>53080.538138000004</v>
      </c>
      <c r="N1011" s="20">
        <v>168303.344369</v>
      </c>
      <c r="O1011" s="153">
        <v>103743.913136</v>
      </c>
      <c r="P1011" s="21">
        <v>2337.8707167498378</v>
      </c>
      <c r="Q1011" s="20">
        <v>80842.688469999994</v>
      </c>
      <c r="R1011" s="20">
        <v>1202536.4943629999</v>
      </c>
      <c r="S1011" s="20">
        <v>1349612.0489399999</v>
      </c>
      <c r="T1011" s="20">
        <v>325000.375634</v>
      </c>
      <c r="U1011" s="20">
        <v>1955224.092775</v>
      </c>
      <c r="V1011" s="20">
        <v>375899.096204</v>
      </c>
      <c r="W1011" s="20">
        <v>891617.523789</v>
      </c>
      <c r="X1011" s="20">
        <v>274851.627408</v>
      </c>
      <c r="Y1011" s="20">
        <v>1191405.4088959999</v>
      </c>
      <c r="Z1011" s="20">
        <v>763818.68387900002</v>
      </c>
      <c r="AA1011" s="21">
        <v>17212.666073297169</v>
      </c>
      <c r="AB1011" s="22">
        <v>4.8013483034035867E-2</v>
      </c>
      <c r="AC1011" s="22">
        <v>2.7312215913523941E-2</v>
      </c>
      <c r="AD1011" s="23">
        <v>5.3059858212343783E-2</v>
      </c>
      <c r="AE1011" s="23">
        <v>0.13582269630947461</v>
      </c>
      <c r="AF1011" s="24">
        <v>3.170716618046356</v>
      </c>
      <c r="AG1011" s="27">
        <v>0.51366702978729661</v>
      </c>
      <c r="AH1011" s="27">
        <v>1.5136670297872965</v>
      </c>
      <c r="AI1011" s="27">
        <v>1.4229973353128627</v>
      </c>
      <c r="AJ1011" s="27">
        <v>8.2936442306022347</v>
      </c>
      <c r="AK1011" s="27">
        <v>44.72967450491074</v>
      </c>
      <c r="AL1011" s="27">
        <v>3.1586930367365587</v>
      </c>
      <c r="AM1011" s="27">
        <v>11.687505418281814</v>
      </c>
      <c r="AN1011" s="23">
        <v>0.60934468498956984</v>
      </c>
      <c r="AO1011" s="23">
        <v>0.35983883768355224</v>
      </c>
      <c r="AP1011" s="23">
        <v>1.559801342964708</v>
      </c>
      <c r="AQ1011" s="24">
        <v>78.400000000000006</v>
      </c>
      <c r="AR1011" s="65" t="s">
        <v>66</v>
      </c>
      <c r="AS1011" s="157">
        <v>0.5</v>
      </c>
    </row>
    <row r="1012" spans="1:45" ht="18" customHeight="1" x14ac:dyDescent="0.25">
      <c r="A1012" s="16">
        <v>1011</v>
      </c>
      <c r="B1012" s="149" t="s">
        <v>1327</v>
      </c>
      <c r="C1012" s="149" t="s">
        <v>691</v>
      </c>
      <c r="D1012" s="4">
        <v>15.839999999999998</v>
      </c>
      <c r="E1012" s="151" t="s">
        <v>844</v>
      </c>
      <c r="F1012" s="151" t="s">
        <v>856</v>
      </c>
      <c r="G1012" s="4" t="s">
        <v>862</v>
      </c>
      <c r="H1012" s="70" t="s">
        <v>704</v>
      </c>
      <c r="I1012" s="20">
        <v>134519.640942</v>
      </c>
      <c r="J1012" s="20">
        <v>117712.101566</v>
      </c>
      <c r="K1012" s="20">
        <v>16807.539376000001</v>
      </c>
      <c r="L1012" s="20">
        <v>2678.324392</v>
      </c>
      <c r="M1012" s="20">
        <v>0</v>
      </c>
      <c r="N1012" s="20">
        <v>2894.0673689999999</v>
      </c>
      <c r="O1012" s="153">
        <v>2282.9254959999998</v>
      </c>
      <c r="P1012" s="21">
        <v>1383.5912096969696</v>
      </c>
      <c r="Q1012" s="20">
        <v>1704.6117300000001</v>
      </c>
      <c r="R1012" s="20">
        <v>31950.226882999999</v>
      </c>
      <c r="S1012" s="20">
        <v>40509.000867000002</v>
      </c>
      <c r="T1012" s="20">
        <v>8917.186522</v>
      </c>
      <c r="U1012" s="20">
        <v>52393.524811000003</v>
      </c>
      <c r="V1012" s="20">
        <v>0</v>
      </c>
      <c r="W1012" s="20">
        <v>32904.599314999999</v>
      </c>
      <c r="X1012" s="20">
        <v>0</v>
      </c>
      <c r="Y1012" s="20">
        <v>32904.599314999999</v>
      </c>
      <c r="Z1012" s="20">
        <v>19488.925496</v>
      </c>
      <c r="AA1012" s="21">
        <v>11811.469997575758</v>
      </c>
      <c r="AB1012" s="22">
        <v>0.12494487242384779</v>
      </c>
      <c r="AC1012" s="22">
        <v>1.6970945506644006E-2</v>
      </c>
      <c r="AD1012" s="23">
        <v>4.3572664832824924E-2</v>
      </c>
      <c r="AE1012" s="23">
        <v>0.11713962868135333</v>
      </c>
      <c r="AF1012" s="24">
        <v>100</v>
      </c>
      <c r="AG1012" s="27">
        <v>0.23110451761475895</v>
      </c>
      <c r="AH1012" s="27">
        <v>1.231104517614759</v>
      </c>
      <c r="AI1012" s="27">
        <v>1.1792998530546004</v>
      </c>
      <c r="AJ1012" s="27">
        <v>17.689707733361416</v>
      </c>
      <c r="AK1012" s="27">
        <v>69.055081280005027</v>
      </c>
      <c r="AL1012" s="27">
        <v>4.2102875023267794</v>
      </c>
      <c r="AM1012" s="27">
        <v>15.085435367996444</v>
      </c>
      <c r="AN1012" s="23">
        <v>0.62802797547401679</v>
      </c>
      <c r="AO1012" s="23">
        <v>0</v>
      </c>
      <c r="AP1012" s="23">
        <v>1.6883742165135527</v>
      </c>
      <c r="AQ1012" s="24">
        <v>70</v>
      </c>
      <c r="AR1012" s="65" t="s">
        <v>68</v>
      </c>
      <c r="AS1012" s="157">
        <v>0.3</v>
      </c>
    </row>
    <row r="1013" spans="1:45" ht="18" customHeight="1" x14ac:dyDescent="0.25">
      <c r="A1013" s="16">
        <v>1012</v>
      </c>
      <c r="B1013" s="149" t="s">
        <v>1328</v>
      </c>
      <c r="C1013" s="149" t="s">
        <v>691</v>
      </c>
      <c r="D1013" s="4">
        <v>92.696975199999997</v>
      </c>
      <c r="E1013" s="151" t="s">
        <v>844</v>
      </c>
      <c r="F1013" s="151" t="s">
        <v>879</v>
      </c>
      <c r="G1013" s="4" t="s">
        <v>880</v>
      </c>
      <c r="H1013" s="70" t="s">
        <v>704</v>
      </c>
      <c r="I1013" s="20">
        <v>84090.786512999999</v>
      </c>
      <c r="J1013" s="20">
        <v>47856.522169999997</v>
      </c>
      <c r="K1013" s="20">
        <v>36234.264343000003</v>
      </c>
      <c r="L1013" s="20">
        <v>17154.109049999999</v>
      </c>
      <c r="M1013" s="20">
        <v>21.095890000000001</v>
      </c>
      <c r="N1013" s="20">
        <v>20763.029447000001</v>
      </c>
      <c r="O1013" s="153">
        <v>16587.054091000002</v>
      </c>
      <c r="P1013" s="21">
        <v>2540.9261476333481</v>
      </c>
      <c r="Q1013" s="20">
        <v>25638.271196999998</v>
      </c>
      <c r="R1013" s="20">
        <v>18736.446403000002</v>
      </c>
      <c r="S1013" s="20">
        <v>73485.114144000006</v>
      </c>
      <c r="T1013" s="20">
        <v>24927.887714</v>
      </c>
      <c r="U1013" s="20">
        <v>105002.979167</v>
      </c>
      <c r="V1013" s="20">
        <v>0</v>
      </c>
      <c r="W1013" s="20">
        <v>15433.34425</v>
      </c>
      <c r="X1013" s="20">
        <v>0</v>
      </c>
      <c r="Y1013" s="20">
        <v>15433.34425</v>
      </c>
      <c r="Z1013" s="20">
        <v>89569.634917000003</v>
      </c>
      <c r="AA1013" s="21">
        <v>13720.931163904905</v>
      </c>
      <c r="AB1013" s="22">
        <v>0.43089458245700168</v>
      </c>
      <c r="AC1013" s="22">
        <v>0.19725174158569356</v>
      </c>
      <c r="AD1013" s="23">
        <v>0.15796746171000955</v>
      </c>
      <c r="AE1013" s="23">
        <v>0.18518613039307852</v>
      </c>
      <c r="AF1013" s="24">
        <v>984.22154490756259</v>
      </c>
      <c r="AG1013" s="27">
        <v>3.761451112191708</v>
      </c>
      <c r="AH1013" s="27">
        <v>4.7614511121917085</v>
      </c>
      <c r="AI1013" s="27">
        <v>3.1002252118493381</v>
      </c>
      <c r="AJ1013" s="27">
        <v>1.4485481952840731</v>
      </c>
      <c r="AK1013" s="27">
        <v>1.866604881517901</v>
      </c>
      <c r="AL1013" s="27">
        <v>4.4880861986473448</v>
      </c>
      <c r="AM1013" s="27">
        <v>3.3733618940273438</v>
      </c>
      <c r="AN1013" s="23">
        <v>0.14698006068431954</v>
      </c>
      <c r="AO1013" s="23">
        <v>0</v>
      </c>
      <c r="AP1013" s="23">
        <v>0.17230553930806305</v>
      </c>
      <c r="AQ1013" s="24">
        <v>85.600000000000009</v>
      </c>
      <c r="AR1013" s="65" t="s">
        <v>64</v>
      </c>
      <c r="AS1013" s="157">
        <v>0.5</v>
      </c>
    </row>
    <row r="1014" spans="1:45" ht="18" customHeight="1" x14ac:dyDescent="0.25">
      <c r="A1014" s="16">
        <v>1013</v>
      </c>
      <c r="B1014" s="149" t="s">
        <v>1329</v>
      </c>
      <c r="C1014" s="149" t="s">
        <v>691</v>
      </c>
      <c r="D1014" s="4">
        <v>159.29999999999998</v>
      </c>
      <c r="E1014" s="151" t="s">
        <v>848</v>
      </c>
      <c r="F1014" s="151" t="s">
        <v>889</v>
      </c>
      <c r="G1014" s="4" t="s">
        <v>890</v>
      </c>
      <c r="H1014" s="70" t="s">
        <v>704</v>
      </c>
      <c r="I1014" s="20">
        <v>2232281.8673479999</v>
      </c>
      <c r="J1014" s="20">
        <v>2195853.8512380002</v>
      </c>
      <c r="K1014" s="20">
        <v>36428.016109999873</v>
      </c>
      <c r="L1014" s="20">
        <v>2490.2988150000001</v>
      </c>
      <c r="M1014" s="20">
        <v>5133.5089879999996</v>
      </c>
      <c r="N1014" s="20">
        <v>8008.6701979999998</v>
      </c>
      <c r="O1014" s="153">
        <v>2875.1612100000002</v>
      </c>
      <c r="P1014" s="21">
        <v>319.46235666666666</v>
      </c>
      <c r="Q1014" s="20">
        <v>123692.17361100001</v>
      </c>
      <c r="R1014" s="20">
        <v>139900.90299500001</v>
      </c>
      <c r="S1014" s="20">
        <v>295119.24445599999</v>
      </c>
      <c r="T1014" s="20">
        <v>12005.664581999999</v>
      </c>
      <c r="U1014" s="20">
        <v>308097.70365099999</v>
      </c>
      <c r="V1014" s="20">
        <v>169172.72336900001</v>
      </c>
      <c r="W1014" s="20">
        <v>208479.66605699999</v>
      </c>
      <c r="X1014" s="20">
        <v>0</v>
      </c>
      <c r="Y1014" s="20">
        <v>208479.66605699999</v>
      </c>
      <c r="Z1014" s="20">
        <v>99618.037593999994</v>
      </c>
      <c r="AA1014" s="21">
        <v>11068.670843777778</v>
      </c>
      <c r="AB1014" s="22">
        <v>1.6318734942409919E-2</v>
      </c>
      <c r="AC1014" s="22">
        <v>1.2879920103529556E-3</v>
      </c>
      <c r="AD1014" s="23">
        <v>9.3319787065237626E-3</v>
      </c>
      <c r="AE1014" s="23">
        <v>2.8861853530159999E-2</v>
      </c>
      <c r="AF1014" s="24">
        <v>1.560077174642321</v>
      </c>
      <c r="AG1014" s="27">
        <v>0.41557807549112269</v>
      </c>
      <c r="AH1014" s="27">
        <v>1.4155780754911227</v>
      </c>
      <c r="AI1014" s="27">
        <v>0.82227237834374911</v>
      </c>
      <c r="AJ1014" s="27">
        <v>25.76515154618718</v>
      </c>
      <c r="AK1014" s="27">
        <v>17.75256903596625</v>
      </c>
      <c r="AL1014" s="27">
        <v>15.956164824953136</v>
      </c>
      <c r="AM1014" s="27">
        <v>185.93571826876149</v>
      </c>
      <c r="AN1014" s="23">
        <v>0.67666738046563601</v>
      </c>
      <c r="AO1014" s="23">
        <v>0</v>
      </c>
      <c r="AP1014" s="23">
        <v>2.0927903328779962</v>
      </c>
      <c r="AQ1014" s="24">
        <v>74.8</v>
      </c>
      <c r="AR1014" s="65" t="s">
        <v>68</v>
      </c>
      <c r="AS1014" s="157">
        <v>0.3</v>
      </c>
    </row>
    <row r="1015" spans="1:45" ht="18" customHeight="1" x14ac:dyDescent="0.25">
      <c r="A1015" s="16">
        <v>1014</v>
      </c>
      <c r="B1015" s="149" t="s">
        <v>1330</v>
      </c>
      <c r="C1015" s="149" t="s">
        <v>691</v>
      </c>
      <c r="D1015" s="4">
        <v>200</v>
      </c>
      <c r="E1015" s="151" t="s">
        <v>844</v>
      </c>
      <c r="F1015" s="151" t="s">
        <v>845</v>
      </c>
      <c r="G1015" s="4" t="s">
        <v>904</v>
      </c>
      <c r="H1015" s="70" t="s">
        <v>704</v>
      </c>
      <c r="I1015" s="20">
        <v>1072106.071887</v>
      </c>
      <c r="J1015" s="20">
        <v>999781.727923</v>
      </c>
      <c r="K1015" s="20">
        <v>72324.343964000058</v>
      </c>
      <c r="L1015" s="20">
        <v>10119.686766999999</v>
      </c>
      <c r="M1015" s="20">
        <v>611.27777300000002</v>
      </c>
      <c r="N1015" s="20">
        <v>68656.959946999996</v>
      </c>
      <c r="O1015" s="153">
        <v>53541.371413000001</v>
      </c>
      <c r="P1015" s="21">
        <v>6692.6714266250001</v>
      </c>
      <c r="Q1015" s="20">
        <v>789199.94358600001</v>
      </c>
      <c r="R1015" s="20">
        <v>441091.59506199998</v>
      </c>
      <c r="S1015" s="20">
        <v>1358488.837881</v>
      </c>
      <c r="T1015" s="20">
        <v>68617.678027999995</v>
      </c>
      <c r="U1015" s="20">
        <v>1492693.522993</v>
      </c>
      <c r="V1015" s="20">
        <v>19424.930799999998</v>
      </c>
      <c r="W1015" s="20">
        <v>1096495.156896</v>
      </c>
      <c r="X1015" s="20">
        <v>0</v>
      </c>
      <c r="Y1015" s="20">
        <v>1161828.4623130001</v>
      </c>
      <c r="Z1015" s="20">
        <v>330865.06068</v>
      </c>
      <c r="AA1015" s="21">
        <v>41358.132584999999</v>
      </c>
      <c r="AB1015" s="22">
        <v>6.7460063757220329E-2</v>
      </c>
      <c r="AC1015" s="22">
        <v>4.9940367671607838E-2</v>
      </c>
      <c r="AD1015" s="23">
        <v>3.5868964786317417E-2</v>
      </c>
      <c r="AE1015" s="23">
        <v>0.16182237950105938</v>
      </c>
      <c r="AF1015" s="24">
        <v>112.317121576413</v>
      </c>
      <c r="AG1015" s="27">
        <v>0.23893738092438238</v>
      </c>
      <c r="AH1015" s="27">
        <v>1.2389373809243824</v>
      </c>
      <c r="AI1015" s="27">
        <v>0.51918961129437591</v>
      </c>
      <c r="AJ1015" s="27">
        <v>4.0921066029389532</v>
      </c>
      <c r="AK1015" s="27">
        <v>1.266829446768774</v>
      </c>
      <c r="AL1015" s="27">
        <v>2.4305747012393297</v>
      </c>
      <c r="AM1015" s="27">
        <v>15.624342045639004</v>
      </c>
      <c r="AN1015" s="23">
        <v>0.77834360799222713</v>
      </c>
      <c r="AO1015" s="23">
        <v>0</v>
      </c>
      <c r="AP1015" s="23">
        <v>3.511487311247639</v>
      </c>
      <c r="AQ1015" s="24">
        <v>66.400000000000006</v>
      </c>
      <c r="AR1015" s="65" t="s">
        <v>71</v>
      </c>
      <c r="AS1015" s="157">
        <v>0.3</v>
      </c>
    </row>
    <row r="1016" spans="1:45" ht="18" customHeight="1" x14ac:dyDescent="0.25">
      <c r="A1016" s="16">
        <v>1015</v>
      </c>
      <c r="B1016" s="149" t="s">
        <v>1331</v>
      </c>
      <c r="C1016" s="149" t="s">
        <v>691</v>
      </c>
      <c r="D1016" s="4">
        <v>2911.0038090000003</v>
      </c>
      <c r="E1016" s="151" t="s">
        <v>874</v>
      </c>
      <c r="F1016" s="151" t="s">
        <v>876</v>
      </c>
      <c r="G1016" s="4" t="s">
        <v>873</v>
      </c>
      <c r="H1016" s="70" t="s">
        <v>704</v>
      </c>
      <c r="I1016" s="20">
        <v>875057.64661399997</v>
      </c>
      <c r="J1016" s="20">
        <v>419698.52973900002</v>
      </c>
      <c r="K1016" s="20">
        <v>455359.11687500001</v>
      </c>
      <c r="L1016" s="20">
        <v>429831.829891</v>
      </c>
      <c r="M1016" s="20">
        <v>210521.645223</v>
      </c>
      <c r="N1016" s="20">
        <v>431664.12117399997</v>
      </c>
      <c r="O1016" s="153">
        <v>217416.07377399999</v>
      </c>
      <c r="P1016" s="21">
        <v>963.47086287326806</v>
      </c>
      <c r="Q1016" s="20">
        <v>19094.151105000001</v>
      </c>
      <c r="R1016" s="20">
        <v>134826.96020999999</v>
      </c>
      <c r="S1016" s="20">
        <v>362743.09692500002</v>
      </c>
      <c r="T1016" s="20">
        <v>4336526.2517170003</v>
      </c>
      <c r="U1016" s="20">
        <v>4707774.5108719999</v>
      </c>
      <c r="V1016" s="20">
        <v>459379.89312399999</v>
      </c>
      <c r="W1016" s="20">
        <v>621063.41596599994</v>
      </c>
      <c r="X1016" s="20">
        <v>1620391.8556679999</v>
      </c>
      <c r="Y1016" s="20">
        <v>2241730.7716339999</v>
      </c>
      <c r="Z1016" s="20">
        <v>2466043.739238</v>
      </c>
      <c r="AA1016" s="21">
        <v>10928.176781430724</v>
      </c>
      <c r="AB1016" s="22">
        <v>0.52037613594600729</v>
      </c>
      <c r="AC1016" s="22">
        <v>0.24845914393786817</v>
      </c>
      <c r="AD1016" s="23">
        <v>4.6182346514665372E-2</v>
      </c>
      <c r="AE1016" s="23">
        <v>8.8163916282028673E-2</v>
      </c>
      <c r="AF1016" s="24">
        <v>2.0504500652023196</v>
      </c>
      <c r="AG1016" s="27">
        <v>-0.41593227422550622</v>
      </c>
      <c r="AH1016" s="27">
        <v>0.58406772577449384</v>
      </c>
      <c r="AI1016" s="27">
        <v>0.55332344006366818</v>
      </c>
      <c r="AJ1016" s="27">
        <v>-3.3874905770579864</v>
      </c>
      <c r="AK1016" s="27">
        <v>21.980475980893313</v>
      </c>
      <c r="AL1016" s="27">
        <v>6.4902275127396791</v>
      </c>
      <c r="AM1016" s="27">
        <v>0.20178769729977547</v>
      </c>
      <c r="AN1016" s="23">
        <v>0.47617632629961587</v>
      </c>
      <c r="AO1016" s="23">
        <v>0.65708155532095147</v>
      </c>
      <c r="AP1016" s="23">
        <v>0.9090393393941536</v>
      </c>
      <c r="AQ1016" s="24">
        <v>67.2</v>
      </c>
      <c r="AR1016" s="65" t="s">
        <v>71</v>
      </c>
      <c r="AS1016" s="157">
        <v>0.3</v>
      </c>
    </row>
    <row r="1017" spans="1:45" ht="18" customHeight="1" x14ac:dyDescent="0.25">
      <c r="A1017" s="16">
        <v>1016</v>
      </c>
      <c r="B1017" s="149" t="s">
        <v>1332</v>
      </c>
      <c r="C1017" s="149" t="s">
        <v>691</v>
      </c>
      <c r="D1017" s="4">
        <v>180.5</v>
      </c>
      <c r="E1017" s="151" t="s">
        <v>844</v>
      </c>
      <c r="F1017" s="151" t="s">
        <v>856</v>
      </c>
      <c r="G1017" s="4" t="s">
        <v>862</v>
      </c>
      <c r="H1017" s="70" t="s">
        <v>704</v>
      </c>
      <c r="I1017" s="20">
        <v>142873.555998</v>
      </c>
      <c r="J1017" s="20">
        <v>116759.43019</v>
      </c>
      <c r="K1017" s="20">
        <v>26114.125808000001</v>
      </c>
      <c r="L1017" s="20">
        <v>16725.808885999999</v>
      </c>
      <c r="M1017" s="20">
        <v>0</v>
      </c>
      <c r="N1017" s="20">
        <v>17240.888814999998</v>
      </c>
      <c r="O1017" s="153">
        <v>11069.697813999999</v>
      </c>
      <c r="P1017" s="21">
        <v>1165.2313488421053</v>
      </c>
      <c r="Q1017" s="20">
        <v>0</v>
      </c>
      <c r="R1017" s="20">
        <v>513.76480000000015</v>
      </c>
      <c r="S1017" s="20">
        <v>52648.083641999998</v>
      </c>
      <c r="T1017" s="20">
        <v>74067.801756000001</v>
      </c>
      <c r="U1017" s="20">
        <v>127539.559804</v>
      </c>
      <c r="V1017" s="20">
        <v>0</v>
      </c>
      <c r="W1017" s="20">
        <v>16131.827638999999</v>
      </c>
      <c r="X1017" s="20">
        <v>0</v>
      </c>
      <c r="Y1017" s="20">
        <v>16131.827638999999</v>
      </c>
      <c r="Z1017" s="20">
        <v>111407.73216499999</v>
      </c>
      <c r="AA1017" s="21">
        <v>11727.129701578948</v>
      </c>
      <c r="AB1017" s="22">
        <v>0.18277788094226169</v>
      </c>
      <c r="AC1017" s="22">
        <v>7.7478982983771733E-2</v>
      </c>
      <c r="AD1017" s="23">
        <v>8.6794229421927341E-2</v>
      </c>
      <c r="AE1017" s="23">
        <v>9.9362024510159366E-2</v>
      </c>
      <c r="AF1017" s="24">
        <v>100</v>
      </c>
      <c r="AG1017" s="27">
        <v>2.2636155567840928</v>
      </c>
      <c r="AH1017" s="27">
        <v>3.2636155567840928</v>
      </c>
      <c r="AI1017" s="27">
        <v>3.2636155567840928</v>
      </c>
      <c r="AJ1017" s="27">
        <v>3.9126014448540998</v>
      </c>
      <c r="AK1017" s="27">
        <v>100</v>
      </c>
      <c r="AL1017" s="27">
        <v>278.0913678749497</v>
      </c>
      <c r="AM1017" s="27">
        <v>1.9289563428474001</v>
      </c>
      <c r="AN1017" s="23">
        <v>0.12648489350120887</v>
      </c>
      <c r="AO1017" s="23">
        <v>0</v>
      </c>
      <c r="AP1017" s="23">
        <v>0.14479989248060465</v>
      </c>
      <c r="AQ1017" s="24">
        <v>85.2</v>
      </c>
      <c r="AR1017" s="65" t="s">
        <v>64</v>
      </c>
      <c r="AS1017" s="157">
        <v>0.5</v>
      </c>
    </row>
    <row r="1018" spans="1:45" ht="18" customHeight="1" x14ac:dyDescent="0.25">
      <c r="A1018" s="16">
        <v>1017</v>
      </c>
      <c r="B1018" s="149" t="s">
        <v>1333</v>
      </c>
      <c r="C1018" s="149" t="s">
        <v>691</v>
      </c>
      <c r="D1018" s="4">
        <v>7250</v>
      </c>
      <c r="E1018" s="151" t="s">
        <v>874</v>
      </c>
      <c r="F1018" s="151" t="s">
        <v>877</v>
      </c>
      <c r="G1018" s="4" t="s">
        <v>873</v>
      </c>
      <c r="H1018" s="70" t="s">
        <v>709</v>
      </c>
      <c r="I1018" s="20">
        <v>9526837.6641760003</v>
      </c>
      <c r="J1018" s="20">
        <v>7934537.7626299998</v>
      </c>
      <c r="K1018" s="20">
        <v>1592299.9015460003</v>
      </c>
      <c r="L1018" s="20">
        <v>1423021.665827</v>
      </c>
      <c r="M1018" s="20">
        <v>503522.885335</v>
      </c>
      <c r="N1018" s="20">
        <v>952267.74351900001</v>
      </c>
      <c r="O1018" s="153">
        <v>424884.99171199999</v>
      </c>
      <c r="P1018" s="21">
        <v>849.76998342399997</v>
      </c>
      <c r="Q1018" s="20">
        <v>356483.59522199997</v>
      </c>
      <c r="R1018" s="20">
        <v>1931687.6095060001</v>
      </c>
      <c r="S1018" s="20">
        <v>3021215.4410219998</v>
      </c>
      <c r="T1018" s="20">
        <v>10494733.932597</v>
      </c>
      <c r="U1018" s="20">
        <v>13769432.265187001</v>
      </c>
      <c r="V1018" s="20">
        <v>1861337.884045</v>
      </c>
      <c r="W1018" s="20">
        <v>2686557.713949</v>
      </c>
      <c r="X1018" s="20">
        <v>5390592.7734449999</v>
      </c>
      <c r="Y1018" s="20">
        <v>8077150.4873940004</v>
      </c>
      <c r="Z1018" s="20">
        <v>5692281.7777930005</v>
      </c>
      <c r="AA1018" s="21">
        <v>11384.563555586001</v>
      </c>
      <c r="AB1018" s="22">
        <v>0.16713834723284562</v>
      </c>
      <c r="AC1018" s="22">
        <v>4.4598743747855114E-2</v>
      </c>
      <c r="AD1018" s="23">
        <v>3.0857117674069161E-2</v>
      </c>
      <c r="AE1018" s="23">
        <v>7.4642297816243292E-2</v>
      </c>
      <c r="AF1018" s="24">
        <v>1.8912104519051691</v>
      </c>
      <c r="AG1018" s="27">
        <v>0.12456748103173367</v>
      </c>
      <c r="AH1018" s="27">
        <v>1.1245674810317337</v>
      </c>
      <c r="AI1018" s="27">
        <v>0.99187589827842626</v>
      </c>
      <c r="AJ1018" s="27">
        <v>28.467406826371842</v>
      </c>
      <c r="AK1018" s="27">
        <v>22.257792136798805</v>
      </c>
      <c r="AL1018" s="27">
        <v>4.9318728438768344</v>
      </c>
      <c r="AM1018" s="27">
        <v>0.90777314845356094</v>
      </c>
      <c r="AN1018" s="23">
        <v>0.58660011043558491</v>
      </c>
      <c r="AO1018" s="23">
        <v>0.94700033903364311</v>
      </c>
      <c r="AP1018" s="23">
        <v>1.4189653293174915</v>
      </c>
      <c r="AQ1018" s="24">
        <v>76</v>
      </c>
      <c r="AR1018" s="65" t="s">
        <v>66</v>
      </c>
      <c r="AS1018" s="157">
        <v>0.5</v>
      </c>
    </row>
    <row r="1019" spans="1:45" ht="18" customHeight="1" x14ac:dyDescent="0.25">
      <c r="A1019" s="16">
        <v>1018</v>
      </c>
      <c r="B1019" s="149" t="s">
        <v>1334</v>
      </c>
      <c r="C1019" s="149" t="s">
        <v>691</v>
      </c>
      <c r="D1019" s="4">
        <v>750</v>
      </c>
      <c r="E1019" s="151" t="s">
        <v>833</v>
      </c>
      <c r="F1019" s="151" t="s">
        <v>835</v>
      </c>
      <c r="G1019" s="4" t="s">
        <v>836</v>
      </c>
      <c r="H1019" s="70" t="s">
        <v>704</v>
      </c>
      <c r="I1019" s="20">
        <v>1660808.043999</v>
      </c>
      <c r="J1019" s="20">
        <v>1291873.3742869999</v>
      </c>
      <c r="K1019" s="20">
        <v>368934.669712</v>
      </c>
      <c r="L1019" s="20">
        <v>84318.906877000001</v>
      </c>
      <c r="M1019" s="20">
        <v>37849.061623000001</v>
      </c>
      <c r="N1019" s="20">
        <v>89812.214949000001</v>
      </c>
      <c r="O1019" s="153">
        <v>41365.496077999996</v>
      </c>
      <c r="P1019" s="21">
        <v>2068.2748038999998</v>
      </c>
      <c r="Q1019" s="20">
        <v>110732.45333800001</v>
      </c>
      <c r="R1019" s="20">
        <v>229991.20082699999</v>
      </c>
      <c r="S1019" s="20">
        <v>608972.82354699995</v>
      </c>
      <c r="T1019" s="20">
        <v>224067.94842500001</v>
      </c>
      <c r="U1019" s="20">
        <v>1071217.5725529999</v>
      </c>
      <c r="V1019" s="20">
        <v>312415.07261600002</v>
      </c>
      <c r="W1019" s="20">
        <v>501507.29137799999</v>
      </c>
      <c r="X1019" s="20">
        <v>301272.59843299998</v>
      </c>
      <c r="Y1019" s="20">
        <v>819015.52906500001</v>
      </c>
      <c r="Z1019" s="20">
        <v>252202.043488</v>
      </c>
      <c r="AA1019" s="21">
        <v>12610.102174400001</v>
      </c>
      <c r="AB1019" s="22">
        <v>0.22214166835539614</v>
      </c>
      <c r="AC1019" s="22">
        <v>2.490684954680103E-2</v>
      </c>
      <c r="AD1019" s="23">
        <v>3.8615400958569863E-2</v>
      </c>
      <c r="AE1019" s="23">
        <v>0.16401729147753003</v>
      </c>
      <c r="AF1019" s="24">
        <v>2.3729046665300464</v>
      </c>
      <c r="AG1019" s="27">
        <v>0.21428508421824757</v>
      </c>
      <c r="AH1019" s="27">
        <v>1.2142850842182475</v>
      </c>
      <c r="AI1019" s="27">
        <v>0.99348579527124425</v>
      </c>
      <c r="AJ1019" s="27">
        <v>15.45433229128032</v>
      </c>
      <c r="AK1019" s="27">
        <v>11.666619273246683</v>
      </c>
      <c r="AL1019" s="27">
        <v>7.2211808018179982</v>
      </c>
      <c r="AM1019" s="27">
        <v>7.4120732379307936</v>
      </c>
      <c r="AN1019" s="23">
        <v>0.76456506133769397</v>
      </c>
      <c r="AO1019" s="23">
        <v>1.1945684272274137</v>
      </c>
      <c r="AP1019" s="23">
        <v>3.2474579418067622</v>
      </c>
      <c r="AQ1019" s="24">
        <v>70.400000000000006</v>
      </c>
      <c r="AR1019" s="65" t="s">
        <v>68</v>
      </c>
      <c r="AS1019" s="157">
        <v>0.3</v>
      </c>
    </row>
    <row r="1020" spans="1:45" ht="18" customHeight="1" x14ac:dyDescent="0.25">
      <c r="A1020" s="16">
        <v>1019</v>
      </c>
      <c r="B1020" s="149" t="s">
        <v>1335</v>
      </c>
      <c r="C1020" s="149" t="s">
        <v>691</v>
      </c>
      <c r="D1020" s="4">
        <v>451.77819999999997</v>
      </c>
      <c r="E1020" s="151" t="s">
        <v>829</v>
      </c>
      <c r="F1020" s="151" t="s">
        <v>866</v>
      </c>
      <c r="G1020" s="4" t="s">
        <v>867</v>
      </c>
      <c r="H1020" s="70" t="s">
        <v>704</v>
      </c>
      <c r="I1020" s="20">
        <v>1349745.0911650001</v>
      </c>
      <c r="J1020" s="20">
        <v>1167596.6465340001</v>
      </c>
      <c r="K1020" s="20">
        <v>182148.44463099996</v>
      </c>
      <c r="L1020" s="20">
        <v>114640.70458000001</v>
      </c>
      <c r="M1020" s="20">
        <v>640.95123100000001</v>
      </c>
      <c r="N1020" s="20">
        <v>122157.561759</v>
      </c>
      <c r="O1020" s="153">
        <v>96174.534247999996</v>
      </c>
      <c r="P1020" s="21">
        <v>8088.6908534903278</v>
      </c>
      <c r="Q1020" s="20">
        <v>102904.309861</v>
      </c>
      <c r="R1020" s="20">
        <v>194859.016951</v>
      </c>
      <c r="S1020" s="20">
        <v>499291.12505799998</v>
      </c>
      <c r="T1020" s="20">
        <v>68277.000407</v>
      </c>
      <c r="U1020" s="20">
        <v>578230.31235599995</v>
      </c>
      <c r="V1020" s="20">
        <v>0</v>
      </c>
      <c r="W1020" s="20">
        <v>314409.70533000003</v>
      </c>
      <c r="X1020" s="20">
        <v>0</v>
      </c>
      <c r="Y1020" s="20">
        <v>318692.040614</v>
      </c>
      <c r="Z1020" s="20">
        <v>259538.27174200001</v>
      </c>
      <c r="AA1020" s="21">
        <v>21828.281895878888</v>
      </c>
      <c r="AB1020" s="22">
        <v>0.13495025529137719</v>
      </c>
      <c r="AC1020" s="22">
        <v>7.1253849988066456E-2</v>
      </c>
      <c r="AD1020" s="23">
        <v>0.16632565293254303</v>
      </c>
      <c r="AE1020" s="23">
        <v>0.37056012434113955</v>
      </c>
      <c r="AF1020" s="24">
        <v>190.58791972114958</v>
      </c>
      <c r="AG1020" s="27">
        <v>0.58802707611697613</v>
      </c>
      <c r="AH1020" s="27">
        <v>1.5880270761169761</v>
      </c>
      <c r="AI1020" s="27">
        <v>1.2607333949216293</v>
      </c>
      <c r="AJ1020" s="27">
        <v>7.3005989090237593</v>
      </c>
      <c r="AK1020" s="27">
        <v>11.346430952320208</v>
      </c>
      <c r="AL1020" s="27">
        <v>6.9267776892480795</v>
      </c>
      <c r="AM1020" s="27">
        <v>19.768664163908106</v>
      </c>
      <c r="AN1020" s="23">
        <v>0.55115069861261512</v>
      </c>
      <c r="AO1020" s="23">
        <v>0</v>
      </c>
      <c r="AP1020" s="23">
        <v>1.227919252428417</v>
      </c>
      <c r="AQ1020" s="24">
        <v>93.6</v>
      </c>
      <c r="AR1020" s="65" t="s">
        <v>61</v>
      </c>
      <c r="AS1020" s="157">
        <v>0.5</v>
      </c>
    </row>
    <row r="1021" spans="1:45" ht="18" customHeight="1" x14ac:dyDescent="0.25">
      <c r="A1021" s="16">
        <v>1020</v>
      </c>
      <c r="B1021" s="149" t="s">
        <v>1336</v>
      </c>
      <c r="C1021" s="149" t="s">
        <v>691</v>
      </c>
      <c r="D1021" s="4">
        <v>127.5</v>
      </c>
      <c r="E1021" s="151" t="s">
        <v>848</v>
      </c>
      <c r="F1021" s="151" t="s">
        <v>885</v>
      </c>
      <c r="G1021" s="4" t="s">
        <v>882</v>
      </c>
      <c r="H1021" s="70" t="s">
        <v>704</v>
      </c>
      <c r="I1021" s="20">
        <v>418964.60623500001</v>
      </c>
      <c r="J1021" s="20">
        <v>361691.15143999999</v>
      </c>
      <c r="K1021" s="20">
        <v>57273.454794999998</v>
      </c>
      <c r="L1021" s="20">
        <v>18951.611782</v>
      </c>
      <c r="M1021" s="20">
        <v>4032.92913</v>
      </c>
      <c r="N1021" s="20">
        <v>19039.042752999998</v>
      </c>
      <c r="O1021" s="153">
        <v>11985.362423</v>
      </c>
      <c r="P1021" s="21">
        <v>2397.0724845999998</v>
      </c>
      <c r="Q1021" s="20">
        <v>33796.607146000002</v>
      </c>
      <c r="R1021" s="20">
        <v>57520.034939999998</v>
      </c>
      <c r="S1021" s="20">
        <v>118384.455107</v>
      </c>
      <c r="T1021" s="20">
        <v>117387.330317</v>
      </c>
      <c r="U1021" s="20">
        <v>242734.85326199999</v>
      </c>
      <c r="V1021" s="20">
        <v>67157.937701000003</v>
      </c>
      <c r="W1021" s="20">
        <v>102491.14382100001</v>
      </c>
      <c r="X1021" s="20">
        <v>15043.950285999999</v>
      </c>
      <c r="Y1021" s="20">
        <v>117535.094107</v>
      </c>
      <c r="Z1021" s="20">
        <v>125199.75915500001</v>
      </c>
      <c r="AA1021" s="21">
        <v>25039.951830999998</v>
      </c>
      <c r="AB1021" s="22">
        <v>0.13670237042141678</v>
      </c>
      <c r="AC1021" s="22">
        <v>2.86071000858658E-2</v>
      </c>
      <c r="AD1021" s="23">
        <v>4.9376355566307553E-2</v>
      </c>
      <c r="AE1021" s="23">
        <v>9.5729915967025653E-2</v>
      </c>
      <c r="AF1021" s="24">
        <v>4.7208969310601292</v>
      </c>
      <c r="AG1021" s="27">
        <v>0.15507009380008036</v>
      </c>
      <c r="AH1021" s="27">
        <v>1.1550700938000804</v>
      </c>
      <c r="AI1021" s="27">
        <v>0.82531860614934704</v>
      </c>
      <c r="AJ1021" s="27">
        <v>26.361064645103568</v>
      </c>
      <c r="AK1021" s="27">
        <v>10.701995909752377</v>
      </c>
      <c r="AL1021" s="27">
        <v>7.2838030552663646</v>
      </c>
      <c r="AM1021" s="27">
        <v>3.5690785803169907</v>
      </c>
      <c r="AN1021" s="23">
        <v>0.48421185720756998</v>
      </c>
      <c r="AO1021" s="23">
        <v>0.12015957848109966</v>
      </c>
      <c r="AP1021" s="23">
        <v>0.93878051284019648</v>
      </c>
      <c r="AQ1021" s="24">
        <v>68.800000000000011</v>
      </c>
      <c r="AR1021" s="65" t="s">
        <v>71</v>
      </c>
      <c r="AS1021" s="157">
        <v>0.3</v>
      </c>
    </row>
    <row r="1022" spans="1:45" ht="18" customHeight="1" x14ac:dyDescent="0.25">
      <c r="A1022" s="16">
        <v>1021</v>
      </c>
      <c r="B1022" s="149" t="s">
        <v>1337</v>
      </c>
      <c r="C1022" s="149" t="s">
        <v>691</v>
      </c>
      <c r="D1022" s="4">
        <v>240</v>
      </c>
      <c r="E1022" s="151" t="s">
        <v>833</v>
      </c>
      <c r="F1022" s="151" t="s">
        <v>835</v>
      </c>
      <c r="G1022" s="4" t="s">
        <v>836</v>
      </c>
      <c r="H1022" s="70" t="s">
        <v>704</v>
      </c>
      <c r="I1022" s="20">
        <v>138666.508466</v>
      </c>
      <c r="J1022" s="20">
        <v>121839.18984000001</v>
      </c>
      <c r="K1022" s="20">
        <v>16827.318626000011</v>
      </c>
      <c r="L1022" s="20">
        <v>-81064.750677000004</v>
      </c>
      <c r="M1022" s="20">
        <v>0</v>
      </c>
      <c r="N1022" s="20">
        <v>-78367.973524000001</v>
      </c>
      <c r="O1022" s="153">
        <v>-78367.973524000001</v>
      </c>
      <c r="P1022" s="21">
        <v>-3918.3986762</v>
      </c>
      <c r="Q1022" s="20">
        <v>159252.80094399999</v>
      </c>
      <c r="R1022" s="20">
        <v>25573.476179000001</v>
      </c>
      <c r="S1022" s="20">
        <v>258569.875371</v>
      </c>
      <c r="T1022" s="20">
        <v>199606.88861200001</v>
      </c>
      <c r="U1022" s="20">
        <v>499174.67210800003</v>
      </c>
      <c r="V1022" s="20">
        <v>0</v>
      </c>
      <c r="W1022" s="20">
        <v>23990.437464999999</v>
      </c>
      <c r="X1022" s="20">
        <v>0</v>
      </c>
      <c r="Y1022" s="20">
        <v>24444.121435000001</v>
      </c>
      <c r="Z1022" s="20">
        <v>474730.55067299999</v>
      </c>
      <c r="AA1022" s="21">
        <v>23736.527533650002</v>
      </c>
      <c r="AB1022" s="22">
        <v>0.12135099392169339</v>
      </c>
      <c r="AC1022" s="22">
        <v>-0.56515429998884881</v>
      </c>
      <c r="AD1022" s="23">
        <v>-0.15699509190451177</v>
      </c>
      <c r="AE1022" s="23">
        <v>-0.16507885033499936</v>
      </c>
      <c r="AF1022" s="24">
        <v>0</v>
      </c>
      <c r="AG1022" s="27">
        <v>9.778039197835863</v>
      </c>
      <c r="AH1022" s="27">
        <v>10.778039197835861</v>
      </c>
      <c r="AI1022" s="27">
        <v>4.1398609163294813</v>
      </c>
      <c r="AJ1022" s="27">
        <v>0.59112814705253935</v>
      </c>
      <c r="AK1022" s="27">
        <v>0.76506779860558816</v>
      </c>
      <c r="AL1022" s="27">
        <v>5.4222784378397426</v>
      </c>
      <c r="AM1022" s="27">
        <v>0.69469801082638394</v>
      </c>
      <c r="AN1022" s="23">
        <v>4.8969073955161209E-2</v>
      </c>
      <c r="AO1022" s="23">
        <v>0</v>
      </c>
      <c r="AP1022" s="23">
        <v>5.1490516884466112E-2</v>
      </c>
      <c r="AQ1022" s="24">
        <v>58.8</v>
      </c>
      <c r="AR1022" s="65" t="s">
        <v>75</v>
      </c>
      <c r="AS1022" s="157">
        <v>0.2</v>
      </c>
    </row>
    <row r="1023" spans="1:45" ht="18" customHeight="1" x14ac:dyDescent="0.25">
      <c r="A1023" s="16">
        <v>1022</v>
      </c>
      <c r="B1023" s="149" t="s">
        <v>1338</v>
      </c>
      <c r="C1023" s="149" t="s">
        <v>691</v>
      </c>
      <c r="D1023" s="4">
        <v>21.45</v>
      </c>
      <c r="E1023" s="151" t="s">
        <v>844</v>
      </c>
      <c r="F1023" s="151" t="s">
        <v>856</v>
      </c>
      <c r="G1023" s="4" t="s">
        <v>862</v>
      </c>
      <c r="H1023" s="70" t="s">
        <v>704</v>
      </c>
      <c r="I1023" s="20">
        <v>256579.60577200001</v>
      </c>
      <c r="J1023" s="20">
        <v>237919.20000800001</v>
      </c>
      <c r="K1023" s="20">
        <v>18660.405764000014</v>
      </c>
      <c r="L1023" s="20">
        <v>8717.7426520000008</v>
      </c>
      <c r="M1023" s="20">
        <v>6713.2216950000002</v>
      </c>
      <c r="N1023" s="20">
        <v>10182.185100999999</v>
      </c>
      <c r="O1023" s="153">
        <v>2775.1707249999999</v>
      </c>
      <c r="P1023" s="21">
        <v>504.57649545454547</v>
      </c>
      <c r="Q1023" s="20">
        <v>6257.5912509999998</v>
      </c>
      <c r="R1023" s="20">
        <v>29719.814797999999</v>
      </c>
      <c r="S1023" s="20">
        <v>62374.467642000003</v>
      </c>
      <c r="T1023" s="20">
        <v>98495.175199999998</v>
      </c>
      <c r="U1023" s="20">
        <v>161664.49235399999</v>
      </c>
      <c r="V1023" s="20">
        <v>12619.61</v>
      </c>
      <c r="W1023" s="20">
        <v>43389.472239000002</v>
      </c>
      <c r="X1023" s="20">
        <v>55066.795250000003</v>
      </c>
      <c r="Y1023" s="20">
        <v>103158.70748899999</v>
      </c>
      <c r="Z1023" s="20">
        <v>58505.784865000001</v>
      </c>
      <c r="AA1023" s="21">
        <v>10637.415429999999</v>
      </c>
      <c r="AB1023" s="22">
        <v>7.27275486602076E-2</v>
      </c>
      <c r="AC1023" s="22">
        <v>1.0816022250287705E-2</v>
      </c>
      <c r="AD1023" s="23">
        <v>1.7166235359358645E-2</v>
      </c>
      <c r="AE1023" s="23">
        <v>4.7434125213491399E-2</v>
      </c>
      <c r="AF1023" s="24">
        <v>1.5167360119484328</v>
      </c>
      <c r="AG1023" s="27">
        <v>0.43754842876230265</v>
      </c>
      <c r="AH1023" s="27">
        <v>1.4375484287623026</v>
      </c>
      <c r="AI1023" s="27">
        <v>1.2933293145833693</v>
      </c>
      <c r="AJ1023" s="27">
        <v>13.514862675787397</v>
      </c>
      <c r="AK1023" s="27">
        <v>38.020891819992102</v>
      </c>
      <c r="AL1023" s="27">
        <v>8.6332841410999173</v>
      </c>
      <c r="AM1023" s="27">
        <v>2.6049966940106524</v>
      </c>
      <c r="AN1023" s="23">
        <v>0.63810367995410699</v>
      </c>
      <c r="AO1023" s="23">
        <v>0.94121966532138068</v>
      </c>
      <c r="AP1023" s="23">
        <v>1.763222350183576</v>
      </c>
      <c r="AQ1023" s="24">
        <v>59.6</v>
      </c>
      <c r="AR1023" s="65" t="s">
        <v>75</v>
      </c>
      <c r="AS1023" s="157">
        <v>0.2</v>
      </c>
    </row>
    <row r="1024" spans="1:45" ht="18" customHeight="1" x14ac:dyDescent="0.25">
      <c r="A1024" s="16">
        <v>1023</v>
      </c>
      <c r="B1024" s="149" t="s">
        <v>1339</v>
      </c>
      <c r="C1024" s="149" t="s">
        <v>691</v>
      </c>
      <c r="D1024" s="4">
        <v>70.218239999999994</v>
      </c>
      <c r="E1024" s="151" t="s">
        <v>848</v>
      </c>
      <c r="F1024" s="151" t="s">
        <v>887</v>
      </c>
      <c r="G1024" s="4" t="s">
        <v>882</v>
      </c>
      <c r="H1024" s="70" t="s">
        <v>704</v>
      </c>
      <c r="I1024" s="20">
        <v>254894.918703</v>
      </c>
      <c r="J1024" s="20">
        <v>226901.25367800001</v>
      </c>
      <c r="K1024" s="20">
        <v>27993.665024999988</v>
      </c>
      <c r="L1024" s="20">
        <v>11936.072808999999</v>
      </c>
      <c r="M1024" s="20">
        <v>1189.944647</v>
      </c>
      <c r="N1024" s="20">
        <v>15866.195890000001</v>
      </c>
      <c r="O1024" s="153">
        <v>11707.839033</v>
      </c>
      <c r="P1024" s="21">
        <v>3201.312215082577</v>
      </c>
      <c r="Q1024" s="20">
        <v>16441.495728999998</v>
      </c>
      <c r="R1024" s="20">
        <v>28547.689576000001</v>
      </c>
      <c r="S1024" s="20">
        <v>91959.873185000004</v>
      </c>
      <c r="T1024" s="20">
        <v>37478.177572000001</v>
      </c>
      <c r="U1024" s="20">
        <v>153021.11619</v>
      </c>
      <c r="V1024" s="20">
        <v>14549.445</v>
      </c>
      <c r="W1024" s="20">
        <v>44854.825018000003</v>
      </c>
      <c r="X1024" s="20">
        <v>5500</v>
      </c>
      <c r="Y1024" s="20">
        <v>51345.815018000001</v>
      </c>
      <c r="Z1024" s="20">
        <v>101675.30117200001</v>
      </c>
      <c r="AA1024" s="21">
        <v>27801.405767253636</v>
      </c>
      <c r="AB1024" s="22">
        <v>0.10982433532783686</v>
      </c>
      <c r="AC1024" s="22">
        <v>4.5932022076288666E-2</v>
      </c>
      <c r="AD1024" s="23">
        <v>7.6511264095491638E-2</v>
      </c>
      <c r="AE1024" s="23">
        <v>0.11514929287688384</v>
      </c>
      <c r="AF1024" s="24">
        <v>13.333557934817115</v>
      </c>
      <c r="AG1024" s="27">
        <v>1.0501668025256368</v>
      </c>
      <c r="AH1024" s="27">
        <v>2.0501668025256365</v>
      </c>
      <c r="AI1024" s="27">
        <v>1.6836177027932866</v>
      </c>
      <c r="AJ1024" s="27">
        <v>5.411201742100535</v>
      </c>
      <c r="AK1024" s="27">
        <v>13.800523834202313</v>
      </c>
      <c r="AL1024" s="27">
        <v>8.9287407313441491</v>
      </c>
      <c r="AM1024" s="27">
        <v>6.8011556381928333</v>
      </c>
      <c r="AN1024" s="23">
        <v>0.33554725188545886</v>
      </c>
      <c r="AO1024" s="23">
        <v>5.4093766495914991E-2</v>
      </c>
      <c r="AP1024" s="23">
        <v>0.50499791420475226</v>
      </c>
      <c r="AQ1024" s="24">
        <v>93.2</v>
      </c>
      <c r="AR1024" s="65" t="s">
        <v>61</v>
      </c>
      <c r="AS1024" s="157">
        <v>0.5</v>
      </c>
    </row>
    <row r="1025" spans="1:45" ht="18" customHeight="1" x14ac:dyDescent="0.25">
      <c r="A1025" s="16">
        <v>1024</v>
      </c>
      <c r="B1025" s="149" t="s">
        <v>1340</v>
      </c>
      <c r="C1025" s="149" t="s">
        <v>691</v>
      </c>
      <c r="D1025" s="4">
        <v>145.36532499999998</v>
      </c>
      <c r="E1025" s="151" t="s">
        <v>874</v>
      </c>
      <c r="F1025" s="151" t="s">
        <v>876</v>
      </c>
      <c r="G1025" s="4" t="s">
        <v>873</v>
      </c>
      <c r="H1025" s="70" t="s">
        <v>704</v>
      </c>
      <c r="I1025" s="20">
        <v>53995.598262</v>
      </c>
      <c r="J1025" s="20">
        <v>19077.153550999999</v>
      </c>
      <c r="K1025" s="20">
        <v>34918.444710999989</v>
      </c>
      <c r="L1025" s="20">
        <v>31522.310332000001</v>
      </c>
      <c r="M1025" s="20">
        <v>8859.7541669999991</v>
      </c>
      <c r="N1025" s="20">
        <v>32633.098668999999</v>
      </c>
      <c r="O1025" s="153">
        <v>22515.427748999999</v>
      </c>
      <c r="P1025" s="21">
        <v>2710.5500270267344</v>
      </c>
      <c r="Q1025" s="20">
        <v>494.55509000000001</v>
      </c>
      <c r="R1025" s="20">
        <v>9854.3334859999995</v>
      </c>
      <c r="S1025" s="20">
        <v>21096.190036</v>
      </c>
      <c r="T1025" s="20">
        <v>174434.42533599999</v>
      </c>
      <c r="U1025" s="20">
        <v>208541.86628700001</v>
      </c>
      <c r="V1025" s="20">
        <v>12000</v>
      </c>
      <c r="W1025" s="20">
        <v>20142.207033999999</v>
      </c>
      <c r="X1025" s="20">
        <v>84000</v>
      </c>
      <c r="Y1025" s="20">
        <v>104142.20703400001</v>
      </c>
      <c r="Z1025" s="20">
        <v>104399.65925300001</v>
      </c>
      <c r="AA1025" s="21">
        <v>12568.293277145014</v>
      </c>
      <c r="AB1025" s="22">
        <v>0.64669057913882277</v>
      </c>
      <c r="AC1025" s="22">
        <v>0.41698635580903415</v>
      </c>
      <c r="AD1025" s="23">
        <v>0.10796598376085194</v>
      </c>
      <c r="AE1025" s="23">
        <v>0.21566572065562561</v>
      </c>
      <c r="AF1025" s="24">
        <v>3.6832961788656369</v>
      </c>
      <c r="AG1025" s="27">
        <v>4.7362386871988744E-2</v>
      </c>
      <c r="AH1025" s="27">
        <v>1.0473623868719888</v>
      </c>
      <c r="AI1025" s="27">
        <v>1.0228092140659901</v>
      </c>
      <c r="AJ1025" s="27">
        <v>56.600168083497941</v>
      </c>
      <c r="AK1025" s="27">
        <v>38.57437510348948</v>
      </c>
      <c r="AL1025" s="27">
        <v>5.4793759860787405</v>
      </c>
      <c r="AM1025" s="27">
        <v>0.30954668585625983</v>
      </c>
      <c r="AN1025" s="23">
        <v>0.49938273253331855</v>
      </c>
      <c r="AO1025" s="23">
        <v>0.80460032725237263</v>
      </c>
      <c r="AP1025" s="23">
        <v>0.99753397452786607</v>
      </c>
      <c r="AQ1025" s="24">
        <v>74.400000000000006</v>
      </c>
      <c r="AR1025" s="65" t="s">
        <v>68</v>
      </c>
      <c r="AS1025" s="157">
        <v>0.3</v>
      </c>
    </row>
    <row r="1026" spans="1:45" ht="18" customHeight="1" x14ac:dyDescent="0.25">
      <c r="A1026" s="16">
        <v>1025</v>
      </c>
      <c r="B1026" s="149" t="s">
        <v>1341</v>
      </c>
      <c r="C1026" s="149" t="s">
        <v>691</v>
      </c>
      <c r="D1026" s="4">
        <v>45.360000000000007</v>
      </c>
      <c r="E1026" s="151" t="s">
        <v>848</v>
      </c>
      <c r="F1026" s="151" t="s">
        <v>885</v>
      </c>
      <c r="G1026" s="4" t="s">
        <v>882</v>
      </c>
      <c r="H1026" s="70" t="s">
        <v>704</v>
      </c>
      <c r="I1026" s="20">
        <v>89057.748686999999</v>
      </c>
      <c r="J1026" s="20">
        <v>52327.701305000002</v>
      </c>
      <c r="K1026" s="20">
        <v>36730.047381999997</v>
      </c>
      <c r="L1026" s="20">
        <v>29765.412785</v>
      </c>
      <c r="M1026" s="20">
        <v>4266.1803639999998</v>
      </c>
      <c r="N1026" s="20">
        <v>28905.431086000001</v>
      </c>
      <c r="O1026" s="153">
        <v>20133.207771000001</v>
      </c>
      <c r="P1026" s="21">
        <v>2396.8104489285715</v>
      </c>
      <c r="Q1026" s="20">
        <v>7607.1614849999996</v>
      </c>
      <c r="R1026" s="20">
        <v>1242.9751000000001</v>
      </c>
      <c r="S1026" s="20">
        <v>37715.098432999999</v>
      </c>
      <c r="T1026" s="20">
        <v>133525.98383400001</v>
      </c>
      <c r="U1026" s="20">
        <v>180240.31057</v>
      </c>
      <c r="V1026" s="20">
        <v>1728.8363549999999</v>
      </c>
      <c r="W1026" s="20">
        <v>13673.415650999999</v>
      </c>
      <c r="X1026" s="20">
        <v>59664.215880000003</v>
      </c>
      <c r="Y1026" s="20">
        <v>73337.631531000006</v>
      </c>
      <c r="Z1026" s="20">
        <v>106902.679039</v>
      </c>
      <c r="AA1026" s="21">
        <v>12726.509409404762</v>
      </c>
      <c r="AB1026" s="22">
        <v>0.41242955187527192</v>
      </c>
      <c r="AC1026" s="22">
        <v>0.22606913006255794</v>
      </c>
      <c r="AD1026" s="23">
        <v>0.11170202551987314</v>
      </c>
      <c r="AE1026" s="23">
        <v>0.18833211620126986</v>
      </c>
      <c r="AF1026" s="24">
        <v>6.7754826612389332</v>
      </c>
      <c r="AG1026" s="27">
        <v>1.7582792329026962</v>
      </c>
      <c r="AH1026" s="27">
        <v>2.7582792329026962</v>
      </c>
      <c r="AI1026" s="27">
        <v>2.2019324005409042</v>
      </c>
      <c r="AJ1026" s="27">
        <v>3.7043059545597825</v>
      </c>
      <c r="AK1026" s="27">
        <v>6.8787420127969066</v>
      </c>
      <c r="AL1026" s="27">
        <v>71.648859809822412</v>
      </c>
      <c r="AM1026" s="27">
        <v>0.66696942519979419</v>
      </c>
      <c r="AN1026" s="23">
        <v>0.40688806682075618</v>
      </c>
      <c r="AO1026" s="23">
        <v>0.55811712499958432</v>
      </c>
      <c r="AP1026" s="23">
        <v>0.68602239148978794</v>
      </c>
      <c r="AQ1026" s="24">
        <v>82.4</v>
      </c>
      <c r="AR1026" s="65" t="s">
        <v>64</v>
      </c>
      <c r="AS1026" s="157">
        <v>0.5</v>
      </c>
    </row>
    <row r="1027" spans="1:45" ht="18" customHeight="1" x14ac:dyDescent="0.25">
      <c r="A1027" s="16">
        <v>1026</v>
      </c>
      <c r="B1027" s="149" t="s">
        <v>1342</v>
      </c>
      <c r="C1027" s="149" t="s">
        <v>691</v>
      </c>
      <c r="D1027" s="4">
        <v>954</v>
      </c>
      <c r="E1027" s="151" t="s">
        <v>795</v>
      </c>
      <c r="F1027" s="151" t="s">
        <v>851</v>
      </c>
      <c r="G1027" s="4" t="s">
        <v>850</v>
      </c>
      <c r="H1027" s="70" t="s">
        <v>704</v>
      </c>
      <c r="I1027" s="20">
        <v>945236.586075</v>
      </c>
      <c r="J1027" s="20">
        <v>1083739.042258</v>
      </c>
      <c r="K1027" s="20">
        <v>-138502.45618299997</v>
      </c>
      <c r="L1027" s="20">
        <v>-196667.228175</v>
      </c>
      <c r="M1027" s="20">
        <v>51.795861000000002</v>
      </c>
      <c r="N1027" s="20">
        <v>-145552.57806300002</v>
      </c>
      <c r="O1027" s="153">
        <v>-151031.362165</v>
      </c>
      <c r="P1027" s="21">
        <v>-2517.1893694166665</v>
      </c>
      <c r="Q1027" s="20">
        <v>454.30943300000001</v>
      </c>
      <c r="R1027" s="20">
        <v>64251.305323</v>
      </c>
      <c r="S1027" s="20">
        <v>1163746.7512699999</v>
      </c>
      <c r="T1027" s="20">
        <v>752939.47961000004</v>
      </c>
      <c r="U1027" s="20">
        <v>3291864.6062779999</v>
      </c>
      <c r="V1027" s="20">
        <v>64981.882189000004</v>
      </c>
      <c r="W1027" s="20">
        <v>2061690.5618730001</v>
      </c>
      <c r="X1027" s="20">
        <v>377855.60593800002</v>
      </c>
      <c r="Y1027" s="20">
        <v>2507976.2329460001</v>
      </c>
      <c r="Z1027" s="20">
        <v>783888.37333199999</v>
      </c>
      <c r="AA1027" s="21">
        <v>13064.806222200001</v>
      </c>
      <c r="AB1027" s="22">
        <v>-0.14652676189578898</v>
      </c>
      <c r="AC1027" s="22">
        <v>-0.15978154505438957</v>
      </c>
      <c r="AD1027" s="23">
        <v>-4.5880186529228505E-2</v>
      </c>
      <c r="AE1027" s="23">
        <v>-0.19266947604162735</v>
      </c>
      <c r="AF1027" s="24">
        <v>-2810.1198677438729</v>
      </c>
      <c r="AG1027" s="27">
        <v>-0.43553762490295256</v>
      </c>
      <c r="AH1027" s="27">
        <v>0.56446237509704744</v>
      </c>
      <c r="AI1027" s="27">
        <v>0.56424201737634894</v>
      </c>
      <c r="AJ1027" s="27">
        <v>-1.0526678561771488</v>
      </c>
      <c r="AK1027" s="27">
        <v>2385.464539227386</v>
      </c>
      <c r="AL1027" s="27">
        <v>14.711554595243907</v>
      </c>
      <c r="AM1027" s="27">
        <v>1.2553951700933574</v>
      </c>
      <c r="AN1027" s="23">
        <v>0.76187101625108578</v>
      </c>
      <c r="AO1027" s="23">
        <v>0.48202731255202197</v>
      </c>
      <c r="AP1027" s="23">
        <v>3.1994048110263242</v>
      </c>
      <c r="AQ1027" s="24">
        <v>52.4</v>
      </c>
      <c r="AR1027" s="65" t="s">
        <v>78</v>
      </c>
      <c r="AS1027" s="157">
        <v>0.2</v>
      </c>
    </row>
    <row r="1028" spans="1:45" ht="18" customHeight="1" x14ac:dyDescent="0.25">
      <c r="A1028" s="16">
        <v>1027</v>
      </c>
      <c r="B1028" s="149" t="s">
        <v>1343</v>
      </c>
      <c r="C1028" s="149" t="s">
        <v>691</v>
      </c>
      <c r="D1028" s="4">
        <v>274.635042</v>
      </c>
      <c r="E1028" s="151" t="s">
        <v>848</v>
      </c>
      <c r="F1028" s="151" t="s">
        <v>885</v>
      </c>
      <c r="G1028" s="4" t="s">
        <v>882</v>
      </c>
      <c r="H1028" s="70" t="s">
        <v>704</v>
      </c>
      <c r="I1028" s="20">
        <v>575812.81515299994</v>
      </c>
      <c r="J1028" s="20">
        <v>445012.01823799999</v>
      </c>
      <c r="K1028" s="20">
        <v>130800.79691499998</v>
      </c>
      <c r="L1028" s="20">
        <v>59271.657789999997</v>
      </c>
      <c r="M1028" s="20">
        <v>15118.96955</v>
      </c>
      <c r="N1028" s="20">
        <v>72179.103657</v>
      </c>
      <c r="O1028" s="153">
        <v>55616.884632000001</v>
      </c>
      <c r="P1028" s="21">
        <v>6986.6631214672143</v>
      </c>
      <c r="Q1028" s="20">
        <v>137300.71044</v>
      </c>
      <c r="R1028" s="20">
        <v>109364.53088400001</v>
      </c>
      <c r="S1028" s="20">
        <v>315702.284767</v>
      </c>
      <c r="T1028" s="20">
        <v>118774.90642299999</v>
      </c>
      <c r="U1028" s="20">
        <v>620816.92277900001</v>
      </c>
      <c r="V1028" s="20">
        <v>196837.527523</v>
      </c>
      <c r="W1028" s="20">
        <v>295236.86678699998</v>
      </c>
      <c r="X1028" s="20">
        <v>22390.672724</v>
      </c>
      <c r="Y1028" s="20">
        <v>317627.53951099998</v>
      </c>
      <c r="Z1028" s="20">
        <v>303189.38326799998</v>
      </c>
      <c r="AA1028" s="21">
        <v>38087.032326872541</v>
      </c>
      <c r="AB1028" s="22">
        <v>0.22715853741505343</v>
      </c>
      <c r="AC1028" s="22">
        <v>9.658848009004796E-2</v>
      </c>
      <c r="AD1028" s="23">
        <v>8.9586611755102949E-2</v>
      </c>
      <c r="AE1028" s="23">
        <v>0.18343942005000299</v>
      </c>
      <c r="AF1028" s="24">
        <v>4.7740756020637667</v>
      </c>
      <c r="AG1028" s="27">
        <v>6.9318639649312161E-2</v>
      </c>
      <c r="AH1028" s="27">
        <v>1.0693186396493122</v>
      </c>
      <c r="AI1028" s="27">
        <v>0.60426591119363371</v>
      </c>
      <c r="AJ1028" s="27">
        <v>28.135893228064877</v>
      </c>
      <c r="AK1028" s="27">
        <v>3.2411486933453917</v>
      </c>
      <c r="AL1028" s="27">
        <v>5.2650782707946604</v>
      </c>
      <c r="AM1028" s="27">
        <v>4.8479332250730156</v>
      </c>
      <c r="AN1028" s="23">
        <v>0.51162835266987372</v>
      </c>
      <c r="AO1028" s="23">
        <v>7.3850451103058851E-2</v>
      </c>
      <c r="AP1028" s="23">
        <v>1.0476209162978427</v>
      </c>
      <c r="AQ1028" s="24">
        <v>71.2</v>
      </c>
      <c r="AR1028" s="65" t="s">
        <v>68</v>
      </c>
      <c r="AS1028" s="157">
        <v>0.3</v>
      </c>
    </row>
    <row r="1029" spans="1:45" ht="18" customHeight="1" x14ac:dyDescent="0.25">
      <c r="A1029" s="16">
        <v>1028</v>
      </c>
      <c r="B1029" s="149" t="s">
        <v>1344</v>
      </c>
      <c r="C1029" s="149" t="s">
        <v>691</v>
      </c>
      <c r="D1029" s="4">
        <v>55.344210000000004</v>
      </c>
      <c r="E1029" s="151" t="s">
        <v>871</v>
      </c>
      <c r="F1029" s="151" t="s">
        <v>881</v>
      </c>
      <c r="G1029" s="4" t="s">
        <v>880</v>
      </c>
      <c r="H1029" s="70" t="s">
        <v>704</v>
      </c>
      <c r="I1029" s="20">
        <v>787194.35096700001</v>
      </c>
      <c r="J1029" s="20">
        <v>670321.79079300002</v>
      </c>
      <c r="K1029" s="20">
        <v>116872.56017400004</v>
      </c>
      <c r="L1029" s="20">
        <v>17914.955163999999</v>
      </c>
      <c r="M1029" s="20">
        <v>6094.3266960000001</v>
      </c>
      <c r="N1029" s="20">
        <v>23937.288130000001</v>
      </c>
      <c r="O1029" s="153">
        <v>14258.943139000001</v>
      </c>
      <c r="P1029" s="21">
        <v>1932.3082494537368</v>
      </c>
      <c r="Q1029" s="20">
        <v>22858.399678999998</v>
      </c>
      <c r="R1029" s="20">
        <v>218485.76240000001</v>
      </c>
      <c r="S1029" s="20">
        <v>295806.973612</v>
      </c>
      <c r="T1029" s="20">
        <v>13607.175418000001</v>
      </c>
      <c r="U1029" s="20">
        <v>315164.10157399997</v>
      </c>
      <c r="V1029" s="20">
        <v>91041.372237000003</v>
      </c>
      <c r="W1029" s="20">
        <v>212298.74402499999</v>
      </c>
      <c r="X1029" s="20">
        <v>2673.8</v>
      </c>
      <c r="Y1029" s="20">
        <v>214972.54402500001</v>
      </c>
      <c r="Z1029" s="20">
        <v>100191.557549</v>
      </c>
      <c r="AA1029" s="21">
        <v>13577.512112242635</v>
      </c>
      <c r="AB1029" s="22">
        <v>0.1484672241746047</v>
      </c>
      <c r="AC1029" s="22">
        <v>1.8113624826555381E-2</v>
      </c>
      <c r="AD1029" s="23">
        <v>4.524291652439999E-2</v>
      </c>
      <c r="AE1029" s="23">
        <v>0.14231681279160149</v>
      </c>
      <c r="AF1029" s="24">
        <v>3.9277986435665149</v>
      </c>
      <c r="AG1029" s="27">
        <v>0.39335244290077476</v>
      </c>
      <c r="AH1029" s="27">
        <v>1.3933524429007749</v>
      </c>
      <c r="AI1029" s="27">
        <v>1.2856815295188837</v>
      </c>
      <c r="AJ1029" s="27">
        <v>9.4265481960300725</v>
      </c>
      <c r="AK1029" s="27">
        <v>29.324965885902518</v>
      </c>
      <c r="AL1029" s="27">
        <v>3.6029549125760334</v>
      </c>
      <c r="AM1029" s="27">
        <v>57.851414917873001</v>
      </c>
      <c r="AN1029" s="23">
        <v>0.68209717715748419</v>
      </c>
      <c r="AO1029" s="23">
        <v>2.6686879268169306E-2</v>
      </c>
      <c r="AP1029" s="23">
        <v>2.1456153520706058</v>
      </c>
      <c r="AQ1029" s="24">
        <v>69.600000000000009</v>
      </c>
      <c r="AR1029" s="65" t="s">
        <v>71</v>
      </c>
      <c r="AS1029" s="157">
        <v>0.3</v>
      </c>
    </row>
    <row r="1030" spans="1:45" ht="18" customHeight="1" x14ac:dyDescent="0.25">
      <c r="A1030" s="16">
        <v>1029</v>
      </c>
      <c r="B1030" s="149" t="s">
        <v>1345</v>
      </c>
      <c r="C1030" s="149" t="s">
        <v>691</v>
      </c>
      <c r="D1030" s="4">
        <v>10.6</v>
      </c>
      <c r="E1030" s="151" t="s">
        <v>829</v>
      </c>
      <c r="F1030" s="151" t="s">
        <v>866</v>
      </c>
      <c r="G1030" s="4" t="s">
        <v>867</v>
      </c>
      <c r="H1030" s="70" t="s">
        <v>704</v>
      </c>
      <c r="I1030" s="20">
        <v>450448.59203399997</v>
      </c>
      <c r="J1030" s="20">
        <v>407905.93889699999</v>
      </c>
      <c r="K1030" s="20">
        <v>42542.653137000023</v>
      </c>
      <c r="L1030" s="20">
        <v>12815.526247</v>
      </c>
      <c r="M1030" s="20">
        <v>1688.408077</v>
      </c>
      <c r="N1030" s="20">
        <v>13583.241258</v>
      </c>
      <c r="O1030" s="153">
        <v>9925.3160250000001</v>
      </c>
      <c r="P1030" s="21">
        <v>4962.6580125</v>
      </c>
      <c r="Q1030" s="20">
        <v>80101.017903999993</v>
      </c>
      <c r="R1030" s="20">
        <v>49108.869024</v>
      </c>
      <c r="S1030" s="20">
        <v>151177.35581899999</v>
      </c>
      <c r="T1030" s="20">
        <v>25482.368371</v>
      </c>
      <c r="U1030" s="20">
        <v>177861.391248</v>
      </c>
      <c r="V1030" s="20">
        <v>69407.085068999993</v>
      </c>
      <c r="W1030" s="20">
        <v>142160.68409600001</v>
      </c>
      <c r="X1030" s="20">
        <v>0</v>
      </c>
      <c r="Y1030" s="20">
        <v>142160.68409600001</v>
      </c>
      <c r="Z1030" s="20">
        <v>35700.707152000003</v>
      </c>
      <c r="AA1030" s="21">
        <v>17850.353576000001</v>
      </c>
      <c r="AB1030" s="22">
        <v>9.4445079614743008E-2</v>
      </c>
      <c r="AC1030" s="22">
        <v>2.2034292482039405E-2</v>
      </c>
      <c r="AD1030" s="23">
        <v>5.5803656742798628E-2</v>
      </c>
      <c r="AE1030" s="23">
        <v>0.27801454976064727</v>
      </c>
      <c r="AF1030" s="24">
        <v>8.0449989804212478</v>
      </c>
      <c r="AG1030" s="27">
        <v>6.3425916809116425E-2</v>
      </c>
      <c r="AH1030" s="27">
        <v>1.0634259168091165</v>
      </c>
      <c r="AI1030" s="27">
        <v>0.49997183375259152</v>
      </c>
      <c r="AJ1030" s="27">
        <v>49.957301970413667</v>
      </c>
      <c r="AK1030" s="27">
        <v>5.0923939491739025</v>
      </c>
      <c r="AL1030" s="27">
        <v>9.1724489076272793</v>
      </c>
      <c r="AM1030" s="27">
        <v>17.676873102055509</v>
      </c>
      <c r="AN1030" s="23">
        <v>0.79927792703352407</v>
      </c>
      <c r="AO1030" s="23">
        <v>0</v>
      </c>
      <c r="AP1030" s="23">
        <v>3.9820131150549485</v>
      </c>
      <c r="AQ1030" s="24">
        <v>70.399999999999991</v>
      </c>
      <c r="AR1030" s="65" t="s">
        <v>68</v>
      </c>
      <c r="AS1030" s="157">
        <v>0.3</v>
      </c>
    </row>
    <row r="1031" spans="1:45" ht="18" customHeight="1" x14ac:dyDescent="0.25">
      <c r="A1031" s="16">
        <v>1030</v>
      </c>
      <c r="B1031" s="149" t="s">
        <v>1346</v>
      </c>
      <c r="C1031" s="149" t="s">
        <v>691</v>
      </c>
      <c r="D1031" s="4">
        <v>912.74536200000011</v>
      </c>
      <c r="E1031" s="151" t="s">
        <v>874</v>
      </c>
      <c r="F1031" s="151" t="s">
        <v>878</v>
      </c>
      <c r="G1031" s="4" t="s">
        <v>873</v>
      </c>
      <c r="H1031" s="70" t="s">
        <v>704</v>
      </c>
      <c r="I1031" s="20">
        <v>917846.91870699998</v>
      </c>
      <c r="J1031" s="20">
        <v>522442.41366800002</v>
      </c>
      <c r="K1031" s="20">
        <v>395404.50503900001</v>
      </c>
      <c r="L1031" s="20">
        <v>121379.85944299999</v>
      </c>
      <c r="M1031" s="20">
        <v>13265.740523</v>
      </c>
      <c r="N1031" s="20">
        <v>121361.80762000001</v>
      </c>
      <c r="O1031" s="153">
        <v>80478.149686000004</v>
      </c>
      <c r="P1031" s="21">
        <v>1084.5097464738474</v>
      </c>
      <c r="Q1031" s="20">
        <v>60139.366792000001</v>
      </c>
      <c r="R1031" s="20">
        <v>15623.905419999999</v>
      </c>
      <c r="S1031" s="20">
        <v>351823.99862000003</v>
      </c>
      <c r="T1031" s="20">
        <v>1343754.3602159999</v>
      </c>
      <c r="U1031" s="20">
        <v>1703414.765962</v>
      </c>
      <c r="V1031" s="20">
        <v>44369.828460999997</v>
      </c>
      <c r="W1031" s="20">
        <v>199213.004931</v>
      </c>
      <c r="X1031" s="20">
        <v>527335.37226700003</v>
      </c>
      <c r="Y1031" s="20">
        <v>736735.86827800004</v>
      </c>
      <c r="Z1031" s="20">
        <v>966678.89768399997</v>
      </c>
      <c r="AA1031" s="21">
        <v>13026.799079493105</v>
      </c>
      <c r="AB1031" s="22">
        <v>0.43079569913032867</v>
      </c>
      <c r="AC1031" s="22">
        <v>8.7681451063072832E-2</v>
      </c>
      <c r="AD1031" s="23">
        <v>4.7245187310883813E-2</v>
      </c>
      <c r="AE1031" s="23">
        <v>8.3252204924315731E-2</v>
      </c>
      <c r="AF1031" s="24">
        <v>9.1485136023567009</v>
      </c>
      <c r="AG1031" s="27">
        <v>0.76606943277552997</v>
      </c>
      <c r="AH1031" s="27">
        <v>1.76606943277553</v>
      </c>
      <c r="AI1031" s="27">
        <v>1.4641846897948694</v>
      </c>
      <c r="AJ1031" s="27">
        <v>6.0142909532287323</v>
      </c>
      <c r="AK1031" s="27">
        <v>8.6871951192126211</v>
      </c>
      <c r="AL1031" s="27">
        <v>58.746318160123629</v>
      </c>
      <c r="AM1031" s="27">
        <v>0.68304665337752801</v>
      </c>
      <c r="AN1031" s="23">
        <v>0.43250527293740465</v>
      </c>
      <c r="AO1031" s="23">
        <v>0.5455124483739191</v>
      </c>
      <c r="AP1031" s="23">
        <v>0.7621309103189231</v>
      </c>
      <c r="AQ1031" s="24">
        <v>82.8</v>
      </c>
      <c r="AR1031" s="65" t="s">
        <v>64</v>
      </c>
      <c r="AS1031" s="157">
        <v>0.5</v>
      </c>
    </row>
    <row r="1032" spans="1:45" ht="18" customHeight="1" x14ac:dyDescent="0.25">
      <c r="A1032" s="16">
        <v>1031</v>
      </c>
      <c r="B1032" s="149" t="s">
        <v>1347</v>
      </c>
      <c r="C1032" s="149" t="s">
        <v>691</v>
      </c>
      <c r="D1032" s="4">
        <v>186.34896000000001</v>
      </c>
      <c r="E1032" s="151" t="s">
        <v>795</v>
      </c>
      <c r="F1032" s="151" t="s">
        <v>852</v>
      </c>
      <c r="G1032" s="4" t="s">
        <v>850</v>
      </c>
      <c r="H1032" s="70" t="s">
        <v>704</v>
      </c>
      <c r="I1032" s="20">
        <v>39793.499925999997</v>
      </c>
      <c r="J1032" s="20">
        <v>4597.7963739999996</v>
      </c>
      <c r="K1032" s="20">
        <v>35195.703551999999</v>
      </c>
      <c r="L1032" s="20">
        <v>20285.947118</v>
      </c>
      <c r="M1032" s="20">
        <v>0</v>
      </c>
      <c r="N1032" s="20">
        <v>23173.614658999999</v>
      </c>
      <c r="O1032" s="153">
        <v>18340.605030999999</v>
      </c>
      <c r="P1032" s="21">
        <v>2893.5701487757165</v>
      </c>
      <c r="Q1032" s="20">
        <v>0</v>
      </c>
      <c r="R1032" s="20">
        <v>68.173704000000001</v>
      </c>
      <c r="S1032" s="20">
        <v>92201.891717999999</v>
      </c>
      <c r="T1032" s="20">
        <v>60770.559122999999</v>
      </c>
      <c r="U1032" s="20">
        <v>153769.100596</v>
      </c>
      <c r="V1032" s="20">
        <v>0</v>
      </c>
      <c r="W1032" s="20">
        <v>9972.073273</v>
      </c>
      <c r="X1032" s="20">
        <v>6215.455672</v>
      </c>
      <c r="Y1032" s="20">
        <v>26624.340121000001</v>
      </c>
      <c r="Z1032" s="20">
        <v>127144.760475</v>
      </c>
      <c r="AA1032" s="21">
        <v>20059.440943297992</v>
      </c>
      <c r="AB1032" s="22">
        <v>0.88445860800004872</v>
      </c>
      <c r="AC1032" s="22">
        <v>0.46089449445528019</v>
      </c>
      <c r="AD1032" s="23">
        <v>0.11927367045728232</v>
      </c>
      <c r="AE1032" s="23">
        <v>0.14424979025861032</v>
      </c>
      <c r="AF1032" s="24">
        <v>100</v>
      </c>
      <c r="AG1032" s="27">
        <v>8.2460102522152816</v>
      </c>
      <c r="AH1032" s="27">
        <v>9.2460102522152816</v>
      </c>
      <c r="AI1032" s="27">
        <v>9.2460102522152816</v>
      </c>
      <c r="AJ1032" s="27">
        <v>0.48393029047748859</v>
      </c>
      <c r="AK1032" s="27">
        <v>100</v>
      </c>
      <c r="AL1032" s="27">
        <v>583.70746477263424</v>
      </c>
      <c r="AM1032" s="27">
        <v>0.65481543201631076</v>
      </c>
      <c r="AN1032" s="23">
        <v>0.17314492975380374</v>
      </c>
      <c r="AO1032" s="23">
        <v>4.8884874601042815E-2</v>
      </c>
      <c r="AP1032" s="23">
        <v>0.20940178754935831</v>
      </c>
      <c r="AQ1032" s="24">
        <v>92</v>
      </c>
      <c r="AR1032" s="65" t="s">
        <v>61</v>
      </c>
      <c r="AS1032" s="157">
        <v>0.5</v>
      </c>
    </row>
    <row r="1033" spans="1:45" ht="18" customHeight="1" x14ac:dyDescent="0.25">
      <c r="A1033" s="16">
        <v>1032</v>
      </c>
      <c r="B1033" s="149" t="s">
        <v>1348</v>
      </c>
      <c r="C1033" s="149" t="s">
        <v>691</v>
      </c>
      <c r="D1033" s="4">
        <v>280.20639499999999</v>
      </c>
      <c r="E1033" s="151" t="s">
        <v>844</v>
      </c>
      <c r="F1033" s="151" t="s">
        <v>856</v>
      </c>
      <c r="G1033" s="4" t="s">
        <v>862</v>
      </c>
      <c r="H1033" s="70" t="s">
        <v>704</v>
      </c>
      <c r="I1033" s="20">
        <v>2512573.9569250001</v>
      </c>
      <c r="J1033" s="20">
        <v>2253363.14151</v>
      </c>
      <c r="K1033" s="20">
        <v>259210.81541499987</v>
      </c>
      <c r="L1033" s="20">
        <v>-106.679817</v>
      </c>
      <c r="M1033" s="20">
        <v>44678.570367</v>
      </c>
      <c r="N1033" s="20">
        <v>47520.296154000003</v>
      </c>
      <c r="O1033" s="153">
        <v>2841.7257869999999</v>
      </c>
      <c r="P1033" s="21">
        <v>35.495407785036456</v>
      </c>
      <c r="Q1033" s="20">
        <v>85584.906900000002</v>
      </c>
      <c r="R1033" s="20">
        <v>62203.012453000003</v>
      </c>
      <c r="S1033" s="20">
        <v>504260.78303499997</v>
      </c>
      <c r="T1033" s="20">
        <v>1230598.0035900001</v>
      </c>
      <c r="U1033" s="20">
        <v>1779668.1047169999</v>
      </c>
      <c r="V1033" s="20">
        <v>72159.064895999996</v>
      </c>
      <c r="W1033" s="20">
        <v>423976.92207299999</v>
      </c>
      <c r="X1033" s="20">
        <v>571836.80145499995</v>
      </c>
      <c r="Y1033" s="20">
        <v>1060992.2350590001</v>
      </c>
      <c r="Z1033" s="20">
        <v>718675.86965799995</v>
      </c>
      <c r="AA1033" s="21">
        <v>8976.8313239353447</v>
      </c>
      <c r="AB1033" s="22">
        <v>0.1031654470112528</v>
      </c>
      <c r="AC1033" s="22">
        <v>1.1310018473955014E-3</v>
      </c>
      <c r="AD1033" s="23">
        <v>1.5967728923544915E-3</v>
      </c>
      <c r="AE1033" s="23">
        <v>3.9541132615908015E-3</v>
      </c>
      <c r="AF1033" s="24">
        <v>1.0636037761203507</v>
      </c>
      <c r="AG1033" s="27">
        <v>0.18935903532074033</v>
      </c>
      <c r="AH1033" s="27">
        <v>1.1893590353207404</v>
      </c>
      <c r="AI1033" s="27">
        <v>0.9874968526303719</v>
      </c>
      <c r="AJ1033" s="27">
        <v>31.296127600468214</v>
      </c>
      <c r="AK1033" s="27">
        <v>26.328978123945355</v>
      </c>
      <c r="AL1033" s="27">
        <v>40.393123384875878</v>
      </c>
      <c r="AM1033" s="27">
        <v>2.0417503925693978</v>
      </c>
      <c r="AN1033" s="23">
        <v>0.59617421487009081</v>
      </c>
      <c r="AO1033" s="23">
        <v>0.79568109296214851</v>
      </c>
      <c r="AP1033" s="23">
        <v>1.4763153736661563</v>
      </c>
      <c r="AQ1033" s="24">
        <v>48</v>
      </c>
      <c r="AR1033" s="65" t="s">
        <v>78</v>
      </c>
      <c r="AS1033" s="157">
        <v>0.2</v>
      </c>
    </row>
    <row r="1034" spans="1:45" ht="18" customHeight="1" x14ac:dyDescent="0.25">
      <c r="A1034" s="16">
        <v>1033</v>
      </c>
      <c r="B1034" s="149" t="s">
        <v>1349</v>
      </c>
      <c r="C1034" s="149" t="s">
        <v>691</v>
      </c>
      <c r="D1034" s="4">
        <v>354.27271500000001</v>
      </c>
      <c r="E1034" s="151" t="s">
        <v>829</v>
      </c>
      <c r="F1034" s="151" t="s">
        <v>857</v>
      </c>
      <c r="G1034" s="4" t="s">
        <v>858</v>
      </c>
      <c r="H1034" s="70" t="s">
        <v>704</v>
      </c>
      <c r="I1034" s="20">
        <v>20</v>
      </c>
      <c r="J1034" s="20">
        <v>12</v>
      </c>
      <c r="K1034" s="20">
        <v>8</v>
      </c>
      <c r="L1034" s="20">
        <v>-7442.596528</v>
      </c>
      <c r="M1034" s="20">
        <v>4984.2340119999999</v>
      </c>
      <c r="N1034" s="20">
        <v>-40904.497050999998</v>
      </c>
      <c r="O1034" s="153">
        <v>-45888.731062999999</v>
      </c>
      <c r="P1034" s="21">
        <v>-5828.822854266381</v>
      </c>
      <c r="Q1034" s="20">
        <v>0</v>
      </c>
      <c r="R1034" s="20">
        <v>19081.809883000002</v>
      </c>
      <c r="S1034" s="20">
        <v>241784.87541000001</v>
      </c>
      <c r="T1034" s="20">
        <v>0</v>
      </c>
      <c r="U1034" s="20">
        <v>241784.87541000001</v>
      </c>
      <c r="V1034" s="20">
        <v>13978.452058999999</v>
      </c>
      <c r="W1034" s="20">
        <v>14950.292667</v>
      </c>
      <c r="X1034" s="20">
        <v>0</v>
      </c>
      <c r="Y1034" s="20">
        <v>14950.292667</v>
      </c>
      <c r="Z1034" s="20">
        <v>226834.58274300001</v>
      </c>
      <c r="AA1034" s="21">
        <v>28812.707813061472</v>
      </c>
      <c r="AB1034" s="22">
        <v>0.4</v>
      </c>
      <c r="AC1034" s="22">
        <v>-2294.4365531499998</v>
      </c>
      <c r="AD1034" s="23">
        <v>-0.1897915698208395</v>
      </c>
      <c r="AE1034" s="23">
        <v>-0.20230041869317258</v>
      </c>
      <c r="AF1034" s="24">
        <v>-8.2067769997393132</v>
      </c>
      <c r="AG1034" s="27">
        <v>15.17258476442373</v>
      </c>
      <c r="AH1034" s="27">
        <v>16.172584764423728</v>
      </c>
      <c r="AI1034" s="27">
        <v>16.172584764423728</v>
      </c>
      <c r="AJ1034" s="27">
        <v>8.8169977250160679E-5</v>
      </c>
      <c r="AK1034" s="27">
        <v>100</v>
      </c>
      <c r="AL1034" s="27">
        <v>1.0481186073349371E-3</v>
      </c>
      <c r="AM1034" s="27">
        <v>100</v>
      </c>
      <c r="AN1034" s="23">
        <v>6.1833035013660199E-2</v>
      </c>
      <c r="AO1034" s="23">
        <v>0</v>
      </c>
      <c r="AP1034" s="23">
        <v>6.5908348216631704E-2</v>
      </c>
      <c r="AQ1034" s="24">
        <v>68.800000000000011</v>
      </c>
      <c r="AR1034" s="65" t="s">
        <v>71</v>
      </c>
      <c r="AS1034" s="157">
        <v>0.3</v>
      </c>
    </row>
    <row r="1035" spans="1:45" ht="18" customHeight="1" x14ac:dyDescent="0.25">
      <c r="A1035" s="16">
        <v>1034</v>
      </c>
      <c r="B1035" s="149" t="s">
        <v>1350</v>
      </c>
      <c r="C1035" s="149" t="s">
        <v>691</v>
      </c>
      <c r="D1035" s="4">
        <v>12.851267000000002</v>
      </c>
      <c r="E1035" s="151" t="s">
        <v>848</v>
      </c>
      <c r="F1035" s="151" t="s">
        <v>886</v>
      </c>
      <c r="G1035" s="4" t="s">
        <v>882</v>
      </c>
      <c r="H1035" s="70" t="s">
        <v>704</v>
      </c>
      <c r="I1035" s="20">
        <v>175430.10829999999</v>
      </c>
      <c r="J1035" s="20">
        <v>162597.209156</v>
      </c>
      <c r="K1035" s="20">
        <v>12832.899143999997</v>
      </c>
      <c r="L1035" s="20">
        <v>98.316102000000001</v>
      </c>
      <c r="M1035" s="20">
        <v>186.835296</v>
      </c>
      <c r="N1035" s="20">
        <v>1401.9211639999999</v>
      </c>
      <c r="O1035" s="153">
        <v>1215.1935129999999</v>
      </c>
      <c r="P1035" s="21">
        <v>121.5193513</v>
      </c>
      <c r="Q1035" s="20">
        <v>63214.357098</v>
      </c>
      <c r="R1035" s="20">
        <v>142671.46874000001</v>
      </c>
      <c r="S1035" s="20">
        <v>219344.12064000001</v>
      </c>
      <c r="T1035" s="20">
        <v>93199.397786000001</v>
      </c>
      <c r="U1035" s="20">
        <v>320496.49689399998</v>
      </c>
      <c r="V1035" s="20">
        <v>52423.48</v>
      </c>
      <c r="W1035" s="20">
        <v>111432.591637</v>
      </c>
      <c r="X1035" s="20">
        <v>206699.8</v>
      </c>
      <c r="Y1035" s="20">
        <v>318132.39163700002</v>
      </c>
      <c r="Z1035" s="20">
        <v>2364.1052570000002</v>
      </c>
      <c r="AA1035" s="21">
        <v>236.41052569999999</v>
      </c>
      <c r="AB1035" s="22">
        <v>7.3151064366070384E-2</v>
      </c>
      <c r="AC1035" s="22">
        <v>6.9269381680020312E-3</v>
      </c>
      <c r="AD1035" s="23">
        <v>3.7915968654156904E-3</v>
      </c>
      <c r="AE1035" s="23">
        <v>0.51401836250812916</v>
      </c>
      <c r="AF1035" s="24">
        <v>7.5035134902989631</v>
      </c>
      <c r="AG1035" s="27">
        <v>0.96840185997405381</v>
      </c>
      <c r="AH1035" s="27">
        <v>1.9684018599740538</v>
      </c>
      <c r="AI1035" s="27">
        <v>1.4011139941051032</v>
      </c>
      <c r="AJ1035" s="27">
        <v>1.6256845762524867</v>
      </c>
      <c r="AK1035" s="27">
        <v>2.572156336319749</v>
      </c>
      <c r="AL1035" s="27">
        <v>1.2296089039336819</v>
      </c>
      <c r="AM1035" s="27">
        <v>1.8823094619432437</v>
      </c>
      <c r="AN1035" s="23">
        <v>0.99262361592120041</v>
      </c>
      <c r="AO1035" s="23">
        <v>87.432570689469927</v>
      </c>
      <c r="AP1035" s="23">
        <v>134.5677781033757</v>
      </c>
      <c r="AQ1035" s="24">
        <v>49.20000000000001</v>
      </c>
      <c r="AR1035" s="65" t="s">
        <v>78</v>
      </c>
      <c r="AS1035" s="157">
        <v>0.2</v>
      </c>
    </row>
    <row r="1036" spans="1:45" ht="18" customHeight="1" x14ac:dyDescent="0.25">
      <c r="A1036" s="16">
        <v>1035</v>
      </c>
      <c r="B1036" s="149" t="s">
        <v>1351</v>
      </c>
      <c r="C1036" s="149" t="s">
        <v>691</v>
      </c>
      <c r="D1036" s="4">
        <v>198.85</v>
      </c>
      <c r="E1036" s="151" t="s">
        <v>829</v>
      </c>
      <c r="F1036" s="151" t="s">
        <v>866</v>
      </c>
      <c r="G1036" s="4" t="s">
        <v>867</v>
      </c>
      <c r="H1036" s="70" t="s">
        <v>704</v>
      </c>
      <c r="I1036" s="20">
        <v>2545498.4422869999</v>
      </c>
      <c r="J1036" s="20">
        <v>2287967.8609950002</v>
      </c>
      <c r="K1036" s="20">
        <v>257530.58129199984</v>
      </c>
      <c r="L1036" s="20">
        <v>76446.751978999993</v>
      </c>
      <c r="M1036" s="20">
        <v>61855.286735000001</v>
      </c>
      <c r="N1036" s="20">
        <v>124679.585789</v>
      </c>
      <c r="O1036" s="153">
        <v>45259.662879000003</v>
      </c>
      <c r="P1036" s="21">
        <v>2207.7884331219511</v>
      </c>
      <c r="Q1036" s="20">
        <v>746385.48258700001</v>
      </c>
      <c r="R1036" s="20">
        <v>210076.41920999999</v>
      </c>
      <c r="S1036" s="20">
        <v>1266054.535781</v>
      </c>
      <c r="T1036" s="20">
        <v>1021272.4681760001</v>
      </c>
      <c r="U1036" s="20">
        <v>2510675.287186</v>
      </c>
      <c r="V1036" s="20">
        <v>1021662.420855</v>
      </c>
      <c r="W1036" s="20">
        <v>1319674.623778</v>
      </c>
      <c r="X1036" s="20">
        <v>546295.87393600016</v>
      </c>
      <c r="Y1036" s="20">
        <v>1943307.0249669999</v>
      </c>
      <c r="Z1036" s="20">
        <v>567368.26221900003</v>
      </c>
      <c r="AA1036" s="21">
        <v>27676.50059604878</v>
      </c>
      <c r="AB1036" s="22">
        <v>0.10117098365246761</v>
      </c>
      <c r="AC1036" s="22">
        <v>1.7780275221200494E-2</v>
      </c>
      <c r="AD1036" s="23">
        <v>1.8026888267868229E-2</v>
      </c>
      <c r="AE1036" s="23">
        <v>7.9771227777154202E-2</v>
      </c>
      <c r="AF1036" s="24">
        <v>2.0156657962503908</v>
      </c>
      <c r="AG1036" s="27">
        <v>-4.0631294283355192E-2</v>
      </c>
      <c r="AH1036" s="27">
        <v>0.95936870571664479</v>
      </c>
      <c r="AI1036" s="27">
        <v>0.39378574372088593</v>
      </c>
      <c r="AJ1036" s="27">
        <v>-47.472850891804207</v>
      </c>
      <c r="AK1036" s="27">
        <v>3.0653970560424328</v>
      </c>
      <c r="AL1036" s="27">
        <v>12.117011761050762</v>
      </c>
      <c r="AM1036" s="27">
        <v>2.4924772982799372</v>
      </c>
      <c r="AN1036" s="23">
        <v>0.77401766563970353</v>
      </c>
      <c r="AO1036" s="23">
        <v>0.96285941656203167</v>
      </c>
      <c r="AP1036" s="23">
        <v>3.4251246577780861</v>
      </c>
      <c r="AQ1036" s="24">
        <v>58.4</v>
      </c>
      <c r="AR1036" s="65" t="s">
        <v>75</v>
      </c>
      <c r="AS1036" s="157">
        <v>0.2</v>
      </c>
    </row>
    <row r="1037" spans="1:45" ht="18" customHeight="1" x14ac:dyDescent="0.25">
      <c r="A1037" s="16">
        <v>1036</v>
      </c>
      <c r="B1037" s="149" t="s">
        <v>1352</v>
      </c>
      <c r="C1037" s="149" t="s">
        <v>691</v>
      </c>
      <c r="D1037" s="4">
        <v>106.02700850000001</v>
      </c>
      <c r="E1037" s="151" t="s">
        <v>874</v>
      </c>
      <c r="F1037" s="151" t="s">
        <v>875</v>
      </c>
      <c r="G1037" s="4" t="s">
        <v>873</v>
      </c>
      <c r="H1037" s="70" t="s">
        <v>704</v>
      </c>
      <c r="I1037" s="20">
        <v>228605.31310599999</v>
      </c>
      <c r="J1037" s="20">
        <v>208107.07360500001</v>
      </c>
      <c r="K1037" s="20">
        <v>20498.239501000011</v>
      </c>
      <c r="L1037" s="20">
        <v>12596.040762000001</v>
      </c>
      <c r="M1037" s="20">
        <v>416.56617199999999</v>
      </c>
      <c r="N1037" s="20">
        <v>33646.366811</v>
      </c>
      <c r="O1037" s="153">
        <v>26520.427914</v>
      </c>
      <c r="P1037" s="21">
        <v>1225.632021661726</v>
      </c>
      <c r="Q1037" s="20">
        <v>19087.908996999999</v>
      </c>
      <c r="R1037" s="20">
        <v>107838.956563</v>
      </c>
      <c r="S1037" s="20">
        <v>203229.74948100001</v>
      </c>
      <c r="T1037" s="20">
        <v>67633.593999000004</v>
      </c>
      <c r="U1037" s="20">
        <v>349240.65891900001</v>
      </c>
      <c r="V1037" s="20">
        <v>7448</v>
      </c>
      <c r="W1037" s="20">
        <v>102414.72343500001</v>
      </c>
      <c r="X1037" s="20">
        <v>3697.1009370000002</v>
      </c>
      <c r="Y1037" s="20">
        <v>106111.824372</v>
      </c>
      <c r="Z1037" s="20">
        <v>243128.83454700001</v>
      </c>
      <c r="AA1037" s="21">
        <v>11236.111497763328</v>
      </c>
      <c r="AB1037" s="22">
        <v>8.9666505220267395E-2</v>
      </c>
      <c r="AC1037" s="22">
        <v>0.1160096742882917</v>
      </c>
      <c r="AD1037" s="23">
        <v>7.5937400863027596E-2</v>
      </c>
      <c r="AE1037" s="23">
        <v>0.10907973117797039</v>
      </c>
      <c r="AF1037" s="24">
        <v>80.770761220140557</v>
      </c>
      <c r="AG1037" s="27">
        <v>0.98438020105560997</v>
      </c>
      <c r="AH1037" s="27">
        <v>1.98438020105561</v>
      </c>
      <c r="AI1037" s="27">
        <v>1.7980016379272861</v>
      </c>
      <c r="AJ1037" s="27">
        <v>2.2675718300334684</v>
      </c>
      <c r="AK1037" s="27">
        <v>10.902560025705682</v>
      </c>
      <c r="AL1037" s="27">
        <v>2.1198769015578125</v>
      </c>
      <c r="AM1037" s="27">
        <v>3.3800556733593075</v>
      </c>
      <c r="AN1037" s="23">
        <v>0.3038358268491605</v>
      </c>
      <c r="AO1037" s="23">
        <v>1.5206344997657207E-2</v>
      </c>
      <c r="AP1037" s="23">
        <v>0.43644277968801432</v>
      </c>
      <c r="AQ1037" s="24">
        <v>79.199999999999989</v>
      </c>
      <c r="AR1037" s="65" t="s">
        <v>66</v>
      </c>
      <c r="AS1037" s="157">
        <v>0.5</v>
      </c>
    </row>
    <row r="1038" spans="1:45" ht="18" customHeight="1" x14ac:dyDescent="0.25">
      <c r="A1038" s="16">
        <v>1037</v>
      </c>
      <c r="B1038" s="149" t="s">
        <v>1353</v>
      </c>
      <c r="C1038" s="149" t="s">
        <v>691</v>
      </c>
      <c r="D1038" s="4">
        <v>456.75</v>
      </c>
      <c r="E1038" s="151" t="s">
        <v>829</v>
      </c>
      <c r="F1038" s="151" t="s">
        <v>866</v>
      </c>
      <c r="G1038" s="4" t="s">
        <v>867</v>
      </c>
      <c r="H1038" s="70" t="s">
        <v>704</v>
      </c>
      <c r="I1038" s="20">
        <v>4344894.9497809997</v>
      </c>
      <c r="J1038" s="20">
        <v>3963259.1454690001</v>
      </c>
      <c r="K1038" s="20">
        <v>381635.80431199999</v>
      </c>
      <c r="L1038" s="20">
        <v>152782.52679999999</v>
      </c>
      <c r="M1038" s="20">
        <v>40558.013854999997</v>
      </c>
      <c r="N1038" s="20">
        <v>149069.564258</v>
      </c>
      <c r="O1038" s="153">
        <v>96245.740204999995</v>
      </c>
      <c r="P1038" s="21">
        <v>4277.5884535555551</v>
      </c>
      <c r="Q1038" s="20">
        <v>795741.01465499995</v>
      </c>
      <c r="R1038" s="20">
        <v>228671.95851900001</v>
      </c>
      <c r="S1038" s="20">
        <v>1121767.785537</v>
      </c>
      <c r="T1038" s="20">
        <v>827250.63263100001</v>
      </c>
      <c r="U1038" s="20">
        <v>1994083.311738</v>
      </c>
      <c r="V1038" s="20">
        <v>516475.636275</v>
      </c>
      <c r="W1038" s="20">
        <v>1108309.9571110001</v>
      </c>
      <c r="X1038" s="20">
        <v>425849.31062399998</v>
      </c>
      <c r="Y1038" s="20">
        <v>1549453.855609</v>
      </c>
      <c r="Z1038" s="20">
        <v>444629.456129</v>
      </c>
      <c r="AA1038" s="21">
        <v>19761.309161288889</v>
      </c>
      <c r="AB1038" s="22">
        <v>8.7835450275094915E-2</v>
      </c>
      <c r="AC1038" s="22">
        <v>2.2151453905657988E-2</v>
      </c>
      <c r="AD1038" s="23">
        <v>4.8265656524207244E-2</v>
      </c>
      <c r="AE1038" s="23">
        <v>0.21646280712692209</v>
      </c>
      <c r="AF1038" s="24">
        <v>3.6754650952815995</v>
      </c>
      <c r="AG1038" s="27">
        <v>1.2142657692149677E-2</v>
      </c>
      <c r="AH1038" s="27">
        <v>1.0121426576921497</v>
      </c>
      <c r="AI1038" s="27">
        <v>0.29416569687043576</v>
      </c>
      <c r="AJ1038" s="27">
        <v>322.85260387083281</v>
      </c>
      <c r="AK1038" s="27">
        <v>4.9805892526317797</v>
      </c>
      <c r="AL1038" s="27">
        <v>19.00055860771398</v>
      </c>
      <c r="AM1038" s="27">
        <v>5.2522110934656308</v>
      </c>
      <c r="AN1038" s="23">
        <v>0.7770256370374663</v>
      </c>
      <c r="AO1038" s="23">
        <v>0.95776225518546987</v>
      </c>
      <c r="AP1038" s="23">
        <v>3.4848205269591004</v>
      </c>
      <c r="AQ1038" s="24">
        <v>59.2</v>
      </c>
      <c r="AR1038" s="65" t="s">
        <v>75</v>
      </c>
      <c r="AS1038" s="157">
        <v>0.2</v>
      </c>
    </row>
    <row r="1039" spans="1:45" ht="18" customHeight="1" x14ac:dyDescent="0.25">
      <c r="A1039" s="16">
        <v>1038</v>
      </c>
      <c r="B1039" s="149" t="s">
        <v>1354</v>
      </c>
      <c r="C1039" s="149" t="s">
        <v>691</v>
      </c>
      <c r="D1039" s="4">
        <v>100.3581872</v>
      </c>
      <c r="E1039" s="151" t="s">
        <v>844</v>
      </c>
      <c r="F1039" s="151" t="s">
        <v>856</v>
      </c>
      <c r="G1039" s="4" t="s">
        <v>862</v>
      </c>
      <c r="H1039" s="70" t="s">
        <v>704</v>
      </c>
      <c r="I1039" s="20" t="e">
        <v>#N/A</v>
      </c>
      <c r="J1039" s="20" t="e">
        <v>#N/A</v>
      </c>
      <c r="K1039" s="20" t="e">
        <v>#N/A</v>
      </c>
      <c r="L1039" s="20" t="e">
        <v>#N/A</v>
      </c>
      <c r="M1039" s="20" t="e">
        <v>#N/A</v>
      </c>
      <c r="N1039" s="20" t="e">
        <v>#N/A</v>
      </c>
      <c r="O1039" s="153" t="e">
        <v>#N/A</v>
      </c>
      <c r="P1039" s="21" t="e">
        <v>#N/A</v>
      </c>
      <c r="Q1039" s="20" t="e">
        <v>#N/A</v>
      </c>
      <c r="R1039" s="20" t="e">
        <v>#N/A</v>
      </c>
      <c r="S1039" s="20" t="e">
        <v>#N/A</v>
      </c>
      <c r="T1039" s="20" t="e">
        <v>#N/A</v>
      </c>
      <c r="U1039" s="20" t="e">
        <v>#N/A</v>
      </c>
      <c r="V1039" s="20" t="e">
        <v>#N/A</v>
      </c>
      <c r="W1039" s="20" t="e">
        <v>#N/A</v>
      </c>
      <c r="X1039" s="20" t="e">
        <v>#N/A</v>
      </c>
      <c r="Y1039" s="20" t="e">
        <v>#N/A</v>
      </c>
      <c r="Z1039" s="20" t="e">
        <v>#N/A</v>
      </c>
      <c r="AA1039" s="21" t="e">
        <v>#N/A</v>
      </c>
      <c r="AB1039" s="22" t="e">
        <v>#N/A</v>
      </c>
      <c r="AC1039" s="22" t="e">
        <v>#N/A</v>
      </c>
      <c r="AD1039" s="23" t="e">
        <v>#N/A</v>
      </c>
      <c r="AE1039" s="23" t="e">
        <v>#N/A</v>
      </c>
      <c r="AF1039" s="24" t="e">
        <v>#N/A</v>
      </c>
      <c r="AG1039" s="27" t="e">
        <v>#N/A</v>
      </c>
      <c r="AH1039" s="27" t="e">
        <v>#N/A</v>
      </c>
      <c r="AI1039" s="27" t="e">
        <v>#N/A</v>
      </c>
      <c r="AJ1039" s="27" t="e">
        <v>#N/A</v>
      </c>
      <c r="AK1039" s="27" t="e">
        <v>#N/A</v>
      </c>
      <c r="AL1039" s="27" t="e">
        <v>#N/A</v>
      </c>
      <c r="AM1039" s="27" t="e">
        <v>#N/A</v>
      </c>
      <c r="AN1039" s="23" t="e">
        <v>#N/A</v>
      </c>
      <c r="AO1039" s="23" t="e">
        <v>#N/A</v>
      </c>
      <c r="AP1039" s="23" t="e">
        <v>#N/A</v>
      </c>
      <c r="AQ1039" s="24" t="e">
        <v>#N/A</v>
      </c>
      <c r="AR1039" s="65" t="e">
        <v>#N/A</v>
      </c>
      <c r="AS1039" s="157" t="e">
        <v>#N/A</v>
      </c>
    </row>
    <row r="1040" spans="1:45" ht="18" customHeight="1" x14ac:dyDescent="0.25">
      <c r="A1040" s="16">
        <v>1039</v>
      </c>
      <c r="B1040" s="149" t="s">
        <v>1355</v>
      </c>
      <c r="C1040" s="149" t="s">
        <v>691</v>
      </c>
      <c r="D1040" s="4">
        <v>3432</v>
      </c>
      <c r="E1040" s="151" t="s">
        <v>829</v>
      </c>
      <c r="F1040" s="151" t="s">
        <v>898</v>
      </c>
      <c r="G1040" s="4" t="s">
        <v>900</v>
      </c>
      <c r="H1040" s="70" t="s">
        <v>704</v>
      </c>
      <c r="I1040" s="20" t="e">
        <v>#N/A</v>
      </c>
      <c r="J1040" s="20" t="e">
        <v>#N/A</v>
      </c>
      <c r="K1040" s="20" t="e">
        <v>#N/A</v>
      </c>
      <c r="L1040" s="20" t="e">
        <v>#N/A</v>
      </c>
      <c r="M1040" s="20" t="e">
        <v>#N/A</v>
      </c>
      <c r="N1040" s="20" t="e">
        <v>#N/A</v>
      </c>
      <c r="O1040" s="153" t="e">
        <v>#N/A</v>
      </c>
      <c r="P1040" s="21" t="e">
        <v>#N/A</v>
      </c>
      <c r="Q1040" s="20" t="e">
        <v>#N/A</v>
      </c>
      <c r="R1040" s="20" t="e">
        <v>#N/A</v>
      </c>
      <c r="S1040" s="20" t="e">
        <v>#N/A</v>
      </c>
      <c r="T1040" s="20" t="e">
        <v>#N/A</v>
      </c>
      <c r="U1040" s="20" t="e">
        <v>#N/A</v>
      </c>
      <c r="V1040" s="20" t="e">
        <v>#N/A</v>
      </c>
      <c r="W1040" s="20" t="e">
        <v>#N/A</v>
      </c>
      <c r="X1040" s="20" t="e">
        <v>#N/A</v>
      </c>
      <c r="Y1040" s="20" t="e">
        <v>#N/A</v>
      </c>
      <c r="Z1040" s="20" t="e">
        <v>#N/A</v>
      </c>
      <c r="AA1040" s="21" t="e">
        <v>#N/A</v>
      </c>
      <c r="AB1040" s="22" t="e">
        <v>#N/A</v>
      </c>
      <c r="AC1040" s="22" t="e">
        <v>#N/A</v>
      </c>
      <c r="AD1040" s="23" t="e">
        <v>#N/A</v>
      </c>
      <c r="AE1040" s="23" t="e">
        <v>#N/A</v>
      </c>
      <c r="AF1040" s="24" t="e">
        <v>#N/A</v>
      </c>
      <c r="AG1040" s="27" t="e">
        <v>#N/A</v>
      </c>
      <c r="AH1040" s="27" t="e">
        <v>#N/A</v>
      </c>
      <c r="AI1040" s="27" t="e">
        <v>#N/A</v>
      </c>
      <c r="AJ1040" s="27" t="e">
        <v>#N/A</v>
      </c>
      <c r="AK1040" s="27" t="e">
        <v>#N/A</v>
      </c>
      <c r="AL1040" s="27" t="e">
        <v>#N/A</v>
      </c>
      <c r="AM1040" s="27" t="e">
        <v>#N/A</v>
      </c>
      <c r="AN1040" s="23" t="e">
        <v>#N/A</v>
      </c>
      <c r="AO1040" s="23" t="e">
        <v>#N/A</v>
      </c>
      <c r="AP1040" s="23" t="e">
        <v>#N/A</v>
      </c>
      <c r="AQ1040" s="24" t="e">
        <v>#N/A</v>
      </c>
      <c r="AR1040" s="65" t="e">
        <v>#N/A</v>
      </c>
      <c r="AS1040" s="157" t="e">
        <v>#N/A</v>
      </c>
    </row>
    <row r="1041" spans="1:45" ht="18" customHeight="1" x14ac:dyDescent="0.25">
      <c r="A1041" s="16">
        <v>1040</v>
      </c>
      <c r="B1041" s="149" t="s">
        <v>1356</v>
      </c>
      <c r="C1041" s="149" t="s">
        <v>691</v>
      </c>
      <c r="D1041" s="4">
        <v>15.007</v>
      </c>
      <c r="E1041" s="151" t="s">
        <v>844</v>
      </c>
      <c r="F1041" s="151" t="s">
        <v>856</v>
      </c>
      <c r="G1041" s="4" t="s">
        <v>862</v>
      </c>
      <c r="H1041" s="70" t="s">
        <v>704</v>
      </c>
      <c r="I1041" s="20">
        <v>102530.770409</v>
      </c>
      <c r="J1041" s="20">
        <v>87756.764867999998</v>
      </c>
      <c r="K1041" s="20">
        <v>14774.005541000006</v>
      </c>
      <c r="L1041" s="20">
        <v>1637.915855</v>
      </c>
      <c r="M1041" s="20">
        <v>325.95176900000001</v>
      </c>
      <c r="N1041" s="20">
        <v>2367.961127</v>
      </c>
      <c r="O1041" s="153">
        <v>1500.613231</v>
      </c>
      <c r="P1041" s="21">
        <v>999.94218098220836</v>
      </c>
      <c r="Q1041" s="20">
        <v>4821.7752060000003</v>
      </c>
      <c r="R1041" s="20">
        <v>21919.572917000001</v>
      </c>
      <c r="S1041" s="20">
        <v>38677.991968000002</v>
      </c>
      <c r="T1041" s="20">
        <v>21362.695334</v>
      </c>
      <c r="U1041" s="20">
        <v>61886.829933000001</v>
      </c>
      <c r="V1041" s="20">
        <v>5603.939155</v>
      </c>
      <c r="W1041" s="20">
        <v>37246.516035000001</v>
      </c>
      <c r="X1041" s="20">
        <v>0</v>
      </c>
      <c r="Y1041" s="20">
        <v>44219.430936999997</v>
      </c>
      <c r="Z1041" s="20">
        <v>17667.398996</v>
      </c>
      <c r="AA1041" s="21">
        <v>11772.772037049377</v>
      </c>
      <c r="AB1041" s="22">
        <v>0.14409338271882491</v>
      </c>
      <c r="AC1041" s="22">
        <v>1.4635735448138974E-2</v>
      </c>
      <c r="AD1041" s="23">
        <v>2.4247699108592181E-2</v>
      </c>
      <c r="AE1041" s="23">
        <v>8.4936850712419382E-2</v>
      </c>
      <c r="AF1041" s="24">
        <v>7.2647592441813069</v>
      </c>
      <c r="AG1041" s="27">
        <v>3.8432478668739507E-2</v>
      </c>
      <c r="AH1041" s="27">
        <v>1.0384324786687396</v>
      </c>
      <c r="AI1041" s="27">
        <v>0.90897674107789883</v>
      </c>
      <c r="AJ1041" s="27">
        <v>71.625912839569821</v>
      </c>
      <c r="AK1041" s="27">
        <v>18.200094595616864</v>
      </c>
      <c r="AL1041" s="27">
        <v>4.6775897868649157</v>
      </c>
      <c r="AM1041" s="27">
        <v>4.7995240678181741</v>
      </c>
      <c r="AN1041" s="23">
        <v>0.71452085984809521</v>
      </c>
      <c r="AO1041" s="23">
        <v>0</v>
      </c>
      <c r="AP1041" s="23">
        <v>2.5028829057979349</v>
      </c>
      <c r="AQ1041" s="24">
        <v>61.2</v>
      </c>
      <c r="AR1041" s="65" t="s">
        <v>73</v>
      </c>
      <c r="AS1041" s="157">
        <v>0.3</v>
      </c>
    </row>
    <row r="1042" spans="1:45" ht="18" customHeight="1" x14ac:dyDescent="0.25">
      <c r="A1042" s="16">
        <v>1041</v>
      </c>
      <c r="B1042" s="149" t="s">
        <v>1357</v>
      </c>
      <c r="C1042" s="149" t="s">
        <v>691</v>
      </c>
      <c r="D1042" s="4">
        <v>162.73998180000001</v>
      </c>
      <c r="E1042" s="151" t="s">
        <v>844</v>
      </c>
      <c r="F1042" s="151" t="s">
        <v>1074</v>
      </c>
      <c r="G1042" s="4" t="s">
        <v>854</v>
      </c>
      <c r="H1042" s="70" t="s">
        <v>704</v>
      </c>
      <c r="I1042" s="20">
        <v>101587.14174399999</v>
      </c>
      <c r="J1042" s="20">
        <v>90293.869495000006</v>
      </c>
      <c r="K1042" s="20">
        <v>11293.272248999994</v>
      </c>
      <c r="L1042" s="20">
        <v>2987.4810269999998</v>
      </c>
      <c r="M1042" s="20">
        <v>910.10853899999995</v>
      </c>
      <c r="N1042" s="20">
        <v>5622.3379260000002</v>
      </c>
      <c r="O1042" s="153">
        <v>3737.8139099999999</v>
      </c>
      <c r="P1042" s="21">
        <v>227.38332215421201</v>
      </c>
      <c r="Q1042" s="20">
        <v>2764.962282</v>
      </c>
      <c r="R1042" s="20">
        <v>40203.772084999997</v>
      </c>
      <c r="S1042" s="20">
        <v>90071.429615000001</v>
      </c>
      <c r="T1042" s="20">
        <v>132066.111966</v>
      </c>
      <c r="U1042" s="20">
        <v>236451.78277699999</v>
      </c>
      <c r="V1042" s="20">
        <v>2940.8938499999999</v>
      </c>
      <c r="W1042" s="20">
        <v>36910.976268999999</v>
      </c>
      <c r="X1042" s="20">
        <v>14797.597707999999</v>
      </c>
      <c r="Y1042" s="20">
        <v>54672.319394999999</v>
      </c>
      <c r="Z1042" s="20">
        <v>181779.46338199999</v>
      </c>
      <c r="AA1042" s="21">
        <v>11058.233309214982</v>
      </c>
      <c r="AB1042" s="22">
        <v>0.11116832361972626</v>
      </c>
      <c r="AC1042" s="22">
        <v>3.6794163570615129E-2</v>
      </c>
      <c r="AD1042" s="23">
        <v>1.5807932873676697E-2</v>
      </c>
      <c r="AE1042" s="23">
        <v>2.0562355287325172E-2</v>
      </c>
      <c r="AF1042" s="24">
        <v>6.177656493782222</v>
      </c>
      <c r="AG1042" s="27">
        <v>1.4402342804096262</v>
      </c>
      <c r="AH1042" s="27">
        <v>2.440234280409626</v>
      </c>
      <c r="AI1042" s="27">
        <v>2.3653253356597097</v>
      </c>
      <c r="AJ1042" s="27">
        <v>1.9109532622457179</v>
      </c>
      <c r="AK1042" s="27">
        <v>32.656456141487432</v>
      </c>
      <c r="AL1042" s="27">
        <v>2.5268062292568336</v>
      </c>
      <c r="AM1042" s="27">
        <v>0.76921429904859528</v>
      </c>
      <c r="AN1042" s="23">
        <v>0.23121973855685413</v>
      </c>
      <c r="AO1042" s="23">
        <v>8.1404122515774099E-2</v>
      </c>
      <c r="AP1042" s="23">
        <v>0.30076180431949562</v>
      </c>
      <c r="AQ1042" s="24">
        <v>77.599999999999994</v>
      </c>
      <c r="AR1042" s="65" t="s">
        <v>66</v>
      </c>
      <c r="AS1042" s="157">
        <v>0.5</v>
      </c>
    </row>
    <row r="1043" spans="1:45" ht="18" customHeight="1" x14ac:dyDescent="0.25">
      <c r="A1043" s="16">
        <v>1042</v>
      </c>
      <c r="B1043" s="149" t="s">
        <v>1358</v>
      </c>
      <c r="C1043" s="149" t="s">
        <v>691</v>
      </c>
      <c r="D1043" s="4">
        <v>204.00892999999999</v>
      </c>
      <c r="E1043" s="151" t="s">
        <v>874</v>
      </c>
      <c r="F1043" s="151" t="s">
        <v>878</v>
      </c>
      <c r="G1043" s="4" t="s">
        <v>873</v>
      </c>
      <c r="H1043" s="70" t="s">
        <v>704</v>
      </c>
      <c r="I1043" s="20">
        <v>122723.810002</v>
      </c>
      <c r="J1043" s="20">
        <v>83307.775297</v>
      </c>
      <c r="K1043" s="20">
        <v>39416.034704999991</v>
      </c>
      <c r="L1043" s="20">
        <v>7609.9736039999998</v>
      </c>
      <c r="M1043" s="20">
        <v>4524.2309949999999</v>
      </c>
      <c r="N1043" s="20">
        <v>9593.8704629999993</v>
      </c>
      <c r="O1043" s="153">
        <v>4697.3132949999999</v>
      </c>
      <c r="P1043" s="21">
        <v>230.25037653988969</v>
      </c>
      <c r="Q1043" s="20">
        <v>10137.220491</v>
      </c>
      <c r="R1043" s="20">
        <v>5901.0457589999996</v>
      </c>
      <c r="S1043" s="20">
        <v>65512.676196</v>
      </c>
      <c r="T1043" s="20">
        <v>457493.169414</v>
      </c>
      <c r="U1043" s="20">
        <v>535315.30839499983</v>
      </c>
      <c r="V1043" s="20">
        <v>8138.6450839999998</v>
      </c>
      <c r="W1043" s="20">
        <v>267838.48978900001</v>
      </c>
      <c r="X1043" s="20">
        <v>69178.483221999995</v>
      </c>
      <c r="Y1043" s="20">
        <v>337016.97301100002</v>
      </c>
      <c r="Z1043" s="20">
        <v>198298.33538400001</v>
      </c>
      <c r="AA1043" s="21">
        <v>9720.0811446832249</v>
      </c>
      <c r="AB1043" s="22">
        <v>0.32117675212623892</v>
      </c>
      <c r="AC1043" s="22">
        <v>3.8275484561011014E-2</v>
      </c>
      <c r="AD1043" s="23">
        <v>8.774853289893093E-3</v>
      </c>
      <c r="AE1043" s="23">
        <v>2.3688112590071746E-2</v>
      </c>
      <c r="AF1043" s="24">
        <v>2.120552746666287</v>
      </c>
      <c r="AG1043" s="27">
        <v>-0.75540230887797299</v>
      </c>
      <c r="AH1043" s="27">
        <v>0.24459769112202698</v>
      </c>
      <c r="AI1043" s="27">
        <v>0.20674943227399514</v>
      </c>
      <c r="AJ1043" s="27">
        <v>-0.60656526136043154</v>
      </c>
      <c r="AK1043" s="27">
        <v>8.2180095984853132</v>
      </c>
      <c r="AL1043" s="27">
        <v>20.796959558367661</v>
      </c>
      <c r="AM1043" s="27">
        <v>0.26825277011063603</v>
      </c>
      <c r="AN1043" s="23">
        <v>0.6295672246352445</v>
      </c>
      <c r="AO1043" s="23">
        <v>0.3488606351033533</v>
      </c>
      <c r="AP1043" s="23">
        <v>1.699545144231164</v>
      </c>
      <c r="AQ1043" s="24">
        <v>60</v>
      </c>
      <c r="AR1043" s="65" t="s">
        <v>73</v>
      </c>
      <c r="AS1043" s="157">
        <v>0.3</v>
      </c>
    </row>
    <row r="1044" spans="1:45" ht="18" customHeight="1" x14ac:dyDescent="0.25">
      <c r="A1044" s="16">
        <v>1043</v>
      </c>
      <c r="B1044" s="149" t="s">
        <v>1359</v>
      </c>
      <c r="C1044" s="149" t="s">
        <v>691</v>
      </c>
      <c r="D1044" s="4">
        <v>70.5</v>
      </c>
      <c r="E1044" s="151" t="s">
        <v>844</v>
      </c>
      <c r="F1044" s="151" t="s">
        <v>845</v>
      </c>
      <c r="G1044" s="4" t="s">
        <v>904</v>
      </c>
      <c r="H1044" s="70" t="s">
        <v>704</v>
      </c>
      <c r="I1044" s="20">
        <v>165348.66171499999</v>
      </c>
      <c r="J1044" s="20">
        <v>144269.032278</v>
      </c>
      <c r="K1044" s="20">
        <v>21079.629437000011</v>
      </c>
      <c r="L1044" s="20">
        <v>11938.395092999999</v>
      </c>
      <c r="M1044" s="20">
        <v>3678.615401</v>
      </c>
      <c r="N1044" s="20">
        <v>7621.0051870000007</v>
      </c>
      <c r="O1044" s="153">
        <v>3381.3073909999998</v>
      </c>
      <c r="P1044" s="21">
        <v>225.42049273333333</v>
      </c>
      <c r="Q1044" s="20">
        <v>440196.61913399998</v>
      </c>
      <c r="R1044" s="20">
        <v>77824.670541</v>
      </c>
      <c r="S1044" s="20">
        <v>569970.85198000004</v>
      </c>
      <c r="T1044" s="20">
        <v>9650.083815</v>
      </c>
      <c r="U1044" s="20">
        <v>582109.03191400005</v>
      </c>
      <c r="V1044" s="20">
        <v>61989.58049</v>
      </c>
      <c r="W1044" s="20">
        <v>276671.42580700002</v>
      </c>
      <c r="X1044" s="20">
        <v>106827.9273</v>
      </c>
      <c r="Y1044" s="20">
        <v>383499.353107</v>
      </c>
      <c r="Z1044" s="20">
        <v>198609.67880699999</v>
      </c>
      <c r="AA1044" s="21">
        <v>13240.645253799999</v>
      </c>
      <c r="AB1044" s="22">
        <v>0.12748593921693485</v>
      </c>
      <c r="AC1044" s="22">
        <v>2.0449560074626578E-2</v>
      </c>
      <c r="AD1044" s="23">
        <v>5.8087183081185195E-3</v>
      </c>
      <c r="AE1044" s="23">
        <v>1.702488726284988E-2</v>
      </c>
      <c r="AF1044" s="24">
        <v>2.0717048009227321</v>
      </c>
      <c r="AG1044" s="27">
        <v>1.0601001723163104</v>
      </c>
      <c r="AH1044" s="27">
        <v>2.0601001723163104</v>
      </c>
      <c r="AI1044" s="27">
        <v>0.46905542365812558</v>
      </c>
      <c r="AJ1044" s="27">
        <v>0.56375378524426634</v>
      </c>
      <c r="AK1044" s="27">
        <v>0.3277377108479862</v>
      </c>
      <c r="AL1044" s="27">
        <v>2.1246304104543579</v>
      </c>
      <c r="AM1044" s="27">
        <v>17.134427522586236</v>
      </c>
      <c r="AN1044" s="23">
        <v>0.65881017486713322</v>
      </c>
      <c r="AO1044" s="23">
        <v>0.53787875768033744</v>
      </c>
      <c r="AP1044" s="23">
        <v>1.9309197588485481</v>
      </c>
      <c r="AQ1044" s="24">
        <v>63.600000000000009</v>
      </c>
      <c r="AR1044" s="65" t="s">
        <v>73</v>
      </c>
      <c r="AS1044" s="157">
        <v>0.3</v>
      </c>
    </row>
    <row r="1045" spans="1:45" ht="18" customHeight="1" x14ac:dyDescent="0.25">
      <c r="A1045" s="16">
        <v>1044</v>
      </c>
      <c r="B1045" s="149" t="s">
        <v>1360</v>
      </c>
      <c r="C1045" s="149" t="s">
        <v>691</v>
      </c>
      <c r="D1045" s="4">
        <v>51.75</v>
      </c>
      <c r="E1045" s="151" t="s">
        <v>795</v>
      </c>
      <c r="F1045" s="151" t="s">
        <v>852</v>
      </c>
      <c r="G1045" s="4" t="s">
        <v>850</v>
      </c>
      <c r="H1045" s="70" t="s">
        <v>704</v>
      </c>
      <c r="I1045" s="20">
        <v>35502.195331000003</v>
      </c>
      <c r="J1045" s="20">
        <v>9066.4348279999995</v>
      </c>
      <c r="K1045" s="20">
        <v>26435.760503000001</v>
      </c>
      <c r="L1045" s="20">
        <v>10906.227563</v>
      </c>
      <c r="M1045" s="20">
        <v>1257.677363</v>
      </c>
      <c r="N1045" s="20">
        <v>13280.334696</v>
      </c>
      <c r="O1045" s="153">
        <v>9679.7211590000006</v>
      </c>
      <c r="P1045" s="21">
        <v>1290.6294878666668</v>
      </c>
      <c r="Q1045" s="20">
        <v>92945.188099000006</v>
      </c>
      <c r="R1045" s="20">
        <v>30247.213800000001</v>
      </c>
      <c r="S1045" s="20">
        <v>126620.978655</v>
      </c>
      <c r="T1045" s="20">
        <v>7400.3664959999996</v>
      </c>
      <c r="U1045" s="20">
        <v>155852.951252</v>
      </c>
      <c r="V1045" s="20">
        <v>15700</v>
      </c>
      <c r="W1045" s="20">
        <v>57286.867379000003</v>
      </c>
      <c r="X1045" s="20">
        <v>0</v>
      </c>
      <c r="Y1045" s="20">
        <v>67134.202795000005</v>
      </c>
      <c r="Z1045" s="20">
        <v>88718.748456999994</v>
      </c>
      <c r="AA1045" s="21">
        <v>11829.166460933333</v>
      </c>
      <c r="AB1045" s="22">
        <v>0.74462326221039854</v>
      </c>
      <c r="AC1045" s="22">
        <v>0.27265134081857212</v>
      </c>
      <c r="AD1045" s="23">
        <v>6.210803889974964E-2</v>
      </c>
      <c r="AE1045" s="23">
        <v>0.10910570006171295</v>
      </c>
      <c r="AF1045" s="24">
        <v>10.559412999468927</v>
      </c>
      <c r="AG1045" s="27">
        <v>1.210296782634273</v>
      </c>
      <c r="AH1045" s="27">
        <v>2.210296782634273</v>
      </c>
      <c r="AI1045" s="27">
        <v>0.5878448603797235</v>
      </c>
      <c r="AJ1045" s="27">
        <v>0.51204514888314556</v>
      </c>
      <c r="AK1045" s="27">
        <v>9.754603776091067E-2</v>
      </c>
      <c r="AL1045" s="27">
        <v>1.1737343996622922</v>
      </c>
      <c r="AM1045" s="27">
        <v>4.7973563674433466</v>
      </c>
      <c r="AN1045" s="23">
        <v>0.43075349074686514</v>
      </c>
      <c r="AO1045" s="23">
        <v>0</v>
      </c>
      <c r="AP1045" s="23">
        <v>0.7567081813325901</v>
      </c>
      <c r="AQ1045" s="24">
        <v>78.400000000000006</v>
      </c>
      <c r="AR1045" s="65" t="s">
        <v>66</v>
      </c>
      <c r="AS1045" s="157">
        <v>0.5</v>
      </c>
    </row>
    <row r="1046" spans="1:45" ht="18" customHeight="1" x14ac:dyDescent="0.25">
      <c r="A1046" s="16">
        <v>1045</v>
      </c>
      <c r="B1046" s="149" t="s">
        <v>1361</v>
      </c>
      <c r="C1046" s="149" t="s">
        <v>691</v>
      </c>
      <c r="D1046" s="4">
        <v>501.35</v>
      </c>
      <c r="E1046" s="151" t="s">
        <v>829</v>
      </c>
      <c r="F1046" s="151" t="s">
        <v>866</v>
      </c>
      <c r="G1046" s="4" t="s">
        <v>867</v>
      </c>
      <c r="H1046" s="70" t="s">
        <v>704</v>
      </c>
      <c r="I1046" s="20">
        <v>673105.09254900005</v>
      </c>
      <c r="J1046" s="20">
        <v>406127.91470299999</v>
      </c>
      <c r="K1046" s="20">
        <v>266977.17784599995</v>
      </c>
      <c r="L1046" s="20">
        <v>71264.935863000006</v>
      </c>
      <c r="M1046" s="20">
        <v>44.767043000000001</v>
      </c>
      <c r="N1046" s="20">
        <v>126942.65330799999</v>
      </c>
      <c r="O1046" s="153">
        <v>108562.846926</v>
      </c>
      <c r="P1046" s="21">
        <v>8012.0182233210335</v>
      </c>
      <c r="Q1046" s="20">
        <v>58142.378142000001</v>
      </c>
      <c r="R1046" s="20">
        <v>49799.674549000003</v>
      </c>
      <c r="S1046" s="20">
        <v>457683.05603199999</v>
      </c>
      <c r="T1046" s="20">
        <v>79097.809196999995</v>
      </c>
      <c r="U1046" s="20">
        <v>655351.70787000004</v>
      </c>
      <c r="V1046" s="20">
        <v>0</v>
      </c>
      <c r="W1046" s="20">
        <v>269609.48234599998</v>
      </c>
      <c r="X1046" s="20">
        <v>0</v>
      </c>
      <c r="Y1046" s="20">
        <v>270327.30310899997</v>
      </c>
      <c r="Z1046" s="20">
        <v>385024.40476100001</v>
      </c>
      <c r="AA1046" s="21">
        <v>28415.085222214024</v>
      </c>
      <c r="AB1046" s="22">
        <v>0.39663520719324347</v>
      </c>
      <c r="AC1046" s="22">
        <v>0.16128662244238917</v>
      </c>
      <c r="AD1046" s="23">
        <v>0.16565585413494527</v>
      </c>
      <c r="AE1046" s="23">
        <v>0.28196354720264882</v>
      </c>
      <c r="AF1046" s="24">
        <v>2835.6273901762952</v>
      </c>
      <c r="AG1046" s="27">
        <v>0.69757774114427529</v>
      </c>
      <c r="AH1046" s="27">
        <v>1.6975777411442752</v>
      </c>
      <c r="AI1046" s="27">
        <v>1.4819236861159595</v>
      </c>
      <c r="AJ1046" s="27">
        <v>3.5789456187650739</v>
      </c>
      <c r="AK1046" s="27">
        <v>6.9850585352928229</v>
      </c>
      <c r="AL1046" s="27">
        <v>13.516254847944911</v>
      </c>
      <c r="AM1046" s="27">
        <v>8.5097817421538586</v>
      </c>
      <c r="AN1046" s="23">
        <v>0.41249194876993273</v>
      </c>
      <c r="AO1046" s="23">
        <v>0</v>
      </c>
      <c r="AP1046" s="23">
        <v>0.70210433355985036</v>
      </c>
      <c r="AQ1046" s="24">
        <v>93.6</v>
      </c>
      <c r="AR1046" s="65" t="s">
        <v>61</v>
      </c>
      <c r="AS1046" s="157">
        <v>0.5</v>
      </c>
    </row>
    <row r="1047" spans="1:45" ht="18" customHeight="1" x14ac:dyDescent="0.25">
      <c r="A1047" s="16">
        <v>1046</v>
      </c>
      <c r="B1047" s="149" t="s">
        <v>1362</v>
      </c>
      <c r="C1047" s="149" t="s">
        <v>691</v>
      </c>
      <c r="D1047" s="4">
        <v>1040.5776499999999</v>
      </c>
      <c r="E1047" s="151" t="s">
        <v>874</v>
      </c>
      <c r="F1047" s="151" t="s">
        <v>878</v>
      </c>
      <c r="G1047" s="4" t="s">
        <v>873</v>
      </c>
      <c r="H1047" s="70" t="s">
        <v>704</v>
      </c>
      <c r="I1047" s="20">
        <v>520084.77838199999</v>
      </c>
      <c r="J1047" s="20">
        <v>397522.72210900002</v>
      </c>
      <c r="K1047" s="20">
        <v>122562.05627300001</v>
      </c>
      <c r="L1047" s="20">
        <v>80307.682965</v>
      </c>
      <c r="M1047" s="20">
        <v>9731.1501979999994</v>
      </c>
      <c r="N1047" s="20">
        <v>90233.853365000003</v>
      </c>
      <c r="O1047" s="153">
        <v>64381.503115</v>
      </c>
      <c r="P1047" s="21">
        <v>736.26402322642616</v>
      </c>
      <c r="Q1047" s="20">
        <v>49435.865057000003</v>
      </c>
      <c r="R1047" s="20">
        <v>41746.107272000001</v>
      </c>
      <c r="S1047" s="20">
        <v>412710.72522800002</v>
      </c>
      <c r="T1047" s="20">
        <v>1191472.326722</v>
      </c>
      <c r="U1047" s="20">
        <v>1609355.2591800001</v>
      </c>
      <c r="V1047" s="20">
        <v>0</v>
      </c>
      <c r="W1047" s="20">
        <v>277058.80805499997</v>
      </c>
      <c r="X1047" s="20">
        <v>415778.258011</v>
      </c>
      <c r="Y1047" s="20">
        <v>696221.906066</v>
      </c>
      <c r="Z1047" s="20">
        <v>913133.35311499995</v>
      </c>
      <c r="AA1047" s="21">
        <v>10442.552655314574</v>
      </c>
      <c r="AB1047" s="22">
        <v>0.23565784150479158</v>
      </c>
      <c r="AC1047" s="22">
        <v>0.12379040070215643</v>
      </c>
      <c r="AD1047" s="23">
        <v>4.0004531471692403E-2</v>
      </c>
      <c r="AE1047" s="23">
        <v>7.0506134613715937E-2</v>
      </c>
      <c r="AF1047" s="24">
        <v>9.2726811866027283</v>
      </c>
      <c r="AG1047" s="27">
        <v>0.48961416576249506</v>
      </c>
      <c r="AH1047" s="27">
        <v>1.4896141657624951</v>
      </c>
      <c r="AI1047" s="27">
        <v>1.3111832203467972</v>
      </c>
      <c r="AJ1047" s="27">
        <v>3.8339655584721575</v>
      </c>
      <c r="AK1047" s="27">
        <v>8.0411806620689799</v>
      </c>
      <c r="AL1047" s="27">
        <v>12.458282037971763</v>
      </c>
      <c r="AM1047" s="27">
        <v>0.43650596553330495</v>
      </c>
      <c r="AN1047" s="23">
        <v>0.43260920924366913</v>
      </c>
      <c r="AO1047" s="23">
        <v>0.45533136709183036</v>
      </c>
      <c r="AP1047" s="23">
        <v>0.76245370261742906</v>
      </c>
      <c r="AQ1047" s="24">
        <v>78.400000000000006</v>
      </c>
      <c r="AR1047" s="65" t="s">
        <v>66</v>
      </c>
      <c r="AS1047" s="157">
        <v>0.5</v>
      </c>
    </row>
    <row r="1048" spans="1:45" ht="18" customHeight="1" x14ac:dyDescent="0.25">
      <c r="A1048" s="16">
        <v>1047</v>
      </c>
      <c r="B1048" s="149" t="s">
        <v>1363</v>
      </c>
      <c r="C1048" s="149" t="s">
        <v>691</v>
      </c>
      <c r="D1048" s="4">
        <v>2.8000000000000003</v>
      </c>
      <c r="E1048" s="151" t="s">
        <v>844</v>
      </c>
      <c r="F1048" s="151" t="s">
        <v>845</v>
      </c>
      <c r="G1048" s="4" t="s">
        <v>904</v>
      </c>
      <c r="H1048" s="70" t="s">
        <v>704</v>
      </c>
      <c r="I1048" s="20">
        <v>39477.591280000001</v>
      </c>
      <c r="J1048" s="20">
        <v>33960.668918000003</v>
      </c>
      <c r="K1048" s="20">
        <v>5516.9223619999993</v>
      </c>
      <c r="L1048" s="20">
        <v>-1695.232356</v>
      </c>
      <c r="M1048" s="20">
        <v>954.20684600000004</v>
      </c>
      <c r="N1048" s="20">
        <v>1592.6011860000001</v>
      </c>
      <c r="O1048" s="153">
        <v>638.39434000000006</v>
      </c>
      <c r="P1048" s="21">
        <v>182.39838285714285</v>
      </c>
      <c r="Q1048" s="20">
        <v>3399.503076</v>
      </c>
      <c r="R1048" s="20">
        <v>16786.733291</v>
      </c>
      <c r="S1048" s="20">
        <v>41261.485759000003</v>
      </c>
      <c r="T1048" s="20">
        <v>420.52490399999999</v>
      </c>
      <c r="U1048" s="20">
        <v>49305.699263000002</v>
      </c>
      <c r="V1048" s="20">
        <v>11143.27498</v>
      </c>
      <c r="W1048" s="20">
        <v>52596.448382000002</v>
      </c>
      <c r="X1048" s="20">
        <v>0</v>
      </c>
      <c r="Y1048" s="20">
        <v>67483.957894000006</v>
      </c>
      <c r="Z1048" s="20">
        <v>-18178.258631000001</v>
      </c>
      <c r="AA1048" s="21">
        <v>-5193.7881802857146</v>
      </c>
      <c r="AB1048" s="22">
        <v>0.13974820102043467</v>
      </c>
      <c r="AC1048" s="22">
        <v>1.6171056016870543E-2</v>
      </c>
      <c r="AD1048" s="23">
        <v>1.2947678453859067E-2</v>
      </c>
      <c r="AE1048" s="23">
        <v>-3.5118564047236324E-2</v>
      </c>
      <c r="AF1048" s="24">
        <v>1.6690313978317444</v>
      </c>
      <c r="AG1048" s="27">
        <v>-0.21550813736843771</v>
      </c>
      <c r="AH1048" s="27">
        <v>0.78449186263156234</v>
      </c>
      <c r="AI1048" s="27">
        <v>0.71985816243739853</v>
      </c>
      <c r="AJ1048" s="27">
        <v>-3.482816185021663</v>
      </c>
      <c r="AK1048" s="27">
        <v>9.9898920985709392</v>
      </c>
      <c r="AL1048" s="27">
        <v>2.3517137370119192</v>
      </c>
      <c r="AM1048" s="27">
        <v>93.876940234673953</v>
      </c>
      <c r="AN1048" s="23">
        <v>1.3686847342745494</v>
      </c>
      <c r="AO1048" s="23">
        <v>0</v>
      </c>
      <c r="AP1048" s="23">
        <v>-3.7123444695036589</v>
      </c>
      <c r="AQ1048" s="24">
        <v>51.199999999999996</v>
      </c>
      <c r="AR1048" s="65" t="s">
        <v>78</v>
      </c>
      <c r="AS1048" s="157">
        <v>0.2</v>
      </c>
    </row>
    <row r="1049" spans="1:45" ht="18" customHeight="1" x14ac:dyDescent="0.25">
      <c r="A1049" s="16">
        <v>1048</v>
      </c>
      <c r="B1049" s="149" t="s">
        <v>1364</v>
      </c>
      <c r="C1049" s="149" t="s">
        <v>691</v>
      </c>
      <c r="D1049" s="4">
        <v>112.5</v>
      </c>
      <c r="E1049" s="151" t="s">
        <v>829</v>
      </c>
      <c r="F1049" s="151" t="s">
        <v>859</v>
      </c>
      <c r="G1049" s="4" t="s">
        <v>858</v>
      </c>
      <c r="H1049" s="70" t="s">
        <v>704</v>
      </c>
      <c r="I1049" s="20">
        <v>106724.60341</v>
      </c>
      <c r="J1049" s="20">
        <v>86789.234010999993</v>
      </c>
      <c r="K1049" s="20">
        <v>19935.369398999996</v>
      </c>
      <c r="L1049" s="20">
        <v>3988.3056320000001</v>
      </c>
      <c r="M1049" s="20">
        <v>0</v>
      </c>
      <c r="N1049" s="20">
        <v>5905.8307139999997</v>
      </c>
      <c r="O1049" s="153">
        <v>4724.6645710000003</v>
      </c>
      <c r="P1049" s="21">
        <v>524.96273011111111</v>
      </c>
      <c r="Q1049" s="20">
        <v>23812.346693</v>
      </c>
      <c r="R1049" s="20">
        <v>10130.202126</v>
      </c>
      <c r="S1049" s="20">
        <v>80510.427060000002</v>
      </c>
      <c r="T1049" s="20">
        <v>9058.3740529999995</v>
      </c>
      <c r="U1049" s="20">
        <v>91183.465396</v>
      </c>
      <c r="V1049" s="20">
        <v>0</v>
      </c>
      <c r="W1049" s="20">
        <v>19136.592981999998</v>
      </c>
      <c r="X1049" s="20">
        <v>0</v>
      </c>
      <c r="Y1049" s="20">
        <v>19136.592981999998</v>
      </c>
      <c r="Z1049" s="20">
        <v>72046.872413999998</v>
      </c>
      <c r="AA1049" s="21">
        <v>8005.2080459999997</v>
      </c>
      <c r="AB1049" s="22">
        <v>0.18679263039671384</v>
      </c>
      <c r="AC1049" s="22">
        <v>4.4269684965231773E-2</v>
      </c>
      <c r="AD1049" s="23">
        <v>5.181492664795409E-2</v>
      </c>
      <c r="AE1049" s="23">
        <v>6.5577649836773666E-2</v>
      </c>
      <c r="AF1049" s="24">
        <v>100</v>
      </c>
      <c r="AG1049" s="27">
        <v>3.2071452915223007</v>
      </c>
      <c r="AH1049" s="27">
        <v>4.2071452915223011</v>
      </c>
      <c r="AI1049" s="27">
        <v>2.9628095461052331</v>
      </c>
      <c r="AJ1049" s="27">
        <v>1.7389267757716376</v>
      </c>
      <c r="AK1049" s="27">
        <v>3.6447157069367297</v>
      </c>
      <c r="AL1049" s="27">
        <v>10.535288643064929</v>
      </c>
      <c r="AM1049" s="27">
        <v>11.781871976754413</v>
      </c>
      <c r="AN1049" s="23">
        <v>0.20986911277052073</v>
      </c>
      <c r="AO1049" s="23">
        <v>0</v>
      </c>
      <c r="AP1049" s="23">
        <v>0.26561309798482546</v>
      </c>
      <c r="AQ1049" s="24">
        <v>80.399999999999991</v>
      </c>
      <c r="AR1049" s="65" t="s">
        <v>64</v>
      </c>
      <c r="AS1049" s="157">
        <v>0.5</v>
      </c>
    </row>
    <row r="1050" spans="1:45" ht="18" customHeight="1" x14ac:dyDescent="0.25">
      <c r="A1050" s="16">
        <v>1049</v>
      </c>
      <c r="B1050" s="149" t="s">
        <v>1365</v>
      </c>
      <c r="C1050" s="149" t="s">
        <v>691</v>
      </c>
      <c r="D1050" s="4">
        <v>171</v>
      </c>
      <c r="E1050" s="151" t="s">
        <v>844</v>
      </c>
      <c r="F1050" s="151" t="s">
        <v>845</v>
      </c>
      <c r="G1050" s="4" t="s">
        <v>904</v>
      </c>
      <c r="H1050" s="70" t="s">
        <v>704</v>
      </c>
      <c r="I1050" s="20">
        <v>432202.34095600003</v>
      </c>
      <c r="J1050" s="20">
        <v>359643.59307599999</v>
      </c>
      <c r="K1050" s="20">
        <v>72558.747879999981</v>
      </c>
      <c r="L1050" s="20">
        <v>61166.119405999998</v>
      </c>
      <c r="M1050" s="20">
        <v>149.308291</v>
      </c>
      <c r="N1050" s="20">
        <v>65642.527136999997</v>
      </c>
      <c r="O1050" s="153">
        <v>52154.868648000003</v>
      </c>
      <c r="P1050" s="21">
        <v>13724.96543368421</v>
      </c>
      <c r="Q1050" s="20">
        <v>113817.93801300001</v>
      </c>
      <c r="R1050" s="20">
        <v>107536.951821</v>
      </c>
      <c r="S1050" s="20">
        <v>347196.912212</v>
      </c>
      <c r="T1050" s="20">
        <v>97880.151450000005</v>
      </c>
      <c r="U1050" s="20">
        <v>515967.17525600002</v>
      </c>
      <c r="V1050" s="20">
        <v>9789.9069999999992</v>
      </c>
      <c r="W1050" s="20">
        <v>208732.49204499999</v>
      </c>
      <c r="X1050" s="20">
        <v>0</v>
      </c>
      <c r="Y1050" s="20">
        <v>321956.27284300001</v>
      </c>
      <c r="Z1050" s="20">
        <v>194010.902413</v>
      </c>
      <c r="AA1050" s="21">
        <v>51055.500634999997</v>
      </c>
      <c r="AB1050" s="22">
        <v>0.16788143192261598</v>
      </c>
      <c r="AC1050" s="22">
        <v>0.12067234187727267</v>
      </c>
      <c r="AD1050" s="23">
        <v>0.10108175703642983</v>
      </c>
      <c r="AE1050" s="23">
        <v>0.2688244217171647</v>
      </c>
      <c r="AF1050" s="24">
        <v>439.64422000517038</v>
      </c>
      <c r="AG1050" s="27">
        <v>0.66335824772862328</v>
      </c>
      <c r="AH1050" s="27">
        <v>1.6633582477286233</v>
      </c>
      <c r="AI1050" s="27">
        <v>1.1180768835389869</v>
      </c>
      <c r="AJ1050" s="27">
        <v>3.1213963878570885</v>
      </c>
      <c r="AK1050" s="27">
        <v>3.1598146948938961</v>
      </c>
      <c r="AL1050" s="27">
        <v>4.0191053738943605</v>
      </c>
      <c r="AM1050" s="27">
        <v>4.4156280364643834</v>
      </c>
      <c r="AN1050" s="23">
        <v>0.62398595934568823</v>
      </c>
      <c r="AO1050" s="23">
        <v>0</v>
      </c>
      <c r="AP1050" s="23">
        <v>1.6594751575230384</v>
      </c>
      <c r="AQ1050" s="24">
        <v>89.6</v>
      </c>
      <c r="AR1050" s="65" t="s">
        <v>64</v>
      </c>
      <c r="AS1050" s="157">
        <v>0.5</v>
      </c>
    </row>
    <row r="1051" spans="1:45" ht="18" customHeight="1" x14ac:dyDescent="0.25">
      <c r="A1051" s="16">
        <v>1050</v>
      </c>
      <c r="B1051" s="149" t="s">
        <v>1366</v>
      </c>
      <c r="C1051" s="149" t="s">
        <v>691</v>
      </c>
      <c r="D1051" s="4">
        <v>12.807</v>
      </c>
      <c r="E1051" s="151" t="s">
        <v>833</v>
      </c>
      <c r="F1051" s="151" t="s">
        <v>838</v>
      </c>
      <c r="G1051" s="4" t="s">
        <v>839</v>
      </c>
      <c r="H1051" s="70" t="s">
        <v>704</v>
      </c>
      <c r="I1051" s="20">
        <v>151476.190458</v>
      </c>
      <c r="J1051" s="20">
        <v>140305.35642299999</v>
      </c>
      <c r="K1051" s="20">
        <v>11170.834035000005</v>
      </c>
      <c r="L1051" s="20">
        <v>-10663.150041000001</v>
      </c>
      <c r="M1051" s="20">
        <v>3348.1680110000002</v>
      </c>
      <c r="N1051" s="20">
        <v>-24125.833007999998</v>
      </c>
      <c r="O1051" s="153">
        <v>-27474.001018999999</v>
      </c>
      <c r="P1051" s="21">
        <v>-2145.23315522761</v>
      </c>
      <c r="Q1051" s="20">
        <v>164264.07811999999</v>
      </c>
      <c r="R1051" s="20">
        <v>6036.5795479999997</v>
      </c>
      <c r="S1051" s="20">
        <v>181079.371789</v>
      </c>
      <c r="T1051" s="20">
        <v>29293.348887</v>
      </c>
      <c r="U1051" s="20">
        <v>237581.94400799999</v>
      </c>
      <c r="V1051" s="20">
        <v>55153.964024000001</v>
      </c>
      <c r="W1051" s="20">
        <v>105134.822998</v>
      </c>
      <c r="X1051" s="20">
        <v>6220</v>
      </c>
      <c r="Y1051" s="20">
        <v>148040.75887399999</v>
      </c>
      <c r="Z1051" s="20">
        <v>89541.185133999999</v>
      </c>
      <c r="AA1051" s="21">
        <v>6991.5815674240648</v>
      </c>
      <c r="AB1051" s="22">
        <v>7.3746468017343997E-2</v>
      </c>
      <c r="AC1051" s="22">
        <v>-0.18137504604472973</v>
      </c>
      <c r="AD1051" s="23">
        <v>-0.11564010528542051</v>
      </c>
      <c r="AE1051" s="23">
        <v>-0.30683088433422745</v>
      </c>
      <c r="AF1051" s="24">
        <v>-7.2056817127269293</v>
      </c>
      <c r="AG1051" s="27">
        <v>0.72235389403228178</v>
      </c>
      <c r="AH1051" s="27">
        <v>1.7223538940322818</v>
      </c>
      <c r="AI1051" s="27">
        <v>0.15994028609645242</v>
      </c>
      <c r="AJ1051" s="27">
        <v>1.9945630446085563</v>
      </c>
      <c r="AK1051" s="27">
        <v>0.85414509385614168</v>
      </c>
      <c r="AL1051" s="27">
        <v>25.093049673831615</v>
      </c>
      <c r="AM1051" s="27">
        <v>5.1710096732990172</v>
      </c>
      <c r="AN1051" s="23">
        <v>0.62311451946455609</v>
      </c>
      <c r="AO1051" s="23">
        <v>6.946524094685208E-2</v>
      </c>
      <c r="AP1051" s="23">
        <v>1.6533258818548617</v>
      </c>
      <c r="AQ1051" s="24">
        <v>58.800000000000004</v>
      </c>
      <c r="AR1051" s="65" t="s">
        <v>75</v>
      </c>
      <c r="AS1051" s="157">
        <v>0.2</v>
      </c>
    </row>
    <row r="1052" spans="1:45" ht="18" customHeight="1" x14ac:dyDescent="0.25">
      <c r="A1052" s="16">
        <v>1051</v>
      </c>
      <c r="B1052" s="149" t="s">
        <v>1367</v>
      </c>
      <c r="C1052" s="149" t="s">
        <v>691</v>
      </c>
      <c r="D1052" s="4">
        <v>33.200000000000003</v>
      </c>
      <c r="E1052" s="151" t="s">
        <v>844</v>
      </c>
      <c r="F1052" s="151" t="s">
        <v>845</v>
      </c>
      <c r="G1052" s="4" t="s">
        <v>904</v>
      </c>
      <c r="H1052" s="70" t="s">
        <v>704</v>
      </c>
      <c r="I1052" s="20">
        <v>92899.441013999996</v>
      </c>
      <c r="J1052" s="20">
        <v>85735.536424999998</v>
      </c>
      <c r="K1052" s="20">
        <v>7163.9045889999961</v>
      </c>
      <c r="L1052" s="20">
        <v>3261.6964910000002</v>
      </c>
      <c r="M1052" s="20">
        <v>797.72226599999999</v>
      </c>
      <c r="N1052" s="20">
        <v>5417.4142119999997</v>
      </c>
      <c r="O1052" s="153">
        <v>3674.0667579999999</v>
      </c>
      <c r="P1052" s="21">
        <v>918.51668949999998</v>
      </c>
      <c r="Q1052" s="20">
        <v>38704.813632999998</v>
      </c>
      <c r="R1052" s="20">
        <v>45961.281105000002</v>
      </c>
      <c r="S1052" s="20">
        <v>134447.058769</v>
      </c>
      <c r="T1052" s="20">
        <v>5310.0620070000004</v>
      </c>
      <c r="U1052" s="20">
        <v>154350.36211700001</v>
      </c>
      <c r="V1052" s="20">
        <v>0</v>
      </c>
      <c r="W1052" s="20">
        <v>101228.993768</v>
      </c>
      <c r="X1052" s="20">
        <v>0</v>
      </c>
      <c r="Y1052" s="20">
        <v>101228.993768</v>
      </c>
      <c r="Z1052" s="20">
        <v>53121.368348999997</v>
      </c>
      <c r="AA1052" s="21">
        <v>13280.342087249999</v>
      </c>
      <c r="AB1052" s="22">
        <v>7.7114614585467658E-2</v>
      </c>
      <c r="AC1052" s="22">
        <v>3.9548857537757588E-2</v>
      </c>
      <c r="AD1052" s="23">
        <v>2.3803421693400363E-2</v>
      </c>
      <c r="AE1052" s="23">
        <v>6.9163631739715223E-2</v>
      </c>
      <c r="AF1052" s="24">
        <v>6.7911031732440073</v>
      </c>
      <c r="AG1052" s="27">
        <v>0.32814773479948117</v>
      </c>
      <c r="AH1052" s="27">
        <v>1.3281477347994812</v>
      </c>
      <c r="AI1052" s="27">
        <v>0.94579864495566635</v>
      </c>
      <c r="AJ1052" s="27">
        <v>2.7966542003937724</v>
      </c>
      <c r="AK1052" s="27">
        <v>2.2151130150876446</v>
      </c>
      <c r="AL1052" s="27">
        <v>2.021254385876849</v>
      </c>
      <c r="AM1052" s="27">
        <v>17.494982335711921</v>
      </c>
      <c r="AN1052" s="23">
        <v>0.65583904293834328</v>
      </c>
      <c r="AO1052" s="23">
        <v>0</v>
      </c>
      <c r="AP1052" s="23">
        <v>1.9056172104404314</v>
      </c>
      <c r="AQ1052" s="24">
        <v>64.8</v>
      </c>
      <c r="AR1052" s="65" t="s">
        <v>73</v>
      </c>
      <c r="AS1052" s="157">
        <v>0.3</v>
      </c>
    </row>
    <row r="1053" spans="1:45" ht="18" customHeight="1" x14ac:dyDescent="0.25">
      <c r="A1053" s="16">
        <v>1052</v>
      </c>
      <c r="B1053" s="149" t="s">
        <v>1368</v>
      </c>
      <c r="C1053" s="149" t="s">
        <v>691</v>
      </c>
      <c r="D1053" s="4">
        <v>366</v>
      </c>
      <c r="E1053" s="151" t="s">
        <v>844</v>
      </c>
      <c r="F1053" s="151" t="s">
        <v>845</v>
      </c>
      <c r="G1053" s="4" t="s">
        <v>904</v>
      </c>
      <c r="H1053" s="70" t="s">
        <v>704</v>
      </c>
      <c r="I1053" s="20">
        <v>266299.86971900001</v>
      </c>
      <c r="J1053" s="20">
        <v>243489.66558100001</v>
      </c>
      <c r="K1053" s="20">
        <v>22810.20413799999</v>
      </c>
      <c r="L1053" s="20">
        <v>4130.8579719999998</v>
      </c>
      <c r="M1053" s="20">
        <v>221.05114399999999</v>
      </c>
      <c r="N1053" s="20">
        <v>39125.221653000001</v>
      </c>
      <c r="O1053" s="153">
        <v>32728.706421999999</v>
      </c>
      <c r="P1053" s="21">
        <v>6545.7412844</v>
      </c>
      <c r="Q1053" s="20">
        <v>42903.726180999998</v>
      </c>
      <c r="R1053" s="20">
        <v>38367.114737999997</v>
      </c>
      <c r="S1053" s="20">
        <v>604277.29672700004</v>
      </c>
      <c r="T1053" s="20">
        <v>183753.34656800001</v>
      </c>
      <c r="U1053" s="20">
        <v>1019746.154318</v>
      </c>
      <c r="V1053" s="20">
        <v>1050.6600000000001</v>
      </c>
      <c r="W1053" s="20">
        <v>55804.871362999998</v>
      </c>
      <c r="X1053" s="20">
        <v>0</v>
      </c>
      <c r="Y1053" s="20">
        <v>930628.36832100002</v>
      </c>
      <c r="Z1053" s="20">
        <v>89117.785996999999</v>
      </c>
      <c r="AA1053" s="21">
        <v>17823.557199399998</v>
      </c>
      <c r="AB1053" s="22">
        <v>8.5656084481262981E-2</v>
      </c>
      <c r="AC1053" s="22">
        <v>0.12290169896265955</v>
      </c>
      <c r="AD1053" s="23">
        <v>3.2094954497660019E-2</v>
      </c>
      <c r="AE1053" s="23">
        <v>0.36725223877421903</v>
      </c>
      <c r="AF1053" s="24">
        <v>176.99624143542096</v>
      </c>
      <c r="AG1053" s="27">
        <v>9.828396911737185</v>
      </c>
      <c r="AH1053" s="27">
        <v>10.828396911737185</v>
      </c>
      <c r="AI1053" s="27">
        <v>10.05958004802793</v>
      </c>
      <c r="AJ1053" s="27">
        <v>0.48553009669039798</v>
      </c>
      <c r="AK1053" s="27">
        <v>5.675256842582356</v>
      </c>
      <c r="AL1053" s="27">
        <v>6.9408364829489839</v>
      </c>
      <c r="AM1053" s="27">
        <v>1.4492245974984337</v>
      </c>
      <c r="AN1053" s="23">
        <v>0.91260787243997854</v>
      </c>
      <c r="AO1053" s="23">
        <v>0</v>
      </c>
      <c r="AP1053" s="23">
        <v>10.442678281441239</v>
      </c>
      <c r="AQ1053" s="24">
        <v>69.599999999999994</v>
      </c>
      <c r="AR1053" s="65" t="s">
        <v>71</v>
      </c>
      <c r="AS1053" s="157">
        <v>0.3</v>
      </c>
    </row>
    <row r="1054" spans="1:45" ht="18" customHeight="1" x14ac:dyDescent="0.25">
      <c r="A1054" s="16">
        <v>1053</v>
      </c>
      <c r="B1054" s="149" t="s">
        <v>1369</v>
      </c>
      <c r="C1054" s="149" t="s">
        <v>691</v>
      </c>
      <c r="D1054" s="4">
        <v>5700</v>
      </c>
      <c r="E1054" s="151" t="s">
        <v>795</v>
      </c>
      <c r="F1054" s="151" t="s">
        <v>851</v>
      </c>
      <c r="G1054" s="4" t="s">
        <v>850</v>
      </c>
      <c r="H1054" s="70" t="s">
        <v>704</v>
      </c>
      <c r="I1054" s="20">
        <v>5119283.7787610004</v>
      </c>
      <c r="J1054" s="20">
        <v>4205083.5629930003</v>
      </c>
      <c r="K1054" s="20">
        <v>914200.21576800011</v>
      </c>
      <c r="L1054" s="20">
        <v>633574.96307299996</v>
      </c>
      <c r="M1054" s="20">
        <v>239521.11091799999</v>
      </c>
      <c r="N1054" s="20">
        <v>794376.91541999998</v>
      </c>
      <c r="O1054" s="153">
        <v>349458.78097999998</v>
      </c>
      <c r="P1054" s="21">
        <v>1164.8626032666666</v>
      </c>
      <c r="Q1054" s="20">
        <v>386374.87573299999</v>
      </c>
      <c r="R1054" s="20">
        <v>590284.19459199999</v>
      </c>
      <c r="S1054" s="20">
        <v>3542144.6247319998</v>
      </c>
      <c r="T1054" s="20">
        <v>8697160.2077779993</v>
      </c>
      <c r="U1054" s="20">
        <v>13864800.202315999</v>
      </c>
      <c r="V1054" s="20">
        <v>504886.232288</v>
      </c>
      <c r="W1054" s="20">
        <v>1541844.4380270001</v>
      </c>
      <c r="X1054" s="20">
        <v>2377031.311005</v>
      </c>
      <c r="Y1054" s="20">
        <v>9681239.4623659998</v>
      </c>
      <c r="Z1054" s="20">
        <v>4183560.7399499998</v>
      </c>
      <c r="AA1054" s="21">
        <v>13945.202466500001</v>
      </c>
      <c r="AB1054" s="22">
        <v>0.17857971061515568</v>
      </c>
      <c r="AC1054" s="22">
        <v>6.8263217294154008E-2</v>
      </c>
      <c r="AD1054" s="23">
        <v>2.5204746976564857E-2</v>
      </c>
      <c r="AE1054" s="23">
        <v>8.3531422800419669E-2</v>
      </c>
      <c r="AF1054" s="24">
        <v>3.316521505663669</v>
      </c>
      <c r="AG1054" s="27">
        <v>1.2973424149485899</v>
      </c>
      <c r="AH1054" s="27">
        <v>2.2973424149485902</v>
      </c>
      <c r="AI1054" s="27">
        <v>2.0467497700593174</v>
      </c>
      <c r="AJ1054" s="27">
        <v>2.5592577618031198</v>
      </c>
      <c r="AK1054" s="27">
        <v>10.883429092058449</v>
      </c>
      <c r="AL1054" s="27">
        <v>8.672574711744419</v>
      </c>
      <c r="AM1054" s="27">
        <v>0.58861555455569847</v>
      </c>
      <c r="AN1054" s="23">
        <v>0.69826029377248655</v>
      </c>
      <c r="AO1054" s="23">
        <v>0.56818376946366733</v>
      </c>
      <c r="AP1054" s="23">
        <v>2.3141147133151714</v>
      </c>
      <c r="AQ1054" s="24">
        <v>81.199999999999989</v>
      </c>
      <c r="AR1054" s="65" t="s">
        <v>64</v>
      </c>
      <c r="AS1054" s="157">
        <v>0.5</v>
      </c>
    </row>
    <row r="1055" spans="1:45" ht="18" customHeight="1" x14ac:dyDescent="0.25">
      <c r="A1055" s="16">
        <v>1054</v>
      </c>
      <c r="B1055" s="149" t="s">
        <v>1370</v>
      </c>
      <c r="C1055" s="149" t="s">
        <v>691</v>
      </c>
      <c r="D1055" s="4">
        <v>83.7</v>
      </c>
      <c r="E1055" s="151" t="s">
        <v>833</v>
      </c>
      <c r="F1055" s="151" t="s">
        <v>835</v>
      </c>
      <c r="G1055" s="4" t="s">
        <v>836</v>
      </c>
      <c r="H1055" s="70" t="s">
        <v>704</v>
      </c>
      <c r="I1055" s="20">
        <v>12393.002498</v>
      </c>
      <c r="J1055" s="20">
        <v>5717.4400580000001</v>
      </c>
      <c r="K1055" s="20">
        <v>6675.5624399999997</v>
      </c>
      <c r="L1055" s="20">
        <v>5310.9160019999999</v>
      </c>
      <c r="M1055" s="20">
        <v>1411.712722</v>
      </c>
      <c r="N1055" s="20">
        <v>6326.9457760000005</v>
      </c>
      <c r="O1055" s="153">
        <v>4180.8523059999998</v>
      </c>
      <c r="P1055" s="21">
        <v>464.53914511111111</v>
      </c>
      <c r="Q1055" s="20">
        <v>141.154886</v>
      </c>
      <c r="R1055" s="20">
        <v>24000</v>
      </c>
      <c r="S1055" s="20">
        <v>84256.960462000003</v>
      </c>
      <c r="T1055" s="20">
        <v>17909.332488</v>
      </c>
      <c r="U1055" s="20">
        <v>123920.495656</v>
      </c>
      <c r="V1055" s="20">
        <v>0</v>
      </c>
      <c r="W1055" s="20">
        <v>28700.261299999998</v>
      </c>
      <c r="X1055" s="20">
        <v>0</v>
      </c>
      <c r="Y1055" s="20">
        <v>30405.755300000001</v>
      </c>
      <c r="Z1055" s="20">
        <v>93514.740355999995</v>
      </c>
      <c r="AA1055" s="21">
        <v>10390.526706222223</v>
      </c>
      <c r="AB1055" s="22">
        <v>0.53865578104073741</v>
      </c>
      <c r="AC1055" s="22">
        <v>0.33735588342491751</v>
      </c>
      <c r="AD1055" s="23">
        <v>3.3738182565101534E-2</v>
      </c>
      <c r="AE1055" s="23">
        <v>4.4707949678135982E-2</v>
      </c>
      <c r="AF1055" s="24">
        <v>4.4817516180179329</v>
      </c>
      <c r="AG1055" s="27">
        <v>1.9357558658185459</v>
      </c>
      <c r="AH1055" s="27">
        <v>2.9357558658185461</v>
      </c>
      <c r="AI1055" s="27">
        <v>2.9308376218860421</v>
      </c>
      <c r="AJ1055" s="27">
        <v>0.22306945309804579</v>
      </c>
      <c r="AK1055" s="27">
        <v>40.504726545562157</v>
      </c>
      <c r="AL1055" s="27">
        <v>0.51637510408333331</v>
      </c>
      <c r="AM1055" s="27">
        <v>0.69198572902166111</v>
      </c>
      <c r="AN1055" s="23">
        <v>0.24536502326786661</v>
      </c>
      <c r="AO1055" s="23">
        <v>0</v>
      </c>
      <c r="AP1055" s="23">
        <v>0.32514398461941663</v>
      </c>
      <c r="AQ1055" s="24">
        <v>78.8</v>
      </c>
      <c r="AR1055" s="65" t="s">
        <v>66</v>
      </c>
      <c r="AS1055" s="157">
        <v>0.5</v>
      </c>
    </row>
    <row r="1056" spans="1:45" ht="18" customHeight="1" x14ac:dyDescent="0.25">
      <c r="A1056" s="16">
        <v>1055</v>
      </c>
      <c r="B1056" s="149" t="s">
        <v>1371</v>
      </c>
      <c r="C1056" s="149" t="s">
        <v>691</v>
      </c>
      <c r="D1056" s="4">
        <v>1821.2465655999999</v>
      </c>
      <c r="E1056" s="151" t="s">
        <v>833</v>
      </c>
      <c r="F1056" s="151" t="s">
        <v>835</v>
      </c>
      <c r="G1056" s="4" t="s">
        <v>836</v>
      </c>
      <c r="H1056" s="70" t="s">
        <v>704</v>
      </c>
      <c r="I1056" s="20">
        <v>1577544.73</v>
      </c>
      <c r="J1056" s="20">
        <v>953603.01699999999</v>
      </c>
      <c r="K1056" s="20">
        <v>623941.71299999999</v>
      </c>
      <c r="L1056" s="20">
        <v>218917.47</v>
      </c>
      <c r="M1056" s="20">
        <v>2444.4009999999998</v>
      </c>
      <c r="N1056" s="20">
        <v>211247.25300000003</v>
      </c>
      <c r="O1056" s="153">
        <v>180164.864</v>
      </c>
      <c r="P1056" s="21">
        <v>2067.5100937579496</v>
      </c>
      <c r="Q1056" s="20">
        <v>223853.255</v>
      </c>
      <c r="R1056" s="20">
        <v>26632.493999999999</v>
      </c>
      <c r="S1056" s="20">
        <v>519707.30499999999</v>
      </c>
      <c r="T1056" s="20">
        <v>147574.10999999999</v>
      </c>
      <c r="U1056" s="20">
        <v>720745.59900000005</v>
      </c>
      <c r="V1056" s="20">
        <v>0</v>
      </c>
      <c r="W1056" s="20">
        <v>210971.535</v>
      </c>
      <c r="X1056" s="20">
        <v>136.58099999999999</v>
      </c>
      <c r="Y1056" s="20">
        <v>216066.83499999999</v>
      </c>
      <c r="Z1056" s="20">
        <v>504678.76400000002</v>
      </c>
      <c r="AA1056" s="21">
        <v>5791.5201416591763</v>
      </c>
      <c r="AB1056" s="22">
        <v>0.39551443527056124</v>
      </c>
      <c r="AC1056" s="22">
        <v>0.11420586724029055</v>
      </c>
      <c r="AD1056" s="23">
        <v>0.24997012017828496</v>
      </c>
      <c r="AE1056" s="23">
        <v>0.35698919164349857</v>
      </c>
      <c r="AF1056" s="24">
        <v>86.420866707221947</v>
      </c>
      <c r="AG1056" s="27">
        <v>1.4634001217273223</v>
      </c>
      <c r="AH1056" s="27">
        <v>2.463400121727322</v>
      </c>
      <c r="AI1056" s="27">
        <v>1.4023410788569177</v>
      </c>
      <c r="AJ1056" s="27">
        <v>5.1096921163362437</v>
      </c>
      <c r="AK1056" s="27">
        <v>4.2599470666620416</v>
      </c>
      <c r="AL1056" s="27">
        <v>59.233834052492419</v>
      </c>
      <c r="AM1056" s="27">
        <v>10.689847494252211</v>
      </c>
      <c r="AN1056" s="23">
        <v>0.2997823854905009</v>
      </c>
      <c r="AO1056" s="23">
        <v>2.7062957616342262E-4</v>
      </c>
      <c r="AP1056" s="23">
        <v>0.42812745534900293</v>
      </c>
      <c r="AQ1056" s="24">
        <v>96</v>
      </c>
      <c r="AR1056" s="65" t="s">
        <v>61</v>
      </c>
      <c r="AS1056" s="157">
        <v>0.5</v>
      </c>
    </row>
    <row r="1057" spans="1:45" ht="18" customHeight="1" x14ac:dyDescent="0.25">
      <c r="A1057" s="16">
        <v>1056</v>
      </c>
      <c r="B1057" s="149" t="s">
        <v>1372</v>
      </c>
      <c r="C1057" s="149" t="s">
        <v>691</v>
      </c>
      <c r="D1057" s="4">
        <v>15.850267200000001</v>
      </c>
      <c r="E1057" s="151" t="s">
        <v>829</v>
      </c>
      <c r="F1057" s="151" t="s">
        <v>859</v>
      </c>
      <c r="G1057" s="4" t="s">
        <v>858</v>
      </c>
      <c r="H1057" s="70" t="s">
        <v>704</v>
      </c>
      <c r="I1057" s="20">
        <v>224531.641248</v>
      </c>
      <c r="J1057" s="20">
        <v>200506.813211</v>
      </c>
      <c r="K1057" s="20">
        <v>24024.828036999999</v>
      </c>
      <c r="L1057" s="20">
        <v>3636.7372319999999</v>
      </c>
      <c r="M1057" s="20">
        <v>488.29953899999998</v>
      </c>
      <c r="N1057" s="20">
        <v>4253.7920729999996</v>
      </c>
      <c r="O1057" s="153">
        <v>2997.884544</v>
      </c>
      <c r="P1057" s="21">
        <v>1399.6196622855671</v>
      </c>
      <c r="Q1057" s="20">
        <v>22388.563227999999</v>
      </c>
      <c r="R1057" s="20">
        <v>26158.295620000001</v>
      </c>
      <c r="S1057" s="20">
        <v>52778.868535000001</v>
      </c>
      <c r="T1057" s="20">
        <v>15048.594659</v>
      </c>
      <c r="U1057" s="20">
        <v>68426.242989000006</v>
      </c>
      <c r="V1057" s="20">
        <v>1380</v>
      </c>
      <c r="W1057" s="20">
        <v>37119.412878000003</v>
      </c>
      <c r="X1057" s="20">
        <v>3352</v>
      </c>
      <c r="Y1057" s="20">
        <v>40471.412878000003</v>
      </c>
      <c r="Z1057" s="20">
        <v>27954.830110999999</v>
      </c>
      <c r="AA1057" s="21">
        <v>13051.246405574791</v>
      </c>
      <c r="AB1057" s="22">
        <v>0.10699974357050222</v>
      </c>
      <c r="AC1057" s="22">
        <v>1.3351724181665659E-2</v>
      </c>
      <c r="AD1057" s="23">
        <v>4.3811912112169171E-2</v>
      </c>
      <c r="AE1057" s="23">
        <v>0.10724030631187262</v>
      </c>
      <c r="AF1057" s="24">
        <v>8.7114398709272578</v>
      </c>
      <c r="AG1057" s="27">
        <v>0.42186700820047374</v>
      </c>
      <c r="AH1057" s="27">
        <v>1.4218670082004738</v>
      </c>
      <c r="AI1057" s="27">
        <v>0.81871729509525137</v>
      </c>
      <c r="AJ1057" s="27">
        <v>14.338406529963331</v>
      </c>
      <c r="AK1057" s="27">
        <v>8.955769567215393</v>
      </c>
      <c r="AL1057" s="27">
        <v>8.5835730473329672</v>
      </c>
      <c r="AM1057" s="27">
        <v>14.920439172950681</v>
      </c>
      <c r="AN1057" s="23">
        <v>0.59146039750430346</v>
      </c>
      <c r="AO1057" s="23">
        <v>0.11990772208917896</v>
      </c>
      <c r="AP1057" s="23">
        <v>1.4477431169247146</v>
      </c>
      <c r="AQ1057" s="24">
        <v>64.8</v>
      </c>
      <c r="AR1057" s="65" t="s">
        <v>73</v>
      </c>
      <c r="AS1057" s="157">
        <v>0.3</v>
      </c>
    </row>
    <row r="1058" spans="1:45" ht="18" customHeight="1" x14ac:dyDescent="0.25">
      <c r="A1058" s="16">
        <v>1057</v>
      </c>
      <c r="B1058" s="149" t="s">
        <v>1373</v>
      </c>
      <c r="C1058" s="149" t="s">
        <v>691</v>
      </c>
      <c r="D1058" s="4">
        <v>12.4109</v>
      </c>
      <c r="E1058" s="151" t="s">
        <v>829</v>
      </c>
      <c r="F1058" s="151" t="s">
        <v>859</v>
      </c>
      <c r="G1058" s="4" t="s">
        <v>858</v>
      </c>
      <c r="H1058" s="70" t="s">
        <v>704</v>
      </c>
      <c r="I1058" s="20">
        <v>16670.746432</v>
      </c>
      <c r="J1058" s="20">
        <v>11960.488186</v>
      </c>
      <c r="K1058" s="20">
        <v>4710.2582460000012</v>
      </c>
      <c r="L1058" s="20">
        <v>1236.145115</v>
      </c>
      <c r="M1058" s="20">
        <v>69.712395000000001</v>
      </c>
      <c r="N1058" s="20">
        <v>1292.4583700000001</v>
      </c>
      <c r="O1058" s="153">
        <v>910.70876099999998</v>
      </c>
      <c r="P1058" s="21">
        <v>579.70003882877154</v>
      </c>
      <c r="Q1058" s="20">
        <v>4040.4058879999998</v>
      </c>
      <c r="R1058" s="20">
        <v>1082.720928</v>
      </c>
      <c r="S1058" s="20">
        <v>7243.1331600000003</v>
      </c>
      <c r="T1058" s="20">
        <v>11961.039992</v>
      </c>
      <c r="U1058" s="20">
        <v>22744.654656999999</v>
      </c>
      <c r="V1058" s="20">
        <v>1196.7742000000001</v>
      </c>
      <c r="W1058" s="20">
        <v>5549.3608610000001</v>
      </c>
      <c r="X1058" s="20">
        <v>265.18799999999999</v>
      </c>
      <c r="Y1058" s="20">
        <v>5814.5488610000002</v>
      </c>
      <c r="Z1058" s="20">
        <v>16930.105796</v>
      </c>
      <c r="AA1058" s="21">
        <v>10776.642772756206</v>
      </c>
      <c r="AB1058" s="22">
        <v>0.28254633139632662</v>
      </c>
      <c r="AC1058" s="22">
        <v>5.4629153212472061E-2</v>
      </c>
      <c r="AD1058" s="23">
        <v>4.0040562265460294E-2</v>
      </c>
      <c r="AE1058" s="23">
        <v>5.3792266390631123E-2</v>
      </c>
      <c r="AF1058" s="24">
        <v>18.539864682600562</v>
      </c>
      <c r="AG1058" s="27">
        <v>0.30521934713302834</v>
      </c>
      <c r="AH1058" s="27">
        <v>1.3052193471330285</v>
      </c>
      <c r="AI1058" s="27">
        <v>0.57713443984301749</v>
      </c>
      <c r="AJ1058" s="27">
        <v>9.8423775390838397</v>
      </c>
      <c r="AK1058" s="27">
        <v>2.9602194723858402</v>
      </c>
      <c r="AL1058" s="27">
        <v>15.397085251500746</v>
      </c>
      <c r="AM1058" s="27">
        <v>1.3937539246712687</v>
      </c>
      <c r="AN1058" s="23">
        <v>0.25564463161503698</v>
      </c>
      <c r="AO1058" s="23">
        <v>1.5663694202233205E-2</v>
      </c>
      <c r="AP1058" s="23">
        <v>0.34344433112602152</v>
      </c>
      <c r="AQ1058" s="24">
        <v>71.199999999999989</v>
      </c>
      <c r="AR1058" s="65" t="s">
        <v>68</v>
      </c>
      <c r="AS1058" s="157">
        <v>0.3</v>
      </c>
    </row>
    <row r="1059" spans="1:45" ht="18" customHeight="1" x14ac:dyDescent="0.25">
      <c r="A1059" s="16">
        <v>1058</v>
      </c>
      <c r="B1059" s="149" t="s">
        <v>1374</v>
      </c>
      <c r="C1059" s="149" t="s">
        <v>691</v>
      </c>
      <c r="D1059" s="4">
        <v>25.499989499999998</v>
      </c>
      <c r="E1059" s="151" t="s">
        <v>833</v>
      </c>
      <c r="F1059" s="151" t="s">
        <v>834</v>
      </c>
      <c r="G1059" s="4" t="s">
        <v>836</v>
      </c>
      <c r="H1059" s="70" t="s">
        <v>704</v>
      </c>
      <c r="I1059" s="20">
        <v>848087.22137199994</v>
      </c>
      <c r="J1059" s="20">
        <v>832369.63770600001</v>
      </c>
      <c r="K1059" s="20">
        <v>15717.583665999993</v>
      </c>
      <c r="L1059" s="20">
        <v>2453.0112140000001</v>
      </c>
      <c r="M1059" s="20">
        <v>1155.4227510000001</v>
      </c>
      <c r="N1059" s="20">
        <v>3510.415379</v>
      </c>
      <c r="O1059" s="153">
        <v>1485.384104</v>
      </c>
      <c r="P1059" s="21">
        <v>87.375571507588262</v>
      </c>
      <c r="Q1059" s="20">
        <v>21108.838801000002</v>
      </c>
      <c r="R1059" s="20">
        <v>75112.332788</v>
      </c>
      <c r="S1059" s="20">
        <v>131259.74890400001</v>
      </c>
      <c r="T1059" s="20">
        <v>111181.544738</v>
      </c>
      <c r="U1059" s="20">
        <v>274515.55296100001</v>
      </c>
      <c r="V1059" s="20">
        <v>14934.754000000001</v>
      </c>
      <c r="W1059" s="20">
        <v>59558.397663999996</v>
      </c>
      <c r="X1059" s="20">
        <v>942.88334099999997</v>
      </c>
      <c r="Y1059" s="20">
        <v>60501.281004999997</v>
      </c>
      <c r="Z1059" s="20">
        <v>214014.27195600001</v>
      </c>
      <c r="AA1059" s="21">
        <v>12589.080004680001</v>
      </c>
      <c r="AB1059" s="22">
        <v>1.8532980181652479E-2</v>
      </c>
      <c r="AC1059" s="22">
        <v>1.7514520518267069E-3</v>
      </c>
      <c r="AD1059" s="23">
        <v>5.4109287724438187E-3</v>
      </c>
      <c r="AE1059" s="23">
        <v>6.9405843377837234E-3</v>
      </c>
      <c r="AF1059" s="24">
        <v>3.0382086348583592</v>
      </c>
      <c r="AG1059" s="27">
        <v>1.2038831475034766</v>
      </c>
      <c r="AH1059" s="27">
        <v>2.2038831475034764</v>
      </c>
      <c r="AI1059" s="27">
        <v>1.849460603766051</v>
      </c>
      <c r="AJ1059" s="27">
        <v>11.828050750860573</v>
      </c>
      <c r="AK1059" s="27">
        <v>39.432279792982627</v>
      </c>
      <c r="AL1059" s="27">
        <v>11.290918413700114</v>
      </c>
      <c r="AM1059" s="27">
        <v>7.6279496149340504</v>
      </c>
      <c r="AN1059" s="23">
        <v>0.22039290798796859</v>
      </c>
      <c r="AO1059" s="23">
        <v>4.4057030981272637E-3</v>
      </c>
      <c r="AP1059" s="23">
        <v>0.28269741289701783</v>
      </c>
      <c r="AQ1059" s="24">
        <v>81.2</v>
      </c>
      <c r="AR1059" s="65" t="s">
        <v>64</v>
      </c>
      <c r="AS1059" s="157">
        <v>0.5</v>
      </c>
    </row>
    <row r="1060" spans="1:45" ht="18" customHeight="1" x14ac:dyDescent="0.25">
      <c r="A1060" s="16">
        <v>1059</v>
      </c>
      <c r="B1060" s="149" t="s">
        <v>1375</v>
      </c>
      <c r="C1060" s="149" t="s">
        <v>691</v>
      </c>
      <c r="D1060" s="4">
        <v>15.197677499999999</v>
      </c>
      <c r="E1060" s="151" t="s">
        <v>844</v>
      </c>
      <c r="F1060" s="151" t="s">
        <v>856</v>
      </c>
      <c r="G1060" s="4" t="s">
        <v>862</v>
      </c>
      <c r="H1060" s="70" t="s">
        <v>704</v>
      </c>
      <c r="I1060" s="20">
        <v>111351.270175</v>
      </c>
      <c r="J1060" s="20">
        <v>91366.299811999997</v>
      </c>
      <c r="K1060" s="20">
        <v>19984.970362999993</v>
      </c>
      <c r="L1060" s="20">
        <v>8967.1766060000009</v>
      </c>
      <c r="M1060" s="20">
        <v>606.53572099999997</v>
      </c>
      <c r="N1060" s="20">
        <v>8633.243038999999</v>
      </c>
      <c r="O1060" s="153">
        <v>7843.4831089999998</v>
      </c>
      <c r="P1060" s="21">
        <v>1290.2437081257974</v>
      </c>
      <c r="Q1060" s="20">
        <v>4657.2796310000003</v>
      </c>
      <c r="R1060" s="20">
        <v>8677.7481150000003</v>
      </c>
      <c r="S1060" s="20">
        <v>40282.755165000002</v>
      </c>
      <c r="T1060" s="20">
        <v>0</v>
      </c>
      <c r="U1060" s="20">
        <v>51851.730591</v>
      </c>
      <c r="V1060" s="20">
        <v>535.29999999999984</v>
      </c>
      <c r="W1060" s="20">
        <v>27389.806982999999</v>
      </c>
      <c r="X1060" s="20">
        <v>16403.415375</v>
      </c>
      <c r="Y1060" s="20">
        <v>45193.222357999999</v>
      </c>
      <c r="Z1060" s="20">
        <v>6658.5082329999996</v>
      </c>
      <c r="AA1060" s="21">
        <v>1095.3167405019615</v>
      </c>
      <c r="AB1060" s="22">
        <v>0.17947680643060068</v>
      </c>
      <c r="AC1060" s="22">
        <v>7.0439098688979102E-2</v>
      </c>
      <c r="AD1060" s="23">
        <v>0.15126752799956511</v>
      </c>
      <c r="AE1060" s="23">
        <v>1.1779640175448289</v>
      </c>
      <c r="AF1060" s="24">
        <v>14.233692658309236</v>
      </c>
      <c r="AG1060" s="27">
        <v>0.47072066590327766</v>
      </c>
      <c r="AH1060" s="27">
        <v>1.4707206659032777</v>
      </c>
      <c r="AI1060" s="27">
        <v>1.3006837016453467</v>
      </c>
      <c r="AJ1060" s="27">
        <v>8.6366026298359611</v>
      </c>
      <c r="AK1060" s="27">
        <v>19.61795448223538</v>
      </c>
      <c r="AL1060" s="27">
        <v>12.831816353660088</v>
      </c>
      <c r="AM1060" s="27">
        <v>100</v>
      </c>
      <c r="AN1060" s="23">
        <v>0.87158561233912357</v>
      </c>
      <c r="AO1060" s="23">
        <v>2.463527084595857</v>
      </c>
      <c r="AP1060" s="23">
        <v>6.7872894012534895</v>
      </c>
      <c r="AQ1060" s="24">
        <v>64.800000000000011</v>
      </c>
      <c r="AR1060" s="65" t="s">
        <v>73</v>
      </c>
      <c r="AS1060" s="157">
        <v>0.3</v>
      </c>
    </row>
    <row r="1061" spans="1:45" ht="18" customHeight="1" x14ac:dyDescent="0.25">
      <c r="A1061" s="16">
        <v>1060</v>
      </c>
      <c r="B1061" s="149" t="s">
        <v>1376</v>
      </c>
      <c r="C1061" s="149" t="s">
        <v>691</v>
      </c>
      <c r="D1061" s="4">
        <v>568.80000000000007</v>
      </c>
      <c r="E1061" s="151" t="s">
        <v>844</v>
      </c>
      <c r="F1061" s="151" t="s">
        <v>856</v>
      </c>
      <c r="G1061" s="4" t="s">
        <v>862</v>
      </c>
      <c r="H1061" s="70" t="s">
        <v>704</v>
      </c>
      <c r="I1061" s="20">
        <v>179767.33817999999</v>
      </c>
      <c r="J1061" s="20">
        <v>150271.62945800001</v>
      </c>
      <c r="K1061" s="20">
        <v>29495.708722000003</v>
      </c>
      <c r="L1061" s="20">
        <v>-2376.236848</v>
      </c>
      <c r="M1061" s="20">
        <v>1316.2360920000001</v>
      </c>
      <c r="N1061" s="20">
        <v>6639.3474480000004</v>
      </c>
      <c r="O1061" s="153">
        <v>2466.133386</v>
      </c>
      <c r="P1061" s="21">
        <v>68.503705166666663</v>
      </c>
      <c r="Q1061" s="20">
        <v>18389.291606999999</v>
      </c>
      <c r="R1061" s="20">
        <v>103070.996248</v>
      </c>
      <c r="S1061" s="20">
        <v>300670.75264399999</v>
      </c>
      <c r="T1061" s="20">
        <v>239591.88142200001</v>
      </c>
      <c r="U1061" s="20">
        <v>692164.53030300001</v>
      </c>
      <c r="V1061" s="20">
        <v>41762.055295999999</v>
      </c>
      <c r="W1061" s="20">
        <v>202302.88304099999</v>
      </c>
      <c r="X1061" s="20">
        <v>870.83333000000005</v>
      </c>
      <c r="Y1061" s="20">
        <v>283610.58273999998</v>
      </c>
      <c r="Z1061" s="20">
        <v>408553.94756300002</v>
      </c>
      <c r="AA1061" s="21">
        <v>11348.720765638889</v>
      </c>
      <c r="AB1061" s="22">
        <v>0.16407712891908163</v>
      </c>
      <c r="AC1061" s="22">
        <v>1.3718473060610571E-2</v>
      </c>
      <c r="AD1061" s="23">
        <v>3.5629294452872821E-3</v>
      </c>
      <c r="AE1061" s="23">
        <v>6.0362490699461813E-3</v>
      </c>
      <c r="AF1061" s="24">
        <v>5.0441919108232449</v>
      </c>
      <c r="AG1061" s="27">
        <v>0.48624057217743227</v>
      </c>
      <c r="AH1061" s="27">
        <v>1.4862405721774323</v>
      </c>
      <c r="AI1061" s="27">
        <v>1.3953407721816353</v>
      </c>
      <c r="AJ1061" s="27">
        <v>1.8275005741764838</v>
      </c>
      <c r="AK1061" s="27">
        <v>8.1716921276509726</v>
      </c>
      <c r="AL1061" s="27">
        <v>1.7441117746398829</v>
      </c>
      <c r="AM1061" s="27">
        <v>0.75030646745233687</v>
      </c>
      <c r="AN1061" s="23">
        <v>0.40974446150230698</v>
      </c>
      <c r="AO1061" s="23">
        <v>2.1315014460011193E-3</v>
      </c>
      <c r="AP1061" s="23">
        <v>0.69418147696704491</v>
      </c>
      <c r="AQ1061" s="24">
        <v>67.2</v>
      </c>
      <c r="AR1061" s="65" t="s">
        <v>71</v>
      </c>
      <c r="AS1061" s="157">
        <v>0.3</v>
      </c>
    </row>
    <row r="1062" spans="1:45" ht="18" customHeight="1" x14ac:dyDescent="0.25">
      <c r="A1062" s="16">
        <v>1061</v>
      </c>
      <c r="B1062" s="149" t="s">
        <v>1377</v>
      </c>
      <c r="C1062" s="149" t="s">
        <v>691</v>
      </c>
      <c r="D1062" s="4">
        <v>43.199376000000001</v>
      </c>
      <c r="E1062" s="151" t="s">
        <v>844</v>
      </c>
      <c r="F1062" s="151" t="s">
        <v>845</v>
      </c>
      <c r="G1062" s="4" t="s">
        <v>904</v>
      </c>
      <c r="H1062" s="70" t="s">
        <v>704</v>
      </c>
      <c r="I1062" s="20">
        <v>76026.904876000001</v>
      </c>
      <c r="J1062" s="20">
        <v>65001.926235999999</v>
      </c>
      <c r="K1062" s="20">
        <v>11024.978640000005</v>
      </c>
      <c r="L1062" s="20">
        <v>-65.523358000000002</v>
      </c>
      <c r="M1062" s="20">
        <v>80.649686000000003</v>
      </c>
      <c r="N1062" s="20">
        <v>965.25921299999993</v>
      </c>
      <c r="O1062" s="153">
        <v>705.12848299999996</v>
      </c>
      <c r="P1062" s="21">
        <v>195.87185231564456</v>
      </c>
      <c r="Q1062" s="20">
        <v>82087.015889000002</v>
      </c>
      <c r="R1062" s="20">
        <v>6584.7700880000002</v>
      </c>
      <c r="S1062" s="20">
        <v>97864.561791999993</v>
      </c>
      <c r="T1062" s="20">
        <v>7042.9044620000004</v>
      </c>
      <c r="U1062" s="20">
        <v>104907.466254</v>
      </c>
      <c r="V1062" s="20">
        <v>6784.3053300000001</v>
      </c>
      <c r="W1062" s="20">
        <v>61679.931118</v>
      </c>
      <c r="X1062" s="20">
        <v>0</v>
      </c>
      <c r="Y1062" s="20">
        <v>61679.931118</v>
      </c>
      <c r="Z1062" s="20">
        <v>43227.535135999999</v>
      </c>
      <c r="AA1062" s="21">
        <v>12007.822095208041</v>
      </c>
      <c r="AB1062" s="22">
        <v>0.14501417173278014</v>
      </c>
      <c r="AC1062" s="22">
        <v>9.2747229964190384E-3</v>
      </c>
      <c r="AD1062" s="23">
        <v>6.7214327843240062E-3</v>
      </c>
      <c r="AE1062" s="23">
        <v>1.6312021510862581E-2</v>
      </c>
      <c r="AF1062" s="24">
        <v>11.968542729354208</v>
      </c>
      <c r="AG1062" s="27">
        <v>0.58665160641595238</v>
      </c>
      <c r="AH1062" s="27">
        <v>1.5866516064159524</v>
      </c>
      <c r="AI1062" s="27">
        <v>0.25579707397558432</v>
      </c>
      <c r="AJ1062" s="27">
        <v>2.1010827928838904</v>
      </c>
      <c r="AK1062" s="27">
        <v>0.79186611344109692</v>
      </c>
      <c r="AL1062" s="27">
        <v>11.54587082919576</v>
      </c>
      <c r="AM1062" s="27">
        <v>10.794822688026404</v>
      </c>
      <c r="AN1062" s="23">
        <v>0.58794605684843915</v>
      </c>
      <c r="AO1062" s="23">
        <v>0</v>
      </c>
      <c r="AP1062" s="23">
        <v>1.4268667164099487</v>
      </c>
      <c r="AQ1062" s="24">
        <v>78.400000000000006</v>
      </c>
      <c r="AR1062" s="65" t="s">
        <v>66</v>
      </c>
      <c r="AS1062" s="157">
        <v>0.5</v>
      </c>
    </row>
    <row r="1063" spans="1:45" ht="18" customHeight="1" x14ac:dyDescent="0.25">
      <c r="A1063" s="16">
        <v>1062</v>
      </c>
      <c r="B1063" s="149" t="s">
        <v>1378</v>
      </c>
      <c r="C1063" s="149" t="s">
        <v>691</v>
      </c>
      <c r="D1063" s="4">
        <v>126</v>
      </c>
      <c r="E1063" s="151" t="s">
        <v>829</v>
      </c>
      <c r="F1063" s="151" t="s">
        <v>859</v>
      </c>
      <c r="G1063" s="4" t="s">
        <v>858</v>
      </c>
      <c r="H1063" s="70" t="s">
        <v>704</v>
      </c>
      <c r="I1063" s="20">
        <v>48190.964333999997</v>
      </c>
      <c r="J1063" s="20">
        <v>33974.900117999998</v>
      </c>
      <c r="K1063" s="20">
        <v>14216.064215999999</v>
      </c>
      <c r="L1063" s="20">
        <v>8121.6953409999996</v>
      </c>
      <c r="M1063" s="20">
        <v>0</v>
      </c>
      <c r="N1063" s="20">
        <v>14996.363035</v>
      </c>
      <c r="O1063" s="153">
        <v>11997.090428</v>
      </c>
      <c r="P1063" s="21">
        <v>9997.5753566666663</v>
      </c>
      <c r="Q1063" s="20">
        <v>754.109736</v>
      </c>
      <c r="R1063" s="20">
        <v>1454.6206979999999</v>
      </c>
      <c r="S1063" s="20">
        <v>150619.10826899999</v>
      </c>
      <c r="T1063" s="20">
        <v>33976.048761999999</v>
      </c>
      <c r="U1063" s="20">
        <v>184595.15703100001</v>
      </c>
      <c r="V1063" s="20">
        <v>0</v>
      </c>
      <c r="W1063" s="20">
        <v>118652.00025899999</v>
      </c>
      <c r="X1063" s="20">
        <v>0</v>
      </c>
      <c r="Y1063" s="20">
        <v>118652.00025899999</v>
      </c>
      <c r="Z1063" s="20">
        <v>65943.156772000002</v>
      </c>
      <c r="AA1063" s="21">
        <v>54952.63064333333</v>
      </c>
      <c r="AB1063" s="22">
        <v>0.29499439184225229</v>
      </c>
      <c r="AC1063" s="22">
        <v>0.24894895949479343</v>
      </c>
      <c r="AD1063" s="23">
        <v>6.4991360667090881E-2</v>
      </c>
      <c r="AE1063" s="23">
        <v>0.18193078729124568</v>
      </c>
      <c r="AF1063" s="24">
        <v>100</v>
      </c>
      <c r="AG1063" s="27">
        <v>0.26941904005175188</v>
      </c>
      <c r="AH1063" s="27">
        <v>1.269419040051752</v>
      </c>
      <c r="AI1063" s="27">
        <v>1.2630633972108904</v>
      </c>
      <c r="AJ1063" s="27">
        <v>1.5075171741818132</v>
      </c>
      <c r="AK1063" s="27">
        <v>45.052992284931854</v>
      </c>
      <c r="AL1063" s="27">
        <v>33.129574190893301</v>
      </c>
      <c r="AM1063" s="27">
        <v>1.41838047948349</v>
      </c>
      <c r="AN1063" s="23">
        <v>0.6427687603910115</v>
      </c>
      <c r="AO1063" s="23">
        <v>0</v>
      </c>
      <c r="AP1063" s="23">
        <v>1.7993072529002827</v>
      </c>
      <c r="AQ1063" s="24">
        <v>78</v>
      </c>
      <c r="AR1063" s="65" t="s">
        <v>66</v>
      </c>
      <c r="AS1063" s="157">
        <v>0.5</v>
      </c>
    </row>
    <row r="1064" spans="1:45" ht="18" customHeight="1" x14ac:dyDescent="0.25">
      <c r="A1064" s="16">
        <v>1063</v>
      </c>
      <c r="B1064" s="149" t="s">
        <v>1379</v>
      </c>
      <c r="C1064" s="149" t="s">
        <v>691</v>
      </c>
      <c r="D1064" s="4">
        <v>1658.6002120000001</v>
      </c>
      <c r="E1064" s="151" t="s">
        <v>844</v>
      </c>
      <c r="F1064" s="151" t="s">
        <v>856</v>
      </c>
      <c r="G1064" s="4" t="s">
        <v>862</v>
      </c>
      <c r="H1064" s="70" t="s">
        <v>704</v>
      </c>
      <c r="I1064" s="20">
        <v>1057126.9026309999</v>
      </c>
      <c r="J1064" s="20">
        <v>966772.30024400004</v>
      </c>
      <c r="K1064" s="20">
        <v>90354.602386999948</v>
      </c>
      <c r="L1064" s="20">
        <v>55379.915760999997</v>
      </c>
      <c r="M1064" s="20">
        <v>84299.301783000003</v>
      </c>
      <c r="N1064" s="20">
        <v>159083.37260800001</v>
      </c>
      <c r="O1064" s="153">
        <v>48960.206163000003</v>
      </c>
      <c r="P1064" s="21">
        <v>549.50806847515116</v>
      </c>
      <c r="Q1064" s="20">
        <v>58674.625855999999</v>
      </c>
      <c r="R1064" s="20">
        <v>411754.97131200001</v>
      </c>
      <c r="S1064" s="20">
        <v>582767.28042800003</v>
      </c>
      <c r="T1064" s="20">
        <v>985342.10818400001</v>
      </c>
      <c r="U1064" s="20">
        <v>2589798.433706</v>
      </c>
      <c r="V1064" s="20">
        <v>223451.38889199999</v>
      </c>
      <c r="W1064" s="20">
        <v>419181.86596700002</v>
      </c>
      <c r="X1064" s="20">
        <v>514074.37991800002</v>
      </c>
      <c r="Y1064" s="20">
        <v>976587.10262100003</v>
      </c>
      <c r="Z1064" s="20">
        <v>1613211.331085</v>
      </c>
      <c r="AA1064" s="21">
        <v>18105.982634866177</v>
      </c>
      <c r="AB1064" s="22">
        <v>8.5471859775892084E-2</v>
      </c>
      <c r="AC1064" s="22">
        <v>4.6314407514506349E-2</v>
      </c>
      <c r="AD1064" s="23">
        <v>1.8905025783391944E-2</v>
      </c>
      <c r="AE1064" s="23">
        <v>3.0349530293759319E-2</v>
      </c>
      <c r="AF1064" s="24">
        <v>1.8871256255183022</v>
      </c>
      <c r="AG1064" s="27">
        <v>0.39024926348764866</v>
      </c>
      <c r="AH1064" s="27">
        <v>1.3902492634876487</v>
      </c>
      <c r="AI1064" s="27">
        <v>1.2502751123619911</v>
      </c>
      <c r="AJ1064" s="27">
        <v>6.4622320156973831</v>
      </c>
      <c r="AK1064" s="27">
        <v>16.476837919966712</v>
      </c>
      <c r="AL1064" s="27">
        <v>2.5673688875269969</v>
      </c>
      <c r="AM1064" s="27">
        <v>1.0728526608685185</v>
      </c>
      <c r="AN1064" s="23">
        <v>0.37709000434582257</v>
      </c>
      <c r="AO1064" s="23">
        <v>0.31866524243432398</v>
      </c>
      <c r="AP1064" s="23">
        <v>0.60536836296840002</v>
      </c>
      <c r="AQ1064" s="24">
        <v>59.199999999999996</v>
      </c>
      <c r="AR1064" s="65" t="s">
        <v>75</v>
      </c>
      <c r="AS1064" s="157">
        <v>0.2</v>
      </c>
    </row>
    <row r="1065" spans="1:45" ht="18" customHeight="1" x14ac:dyDescent="0.25">
      <c r="A1065" s="16">
        <v>1064</v>
      </c>
      <c r="B1065" s="149" t="s">
        <v>1380</v>
      </c>
      <c r="C1065" s="149" t="s">
        <v>691</v>
      </c>
      <c r="D1065" s="4">
        <v>16.645095000000001</v>
      </c>
      <c r="E1065" s="151" t="s">
        <v>829</v>
      </c>
      <c r="F1065" s="151" t="s">
        <v>859</v>
      </c>
      <c r="G1065" s="4" t="s">
        <v>858</v>
      </c>
      <c r="H1065" s="70" t="s">
        <v>704</v>
      </c>
      <c r="I1065" s="20">
        <v>3885.7953699999998</v>
      </c>
      <c r="J1065" s="20">
        <v>3520.495496</v>
      </c>
      <c r="K1065" s="20">
        <v>365.29987399999999</v>
      </c>
      <c r="L1065" s="20">
        <v>-270.63751000000002</v>
      </c>
      <c r="M1065" s="20">
        <v>0</v>
      </c>
      <c r="N1065" s="20">
        <v>-268.07067599999999</v>
      </c>
      <c r="O1065" s="153">
        <v>-268.07067599999999</v>
      </c>
      <c r="P1065" s="21">
        <v>-6975.3760245635031</v>
      </c>
      <c r="Q1065" s="20">
        <v>349.39730400000002</v>
      </c>
      <c r="R1065" s="20">
        <v>213.899868</v>
      </c>
      <c r="S1065" s="20">
        <v>2242.476897</v>
      </c>
      <c r="T1065" s="20">
        <v>140.85044400000001</v>
      </c>
      <c r="U1065" s="20">
        <v>2383.3273410000002</v>
      </c>
      <c r="V1065" s="20">
        <v>0</v>
      </c>
      <c r="W1065" s="20">
        <v>627.97509600000001</v>
      </c>
      <c r="X1065" s="20">
        <v>0</v>
      </c>
      <c r="Y1065" s="20">
        <v>627.97509600000001</v>
      </c>
      <c r="Z1065" s="20">
        <v>1755.352245</v>
      </c>
      <c r="AA1065" s="21">
        <v>45675.424657177799</v>
      </c>
      <c r="AB1065" s="22">
        <v>9.4009035272487856E-2</v>
      </c>
      <c r="AC1065" s="22">
        <v>-6.8987337333720686E-2</v>
      </c>
      <c r="AD1065" s="23">
        <v>-0.11247748951158446</v>
      </c>
      <c r="AE1065" s="23">
        <v>-0.15271617236003818</v>
      </c>
      <c r="AF1065" s="24">
        <v>0</v>
      </c>
      <c r="AG1065" s="27">
        <v>2.5709646947527993</v>
      </c>
      <c r="AH1065" s="27">
        <v>3.5709646947527993</v>
      </c>
      <c r="AI1065" s="27">
        <v>3.0145774968757677</v>
      </c>
      <c r="AJ1065" s="27">
        <v>2.4068077022851213</v>
      </c>
      <c r="AK1065" s="27">
        <v>10.075909160420997</v>
      </c>
      <c r="AL1065" s="27">
        <v>18.166422477642669</v>
      </c>
      <c r="AM1065" s="27">
        <v>27.588094574980534</v>
      </c>
      <c r="AN1065" s="23">
        <v>0.2634867167413576</v>
      </c>
      <c r="AO1065" s="23">
        <v>0</v>
      </c>
      <c r="AP1065" s="23">
        <v>0.35774876398098659</v>
      </c>
      <c r="AQ1065" s="24">
        <v>68</v>
      </c>
      <c r="AR1065" s="65" t="s">
        <v>71</v>
      </c>
      <c r="AS1065" s="157">
        <v>0.3</v>
      </c>
    </row>
    <row r="1066" spans="1:45" ht="18" customHeight="1" x14ac:dyDescent="0.25">
      <c r="A1066" s="16">
        <v>1065</v>
      </c>
      <c r="B1066" s="149" t="s">
        <v>1381</v>
      </c>
      <c r="C1066" s="149" t="s">
        <v>691</v>
      </c>
      <c r="D1066" s="4">
        <v>169.75</v>
      </c>
      <c r="E1066" s="151" t="s">
        <v>844</v>
      </c>
      <c r="F1066" s="151" t="s">
        <v>884</v>
      </c>
      <c r="G1066" s="4" t="s">
        <v>882</v>
      </c>
      <c r="H1066" s="70" t="s">
        <v>704</v>
      </c>
      <c r="I1066" s="20">
        <v>23791.881531999999</v>
      </c>
      <c r="J1066" s="20">
        <v>19268.869720999999</v>
      </c>
      <c r="K1066" s="20">
        <v>4523.0118110000012</v>
      </c>
      <c r="L1066" s="20">
        <v>-2270.9908970000001</v>
      </c>
      <c r="M1066" s="20">
        <v>1.232877</v>
      </c>
      <c r="N1066" s="20">
        <v>10997.082465</v>
      </c>
      <c r="O1066" s="153">
        <v>9174.4799050000001</v>
      </c>
      <c r="P1066" s="21">
        <v>524.25599457142857</v>
      </c>
      <c r="Q1066" s="20">
        <v>24503.766202999999</v>
      </c>
      <c r="R1066" s="20">
        <v>95.616901999999996</v>
      </c>
      <c r="S1066" s="20">
        <v>99481.733726999999</v>
      </c>
      <c r="T1066" s="20">
        <v>61015.557863000002</v>
      </c>
      <c r="U1066" s="20">
        <v>186866.44158399999</v>
      </c>
      <c r="V1066" s="20">
        <v>0</v>
      </c>
      <c r="W1066" s="20">
        <v>4539.6122299999997</v>
      </c>
      <c r="X1066" s="20">
        <v>0</v>
      </c>
      <c r="Y1066" s="20">
        <v>4539.6122299999997</v>
      </c>
      <c r="Z1066" s="20">
        <v>182326.82935399999</v>
      </c>
      <c r="AA1066" s="21">
        <v>10418.675963085714</v>
      </c>
      <c r="AB1066" s="22">
        <v>0.19010736098851896</v>
      </c>
      <c r="AC1066" s="22">
        <v>0.38561388651252132</v>
      </c>
      <c r="AD1066" s="23">
        <v>4.9096455346563116E-2</v>
      </c>
      <c r="AE1066" s="23">
        <v>5.0318869348553862E-2</v>
      </c>
      <c r="AF1066" s="24">
        <v>8919.8536958674704</v>
      </c>
      <c r="AG1066" s="27">
        <v>20.914147880203416</v>
      </c>
      <c r="AH1066" s="27">
        <v>21.914147880203416</v>
      </c>
      <c r="AI1066" s="27">
        <v>16.516381515696114</v>
      </c>
      <c r="AJ1066" s="27">
        <v>0.25059353168921744</v>
      </c>
      <c r="AK1066" s="27">
        <v>0.78636359657402011</v>
      </c>
      <c r="AL1066" s="27">
        <v>248.82506161933588</v>
      </c>
      <c r="AM1066" s="27">
        <v>0.38993139398021404</v>
      </c>
      <c r="AN1066" s="23">
        <v>2.4293351933709073E-2</v>
      </c>
      <c r="AO1066" s="23">
        <v>0</v>
      </c>
      <c r="AP1066" s="23">
        <v>2.4898212984256051E-2</v>
      </c>
      <c r="AQ1066" s="24">
        <v>77.2</v>
      </c>
      <c r="AR1066" s="65" t="s">
        <v>66</v>
      </c>
      <c r="AS1066" s="157">
        <v>0.5</v>
      </c>
    </row>
    <row r="1067" spans="1:45" ht="18" customHeight="1" x14ac:dyDescent="0.25">
      <c r="A1067" s="16">
        <v>1066</v>
      </c>
      <c r="B1067" s="149" t="s">
        <v>1382</v>
      </c>
      <c r="C1067" s="149" t="s">
        <v>691</v>
      </c>
      <c r="D1067" s="4">
        <v>10.56</v>
      </c>
      <c r="E1067" s="151" t="s">
        <v>844</v>
      </c>
      <c r="F1067" s="151" t="s">
        <v>856</v>
      </c>
      <c r="G1067" s="4" t="s">
        <v>862</v>
      </c>
      <c r="H1067" s="70" t="s">
        <v>704</v>
      </c>
      <c r="I1067" s="20">
        <v>368609.87180299999</v>
      </c>
      <c r="J1067" s="20">
        <v>317978.62464499997</v>
      </c>
      <c r="K1067" s="20">
        <v>50631.247157999976</v>
      </c>
      <c r="L1067" s="20">
        <v>29873.998885000001</v>
      </c>
      <c r="M1067" s="20">
        <v>42721.261646999999</v>
      </c>
      <c r="N1067" s="20">
        <v>30490.948199999999</v>
      </c>
      <c r="O1067" s="153">
        <v>-12230.313447</v>
      </c>
      <c r="P1067" s="21">
        <v>-1389.8083462500001</v>
      </c>
      <c r="Q1067" s="20">
        <v>14207.563816</v>
      </c>
      <c r="R1067" s="20">
        <v>20075.092729</v>
      </c>
      <c r="S1067" s="20">
        <v>151164.59890800001</v>
      </c>
      <c r="T1067" s="20">
        <v>505507.337428</v>
      </c>
      <c r="U1067" s="20">
        <v>689034.63054299995</v>
      </c>
      <c r="V1067" s="20">
        <v>300081.50033800001</v>
      </c>
      <c r="W1067" s="20">
        <v>831607.70200799999</v>
      </c>
      <c r="X1067" s="20">
        <v>239631.81872000001</v>
      </c>
      <c r="Y1067" s="20">
        <v>1071239.520728</v>
      </c>
      <c r="Z1067" s="20">
        <v>-382204.89018500003</v>
      </c>
      <c r="AA1067" s="21">
        <v>-43432.373884659093</v>
      </c>
      <c r="AB1067" s="22">
        <v>0.13735727399362588</v>
      </c>
      <c r="AC1067" s="22">
        <v>-3.3179560241230803E-2</v>
      </c>
      <c r="AD1067" s="23">
        <v>-1.7749925627630343E-2</v>
      </c>
      <c r="AE1067" s="23">
        <v>3.1999364113525906E-2</v>
      </c>
      <c r="AF1067" s="24">
        <v>0.71371834595950312</v>
      </c>
      <c r="AG1067" s="27">
        <v>-0.81822607156836336</v>
      </c>
      <c r="AH1067" s="27">
        <v>0.18177392843163664</v>
      </c>
      <c r="AI1067" s="27">
        <v>0.16468947408892864</v>
      </c>
      <c r="AJ1067" s="27">
        <v>-0.5417203438813134</v>
      </c>
      <c r="AK1067" s="27">
        <v>22.380939389968106</v>
      </c>
      <c r="AL1067" s="27">
        <v>18.361552635346733</v>
      </c>
      <c r="AM1067" s="27">
        <v>0.7291879751508088</v>
      </c>
      <c r="AN1067" s="23">
        <v>1.5546961984825058</v>
      </c>
      <c r="AO1067" s="23">
        <v>-0.62697214209899343</v>
      </c>
      <c r="AP1067" s="23">
        <v>-2.8027886304894842</v>
      </c>
      <c r="AQ1067" s="24">
        <v>40.4</v>
      </c>
      <c r="AR1067" s="65" t="s">
        <v>80</v>
      </c>
      <c r="AS1067" s="157">
        <v>0</v>
      </c>
    </row>
    <row r="1068" spans="1:45" ht="18" customHeight="1" x14ac:dyDescent="0.25">
      <c r="A1068" s="16">
        <v>1067</v>
      </c>
      <c r="B1068" s="149" t="s">
        <v>1383</v>
      </c>
      <c r="C1068" s="149" t="s">
        <v>691</v>
      </c>
      <c r="D1068" s="4">
        <v>760.49999999999989</v>
      </c>
      <c r="E1068" s="151" t="s">
        <v>874</v>
      </c>
      <c r="F1068" s="151" t="s">
        <v>876</v>
      </c>
      <c r="G1068" s="4" t="s">
        <v>873</v>
      </c>
      <c r="H1068" s="70" t="s">
        <v>704</v>
      </c>
      <c r="I1068" s="20">
        <v>273236.85651499999</v>
      </c>
      <c r="J1068" s="20">
        <v>122400.231642</v>
      </c>
      <c r="K1068" s="20">
        <v>150836.62487299999</v>
      </c>
      <c r="L1068" s="20">
        <v>136488.95793999999</v>
      </c>
      <c r="M1068" s="20">
        <v>24843.575884999998</v>
      </c>
      <c r="N1068" s="20">
        <v>136817.206733</v>
      </c>
      <c r="O1068" s="153">
        <v>94399.307316000006</v>
      </c>
      <c r="P1068" s="21">
        <v>2097.7623847999998</v>
      </c>
      <c r="Q1068" s="20">
        <v>7138.7599110000001</v>
      </c>
      <c r="R1068" s="20">
        <v>46697.422337000004</v>
      </c>
      <c r="S1068" s="20">
        <v>56169.236766000002</v>
      </c>
      <c r="T1068" s="20">
        <v>764503.61643199995</v>
      </c>
      <c r="U1068" s="20">
        <v>832896.12573600002</v>
      </c>
      <c r="V1068" s="20">
        <v>112833.313135</v>
      </c>
      <c r="W1068" s="20">
        <v>162583.79527199999</v>
      </c>
      <c r="X1068" s="20">
        <v>131392</v>
      </c>
      <c r="Y1068" s="20">
        <v>293975.79527200002</v>
      </c>
      <c r="Z1068" s="20">
        <v>538920.330464</v>
      </c>
      <c r="AA1068" s="21">
        <v>11976.007343644444</v>
      </c>
      <c r="AB1068" s="22">
        <v>0.55203615938510642</v>
      </c>
      <c r="AC1068" s="22">
        <v>0.34548526329872242</v>
      </c>
      <c r="AD1068" s="23">
        <v>0.11333863179226913</v>
      </c>
      <c r="AE1068" s="23">
        <v>0.17516375237639303</v>
      </c>
      <c r="AF1068" s="24">
        <v>5.507146288695389</v>
      </c>
      <c r="AG1068" s="27">
        <v>-0.65452130901465422</v>
      </c>
      <c r="AH1068" s="27">
        <v>0.34547869098534573</v>
      </c>
      <c r="AI1068" s="27">
        <v>0.30157050260127605</v>
      </c>
      <c r="AJ1068" s="27">
        <v>-2.5676642402232401</v>
      </c>
      <c r="AK1068" s="27">
        <v>17.145867513123036</v>
      </c>
      <c r="AL1068" s="27">
        <v>5.8512192502433882</v>
      </c>
      <c r="AM1068" s="27">
        <v>0.35740426943984704</v>
      </c>
      <c r="AN1068" s="23">
        <v>0.35295613244955881</v>
      </c>
      <c r="AO1068" s="23">
        <v>0.24380598127903993</v>
      </c>
      <c r="AP1068" s="23">
        <v>0.54549026758536379</v>
      </c>
      <c r="AQ1068" s="24">
        <v>71.2</v>
      </c>
      <c r="AR1068" s="65" t="s">
        <v>68</v>
      </c>
      <c r="AS1068" s="157">
        <v>0.3</v>
      </c>
    </row>
    <row r="1069" spans="1:45" ht="18" customHeight="1" x14ac:dyDescent="0.25">
      <c r="A1069" s="16">
        <v>1068</v>
      </c>
      <c r="B1069" s="149" t="s">
        <v>1384</v>
      </c>
      <c r="C1069" s="149" t="s">
        <v>691</v>
      </c>
      <c r="D1069" s="4">
        <v>268.99425280000003</v>
      </c>
      <c r="E1069" s="151" t="s">
        <v>844</v>
      </c>
      <c r="F1069" s="151" t="s">
        <v>861</v>
      </c>
      <c r="G1069" s="4" t="s">
        <v>862</v>
      </c>
      <c r="H1069" s="70" t="s">
        <v>704</v>
      </c>
      <c r="I1069" s="20">
        <v>280067.40473299997</v>
      </c>
      <c r="J1069" s="20">
        <v>194059.319778</v>
      </c>
      <c r="K1069" s="20">
        <v>86008.084954999984</v>
      </c>
      <c r="L1069" s="20">
        <v>48016.793210000003</v>
      </c>
      <c r="M1069" s="20">
        <v>4766.0305390000003</v>
      </c>
      <c r="N1069" s="20">
        <v>49410.151414</v>
      </c>
      <c r="O1069" s="153">
        <v>35481.145785000001</v>
      </c>
      <c r="P1069" s="21">
        <v>2954.6269383492195</v>
      </c>
      <c r="Q1069" s="20">
        <v>49.877090000000003</v>
      </c>
      <c r="R1069" s="20">
        <v>48194.538158000003</v>
      </c>
      <c r="S1069" s="20">
        <v>123164.477627</v>
      </c>
      <c r="T1069" s="20">
        <v>141277.69982800001</v>
      </c>
      <c r="U1069" s="20">
        <v>397736.41626099998</v>
      </c>
      <c r="V1069" s="20">
        <v>14098.145801000001</v>
      </c>
      <c r="W1069" s="20">
        <v>108127.108737</v>
      </c>
      <c r="X1069" s="20">
        <v>20521.206683</v>
      </c>
      <c r="Y1069" s="20">
        <v>236845.31375999999</v>
      </c>
      <c r="Z1069" s="20">
        <v>160891.10250099999</v>
      </c>
      <c r="AA1069" s="21">
        <v>13397.90965237455</v>
      </c>
      <c r="AB1069" s="22">
        <v>0.30709780396256786</v>
      </c>
      <c r="AC1069" s="22">
        <v>0.1266878800795318</v>
      </c>
      <c r="AD1069" s="23">
        <v>8.9207687137495592E-2</v>
      </c>
      <c r="AE1069" s="23">
        <v>0.22052894929214295</v>
      </c>
      <c r="AF1069" s="24">
        <v>10.367149561816939</v>
      </c>
      <c r="AG1069" s="27">
        <v>0.13907121965663327</v>
      </c>
      <c r="AH1069" s="27">
        <v>1.1390712196566333</v>
      </c>
      <c r="AI1069" s="27">
        <v>1.1386099376471299</v>
      </c>
      <c r="AJ1069" s="27">
        <v>18.624761205349404</v>
      </c>
      <c r="AK1069" s="27">
        <v>3890.7506387802496</v>
      </c>
      <c r="AL1069" s="27">
        <v>5.8111855707556037</v>
      </c>
      <c r="AM1069" s="27">
        <v>1.9823893301913247</v>
      </c>
      <c r="AN1069" s="23">
        <v>0.59548309904964525</v>
      </c>
      <c r="AO1069" s="23">
        <v>0.12754718169000337</v>
      </c>
      <c r="AP1069" s="23">
        <v>1.4720845968379632</v>
      </c>
      <c r="AQ1069" s="24">
        <v>72</v>
      </c>
      <c r="AR1069" s="65" t="s">
        <v>68</v>
      </c>
      <c r="AS1069" s="157">
        <v>0.3</v>
      </c>
    </row>
    <row r="1070" spans="1:45" ht="18" customHeight="1" x14ac:dyDescent="0.25">
      <c r="A1070" s="16">
        <v>1069</v>
      </c>
      <c r="B1070" s="149" t="s">
        <v>1385</v>
      </c>
      <c r="C1070" s="149" t="s">
        <v>691</v>
      </c>
      <c r="D1070" s="4">
        <v>55.08</v>
      </c>
      <c r="E1070" s="151" t="s">
        <v>844</v>
      </c>
      <c r="F1070" s="151" t="s">
        <v>845</v>
      </c>
      <c r="G1070" s="4" t="s">
        <v>904</v>
      </c>
      <c r="H1070" s="70" t="s">
        <v>704</v>
      </c>
      <c r="I1070" s="20">
        <v>796915.66330200003</v>
      </c>
      <c r="J1070" s="20">
        <v>744209.72366599995</v>
      </c>
      <c r="K1070" s="20">
        <v>52705.939636000032</v>
      </c>
      <c r="L1070" s="20">
        <v>19162.953170000001</v>
      </c>
      <c r="M1070" s="20">
        <v>33679.264823999998</v>
      </c>
      <c r="N1070" s="20">
        <v>36682.016606999998</v>
      </c>
      <c r="O1070" s="153">
        <v>1161.928797</v>
      </c>
      <c r="P1070" s="21">
        <v>71.723999814814817</v>
      </c>
      <c r="Q1070" s="20">
        <v>206516.026151</v>
      </c>
      <c r="R1070" s="20">
        <v>309396.20369599998</v>
      </c>
      <c r="S1070" s="20">
        <v>567298.78667299997</v>
      </c>
      <c r="T1070" s="20">
        <v>23535.999906000001</v>
      </c>
      <c r="U1070" s="20">
        <v>709901.66400899994</v>
      </c>
      <c r="V1070" s="20">
        <v>392463.628822</v>
      </c>
      <c r="W1070" s="20">
        <v>534719.90067600016</v>
      </c>
      <c r="X1070" s="20">
        <v>0</v>
      </c>
      <c r="Y1070" s="20">
        <v>534759.88317600009</v>
      </c>
      <c r="Z1070" s="20">
        <v>175141.780834</v>
      </c>
      <c r="AA1070" s="21">
        <v>10811.221039135802</v>
      </c>
      <c r="AB1070" s="22">
        <v>6.6137412104079238E-2</v>
      </c>
      <c r="AC1070" s="22">
        <v>1.4580323245066828E-3</v>
      </c>
      <c r="AD1070" s="23">
        <v>1.6367461240170715E-3</v>
      </c>
      <c r="AE1070" s="23">
        <v>6.6342182400285186E-3</v>
      </c>
      <c r="AF1070" s="24">
        <v>1.0891572841239761</v>
      </c>
      <c r="AG1070" s="27">
        <v>6.0927012358831474E-2</v>
      </c>
      <c r="AH1070" s="27">
        <v>1.0609270123588315</v>
      </c>
      <c r="AI1070" s="27">
        <v>0.67471354641166992</v>
      </c>
      <c r="AJ1070" s="27">
        <v>24.461108442301811</v>
      </c>
      <c r="AK1070" s="27">
        <v>3.6036415068429126</v>
      </c>
      <c r="AL1070" s="27">
        <v>2.5757124805739915</v>
      </c>
      <c r="AM1070" s="27">
        <v>33.859435183751991</v>
      </c>
      <c r="AN1070" s="23">
        <v>0.75328726538837998</v>
      </c>
      <c r="AO1070" s="23">
        <v>0</v>
      </c>
      <c r="AP1070" s="23">
        <v>3.0532970524197616</v>
      </c>
      <c r="AQ1070" s="24">
        <v>60</v>
      </c>
      <c r="AR1070" s="65" t="s">
        <v>73</v>
      </c>
      <c r="AS1070" s="157">
        <v>0.3</v>
      </c>
    </row>
    <row r="1071" spans="1:45" ht="18" customHeight="1" x14ac:dyDescent="0.25">
      <c r="A1071" s="16">
        <v>1070</v>
      </c>
      <c r="B1071" s="149" t="s">
        <v>1386</v>
      </c>
      <c r="C1071" s="149" t="s">
        <v>691</v>
      </c>
      <c r="D1071" s="4">
        <v>33.094954200000004</v>
      </c>
      <c r="E1071" s="151" t="s">
        <v>833</v>
      </c>
      <c r="F1071" s="151" t="s">
        <v>838</v>
      </c>
      <c r="G1071" s="4" t="s">
        <v>839</v>
      </c>
      <c r="H1071" s="70" t="s">
        <v>704</v>
      </c>
      <c r="I1071" s="20">
        <v>265941.34363700001</v>
      </c>
      <c r="J1071" s="20">
        <v>244008.30626499999</v>
      </c>
      <c r="K1071" s="20">
        <v>21933.037372000017</v>
      </c>
      <c r="L1071" s="20">
        <v>4116.724631</v>
      </c>
      <c r="M1071" s="20">
        <v>30816.899792</v>
      </c>
      <c r="N1071" s="20">
        <v>9559.9658869999985</v>
      </c>
      <c r="O1071" s="153">
        <v>-21256.933905000002</v>
      </c>
      <c r="P1071" s="21">
        <v>-1413.0629795825491</v>
      </c>
      <c r="Q1071" s="20">
        <v>20290.851478</v>
      </c>
      <c r="R1071" s="20">
        <v>2437.9116009999998</v>
      </c>
      <c r="S1071" s="20">
        <v>27320.168956000001</v>
      </c>
      <c r="T1071" s="20">
        <v>10084.131278999999</v>
      </c>
      <c r="U1071" s="20">
        <v>232183.655784</v>
      </c>
      <c r="V1071" s="20">
        <v>238870.15003600001</v>
      </c>
      <c r="W1071" s="20">
        <v>428683.46059099998</v>
      </c>
      <c r="X1071" s="20">
        <v>0</v>
      </c>
      <c r="Y1071" s="20">
        <v>428833.46059099998</v>
      </c>
      <c r="Z1071" s="20">
        <v>-196649.80480700001</v>
      </c>
      <c r="AA1071" s="21">
        <v>-13072.37254237989</v>
      </c>
      <c r="AB1071" s="22">
        <v>8.2473214100692041E-2</v>
      </c>
      <c r="AC1071" s="22">
        <v>-7.9930911133602914E-2</v>
      </c>
      <c r="AD1071" s="23">
        <v>-9.1552240545197061E-2</v>
      </c>
      <c r="AE1071" s="23">
        <v>0.10809537251187414</v>
      </c>
      <c r="AF1071" s="24">
        <v>0.31021828774229082</v>
      </c>
      <c r="AG1071" s="27">
        <v>-0.93626959874230897</v>
      </c>
      <c r="AH1071" s="27">
        <v>6.3730401257691013E-2</v>
      </c>
      <c r="AI1071" s="27">
        <v>1.6397454355503022E-2</v>
      </c>
      <c r="AJ1071" s="27">
        <v>-0.66259508325651073</v>
      </c>
      <c r="AK1071" s="27">
        <v>12.025533109320804</v>
      </c>
      <c r="AL1071" s="27">
        <v>109.08572055193237</v>
      </c>
      <c r="AM1071" s="27">
        <v>26.37226115756917</v>
      </c>
      <c r="AN1071" s="23">
        <v>1.846958000307924</v>
      </c>
      <c r="AO1071" s="23">
        <v>0</v>
      </c>
      <c r="AP1071" s="23">
        <v>-2.1806960907582611</v>
      </c>
      <c r="AQ1071" s="24">
        <v>44.400000000000006</v>
      </c>
      <c r="AR1071" s="65" t="s">
        <v>80</v>
      </c>
      <c r="AS1071" s="157">
        <v>0</v>
      </c>
    </row>
    <row r="1072" spans="1:45" ht="18" customHeight="1" x14ac:dyDescent="0.25">
      <c r="A1072" s="16">
        <v>1071</v>
      </c>
      <c r="B1072" s="149" t="s">
        <v>279</v>
      </c>
      <c r="C1072" s="149" t="s">
        <v>691</v>
      </c>
      <c r="D1072" s="4">
        <v>352.79998529999995</v>
      </c>
      <c r="E1072" s="151" t="s">
        <v>795</v>
      </c>
      <c r="F1072" s="151" t="s">
        <v>852</v>
      </c>
      <c r="G1072" s="4" t="s">
        <v>850</v>
      </c>
      <c r="H1072" s="70" t="s">
        <v>704</v>
      </c>
      <c r="I1072" s="20">
        <v>116770.30922700001</v>
      </c>
      <c r="J1072" s="20">
        <v>73774.843064000001</v>
      </c>
      <c r="K1072" s="20">
        <v>42995.466162999997</v>
      </c>
      <c r="L1072" s="20">
        <v>23779.392958</v>
      </c>
      <c r="M1072" s="20">
        <v>110.286965</v>
      </c>
      <c r="N1072" s="20">
        <v>24854.50633</v>
      </c>
      <c r="O1072" s="153">
        <v>21889.901889000001</v>
      </c>
      <c r="P1072" s="21">
        <v>912.07928337830344</v>
      </c>
      <c r="Q1072" s="20">
        <v>0</v>
      </c>
      <c r="R1072" s="20">
        <v>105237.31428799999</v>
      </c>
      <c r="S1072" s="20">
        <v>304891.37110699998</v>
      </c>
      <c r="T1072" s="20">
        <v>11616.314550999999</v>
      </c>
      <c r="U1072" s="20">
        <v>513118.74266699998</v>
      </c>
      <c r="V1072" s="20">
        <v>2591.4375</v>
      </c>
      <c r="W1072" s="20">
        <v>180579.35482400001</v>
      </c>
      <c r="X1072" s="20">
        <v>0</v>
      </c>
      <c r="Y1072" s="20">
        <v>191598.59648499999</v>
      </c>
      <c r="Z1072" s="20">
        <v>321520.146182</v>
      </c>
      <c r="AA1072" s="21">
        <v>13396.673315778055</v>
      </c>
      <c r="AB1072" s="22">
        <v>0.36820546633491696</v>
      </c>
      <c r="AC1072" s="22">
        <v>0.18746119654822793</v>
      </c>
      <c r="AD1072" s="23">
        <v>4.2660499546799728E-2</v>
      </c>
      <c r="AE1072" s="23">
        <v>6.808252033018479E-2</v>
      </c>
      <c r="AF1072" s="24">
        <v>225.36213894361859</v>
      </c>
      <c r="AG1072" s="27">
        <v>0.68840658116294373</v>
      </c>
      <c r="AH1072" s="27">
        <v>1.6884065811629436</v>
      </c>
      <c r="AI1072" s="27">
        <v>1.6884065811629436</v>
      </c>
      <c r="AJ1072" s="27">
        <v>0.93933243718908832</v>
      </c>
      <c r="AK1072" s="27">
        <v>100</v>
      </c>
      <c r="AL1072" s="27">
        <v>1.1095903579165656</v>
      </c>
      <c r="AM1072" s="27">
        <v>10.052268188359943</v>
      </c>
      <c r="AN1072" s="23">
        <v>0.37340011298192283</v>
      </c>
      <c r="AO1072" s="23">
        <v>0</v>
      </c>
      <c r="AP1072" s="23">
        <v>0.59591474674356337</v>
      </c>
      <c r="AQ1072" s="24">
        <v>88.8</v>
      </c>
      <c r="AR1072" s="65" t="s">
        <v>64</v>
      </c>
      <c r="AS1072" s="157">
        <v>0.5</v>
      </c>
    </row>
    <row r="1073" spans="1:45" ht="18" customHeight="1" x14ac:dyDescent="0.25">
      <c r="A1073" s="16">
        <v>1072</v>
      </c>
      <c r="B1073" s="149" t="s">
        <v>1387</v>
      </c>
      <c r="C1073" s="149" t="s">
        <v>691</v>
      </c>
      <c r="D1073" s="4">
        <v>20.92802</v>
      </c>
      <c r="E1073" s="151" t="s">
        <v>829</v>
      </c>
      <c r="F1073" s="151" t="s">
        <v>859</v>
      </c>
      <c r="G1073" s="4" t="s">
        <v>858</v>
      </c>
      <c r="H1073" s="70" t="s">
        <v>704</v>
      </c>
      <c r="I1073" s="20">
        <v>111846.57159799999</v>
      </c>
      <c r="J1073" s="20">
        <v>89667.395839000004</v>
      </c>
      <c r="K1073" s="20">
        <v>22179.175759000005</v>
      </c>
      <c r="L1073" s="20">
        <v>4110.27261</v>
      </c>
      <c r="M1073" s="20">
        <v>551.90962000000002</v>
      </c>
      <c r="N1073" s="20">
        <v>4374.3582329999999</v>
      </c>
      <c r="O1073" s="153">
        <v>3185.9730890000001</v>
      </c>
      <c r="P1073" s="21">
        <v>2587.9917217682323</v>
      </c>
      <c r="Q1073" s="20">
        <v>15824.976321</v>
      </c>
      <c r="R1073" s="20">
        <v>5621.4229690000002</v>
      </c>
      <c r="S1073" s="20">
        <v>24971.76568</v>
      </c>
      <c r="T1073" s="20">
        <v>6613.3944359999996</v>
      </c>
      <c r="U1073" s="20">
        <v>32331.308420000001</v>
      </c>
      <c r="V1073" s="20">
        <v>3872.7598360000002</v>
      </c>
      <c r="W1073" s="20">
        <v>11429.405715000001</v>
      </c>
      <c r="X1073" s="20">
        <v>0</v>
      </c>
      <c r="Y1073" s="20">
        <v>11429.405715000001</v>
      </c>
      <c r="Z1073" s="20">
        <v>20901.902705</v>
      </c>
      <c r="AA1073" s="21">
        <v>16978.784709924781</v>
      </c>
      <c r="AB1073" s="22">
        <v>0.19830000546388321</v>
      </c>
      <c r="AC1073" s="22">
        <v>2.8485210082710936E-2</v>
      </c>
      <c r="AD1073" s="23">
        <v>9.8541421448603408E-2</v>
      </c>
      <c r="AE1073" s="23">
        <v>0.15242502723151011</v>
      </c>
      <c r="AF1073" s="24">
        <v>7.9258597322510882</v>
      </c>
      <c r="AG1073" s="27">
        <v>1.1848700013533466</v>
      </c>
      <c r="AH1073" s="27">
        <v>2.1848700013533469</v>
      </c>
      <c r="AI1073" s="27">
        <v>0.80028564801017743</v>
      </c>
      <c r="AJ1073" s="27">
        <v>8.2590162931029436</v>
      </c>
      <c r="AK1073" s="27">
        <v>5.6661946293094871</v>
      </c>
      <c r="AL1073" s="27">
        <v>19.896487457853841</v>
      </c>
      <c r="AM1073" s="27">
        <v>16.912127755326885</v>
      </c>
      <c r="AN1073" s="23">
        <v>0.35350891360554471</v>
      </c>
      <c r="AO1073" s="23">
        <v>0</v>
      </c>
      <c r="AP1073" s="23">
        <v>0.54681173653468118</v>
      </c>
      <c r="AQ1073" s="24">
        <v>82</v>
      </c>
      <c r="AR1073" s="65" t="s">
        <v>64</v>
      </c>
      <c r="AS1073" s="157">
        <v>0.5</v>
      </c>
    </row>
    <row r="1074" spans="1:45" ht="18" customHeight="1" x14ac:dyDescent="0.25">
      <c r="A1074" s="16">
        <v>1073</v>
      </c>
      <c r="B1074" s="149" t="s">
        <v>1388</v>
      </c>
      <c r="C1074" s="149" t="s">
        <v>691</v>
      </c>
      <c r="D1074" s="4">
        <v>21.6</v>
      </c>
      <c r="E1074" s="151" t="s">
        <v>848</v>
      </c>
      <c r="F1074" s="151" t="s">
        <v>849</v>
      </c>
      <c r="G1074" s="4" t="s">
        <v>847</v>
      </c>
      <c r="H1074" s="70" t="s">
        <v>704</v>
      </c>
      <c r="I1074" s="20">
        <v>103281.64958899999</v>
      </c>
      <c r="J1074" s="20">
        <v>91322.381825999997</v>
      </c>
      <c r="K1074" s="20">
        <v>11959.267763000002</v>
      </c>
      <c r="L1074" s="20">
        <v>378.87088199999999</v>
      </c>
      <c r="M1074" s="20">
        <v>815.91518399999995</v>
      </c>
      <c r="N1074" s="20">
        <v>1316.4377949999998</v>
      </c>
      <c r="O1074" s="153">
        <v>491.83426700000001</v>
      </c>
      <c r="P1074" s="21">
        <v>61.479283375000001</v>
      </c>
      <c r="Q1074" s="20">
        <v>27010.557691999998</v>
      </c>
      <c r="R1074" s="20">
        <v>38475.215602999997</v>
      </c>
      <c r="S1074" s="20">
        <v>71986.570525999996</v>
      </c>
      <c r="T1074" s="20">
        <v>52965.429656</v>
      </c>
      <c r="U1074" s="20">
        <v>135706.873265</v>
      </c>
      <c r="V1074" s="20">
        <v>7317.7143500000002</v>
      </c>
      <c r="W1074" s="20">
        <v>37987.119779000001</v>
      </c>
      <c r="X1074" s="20">
        <v>4850</v>
      </c>
      <c r="Y1074" s="20">
        <v>42850.119779000001</v>
      </c>
      <c r="Z1074" s="20">
        <v>92856.753486000001</v>
      </c>
      <c r="AA1074" s="21">
        <v>11607.09418575</v>
      </c>
      <c r="AB1074" s="22">
        <v>0.11579276483858293</v>
      </c>
      <c r="AC1074" s="22">
        <v>4.7620682759929771E-3</v>
      </c>
      <c r="AD1074" s="23">
        <v>3.6242399162758425E-3</v>
      </c>
      <c r="AE1074" s="23">
        <v>5.2966989318030998E-3</v>
      </c>
      <c r="AF1074" s="24">
        <v>1.6134493153396199</v>
      </c>
      <c r="AG1074" s="27">
        <v>0.89502575991021927</v>
      </c>
      <c r="AH1074" s="27">
        <v>1.8950257599102192</v>
      </c>
      <c r="AI1074" s="27">
        <v>1.1839805990993713</v>
      </c>
      <c r="AJ1074" s="27">
        <v>3.0377446493929976</v>
      </c>
      <c r="AK1074" s="27">
        <v>3.3809883848880289</v>
      </c>
      <c r="AL1074" s="27">
        <v>2.6843683127001605</v>
      </c>
      <c r="AM1074" s="27">
        <v>1.9499822858002644</v>
      </c>
      <c r="AN1074" s="23">
        <v>0.31575497060730989</v>
      </c>
      <c r="AO1074" s="23">
        <v>5.2230988247195548E-2</v>
      </c>
      <c r="AP1074" s="23">
        <v>0.46146476341605575</v>
      </c>
      <c r="AQ1074" s="24">
        <v>73.599999999999994</v>
      </c>
      <c r="AR1074" s="65" t="s">
        <v>68</v>
      </c>
      <c r="AS1074" s="157">
        <v>0.3</v>
      </c>
    </row>
    <row r="1075" spans="1:45" ht="18" customHeight="1" x14ac:dyDescent="0.25">
      <c r="A1075" s="16">
        <v>1074</v>
      </c>
      <c r="B1075" s="149" t="s">
        <v>1389</v>
      </c>
      <c r="C1075" s="149" t="s">
        <v>691</v>
      </c>
      <c r="D1075" s="4">
        <v>15</v>
      </c>
      <c r="E1075" s="151" t="s">
        <v>848</v>
      </c>
      <c r="F1075" s="151" t="s">
        <v>864</v>
      </c>
      <c r="G1075" s="4" t="s">
        <v>865</v>
      </c>
      <c r="H1075" s="70" t="s">
        <v>704</v>
      </c>
      <c r="I1075" s="20">
        <v>69954.581399000002</v>
      </c>
      <c r="J1075" s="20">
        <v>59791.897272000002</v>
      </c>
      <c r="K1075" s="20">
        <v>10162.684127000004</v>
      </c>
      <c r="L1075" s="20">
        <v>4084.5933799999998</v>
      </c>
      <c r="M1075" s="20">
        <v>77.853589999999997</v>
      </c>
      <c r="N1075" s="20">
        <v>4578.9661470000001</v>
      </c>
      <c r="O1075" s="153">
        <v>3601.991516</v>
      </c>
      <c r="P1075" s="21">
        <v>2401.3276773333332</v>
      </c>
      <c r="Q1075" s="20">
        <v>7804.4831379999996</v>
      </c>
      <c r="R1075" s="20">
        <v>8686.2915429999994</v>
      </c>
      <c r="S1075" s="20">
        <v>23298.372507</v>
      </c>
      <c r="T1075" s="20">
        <v>19624.476930000001</v>
      </c>
      <c r="U1075" s="20">
        <v>43649.906747000001</v>
      </c>
      <c r="V1075" s="20">
        <v>2103.8829150000001</v>
      </c>
      <c r="W1075" s="20">
        <v>12722.791019</v>
      </c>
      <c r="X1075" s="20">
        <v>0</v>
      </c>
      <c r="Y1075" s="20">
        <v>12722.791019</v>
      </c>
      <c r="Z1075" s="20">
        <v>30927.115728000001</v>
      </c>
      <c r="AA1075" s="21">
        <v>20618.077152000002</v>
      </c>
      <c r="AB1075" s="22">
        <v>0.14527546193200835</v>
      </c>
      <c r="AC1075" s="22">
        <v>5.1490430561728591E-2</v>
      </c>
      <c r="AD1075" s="23">
        <v>8.2520027748915176E-2</v>
      </c>
      <c r="AE1075" s="23">
        <v>0.11646710115741317</v>
      </c>
      <c r="AF1075" s="24">
        <v>58.815093138286883</v>
      </c>
      <c r="AG1075" s="27">
        <v>0.8312312504549203</v>
      </c>
      <c r="AH1075" s="27">
        <v>1.8312312504549202</v>
      </c>
      <c r="AI1075" s="27">
        <v>1.2178058529658853</v>
      </c>
      <c r="AJ1075" s="27">
        <v>6.6147267153467375</v>
      </c>
      <c r="AK1075" s="27">
        <v>7.6612244801803051</v>
      </c>
      <c r="AL1075" s="27">
        <v>8.0534461746651971</v>
      </c>
      <c r="AM1075" s="27">
        <v>3.5646596670334794</v>
      </c>
      <c r="AN1075" s="23">
        <v>0.2914734982767041</v>
      </c>
      <c r="AO1075" s="23">
        <v>0</v>
      </c>
      <c r="AP1075" s="23">
        <v>0.41137981087196457</v>
      </c>
      <c r="AQ1075" s="24">
        <v>87.6</v>
      </c>
      <c r="AR1075" s="65" t="s">
        <v>64</v>
      </c>
      <c r="AS1075" s="157">
        <v>0.5</v>
      </c>
    </row>
    <row r="1076" spans="1:45" ht="18" customHeight="1" x14ac:dyDescent="0.25">
      <c r="A1076" s="16">
        <v>1075</v>
      </c>
      <c r="B1076" s="149" t="s">
        <v>1390</v>
      </c>
      <c r="C1076" s="149" t="s">
        <v>691</v>
      </c>
      <c r="D1076" s="4">
        <v>1876</v>
      </c>
      <c r="E1076" s="151" t="s">
        <v>833</v>
      </c>
      <c r="F1076" s="151" t="s">
        <v>835</v>
      </c>
      <c r="G1076" s="4" t="s">
        <v>836</v>
      </c>
      <c r="H1076" s="70" t="s">
        <v>704</v>
      </c>
      <c r="I1076" s="20">
        <v>1257813.616219</v>
      </c>
      <c r="J1076" s="20">
        <v>592695.42744200001</v>
      </c>
      <c r="K1076" s="20">
        <v>665118.18877700018</v>
      </c>
      <c r="L1076" s="20">
        <v>43978.399201</v>
      </c>
      <c r="M1076" s="20">
        <v>16895.969538000001</v>
      </c>
      <c r="N1076" s="20">
        <v>48362.701595999999</v>
      </c>
      <c r="O1076" s="153">
        <v>27437.822622</v>
      </c>
      <c r="P1076" s="21">
        <v>489.96111825000003</v>
      </c>
      <c r="Q1076" s="20">
        <v>98836.258363999994</v>
      </c>
      <c r="R1076" s="20">
        <v>64956.070385999999</v>
      </c>
      <c r="S1076" s="20">
        <v>311053.61453999998</v>
      </c>
      <c r="T1076" s="20">
        <v>647297.06817099999</v>
      </c>
      <c r="U1076" s="20">
        <v>1055361.319105</v>
      </c>
      <c r="V1076" s="20">
        <v>136857.30992999999</v>
      </c>
      <c r="W1076" s="20">
        <v>268243.72120899998</v>
      </c>
      <c r="X1076" s="20">
        <v>69806.731429000007</v>
      </c>
      <c r="Y1076" s="20">
        <v>375678.48622399999</v>
      </c>
      <c r="Z1076" s="20">
        <v>679682.83288100001</v>
      </c>
      <c r="AA1076" s="21">
        <v>12137.193444303572</v>
      </c>
      <c r="AB1076" s="22">
        <v>0.52878914665938503</v>
      </c>
      <c r="AC1076" s="22">
        <v>2.1813901732498621E-2</v>
      </c>
      <c r="AD1076" s="23">
        <v>2.5998510770954414E-2</v>
      </c>
      <c r="AE1076" s="23">
        <v>4.0368567947638392E-2</v>
      </c>
      <c r="AF1076" s="24">
        <v>2.8623809653082954</v>
      </c>
      <c r="AG1076" s="27">
        <v>0.15959327263300604</v>
      </c>
      <c r="AH1076" s="27">
        <v>1.159593272633006</v>
      </c>
      <c r="AI1076" s="27">
        <v>0.79113634130750998</v>
      </c>
      <c r="AJ1076" s="27">
        <v>29.381377021749721</v>
      </c>
      <c r="AK1076" s="27">
        <v>5.9967408444296462</v>
      </c>
      <c r="AL1076" s="27">
        <v>19.364065725412122</v>
      </c>
      <c r="AM1076" s="27">
        <v>1.9431782995295701</v>
      </c>
      <c r="AN1076" s="23">
        <v>0.35597143786034763</v>
      </c>
      <c r="AO1076" s="23">
        <v>0.10270486181489578</v>
      </c>
      <c r="AP1076" s="23">
        <v>0.55272616586709411</v>
      </c>
      <c r="AQ1076" s="24">
        <v>77.599999999999994</v>
      </c>
      <c r="AR1076" s="65" t="s">
        <v>66</v>
      </c>
      <c r="AS1076" s="157">
        <v>0.5</v>
      </c>
    </row>
    <row r="1077" spans="1:45" ht="18" customHeight="1" x14ac:dyDescent="0.25">
      <c r="A1077" s="16">
        <v>1076</v>
      </c>
      <c r="B1077" s="149" t="s">
        <v>1391</v>
      </c>
      <c r="C1077" s="149" t="s">
        <v>691</v>
      </c>
      <c r="D1077" s="4">
        <v>241.58500000000001</v>
      </c>
      <c r="E1077" s="151" t="s">
        <v>829</v>
      </c>
      <c r="F1077" s="151" t="s">
        <v>898</v>
      </c>
      <c r="G1077" s="4" t="s">
        <v>900</v>
      </c>
      <c r="H1077" s="70" t="s">
        <v>704</v>
      </c>
      <c r="I1077" s="20">
        <v>3680657.078069</v>
      </c>
      <c r="J1077" s="20">
        <v>3364199.3505799999</v>
      </c>
      <c r="K1077" s="20">
        <v>316457.72748900007</v>
      </c>
      <c r="L1077" s="20">
        <v>70772.071609000006</v>
      </c>
      <c r="M1077" s="20">
        <v>35206.680758000002</v>
      </c>
      <c r="N1077" s="20">
        <v>57475.649919000003</v>
      </c>
      <c r="O1077" s="153">
        <v>16705.371642999999</v>
      </c>
      <c r="P1077" s="21">
        <v>656.91591203303176</v>
      </c>
      <c r="Q1077" s="20">
        <v>509131.070114</v>
      </c>
      <c r="R1077" s="20">
        <v>129729.710343</v>
      </c>
      <c r="S1077" s="20">
        <v>778908.68975300004</v>
      </c>
      <c r="T1077" s="20">
        <v>217892.71479100001</v>
      </c>
      <c r="U1077" s="20">
        <v>1054780.7851480001</v>
      </c>
      <c r="V1077" s="20">
        <v>584447.30209000001</v>
      </c>
      <c r="W1077" s="20">
        <v>778571.85312900005</v>
      </c>
      <c r="X1077" s="20">
        <v>4446.6775820000003</v>
      </c>
      <c r="Y1077" s="20">
        <v>783018.53071099997</v>
      </c>
      <c r="Z1077" s="20">
        <v>271762.25443700003</v>
      </c>
      <c r="AA1077" s="21">
        <v>10686.679293629573</v>
      </c>
      <c r="AB1077" s="22">
        <v>8.5978595880229283E-2</v>
      </c>
      <c r="AC1077" s="22">
        <v>4.5386927629140102E-3</v>
      </c>
      <c r="AD1077" s="23">
        <v>1.5837766366455005E-2</v>
      </c>
      <c r="AE1077" s="23">
        <v>6.1470536729274307E-2</v>
      </c>
      <c r="AF1077" s="24">
        <v>1.6325211204677348</v>
      </c>
      <c r="AG1077" s="27">
        <v>4.3263396004656083E-4</v>
      </c>
      <c r="AH1077" s="27">
        <v>1.0004326339600467</v>
      </c>
      <c r="AI1077" s="27">
        <v>0.34650317572461886</v>
      </c>
      <c r="AJ1077" s="27">
        <v>10927.128512216426</v>
      </c>
      <c r="AK1077" s="27">
        <v>6.6077274557742447</v>
      </c>
      <c r="AL1077" s="27">
        <v>28.371735883303021</v>
      </c>
      <c r="AM1077" s="27">
        <v>16.892061221961647</v>
      </c>
      <c r="AN1077" s="23">
        <v>0.74235191021339264</v>
      </c>
      <c r="AO1077" s="23">
        <v>1.6362381123206461E-2</v>
      </c>
      <c r="AP1077" s="23">
        <v>2.881263008114026</v>
      </c>
      <c r="AQ1077" s="24">
        <v>56.8</v>
      </c>
      <c r="AR1077" s="65" t="s">
        <v>75</v>
      </c>
      <c r="AS1077" s="157">
        <v>0.2</v>
      </c>
    </row>
    <row r="1078" spans="1:45" ht="18" customHeight="1" x14ac:dyDescent="0.25">
      <c r="A1078" s="16">
        <v>1077</v>
      </c>
      <c r="B1078" s="149" t="s">
        <v>1392</v>
      </c>
      <c r="C1078" s="149" t="s">
        <v>691</v>
      </c>
      <c r="D1078" s="4">
        <v>478.78611969999997</v>
      </c>
      <c r="E1078" s="151" t="s">
        <v>795</v>
      </c>
      <c r="F1078" s="151" t="s">
        <v>852</v>
      </c>
      <c r="G1078" s="4" t="s">
        <v>850</v>
      </c>
      <c r="H1078" s="70" t="s">
        <v>704</v>
      </c>
      <c r="I1078" s="20">
        <v>57066.037772999996</v>
      </c>
      <c r="J1078" s="20">
        <v>18996.006378999999</v>
      </c>
      <c r="K1078" s="20">
        <v>38070.031394000005</v>
      </c>
      <c r="L1078" s="20">
        <v>22094.553960000001</v>
      </c>
      <c r="M1078" s="20">
        <v>1510.0873859999999</v>
      </c>
      <c r="N1078" s="20">
        <v>53294.678352999996</v>
      </c>
      <c r="O1078" s="153">
        <v>42128.314142000003</v>
      </c>
      <c r="P1078" s="21">
        <v>2983.5263620647397</v>
      </c>
      <c r="Q1078" s="20">
        <v>0</v>
      </c>
      <c r="R1078" s="20">
        <v>1315.972542</v>
      </c>
      <c r="S1078" s="20">
        <v>235949.45298100001</v>
      </c>
      <c r="T1078" s="20">
        <v>46619.265229999997</v>
      </c>
      <c r="U1078" s="20">
        <v>339805.60087700002</v>
      </c>
      <c r="V1078" s="20">
        <v>0</v>
      </c>
      <c r="W1078" s="20">
        <v>20716.411251000001</v>
      </c>
      <c r="X1078" s="20">
        <v>0</v>
      </c>
      <c r="Y1078" s="20">
        <v>32011.371648</v>
      </c>
      <c r="Z1078" s="20">
        <v>307794.22922899999</v>
      </c>
      <c r="AA1078" s="21">
        <v>21797.981136885886</v>
      </c>
      <c r="AB1078" s="22">
        <v>0.6671223880206435</v>
      </c>
      <c r="AC1078" s="22">
        <v>0.73823793951807237</v>
      </c>
      <c r="AD1078" s="23">
        <v>0.12397769204884077</v>
      </c>
      <c r="AE1078" s="23">
        <v>0.13687168290168425</v>
      </c>
      <c r="AF1078" s="24">
        <v>35.292446547858255</v>
      </c>
      <c r="AG1078" s="27">
        <v>10.389494547208821</v>
      </c>
      <c r="AH1078" s="27">
        <v>11.389494547208821</v>
      </c>
      <c r="AI1078" s="27">
        <v>11.389494547208821</v>
      </c>
      <c r="AJ1078" s="27">
        <v>0.2651360465582544</v>
      </c>
      <c r="AK1078" s="27">
        <v>100</v>
      </c>
      <c r="AL1078" s="27">
        <v>43.36415536928429</v>
      </c>
      <c r="AM1078" s="27">
        <v>1.2240870269288884</v>
      </c>
      <c r="AN1078" s="23">
        <v>9.4204955908267121E-2</v>
      </c>
      <c r="AO1078" s="23">
        <v>0</v>
      </c>
      <c r="AP1078" s="23">
        <v>0.10400250754598594</v>
      </c>
      <c r="AQ1078" s="24">
        <v>92</v>
      </c>
      <c r="AR1078" s="65" t="s">
        <v>61</v>
      </c>
      <c r="AS1078" s="157">
        <v>0.5</v>
      </c>
    </row>
    <row r="1079" spans="1:45" ht="18" customHeight="1" x14ac:dyDescent="0.25">
      <c r="A1079" s="16">
        <v>1078</v>
      </c>
      <c r="B1079" s="149" t="s">
        <v>1393</v>
      </c>
      <c r="C1079" s="149" t="s">
        <v>691</v>
      </c>
      <c r="D1079" s="4">
        <v>14.5377495</v>
      </c>
      <c r="E1079" s="151" t="s">
        <v>848</v>
      </c>
      <c r="F1079" s="151" t="s">
        <v>849</v>
      </c>
      <c r="G1079" s="4" t="s">
        <v>847</v>
      </c>
      <c r="H1079" s="70" t="s">
        <v>704</v>
      </c>
      <c r="I1079" s="20" t="e">
        <v>#N/A</v>
      </c>
      <c r="J1079" s="20" t="e">
        <v>#N/A</v>
      </c>
      <c r="K1079" s="20" t="e">
        <v>#N/A</v>
      </c>
      <c r="L1079" s="20" t="e">
        <v>#N/A</v>
      </c>
      <c r="M1079" s="20" t="e">
        <v>#N/A</v>
      </c>
      <c r="N1079" s="20" t="e">
        <v>#N/A</v>
      </c>
      <c r="O1079" s="153" t="e">
        <v>#N/A</v>
      </c>
      <c r="P1079" s="21" t="e">
        <v>#N/A</v>
      </c>
      <c r="Q1079" s="20">
        <v>18863.600419999999</v>
      </c>
      <c r="R1079" s="20">
        <v>62512.603558000003</v>
      </c>
      <c r="S1079" s="20">
        <v>103739.978326</v>
      </c>
      <c r="T1079" s="20">
        <v>5307.7566850000003</v>
      </c>
      <c r="U1079" s="20">
        <v>358512.54331699997</v>
      </c>
      <c r="V1079" s="20">
        <v>0</v>
      </c>
      <c r="W1079" s="20">
        <v>54033.588804999999</v>
      </c>
      <c r="X1079" s="20">
        <v>11695.38</v>
      </c>
      <c r="Y1079" s="20">
        <v>65728.968804999997</v>
      </c>
      <c r="Z1079" s="20">
        <v>292783.57451200002</v>
      </c>
      <c r="AA1079" s="21">
        <v>10069.769551057405</v>
      </c>
      <c r="AB1079" s="22" t="e">
        <v>#N/A</v>
      </c>
      <c r="AC1079" s="22" t="e">
        <v>#N/A</v>
      </c>
      <c r="AD1079" s="23" t="e">
        <v>#N/A</v>
      </c>
      <c r="AE1079" s="23" t="e">
        <v>#N/A</v>
      </c>
      <c r="AF1079" s="24" t="e">
        <v>#N/A</v>
      </c>
      <c r="AG1079" s="27">
        <v>0.91991649306107937</v>
      </c>
      <c r="AH1079" s="27">
        <v>1.9199164930610793</v>
      </c>
      <c r="AI1079" s="27">
        <v>1.5708077102246067</v>
      </c>
      <c r="AJ1079" s="27" t="e">
        <v>#N/A</v>
      </c>
      <c r="AK1079" s="27" t="e">
        <v>#N/A</v>
      </c>
      <c r="AL1079" s="27" t="e">
        <v>#N/A</v>
      </c>
      <c r="AM1079" s="27" t="e">
        <v>#N/A</v>
      </c>
      <c r="AN1079" s="23">
        <v>0.1833379892286833</v>
      </c>
      <c r="AO1079" s="23">
        <v>3.9945478565501472E-2</v>
      </c>
      <c r="AP1079" s="23">
        <v>0.22449677689246886</v>
      </c>
      <c r="AQ1079" s="24" t="e">
        <v>#N/A</v>
      </c>
      <c r="AR1079" s="65" t="e">
        <v>#N/A</v>
      </c>
      <c r="AS1079" s="157" t="e">
        <v>#N/A</v>
      </c>
    </row>
    <row r="1080" spans="1:45" ht="18" customHeight="1" x14ac:dyDescent="0.25">
      <c r="A1080" s="16">
        <v>1079</v>
      </c>
      <c r="B1080" s="149" t="s">
        <v>1394</v>
      </c>
      <c r="C1080" s="149" t="s">
        <v>691</v>
      </c>
      <c r="D1080" s="4">
        <v>40.015653</v>
      </c>
      <c r="E1080" s="151" t="s">
        <v>848</v>
      </c>
      <c r="F1080" s="151" t="s">
        <v>849</v>
      </c>
      <c r="G1080" s="4" t="s">
        <v>847</v>
      </c>
      <c r="H1080" s="70" t="s">
        <v>704</v>
      </c>
      <c r="I1080" s="20">
        <v>117978.58059500001</v>
      </c>
      <c r="J1080" s="20">
        <v>92586.581638999996</v>
      </c>
      <c r="K1080" s="20">
        <v>25391.99895600001</v>
      </c>
      <c r="L1080" s="20">
        <v>9694.8570710000004</v>
      </c>
      <c r="M1080" s="20">
        <v>414.015334</v>
      </c>
      <c r="N1080" s="20">
        <v>10784.067728</v>
      </c>
      <c r="O1080" s="153">
        <v>8101.6793550000002</v>
      </c>
      <c r="P1080" s="21">
        <v>4717.3821947001588</v>
      </c>
      <c r="Q1080" s="20">
        <v>14348.516765</v>
      </c>
      <c r="R1080" s="20">
        <v>11487.658998000001</v>
      </c>
      <c r="S1080" s="20">
        <v>31753.372360000001</v>
      </c>
      <c r="T1080" s="20">
        <v>18667.421774999999</v>
      </c>
      <c r="U1080" s="20">
        <v>93146.123099999997</v>
      </c>
      <c r="V1080" s="20">
        <v>6128</v>
      </c>
      <c r="W1080" s="20">
        <v>37446.829107999998</v>
      </c>
      <c r="X1080" s="20">
        <v>6672</v>
      </c>
      <c r="Y1080" s="20">
        <v>58561.243494000002</v>
      </c>
      <c r="Z1080" s="20">
        <v>34584.879606000002</v>
      </c>
      <c r="AA1080" s="21">
        <v>20137.811941237094</v>
      </c>
      <c r="AB1080" s="22">
        <v>0.21522549964528168</v>
      </c>
      <c r="AC1080" s="22">
        <v>6.8670764762051681E-2</v>
      </c>
      <c r="AD1080" s="23">
        <v>8.6978170270191321E-2</v>
      </c>
      <c r="AE1080" s="23">
        <v>0.23425495324247045</v>
      </c>
      <c r="AF1080" s="24">
        <v>26.047508008483572</v>
      </c>
      <c r="AG1080" s="27">
        <v>-0.15204109089128906</v>
      </c>
      <c r="AH1080" s="27">
        <v>0.84795890910871097</v>
      </c>
      <c r="AI1080" s="27">
        <v>0.46478850171273095</v>
      </c>
      <c r="AJ1080" s="27">
        <v>-20.721783938455953</v>
      </c>
      <c r="AK1080" s="27">
        <v>6.4526935540016419</v>
      </c>
      <c r="AL1080" s="27">
        <v>10.270028089756151</v>
      </c>
      <c r="AM1080" s="27">
        <v>6.3200254441671557</v>
      </c>
      <c r="AN1080" s="23">
        <v>0.62870296202376241</v>
      </c>
      <c r="AO1080" s="23">
        <v>0.19291667561111012</v>
      </c>
      <c r="AP1080" s="23">
        <v>1.6932614530148726</v>
      </c>
      <c r="AQ1080" s="24">
        <v>66.400000000000006</v>
      </c>
      <c r="AR1080" s="65" t="s">
        <v>71</v>
      </c>
      <c r="AS1080" s="157">
        <v>0.3</v>
      </c>
    </row>
    <row r="1081" spans="1:45" ht="18" customHeight="1" x14ac:dyDescent="0.25">
      <c r="A1081" s="16">
        <v>1080</v>
      </c>
      <c r="B1081" s="149" t="s">
        <v>1395</v>
      </c>
      <c r="C1081" s="149" t="s">
        <v>691</v>
      </c>
      <c r="D1081" s="4">
        <v>3.5999999999999996</v>
      </c>
      <c r="E1081" s="151" t="s">
        <v>844</v>
      </c>
      <c r="F1081" s="151" t="s">
        <v>845</v>
      </c>
      <c r="G1081" s="4" t="s">
        <v>904</v>
      </c>
      <c r="H1081" s="70" t="s">
        <v>704</v>
      </c>
      <c r="I1081" s="20">
        <v>849.25</v>
      </c>
      <c r="J1081" s="20">
        <v>629.92589999999996</v>
      </c>
      <c r="K1081" s="20">
        <v>219.32409999999999</v>
      </c>
      <c r="L1081" s="20">
        <v>-5427.6960170000002</v>
      </c>
      <c r="M1081" s="20" t="e">
        <v>#N/A</v>
      </c>
      <c r="N1081" s="20" t="e">
        <v>#N/A</v>
      </c>
      <c r="O1081" s="153">
        <v>-13096.933112000001</v>
      </c>
      <c r="P1081" s="21">
        <v>-1091.4110926666667</v>
      </c>
      <c r="Q1081" s="20">
        <v>16759.228977999999</v>
      </c>
      <c r="R1081" s="20">
        <v>6079.4822590000003</v>
      </c>
      <c r="S1081" s="20">
        <v>28917.548393000001</v>
      </c>
      <c r="T1081" s="20">
        <v>5611.6817060000003</v>
      </c>
      <c r="U1081" s="20">
        <v>112663.460834</v>
      </c>
      <c r="V1081" s="20">
        <v>21427.994627</v>
      </c>
      <c r="W1081" s="20">
        <v>66336.411479999995</v>
      </c>
      <c r="X1081" s="20">
        <v>0</v>
      </c>
      <c r="Y1081" s="20">
        <v>66336.411479999995</v>
      </c>
      <c r="Z1081" s="20">
        <v>46327.049354000002</v>
      </c>
      <c r="AA1081" s="21">
        <v>3860.5874461666667</v>
      </c>
      <c r="AB1081" s="22">
        <v>0.2582562260818369</v>
      </c>
      <c r="AC1081" s="22">
        <v>-15.421764041212835</v>
      </c>
      <c r="AD1081" s="23">
        <v>-0.11624827619397575</v>
      </c>
      <c r="AE1081" s="23">
        <v>-0.28270596324670039</v>
      </c>
      <c r="AF1081" s="24" t="e">
        <v>#N/A</v>
      </c>
      <c r="AG1081" s="27">
        <v>-0.56407728805591995</v>
      </c>
      <c r="AH1081" s="27">
        <v>0.43592271194408</v>
      </c>
      <c r="AI1081" s="27">
        <v>0.18328274236940986</v>
      </c>
      <c r="AJ1081" s="27">
        <v>-2.269577239761315E-2</v>
      </c>
      <c r="AK1081" s="27">
        <v>3.758680669778483E-2</v>
      </c>
      <c r="AL1081" s="27">
        <v>0.13969117168534861</v>
      </c>
      <c r="AM1081" s="27">
        <v>0.15133609575396684</v>
      </c>
      <c r="AN1081" s="23">
        <v>0.58880147111529835</v>
      </c>
      <c r="AO1081" s="23">
        <v>0</v>
      </c>
      <c r="AP1081" s="23">
        <v>1.4319153152427639</v>
      </c>
      <c r="AQ1081" s="24" t="e">
        <v>#N/A</v>
      </c>
      <c r="AR1081" s="65" t="e">
        <v>#N/A</v>
      </c>
      <c r="AS1081" s="157" t="e">
        <v>#N/A</v>
      </c>
    </row>
    <row r="1082" spans="1:45" ht="18" customHeight="1" x14ac:dyDescent="0.25">
      <c r="A1082" s="16">
        <v>1081</v>
      </c>
      <c r="B1082" s="149" t="s">
        <v>1396</v>
      </c>
      <c r="C1082" s="149" t="s">
        <v>691</v>
      </c>
      <c r="D1082" s="4">
        <v>467.16119999999995</v>
      </c>
      <c r="E1082" s="151" t="s">
        <v>874</v>
      </c>
      <c r="F1082" s="151" t="s">
        <v>878</v>
      </c>
      <c r="G1082" s="4" t="s">
        <v>873</v>
      </c>
      <c r="H1082" s="70" t="s">
        <v>704</v>
      </c>
      <c r="I1082" s="20">
        <v>350548.19387399999</v>
      </c>
      <c r="J1082" s="20">
        <v>293012.23564199999</v>
      </c>
      <c r="K1082" s="20">
        <v>57535.958231999997</v>
      </c>
      <c r="L1082" s="20">
        <v>43206.973810000003</v>
      </c>
      <c r="M1082" s="20">
        <v>3407.2254809999999</v>
      </c>
      <c r="N1082" s="20">
        <v>43376.016631999999</v>
      </c>
      <c r="O1082" s="153">
        <v>35358.497757999998</v>
      </c>
      <c r="P1082" s="21">
        <v>1362.384032843481</v>
      </c>
      <c r="Q1082" s="20">
        <v>46371.982573000001</v>
      </c>
      <c r="R1082" s="20">
        <v>44945.142765999997</v>
      </c>
      <c r="S1082" s="20">
        <v>154728.832085</v>
      </c>
      <c r="T1082" s="20">
        <v>392806.68893100001</v>
      </c>
      <c r="U1082" s="20">
        <v>572097.65944299998</v>
      </c>
      <c r="V1082" s="20">
        <v>31278.134864</v>
      </c>
      <c r="W1082" s="20">
        <v>113811.377159</v>
      </c>
      <c r="X1082" s="20">
        <v>125770.39769699999</v>
      </c>
      <c r="Y1082" s="20">
        <v>265897.51874999999</v>
      </c>
      <c r="Z1082" s="20">
        <v>306200.14069299999</v>
      </c>
      <c r="AA1082" s="21">
        <v>11798.074267456286</v>
      </c>
      <c r="AB1082" s="22">
        <v>0.16413137833105068</v>
      </c>
      <c r="AC1082" s="22">
        <v>0.10086629563611203</v>
      </c>
      <c r="AD1082" s="23">
        <v>6.1805003349297713E-2</v>
      </c>
      <c r="AE1082" s="23">
        <v>0.11547511924055862</v>
      </c>
      <c r="AF1082" s="24">
        <v>12.730597629620156</v>
      </c>
      <c r="AG1082" s="27">
        <v>0.35951989992034228</v>
      </c>
      <c r="AH1082" s="27">
        <v>1.3595198999203422</v>
      </c>
      <c r="AI1082" s="27">
        <v>0.95207396849807246</v>
      </c>
      <c r="AJ1082" s="27">
        <v>8.567204253245297</v>
      </c>
      <c r="AK1082" s="27">
        <v>6.3187342741003656</v>
      </c>
      <c r="AL1082" s="27">
        <v>7.7994678023179382</v>
      </c>
      <c r="AM1082" s="27">
        <v>0.89241910525504542</v>
      </c>
      <c r="AN1082" s="23">
        <v>0.4647764491972935</v>
      </c>
      <c r="AO1082" s="23">
        <v>0.41074572144987659</v>
      </c>
      <c r="AP1082" s="23">
        <v>0.86837817300871878</v>
      </c>
      <c r="AQ1082" s="24">
        <v>80.8</v>
      </c>
      <c r="AR1082" s="65" t="s">
        <v>64</v>
      </c>
      <c r="AS1082" s="157">
        <v>0.5</v>
      </c>
    </row>
    <row r="1083" spans="1:45" ht="18" customHeight="1" x14ac:dyDescent="0.25">
      <c r="A1083" s="16">
        <v>1082</v>
      </c>
      <c r="B1083" s="149" t="s">
        <v>1397</v>
      </c>
      <c r="C1083" s="149" t="s">
        <v>691</v>
      </c>
      <c r="D1083" s="4">
        <v>137.20000000000002</v>
      </c>
      <c r="E1083" s="151" t="s">
        <v>844</v>
      </c>
      <c r="F1083" s="151" t="s">
        <v>879</v>
      </c>
      <c r="G1083" s="4" t="s">
        <v>880</v>
      </c>
      <c r="H1083" s="70" t="s">
        <v>704</v>
      </c>
      <c r="I1083" s="20">
        <v>310714.16138800001</v>
      </c>
      <c r="J1083" s="20">
        <v>251963.306217</v>
      </c>
      <c r="K1083" s="20">
        <v>58750.855171000003</v>
      </c>
      <c r="L1083" s="20">
        <v>21995.806653</v>
      </c>
      <c r="M1083" s="20">
        <v>1835.1244280000001</v>
      </c>
      <c r="N1083" s="20">
        <v>19132.305928999998</v>
      </c>
      <c r="O1083" s="153">
        <v>13601.287549000001</v>
      </c>
      <c r="P1083" s="21">
        <v>1387.8864845918367</v>
      </c>
      <c r="Q1083" s="20">
        <v>162842.03878800001</v>
      </c>
      <c r="R1083" s="20">
        <v>37958.060374000001</v>
      </c>
      <c r="S1083" s="20">
        <v>231088.73247700001</v>
      </c>
      <c r="T1083" s="20">
        <v>87765.150263999996</v>
      </c>
      <c r="U1083" s="20">
        <v>323160.57039000001</v>
      </c>
      <c r="V1083" s="20">
        <v>70999.524961999996</v>
      </c>
      <c r="W1083" s="20">
        <v>131205.08100999999</v>
      </c>
      <c r="X1083" s="20">
        <v>0</v>
      </c>
      <c r="Y1083" s="20">
        <v>134746.07863199999</v>
      </c>
      <c r="Z1083" s="20">
        <v>188414.49175799999</v>
      </c>
      <c r="AA1083" s="21">
        <v>19225.968546734694</v>
      </c>
      <c r="AB1083" s="22">
        <v>0.18908328770260227</v>
      </c>
      <c r="AC1083" s="22">
        <v>4.3774276293817138E-2</v>
      </c>
      <c r="AD1083" s="23">
        <v>4.2088326346823662E-2</v>
      </c>
      <c r="AE1083" s="23">
        <v>7.2188117920725159E-2</v>
      </c>
      <c r="AF1083" s="24">
        <v>10.425617814837347</v>
      </c>
      <c r="AG1083" s="27">
        <v>0.76127883690256803</v>
      </c>
      <c r="AH1083" s="27">
        <v>1.761278836902568</v>
      </c>
      <c r="AI1083" s="27">
        <v>0.52015282612262925</v>
      </c>
      <c r="AJ1083" s="27">
        <v>3.1107609385971946</v>
      </c>
      <c r="AK1083" s="27">
        <v>1.5472866103391445</v>
      </c>
      <c r="AL1083" s="27">
        <v>8.1857228300534768</v>
      </c>
      <c r="AM1083" s="27">
        <v>3.5402908837205112</v>
      </c>
      <c r="AN1083" s="23">
        <v>0.41696324050110545</v>
      </c>
      <c r="AO1083" s="23">
        <v>0</v>
      </c>
      <c r="AP1083" s="23">
        <v>0.71515772154653667</v>
      </c>
      <c r="AQ1083" s="24">
        <v>70</v>
      </c>
      <c r="AR1083" s="65" t="s">
        <v>68</v>
      </c>
      <c r="AS1083" s="157">
        <v>0.3</v>
      </c>
    </row>
    <row r="1084" spans="1:45" ht="18" customHeight="1" x14ac:dyDescent="0.25">
      <c r="A1084" s="16">
        <v>1083</v>
      </c>
      <c r="B1084" s="149" t="s">
        <v>1398</v>
      </c>
      <c r="C1084" s="149" t="s">
        <v>691</v>
      </c>
      <c r="D1084" s="4">
        <v>57.001000000000005</v>
      </c>
      <c r="E1084" s="151" t="s">
        <v>833</v>
      </c>
      <c r="F1084" s="151" t="s">
        <v>838</v>
      </c>
      <c r="G1084" s="4" t="s">
        <v>839</v>
      </c>
      <c r="H1084" s="70" t="s">
        <v>704</v>
      </c>
      <c r="I1084" s="20">
        <v>89382.395640000002</v>
      </c>
      <c r="J1084" s="20">
        <v>73705.821458999999</v>
      </c>
      <c r="K1084" s="20">
        <v>15676.574180999994</v>
      </c>
      <c r="L1084" s="20">
        <v>6089.6479490000002</v>
      </c>
      <c r="M1084" s="20">
        <v>371.28189500000002</v>
      </c>
      <c r="N1084" s="20">
        <v>8549.9056299999993</v>
      </c>
      <c r="O1084" s="153">
        <v>6530.8594110000004</v>
      </c>
      <c r="P1084" s="21">
        <v>5453.7448108559502</v>
      </c>
      <c r="Q1084" s="20">
        <v>3532.1396759999998</v>
      </c>
      <c r="R1084" s="20">
        <v>4178.2053830000004</v>
      </c>
      <c r="S1084" s="20">
        <v>16981.976384000001</v>
      </c>
      <c r="T1084" s="20">
        <v>7939.9666129999996</v>
      </c>
      <c r="U1084" s="20">
        <v>24988.242128000002</v>
      </c>
      <c r="V1084" s="20">
        <v>109.17731999999999</v>
      </c>
      <c r="W1084" s="20">
        <v>4235.0926499999996</v>
      </c>
      <c r="X1084" s="20">
        <v>0</v>
      </c>
      <c r="Y1084" s="20">
        <v>4235.0926499999996</v>
      </c>
      <c r="Z1084" s="20">
        <v>20753.149477999999</v>
      </c>
      <c r="AA1084" s="21">
        <v>17330.396223799584</v>
      </c>
      <c r="AB1084" s="22">
        <v>0.17538771554232638</v>
      </c>
      <c r="AC1084" s="22">
        <v>7.3066506712394938E-2</v>
      </c>
      <c r="AD1084" s="23">
        <v>0.26135729666561841</v>
      </c>
      <c r="AE1084" s="23">
        <v>0.3146924479064363</v>
      </c>
      <c r="AF1084" s="24">
        <v>23.028070436884619</v>
      </c>
      <c r="AG1084" s="27">
        <v>3.009824055206916</v>
      </c>
      <c r="AH1084" s="27">
        <v>4.0098240552069155</v>
      </c>
      <c r="AI1084" s="27">
        <v>3.1758069585561497</v>
      </c>
      <c r="AJ1084" s="27">
        <v>7.0120978197666197</v>
      </c>
      <c r="AK1084" s="27">
        <v>20.867187659596961</v>
      </c>
      <c r="AL1084" s="27">
        <v>21.392532785409031</v>
      </c>
      <c r="AM1084" s="27">
        <v>11.257276005878339</v>
      </c>
      <c r="AN1084" s="23">
        <v>0.16948341657272736</v>
      </c>
      <c r="AO1084" s="23">
        <v>0</v>
      </c>
      <c r="AP1084" s="23">
        <v>0.2040698764536697</v>
      </c>
      <c r="AQ1084" s="24">
        <v>98</v>
      </c>
      <c r="AR1084" s="65" t="s">
        <v>61</v>
      </c>
      <c r="AS1084" s="157">
        <v>0.5</v>
      </c>
    </row>
    <row r="1085" spans="1:45" ht="18" customHeight="1" x14ac:dyDescent="0.25">
      <c r="A1085" s="16">
        <v>1084</v>
      </c>
      <c r="B1085" s="149" t="s">
        <v>1399</v>
      </c>
      <c r="C1085" s="149" t="s">
        <v>691</v>
      </c>
      <c r="D1085" s="4">
        <v>2600</v>
      </c>
      <c r="E1085" s="151" t="s">
        <v>848</v>
      </c>
      <c r="F1085" s="151" t="s">
        <v>849</v>
      </c>
      <c r="G1085" s="4" t="s">
        <v>847</v>
      </c>
      <c r="H1085" s="70" t="s">
        <v>709</v>
      </c>
      <c r="I1085" s="20">
        <v>5688476.4160669995</v>
      </c>
      <c r="J1085" s="20">
        <v>4868018.7567020003</v>
      </c>
      <c r="K1085" s="20">
        <v>820457.65936499962</v>
      </c>
      <c r="L1085" s="20">
        <v>441823.62623699999</v>
      </c>
      <c r="M1085" s="20">
        <v>203537.94111000001</v>
      </c>
      <c r="N1085" s="20">
        <v>429096.58902800002</v>
      </c>
      <c r="O1085" s="153">
        <v>84552.831120000003</v>
      </c>
      <c r="P1085" s="21">
        <v>422.76415559999998</v>
      </c>
      <c r="Q1085" s="20">
        <v>1569714.011033</v>
      </c>
      <c r="R1085" s="20">
        <v>546050.27401000017</v>
      </c>
      <c r="S1085" s="20">
        <v>2818247.7792250002</v>
      </c>
      <c r="T1085" s="20">
        <v>4572005.5045410004</v>
      </c>
      <c r="U1085" s="20">
        <v>7930931.4825050002</v>
      </c>
      <c r="V1085" s="20">
        <v>1732507.8582319999</v>
      </c>
      <c r="W1085" s="20">
        <v>3246541.2130999998</v>
      </c>
      <c r="X1085" s="20">
        <v>2077224.8928050001</v>
      </c>
      <c r="Y1085" s="20">
        <v>5345671.6736580003</v>
      </c>
      <c r="Z1085" s="20">
        <v>2585259.8088469999</v>
      </c>
      <c r="AA1085" s="21">
        <v>12926.299044235</v>
      </c>
      <c r="AB1085" s="22">
        <v>0.14423153044066978</v>
      </c>
      <c r="AC1085" s="22">
        <v>1.4863880050760525E-2</v>
      </c>
      <c r="AD1085" s="23">
        <v>1.0661147597418636E-2</v>
      </c>
      <c r="AE1085" s="23">
        <v>3.2705738444798599E-2</v>
      </c>
      <c r="AF1085" s="24">
        <v>2.1081896902754811</v>
      </c>
      <c r="AG1085" s="27">
        <v>-0.13192299304466196</v>
      </c>
      <c r="AH1085" s="27">
        <v>0.86807700695533807</v>
      </c>
      <c r="AI1085" s="27">
        <v>0.38457351570159876</v>
      </c>
      <c r="AJ1085" s="27">
        <v>-13.281726886635438</v>
      </c>
      <c r="AK1085" s="27">
        <v>3.1012138023145033</v>
      </c>
      <c r="AL1085" s="27">
        <v>10.417495763334829</v>
      </c>
      <c r="AM1085" s="27">
        <v>1.2441971932048419</v>
      </c>
      <c r="AN1085" s="23">
        <v>0.67402822549282182</v>
      </c>
      <c r="AO1085" s="23">
        <v>0.80348786829723762</v>
      </c>
      <c r="AP1085" s="23">
        <v>2.0677502722800294</v>
      </c>
      <c r="AQ1085" s="24">
        <v>56.4</v>
      </c>
      <c r="AR1085" s="65" t="s">
        <v>75</v>
      </c>
      <c r="AS1085" s="157">
        <v>0.2</v>
      </c>
    </row>
    <row r="1086" spans="1:45" ht="18" customHeight="1" x14ac:dyDescent="0.25">
      <c r="A1086" s="16">
        <v>1085</v>
      </c>
      <c r="B1086" s="149" t="s">
        <v>1400</v>
      </c>
      <c r="C1086" s="149" t="s">
        <v>691</v>
      </c>
      <c r="D1086" s="4">
        <v>76.38</v>
      </c>
      <c r="E1086" s="151" t="s">
        <v>848</v>
      </c>
      <c r="F1086" s="151" t="s">
        <v>849</v>
      </c>
      <c r="G1086" s="4" t="s">
        <v>847</v>
      </c>
      <c r="H1086" s="70" t="s">
        <v>704</v>
      </c>
      <c r="I1086" s="20">
        <v>157910.857743</v>
      </c>
      <c r="J1086" s="20">
        <v>155882.391676</v>
      </c>
      <c r="K1086" s="20">
        <v>2028.4660670000001</v>
      </c>
      <c r="L1086" s="20">
        <v>-1348.1489570000001</v>
      </c>
      <c r="M1086" s="20">
        <v>222.82405</v>
      </c>
      <c r="N1086" s="20">
        <v>1361.9059709999999</v>
      </c>
      <c r="O1086" s="153">
        <v>114.768227</v>
      </c>
      <c r="P1086" s="21">
        <v>2.8549310199004974</v>
      </c>
      <c r="Q1086" s="20">
        <v>45181.333035000003</v>
      </c>
      <c r="R1086" s="20">
        <v>44549.491972999997</v>
      </c>
      <c r="S1086" s="20">
        <v>400084.795255</v>
      </c>
      <c r="T1086" s="20">
        <v>97369.272863999999</v>
      </c>
      <c r="U1086" s="20">
        <v>548369.19493700017</v>
      </c>
      <c r="V1086" s="20">
        <v>2500</v>
      </c>
      <c r="W1086" s="20">
        <v>135478.66790999999</v>
      </c>
      <c r="X1086" s="20">
        <v>0</v>
      </c>
      <c r="Y1086" s="20">
        <v>135478.66790999999</v>
      </c>
      <c r="Z1086" s="20">
        <v>412890.52702699997</v>
      </c>
      <c r="AA1086" s="21">
        <v>10270.908632512437</v>
      </c>
      <c r="AB1086" s="22">
        <v>1.284564023014383E-2</v>
      </c>
      <c r="AC1086" s="22">
        <v>7.2679123298022578E-4</v>
      </c>
      <c r="AD1086" s="23">
        <v>2.092900696458437E-4</v>
      </c>
      <c r="AE1086" s="23">
        <v>2.7796284847313781E-4</v>
      </c>
      <c r="AF1086" s="24">
        <v>6.1120241329425609</v>
      </c>
      <c r="AG1086" s="27">
        <v>1.9531202323363623</v>
      </c>
      <c r="AH1086" s="27">
        <v>2.9531202323363619</v>
      </c>
      <c r="AI1086" s="27">
        <v>2.6196261573502211</v>
      </c>
      <c r="AJ1086" s="27">
        <v>0.59677702601766247</v>
      </c>
      <c r="AK1086" s="27">
        <v>3.4501503431792222</v>
      </c>
      <c r="AL1086" s="27">
        <v>3.5446163524985796</v>
      </c>
      <c r="AM1086" s="27">
        <v>1.6217729998206019</v>
      </c>
      <c r="AN1086" s="23">
        <v>0.24705740067248774</v>
      </c>
      <c r="AO1086" s="23">
        <v>0</v>
      </c>
      <c r="AP1086" s="23">
        <v>0.3281224902046268</v>
      </c>
      <c r="AQ1086" s="24">
        <v>70.400000000000006</v>
      </c>
      <c r="AR1086" s="65" t="s">
        <v>68</v>
      </c>
      <c r="AS1086" s="157">
        <v>0.3</v>
      </c>
    </row>
    <row r="1087" spans="1:45" ht="18" customHeight="1" x14ac:dyDescent="0.25">
      <c r="A1087" s="16">
        <v>1086</v>
      </c>
      <c r="B1087" s="149" t="s">
        <v>1401</v>
      </c>
      <c r="C1087" s="149" t="s">
        <v>691</v>
      </c>
      <c r="D1087" s="4">
        <v>951.96704130000001</v>
      </c>
      <c r="E1087" s="151" t="s">
        <v>844</v>
      </c>
      <c r="F1087" s="151" t="s">
        <v>856</v>
      </c>
      <c r="G1087" s="4" t="s">
        <v>862</v>
      </c>
      <c r="H1087" s="70" t="s">
        <v>704</v>
      </c>
      <c r="I1087" s="20">
        <v>6340338.5135700004</v>
      </c>
      <c r="J1087" s="20">
        <v>6119116.7883350002</v>
      </c>
      <c r="K1087" s="20">
        <v>221221.72523499996</v>
      </c>
      <c r="L1087" s="20">
        <v>22821.779223000001</v>
      </c>
      <c r="M1087" s="20">
        <v>21070.768734000001</v>
      </c>
      <c r="N1087" s="20">
        <v>60962.837261000008</v>
      </c>
      <c r="O1087" s="153">
        <v>40263.997202999999</v>
      </c>
      <c r="P1087" s="21">
        <v>1103.9146119630475</v>
      </c>
      <c r="Q1087" s="20">
        <v>453267.59744400001</v>
      </c>
      <c r="R1087" s="20">
        <v>176439.07636400001</v>
      </c>
      <c r="S1087" s="20">
        <v>782615.12688</v>
      </c>
      <c r="T1087" s="20">
        <v>432541.68237699999</v>
      </c>
      <c r="U1087" s="20">
        <v>1333745.4133580001</v>
      </c>
      <c r="V1087" s="20">
        <v>643301.24253699998</v>
      </c>
      <c r="W1087" s="20">
        <v>853789.19741100003</v>
      </c>
      <c r="X1087" s="20">
        <v>41262.717964000003</v>
      </c>
      <c r="Y1087" s="20">
        <v>895051.91537499998</v>
      </c>
      <c r="Z1087" s="20">
        <v>438693.49798300001</v>
      </c>
      <c r="AA1087" s="21">
        <v>12027.622596807963</v>
      </c>
      <c r="AB1087" s="22">
        <v>3.4891153644482385E-2</v>
      </c>
      <c r="AC1087" s="22">
        <v>6.3504491308822714E-3</v>
      </c>
      <c r="AD1087" s="23">
        <v>3.0188667792023702E-2</v>
      </c>
      <c r="AE1087" s="23">
        <v>9.1781613787584065E-2</v>
      </c>
      <c r="AF1087" s="24">
        <v>2.8932421987352446</v>
      </c>
      <c r="AG1087" s="27">
        <v>-8.3362580302990194E-2</v>
      </c>
      <c r="AH1087" s="27">
        <v>0.91663741969700985</v>
      </c>
      <c r="AI1087" s="27">
        <v>0.38574806337993234</v>
      </c>
      <c r="AJ1087" s="27">
        <v>-89.0821399741139</v>
      </c>
      <c r="AK1087" s="27">
        <v>13.500009316441378</v>
      </c>
      <c r="AL1087" s="27">
        <v>35.935001725409506</v>
      </c>
      <c r="AM1087" s="27">
        <v>14.658329524976995</v>
      </c>
      <c r="AN1087" s="23">
        <v>0.67108153206053633</v>
      </c>
      <c r="AO1087" s="23">
        <v>9.405819359921079E-2</v>
      </c>
      <c r="AP1087" s="23">
        <v>2.0402671101582741</v>
      </c>
      <c r="AQ1087" s="24">
        <v>62.4</v>
      </c>
      <c r="AR1087" s="65" t="s">
        <v>73</v>
      </c>
      <c r="AS1087" s="157">
        <v>0.3</v>
      </c>
    </row>
    <row r="1088" spans="1:45" ht="18" customHeight="1" x14ac:dyDescent="0.25">
      <c r="A1088" s="16">
        <v>1087</v>
      </c>
      <c r="B1088" s="149" t="s">
        <v>1402</v>
      </c>
      <c r="C1088" s="149" t="s">
        <v>691</v>
      </c>
      <c r="D1088" s="4">
        <v>422.4</v>
      </c>
      <c r="E1088" s="151" t="s">
        <v>848</v>
      </c>
      <c r="F1088" s="151" t="s">
        <v>889</v>
      </c>
      <c r="G1088" s="4" t="s">
        <v>890</v>
      </c>
      <c r="H1088" s="70" t="s">
        <v>704</v>
      </c>
      <c r="I1088" s="20">
        <v>898033.42602599994</v>
      </c>
      <c r="J1088" s="20">
        <v>836132.27725000004</v>
      </c>
      <c r="K1088" s="20">
        <v>61901.148776000002</v>
      </c>
      <c r="L1088" s="20">
        <v>-37118.766800999998</v>
      </c>
      <c r="M1088" s="20">
        <v>36759.871014999997</v>
      </c>
      <c r="N1088" s="20">
        <v>109707.578077</v>
      </c>
      <c r="O1088" s="153">
        <v>72940.147265000007</v>
      </c>
      <c r="P1088" s="21">
        <v>3798.9660033854166</v>
      </c>
      <c r="Q1088" s="20">
        <v>343269.01872699999</v>
      </c>
      <c r="R1088" s="20">
        <v>113602.40891100001</v>
      </c>
      <c r="S1088" s="20">
        <v>509865.76005799999</v>
      </c>
      <c r="T1088" s="20">
        <v>253463.494825</v>
      </c>
      <c r="U1088" s="20">
        <v>1100604.3018</v>
      </c>
      <c r="V1088" s="20">
        <v>477906.80301799998</v>
      </c>
      <c r="W1088" s="20">
        <v>661997.40809000004</v>
      </c>
      <c r="X1088" s="20">
        <v>58619.026230000003</v>
      </c>
      <c r="Y1088" s="20">
        <v>720686.43432</v>
      </c>
      <c r="Z1088" s="20">
        <v>379917.86748000002</v>
      </c>
      <c r="AA1088" s="21">
        <v>19787.38893125</v>
      </c>
      <c r="AB1088" s="22">
        <v>6.8929671192670988E-2</v>
      </c>
      <c r="AC1088" s="22">
        <v>8.1222085003869599E-2</v>
      </c>
      <c r="AD1088" s="23">
        <v>6.6272816802286652E-2</v>
      </c>
      <c r="AE1088" s="23">
        <v>0.19198925217393148</v>
      </c>
      <c r="AF1088" s="24">
        <v>2.9844386024160268</v>
      </c>
      <c r="AG1088" s="27">
        <v>-0.22980701460891131</v>
      </c>
      <c r="AH1088" s="27">
        <v>0.77019298539108871</v>
      </c>
      <c r="AI1088" s="27">
        <v>0.25165769426751411</v>
      </c>
      <c r="AJ1088" s="27">
        <v>-5.9030020225449968</v>
      </c>
      <c r="AK1088" s="27">
        <v>2.4357930125787775</v>
      </c>
      <c r="AL1088" s="27">
        <v>7.9050561923343539</v>
      </c>
      <c r="AM1088" s="27">
        <v>3.5430483851176811</v>
      </c>
      <c r="AN1088" s="23">
        <v>0.65480975600526226</v>
      </c>
      <c r="AO1088" s="23">
        <v>0.15429394415909087</v>
      </c>
      <c r="AP1088" s="23">
        <v>1.8969532522919288</v>
      </c>
      <c r="AQ1088" s="24">
        <v>50</v>
      </c>
      <c r="AR1088" s="65" t="s">
        <v>78</v>
      </c>
      <c r="AS1088" s="157">
        <v>0.2</v>
      </c>
    </row>
    <row r="1089" spans="1:45" ht="18" customHeight="1" x14ac:dyDescent="0.25">
      <c r="A1089" s="16">
        <v>1088</v>
      </c>
      <c r="B1089" s="149" t="s">
        <v>1403</v>
      </c>
      <c r="C1089" s="149" t="s">
        <v>691</v>
      </c>
      <c r="D1089" s="4">
        <v>12.708464999999999</v>
      </c>
      <c r="E1089" s="151" t="s">
        <v>844</v>
      </c>
      <c r="F1089" s="151" t="s">
        <v>1074</v>
      </c>
      <c r="G1089" s="4" t="s">
        <v>854</v>
      </c>
      <c r="H1089" s="70" t="s">
        <v>704</v>
      </c>
      <c r="I1089" s="20">
        <v>69778.307088000001</v>
      </c>
      <c r="J1089" s="20">
        <v>56539.452577999997</v>
      </c>
      <c r="K1089" s="20">
        <v>13238.854510000006</v>
      </c>
      <c r="L1089" s="20">
        <v>6450.2946330000004</v>
      </c>
      <c r="M1089" s="20">
        <v>0</v>
      </c>
      <c r="N1089" s="20">
        <v>7008.9983810000003</v>
      </c>
      <c r="O1089" s="153">
        <v>5947.3073889999996</v>
      </c>
      <c r="P1089" s="21">
        <v>4913.7899490221671</v>
      </c>
      <c r="Q1089" s="20">
        <v>430.65811600000001</v>
      </c>
      <c r="R1089" s="20">
        <v>6161.1313289999998</v>
      </c>
      <c r="S1089" s="20">
        <v>19593.190994000001</v>
      </c>
      <c r="T1089" s="20">
        <v>4361.1323149999998</v>
      </c>
      <c r="U1089" s="20">
        <v>24342.482899999999</v>
      </c>
      <c r="V1089" s="20">
        <v>0</v>
      </c>
      <c r="W1089" s="20">
        <v>3901.396686</v>
      </c>
      <c r="X1089" s="20">
        <v>0</v>
      </c>
      <c r="Y1089" s="20">
        <v>3936.396686</v>
      </c>
      <c r="Z1089" s="20">
        <v>20406.086213999999</v>
      </c>
      <c r="AA1089" s="21">
        <v>16859.935896821527</v>
      </c>
      <c r="AB1089" s="22">
        <v>0.18972736746542157</v>
      </c>
      <c r="AC1089" s="22">
        <v>8.5231465726155128E-2</v>
      </c>
      <c r="AD1089" s="23">
        <v>0.24431802677778608</v>
      </c>
      <c r="AE1089" s="23">
        <v>0.29144772430294508</v>
      </c>
      <c r="AF1089" s="24">
        <v>100</v>
      </c>
      <c r="AG1089" s="27">
        <v>4.0220965902568562</v>
      </c>
      <c r="AH1089" s="27">
        <v>5.0220965902568562</v>
      </c>
      <c r="AI1089" s="27">
        <v>4.9117109641180443</v>
      </c>
      <c r="AJ1089" s="27">
        <v>4.4468023043372149</v>
      </c>
      <c r="AK1089" s="27">
        <v>131.28616523739214</v>
      </c>
      <c r="AL1089" s="27">
        <v>11.325567231387936</v>
      </c>
      <c r="AM1089" s="27">
        <v>16.000043577673473</v>
      </c>
      <c r="AN1089" s="23">
        <v>0.16170892271634296</v>
      </c>
      <c r="AO1089" s="23">
        <v>0</v>
      </c>
      <c r="AP1089" s="23">
        <v>0.1929030704231445</v>
      </c>
      <c r="AQ1089" s="24">
        <v>91.6</v>
      </c>
      <c r="AR1089" s="65" t="s">
        <v>61</v>
      </c>
      <c r="AS1089" s="157">
        <v>0.5</v>
      </c>
    </row>
    <row r="1090" spans="1:45" ht="18" customHeight="1" x14ac:dyDescent="0.25">
      <c r="A1090" s="16">
        <v>1089</v>
      </c>
      <c r="B1090" s="149" t="s">
        <v>1404</v>
      </c>
      <c r="C1090" s="149" t="s">
        <v>691</v>
      </c>
      <c r="D1090" s="4">
        <v>95.691968199999991</v>
      </c>
      <c r="E1090" s="151" t="s">
        <v>844</v>
      </c>
      <c r="F1090" s="151" t="s">
        <v>845</v>
      </c>
      <c r="G1090" s="4" t="s">
        <v>904</v>
      </c>
      <c r="H1090" s="70" t="s">
        <v>704</v>
      </c>
      <c r="I1090" s="20">
        <v>332652.88027099997</v>
      </c>
      <c r="J1090" s="20">
        <v>310359.81023</v>
      </c>
      <c r="K1090" s="20">
        <v>22293.070040999995</v>
      </c>
      <c r="L1090" s="20">
        <v>12313.621166999999</v>
      </c>
      <c r="M1090" s="20">
        <v>6686.8971789999996</v>
      </c>
      <c r="N1090" s="20">
        <v>12768.087234999999</v>
      </c>
      <c r="O1090" s="153">
        <v>4366.9000690000003</v>
      </c>
      <c r="P1090" s="21">
        <v>648.01656968949248</v>
      </c>
      <c r="Q1090" s="20">
        <v>83622.257677000001</v>
      </c>
      <c r="R1090" s="20">
        <v>139382.154782</v>
      </c>
      <c r="S1090" s="20">
        <v>249975.88659899999</v>
      </c>
      <c r="T1090" s="20">
        <v>68610.313402</v>
      </c>
      <c r="U1090" s="20">
        <v>349752.22000099998</v>
      </c>
      <c r="V1090" s="20">
        <v>97947.235562999995</v>
      </c>
      <c r="W1090" s="20">
        <v>249853.40663000001</v>
      </c>
      <c r="X1090" s="20">
        <v>9185.6911479999999</v>
      </c>
      <c r="Y1090" s="20">
        <v>261885.49342000001</v>
      </c>
      <c r="Z1090" s="20">
        <v>87866.726580999995</v>
      </c>
      <c r="AA1090" s="21">
        <v>13038.79041177669</v>
      </c>
      <c r="AB1090" s="22">
        <v>6.70160138786072E-2</v>
      </c>
      <c r="AC1090" s="22">
        <v>1.3127498145942548E-2</v>
      </c>
      <c r="AD1090" s="23">
        <v>1.2485696499617687E-2</v>
      </c>
      <c r="AE1090" s="23">
        <v>4.9699132298667924E-2</v>
      </c>
      <c r="AF1090" s="24">
        <v>1.9094188071408955</v>
      </c>
      <c r="AG1090" s="27">
        <v>4.9020732057239815E-4</v>
      </c>
      <c r="AH1090" s="27">
        <v>1.0004902073205724</v>
      </c>
      <c r="AI1090" s="27">
        <v>0.66580492603948294</v>
      </c>
      <c r="AJ1090" s="27">
        <v>2715.9778287587524</v>
      </c>
      <c r="AK1090" s="27">
        <v>3.7114497844437335</v>
      </c>
      <c r="AL1090" s="27">
        <v>2.3866246062222536</v>
      </c>
      <c r="AM1090" s="27">
        <v>4.8484384311426725</v>
      </c>
      <c r="AN1090" s="23">
        <v>0.74877435636934986</v>
      </c>
      <c r="AO1090" s="23">
        <v>0.10454117850324338</v>
      </c>
      <c r="AP1090" s="23">
        <v>2.9804853738187314</v>
      </c>
      <c r="AQ1090" s="24">
        <v>62.399999999999991</v>
      </c>
      <c r="AR1090" s="65" t="s">
        <v>73</v>
      </c>
      <c r="AS1090" s="157">
        <v>0.3</v>
      </c>
    </row>
    <row r="1091" spans="1:45" ht="18" customHeight="1" x14ac:dyDescent="0.25">
      <c r="A1091" s="16">
        <v>1090</v>
      </c>
      <c r="B1091" s="149" t="s">
        <v>1405</v>
      </c>
      <c r="C1091" s="149" t="s">
        <v>691</v>
      </c>
      <c r="D1091" s="4">
        <v>9.5519999999999996</v>
      </c>
      <c r="E1091" s="151" t="s">
        <v>844</v>
      </c>
      <c r="F1091" s="151" t="s">
        <v>845</v>
      </c>
      <c r="G1091" s="4" t="s">
        <v>904</v>
      </c>
      <c r="H1091" s="70" t="s">
        <v>704</v>
      </c>
      <c r="I1091" s="20">
        <v>11464.894002000001</v>
      </c>
      <c r="J1091" s="20">
        <v>16120.634443999999</v>
      </c>
      <c r="K1091" s="20">
        <v>-4655.7404420000012</v>
      </c>
      <c r="L1091" s="20">
        <v>-8595.536924</v>
      </c>
      <c r="M1091" s="20">
        <v>9855.5249309999999</v>
      </c>
      <c r="N1091" s="20">
        <v>-11407.198428</v>
      </c>
      <c r="O1091" s="153">
        <v>-21262.723359</v>
      </c>
      <c r="P1091" s="21">
        <v>-5342.3928037688438</v>
      </c>
      <c r="Q1091" s="20">
        <v>131162.97576599999</v>
      </c>
      <c r="R1091" s="20">
        <v>29213.647837</v>
      </c>
      <c r="S1091" s="20">
        <v>167058.58018600001</v>
      </c>
      <c r="T1091" s="20">
        <v>7506.9468180000003</v>
      </c>
      <c r="U1091" s="20">
        <v>174879.07964899999</v>
      </c>
      <c r="V1091" s="20">
        <v>126892.927404</v>
      </c>
      <c r="W1091" s="20">
        <v>277138.15807200002</v>
      </c>
      <c r="X1091" s="20">
        <v>0</v>
      </c>
      <c r="Y1091" s="20">
        <v>277138.15807200002</v>
      </c>
      <c r="Z1091" s="20">
        <v>-102259.078423</v>
      </c>
      <c r="AA1091" s="21">
        <v>-25693.235784673368</v>
      </c>
      <c r="AB1091" s="22">
        <v>-0.40608665384850723</v>
      </c>
      <c r="AC1091" s="22">
        <v>-1.8545939766465185</v>
      </c>
      <c r="AD1091" s="23">
        <v>-0.12158528854152502</v>
      </c>
      <c r="AE1091" s="23">
        <v>0.20792993333115753</v>
      </c>
      <c r="AF1091" s="24">
        <v>-1.1574419939945866</v>
      </c>
      <c r="AG1091" s="27">
        <v>-0.39720108790432795</v>
      </c>
      <c r="AH1091" s="27">
        <v>0.60279891209567205</v>
      </c>
      <c r="AI1091" s="27">
        <v>0.12952241823976618</v>
      </c>
      <c r="AJ1091" s="27">
        <v>-0.10415096262335971</v>
      </c>
      <c r="AK1091" s="27">
        <v>0.12290537287564944</v>
      </c>
      <c r="AL1091" s="27">
        <v>0.39244992840227755</v>
      </c>
      <c r="AM1091" s="27">
        <v>1.5272379410640977</v>
      </c>
      <c r="AN1091" s="23">
        <v>1.5847416319221508</v>
      </c>
      <c r="AO1091" s="23">
        <v>0</v>
      </c>
      <c r="AP1091" s="23">
        <v>-2.7101570085112994</v>
      </c>
      <c r="AQ1091" s="24">
        <v>29.6</v>
      </c>
      <c r="AR1091" s="65" t="s">
        <v>80</v>
      </c>
      <c r="AS1091" s="157">
        <v>0</v>
      </c>
    </row>
    <row r="1092" spans="1:45" ht="18" customHeight="1" x14ac:dyDescent="0.25">
      <c r="A1092" s="16">
        <v>1091</v>
      </c>
      <c r="B1092" s="149" t="s">
        <v>1406</v>
      </c>
      <c r="C1092" s="149" t="s">
        <v>691</v>
      </c>
      <c r="D1092" s="4">
        <v>6.24</v>
      </c>
      <c r="E1092" s="151" t="s">
        <v>844</v>
      </c>
      <c r="F1092" s="151" t="s">
        <v>845</v>
      </c>
      <c r="G1092" s="4" t="s">
        <v>904</v>
      </c>
      <c r="H1092" s="70" t="s">
        <v>704</v>
      </c>
      <c r="I1092" s="20">
        <v>145671.936598</v>
      </c>
      <c r="J1092" s="20">
        <v>136849.322988</v>
      </c>
      <c r="K1092" s="20">
        <v>8822.6136100000003</v>
      </c>
      <c r="L1092" s="20">
        <v>-1467.6205259999999</v>
      </c>
      <c r="M1092" s="20">
        <v>34382.475017999997</v>
      </c>
      <c r="N1092" s="20">
        <v>31402.553015999998</v>
      </c>
      <c r="O1092" s="153">
        <v>-12100.660524000001</v>
      </c>
      <c r="P1092" s="21">
        <v>-2520.9709425000001</v>
      </c>
      <c r="Q1092" s="20">
        <v>238424.08424</v>
      </c>
      <c r="R1092" s="20">
        <v>143642.119267</v>
      </c>
      <c r="S1092" s="20">
        <v>429958.44458000001</v>
      </c>
      <c r="T1092" s="20">
        <v>62763.686228999999</v>
      </c>
      <c r="U1092" s="20">
        <v>536594.59310199984</v>
      </c>
      <c r="V1092" s="20">
        <v>53430.828428000001</v>
      </c>
      <c r="W1092" s="20">
        <v>417926.80426800001</v>
      </c>
      <c r="X1092" s="20">
        <v>25785.821</v>
      </c>
      <c r="Y1092" s="20">
        <v>495997.25913199998</v>
      </c>
      <c r="Z1092" s="20">
        <v>40597.33397</v>
      </c>
      <c r="AA1092" s="21">
        <v>8457.7779104166675</v>
      </c>
      <c r="AB1092" s="22">
        <v>6.0564950367531054E-2</v>
      </c>
      <c r="AC1092" s="22">
        <v>-8.3067890814092035E-2</v>
      </c>
      <c r="AD1092" s="23">
        <v>-2.2550843186934271E-2</v>
      </c>
      <c r="AE1092" s="23">
        <v>-0.29806539840625895</v>
      </c>
      <c r="AF1092" s="24">
        <v>0.91333020672770227</v>
      </c>
      <c r="AG1092" s="27">
        <v>2.8788869699500265E-2</v>
      </c>
      <c r="AH1092" s="27">
        <v>1.0287888696995002</v>
      </c>
      <c r="AI1092" s="27">
        <v>0.45829642507728835</v>
      </c>
      <c r="AJ1092" s="27">
        <v>12.107404545057012</v>
      </c>
      <c r="AK1092" s="27">
        <v>0.57397440960807522</v>
      </c>
      <c r="AL1092" s="27">
        <v>1.0141310734021336</v>
      </c>
      <c r="AM1092" s="27">
        <v>2.3209589071378058</v>
      </c>
      <c r="AN1092" s="23">
        <v>0.92434263316871923</v>
      </c>
      <c r="AO1092" s="23">
        <v>0.63516045213842898</v>
      </c>
      <c r="AP1092" s="23">
        <v>12.217483529793471</v>
      </c>
      <c r="AQ1092" s="24">
        <v>41.6</v>
      </c>
      <c r="AR1092" s="65" t="s">
        <v>80</v>
      </c>
      <c r="AS1092" s="157">
        <v>0</v>
      </c>
    </row>
    <row r="1093" spans="1:45" ht="18" customHeight="1" x14ac:dyDescent="0.25">
      <c r="A1093" s="16">
        <v>1092</v>
      </c>
      <c r="B1093" s="149" t="s">
        <v>1407</v>
      </c>
      <c r="C1093" s="149" t="s">
        <v>691</v>
      </c>
      <c r="D1093" s="4">
        <v>66.234887999999998</v>
      </c>
      <c r="E1093" s="151" t="s">
        <v>844</v>
      </c>
      <c r="F1093" s="151" t="s">
        <v>845</v>
      </c>
      <c r="G1093" s="4" t="s">
        <v>904</v>
      </c>
      <c r="H1093" s="70" t="s">
        <v>704</v>
      </c>
      <c r="I1093" s="20">
        <v>789485.32687999995</v>
      </c>
      <c r="J1093" s="20">
        <v>733491.81524699996</v>
      </c>
      <c r="K1093" s="20">
        <v>55993.511633000038</v>
      </c>
      <c r="L1093" s="20">
        <v>30284.224599000001</v>
      </c>
      <c r="M1093" s="20">
        <v>30008.123992000001</v>
      </c>
      <c r="N1093" s="20">
        <v>30254.169570000002</v>
      </c>
      <c r="O1093" s="153">
        <v>200.52905200000001</v>
      </c>
      <c r="P1093" s="21">
        <v>24.220353720534714</v>
      </c>
      <c r="Q1093" s="20">
        <v>417018.05932399997</v>
      </c>
      <c r="R1093" s="20">
        <v>231285.166436</v>
      </c>
      <c r="S1093" s="20">
        <v>701661.55983799999</v>
      </c>
      <c r="T1093" s="20">
        <v>175898.22996200001</v>
      </c>
      <c r="U1093" s="20">
        <v>893376.52716900001</v>
      </c>
      <c r="V1093" s="20">
        <v>416829.541425</v>
      </c>
      <c r="W1093" s="20">
        <v>699712.42468900001</v>
      </c>
      <c r="X1093" s="20">
        <v>18483.381901000001</v>
      </c>
      <c r="Y1093" s="20">
        <v>786425.96900499996</v>
      </c>
      <c r="Z1093" s="20">
        <v>106950.558164</v>
      </c>
      <c r="AA1093" s="21">
        <v>12917.73098962589</v>
      </c>
      <c r="AB1093" s="22">
        <v>7.0924068790845216E-2</v>
      </c>
      <c r="AC1093" s="22">
        <v>2.5399972003593678E-4</v>
      </c>
      <c r="AD1093" s="23">
        <v>2.2446196637318402E-4</v>
      </c>
      <c r="AE1093" s="23">
        <v>1.8749696630148015E-3</v>
      </c>
      <c r="AF1093" s="24">
        <v>1.0081992988987114</v>
      </c>
      <c r="AG1093" s="27">
        <v>2.7856231792172457E-3</v>
      </c>
      <c r="AH1093" s="27">
        <v>1.0027856231792172</v>
      </c>
      <c r="AI1093" s="27">
        <v>0.40680069478616881</v>
      </c>
      <c r="AJ1093" s="27">
        <v>405.04391257068659</v>
      </c>
      <c r="AK1093" s="27">
        <v>1.758897004211315</v>
      </c>
      <c r="AL1093" s="27">
        <v>3.413471512443329</v>
      </c>
      <c r="AM1093" s="27">
        <v>4.4883073982640731</v>
      </c>
      <c r="AN1093" s="23">
        <v>0.88028501431203576</v>
      </c>
      <c r="AO1093" s="23">
        <v>0.17282174322697066</v>
      </c>
      <c r="AP1093" s="23">
        <v>7.3531731157408222</v>
      </c>
      <c r="AQ1093" s="24">
        <v>54.8</v>
      </c>
      <c r="AR1093" s="65" t="s">
        <v>77</v>
      </c>
      <c r="AS1093" s="157">
        <v>0.2</v>
      </c>
    </row>
    <row r="1094" spans="1:45" ht="18" customHeight="1" x14ac:dyDescent="0.25">
      <c r="A1094" s="16">
        <v>1093</v>
      </c>
      <c r="B1094" s="149" t="s">
        <v>1408</v>
      </c>
      <c r="C1094" s="149" t="s">
        <v>691</v>
      </c>
      <c r="D1094" s="4">
        <v>106.87500000000001</v>
      </c>
      <c r="E1094" s="151" t="s">
        <v>844</v>
      </c>
      <c r="F1094" s="151" t="s">
        <v>845</v>
      </c>
      <c r="G1094" s="4" t="s">
        <v>904</v>
      </c>
      <c r="H1094" s="70" t="s">
        <v>704</v>
      </c>
      <c r="I1094" s="20">
        <v>173570.02767099999</v>
      </c>
      <c r="J1094" s="20">
        <v>132570.01429600001</v>
      </c>
      <c r="K1094" s="20">
        <v>41000.01337500001</v>
      </c>
      <c r="L1094" s="20">
        <v>12998.366628</v>
      </c>
      <c r="M1094" s="20">
        <v>721.46387600000003</v>
      </c>
      <c r="N1094" s="20">
        <v>23007.058299</v>
      </c>
      <c r="O1094" s="153">
        <v>16315.501998</v>
      </c>
      <c r="P1094" s="21">
        <v>1908.2458477192984</v>
      </c>
      <c r="Q1094" s="20">
        <v>105131.90491500001</v>
      </c>
      <c r="R1094" s="20">
        <v>26261.135549999999</v>
      </c>
      <c r="S1094" s="20">
        <v>240948.99799900001</v>
      </c>
      <c r="T1094" s="20">
        <v>147016.500061</v>
      </c>
      <c r="U1094" s="20">
        <v>394871.24525500002</v>
      </c>
      <c r="V1094" s="20">
        <v>24173.295208</v>
      </c>
      <c r="W1094" s="20">
        <v>92489.964924</v>
      </c>
      <c r="X1094" s="20">
        <v>29000</v>
      </c>
      <c r="Y1094" s="20">
        <v>272621.95101299998</v>
      </c>
      <c r="Z1094" s="20">
        <v>122249.294242</v>
      </c>
      <c r="AA1094" s="21">
        <v>14298.163069239767</v>
      </c>
      <c r="AB1094" s="22">
        <v>0.2362159753336853</v>
      </c>
      <c r="AC1094" s="22">
        <v>9.3999535616401744E-2</v>
      </c>
      <c r="AD1094" s="23">
        <v>4.1318536596565224E-2</v>
      </c>
      <c r="AE1094" s="23">
        <v>0.13346090952232786</v>
      </c>
      <c r="AF1094" s="24">
        <v>31.889411326534663</v>
      </c>
      <c r="AG1094" s="27">
        <v>1.6051366566847594</v>
      </c>
      <c r="AH1094" s="27">
        <v>2.6051366566847594</v>
      </c>
      <c r="AI1094" s="27">
        <v>1.4684522066323882</v>
      </c>
      <c r="AJ1094" s="27">
        <v>1.1691442687984783</v>
      </c>
      <c r="AK1094" s="27">
        <v>1.2609874652531401</v>
      </c>
      <c r="AL1094" s="27">
        <v>6.6093877525033378</v>
      </c>
      <c r="AM1094" s="27">
        <v>1.1806159689489439</v>
      </c>
      <c r="AN1094" s="23">
        <v>0.69040720054696847</v>
      </c>
      <c r="AO1094" s="23">
        <v>0.23722018339502815</v>
      </c>
      <c r="AP1094" s="23">
        <v>2.2300492833384218</v>
      </c>
      <c r="AQ1094" s="24">
        <v>76.400000000000006</v>
      </c>
      <c r="AR1094" s="65" t="s">
        <v>66</v>
      </c>
      <c r="AS1094" s="157">
        <v>0.5</v>
      </c>
    </row>
    <row r="1095" spans="1:45" ht="18" customHeight="1" x14ac:dyDescent="0.25">
      <c r="A1095" s="16">
        <v>1094</v>
      </c>
      <c r="B1095" s="149" t="s">
        <v>1409</v>
      </c>
      <c r="C1095" s="149" t="s">
        <v>691</v>
      </c>
      <c r="D1095" s="4">
        <v>187.88</v>
      </c>
      <c r="E1095" s="151" t="s">
        <v>874</v>
      </c>
      <c r="F1095" s="151" t="s">
        <v>878</v>
      </c>
      <c r="G1095" s="4" t="s">
        <v>873</v>
      </c>
      <c r="H1095" s="70" t="s">
        <v>704</v>
      </c>
      <c r="I1095" s="20">
        <v>147925.072369</v>
      </c>
      <c r="J1095" s="20">
        <v>85723.441651000001</v>
      </c>
      <c r="K1095" s="20">
        <v>62201.630718</v>
      </c>
      <c r="L1095" s="20">
        <v>37303.566869000002</v>
      </c>
      <c r="M1095" s="20">
        <v>5110.1702590000004</v>
      </c>
      <c r="N1095" s="20">
        <v>38075.755578999997</v>
      </c>
      <c r="O1095" s="153">
        <v>26788.205430999998</v>
      </c>
      <c r="P1095" s="21">
        <v>2195.7545435245902</v>
      </c>
      <c r="Q1095" s="20">
        <v>23227.767736000002</v>
      </c>
      <c r="R1095" s="20">
        <v>1940.609187</v>
      </c>
      <c r="S1095" s="20">
        <v>45963.587074000003</v>
      </c>
      <c r="T1095" s="20">
        <v>233454.63727899999</v>
      </c>
      <c r="U1095" s="20">
        <v>288860.40291599999</v>
      </c>
      <c r="V1095" s="20">
        <v>10880</v>
      </c>
      <c r="W1095" s="20">
        <v>51937.695929000001</v>
      </c>
      <c r="X1095" s="20">
        <v>76434.076837999994</v>
      </c>
      <c r="Y1095" s="20">
        <v>130721.05776700001</v>
      </c>
      <c r="Z1095" s="20">
        <v>158139.345149</v>
      </c>
      <c r="AA1095" s="21">
        <v>12962.241405655737</v>
      </c>
      <c r="AB1095" s="22">
        <v>0.42049417128448413</v>
      </c>
      <c r="AC1095" s="22">
        <v>0.18109306963309543</v>
      </c>
      <c r="AD1095" s="23">
        <v>9.2737547827868791E-2</v>
      </c>
      <c r="AE1095" s="23">
        <v>0.16939620817172327</v>
      </c>
      <c r="AF1095" s="24">
        <v>7.4509759262797965</v>
      </c>
      <c r="AG1095" s="27">
        <v>-0.11502452598526396</v>
      </c>
      <c r="AH1095" s="27">
        <v>0.88497547401473609</v>
      </c>
      <c r="AI1095" s="27">
        <v>0.43775178954954758</v>
      </c>
      <c r="AJ1095" s="27">
        <v>-24.761027286135722</v>
      </c>
      <c r="AK1095" s="27">
        <v>3.6905587581771742</v>
      </c>
      <c r="AL1095" s="27">
        <v>76.226101246937986</v>
      </c>
      <c r="AM1095" s="27">
        <v>0.63363518537528896</v>
      </c>
      <c r="AN1095" s="23">
        <v>0.45254059209012948</v>
      </c>
      <c r="AO1095" s="23">
        <v>0.48333371284662441</v>
      </c>
      <c r="AP1095" s="23">
        <v>0.82661944529891473</v>
      </c>
      <c r="AQ1095" s="24">
        <v>74.400000000000006</v>
      </c>
      <c r="AR1095" s="65" t="s">
        <v>68</v>
      </c>
      <c r="AS1095" s="157">
        <v>0.3</v>
      </c>
    </row>
    <row r="1096" spans="1:45" ht="18" customHeight="1" x14ac:dyDescent="0.25">
      <c r="A1096" s="16">
        <v>1095</v>
      </c>
      <c r="B1096" s="149" t="s">
        <v>1410</v>
      </c>
      <c r="C1096" s="149" t="s">
        <v>691</v>
      </c>
      <c r="D1096" s="4">
        <v>18</v>
      </c>
      <c r="E1096" s="151" t="s">
        <v>795</v>
      </c>
      <c r="F1096" s="151" t="s">
        <v>852</v>
      </c>
      <c r="G1096" s="4" t="s">
        <v>850</v>
      </c>
      <c r="H1096" s="70" t="s">
        <v>704</v>
      </c>
      <c r="I1096" s="20">
        <v>164952.21022800001</v>
      </c>
      <c r="J1096" s="20">
        <v>130648.362721</v>
      </c>
      <c r="K1096" s="20">
        <v>34303.847506999999</v>
      </c>
      <c r="L1096" s="20">
        <v>3224.9498530000001</v>
      </c>
      <c r="M1096" s="20">
        <v>118.00718999999999</v>
      </c>
      <c r="N1096" s="20">
        <v>3602.0421549999996</v>
      </c>
      <c r="O1096" s="153">
        <v>2772.637029</v>
      </c>
      <c r="P1096" s="21">
        <v>1848.4246860000001</v>
      </c>
      <c r="Q1096" s="20">
        <v>26837.504927999998</v>
      </c>
      <c r="R1096" s="20">
        <v>473.50029499999999</v>
      </c>
      <c r="S1096" s="20">
        <v>33265.592449999996</v>
      </c>
      <c r="T1096" s="20">
        <v>12475.735576999999</v>
      </c>
      <c r="U1096" s="20">
        <v>45790.321638000001</v>
      </c>
      <c r="V1096" s="20">
        <v>5</v>
      </c>
      <c r="W1096" s="20">
        <v>15896.035473</v>
      </c>
      <c r="X1096" s="20">
        <v>13</v>
      </c>
      <c r="Y1096" s="20">
        <v>16185.737553999999</v>
      </c>
      <c r="Z1096" s="20">
        <v>29604.584083999998</v>
      </c>
      <c r="AA1096" s="21">
        <v>19736.389389333333</v>
      </c>
      <c r="AB1096" s="22">
        <v>0.20796233927138402</v>
      </c>
      <c r="AC1096" s="22">
        <v>1.6808729177787977E-2</v>
      </c>
      <c r="AD1096" s="23">
        <v>6.0550721851647192E-2</v>
      </c>
      <c r="AE1096" s="23">
        <v>9.3655665660862669E-2</v>
      </c>
      <c r="AF1096" s="24">
        <v>30.523921084808475</v>
      </c>
      <c r="AG1096" s="27">
        <v>1.0926974217252363</v>
      </c>
      <c r="AH1096" s="27">
        <v>2.0926974217252363</v>
      </c>
      <c r="AI1096" s="27">
        <v>0.40438306349519293</v>
      </c>
      <c r="AJ1096" s="27">
        <v>9.496627372040777</v>
      </c>
      <c r="AK1096" s="27">
        <v>4.8681262685001867</v>
      </c>
      <c r="AL1096" s="27">
        <v>348.36770318802024</v>
      </c>
      <c r="AM1096" s="27">
        <v>13.221842448480745</v>
      </c>
      <c r="AN1096" s="23">
        <v>0.35347507890331015</v>
      </c>
      <c r="AO1096" s="23">
        <v>4.3912118350029243E-4</v>
      </c>
      <c r="AP1096" s="23">
        <v>0.54673078696443145</v>
      </c>
      <c r="AQ1096" s="24">
        <v>79.599999999999994</v>
      </c>
      <c r="AR1096" s="65" t="s">
        <v>66</v>
      </c>
      <c r="AS1096" s="157">
        <v>0.5</v>
      </c>
    </row>
    <row r="1097" spans="1:45" ht="18" customHeight="1" x14ac:dyDescent="0.25">
      <c r="A1097" s="16">
        <v>1096</v>
      </c>
      <c r="B1097" s="149" t="s">
        <v>1411</v>
      </c>
      <c r="C1097" s="149" t="s">
        <v>691</v>
      </c>
      <c r="D1097" s="4">
        <v>18.100896900000002</v>
      </c>
      <c r="E1097" s="151" t="s">
        <v>848</v>
      </c>
      <c r="F1097" s="151" t="s">
        <v>864</v>
      </c>
      <c r="G1097" s="4" t="s">
        <v>865</v>
      </c>
      <c r="H1097" s="70" t="s">
        <v>704</v>
      </c>
      <c r="I1097" s="20">
        <v>155564.343693</v>
      </c>
      <c r="J1097" s="20">
        <v>161365.156583</v>
      </c>
      <c r="K1097" s="20">
        <v>-5800.8128899999992</v>
      </c>
      <c r="L1097" s="20">
        <v>-9428.3809239999991</v>
      </c>
      <c r="M1097" s="20">
        <v>42470.716128</v>
      </c>
      <c r="N1097" s="20">
        <v>18295.313613999999</v>
      </c>
      <c r="O1097" s="153">
        <v>-24175.402514000001</v>
      </c>
      <c r="P1097" s="21">
        <v>-4140.3333883085097</v>
      </c>
      <c r="Q1097" s="20">
        <v>18312.918796000002</v>
      </c>
      <c r="R1097" s="20">
        <v>18777.880390999999</v>
      </c>
      <c r="S1097" s="20">
        <v>46553.194898000002</v>
      </c>
      <c r="T1097" s="20">
        <v>336372.37156100001</v>
      </c>
      <c r="U1097" s="20">
        <v>389181.33327499998</v>
      </c>
      <c r="V1097" s="20">
        <v>51033.814207000003</v>
      </c>
      <c r="W1097" s="20">
        <v>429698.84615200001</v>
      </c>
      <c r="X1097" s="20">
        <v>453789.09322400001</v>
      </c>
      <c r="Y1097" s="20">
        <v>893473.63937600004</v>
      </c>
      <c r="Z1097" s="20">
        <v>-504292.30610099999</v>
      </c>
      <c r="AA1097" s="21">
        <v>-86366.22580360093</v>
      </c>
      <c r="AB1097" s="22">
        <v>-3.728883336818925E-2</v>
      </c>
      <c r="AC1097" s="22">
        <v>-0.15540452227092083</v>
      </c>
      <c r="AD1097" s="23">
        <v>-6.2118607566713342E-2</v>
      </c>
      <c r="AE1097" s="23">
        <v>4.7939265028481587E-2</v>
      </c>
      <c r="AF1097" s="24">
        <v>0.43077478512160772</v>
      </c>
      <c r="AG1097" s="27">
        <v>-0.89166087990487075</v>
      </c>
      <c r="AH1097" s="27">
        <v>0.10833912009512926</v>
      </c>
      <c r="AI1097" s="27">
        <v>6.5721088978699271E-2</v>
      </c>
      <c r="AJ1097" s="27">
        <v>-0.40601881603993778</v>
      </c>
      <c r="AK1097" s="27">
        <v>8.8115476500800174</v>
      </c>
      <c r="AL1097" s="27">
        <v>8.2844464046943251</v>
      </c>
      <c r="AM1097" s="27">
        <v>0.46247657906942258</v>
      </c>
      <c r="AN1097" s="23">
        <v>2.2957772199846525</v>
      </c>
      <c r="AO1097" s="23">
        <v>-0.89985329487282484</v>
      </c>
      <c r="AP1097" s="23">
        <v>-1.7717375985447903</v>
      </c>
      <c r="AQ1097" s="24">
        <v>38</v>
      </c>
      <c r="AR1097" s="65" t="s">
        <v>80</v>
      </c>
      <c r="AS1097" s="157">
        <v>0</v>
      </c>
    </row>
    <row r="1098" spans="1:45" ht="18" customHeight="1" x14ac:dyDescent="0.25">
      <c r="A1098" s="16">
        <v>1097</v>
      </c>
      <c r="B1098" s="149" t="s">
        <v>1412</v>
      </c>
      <c r="C1098" s="149" t="s">
        <v>691</v>
      </c>
      <c r="D1098" s="4">
        <v>215.66514000000001</v>
      </c>
      <c r="E1098" s="151" t="s">
        <v>874</v>
      </c>
      <c r="F1098" s="151" t="s">
        <v>878</v>
      </c>
      <c r="G1098" s="4" t="s">
        <v>873</v>
      </c>
      <c r="H1098" s="70" t="s">
        <v>704</v>
      </c>
      <c r="I1098" s="20">
        <v>33675.175592</v>
      </c>
      <c r="J1098" s="20">
        <v>25245.986727</v>
      </c>
      <c r="K1098" s="20">
        <v>8429.1888650000001</v>
      </c>
      <c r="L1098" s="20">
        <v>117.08135799999999</v>
      </c>
      <c r="M1098" s="20">
        <v>0</v>
      </c>
      <c r="N1098" s="20">
        <v>469.13865099999998</v>
      </c>
      <c r="O1098" s="153">
        <v>354.04419999999999</v>
      </c>
      <c r="P1098" s="21">
        <v>16.416385142262676</v>
      </c>
      <c r="Q1098" s="20">
        <v>5757.4847550000004</v>
      </c>
      <c r="R1098" s="20">
        <v>5202.3066429999999</v>
      </c>
      <c r="S1098" s="20">
        <v>17764.093564999999</v>
      </c>
      <c r="T1098" s="20">
        <v>214593.356738</v>
      </c>
      <c r="U1098" s="20">
        <v>233510.65198699999</v>
      </c>
      <c r="V1098" s="20">
        <v>0</v>
      </c>
      <c r="W1098" s="20">
        <v>12939.647654</v>
      </c>
      <c r="X1098" s="20">
        <v>0</v>
      </c>
      <c r="Y1098" s="20">
        <v>12939.647654</v>
      </c>
      <c r="Z1098" s="20">
        <v>220571.00433299999</v>
      </c>
      <c r="AA1098" s="21">
        <v>10227.475999737371</v>
      </c>
      <c r="AB1098" s="22">
        <v>0.2503086833792923</v>
      </c>
      <c r="AC1098" s="22">
        <v>1.0513507168886391E-2</v>
      </c>
      <c r="AD1098" s="23">
        <v>1.5161800842374863E-3</v>
      </c>
      <c r="AE1098" s="23">
        <v>1.6051257556296617E-3</v>
      </c>
      <c r="AF1098" s="24">
        <v>100</v>
      </c>
      <c r="AG1098" s="27">
        <v>0.37284213913727632</v>
      </c>
      <c r="AH1098" s="27">
        <v>1.3728421391372763</v>
      </c>
      <c r="AI1098" s="27">
        <v>0.92789302545563712</v>
      </c>
      <c r="AJ1098" s="27">
        <v>6.9801125793987593</v>
      </c>
      <c r="AK1098" s="27">
        <v>4.384898580074486</v>
      </c>
      <c r="AL1098" s="27">
        <v>6.473123924233084</v>
      </c>
      <c r="AM1098" s="27">
        <v>0.15692552697758713</v>
      </c>
      <c r="AN1098" s="23">
        <v>5.5413522012350752E-2</v>
      </c>
      <c r="AO1098" s="23">
        <v>0</v>
      </c>
      <c r="AP1098" s="23">
        <v>5.8664318517880905E-2</v>
      </c>
      <c r="AQ1098" s="24">
        <v>65.599999999999994</v>
      </c>
      <c r="AR1098" s="65" t="s">
        <v>71</v>
      </c>
      <c r="AS1098" s="157">
        <v>0.3</v>
      </c>
    </row>
    <row r="1099" spans="1:45" ht="18" customHeight="1" x14ac:dyDescent="0.25">
      <c r="A1099" s="16">
        <v>1098</v>
      </c>
      <c r="B1099" s="149" t="s">
        <v>1413</v>
      </c>
      <c r="C1099" s="149" t="s">
        <v>691</v>
      </c>
      <c r="D1099" s="4">
        <v>1063.8</v>
      </c>
      <c r="E1099" s="151" t="s">
        <v>874</v>
      </c>
      <c r="F1099" s="151" t="s">
        <v>878</v>
      </c>
      <c r="G1099" s="4" t="s">
        <v>873</v>
      </c>
      <c r="H1099" s="70" t="s">
        <v>704</v>
      </c>
      <c r="I1099" s="20">
        <v>214960.56450400001</v>
      </c>
      <c r="J1099" s="20">
        <v>176347.00391999999</v>
      </c>
      <c r="K1099" s="20">
        <v>38613.560583999992</v>
      </c>
      <c r="L1099" s="20">
        <v>18356.943921999999</v>
      </c>
      <c r="M1099" s="20">
        <v>19650.445681000001</v>
      </c>
      <c r="N1099" s="20">
        <v>38153.976068999997</v>
      </c>
      <c r="O1099" s="153">
        <v>14611.205555</v>
      </c>
      <c r="P1099" s="21">
        <v>185.42139029187817</v>
      </c>
      <c r="Q1099" s="20">
        <v>21927.532797</v>
      </c>
      <c r="R1099" s="20">
        <v>5349.5348249999997</v>
      </c>
      <c r="S1099" s="20">
        <v>602560.21904600004</v>
      </c>
      <c r="T1099" s="20">
        <v>930415.49987399997</v>
      </c>
      <c r="U1099" s="20">
        <v>1569806.112797</v>
      </c>
      <c r="V1099" s="20">
        <v>5984</v>
      </c>
      <c r="W1099" s="20">
        <v>53428.966854999999</v>
      </c>
      <c r="X1099" s="20">
        <v>315528.78499499999</v>
      </c>
      <c r="Y1099" s="20">
        <v>370401.48881299997</v>
      </c>
      <c r="Z1099" s="20">
        <v>1199404.6239839999</v>
      </c>
      <c r="AA1099" s="21">
        <v>15220.870862741116</v>
      </c>
      <c r="AB1099" s="22">
        <v>0.17963090426886866</v>
      </c>
      <c r="AC1099" s="22">
        <v>6.7971563010703354E-2</v>
      </c>
      <c r="AD1099" s="23">
        <v>9.3076498020296938E-3</v>
      </c>
      <c r="AE1099" s="23">
        <v>1.2182048712190819E-2</v>
      </c>
      <c r="AF1099" s="24">
        <v>1.9416341333108309</v>
      </c>
      <c r="AG1099" s="27">
        <v>10.277781595165004</v>
      </c>
      <c r="AH1099" s="27">
        <v>11.277781595165004</v>
      </c>
      <c r="AI1099" s="27">
        <v>10.867376264728637</v>
      </c>
      <c r="AJ1099" s="27">
        <v>0.39145571053608863</v>
      </c>
      <c r="AK1099" s="27">
        <v>8.0422638311651173</v>
      </c>
      <c r="AL1099" s="27">
        <v>40.183038625979975</v>
      </c>
      <c r="AM1099" s="27">
        <v>0.23103717052554551</v>
      </c>
      <c r="AN1099" s="23">
        <v>0.23595365427201553</v>
      </c>
      <c r="AO1099" s="23">
        <v>0.26307117605310243</v>
      </c>
      <c r="AP1099" s="23">
        <v>0.30882112792149874</v>
      </c>
      <c r="AQ1099" s="24">
        <v>76</v>
      </c>
      <c r="AR1099" s="65" t="s">
        <v>66</v>
      </c>
      <c r="AS1099" s="157">
        <v>0.5</v>
      </c>
    </row>
    <row r="1100" spans="1:45" ht="18" customHeight="1" x14ac:dyDescent="0.25">
      <c r="A1100" s="16">
        <v>1099</v>
      </c>
      <c r="B1100" s="149" t="s">
        <v>1414</v>
      </c>
      <c r="C1100" s="149" t="s">
        <v>691</v>
      </c>
      <c r="D1100" s="4">
        <v>37.6995</v>
      </c>
      <c r="E1100" s="151" t="s">
        <v>844</v>
      </c>
      <c r="F1100" s="151" t="s">
        <v>845</v>
      </c>
      <c r="G1100" s="4" t="s">
        <v>904</v>
      </c>
      <c r="H1100" s="70" t="s">
        <v>704</v>
      </c>
      <c r="I1100" s="20">
        <v>228334.77296999999</v>
      </c>
      <c r="J1100" s="20">
        <v>200598.249002</v>
      </c>
      <c r="K1100" s="20">
        <v>27736.523967999983</v>
      </c>
      <c r="L1100" s="20">
        <v>9569.0741710000002</v>
      </c>
      <c r="M1100" s="20">
        <v>8331.3189509999993</v>
      </c>
      <c r="N1100" s="20">
        <v>14777.037967</v>
      </c>
      <c r="O1100" s="153">
        <v>5670.0446510000002</v>
      </c>
      <c r="P1100" s="21">
        <v>1128.0079280229181</v>
      </c>
      <c r="Q1100" s="20">
        <v>50688.023066000002</v>
      </c>
      <c r="R1100" s="20">
        <v>112848.946428</v>
      </c>
      <c r="S1100" s="20">
        <v>238995.43449300001</v>
      </c>
      <c r="T1100" s="20">
        <v>47442.950298999996</v>
      </c>
      <c r="U1100" s="20">
        <v>307580.70878599997</v>
      </c>
      <c r="V1100" s="20">
        <v>82708.466698000004</v>
      </c>
      <c r="W1100" s="20">
        <v>220862.51414300001</v>
      </c>
      <c r="X1100" s="20">
        <v>8614.6</v>
      </c>
      <c r="Y1100" s="20">
        <v>232638.834351</v>
      </c>
      <c r="Z1100" s="20">
        <v>74941.874435000005</v>
      </c>
      <c r="AA1100" s="21">
        <v>14909.058694743962</v>
      </c>
      <c r="AB1100" s="22">
        <v>0.12147306171208612</v>
      </c>
      <c r="AC1100" s="22">
        <v>2.4832155773947602E-2</v>
      </c>
      <c r="AD1100" s="23">
        <v>1.8434331182144936E-2</v>
      </c>
      <c r="AE1100" s="23">
        <v>7.5659231821294373E-2</v>
      </c>
      <c r="AF1100" s="24">
        <v>1.7736732987789801</v>
      </c>
      <c r="AG1100" s="27">
        <v>8.2100488715163455E-2</v>
      </c>
      <c r="AH1100" s="27">
        <v>1.0821004887151635</v>
      </c>
      <c r="AI1100" s="27">
        <v>0.85260014429192899</v>
      </c>
      <c r="AJ1100" s="27">
        <v>12.592277943249224</v>
      </c>
      <c r="AK1100" s="27">
        <v>3.9575078463960702</v>
      </c>
      <c r="AL1100" s="27">
        <v>2.0233664575298662</v>
      </c>
      <c r="AM1100" s="27">
        <v>4.8128282817776791</v>
      </c>
      <c r="AN1100" s="23">
        <v>0.75635053729217794</v>
      </c>
      <c r="AO1100" s="23">
        <v>0.11495042077539409</v>
      </c>
      <c r="AP1100" s="23">
        <v>3.1042569471994819</v>
      </c>
      <c r="AQ1100" s="24">
        <v>67.2</v>
      </c>
      <c r="AR1100" s="65" t="s">
        <v>71</v>
      </c>
      <c r="AS1100" s="157">
        <v>0.3</v>
      </c>
    </row>
    <row r="1101" spans="1:45" ht="18" customHeight="1" x14ac:dyDescent="0.25">
      <c r="A1101" s="16">
        <v>1100</v>
      </c>
      <c r="B1101" s="149" t="s">
        <v>1415</v>
      </c>
      <c r="C1101" s="149" t="s">
        <v>691</v>
      </c>
      <c r="D1101" s="4">
        <v>432</v>
      </c>
      <c r="E1101" s="151" t="s">
        <v>844</v>
      </c>
      <c r="F1101" s="151" t="s">
        <v>845</v>
      </c>
      <c r="G1101" s="4" t="s">
        <v>904</v>
      </c>
      <c r="H1101" s="70" t="s">
        <v>704</v>
      </c>
      <c r="I1101" s="20">
        <v>2600189.0250400002</v>
      </c>
      <c r="J1101" s="20">
        <v>2325126.5422840002</v>
      </c>
      <c r="K1101" s="20">
        <v>275062.48275599995</v>
      </c>
      <c r="L1101" s="20">
        <v>32197.237564999999</v>
      </c>
      <c r="M1101" s="20">
        <v>109385.952427</v>
      </c>
      <c r="N1101" s="20">
        <v>170003.779346</v>
      </c>
      <c r="O1101" s="153">
        <v>29979.825019</v>
      </c>
      <c r="P1101" s="21">
        <v>333.1091668777778</v>
      </c>
      <c r="Q1101" s="20">
        <v>717764.83658200002</v>
      </c>
      <c r="R1101" s="20">
        <v>963853.08267300006</v>
      </c>
      <c r="S1101" s="20">
        <v>2044410.235536</v>
      </c>
      <c r="T1101" s="20">
        <v>512178.85288000002</v>
      </c>
      <c r="U1101" s="20">
        <v>4428401.7876639999</v>
      </c>
      <c r="V1101" s="20">
        <v>1813117.4577579999</v>
      </c>
      <c r="W1101" s="20">
        <v>3514938.2782109999</v>
      </c>
      <c r="X1101" s="20">
        <v>102605.579536</v>
      </c>
      <c r="Y1101" s="20">
        <v>3948646.0731810001</v>
      </c>
      <c r="Z1101" s="20">
        <v>479755.71448299999</v>
      </c>
      <c r="AA1101" s="21">
        <v>5330.6190498111109</v>
      </c>
      <c r="AB1101" s="22">
        <v>0.10578557178233168</v>
      </c>
      <c r="AC1101" s="22">
        <v>1.1529863686944376E-2</v>
      </c>
      <c r="AD1101" s="23">
        <v>6.7698972352764949E-3</v>
      </c>
      <c r="AE1101" s="23">
        <v>6.2489771594085572E-2</v>
      </c>
      <c r="AF1101" s="24">
        <v>1.5541646397370268</v>
      </c>
      <c r="AG1101" s="27">
        <v>-0.41836525317976719</v>
      </c>
      <c r="AH1101" s="27">
        <v>0.58163474682023286</v>
      </c>
      <c r="AI1101" s="27">
        <v>0.37743063859124815</v>
      </c>
      <c r="AJ1101" s="27">
        <v>-1.7682009112251018</v>
      </c>
      <c r="AK1101" s="27">
        <v>3.2393987888237397</v>
      </c>
      <c r="AL1101" s="27">
        <v>2.6977026600662426</v>
      </c>
      <c r="AM1101" s="27">
        <v>5.0767207791166005</v>
      </c>
      <c r="AN1101" s="23">
        <v>0.89166391454826122</v>
      </c>
      <c r="AO1101" s="23">
        <v>0.21387046873755541</v>
      </c>
      <c r="AP1101" s="23">
        <v>8.2305347366965425</v>
      </c>
      <c r="AQ1101" s="24">
        <v>49.2</v>
      </c>
      <c r="AR1101" s="65" t="s">
        <v>78</v>
      </c>
      <c r="AS1101" s="157">
        <v>0.2</v>
      </c>
    </row>
    <row r="1102" spans="1:45" ht="18" customHeight="1" x14ac:dyDescent="0.25">
      <c r="A1102" s="16">
        <v>1101</v>
      </c>
      <c r="B1102" s="149" t="s">
        <v>1416</v>
      </c>
      <c r="C1102" s="149" t="s">
        <v>691</v>
      </c>
      <c r="D1102" s="4">
        <v>55</v>
      </c>
      <c r="E1102" s="151" t="s">
        <v>874</v>
      </c>
      <c r="F1102" s="151" t="s">
        <v>878</v>
      </c>
      <c r="G1102" s="4" t="s">
        <v>873</v>
      </c>
      <c r="H1102" s="70" t="s">
        <v>704</v>
      </c>
      <c r="I1102" s="20">
        <v>38687.134694</v>
      </c>
      <c r="J1102" s="20">
        <v>18020.401164999999</v>
      </c>
      <c r="K1102" s="20">
        <v>20666.733529000001</v>
      </c>
      <c r="L1102" s="20">
        <v>8199.4303070000005</v>
      </c>
      <c r="M1102" s="20">
        <v>0</v>
      </c>
      <c r="N1102" s="20">
        <v>8729.4837669999997</v>
      </c>
      <c r="O1102" s="153">
        <v>6950.5870139999997</v>
      </c>
      <c r="P1102" s="21">
        <v>2780.2348056000001</v>
      </c>
      <c r="Q1102" s="20">
        <v>1377.1776170000001</v>
      </c>
      <c r="R1102" s="20">
        <v>1068.439378</v>
      </c>
      <c r="S1102" s="20">
        <v>16750.283717999999</v>
      </c>
      <c r="T1102" s="20">
        <v>27711.317684000001</v>
      </c>
      <c r="U1102" s="20">
        <v>47570.589957999997</v>
      </c>
      <c r="V1102" s="20">
        <v>0</v>
      </c>
      <c r="W1102" s="20">
        <v>4455.0376059999999</v>
      </c>
      <c r="X1102" s="20">
        <v>0</v>
      </c>
      <c r="Y1102" s="20">
        <v>4455.0376059999999</v>
      </c>
      <c r="Z1102" s="20">
        <v>43115.552351999999</v>
      </c>
      <c r="AA1102" s="21">
        <v>17246.220940800002</v>
      </c>
      <c r="AB1102" s="22">
        <v>0.53420171052898402</v>
      </c>
      <c r="AC1102" s="22">
        <v>0.17966145771653563</v>
      </c>
      <c r="AD1102" s="23">
        <v>0.14611101144923078</v>
      </c>
      <c r="AE1102" s="23">
        <v>0.16120834907215525</v>
      </c>
      <c r="AF1102" s="24">
        <v>100</v>
      </c>
      <c r="AG1102" s="27">
        <v>2.7598523737354954</v>
      </c>
      <c r="AH1102" s="27">
        <v>3.7598523737354954</v>
      </c>
      <c r="AI1102" s="27">
        <v>3.4507242049529849</v>
      </c>
      <c r="AJ1102" s="27">
        <v>3.1465116144557581</v>
      </c>
      <c r="AK1102" s="27">
        <v>13.085023269732678</v>
      </c>
      <c r="AL1102" s="27">
        <v>36.209012406878919</v>
      </c>
      <c r="AM1102" s="27">
        <v>1.3960770518082304</v>
      </c>
      <c r="AN1102" s="23">
        <v>9.3651090094391223E-2</v>
      </c>
      <c r="AO1102" s="23">
        <v>0</v>
      </c>
      <c r="AP1102" s="23">
        <v>0.10332785649198216</v>
      </c>
      <c r="AQ1102" s="24">
        <v>98</v>
      </c>
      <c r="AR1102" s="65" t="s">
        <v>61</v>
      </c>
      <c r="AS1102" s="157">
        <v>0.5</v>
      </c>
    </row>
    <row r="1103" spans="1:45" ht="18" customHeight="1" x14ac:dyDescent="0.25">
      <c r="A1103" s="16">
        <v>1102</v>
      </c>
      <c r="B1103" s="149" t="s">
        <v>1417</v>
      </c>
      <c r="C1103" s="149" t="s">
        <v>691</v>
      </c>
      <c r="D1103" s="4">
        <v>1594.5220800000002</v>
      </c>
      <c r="E1103" s="151" t="s">
        <v>844</v>
      </c>
      <c r="F1103" s="151" t="s">
        <v>845</v>
      </c>
      <c r="G1103" s="4" t="s">
        <v>904</v>
      </c>
      <c r="H1103" s="70" t="s">
        <v>704</v>
      </c>
      <c r="I1103" s="20">
        <v>13362829.440849001</v>
      </c>
      <c r="J1103" s="20">
        <v>12688277.035592999</v>
      </c>
      <c r="K1103" s="20">
        <v>674552.40525599942</v>
      </c>
      <c r="L1103" s="20">
        <v>70948.143286000006</v>
      </c>
      <c r="M1103" s="20">
        <v>344648.78399299999</v>
      </c>
      <c r="N1103" s="20">
        <v>191712.86844399999</v>
      </c>
      <c r="O1103" s="153">
        <v>-170350.35363699999</v>
      </c>
      <c r="P1103" s="21">
        <v>-2136.6948225263836</v>
      </c>
      <c r="Q1103" s="20">
        <v>3559705.668573</v>
      </c>
      <c r="R1103" s="20">
        <v>3647623.3174109999</v>
      </c>
      <c r="S1103" s="20">
        <v>11334068.2903</v>
      </c>
      <c r="T1103" s="20">
        <v>1080304.146256</v>
      </c>
      <c r="U1103" s="20">
        <v>13204611.384129999</v>
      </c>
      <c r="V1103" s="20">
        <v>3328564.9429009999</v>
      </c>
      <c r="W1103" s="20">
        <v>10938282.703899</v>
      </c>
      <c r="X1103" s="20">
        <v>453843.75659</v>
      </c>
      <c r="Y1103" s="20">
        <v>11618043.704127001</v>
      </c>
      <c r="Z1103" s="20">
        <v>1586567.680003</v>
      </c>
      <c r="AA1103" s="21">
        <v>19900.228412051842</v>
      </c>
      <c r="AB1103" s="22">
        <v>5.0479758665028809E-2</v>
      </c>
      <c r="AC1103" s="22">
        <v>-1.2748075128180105E-2</v>
      </c>
      <c r="AD1103" s="23">
        <v>-1.2900822953543037E-2</v>
      </c>
      <c r="AE1103" s="23">
        <v>-0.10737036672565893</v>
      </c>
      <c r="AF1103" s="24">
        <v>0.55625575179134767</v>
      </c>
      <c r="AG1103" s="27">
        <v>3.6183521409619543E-2</v>
      </c>
      <c r="AH1103" s="27">
        <v>1.0361835214096196</v>
      </c>
      <c r="AI1103" s="27">
        <v>0.71074800607921707</v>
      </c>
      <c r="AJ1103" s="27">
        <v>33.762799606628668</v>
      </c>
      <c r="AK1103" s="27">
        <v>3.5644174594579399</v>
      </c>
      <c r="AL1103" s="27">
        <v>3.6634345923453613</v>
      </c>
      <c r="AM1103" s="27">
        <v>12.36950676081401</v>
      </c>
      <c r="AN1103" s="23">
        <v>0.87984745375317752</v>
      </c>
      <c r="AO1103" s="23">
        <v>0.28605382695627701</v>
      </c>
      <c r="AP1103" s="23">
        <v>7.3227532935153654</v>
      </c>
      <c r="AQ1103" s="24">
        <v>62.399999999999991</v>
      </c>
      <c r="AR1103" s="65" t="s">
        <v>73</v>
      </c>
      <c r="AS1103" s="157">
        <v>0.3</v>
      </c>
    </row>
    <row r="1104" spans="1:45" ht="18" customHeight="1" x14ac:dyDescent="0.25">
      <c r="A1104" s="16">
        <v>1103</v>
      </c>
      <c r="B1104" s="149" t="s">
        <v>1418</v>
      </c>
      <c r="C1104" s="149" t="s">
        <v>691</v>
      </c>
      <c r="D1104" s="4">
        <v>3.605</v>
      </c>
      <c r="E1104" s="151" t="s">
        <v>844</v>
      </c>
      <c r="F1104" s="151" t="s">
        <v>845</v>
      </c>
      <c r="G1104" s="4" t="s">
        <v>904</v>
      </c>
      <c r="H1104" s="70" t="s">
        <v>704</v>
      </c>
      <c r="I1104" s="20">
        <v>106064.703071</v>
      </c>
      <c r="J1104" s="20">
        <v>104663.312393</v>
      </c>
      <c r="K1104" s="20">
        <v>1401.3906780000032</v>
      </c>
      <c r="L1104" s="20">
        <v>-17410.485350999999</v>
      </c>
      <c r="M1104" s="20">
        <v>23624.267702000001</v>
      </c>
      <c r="N1104" s="20">
        <v>20493.443503000002</v>
      </c>
      <c r="O1104" s="153">
        <v>-1663.357855</v>
      </c>
      <c r="P1104" s="21">
        <v>-322.98210776699028</v>
      </c>
      <c r="Q1104" s="20">
        <v>72929.336477999997</v>
      </c>
      <c r="R1104" s="20">
        <v>50608.990837999998</v>
      </c>
      <c r="S1104" s="20">
        <v>174306.87700899999</v>
      </c>
      <c r="T1104" s="20">
        <v>223054.75712600001</v>
      </c>
      <c r="U1104" s="20">
        <v>401481.74414700002</v>
      </c>
      <c r="V1104" s="20">
        <v>461035.90954800003</v>
      </c>
      <c r="W1104" s="20">
        <v>709680.77932800003</v>
      </c>
      <c r="X1104" s="20">
        <v>0</v>
      </c>
      <c r="Y1104" s="20">
        <v>709692.03121499997</v>
      </c>
      <c r="Z1104" s="20">
        <v>-308210.28706800001</v>
      </c>
      <c r="AA1104" s="21">
        <v>-59846.657683106794</v>
      </c>
      <c r="AB1104" s="22">
        <v>1.3212601717858093E-2</v>
      </c>
      <c r="AC1104" s="22">
        <v>-1.5682482549227935E-2</v>
      </c>
      <c r="AD1104" s="23">
        <v>-4.1430472972912363E-3</v>
      </c>
      <c r="AE1104" s="23">
        <v>5.396827830840752E-3</v>
      </c>
      <c r="AF1104" s="24">
        <v>0.86747423291622505</v>
      </c>
      <c r="AG1104" s="27">
        <v>-0.75438692707156041</v>
      </c>
      <c r="AH1104" s="27">
        <v>0.2456130729284397</v>
      </c>
      <c r="AI1104" s="27">
        <v>0.14284949442620504</v>
      </c>
      <c r="AJ1104" s="27">
        <v>-0.19811332343914259</v>
      </c>
      <c r="AK1104" s="27">
        <v>1.4351332049287591</v>
      </c>
      <c r="AL1104" s="27">
        <v>2.0957679913143181</v>
      </c>
      <c r="AM1104" s="27">
        <v>0.47550971087823862</v>
      </c>
      <c r="AN1104" s="23">
        <v>1.7676819470903531</v>
      </c>
      <c r="AO1104" s="23">
        <v>0</v>
      </c>
      <c r="AP1104" s="23">
        <v>-2.3026227903237428</v>
      </c>
      <c r="AQ1104" s="24">
        <v>26.4</v>
      </c>
      <c r="AR1104" s="65" t="s">
        <v>80</v>
      </c>
      <c r="AS1104" s="157">
        <v>0</v>
      </c>
    </row>
    <row r="1105" spans="1:45" ht="18" customHeight="1" x14ac:dyDescent="0.25">
      <c r="A1105" s="16">
        <v>1104</v>
      </c>
      <c r="B1105" s="149" t="s">
        <v>1419</v>
      </c>
      <c r="C1105" s="149" t="s">
        <v>691</v>
      </c>
      <c r="D1105" s="4">
        <v>14.549999999999999</v>
      </c>
      <c r="E1105" s="151" t="s">
        <v>848</v>
      </c>
      <c r="F1105" s="151" t="s">
        <v>849</v>
      </c>
      <c r="G1105" s="4" t="s">
        <v>847</v>
      </c>
      <c r="H1105" s="70" t="s">
        <v>704</v>
      </c>
      <c r="I1105" s="20">
        <v>42302.720176000003</v>
      </c>
      <c r="J1105" s="20">
        <v>38491.128696</v>
      </c>
      <c r="K1105" s="20">
        <v>3811.59148</v>
      </c>
      <c r="L1105" s="20">
        <v>3307.5754059999999</v>
      </c>
      <c r="M1105" s="20">
        <v>1320.2571840000001</v>
      </c>
      <c r="N1105" s="20">
        <v>2619.489951</v>
      </c>
      <c r="O1105" s="153">
        <v>1026.765065</v>
      </c>
      <c r="P1105" s="21">
        <v>684.51004333333333</v>
      </c>
      <c r="Q1105" s="20">
        <v>8313.7089030000006</v>
      </c>
      <c r="R1105" s="20">
        <v>1518.481628</v>
      </c>
      <c r="S1105" s="20">
        <v>16493.257028</v>
      </c>
      <c r="T1105" s="20">
        <v>16440.273449</v>
      </c>
      <c r="U1105" s="20">
        <v>37767.679902000003</v>
      </c>
      <c r="V1105" s="20">
        <v>6107.9560620000002</v>
      </c>
      <c r="W1105" s="20">
        <v>14987.615753</v>
      </c>
      <c r="X1105" s="20">
        <v>5366.5</v>
      </c>
      <c r="Y1105" s="20">
        <v>20354.115752999998</v>
      </c>
      <c r="Z1105" s="20">
        <v>17413.564149000002</v>
      </c>
      <c r="AA1105" s="21">
        <v>11609.042766</v>
      </c>
      <c r="AB1105" s="22">
        <v>9.0102751410356494E-2</v>
      </c>
      <c r="AC1105" s="22">
        <v>2.4271844948224493E-2</v>
      </c>
      <c r="AD1105" s="23">
        <v>2.7186342069840178E-2</v>
      </c>
      <c r="AE1105" s="23">
        <v>5.8963521552189729E-2</v>
      </c>
      <c r="AF1105" s="24">
        <v>1.984075514032575</v>
      </c>
      <c r="AG1105" s="27">
        <v>0.10045902562578193</v>
      </c>
      <c r="AH1105" s="27">
        <v>1.100459025625782</v>
      </c>
      <c r="AI1105" s="27">
        <v>0.54575379165046567</v>
      </c>
      <c r="AJ1105" s="27">
        <v>28.096148052264311</v>
      </c>
      <c r="AK1105" s="27">
        <v>4.629838396447882</v>
      </c>
      <c r="AL1105" s="27">
        <v>27.858565685590239</v>
      </c>
      <c r="AM1105" s="27">
        <v>2.573115362541194</v>
      </c>
      <c r="AN1105" s="23">
        <v>0.53892947106666556</v>
      </c>
      <c r="AO1105" s="23">
        <v>0.30817929942895572</v>
      </c>
      <c r="AP1105" s="23">
        <v>1.1688655796618672</v>
      </c>
      <c r="AQ1105" s="24">
        <v>65.199999999999989</v>
      </c>
      <c r="AR1105" s="65" t="s">
        <v>71</v>
      </c>
      <c r="AS1105" s="157">
        <v>0.3</v>
      </c>
    </row>
    <row r="1106" spans="1:45" ht="18" customHeight="1" x14ac:dyDescent="0.25">
      <c r="A1106" s="16">
        <v>1105</v>
      </c>
      <c r="B1106" s="149" t="s">
        <v>1420</v>
      </c>
      <c r="C1106" s="149" t="s">
        <v>691</v>
      </c>
      <c r="D1106" s="4">
        <v>55</v>
      </c>
      <c r="E1106" s="151" t="s">
        <v>844</v>
      </c>
      <c r="F1106" s="151" t="s">
        <v>845</v>
      </c>
      <c r="G1106" s="4" t="s">
        <v>904</v>
      </c>
      <c r="H1106" s="70" t="s">
        <v>704</v>
      </c>
      <c r="I1106" s="20">
        <v>274580.45603100001</v>
      </c>
      <c r="J1106" s="20">
        <v>246389.32026400001</v>
      </c>
      <c r="K1106" s="20">
        <v>28191.135767000014</v>
      </c>
      <c r="L1106" s="20">
        <v>14312.143801</v>
      </c>
      <c r="M1106" s="20">
        <v>7647.9645399999999</v>
      </c>
      <c r="N1106" s="20">
        <v>18410.276236999998</v>
      </c>
      <c r="O1106" s="153">
        <v>8911.564171</v>
      </c>
      <c r="P1106" s="21">
        <v>1620.2843947272727</v>
      </c>
      <c r="Q1106" s="20">
        <v>57264.505064999998</v>
      </c>
      <c r="R1106" s="20">
        <v>134784.801656</v>
      </c>
      <c r="S1106" s="20">
        <v>242200.90553700001</v>
      </c>
      <c r="T1106" s="20">
        <v>51469.090133999998</v>
      </c>
      <c r="U1106" s="20">
        <v>301702.19958199997</v>
      </c>
      <c r="V1106" s="20">
        <v>122799.39056099999</v>
      </c>
      <c r="W1106" s="20">
        <v>203620.777084</v>
      </c>
      <c r="X1106" s="20">
        <v>7849.6614589999999</v>
      </c>
      <c r="Y1106" s="20">
        <v>211470.438543</v>
      </c>
      <c r="Z1106" s="20">
        <v>90231.761039000005</v>
      </c>
      <c r="AA1106" s="21">
        <v>16405.774734363637</v>
      </c>
      <c r="AB1106" s="22">
        <v>0.10266985558439472</v>
      </c>
      <c r="AC1106" s="22">
        <v>3.2455202019162965E-2</v>
      </c>
      <c r="AD1106" s="23">
        <v>2.9537617502778318E-2</v>
      </c>
      <c r="AE1106" s="23">
        <v>9.8763052703229853E-2</v>
      </c>
      <c r="AF1106" s="24">
        <v>2.4072125518772345</v>
      </c>
      <c r="AG1106" s="27">
        <v>0.18947049021959331</v>
      </c>
      <c r="AH1106" s="27">
        <v>1.1894704902195934</v>
      </c>
      <c r="AI1106" s="27">
        <v>0.90823934138954743</v>
      </c>
      <c r="AJ1106" s="27">
        <v>7.1171472735116952</v>
      </c>
      <c r="AK1106" s="27">
        <v>4.30265344971248</v>
      </c>
      <c r="AL1106" s="27">
        <v>2.0371766894889887</v>
      </c>
      <c r="AM1106" s="27">
        <v>5.3348612791896768</v>
      </c>
      <c r="AN1106" s="23">
        <v>0.70092441764092683</v>
      </c>
      <c r="AO1106" s="23">
        <v>8.6994439303996474E-2</v>
      </c>
      <c r="AP1106" s="23">
        <v>2.3436363882070101</v>
      </c>
      <c r="AQ1106" s="24">
        <v>70.400000000000006</v>
      </c>
      <c r="AR1106" s="65" t="s">
        <v>68</v>
      </c>
      <c r="AS1106" s="157">
        <v>0.3</v>
      </c>
    </row>
    <row r="1107" spans="1:45" ht="18" customHeight="1" x14ac:dyDescent="0.25">
      <c r="A1107" s="16">
        <v>1106</v>
      </c>
      <c r="B1107" s="149" t="s">
        <v>1421</v>
      </c>
      <c r="C1107" s="149" t="s">
        <v>691</v>
      </c>
      <c r="D1107" s="4">
        <v>82.300669999999997</v>
      </c>
      <c r="E1107" s="151" t="s">
        <v>848</v>
      </c>
      <c r="F1107" s="151" t="s">
        <v>885</v>
      </c>
      <c r="G1107" s="4" t="s">
        <v>882</v>
      </c>
      <c r="H1107" s="70" t="s">
        <v>704</v>
      </c>
      <c r="I1107" s="20">
        <v>45447.239436000003</v>
      </c>
      <c r="J1107" s="20">
        <v>42432.594174999998</v>
      </c>
      <c r="K1107" s="20">
        <v>3014.6452610000015</v>
      </c>
      <c r="L1107" s="20">
        <v>-1753.73804</v>
      </c>
      <c r="M1107" s="20">
        <v>945.69492400000001</v>
      </c>
      <c r="N1107" s="20">
        <v>2612.6306500000001</v>
      </c>
      <c r="O1107" s="153">
        <v>1307.690137</v>
      </c>
      <c r="P1107" s="21">
        <v>158.89179723567256</v>
      </c>
      <c r="Q1107" s="20">
        <v>6675.9202670000004</v>
      </c>
      <c r="R1107" s="20">
        <v>3378.3390180000001</v>
      </c>
      <c r="S1107" s="20">
        <v>20563.530385999999</v>
      </c>
      <c r="T1107" s="20">
        <v>180297.658004</v>
      </c>
      <c r="U1107" s="20">
        <v>201801.94022300001</v>
      </c>
      <c r="V1107" s="20">
        <v>17847.257627999999</v>
      </c>
      <c r="W1107" s="20">
        <v>36136.926927</v>
      </c>
      <c r="X1107" s="20">
        <v>80024.392000000007</v>
      </c>
      <c r="Y1107" s="20">
        <v>116169.41892700001</v>
      </c>
      <c r="Z1107" s="20">
        <v>85632.521296000006</v>
      </c>
      <c r="AA1107" s="21">
        <v>10404.838903012576</v>
      </c>
      <c r="AB1107" s="22">
        <v>6.6332857581928695E-2</v>
      </c>
      <c r="AC1107" s="22">
        <v>2.8773807897430684E-2</v>
      </c>
      <c r="AD1107" s="23">
        <v>6.4800672161771334E-3</v>
      </c>
      <c r="AE1107" s="23">
        <v>1.5270952171077599E-2</v>
      </c>
      <c r="AF1107" s="24">
        <v>2.7626569453808343</v>
      </c>
      <c r="AG1107" s="27">
        <v>-0.43095519916399455</v>
      </c>
      <c r="AH1107" s="27">
        <v>0.5690448008360055</v>
      </c>
      <c r="AI1107" s="27">
        <v>0.38430523290080199</v>
      </c>
      <c r="AJ1107" s="27">
        <v>-2.9182612358422446</v>
      </c>
      <c r="AK1107" s="27">
        <v>6.3560666511776951</v>
      </c>
      <c r="AL1107" s="27">
        <v>13.452539604182496</v>
      </c>
      <c r="AM1107" s="27">
        <v>0.25206783016001089</v>
      </c>
      <c r="AN1107" s="23">
        <v>0.5756605650006521</v>
      </c>
      <c r="AO1107" s="23">
        <v>0.93450935215822073</v>
      </c>
      <c r="AP1107" s="23">
        <v>1.3566039767233435</v>
      </c>
      <c r="AQ1107" s="24">
        <v>45.599999999999994</v>
      </c>
      <c r="AR1107" s="65" t="s">
        <v>78</v>
      </c>
      <c r="AS1107" s="157">
        <v>0.2</v>
      </c>
    </row>
    <row r="1108" spans="1:45" ht="18" customHeight="1" x14ac:dyDescent="0.25">
      <c r="A1108" s="16">
        <v>1107</v>
      </c>
      <c r="B1108" s="149" t="s">
        <v>1422</v>
      </c>
      <c r="C1108" s="149" t="s">
        <v>691</v>
      </c>
      <c r="D1108" s="4">
        <v>17.04186</v>
      </c>
      <c r="E1108" s="151" t="s">
        <v>844</v>
      </c>
      <c r="F1108" s="151" t="s">
        <v>845</v>
      </c>
      <c r="G1108" s="4" t="s">
        <v>904</v>
      </c>
      <c r="H1108" s="70" t="s">
        <v>704</v>
      </c>
      <c r="I1108" s="20">
        <v>214595.075106</v>
      </c>
      <c r="J1108" s="20">
        <v>194415.120302</v>
      </c>
      <c r="K1108" s="20">
        <v>20179.95480399999</v>
      </c>
      <c r="L1108" s="20">
        <v>9399.0009129999999</v>
      </c>
      <c r="M1108" s="20">
        <v>2603.464962</v>
      </c>
      <c r="N1108" s="20">
        <v>7056.0986329999996</v>
      </c>
      <c r="O1108" s="153">
        <v>4452.6336709999996</v>
      </c>
      <c r="P1108" s="21">
        <v>2351.4864597526325</v>
      </c>
      <c r="Q1108" s="20">
        <v>20443.699624000001</v>
      </c>
      <c r="R1108" s="20">
        <v>38944.778983999997</v>
      </c>
      <c r="S1108" s="20">
        <v>74375.582509</v>
      </c>
      <c r="T1108" s="20">
        <v>30393.571093999999</v>
      </c>
      <c r="U1108" s="20">
        <v>125876.695467</v>
      </c>
      <c r="V1108" s="20">
        <v>28833.107824999999</v>
      </c>
      <c r="W1108" s="20">
        <v>108025.86038699999</v>
      </c>
      <c r="X1108" s="20">
        <v>3580.517288</v>
      </c>
      <c r="Y1108" s="20">
        <v>111616.377675</v>
      </c>
      <c r="Z1108" s="20">
        <v>14260.317792</v>
      </c>
      <c r="AA1108" s="21">
        <v>7531.035939034824</v>
      </c>
      <c r="AB1108" s="22">
        <v>9.4037362199631228E-2</v>
      </c>
      <c r="AC1108" s="22">
        <v>2.0749002132507494E-2</v>
      </c>
      <c r="AD1108" s="23">
        <v>3.5372978727164855E-2</v>
      </c>
      <c r="AE1108" s="23">
        <v>0.31223944206193743</v>
      </c>
      <c r="AF1108" s="24">
        <v>2.7102721703538717</v>
      </c>
      <c r="AG1108" s="27">
        <v>-0.31150205846497031</v>
      </c>
      <c r="AH1108" s="27">
        <v>0.68849794153502963</v>
      </c>
      <c r="AI1108" s="27">
        <v>0.49924974160622609</v>
      </c>
      <c r="AJ1108" s="27">
        <v>-6.3772155428855699</v>
      </c>
      <c r="AK1108" s="27">
        <v>9.5097816871543746</v>
      </c>
      <c r="AL1108" s="27">
        <v>5.5102399013270524</v>
      </c>
      <c r="AM1108" s="27">
        <v>7.0605416666014369</v>
      </c>
      <c r="AN1108" s="23">
        <v>0.88671201020097878</v>
      </c>
      <c r="AO1108" s="23">
        <v>0.25108257334970896</v>
      </c>
      <c r="AP1108" s="23">
        <v>7.8270610306887054</v>
      </c>
      <c r="AQ1108" s="24">
        <v>62.8</v>
      </c>
      <c r="AR1108" s="65" t="s">
        <v>73</v>
      </c>
      <c r="AS1108" s="157">
        <v>0.3</v>
      </c>
    </row>
    <row r="1109" spans="1:45" ht="18" customHeight="1" x14ac:dyDescent="0.25">
      <c r="A1109" s="16">
        <v>1108</v>
      </c>
      <c r="B1109" s="149" t="s">
        <v>1423</v>
      </c>
      <c r="C1109" s="149" t="s">
        <v>691</v>
      </c>
      <c r="D1109" s="4">
        <v>15.592400000000001</v>
      </c>
      <c r="E1109" s="151" t="s">
        <v>871</v>
      </c>
      <c r="F1109" s="151" t="s">
        <v>872</v>
      </c>
      <c r="G1109" s="4" t="s">
        <v>880</v>
      </c>
      <c r="H1109" s="70" t="s">
        <v>704</v>
      </c>
      <c r="I1109" s="20">
        <v>21439.087482999999</v>
      </c>
      <c r="J1109" s="20">
        <v>19145.657318000001</v>
      </c>
      <c r="K1109" s="20">
        <v>2293.4301649999989</v>
      </c>
      <c r="L1109" s="20">
        <v>-68.804147999999998</v>
      </c>
      <c r="M1109" s="20">
        <v>3053.8592950000002</v>
      </c>
      <c r="N1109" s="20">
        <v>3349.0197250000001</v>
      </c>
      <c r="O1109" s="153">
        <v>236.128344</v>
      </c>
      <c r="P1109" s="21">
        <v>51.488954208460534</v>
      </c>
      <c r="Q1109" s="20">
        <v>21732.675672000001</v>
      </c>
      <c r="R1109" s="20">
        <v>92175.273440999998</v>
      </c>
      <c r="S1109" s="20">
        <v>206431.20227899999</v>
      </c>
      <c r="T1109" s="20">
        <v>9068.5665499999996</v>
      </c>
      <c r="U1109" s="20">
        <v>236141.41470600001</v>
      </c>
      <c r="V1109" s="20">
        <v>54217.318100999997</v>
      </c>
      <c r="W1109" s="20">
        <v>180687.304328</v>
      </c>
      <c r="X1109" s="20">
        <v>0</v>
      </c>
      <c r="Y1109" s="20">
        <v>180687.304328</v>
      </c>
      <c r="Z1109" s="20">
        <v>55454.110377999998</v>
      </c>
      <c r="AA1109" s="21">
        <v>12092.04325730484</v>
      </c>
      <c r="AB1109" s="22">
        <v>0.10697424350819787</v>
      </c>
      <c r="AC1109" s="22">
        <v>1.1013917648651632E-2</v>
      </c>
      <c r="AD1109" s="23">
        <v>9.9994464881979174E-4</v>
      </c>
      <c r="AE1109" s="23">
        <v>4.2580855123352211E-3</v>
      </c>
      <c r="AF1109" s="24">
        <v>1.0966516140685518</v>
      </c>
      <c r="AG1109" s="27">
        <v>0.14247762479353465</v>
      </c>
      <c r="AH1109" s="27">
        <v>1.1424776247935347</v>
      </c>
      <c r="AI1109" s="27">
        <v>1.0221998014410489</v>
      </c>
      <c r="AJ1109" s="27">
        <v>0.83278326863345975</v>
      </c>
      <c r="AK1109" s="27">
        <v>0.88096181100548654</v>
      </c>
      <c r="AL1109" s="27">
        <v>0.23259044082709271</v>
      </c>
      <c r="AM1109" s="27">
        <v>2.364109847437796</v>
      </c>
      <c r="AN1109" s="23">
        <v>0.76516567224329834</v>
      </c>
      <c r="AO1109" s="23">
        <v>0</v>
      </c>
      <c r="AP1109" s="23">
        <v>3.2583212154402008</v>
      </c>
      <c r="AQ1109" s="24">
        <v>43.599999999999994</v>
      </c>
      <c r="AR1109" s="65" t="s">
        <v>80</v>
      </c>
      <c r="AS1109" s="157">
        <v>0</v>
      </c>
    </row>
    <row r="1110" spans="1:45" ht="18" customHeight="1" x14ac:dyDescent="0.25">
      <c r="A1110" s="16">
        <v>1109</v>
      </c>
      <c r="B1110" s="149" t="s">
        <v>1424</v>
      </c>
      <c r="C1110" s="149" t="s">
        <v>691</v>
      </c>
      <c r="D1110" s="4">
        <v>1902.0028240000001</v>
      </c>
      <c r="E1110" s="151" t="s">
        <v>848</v>
      </c>
      <c r="F1110" s="151" t="s">
        <v>886</v>
      </c>
      <c r="G1110" s="4" t="s">
        <v>882</v>
      </c>
      <c r="H1110" s="70" t="s">
        <v>704</v>
      </c>
      <c r="I1110" s="20">
        <v>9031433.4543190002</v>
      </c>
      <c r="J1110" s="20">
        <v>7097745.6536189998</v>
      </c>
      <c r="K1110" s="20">
        <v>1933687.8007000007</v>
      </c>
      <c r="L1110" s="20">
        <v>718367.42338299996</v>
      </c>
      <c r="M1110" s="20">
        <v>174744.57909499999</v>
      </c>
      <c r="N1110" s="20">
        <v>723694.39233099995</v>
      </c>
      <c r="O1110" s="153">
        <v>411572.39543999999</v>
      </c>
      <c r="P1110" s="21">
        <v>5106.7792380859264</v>
      </c>
      <c r="Q1110" s="20">
        <v>3095850.2667990001</v>
      </c>
      <c r="R1110" s="20">
        <v>2294815.164357</v>
      </c>
      <c r="S1110" s="20">
        <v>6002446.0929370001</v>
      </c>
      <c r="T1110" s="20">
        <v>1535194.578094</v>
      </c>
      <c r="U1110" s="20">
        <v>7707701.2482780004</v>
      </c>
      <c r="V1110" s="20">
        <v>3000025.220303</v>
      </c>
      <c r="W1110" s="20">
        <v>5012855.7091330001</v>
      </c>
      <c r="X1110" s="20">
        <v>150000</v>
      </c>
      <c r="Y1110" s="20">
        <v>5192635.0878069997</v>
      </c>
      <c r="Z1110" s="20">
        <v>2515066.1604709998</v>
      </c>
      <c r="AA1110" s="21">
        <v>31206.873427394868</v>
      </c>
      <c r="AB1110" s="22">
        <v>0.214106410735416</v>
      </c>
      <c r="AC1110" s="22">
        <v>4.5571104246267619E-2</v>
      </c>
      <c r="AD1110" s="23">
        <v>5.3397554236024727E-2</v>
      </c>
      <c r="AE1110" s="23">
        <v>0.16364277087761553</v>
      </c>
      <c r="AF1110" s="24">
        <v>4.1414411598860701</v>
      </c>
      <c r="AG1110" s="27">
        <v>0.19741050635091087</v>
      </c>
      <c r="AH1110" s="27">
        <v>1.1974105063509108</v>
      </c>
      <c r="AI1110" s="27">
        <v>0.57982834431927244</v>
      </c>
      <c r="AJ1110" s="27">
        <v>9.1264361518975523</v>
      </c>
      <c r="AK1110" s="27">
        <v>2.2926643868205612</v>
      </c>
      <c r="AL1110" s="27">
        <v>3.9355820872177212</v>
      </c>
      <c r="AM1110" s="27">
        <v>5.8829242776064605</v>
      </c>
      <c r="AN1110" s="23">
        <v>0.67369438961676165</v>
      </c>
      <c r="AO1110" s="23">
        <v>5.9640578191354342E-2</v>
      </c>
      <c r="AP1110" s="23">
        <v>2.0646117264901562</v>
      </c>
      <c r="AQ1110" s="24">
        <v>65.600000000000009</v>
      </c>
      <c r="AR1110" s="65" t="s">
        <v>71</v>
      </c>
      <c r="AS1110" s="157">
        <v>0.3</v>
      </c>
    </row>
    <row r="1111" spans="1:45" ht="18" customHeight="1" x14ac:dyDescent="0.25">
      <c r="A1111" s="16">
        <v>1110</v>
      </c>
      <c r="B1111" s="149" t="s">
        <v>1425</v>
      </c>
      <c r="C1111" s="149" t="s">
        <v>691</v>
      </c>
      <c r="D1111" s="4">
        <v>317.14620349999996</v>
      </c>
      <c r="E1111" s="151" t="s">
        <v>874</v>
      </c>
      <c r="F1111" s="151" t="s">
        <v>878</v>
      </c>
      <c r="G1111" s="4" t="s">
        <v>873</v>
      </c>
      <c r="H1111" s="70" t="s">
        <v>704</v>
      </c>
      <c r="I1111" s="20">
        <v>150234.37050600001</v>
      </c>
      <c r="J1111" s="20">
        <v>111906.13763700001</v>
      </c>
      <c r="K1111" s="20">
        <v>38328.232868999999</v>
      </c>
      <c r="L1111" s="20">
        <v>21436.579333999998</v>
      </c>
      <c r="M1111" s="20">
        <v>7808.5667320000002</v>
      </c>
      <c r="N1111" s="20">
        <v>23152.329955000001</v>
      </c>
      <c r="O1111" s="153">
        <v>13760.3668</v>
      </c>
      <c r="P1111" s="21">
        <v>776.64674210738269</v>
      </c>
      <c r="Q1111" s="20">
        <v>3468.9973049999999</v>
      </c>
      <c r="R1111" s="20">
        <v>13201.023471</v>
      </c>
      <c r="S1111" s="20">
        <v>64743.637146000001</v>
      </c>
      <c r="T1111" s="20">
        <v>272298.26714900002</v>
      </c>
      <c r="U1111" s="20">
        <v>338683.17051700002</v>
      </c>
      <c r="V1111" s="20">
        <v>16234.817974</v>
      </c>
      <c r="W1111" s="20">
        <v>33500.047135000001</v>
      </c>
      <c r="X1111" s="20">
        <v>112433.86861400001</v>
      </c>
      <c r="Y1111" s="20">
        <v>145933.91574900001</v>
      </c>
      <c r="Z1111" s="20">
        <v>192749.25476800001</v>
      </c>
      <c r="AA1111" s="21">
        <v>10878.93098599618</v>
      </c>
      <c r="AB1111" s="22">
        <v>0.25512293052453838</v>
      </c>
      <c r="AC1111" s="22">
        <v>9.1592667867240421E-2</v>
      </c>
      <c r="AD1111" s="23">
        <v>4.0629024403529689E-2</v>
      </c>
      <c r="AE1111" s="23">
        <v>7.1389987040740968E-2</v>
      </c>
      <c r="AF1111" s="24">
        <v>2.9649909835719646</v>
      </c>
      <c r="AG1111" s="27">
        <v>0.93264316569744432</v>
      </c>
      <c r="AH1111" s="27">
        <v>1.9326431656974443</v>
      </c>
      <c r="AI1111" s="27">
        <v>1.8290911530384628</v>
      </c>
      <c r="AJ1111" s="27">
        <v>4.8084861711828459</v>
      </c>
      <c r="AK1111" s="27">
        <v>32.258928963624548</v>
      </c>
      <c r="AL1111" s="27">
        <v>11.380509309451254</v>
      </c>
      <c r="AM1111" s="27">
        <v>0.55172723675025315</v>
      </c>
      <c r="AN1111" s="23">
        <v>0.43088623366266415</v>
      </c>
      <c r="AO1111" s="23">
        <v>0.58331674874348793</v>
      </c>
      <c r="AP1111" s="23">
        <v>0.75711792465631766</v>
      </c>
      <c r="AQ1111" s="24">
        <v>80</v>
      </c>
      <c r="AR1111" s="65" t="s">
        <v>64</v>
      </c>
      <c r="AS1111" s="157">
        <v>0.5</v>
      </c>
    </row>
    <row r="1112" spans="1:45" ht="18" customHeight="1" x14ac:dyDescent="0.25">
      <c r="A1112" s="16">
        <v>1111</v>
      </c>
      <c r="B1112" s="149" t="s">
        <v>1426</v>
      </c>
      <c r="C1112" s="149" t="s">
        <v>691</v>
      </c>
      <c r="D1112" s="4">
        <v>544.315608</v>
      </c>
      <c r="E1112" s="151" t="s">
        <v>829</v>
      </c>
      <c r="F1112" s="151" t="s">
        <v>866</v>
      </c>
      <c r="G1112" s="4" t="s">
        <v>867</v>
      </c>
      <c r="H1112" s="70" t="s">
        <v>704</v>
      </c>
      <c r="I1112" s="20">
        <v>2980023.781428</v>
      </c>
      <c r="J1112" s="20">
        <v>2513676.6086820001</v>
      </c>
      <c r="K1112" s="20">
        <v>466347.17274599982</v>
      </c>
      <c r="L1112" s="20">
        <v>80869.953179000004</v>
      </c>
      <c r="M1112" s="20">
        <v>18449.202087999998</v>
      </c>
      <c r="N1112" s="20">
        <v>84807.665594999999</v>
      </c>
      <c r="O1112" s="153">
        <v>55327.374594000001</v>
      </c>
      <c r="P1112" s="21">
        <v>1829.6089482142856</v>
      </c>
      <c r="Q1112" s="20">
        <v>588845.14039700001</v>
      </c>
      <c r="R1112" s="20">
        <v>365729.74731200002</v>
      </c>
      <c r="S1112" s="20">
        <v>1101996.0620309999</v>
      </c>
      <c r="T1112" s="20">
        <v>387550.52082600002</v>
      </c>
      <c r="U1112" s="20">
        <v>1569492.367727</v>
      </c>
      <c r="V1112" s="20">
        <v>394680.90291399998</v>
      </c>
      <c r="W1112" s="20">
        <v>956106.54274199996</v>
      </c>
      <c r="X1112" s="20">
        <v>159377.97628500001</v>
      </c>
      <c r="Y1112" s="20">
        <v>1194869.4936520001</v>
      </c>
      <c r="Z1112" s="20">
        <v>374622.874075</v>
      </c>
      <c r="AA1112" s="21">
        <v>12388.322555390212</v>
      </c>
      <c r="AB1112" s="22">
        <v>0.15649109099476063</v>
      </c>
      <c r="AC1112" s="22">
        <v>1.8566084921472551E-2</v>
      </c>
      <c r="AD1112" s="23">
        <v>3.5251764030001152E-2</v>
      </c>
      <c r="AE1112" s="23">
        <v>0.14768819103908584</v>
      </c>
      <c r="AF1112" s="24">
        <v>4.5968202413567711</v>
      </c>
      <c r="AG1112" s="27">
        <v>0.15258709439494697</v>
      </c>
      <c r="AH1112" s="27">
        <v>1.152587094394947</v>
      </c>
      <c r="AI1112" s="27">
        <v>0.53670893220994398</v>
      </c>
      <c r="AJ1112" s="27">
        <v>20.426578934191422</v>
      </c>
      <c r="AK1112" s="27">
        <v>4.2688245792217572</v>
      </c>
      <c r="AL1112" s="27">
        <v>8.1481580410952308</v>
      </c>
      <c r="AM1112" s="27">
        <v>7.6893814387775059</v>
      </c>
      <c r="AN1112" s="23">
        <v>0.76130952798608165</v>
      </c>
      <c r="AO1112" s="23">
        <v>0.42543578439658314</v>
      </c>
      <c r="AP1112" s="23">
        <v>3.189526257846139</v>
      </c>
      <c r="AQ1112" s="24">
        <v>72.399999999999991</v>
      </c>
      <c r="AR1112" s="65" t="s">
        <v>68</v>
      </c>
      <c r="AS1112" s="157">
        <v>0.3</v>
      </c>
    </row>
    <row r="1113" spans="1:45" ht="18" customHeight="1" x14ac:dyDescent="0.25">
      <c r="A1113" s="16">
        <v>1112</v>
      </c>
      <c r="B1113" s="149" t="s">
        <v>1427</v>
      </c>
      <c r="C1113" s="149" t="s">
        <v>691</v>
      </c>
      <c r="D1113" s="4">
        <v>54.050000000000004</v>
      </c>
      <c r="E1113" s="151" t="s">
        <v>844</v>
      </c>
      <c r="F1113" s="151" t="s">
        <v>1074</v>
      </c>
      <c r="G1113" s="4" t="s">
        <v>854</v>
      </c>
      <c r="H1113" s="70" t="s">
        <v>704</v>
      </c>
      <c r="I1113" s="20">
        <v>182469.84180900001</v>
      </c>
      <c r="J1113" s="20">
        <v>164307.15244899999</v>
      </c>
      <c r="K1113" s="20">
        <v>18162.689359999993</v>
      </c>
      <c r="L1113" s="20">
        <v>6554.4758320000001</v>
      </c>
      <c r="M1113" s="20">
        <v>459.98413099999999</v>
      </c>
      <c r="N1113" s="20">
        <v>7713.6981610000003</v>
      </c>
      <c r="O1113" s="153">
        <v>5727.5360380000002</v>
      </c>
      <c r="P1113" s="21">
        <v>996.09322399999996</v>
      </c>
      <c r="Q1113" s="20">
        <v>128.835688</v>
      </c>
      <c r="R1113" s="20">
        <v>39139.113476999999</v>
      </c>
      <c r="S1113" s="20">
        <v>84774.283381000001</v>
      </c>
      <c r="T1113" s="20">
        <v>101643.20959100001</v>
      </c>
      <c r="U1113" s="20">
        <v>186757.85271899999</v>
      </c>
      <c r="V1113" s="20">
        <v>0</v>
      </c>
      <c r="W1113" s="20">
        <v>44051.475480000001</v>
      </c>
      <c r="X1113" s="20">
        <v>0</v>
      </c>
      <c r="Y1113" s="20">
        <v>44051.475480000001</v>
      </c>
      <c r="Z1113" s="20">
        <v>142706.37723799999</v>
      </c>
      <c r="AA1113" s="21">
        <v>24818.500389217392</v>
      </c>
      <c r="AB1113" s="22">
        <v>9.9538034230400418E-2</v>
      </c>
      <c r="AC1113" s="22">
        <v>3.138894614703118E-2</v>
      </c>
      <c r="AD1113" s="23">
        <v>3.0668247437058392E-2</v>
      </c>
      <c r="AE1113" s="23">
        <v>4.013510922814504E-2</v>
      </c>
      <c r="AF1113" s="24">
        <v>16.769487556517468</v>
      </c>
      <c r="AG1113" s="27">
        <v>0.92443686521893542</v>
      </c>
      <c r="AH1113" s="27">
        <v>1.9244368652189354</v>
      </c>
      <c r="AI1113" s="27">
        <v>1.9215122029551595</v>
      </c>
      <c r="AJ1113" s="27">
        <v>4.4807775105438941</v>
      </c>
      <c r="AK1113" s="27">
        <v>1275.3232819232508</v>
      </c>
      <c r="AL1113" s="27">
        <v>4.6620841812430918</v>
      </c>
      <c r="AM1113" s="27">
        <v>1.795199527280146</v>
      </c>
      <c r="AN1113" s="23">
        <v>0.23587482313946301</v>
      </c>
      <c r="AO1113" s="23">
        <v>0</v>
      </c>
      <c r="AP1113" s="23">
        <v>0.308686103120204</v>
      </c>
      <c r="AQ1113" s="24">
        <v>81.2</v>
      </c>
      <c r="AR1113" s="65" t="s">
        <v>64</v>
      </c>
      <c r="AS1113" s="157">
        <v>0.5</v>
      </c>
    </row>
    <row r="1114" spans="1:45" ht="18" customHeight="1" x14ac:dyDescent="0.25">
      <c r="A1114" s="16">
        <v>1113</v>
      </c>
      <c r="B1114" s="149" t="s">
        <v>1428</v>
      </c>
      <c r="C1114" s="149" t="s">
        <v>691</v>
      </c>
      <c r="D1114" s="4">
        <v>33.25</v>
      </c>
      <c r="E1114" s="151" t="s">
        <v>848</v>
      </c>
      <c r="F1114" s="151" t="s">
        <v>849</v>
      </c>
      <c r="G1114" s="4" t="s">
        <v>847</v>
      </c>
      <c r="H1114" s="70" t="s">
        <v>704</v>
      </c>
      <c r="I1114" s="20">
        <v>178369.743327</v>
      </c>
      <c r="J1114" s="20">
        <v>172011.894764</v>
      </c>
      <c r="K1114" s="20">
        <v>6357.8485629999959</v>
      </c>
      <c r="L1114" s="20">
        <v>-1470.2359630000001</v>
      </c>
      <c r="M1114" s="20">
        <v>530.75001499999985</v>
      </c>
      <c r="N1114" s="20">
        <v>4319.1839469999995</v>
      </c>
      <c r="O1114" s="153">
        <v>1837.0495599999999</v>
      </c>
      <c r="P1114" s="21">
        <v>524.87130285714284</v>
      </c>
      <c r="Q1114" s="20">
        <v>3232.8743439999998</v>
      </c>
      <c r="R1114" s="20">
        <v>49885.673919000001</v>
      </c>
      <c r="S1114" s="20">
        <v>68077.836125000002</v>
      </c>
      <c r="T1114" s="20">
        <v>40183.188287999998</v>
      </c>
      <c r="U1114" s="20">
        <v>164941.683777</v>
      </c>
      <c r="V1114" s="20">
        <v>7257.82</v>
      </c>
      <c r="W1114" s="20">
        <v>121591.172383</v>
      </c>
      <c r="X1114" s="20">
        <v>3638.6120000000001</v>
      </c>
      <c r="Y1114" s="20">
        <v>125229.78438300001</v>
      </c>
      <c r="Z1114" s="20">
        <v>39711.899394</v>
      </c>
      <c r="AA1114" s="21">
        <v>11346.256969714286</v>
      </c>
      <c r="AB1114" s="22">
        <v>3.5644209855392003E-2</v>
      </c>
      <c r="AC1114" s="22">
        <v>1.0299109735400533E-2</v>
      </c>
      <c r="AD1114" s="23">
        <v>1.1137570066786017E-2</v>
      </c>
      <c r="AE1114" s="23">
        <v>4.6259423196402347E-2</v>
      </c>
      <c r="AF1114" s="24">
        <v>8.1378875646381292</v>
      </c>
      <c r="AG1114" s="27">
        <v>-0.44010872836589121</v>
      </c>
      <c r="AH1114" s="27">
        <v>0.55989127163410879</v>
      </c>
      <c r="AI1114" s="27">
        <v>0.5333032037617409</v>
      </c>
      <c r="AJ1114" s="27">
        <v>-3.3331830119325545</v>
      </c>
      <c r="AK1114" s="27">
        <v>53.207108121366566</v>
      </c>
      <c r="AL1114" s="27">
        <v>3.5755704857595232</v>
      </c>
      <c r="AM1114" s="27">
        <v>4.4389146537749218</v>
      </c>
      <c r="AN1114" s="23">
        <v>0.75923672849314305</v>
      </c>
      <c r="AO1114" s="23">
        <v>9.1625232122484468E-2</v>
      </c>
      <c r="AP1114" s="23">
        <v>3.153457434522025</v>
      </c>
      <c r="AQ1114" s="24">
        <v>50.8</v>
      </c>
      <c r="AR1114" s="65" t="s">
        <v>78</v>
      </c>
      <c r="AS1114" s="157">
        <v>0.2</v>
      </c>
    </row>
    <row r="1115" spans="1:45" ht="18" customHeight="1" x14ac:dyDescent="0.25">
      <c r="A1115" s="16">
        <v>1114</v>
      </c>
      <c r="B1115" s="149" t="s">
        <v>1429</v>
      </c>
      <c r="C1115" s="149" t="s">
        <v>691</v>
      </c>
      <c r="D1115" s="4">
        <v>51107.033790000001</v>
      </c>
      <c r="E1115" s="151" t="s">
        <v>833</v>
      </c>
      <c r="F1115" s="151" t="s">
        <v>835</v>
      </c>
      <c r="G1115" s="4" t="s">
        <v>836</v>
      </c>
      <c r="H1115" s="70" t="s">
        <v>709</v>
      </c>
      <c r="I1115" s="20">
        <v>17006475.612957001</v>
      </c>
      <c r="J1115" s="20">
        <v>9388082.2636309993</v>
      </c>
      <c r="K1115" s="20">
        <v>7618393.3493259996</v>
      </c>
      <c r="L1115" s="20">
        <v>3540289.9667270002</v>
      </c>
      <c r="M1115" s="20">
        <v>180421.924187</v>
      </c>
      <c r="N1115" s="20">
        <v>4074827.142372</v>
      </c>
      <c r="O1115" s="153">
        <v>3367089.3395329998</v>
      </c>
      <c r="P1115" s="21">
        <v>4776.5240714069332</v>
      </c>
      <c r="Q1115" s="20">
        <v>1215429.3527830001</v>
      </c>
      <c r="R1115" s="20">
        <v>291484.77882100001</v>
      </c>
      <c r="S1115" s="20">
        <v>3633456.4288579999</v>
      </c>
      <c r="T1115" s="20">
        <v>3403456.3653859999</v>
      </c>
      <c r="U1115" s="20">
        <v>17052805.203719001</v>
      </c>
      <c r="V1115" s="20">
        <v>3279081.0685310001</v>
      </c>
      <c r="W1115" s="20">
        <v>5917949.7508129999</v>
      </c>
      <c r="X1115" s="20">
        <v>41142.136775999999</v>
      </c>
      <c r="Y1115" s="20">
        <v>6171592.7319160001</v>
      </c>
      <c r="Z1115" s="20">
        <v>10881212.471803</v>
      </c>
      <c r="AA1115" s="21">
        <v>15435.99472916539</v>
      </c>
      <c r="AB1115" s="22">
        <v>0.44797014517938394</v>
      </c>
      <c r="AC1115" s="22">
        <v>0.19798866127016115</v>
      </c>
      <c r="AD1115" s="23">
        <v>0.19745075952657221</v>
      </c>
      <c r="AE1115" s="23">
        <v>0.30944063892312529</v>
      </c>
      <c r="AF1115" s="24">
        <v>22.5849888295649</v>
      </c>
      <c r="AG1115" s="27">
        <v>-0.386027833649848</v>
      </c>
      <c r="AH1115" s="27">
        <v>0.61397216635015206</v>
      </c>
      <c r="AI1115" s="27">
        <v>0.40859202559853003</v>
      </c>
      <c r="AJ1115" s="27">
        <v>-7.4443096197818495</v>
      </c>
      <c r="AK1115" s="27">
        <v>7.7240871648647156</v>
      </c>
      <c r="AL1115" s="27">
        <v>58.344300795893801</v>
      </c>
      <c r="AM1115" s="27">
        <v>4.9968249294796605</v>
      </c>
      <c r="AN1115" s="23">
        <v>0.3619107037339554</v>
      </c>
      <c r="AO1115" s="23">
        <v>3.7810250358233113E-3</v>
      </c>
      <c r="AP1115" s="23">
        <v>0.56717877239404524</v>
      </c>
      <c r="AQ1115" s="24">
        <v>83.199999999999989</v>
      </c>
      <c r="AR1115" s="65" t="s">
        <v>64</v>
      </c>
      <c r="AS1115" s="157">
        <v>0.5</v>
      </c>
    </row>
    <row r="1116" spans="1:45" ht="18" customHeight="1" x14ac:dyDescent="0.25">
      <c r="A1116" s="16">
        <v>1115</v>
      </c>
      <c r="B1116" s="149" t="s">
        <v>1430</v>
      </c>
      <c r="C1116" s="149" t="s">
        <v>691</v>
      </c>
      <c r="D1116" s="4">
        <v>19.599999999999998</v>
      </c>
      <c r="E1116" s="151" t="s">
        <v>844</v>
      </c>
      <c r="F1116" s="151" t="s">
        <v>845</v>
      </c>
      <c r="G1116" s="4" t="s">
        <v>904</v>
      </c>
      <c r="H1116" s="70" t="s">
        <v>704</v>
      </c>
      <c r="I1116" s="20">
        <v>35736.592629999999</v>
      </c>
      <c r="J1116" s="20">
        <v>29505.213283000001</v>
      </c>
      <c r="K1116" s="20">
        <v>6231.3793469999973</v>
      </c>
      <c r="L1116" s="20">
        <v>1921.7649220000001</v>
      </c>
      <c r="M1116" s="20">
        <v>2131.2937609999999</v>
      </c>
      <c r="N1116" s="20">
        <v>1530.5514269999999</v>
      </c>
      <c r="O1116" s="153">
        <v>-600.74233400000003</v>
      </c>
      <c r="P1116" s="21">
        <v>-171.64066685714286</v>
      </c>
      <c r="Q1116" s="20">
        <v>1298.656585</v>
      </c>
      <c r="R1116" s="20">
        <v>12180.822826</v>
      </c>
      <c r="S1116" s="20">
        <v>29987.52591</v>
      </c>
      <c r="T1116" s="20">
        <v>12450.93021</v>
      </c>
      <c r="U1116" s="20">
        <v>44175.571939000001</v>
      </c>
      <c r="V1116" s="20">
        <v>23395.778297000001</v>
      </c>
      <c r="W1116" s="20">
        <v>53831.157481000002</v>
      </c>
      <c r="X1116" s="20">
        <v>0</v>
      </c>
      <c r="Y1116" s="20">
        <v>57674.274380000003</v>
      </c>
      <c r="Z1116" s="20">
        <v>-13498.702440999999</v>
      </c>
      <c r="AA1116" s="21">
        <v>-3856.7721259999998</v>
      </c>
      <c r="AB1116" s="22">
        <v>0.17436971150318639</v>
      </c>
      <c r="AC1116" s="22">
        <v>-1.6810285754431199E-2</v>
      </c>
      <c r="AD1116" s="23">
        <v>-1.3598971278278802E-2</v>
      </c>
      <c r="AE1116" s="23">
        <v>4.4503709643628264E-2</v>
      </c>
      <c r="AF1116" s="24">
        <v>0.71813255169567403</v>
      </c>
      <c r="AG1116" s="27">
        <v>-0.44293365936661755</v>
      </c>
      <c r="AH1116" s="27">
        <v>0.55706634063338245</v>
      </c>
      <c r="AI1116" s="27">
        <v>0.53294171382300093</v>
      </c>
      <c r="AJ1116" s="27">
        <v>-1.4987898350796907</v>
      </c>
      <c r="AK1116" s="27">
        <v>22.719796460278221</v>
      </c>
      <c r="AL1116" s="27">
        <v>2.9338406067051679</v>
      </c>
      <c r="AM1116" s="27">
        <v>2.8701945980950123</v>
      </c>
      <c r="AN1116" s="23">
        <v>1.3055693870730125</v>
      </c>
      <c r="AO1116" s="23">
        <v>0</v>
      </c>
      <c r="AP1116" s="23">
        <v>-4.2725791335931858</v>
      </c>
      <c r="AQ1116" s="24">
        <v>46</v>
      </c>
      <c r="AR1116" s="65" t="s">
        <v>78</v>
      </c>
      <c r="AS1116" s="157">
        <v>0.2</v>
      </c>
    </row>
    <row r="1117" spans="1:45" ht="18" customHeight="1" x14ac:dyDescent="0.25">
      <c r="A1117" s="16">
        <v>1116</v>
      </c>
      <c r="B1117" s="149" t="s">
        <v>1431</v>
      </c>
      <c r="C1117" s="149" t="s">
        <v>691</v>
      </c>
      <c r="D1117" s="4">
        <v>25</v>
      </c>
      <c r="E1117" s="151" t="s">
        <v>844</v>
      </c>
      <c r="F1117" s="151" t="s">
        <v>845</v>
      </c>
      <c r="G1117" s="4" t="s">
        <v>904</v>
      </c>
      <c r="H1117" s="70" t="s">
        <v>704</v>
      </c>
      <c r="I1117" s="20">
        <v>221575.51456000001</v>
      </c>
      <c r="J1117" s="20">
        <v>216774.95473100001</v>
      </c>
      <c r="K1117" s="20">
        <v>4800.5598289999934</v>
      </c>
      <c r="L1117" s="20">
        <v>-2366.883147</v>
      </c>
      <c r="M1117" s="20">
        <v>4639.569109</v>
      </c>
      <c r="N1117" s="20">
        <v>7215.1025260000006</v>
      </c>
      <c r="O1117" s="153">
        <v>1366.9760670000001</v>
      </c>
      <c r="P1117" s="21">
        <v>546.79042679999998</v>
      </c>
      <c r="Q1117" s="20">
        <v>110647.200124</v>
      </c>
      <c r="R1117" s="20">
        <v>94491.416129999998</v>
      </c>
      <c r="S1117" s="20">
        <v>290865.986439</v>
      </c>
      <c r="T1117" s="20">
        <v>9100.2881280000001</v>
      </c>
      <c r="U1117" s="20">
        <v>312592.14941000001</v>
      </c>
      <c r="V1117" s="20">
        <v>113736.296705</v>
      </c>
      <c r="W1117" s="20">
        <v>270347.23697999999</v>
      </c>
      <c r="X1117" s="20">
        <v>0</v>
      </c>
      <c r="Y1117" s="20">
        <v>270347.23697999999</v>
      </c>
      <c r="Z1117" s="20">
        <v>42244.912429999997</v>
      </c>
      <c r="AA1117" s="21">
        <v>16897.964972000002</v>
      </c>
      <c r="AB1117" s="22">
        <v>2.1665570036169583E-2</v>
      </c>
      <c r="AC1117" s="22">
        <v>6.1693462371711621E-3</v>
      </c>
      <c r="AD1117" s="23">
        <v>4.373033902419143E-3</v>
      </c>
      <c r="AE1117" s="23">
        <v>3.2358359583892743E-2</v>
      </c>
      <c r="AF1117" s="24">
        <v>1.5551234083363237</v>
      </c>
      <c r="AG1117" s="27">
        <v>7.5897759075370053E-2</v>
      </c>
      <c r="AH1117" s="27">
        <v>1.07589775907537</v>
      </c>
      <c r="AI1117" s="27">
        <v>0.6666196715312922</v>
      </c>
      <c r="AJ1117" s="27">
        <v>10.798685124682962</v>
      </c>
      <c r="AK1117" s="27">
        <v>1.9591544520608282</v>
      </c>
      <c r="AL1117" s="27">
        <v>2.3449274403418765</v>
      </c>
      <c r="AM1117" s="27">
        <v>24.348186721500692</v>
      </c>
      <c r="AN1117" s="23">
        <v>0.86485613119288218</v>
      </c>
      <c r="AO1117" s="23">
        <v>0</v>
      </c>
      <c r="AP1117" s="23">
        <v>6.3995217750295144</v>
      </c>
      <c r="AQ1117" s="24">
        <v>56.8</v>
      </c>
      <c r="AR1117" s="65" t="s">
        <v>75</v>
      </c>
      <c r="AS1117" s="157">
        <v>0.2</v>
      </c>
    </row>
    <row r="1118" spans="1:45" ht="18" customHeight="1" x14ac:dyDescent="0.25">
      <c r="A1118" s="16">
        <v>1117</v>
      </c>
      <c r="B1118" s="149" t="s">
        <v>1432</v>
      </c>
      <c r="C1118" s="149" t="s">
        <v>691</v>
      </c>
      <c r="D1118" s="4">
        <v>10.799999999999999</v>
      </c>
      <c r="E1118" s="151" t="s">
        <v>844</v>
      </c>
      <c r="F1118" s="151" t="s">
        <v>1074</v>
      </c>
      <c r="G1118" s="4" t="s">
        <v>854</v>
      </c>
      <c r="H1118" s="70" t="s">
        <v>704</v>
      </c>
      <c r="I1118" s="20">
        <v>53307.403267000002</v>
      </c>
      <c r="J1118" s="20">
        <v>41187.455356999999</v>
      </c>
      <c r="K1118" s="20">
        <v>12119.947909999999</v>
      </c>
      <c r="L1118" s="20">
        <v>4364.1091649999998</v>
      </c>
      <c r="M1118" s="20">
        <v>1528.826325</v>
      </c>
      <c r="N1118" s="20">
        <v>4647.3085350000001</v>
      </c>
      <c r="O1118" s="153">
        <v>2494.7857680000002</v>
      </c>
      <c r="P1118" s="21">
        <v>2078.9881399999999</v>
      </c>
      <c r="Q1118" s="20">
        <v>19796.251885999998</v>
      </c>
      <c r="R1118" s="20">
        <v>560.24901699999998</v>
      </c>
      <c r="S1118" s="20">
        <v>23385.755612000001</v>
      </c>
      <c r="T1118" s="20">
        <v>21557.355178000002</v>
      </c>
      <c r="U1118" s="20">
        <v>48887.152277000001</v>
      </c>
      <c r="V1118" s="20">
        <v>8189.9130839999998</v>
      </c>
      <c r="W1118" s="20">
        <v>30375.168559000002</v>
      </c>
      <c r="X1118" s="20">
        <v>4843.131832</v>
      </c>
      <c r="Y1118" s="20">
        <v>35218.300390999997</v>
      </c>
      <c r="Z1118" s="20">
        <v>13668.851886</v>
      </c>
      <c r="AA1118" s="21">
        <v>11390.709905</v>
      </c>
      <c r="AB1118" s="22">
        <v>0.22735956297280127</v>
      </c>
      <c r="AC1118" s="22">
        <v>4.6799986776778518E-2</v>
      </c>
      <c r="AD1118" s="23">
        <v>5.1031521612555149E-2</v>
      </c>
      <c r="AE1118" s="23">
        <v>0.18251611684776728</v>
      </c>
      <c r="AF1118" s="24">
        <v>3.0397884043499839</v>
      </c>
      <c r="AG1118" s="27">
        <v>-0.23010285304010517</v>
      </c>
      <c r="AH1118" s="27">
        <v>0.76989714695989486</v>
      </c>
      <c r="AI1118" s="27">
        <v>0.11817230640310147</v>
      </c>
      <c r="AJ1118" s="27">
        <v>-7.6268784905434197</v>
      </c>
      <c r="AK1118" s="27">
        <v>2.0805683618386346</v>
      </c>
      <c r="AL1118" s="27">
        <v>95.149481122605891</v>
      </c>
      <c r="AM1118" s="27">
        <v>2.4728174132141212</v>
      </c>
      <c r="AN1118" s="23">
        <v>0.72039991594211128</v>
      </c>
      <c r="AO1118" s="23">
        <v>0.35431884641024342</v>
      </c>
      <c r="AP1118" s="23">
        <v>2.5765368360653254</v>
      </c>
      <c r="AQ1118" s="24">
        <v>61.2</v>
      </c>
      <c r="AR1118" s="65" t="s">
        <v>73</v>
      </c>
      <c r="AS1118" s="157">
        <v>0.3</v>
      </c>
    </row>
    <row r="1119" spans="1:45" ht="18" customHeight="1" x14ac:dyDescent="0.25">
      <c r="A1119" s="16">
        <v>1118</v>
      </c>
      <c r="B1119" s="149" t="s">
        <v>1433</v>
      </c>
      <c r="C1119" s="149" t="s">
        <v>691</v>
      </c>
      <c r="D1119" s="4">
        <v>468.46555749999999</v>
      </c>
      <c r="E1119" s="151" t="s">
        <v>833</v>
      </c>
      <c r="F1119" s="151" t="s">
        <v>834</v>
      </c>
      <c r="G1119" s="4" t="s">
        <v>836</v>
      </c>
      <c r="H1119" s="70" t="s">
        <v>704</v>
      </c>
      <c r="I1119" s="20">
        <v>1054742.4161720001</v>
      </c>
      <c r="J1119" s="20">
        <v>833916.24505899998</v>
      </c>
      <c r="K1119" s="20">
        <v>220826.17111299999</v>
      </c>
      <c r="L1119" s="20">
        <v>101245.320828</v>
      </c>
      <c r="M1119" s="20">
        <v>62109.299132</v>
      </c>
      <c r="N1119" s="20">
        <v>99745.81272300001</v>
      </c>
      <c r="O1119" s="153">
        <v>29523.494863</v>
      </c>
      <c r="P1119" s="21">
        <v>535.68443254336796</v>
      </c>
      <c r="Q1119" s="20">
        <v>246436.30880500001</v>
      </c>
      <c r="R1119" s="20">
        <v>100471.182484</v>
      </c>
      <c r="S1119" s="20">
        <v>409453.441215</v>
      </c>
      <c r="T1119" s="20">
        <v>1074174.3763959999</v>
      </c>
      <c r="U1119" s="20">
        <v>1502063.8619540001</v>
      </c>
      <c r="V1119" s="20">
        <v>247420.803472</v>
      </c>
      <c r="W1119" s="20">
        <v>362749.38286499999</v>
      </c>
      <c r="X1119" s="20">
        <v>461608.646473</v>
      </c>
      <c r="Y1119" s="20">
        <v>824358.02933799999</v>
      </c>
      <c r="Z1119" s="20">
        <v>677705.83261599997</v>
      </c>
      <c r="AA1119" s="21">
        <v>12296.527428776875</v>
      </c>
      <c r="AB1119" s="22">
        <v>0.20936502384577391</v>
      </c>
      <c r="AC1119" s="22">
        <v>2.7991189517294915E-2</v>
      </c>
      <c r="AD1119" s="23">
        <v>1.9655286043959257E-2</v>
      </c>
      <c r="AE1119" s="23">
        <v>4.3563878960635315E-2</v>
      </c>
      <c r="AF1119" s="24">
        <v>1.6059722797871485</v>
      </c>
      <c r="AG1119" s="27">
        <v>0.12875020759823397</v>
      </c>
      <c r="AH1119" s="27">
        <v>1.1287502075982341</v>
      </c>
      <c r="AI1119" s="27">
        <v>0.44939327290507919</v>
      </c>
      <c r="AJ1119" s="27">
        <v>22.58352814369503</v>
      </c>
      <c r="AK1119" s="27">
        <v>3.3839017030516425</v>
      </c>
      <c r="AL1119" s="27">
        <v>10.497959614837493</v>
      </c>
      <c r="AM1119" s="27">
        <v>0.98190986430974392</v>
      </c>
      <c r="AN1119" s="23">
        <v>0.54881689801498301</v>
      </c>
      <c r="AO1119" s="23">
        <v>0.68113423886460123</v>
      </c>
      <c r="AP1119" s="23">
        <v>1.2163950635571639</v>
      </c>
      <c r="AQ1119" s="24">
        <v>66.8</v>
      </c>
      <c r="AR1119" s="65" t="s">
        <v>71</v>
      </c>
      <c r="AS1119" s="157">
        <v>0.3</v>
      </c>
    </row>
    <row r="1120" spans="1:45" ht="18" customHeight="1" x14ac:dyDescent="0.25">
      <c r="A1120" s="16">
        <v>1119</v>
      </c>
      <c r="B1120" s="149" t="s">
        <v>1434</v>
      </c>
      <c r="C1120" s="149" t="s">
        <v>691</v>
      </c>
      <c r="D1120" s="4">
        <v>147.63038399999999</v>
      </c>
      <c r="E1120" s="151" t="s">
        <v>829</v>
      </c>
      <c r="F1120" s="151" t="s">
        <v>866</v>
      </c>
      <c r="G1120" s="4" t="s">
        <v>867</v>
      </c>
      <c r="H1120" s="70" t="s">
        <v>704</v>
      </c>
      <c r="I1120" s="20">
        <v>947366.80365599995</v>
      </c>
      <c r="J1120" s="20">
        <v>863210.65761700005</v>
      </c>
      <c r="K1120" s="20">
        <v>84156.146038999956</v>
      </c>
      <c r="L1120" s="20">
        <v>16880.973170000001</v>
      </c>
      <c r="M1120" s="20">
        <v>6840.4468059999999</v>
      </c>
      <c r="N1120" s="20">
        <v>38870.400330999997</v>
      </c>
      <c r="O1120" s="153">
        <v>23668.061347999999</v>
      </c>
      <c r="P1120" s="21">
        <v>2164.3161762554246</v>
      </c>
      <c r="Q1120" s="20">
        <v>60213.568991</v>
      </c>
      <c r="R1120" s="20">
        <v>111740.043321</v>
      </c>
      <c r="S1120" s="20">
        <v>304637.96151200001</v>
      </c>
      <c r="T1120" s="20">
        <v>165375.31584</v>
      </c>
      <c r="U1120" s="20">
        <v>488373.242852</v>
      </c>
      <c r="V1120" s="20">
        <v>154282.17458200001</v>
      </c>
      <c r="W1120" s="20">
        <v>283064.87052200001</v>
      </c>
      <c r="X1120" s="20">
        <v>12834.270837</v>
      </c>
      <c r="Y1120" s="20">
        <v>297566.87891000003</v>
      </c>
      <c r="Z1120" s="20">
        <v>190806.363942</v>
      </c>
      <c r="AA1120" s="21">
        <v>17448.209802238271</v>
      </c>
      <c r="AB1120" s="22">
        <v>8.883163914360466E-2</v>
      </c>
      <c r="AC1120" s="22">
        <v>2.4982996297381505E-2</v>
      </c>
      <c r="AD1120" s="23">
        <v>4.8463059134409896E-2</v>
      </c>
      <c r="AE1120" s="23">
        <v>0.12404230581740164</v>
      </c>
      <c r="AF1120" s="24">
        <v>5.6824358749351553</v>
      </c>
      <c r="AG1120" s="27">
        <v>7.6212533721394152E-2</v>
      </c>
      <c r="AH1120" s="27">
        <v>1.0762125337213941</v>
      </c>
      <c r="AI1120" s="27">
        <v>0.86349249933507077</v>
      </c>
      <c r="AJ1120" s="27">
        <v>43.914282107053779</v>
      </c>
      <c r="AK1120" s="27">
        <v>14.335816196944286</v>
      </c>
      <c r="AL1120" s="27">
        <v>8.4783106888052853</v>
      </c>
      <c r="AM1120" s="27">
        <v>5.7285865114995387</v>
      </c>
      <c r="AN1120" s="23">
        <v>0.60930217464877934</v>
      </c>
      <c r="AO1120" s="23">
        <v>6.7263326923945127E-2</v>
      </c>
      <c r="AP1120" s="23">
        <v>1.5595228207401528</v>
      </c>
      <c r="AQ1120" s="24">
        <v>77.199999999999989</v>
      </c>
      <c r="AR1120" s="65" t="s">
        <v>66</v>
      </c>
      <c r="AS1120" s="157">
        <v>0.5</v>
      </c>
    </row>
    <row r="1121" spans="1:45" ht="18" customHeight="1" x14ac:dyDescent="0.25">
      <c r="A1121" s="16">
        <v>1120</v>
      </c>
      <c r="B1121" s="149" t="s">
        <v>1435</v>
      </c>
      <c r="C1121" s="149" t="s">
        <v>691</v>
      </c>
      <c r="D1121" s="4">
        <v>6.2264032</v>
      </c>
      <c r="E1121" s="151" t="s">
        <v>869</v>
      </c>
      <c r="F1121" s="151" t="s">
        <v>891</v>
      </c>
      <c r="G1121" s="4" t="s">
        <v>892</v>
      </c>
      <c r="H1121" s="70" t="s">
        <v>704</v>
      </c>
      <c r="I1121" s="20">
        <v>317043.9828</v>
      </c>
      <c r="J1121" s="20">
        <v>247900.53130500001</v>
      </c>
      <c r="K1121" s="20">
        <v>69143.451494999987</v>
      </c>
      <c r="L1121" s="20">
        <v>36694.322121999998</v>
      </c>
      <c r="M1121" s="20">
        <v>3337.6389810000001</v>
      </c>
      <c r="N1121" s="20">
        <v>39396.935652999993</v>
      </c>
      <c r="O1121" s="153">
        <v>28879.239418000001</v>
      </c>
      <c r="P1121" s="21">
        <v>7421.1035785154418</v>
      </c>
      <c r="Q1121" s="20">
        <v>46721.538344000001</v>
      </c>
      <c r="R1121" s="20">
        <v>32555.349193999999</v>
      </c>
      <c r="S1121" s="20">
        <v>108598.261205</v>
      </c>
      <c r="T1121" s="20">
        <v>87237.932172000001</v>
      </c>
      <c r="U1121" s="20">
        <v>197335.32175599999</v>
      </c>
      <c r="V1121" s="20">
        <v>17430.12098</v>
      </c>
      <c r="W1121" s="20">
        <v>69159.699120999998</v>
      </c>
      <c r="X1121" s="20">
        <v>26196.388999999999</v>
      </c>
      <c r="Y1121" s="20">
        <v>95356.088120999993</v>
      </c>
      <c r="Z1121" s="20">
        <v>101979.233635</v>
      </c>
      <c r="AA1121" s="21">
        <v>26205.622825068571</v>
      </c>
      <c r="AB1121" s="22">
        <v>0.21808788447695462</v>
      </c>
      <c r="AC1121" s="22">
        <v>9.1089063299516437E-2</v>
      </c>
      <c r="AD1121" s="23">
        <v>0.14634602239992509</v>
      </c>
      <c r="AE1121" s="23">
        <v>0.28318745286283892</v>
      </c>
      <c r="AF1121" s="24">
        <v>11.803833751125522</v>
      </c>
      <c r="AG1121" s="27">
        <v>0.5702535231536987</v>
      </c>
      <c r="AH1121" s="27">
        <v>1.5702535231536987</v>
      </c>
      <c r="AI1121" s="27">
        <v>0.89469334955813085</v>
      </c>
      <c r="AJ1121" s="27">
        <v>8.0389336235111593</v>
      </c>
      <c r="AK1121" s="27">
        <v>5.3059154319741166</v>
      </c>
      <c r="AL1121" s="27">
        <v>9.7386141033447036</v>
      </c>
      <c r="AM1121" s="27">
        <v>3.6342445872617652</v>
      </c>
      <c r="AN1121" s="23">
        <v>0.48321855039669648</v>
      </c>
      <c r="AO1121" s="23">
        <v>0.25687964172942374</v>
      </c>
      <c r="AP1121" s="23">
        <v>0.9350539783647982</v>
      </c>
      <c r="AQ1121" s="24">
        <v>94.399999999999991</v>
      </c>
      <c r="AR1121" s="65" t="s">
        <v>61</v>
      </c>
      <c r="AS1121" s="157">
        <v>0.5</v>
      </c>
    </row>
    <row r="1122" spans="1:45" ht="18" customHeight="1" x14ac:dyDescent="0.25">
      <c r="A1122" s="16">
        <v>1121</v>
      </c>
      <c r="B1122" s="149" t="s">
        <v>1436</v>
      </c>
      <c r="C1122" s="149" t="s">
        <v>691</v>
      </c>
      <c r="D1122" s="4">
        <v>1641.1999999999998</v>
      </c>
      <c r="E1122" s="151" t="s">
        <v>829</v>
      </c>
      <c r="F1122" s="151" t="s">
        <v>898</v>
      </c>
      <c r="G1122" s="4" t="s">
        <v>900</v>
      </c>
      <c r="H1122" s="70" t="s">
        <v>704</v>
      </c>
      <c r="I1122" s="20">
        <v>982078.50163900002</v>
      </c>
      <c r="J1122" s="20">
        <v>765400.70008700003</v>
      </c>
      <c r="K1122" s="20">
        <v>216677.80155200002</v>
      </c>
      <c r="L1122" s="20">
        <v>58316.530541</v>
      </c>
      <c r="M1122" s="20">
        <v>5471.2135680000001</v>
      </c>
      <c r="N1122" s="20">
        <v>61333.305440999997</v>
      </c>
      <c r="O1122" s="153">
        <v>38152.850399000003</v>
      </c>
      <c r="P1122" s="21">
        <v>867.11023634090907</v>
      </c>
      <c r="Q1122" s="20">
        <v>313877.67928400001</v>
      </c>
      <c r="R1122" s="20">
        <v>169061.912163</v>
      </c>
      <c r="S1122" s="20">
        <v>580511.33574200002</v>
      </c>
      <c r="T1122" s="20">
        <v>220254.997194</v>
      </c>
      <c r="U1122" s="20">
        <v>858749.07989000005</v>
      </c>
      <c r="V1122" s="20">
        <v>124588.92217799999</v>
      </c>
      <c r="W1122" s="20">
        <v>237108.08895599999</v>
      </c>
      <c r="X1122" s="20">
        <v>870</v>
      </c>
      <c r="Y1122" s="20">
        <v>238178.08895599999</v>
      </c>
      <c r="Z1122" s="20">
        <v>620570.990934</v>
      </c>
      <c r="AA1122" s="21">
        <v>14103.886157590909</v>
      </c>
      <c r="AB1122" s="22">
        <v>0.22063185497939769</v>
      </c>
      <c r="AC1122" s="22">
        <v>3.8849084197776808E-2</v>
      </c>
      <c r="AD1122" s="23">
        <v>4.4428403234955574E-2</v>
      </c>
      <c r="AE1122" s="23">
        <v>6.1480235067993529E-2</v>
      </c>
      <c r="AF1122" s="24">
        <v>11.21018302040444</v>
      </c>
      <c r="AG1122" s="27">
        <v>1.448298319547104</v>
      </c>
      <c r="AH1122" s="27">
        <v>2.4482983195471042</v>
      </c>
      <c r="AI1122" s="27">
        <v>1.1245236618961534</v>
      </c>
      <c r="AJ1122" s="27">
        <v>2.8598404669452813</v>
      </c>
      <c r="AK1122" s="27">
        <v>2.4385317931271469</v>
      </c>
      <c r="AL1122" s="27">
        <v>5.8089873057400121</v>
      </c>
      <c r="AM1122" s="27">
        <v>4.458825062543248</v>
      </c>
      <c r="AN1122" s="23">
        <v>0.27735469479223079</v>
      </c>
      <c r="AO1122" s="23">
        <v>1.401934690325426E-3</v>
      </c>
      <c r="AP1122" s="23">
        <v>0.38380474181934665</v>
      </c>
      <c r="AQ1122" s="24">
        <v>73.2</v>
      </c>
      <c r="AR1122" s="65" t="s">
        <v>68</v>
      </c>
      <c r="AS1122" s="157">
        <v>0.3</v>
      </c>
    </row>
    <row r="1123" spans="1:45" ht="18" customHeight="1" x14ac:dyDescent="0.25">
      <c r="A1123" s="16">
        <v>1122</v>
      </c>
      <c r="B1123" s="149" t="s">
        <v>1437</v>
      </c>
      <c r="C1123" s="149" t="s">
        <v>691</v>
      </c>
      <c r="D1123" s="4">
        <v>186</v>
      </c>
      <c r="E1123" s="151" t="s">
        <v>844</v>
      </c>
      <c r="F1123" s="151" t="s">
        <v>845</v>
      </c>
      <c r="G1123" s="4" t="s">
        <v>904</v>
      </c>
      <c r="H1123" s="70" t="s">
        <v>704</v>
      </c>
      <c r="I1123" s="20">
        <v>16342.434176000001</v>
      </c>
      <c r="J1123" s="20">
        <v>14636.847739000001</v>
      </c>
      <c r="K1123" s="20">
        <v>1705.5864369999993</v>
      </c>
      <c r="L1123" s="20">
        <v>-4013.7089169999999</v>
      </c>
      <c r="M1123" s="20">
        <v>0</v>
      </c>
      <c r="N1123" s="20">
        <v>-2943.6927030000002</v>
      </c>
      <c r="O1123" s="153">
        <v>-2943.6927030000002</v>
      </c>
      <c r="P1123" s="21">
        <v>-158.2630485483871</v>
      </c>
      <c r="Q1123" s="20">
        <v>5650.156755</v>
      </c>
      <c r="R1123" s="20">
        <v>12379.933029</v>
      </c>
      <c r="S1123" s="20">
        <v>46527.451604000002</v>
      </c>
      <c r="T1123" s="20">
        <v>72891.613253999996</v>
      </c>
      <c r="U1123" s="20">
        <v>187374.49402499999</v>
      </c>
      <c r="V1123" s="20">
        <v>0</v>
      </c>
      <c r="W1123" s="20">
        <v>10773.918749</v>
      </c>
      <c r="X1123" s="20">
        <v>0</v>
      </c>
      <c r="Y1123" s="20">
        <v>11457.517709</v>
      </c>
      <c r="Z1123" s="20">
        <v>175916.97631599999</v>
      </c>
      <c r="AA1123" s="21">
        <v>9457.9019524731175</v>
      </c>
      <c r="AB1123" s="22">
        <v>0.1043655075267044</v>
      </c>
      <c r="AC1123" s="22">
        <v>-0.18012571880650541</v>
      </c>
      <c r="AD1123" s="23">
        <v>-1.5710210284048825E-2</v>
      </c>
      <c r="AE1123" s="23">
        <v>-1.6733420302269406E-2</v>
      </c>
      <c r="AF1123" s="24">
        <v>0</v>
      </c>
      <c r="AG1123" s="27">
        <v>3.3185263122871169</v>
      </c>
      <c r="AH1123" s="27">
        <v>4.3185263122871174</v>
      </c>
      <c r="AI1123" s="27">
        <v>3.794097189826505</v>
      </c>
      <c r="AJ1123" s="27">
        <v>0.45708585616636688</v>
      </c>
      <c r="AK1123" s="27">
        <v>2.5905206481302305</v>
      </c>
      <c r="AL1123" s="27">
        <v>1.3200745220283372</v>
      </c>
      <c r="AM1123" s="27">
        <v>0.22420184499213555</v>
      </c>
      <c r="AN1123" s="23">
        <v>6.1147691251250601E-2</v>
      </c>
      <c r="AO1123" s="23">
        <v>0</v>
      </c>
      <c r="AP1123" s="23">
        <v>6.513025603861472E-2</v>
      </c>
      <c r="AQ1123" s="24">
        <v>67.2</v>
      </c>
      <c r="AR1123" s="65" t="s">
        <v>71</v>
      </c>
      <c r="AS1123" s="157">
        <v>0.3</v>
      </c>
    </row>
    <row r="1124" spans="1:45" ht="18" customHeight="1" x14ac:dyDescent="0.25">
      <c r="A1124" s="16">
        <v>1123</v>
      </c>
      <c r="B1124" s="149" t="s">
        <v>951</v>
      </c>
      <c r="C1124" s="149" t="s">
        <v>691</v>
      </c>
      <c r="D1124" s="4">
        <v>157.50443170000003</v>
      </c>
      <c r="E1124" s="151" t="s">
        <v>871</v>
      </c>
      <c r="F1124" s="151" t="s">
        <v>872</v>
      </c>
      <c r="G1124" s="4" t="s">
        <v>880</v>
      </c>
      <c r="H1124" s="70" t="s">
        <v>704</v>
      </c>
      <c r="I1124" s="20">
        <v>627226.90219699999</v>
      </c>
      <c r="J1124" s="20">
        <v>567599.81303900003</v>
      </c>
      <c r="K1124" s="20">
        <v>59627.089157999959</v>
      </c>
      <c r="L1124" s="20">
        <v>36324.182491</v>
      </c>
      <c r="M1124" s="20">
        <v>2038.310682</v>
      </c>
      <c r="N1124" s="20">
        <v>38431.272573000002</v>
      </c>
      <c r="O1124" s="153">
        <v>28404.462090000001</v>
      </c>
      <c r="P1124" s="21">
        <v>4021.5979815315891</v>
      </c>
      <c r="Q1124" s="20">
        <v>3931.3535400000001</v>
      </c>
      <c r="R1124" s="20">
        <v>127674.256811</v>
      </c>
      <c r="S1124" s="20">
        <v>230037.23196999999</v>
      </c>
      <c r="T1124" s="20">
        <v>29719.606195</v>
      </c>
      <c r="U1124" s="20">
        <v>263354.27555700002</v>
      </c>
      <c r="V1124" s="20">
        <v>0</v>
      </c>
      <c r="W1124" s="20">
        <v>97879.161068000001</v>
      </c>
      <c r="X1124" s="20">
        <v>0</v>
      </c>
      <c r="Y1124" s="20">
        <v>97930.161068000001</v>
      </c>
      <c r="Z1124" s="20">
        <v>165424.114489</v>
      </c>
      <c r="AA1124" s="21">
        <v>23421.294964773362</v>
      </c>
      <c r="AB1124" s="22">
        <v>9.5064623263356504E-2</v>
      </c>
      <c r="AC1124" s="22">
        <v>4.5285784124544301E-2</v>
      </c>
      <c r="AD1124" s="23">
        <v>0.10785646836347709</v>
      </c>
      <c r="AE1124" s="23">
        <v>0.17170690124436952</v>
      </c>
      <c r="AF1124" s="24">
        <v>18.854472437582999</v>
      </c>
      <c r="AG1124" s="27">
        <v>1.350216628953177</v>
      </c>
      <c r="AH1124" s="27">
        <v>2.3502166289531767</v>
      </c>
      <c r="AI1124" s="27">
        <v>2.3100512505712683</v>
      </c>
      <c r="AJ1124" s="27">
        <v>4.7460355460402521</v>
      </c>
      <c r="AK1124" s="27">
        <v>144.37770789726534</v>
      </c>
      <c r="AL1124" s="27">
        <v>4.9127123812085518</v>
      </c>
      <c r="AM1124" s="27">
        <v>21.104818754379192</v>
      </c>
      <c r="AN1124" s="23">
        <v>0.37185711475872407</v>
      </c>
      <c r="AO1124" s="23">
        <v>0</v>
      </c>
      <c r="AP1124" s="23">
        <v>0.59199447051906051</v>
      </c>
      <c r="AQ1124" s="24">
        <v>76</v>
      </c>
      <c r="AR1124" s="65" t="s">
        <v>66</v>
      </c>
      <c r="AS1124" s="157">
        <v>0.5</v>
      </c>
    </row>
    <row r="1125" spans="1:45" ht="18" customHeight="1" x14ac:dyDescent="0.25">
      <c r="A1125" s="16">
        <v>1124</v>
      </c>
      <c r="B1125" s="149" t="s">
        <v>1438</v>
      </c>
      <c r="C1125" s="149" t="s">
        <v>691</v>
      </c>
      <c r="D1125" s="4">
        <v>62.64</v>
      </c>
      <c r="E1125" s="151" t="s">
        <v>848</v>
      </c>
      <c r="F1125" s="151" t="s">
        <v>849</v>
      </c>
      <c r="G1125" s="4" t="s">
        <v>847</v>
      </c>
      <c r="H1125" s="70" t="s">
        <v>704</v>
      </c>
      <c r="I1125" s="20">
        <v>315924.740231</v>
      </c>
      <c r="J1125" s="20">
        <v>265191.83689199999</v>
      </c>
      <c r="K1125" s="20">
        <v>50732.903338999997</v>
      </c>
      <c r="L1125" s="20">
        <v>8167.7362970000004</v>
      </c>
      <c r="M1125" s="20">
        <v>4114.9405820000002</v>
      </c>
      <c r="N1125" s="20">
        <v>7764.6399290000008</v>
      </c>
      <c r="O1125" s="153">
        <v>2714.7534959999998</v>
      </c>
      <c r="P1125" s="21">
        <v>251.36606444444445</v>
      </c>
      <c r="Q1125" s="20">
        <v>4539.0190540000003</v>
      </c>
      <c r="R1125" s="20">
        <v>140861.83882100001</v>
      </c>
      <c r="S1125" s="20">
        <v>161786.40423099999</v>
      </c>
      <c r="T1125" s="20">
        <v>115020.15711</v>
      </c>
      <c r="U1125" s="20">
        <v>285140.27305700001</v>
      </c>
      <c r="V1125" s="20">
        <v>65558.704547000001</v>
      </c>
      <c r="W1125" s="20">
        <v>159329.259169</v>
      </c>
      <c r="X1125" s="20">
        <v>0</v>
      </c>
      <c r="Y1125" s="20">
        <v>174025.94644500001</v>
      </c>
      <c r="Z1125" s="20">
        <v>111114.326612</v>
      </c>
      <c r="AA1125" s="21">
        <v>10288.363575185185</v>
      </c>
      <c r="AB1125" s="22">
        <v>0.16058540810037469</v>
      </c>
      <c r="AC1125" s="22">
        <v>8.5930386269052802E-3</v>
      </c>
      <c r="AD1125" s="23">
        <v>9.5207648744073271E-3</v>
      </c>
      <c r="AE1125" s="23">
        <v>2.4432074411787102E-2</v>
      </c>
      <c r="AF1125" s="24">
        <v>1.8869385290676843</v>
      </c>
      <c r="AG1125" s="27">
        <v>1.5421806859678614E-2</v>
      </c>
      <c r="AH1125" s="27">
        <v>1.0154218068596785</v>
      </c>
      <c r="AI1125" s="27">
        <v>0.98693351112747107</v>
      </c>
      <c r="AJ1125" s="27">
        <v>128.5739068143794</v>
      </c>
      <c r="AK1125" s="27">
        <v>58.424922596061869</v>
      </c>
      <c r="AL1125" s="27">
        <v>2.2427986378373275</v>
      </c>
      <c r="AM1125" s="27">
        <v>2.7466902164710492</v>
      </c>
      <c r="AN1125" s="23">
        <v>0.61031696638030475</v>
      </c>
      <c r="AO1125" s="23">
        <v>0</v>
      </c>
      <c r="AP1125" s="23">
        <v>1.5661881932892507</v>
      </c>
      <c r="AQ1125" s="24">
        <v>64</v>
      </c>
      <c r="AR1125" s="65" t="s">
        <v>73</v>
      </c>
      <c r="AS1125" s="157">
        <v>0.3</v>
      </c>
    </row>
    <row r="1126" spans="1:45" ht="18" customHeight="1" x14ac:dyDescent="0.25">
      <c r="A1126" s="16">
        <v>1125</v>
      </c>
      <c r="B1126" s="149" t="s">
        <v>1439</v>
      </c>
      <c r="C1126" s="149" t="s">
        <v>691</v>
      </c>
      <c r="D1126" s="4">
        <v>247.49812999999997</v>
      </c>
      <c r="E1126" s="151" t="s">
        <v>829</v>
      </c>
      <c r="F1126" s="151" t="s">
        <v>866</v>
      </c>
      <c r="G1126" s="4" t="s">
        <v>867</v>
      </c>
      <c r="H1126" s="70" t="s">
        <v>704</v>
      </c>
      <c r="I1126" s="20">
        <v>2456311.8664810001</v>
      </c>
      <c r="J1126" s="20">
        <v>2212319.653136</v>
      </c>
      <c r="K1126" s="20">
        <v>243992.21334500008</v>
      </c>
      <c r="L1126" s="20">
        <v>42303.900766999999</v>
      </c>
      <c r="M1126" s="20">
        <v>4531.3160269999998</v>
      </c>
      <c r="N1126" s="20">
        <v>44501.955535000001</v>
      </c>
      <c r="O1126" s="153">
        <v>31430.345646999998</v>
      </c>
      <c r="P1126" s="21">
        <v>3492.2870136129918</v>
      </c>
      <c r="Q1126" s="20">
        <v>286241.18767499999</v>
      </c>
      <c r="R1126" s="20">
        <v>204364.39493800001</v>
      </c>
      <c r="S1126" s="20">
        <v>733073.20152700006</v>
      </c>
      <c r="T1126" s="20">
        <v>27903.425668</v>
      </c>
      <c r="U1126" s="20">
        <v>877995.152917</v>
      </c>
      <c r="V1126" s="20">
        <v>151312.91432899999</v>
      </c>
      <c r="W1126" s="20">
        <v>644205.90539500001</v>
      </c>
      <c r="X1126" s="20">
        <v>0</v>
      </c>
      <c r="Y1126" s="20">
        <v>646095.62321300001</v>
      </c>
      <c r="Z1126" s="20">
        <v>231899.52970399999</v>
      </c>
      <c r="AA1126" s="21">
        <v>25766.809094113156</v>
      </c>
      <c r="AB1126" s="22">
        <v>9.9332750321542845E-2</v>
      </c>
      <c r="AC1126" s="22">
        <v>1.2795747183368955E-2</v>
      </c>
      <c r="AD1126" s="23">
        <v>3.579785781570393E-2</v>
      </c>
      <c r="AE1126" s="23">
        <v>0.13553432250215497</v>
      </c>
      <c r="AF1126" s="24">
        <v>9.8209781153716911</v>
      </c>
      <c r="AG1126" s="27">
        <v>0.13794858970985427</v>
      </c>
      <c r="AH1126" s="27">
        <v>1.1379485897098542</v>
      </c>
      <c r="AI1126" s="27">
        <v>0.69361676151978369</v>
      </c>
      <c r="AJ1126" s="27">
        <v>27.640222819792889</v>
      </c>
      <c r="AK1126" s="27">
        <v>7.7288655455408515</v>
      </c>
      <c r="AL1126" s="27">
        <v>12.019275017187779</v>
      </c>
      <c r="AM1126" s="27">
        <v>88.029043304812916</v>
      </c>
      <c r="AN1126" s="23">
        <v>0.73587607068951288</v>
      </c>
      <c r="AO1126" s="23">
        <v>0</v>
      </c>
      <c r="AP1126" s="23">
        <v>2.7861014812651241</v>
      </c>
      <c r="AQ1126" s="24">
        <v>71.599999999999994</v>
      </c>
      <c r="AR1126" s="65" t="s">
        <v>68</v>
      </c>
      <c r="AS1126" s="157">
        <v>0.3</v>
      </c>
    </row>
    <row r="1127" spans="1:45" ht="18" customHeight="1" x14ac:dyDescent="0.25">
      <c r="A1127" s="16">
        <v>1126</v>
      </c>
      <c r="B1127" s="149" t="s">
        <v>1440</v>
      </c>
      <c r="C1127" s="149" t="s">
        <v>691</v>
      </c>
      <c r="D1127" s="4">
        <v>453.59999999999997</v>
      </c>
      <c r="E1127" s="151" t="s">
        <v>795</v>
      </c>
      <c r="F1127" s="151" t="s">
        <v>851</v>
      </c>
      <c r="G1127" s="4" t="s">
        <v>850</v>
      </c>
      <c r="H1127" s="70" t="s">
        <v>704</v>
      </c>
      <c r="I1127" s="20">
        <v>173500.42337</v>
      </c>
      <c r="J1127" s="20">
        <v>64849.490919000003</v>
      </c>
      <c r="K1127" s="20">
        <v>108650.932451</v>
      </c>
      <c r="L1127" s="20">
        <v>93391.820873999997</v>
      </c>
      <c r="M1127" s="20">
        <v>406.433739</v>
      </c>
      <c r="N1127" s="20">
        <v>134202.999251</v>
      </c>
      <c r="O1127" s="153">
        <v>109534.703081</v>
      </c>
      <c r="P1127" s="21">
        <v>9127.891923416666</v>
      </c>
      <c r="Q1127" s="20">
        <v>0</v>
      </c>
      <c r="R1127" s="20">
        <v>2851.1860879999999</v>
      </c>
      <c r="S1127" s="20">
        <v>622872.08861700003</v>
      </c>
      <c r="T1127" s="20">
        <v>72633.195472000007</v>
      </c>
      <c r="U1127" s="20">
        <v>942224.68981100002</v>
      </c>
      <c r="V1127" s="20">
        <v>0</v>
      </c>
      <c r="W1127" s="20">
        <v>117896.88585799999</v>
      </c>
      <c r="X1127" s="20">
        <v>0</v>
      </c>
      <c r="Y1127" s="20">
        <v>728271.53235200001</v>
      </c>
      <c r="Z1127" s="20">
        <v>213953.15745900001</v>
      </c>
      <c r="AA1127" s="21">
        <v>17829.42978825</v>
      </c>
      <c r="AB1127" s="22">
        <v>0.6262286301128811</v>
      </c>
      <c r="AC1127" s="22">
        <v>0.63132239653047251</v>
      </c>
      <c r="AD1127" s="23">
        <v>0.11625114929112233</v>
      </c>
      <c r="AE1127" s="23">
        <v>0.51195646926589622</v>
      </c>
      <c r="AF1127" s="24">
        <v>330.19650283265486</v>
      </c>
      <c r="AG1127" s="27">
        <v>4.28319373394827</v>
      </c>
      <c r="AH1127" s="27">
        <v>5.2831937339482709</v>
      </c>
      <c r="AI1127" s="27">
        <v>5.2831937339482709</v>
      </c>
      <c r="AJ1127" s="27">
        <v>0.34358206585602041</v>
      </c>
      <c r="AK1127" s="27">
        <v>100</v>
      </c>
      <c r="AL1127" s="27">
        <v>60.852016674823226</v>
      </c>
      <c r="AM1127" s="27">
        <v>2.3887207803886885</v>
      </c>
      <c r="AN1127" s="23">
        <v>0.77292766813198588</v>
      </c>
      <c r="AO1127" s="23">
        <v>0</v>
      </c>
      <c r="AP1127" s="23">
        <v>3.4038830789003858</v>
      </c>
      <c r="AQ1127" s="24">
        <v>86</v>
      </c>
      <c r="AR1127" s="65" t="s">
        <v>64</v>
      </c>
      <c r="AS1127" s="157">
        <v>0.5</v>
      </c>
    </row>
    <row r="1128" spans="1:45" ht="18" customHeight="1" x14ac:dyDescent="0.25">
      <c r="A1128" s="16">
        <v>1127</v>
      </c>
      <c r="B1128" s="149" t="s">
        <v>1441</v>
      </c>
      <c r="C1128" s="149" t="s">
        <v>691</v>
      </c>
      <c r="D1128" s="4">
        <v>298.67560000000003</v>
      </c>
      <c r="E1128" s="151" t="s">
        <v>844</v>
      </c>
      <c r="F1128" s="151" t="s">
        <v>1074</v>
      </c>
      <c r="G1128" s="4" t="s">
        <v>854</v>
      </c>
      <c r="H1128" s="70" t="s">
        <v>704</v>
      </c>
      <c r="I1128" s="20">
        <v>65092.085550999996</v>
      </c>
      <c r="J1128" s="20">
        <v>55439.920478</v>
      </c>
      <c r="K1128" s="20">
        <v>9652.1650730000019</v>
      </c>
      <c r="L1128" s="20">
        <v>-72.487500999999995</v>
      </c>
      <c r="M1128" s="20">
        <v>0</v>
      </c>
      <c r="N1128" s="20">
        <v>68.609241999999995</v>
      </c>
      <c r="O1128" s="153">
        <v>34.583509999999997</v>
      </c>
      <c r="P1128" s="21">
        <v>1087.5317610062891</v>
      </c>
      <c r="Q1128" s="20">
        <v>61.825405000000003</v>
      </c>
      <c r="R1128" s="20">
        <v>8441.7906860000003</v>
      </c>
      <c r="S1128" s="20">
        <v>31692.848152999999</v>
      </c>
      <c r="T1128" s="20">
        <v>198463.27448399999</v>
      </c>
      <c r="U1128" s="20">
        <v>230962.29288399999</v>
      </c>
      <c r="V1128" s="20">
        <v>0</v>
      </c>
      <c r="W1128" s="20">
        <v>17962.951916999999</v>
      </c>
      <c r="X1128" s="20">
        <v>0</v>
      </c>
      <c r="Y1128" s="20">
        <v>17962.951916999999</v>
      </c>
      <c r="Z1128" s="20">
        <v>212999.340967</v>
      </c>
      <c r="AA1128" s="21">
        <v>6698092.4832389932</v>
      </c>
      <c r="AB1128" s="22">
        <v>0.14828477212390867</v>
      </c>
      <c r="AC1128" s="22">
        <v>5.3130130502430483E-4</v>
      </c>
      <c r="AD1128" s="23">
        <v>1.4973660664760306E-4</v>
      </c>
      <c r="AE1128" s="23">
        <v>1.6236439907745077E-4</v>
      </c>
      <c r="AF1128" s="24">
        <v>100</v>
      </c>
      <c r="AG1128" s="27">
        <v>0.76434520893006086</v>
      </c>
      <c r="AH1128" s="27">
        <v>1.7643452089300609</v>
      </c>
      <c r="AI1128" s="27">
        <v>1.7609033801434744</v>
      </c>
      <c r="AJ1128" s="27">
        <v>4.7409014920540722</v>
      </c>
      <c r="AK1128" s="27">
        <v>896.71746554672791</v>
      </c>
      <c r="AL1128" s="27">
        <v>7.7106964590995775</v>
      </c>
      <c r="AM1128" s="27">
        <v>0.32798050783067012</v>
      </c>
      <c r="AN1128" s="23">
        <v>7.7774392056377054E-2</v>
      </c>
      <c r="AO1128" s="23">
        <v>0</v>
      </c>
      <c r="AP1128" s="23">
        <v>8.4333368523346747E-2</v>
      </c>
      <c r="AQ1128" s="24">
        <v>79.2</v>
      </c>
      <c r="AR1128" s="65" t="s">
        <v>66</v>
      </c>
      <c r="AS1128" s="157">
        <v>0.5</v>
      </c>
    </row>
    <row r="1129" spans="1:45" ht="18" customHeight="1" x14ac:dyDescent="0.25">
      <c r="A1129" s="16">
        <v>1128</v>
      </c>
      <c r="B1129" s="149" t="s">
        <v>1442</v>
      </c>
      <c r="C1129" s="149" t="s">
        <v>691</v>
      </c>
      <c r="D1129" s="4">
        <v>30.330415500000001</v>
      </c>
      <c r="E1129" s="151" t="s">
        <v>848</v>
      </c>
      <c r="F1129" s="151" t="s">
        <v>849</v>
      </c>
      <c r="G1129" s="4" t="s">
        <v>847</v>
      </c>
      <c r="H1129" s="70" t="s">
        <v>704</v>
      </c>
      <c r="I1129" s="20">
        <v>85595.588629000005</v>
      </c>
      <c r="J1129" s="20">
        <v>70309.330124</v>
      </c>
      <c r="K1129" s="20">
        <v>15286.258504999994</v>
      </c>
      <c r="L1129" s="20">
        <v>653.95486200000005</v>
      </c>
      <c r="M1129" s="20">
        <v>1183.2794019999999</v>
      </c>
      <c r="N1129" s="20">
        <v>5324.3042450000003</v>
      </c>
      <c r="O1129" s="153">
        <v>2811.737063</v>
      </c>
      <c r="P1129" s="21">
        <v>509.86950200204137</v>
      </c>
      <c r="Q1129" s="20">
        <v>24533.479671000001</v>
      </c>
      <c r="R1129" s="20">
        <v>16570.423899000001</v>
      </c>
      <c r="S1129" s="20">
        <v>61659.457233000001</v>
      </c>
      <c r="T1129" s="20">
        <v>32416.417713999999</v>
      </c>
      <c r="U1129" s="20">
        <v>100043.275947</v>
      </c>
      <c r="V1129" s="20">
        <v>13877.270334999999</v>
      </c>
      <c r="W1129" s="20">
        <v>47348.914607999999</v>
      </c>
      <c r="X1129" s="20">
        <v>509.88</v>
      </c>
      <c r="Y1129" s="20">
        <v>48226.105923000003</v>
      </c>
      <c r="Z1129" s="20">
        <v>51817.170023999999</v>
      </c>
      <c r="AA1129" s="21">
        <v>9396.3247925832056</v>
      </c>
      <c r="AB1129" s="22">
        <v>0.17858698970172127</v>
      </c>
      <c r="AC1129" s="22">
        <v>3.2849088463974607E-2</v>
      </c>
      <c r="AD1129" s="23">
        <v>2.810520783515302E-2</v>
      </c>
      <c r="AE1129" s="23">
        <v>5.4262651968405386E-2</v>
      </c>
      <c r="AF1129" s="24">
        <v>4.4996171115636479</v>
      </c>
      <c r="AG1129" s="27">
        <v>0.30223591698936464</v>
      </c>
      <c r="AH1129" s="27">
        <v>1.3022359169893647</v>
      </c>
      <c r="AI1129" s="27">
        <v>0.78409352926808706</v>
      </c>
      <c r="AJ1129" s="27">
        <v>5.9812958091098238</v>
      </c>
      <c r="AK1129" s="27">
        <v>2.8658523400212861</v>
      </c>
      <c r="AL1129" s="27">
        <v>5.1655642095049581</v>
      </c>
      <c r="AM1129" s="27">
        <v>2.6405011616083969</v>
      </c>
      <c r="AN1129" s="23">
        <v>0.482052446468754</v>
      </c>
      <c r="AO1129" s="23">
        <v>9.8399816077149801E-3</v>
      </c>
      <c r="AP1129" s="23">
        <v>0.93069740977099413</v>
      </c>
      <c r="AQ1129" s="24">
        <v>74.400000000000006</v>
      </c>
      <c r="AR1129" s="65" t="s">
        <v>68</v>
      </c>
      <c r="AS1129" s="157">
        <v>0.3</v>
      </c>
    </row>
    <row r="1130" spans="1:45" ht="18" customHeight="1" x14ac:dyDescent="0.25">
      <c r="A1130" s="16">
        <v>1129</v>
      </c>
      <c r="B1130" s="149" t="s">
        <v>1443</v>
      </c>
      <c r="C1130" s="149" t="s">
        <v>691</v>
      </c>
      <c r="D1130" s="4">
        <v>1434.1141499999999</v>
      </c>
      <c r="E1130" s="151" t="s">
        <v>844</v>
      </c>
      <c r="F1130" s="151" t="s">
        <v>845</v>
      </c>
      <c r="G1130" s="4" t="s">
        <v>904</v>
      </c>
      <c r="H1130" s="70" t="s">
        <v>704</v>
      </c>
      <c r="I1130" s="20">
        <v>1387853.1848259999</v>
      </c>
      <c r="J1130" s="20">
        <v>1291853.8611099999</v>
      </c>
      <c r="K1130" s="20">
        <v>95999.323716000072</v>
      </c>
      <c r="L1130" s="20">
        <v>-3656.1320529999998</v>
      </c>
      <c r="M1130" s="20">
        <v>16960.595337999999</v>
      </c>
      <c r="N1130" s="20">
        <v>24236.024388999998</v>
      </c>
      <c r="O1130" s="153">
        <v>5348.7460940000001</v>
      </c>
      <c r="P1130" s="21">
        <v>37.669480877376465</v>
      </c>
      <c r="Q1130" s="20">
        <v>310029.11248200003</v>
      </c>
      <c r="R1130" s="20">
        <v>589617.61664699996</v>
      </c>
      <c r="S1130" s="20">
        <v>1441402.6454429999</v>
      </c>
      <c r="T1130" s="20">
        <v>839054.21092600003</v>
      </c>
      <c r="U1130" s="20">
        <v>2459582.0780850002</v>
      </c>
      <c r="V1130" s="20">
        <v>287779.76504999999</v>
      </c>
      <c r="W1130" s="20">
        <v>914638.40219000005</v>
      </c>
      <c r="X1130" s="20">
        <v>1335.9876589999999</v>
      </c>
      <c r="Y1130" s="20">
        <v>1047001.761736</v>
      </c>
      <c r="Z1130" s="20">
        <v>1412580.316349</v>
      </c>
      <c r="AA1130" s="21">
        <v>9948.3442061602273</v>
      </c>
      <c r="AB1130" s="22">
        <v>6.9171094439672912E-2</v>
      </c>
      <c r="AC1130" s="22">
        <v>3.8539711206344866E-3</v>
      </c>
      <c r="AD1130" s="23">
        <v>2.1746564758531933E-3</v>
      </c>
      <c r="AE1130" s="23">
        <v>3.7865075932988642E-3</v>
      </c>
      <c r="AF1130" s="24">
        <v>1.4289607119332357</v>
      </c>
      <c r="AG1130" s="27">
        <v>0.57592622613671307</v>
      </c>
      <c r="AH1130" s="27">
        <v>1.5759262261367131</v>
      </c>
      <c r="AI1130" s="27">
        <v>1.2369626403746568</v>
      </c>
      <c r="AJ1130" s="27">
        <v>2.6346761432693282</v>
      </c>
      <c r="AK1130" s="27">
        <v>4.1668792029490573</v>
      </c>
      <c r="AL1130" s="27">
        <v>2.3538190611032883</v>
      </c>
      <c r="AM1130" s="27">
        <v>1.6540685533230712</v>
      </c>
      <c r="AN1130" s="23">
        <v>0.42568279020441652</v>
      </c>
      <c r="AO1130" s="23">
        <v>9.4577819295474548E-4</v>
      </c>
      <c r="AP1130" s="23">
        <v>0.74119803994020961</v>
      </c>
      <c r="AQ1130" s="24">
        <v>75.199999999999989</v>
      </c>
      <c r="AR1130" s="65" t="s">
        <v>66</v>
      </c>
      <c r="AS1130" s="157">
        <v>0.5</v>
      </c>
    </row>
    <row r="1131" spans="1:45" ht="18" customHeight="1" x14ac:dyDescent="0.25">
      <c r="A1131" s="16">
        <v>1130</v>
      </c>
      <c r="B1131" s="149" t="s">
        <v>1444</v>
      </c>
      <c r="C1131" s="149" t="s">
        <v>691</v>
      </c>
      <c r="D1131" s="4">
        <v>1068.1679610000001</v>
      </c>
      <c r="E1131" s="151" t="s">
        <v>869</v>
      </c>
      <c r="F1131" s="151" t="s">
        <v>891</v>
      </c>
      <c r="G1131" s="4" t="s">
        <v>892</v>
      </c>
      <c r="H1131" s="70" t="s">
        <v>704</v>
      </c>
      <c r="I1131" s="20">
        <v>1157239.4279720001</v>
      </c>
      <c r="J1131" s="20">
        <v>893039.51495700004</v>
      </c>
      <c r="K1131" s="20">
        <v>264199.91301499988</v>
      </c>
      <c r="L1131" s="20">
        <v>110969.81196399999</v>
      </c>
      <c r="M1131" s="20">
        <v>14.71461</v>
      </c>
      <c r="N1131" s="20">
        <v>134773.91862499999</v>
      </c>
      <c r="O1131" s="153">
        <v>107536.195354</v>
      </c>
      <c r="P1131" s="21">
        <v>4681.3172333681332</v>
      </c>
      <c r="Q1131" s="20">
        <v>221412.65080900001</v>
      </c>
      <c r="R1131" s="20">
        <v>126732.108458</v>
      </c>
      <c r="S1131" s="20">
        <v>520191.081168</v>
      </c>
      <c r="T1131" s="20">
        <v>715621.83068699995</v>
      </c>
      <c r="U1131" s="20">
        <v>1273976.096136</v>
      </c>
      <c r="V1131" s="20">
        <v>0</v>
      </c>
      <c r="W1131" s="20">
        <v>103435.51495500001</v>
      </c>
      <c r="X1131" s="20">
        <v>0</v>
      </c>
      <c r="Y1131" s="20">
        <v>182339.53129899999</v>
      </c>
      <c r="Z1131" s="20">
        <v>1091636.5648370001</v>
      </c>
      <c r="AA1131" s="21">
        <v>47521.646518398527</v>
      </c>
      <c r="AB1131" s="22">
        <v>0.22830185926001159</v>
      </c>
      <c r="AC1131" s="22">
        <v>9.2924759349455793E-2</v>
      </c>
      <c r="AD1131" s="23">
        <v>8.4409900374237679E-2</v>
      </c>
      <c r="AE1131" s="23">
        <v>9.8509154802868829E-2</v>
      </c>
      <c r="AF1131" s="24">
        <v>9159.1906700211548</v>
      </c>
      <c r="AG1131" s="27">
        <v>4.0291341556554441</v>
      </c>
      <c r="AH1131" s="27">
        <v>5.0291341556554441</v>
      </c>
      <c r="AI1131" s="27">
        <v>2.8885478115421441</v>
      </c>
      <c r="AJ1131" s="27">
        <v>2.7767821759111082</v>
      </c>
      <c r="AK1131" s="27">
        <v>4.0333716781493845</v>
      </c>
      <c r="AL1131" s="27">
        <v>9.1313830571635926</v>
      </c>
      <c r="AM1131" s="27">
        <v>1.6171102925424248</v>
      </c>
      <c r="AN1131" s="23">
        <v>0.14312633639833602</v>
      </c>
      <c r="AO1131" s="23">
        <v>0</v>
      </c>
      <c r="AP1131" s="23">
        <v>0.16703318409476911</v>
      </c>
      <c r="AQ1131" s="24">
        <v>83.600000000000009</v>
      </c>
      <c r="AR1131" s="65" t="s">
        <v>64</v>
      </c>
      <c r="AS1131" s="157">
        <v>0.5</v>
      </c>
    </row>
    <row r="1132" spans="1:45" ht="18" customHeight="1" x14ac:dyDescent="0.25">
      <c r="A1132" s="16">
        <v>1131</v>
      </c>
      <c r="B1132" s="149" t="s">
        <v>1445</v>
      </c>
      <c r="C1132" s="149" t="s">
        <v>691</v>
      </c>
      <c r="D1132" s="4">
        <v>37.540574999999997</v>
      </c>
      <c r="E1132" s="151" t="s">
        <v>844</v>
      </c>
      <c r="F1132" s="151" t="s">
        <v>1074</v>
      </c>
      <c r="G1132" s="4" t="s">
        <v>854</v>
      </c>
      <c r="H1132" s="70" t="s">
        <v>704</v>
      </c>
      <c r="I1132" s="20">
        <v>106326.33571299999</v>
      </c>
      <c r="J1132" s="20">
        <v>91390.481461999996</v>
      </c>
      <c r="K1132" s="20">
        <v>14935.854251000006</v>
      </c>
      <c r="L1132" s="20">
        <v>5019.5219569999999</v>
      </c>
      <c r="M1132" s="20">
        <v>23.383431999999999</v>
      </c>
      <c r="N1132" s="20">
        <v>5071.7751149999995</v>
      </c>
      <c r="O1132" s="153">
        <v>4353.9799510000003</v>
      </c>
      <c r="P1132" s="21">
        <v>1043.8257687582036</v>
      </c>
      <c r="Q1132" s="20">
        <v>3517.2696529999998</v>
      </c>
      <c r="R1132" s="20">
        <v>37779.351887999997</v>
      </c>
      <c r="S1132" s="20">
        <v>63722.457126000001</v>
      </c>
      <c r="T1132" s="20">
        <v>104851.98323300001</v>
      </c>
      <c r="U1132" s="20">
        <v>169843.540928</v>
      </c>
      <c r="V1132" s="20">
        <v>1020.865804</v>
      </c>
      <c r="W1132" s="20">
        <v>25459.002753000001</v>
      </c>
      <c r="X1132" s="20">
        <v>9698.2251319999996</v>
      </c>
      <c r="Y1132" s="20">
        <v>35157.227885</v>
      </c>
      <c r="Z1132" s="20">
        <v>134686.313043</v>
      </c>
      <c r="AA1132" s="21">
        <v>32289.777590966572</v>
      </c>
      <c r="AB1132" s="22">
        <v>0.14047182338076072</v>
      </c>
      <c r="AC1132" s="22">
        <v>4.0949214715274539E-2</v>
      </c>
      <c r="AD1132" s="23">
        <v>2.5635240099273114E-2</v>
      </c>
      <c r="AE1132" s="23">
        <v>3.2326818164589204E-2</v>
      </c>
      <c r="AF1132" s="24">
        <v>216.89609613336484</v>
      </c>
      <c r="AG1132" s="27">
        <v>1.5029439583406765</v>
      </c>
      <c r="AH1132" s="27">
        <v>2.5029439583406763</v>
      </c>
      <c r="AI1132" s="27">
        <v>2.3647896996242568</v>
      </c>
      <c r="AJ1132" s="27">
        <v>2.7787960458694885</v>
      </c>
      <c r="AK1132" s="27">
        <v>25.983359389022084</v>
      </c>
      <c r="AL1132" s="27">
        <v>2.8144033817259011</v>
      </c>
      <c r="AM1132" s="27">
        <v>1.0140612741365485</v>
      </c>
      <c r="AN1132" s="23">
        <v>0.20699773269507987</v>
      </c>
      <c r="AO1132" s="23">
        <v>7.2006018376223127E-2</v>
      </c>
      <c r="AP1132" s="23">
        <v>0.26103044244574197</v>
      </c>
      <c r="AQ1132" s="24">
        <v>81.599999999999994</v>
      </c>
      <c r="AR1132" s="65" t="s">
        <v>64</v>
      </c>
      <c r="AS1132" s="157">
        <v>0.5</v>
      </c>
    </row>
    <row r="1133" spans="1:45" ht="18" customHeight="1" x14ac:dyDescent="0.25">
      <c r="A1133" s="16">
        <v>1132</v>
      </c>
      <c r="B1133" s="149" t="s">
        <v>1446</v>
      </c>
      <c r="C1133" s="149" t="s">
        <v>691</v>
      </c>
      <c r="D1133" s="4">
        <v>50</v>
      </c>
      <c r="E1133" s="151" t="s">
        <v>833</v>
      </c>
      <c r="F1133" s="151" t="s">
        <v>835</v>
      </c>
      <c r="G1133" s="4" t="s">
        <v>836</v>
      </c>
      <c r="H1133" s="70" t="s">
        <v>704</v>
      </c>
      <c r="I1133" s="20">
        <v>249872.32603200001</v>
      </c>
      <c r="J1133" s="20">
        <v>231149.25200499999</v>
      </c>
      <c r="K1133" s="20">
        <v>18723.07402700001</v>
      </c>
      <c r="L1133" s="20">
        <v>11641.927905</v>
      </c>
      <c r="M1133" s="20">
        <v>4469.5715140000002</v>
      </c>
      <c r="N1133" s="20">
        <v>9261.3048740000013</v>
      </c>
      <c r="O1133" s="153">
        <v>4791.7333600000002</v>
      </c>
      <c r="P1133" s="21">
        <v>1197.93334</v>
      </c>
      <c r="Q1133" s="20">
        <v>72674.994147999998</v>
      </c>
      <c r="R1133" s="20">
        <v>3020.1947530000002</v>
      </c>
      <c r="S1133" s="20">
        <v>77419.916190999997</v>
      </c>
      <c r="T1133" s="20">
        <v>42525.367737</v>
      </c>
      <c r="U1133" s="20">
        <v>140350.206194</v>
      </c>
      <c r="V1133" s="20">
        <v>41261.258343000001</v>
      </c>
      <c r="W1133" s="20">
        <v>116674.298721</v>
      </c>
      <c r="X1133" s="20">
        <v>12784.21362</v>
      </c>
      <c r="Y1133" s="20">
        <v>129458.51234099999</v>
      </c>
      <c r="Z1133" s="20">
        <v>10891.693853000001</v>
      </c>
      <c r="AA1133" s="21">
        <v>2722.9234632500002</v>
      </c>
      <c r="AB1133" s="22">
        <v>7.4930562837127596E-2</v>
      </c>
      <c r="AC1133" s="22">
        <v>1.9176726915274101E-2</v>
      </c>
      <c r="AD1133" s="23">
        <v>3.4141263414865203E-2</v>
      </c>
      <c r="AE1133" s="23">
        <v>0.43994381633120988</v>
      </c>
      <c r="AF1133" s="24">
        <v>2.0720789106944357</v>
      </c>
      <c r="AG1133" s="27">
        <v>-0.33644412660124845</v>
      </c>
      <c r="AH1133" s="27">
        <v>0.66355587339875155</v>
      </c>
      <c r="AI1133" s="27">
        <v>4.0668099958726972E-2</v>
      </c>
      <c r="AJ1133" s="27">
        <v>-6.3654631642985624</v>
      </c>
      <c r="AK1133" s="27">
        <v>3.1805885189928311</v>
      </c>
      <c r="AL1133" s="27">
        <v>82.733845485890754</v>
      </c>
      <c r="AM1133" s="27">
        <v>5.8758416288683586</v>
      </c>
      <c r="AN1133" s="23">
        <v>0.9223963102843975</v>
      </c>
      <c r="AO1133" s="23">
        <v>1.1737580758826347</v>
      </c>
      <c r="AP1133" s="23">
        <v>11.885985236845601</v>
      </c>
      <c r="AQ1133" s="24">
        <v>40.799999999999997</v>
      </c>
      <c r="AR1133" s="65" t="s">
        <v>80</v>
      </c>
      <c r="AS1133" s="157">
        <v>0</v>
      </c>
    </row>
    <row r="1134" spans="1:45" ht="18" customHeight="1" x14ac:dyDescent="0.25">
      <c r="A1134" s="16">
        <v>1133</v>
      </c>
      <c r="B1134" s="149" t="s">
        <v>944</v>
      </c>
      <c r="C1134" s="149" t="s">
        <v>691</v>
      </c>
      <c r="D1134" s="4">
        <v>635.17999999999995</v>
      </c>
      <c r="E1134" s="151" t="s">
        <v>829</v>
      </c>
      <c r="F1134" s="151" t="s">
        <v>866</v>
      </c>
      <c r="G1134" s="4" t="s">
        <v>867</v>
      </c>
      <c r="H1134" s="70" t="s">
        <v>704</v>
      </c>
      <c r="I1134" s="20">
        <v>4897068.1105279997</v>
      </c>
      <c r="J1134" s="20">
        <v>3922088.66499</v>
      </c>
      <c r="K1134" s="20">
        <v>974979.44553799997</v>
      </c>
      <c r="L1134" s="20">
        <v>179787.244137</v>
      </c>
      <c r="M1134" s="20">
        <v>82579.825303999998</v>
      </c>
      <c r="N1134" s="20">
        <v>182204.391692</v>
      </c>
      <c r="O1134" s="153">
        <v>59147.119767999997</v>
      </c>
      <c r="P1134" s="21">
        <v>3249.8417454945056</v>
      </c>
      <c r="Q1134" s="20">
        <v>939159.87184799998</v>
      </c>
      <c r="R1134" s="20">
        <v>782993.90816899994</v>
      </c>
      <c r="S1134" s="20">
        <v>2221240.5756009999</v>
      </c>
      <c r="T1134" s="20">
        <v>859079.82024000003</v>
      </c>
      <c r="U1134" s="20">
        <v>3369944.07174</v>
      </c>
      <c r="V1134" s="20">
        <v>1686630.411604</v>
      </c>
      <c r="W1134" s="20">
        <v>2578322.7756429999</v>
      </c>
      <c r="X1134" s="20">
        <v>312781.28539099998</v>
      </c>
      <c r="Y1134" s="20">
        <v>2940336.0125930002</v>
      </c>
      <c r="Z1134" s="20">
        <v>429608.05914700002</v>
      </c>
      <c r="AA1134" s="21">
        <v>23604.838414670328</v>
      </c>
      <c r="AB1134" s="22">
        <v>0.19909452421989657</v>
      </c>
      <c r="AC1134" s="22">
        <v>1.2078067617814443E-2</v>
      </c>
      <c r="AD1134" s="23">
        <v>1.7551365396239534E-2</v>
      </c>
      <c r="AE1134" s="23">
        <v>0.13767693251713764</v>
      </c>
      <c r="AF1134" s="24">
        <v>2.2064032107267537</v>
      </c>
      <c r="AG1134" s="27">
        <v>-0.13849398663941462</v>
      </c>
      <c r="AH1134" s="27">
        <v>0.86150601336058541</v>
      </c>
      <c r="AI1134" s="27">
        <v>0.49725376351813272</v>
      </c>
      <c r="AJ1134" s="27">
        <v>-13.714119913991809</v>
      </c>
      <c r="AK1134" s="27">
        <v>4.1761672134398617</v>
      </c>
      <c r="AL1134" s="27">
        <v>6.2542863481270219</v>
      </c>
      <c r="AM1134" s="27">
        <v>5.7003645006582877</v>
      </c>
      <c r="AN1134" s="23">
        <v>0.87251774806898186</v>
      </c>
      <c r="AO1134" s="23">
        <v>0.72806195957319053</v>
      </c>
      <c r="AP1134" s="23">
        <v>6.8442291758472305</v>
      </c>
      <c r="AQ1134" s="24">
        <v>48</v>
      </c>
      <c r="AR1134" s="65" t="s">
        <v>78</v>
      </c>
      <c r="AS1134" s="157">
        <v>0.2</v>
      </c>
    </row>
    <row r="1135" spans="1:45" ht="18" customHeight="1" x14ac:dyDescent="0.25">
      <c r="A1135" s="16">
        <v>1134</v>
      </c>
      <c r="B1135" s="149" t="s">
        <v>1447</v>
      </c>
      <c r="C1135" s="149" t="s">
        <v>691</v>
      </c>
      <c r="D1135" s="4">
        <v>20.847512500000001</v>
      </c>
      <c r="E1135" s="151" t="s">
        <v>844</v>
      </c>
      <c r="F1135" s="151" t="s">
        <v>1074</v>
      </c>
      <c r="G1135" s="4" t="s">
        <v>854</v>
      </c>
      <c r="H1135" s="70" t="s">
        <v>704</v>
      </c>
      <c r="I1135" s="20">
        <v>64862.084311999999</v>
      </c>
      <c r="J1135" s="20">
        <v>53966.610458000003</v>
      </c>
      <c r="K1135" s="20">
        <v>10895.473854000003</v>
      </c>
      <c r="L1135" s="20">
        <v>77.577505000000002</v>
      </c>
      <c r="M1135" s="20">
        <v>0</v>
      </c>
      <c r="N1135" s="20">
        <v>808.66435100000001</v>
      </c>
      <c r="O1135" s="153">
        <v>631.39600800000005</v>
      </c>
      <c r="P1135" s="21">
        <v>287.7207569008533</v>
      </c>
      <c r="Q1135" s="20">
        <v>83.752730999999997</v>
      </c>
      <c r="R1135" s="20">
        <v>1453.1982949999999</v>
      </c>
      <c r="S1135" s="20">
        <v>21586.979996999999</v>
      </c>
      <c r="T1135" s="20">
        <v>23936.280200000001</v>
      </c>
      <c r="U1135" s="20">
        <v>46813.080359</v>
      </c>
      <c r="V1135" s="20">
        <v>0</v>
      </c>
      <c r="W1135" s="20">
        <v>9775.4065530000007</v>
      </c>
      <c r="X1135" s="20">
        <v>0</v>
      </c>
      <c r="Y1135" s="20">
        <v>9775.4065530000007</v>
      </c>
      <c r="Z1135" s="20">
        <v>37037.673805999999</v>
      </c>
      <c r="AA1135" s="21">
        <v>16877.692298157875</v>
      </c>
      <c r="AB1135" s="22">
        <v>0.16797908931804484</v>
      </c>
      <c r="AC1135" s="22">
        <v>9.7344390748045507E-3</v>
      </c>
      <c r="AD1135" s="23">
        <v>1.3487597978128173E-2</v>
      </c>
      <c r="AE1135" s="23">
        <v>1.7047399124124143E-2</v>
      </c>
      <c r="AF1135" s="24">
        <v>100</v>
      </c>
      <c r="AG1135" s="27">
        <v>1.2082948550487767</v>
      </c>
      <c r="AH1135" s="27">
        <v>2.2082948550487767</v>
      </c>
      <c r="AI1135" s="27">
        <v>2.1997271570665076</v>
      </c>
      <c r="AJ1135" s="27">
        <v>5.4914008382980013</v>
      </c>
      <c r="AK1135" s="27">
        <v>644.35642651461728</v>
      </c>
      <c r="AL1135" s="27">
        <v>44.634021754064889</v>
      </c>
      <c r="AM1135" s="27">
        <v>2.709781293084963</v>
      </c>
      <c r="AN1135" s="23">
        <v>0.20881784488511318</v>
      </c>
      <c r="AO1135" s="23">
        <v>0</v>
      </c>
      <c r="AP1135" s="23">
        <v>0.26393143922058121</v>
      </c>
      <c r="AQ1135" s="24">
        <v>85.6</v>
      </c>
      <c r="AR1135" s="65" t="s">
        <v>64</v>
      </c>
      <c r="AS1135" s="157">
        <v>0.5</v>
      </c>
    </row>
    <row r="1136" spans="1:45" ht="18" customHeight="1" x14ac:dyDescent="0.25">
      <c r="A1136" s="16">
        <v>1135</v>
      </c>
      <c r="B1136" s="149" t="s">
        <v>916</v>
      </c>
      <c r="C1136" s="149" t="s">
        <v>691</v>
      </c>
      <c r="D1136" s="4">
        <v>4306.6438449999996</v>
      </c>
      <c r="E1136" s="151" t="s">
        <v>833</v>
      </c>
      <c r="F1136" s="151" t="s">
        <v>838</v>
      </c>
      <c r="G1136" s="4" t="s">
        <v>839</v>
      </c>
      <c r="H1136" s="70" t="s">
        <v>709</v>
      </c>
      <c r="I1136" s="20">
        <v>16925348.913883999</v>
      </c>
      <c r="J1136" s="20">
        <v>14727841.756542001</v>
      </c>
      <c r="K1136" s="20">
        <v>2197507.1573420009</v>
      </c>
      <c r="L1136" s="20">
        <v>1103974.084083</v>
      </c>
      <c r="M1136" s="20">
        <v>202985.806197</v>
      </c>
      <c r="N1136" s="20">
        <v>1105005.569501</v>
      </c>
      <c r="O1136" s="153">
        <v>702856.55374700006</v>
      </c>
      <c r="P1136" s="21">
        <v>3541.5018667070435</v>
      </c>
      <c r="Q1136" s="20">
        <v>4674283.0483370004</v>
      </c>
      <c r="R1136" s="20">
        <v>1767540.5166259999</v>
      </c>
      <c r="S1136" s="20">
        <v>7623218.3957540002</v>
      </c>
      <c r="T1136" s="20">
        <v>1190494.2195619999</v>
      </c>
      <c r="U1136" s="20">
        <v>9092515.0551609993</v>
      </c>
      <c r="V1136" s="20">
        <v>3377225.9913039999</v>
      </c>
      <c r="W1136" s="20">
        <v>4119261.7731650001</v>
      </c>
      <c r="X1136" s="20">
        <v>1190166.6666949999</v>
      </c>
      <c r="Y1136" s="20">
        <v>5367904.1490949998</v>
      </c>
      <c r="Z1136" s="20">
        <v>3724610.906066</v>
      </c>
      <c r="AA1136" s="21">
        <v>18767.295269951028</v>
      </c>
      <c r="AB1136" s="22">
        <v>0.12983526475719318</v>
      </c>
      <c r="AC1136" s="22">
        <v>4.1526857574583957E-2</v>
      </c>
      <c r="AD1136" s="23">
        <v>7.7300565298272658E-2</v>
      </c>
      <c r="AE1136" s="23">
        <v>0.18870603439470932</v>
      </c>
      <c r="AF1136" s="24">
        <v>5.4437578183598694</v>
      </c>
      <c r="AG1136" s="27">
        <v>0.85062732488029391</v>
      </c>
      <c r="AH1136" s="27">
        <v>1.8506273248802938</v>
      </c>
      <c r="AI1136" s="27">
        <v>0.71588928060554158</v>
      </c>
      <c r="AJ1136" s="27">
        <v>4.8303534366753134</v>
      </c>
      <c r="AK1136" s="27">
        <v>3.1508236887327179</v>
      </c>
      <c r="AL1136" s="27">
        <v>9.5756497543786114</v>
      </c>
      <c r="AM1136" s="27">
        <v>14.217077778093774</v>
      </c>
      <c r="AN1136" s="23">
        <v>0.59036516481192136</v>
      </c>
      <c r="AO1136" s="23">
        <v>0.31954120758135107</v>
      </c>
      <c r="AP1136" s="23">
        <v>1.4411986337559954</v>
      </c>
      <c r="AQ1136" s="24">
        <v>76.8</v>
      </c>
      <c r="AR1136" s="65" t="s">
        <v>66</v>
      </c>
      <c r="AS1136" s="157">
        <v>0.5</v>
      </c>
    </row>
    <row r="1137" spans="1:45" ht="18" customHeight="1" x14ac:dyDescent="0.25">
      <c r="A1137" s="16">
        <v>1136</v>
      </c>
      <c r="B1137" s="149" t="s">
        <v>1448</v>
      </c>
      <c r="C1137" s="149" t="s">
        <v>691</v>
      </c>
      <c r="D1137" s="4">
        <v>56.515599999999992</v>
      </c>
      <c r="E1137" s="151" t="s">
        <v>844</v>
      </c>
      <c r="F1137" s="151" t="s">
        <v>1074</v>
      </c>
      <c r="G1137" s="4" t="s">
        <v>854</v>
      </c>
      <c r="H1137" s="70" t="s">
        <v>704</v>
      </c>
      <c r="I1137" s="20">
        <v>63157.446473999997</v>
      </c>
      <c r="J1137" s="20">
        <v>50645.821476999998</v>
      </c>
      <c r="K1137" s="20">
        <v>12511.624997000003</v>
      </c>
      <c r="L1137" s="20">
        <v>5484.8235750000003</v>
      </c>
      <c r="M1137" s="20">
        <v>0</v>
      </c>
      <c r="N1137" s="20">
        <v>6058.1183689999998</v>
      </c>
      <c r="O1137" s="153">
        <v>4846.4946950000003</v>
      </c>
      <c r="P1137" s="21">
        <v>788.94590509523039</v>
      </c>
      <c r="Q1137" s="20">
        <v>7621.5672619999996</v>
      </c>
      <c r="R1137" s="20">
        <v>40333.370053999999</v>
      </c>
      <c r="S1137" s="20">
        <v>60817.153675000001</v>
      </c>
      <c r="T1137" s="20">
        <v>8670.849494</v>
      </c>
      <c r="U1137" s="20">
        <v>70780.875746000005</v>
      </c>
      <c r="V1137" s="20">
        <v>0</v>
      </c>
      <c r="W1137" s="20">
        <v>5030.3942669999997</v>
      </c>
      <c r="X1137" s="20">
        <v>0</v>
      </c>
      <c r="Y1137" s="20">
        <v>5030.3942669999997</v>
      </c>
      <c r="Z1137" s="20">
        <v>65750.481478999995</v>
      </c>
      <c r="AA1137" s="21">
        <v>10703.317838027022</v>
      </c>
      <c r="AB1137" s="22">
        <v>0.19810213514808042</v>
      </c>
      <c r="AC1137" s="22">
        <v>7.6736710642586775E-2</v>
      </c>
      <c r="AD1137" s="23">
        <v>6.8471810272478686E-2</v>
      </c>
      <c r="AE1137" s="23">
        <v>7.3710406159503472E-2</v>
      </c>
      <c r="AF1137" s="24">
        <v>100</v>
      </c>
      <c r="AG1137" s="27">
        <v>11.089937775646721</v>
      </c>
      <c r="AH1137" s="27">
        <v>12.089937775646723</v>
      </c>
      <c r="AI1137" s="27">
        <v>10.574834414465192</v>
      </c>
      <c r="AJ1137" s="27">
        <v>1.1321225169595175</v>
      </c>
      <c r="AK1137" s="27">
        <v>6.6450665245076994</v>
      </c>
      <c r="AL1137" s="27">
        <v>1.5658856770322482</v>
      </c>
      <c r="AM1137" s="27">
        <v>7.2838822214251664</v>
      </c>
      <c r="AN1137" s="23">
        <v>7.1069963658711571E-2</v>
      </c>
      <c r="AO1137" s="23">
        <v>0</v>
      </c>
      <c r="AP1137" s="23">
        <v>7.6507337343326584E-2</v>
      </c>
      <c r="AQ1137" s="24">
        <v>80</v>
      </c>
      <c r="AR1137" s="65" t="s">
        <v>64</v>
      </c>
      <c r="AS1137" s="157">
        <v>0.5</v>
      </c>
    </row>
    <row r="1138" spans="1:45" ht="18" customHeight="1" x14ac:dyDescent="0.25">
      <c r="A1138" s="16">
        <v>1137</v>
      </c>
      <c r="B1138" s="149" t="s">
        <v>1449</v>
      </c>
      <c r="C1138" s="149" t="s">
        <v>691</v>
      </c>
      <c r="D1138" s="4">
        <v>36.389182500000004</v>
      </c>
      <c r="E1138" s="151" t="s">
        <v>844</v>
      </c>
      <c r="F1138" s="151" t="s">
        <v>1074</v>
      </c>
      <c r="G1138" s="4" t="s">
        <v>854</v>
      </c>
      <c r="H1138" s="70" t="s">
        <v>704</v>
      </c>
      <c r="I1138" s="20">
        <v>43425.183125000003</v>
      </c>
      <c r="J1138" s="20">
        <v>33071.959564999997</v>
      </c>
      <c r="K1138" s="20">
        <v>10353.22356</v>
      </c>
      <c r="L1138" s="20">
        <v>2786.196653</v>
      </c>
      <c r="M1138" s="20">
        <v>364.01460700000001</v>
      </c>
      <c r="N1138" s="20">
        <v>4761.6065900000003</v>
      </c>
      <c r="O1138" s="153">
        <v>3515.8396600000001</v>
      </c>
      <c r="P1138" s="21">
        <v>956.51537744767973</v>
      </c>
      <c r="Q1138" s="20">
        <v>1136.12366</v>
      </c>
      <c r="R1138" s="20">
        <v>7367.8309179999997</v>
      </c>
      <c r="S1138" s="20">
        <v>60244.118172000002</v>
      </c>
      <c r="T1138" s="20">
        <v>1164477.855856</v>
      </c>
      <c r="U1138" s="20">
        <v>1225456.7045430001</v>
      </c>
      <c r="V1138" s="20">
        <v>546.60199999999998</v>
      </c>
      <c r="W1138" s="20">
        <v>16301.053040999999</v>
      </c>
      <c r="X1138" s="20">
        <v>4646.1237259999998</v>
      </c>
      <c r="Y1138" s="20">
        <v>21387.176767000001</v>
      </c>
      <c r="Z1138" s="20">
        <v>1204069.5277760001</v>
      </c>
      <c r="AA1138" s="21">
        <v>327577.79939086019</v>
      </c>
      <c r="AB1138" s="22">
        <v>0.23841519632048758</v>
      </c>
      <c r="AC1138" s="22">
        <v>8.0963151033344088E-2</v>
      </c>
      <c r="AD1138" s="23">
        <v>2.8690035698251243E-3</v>
      </c>
      <c r="AE1138" s="23">
        <v>2.9199639878720292E-3</v>
      </c>
      <c r="AF1138" s="24">
        <v>13.080811864233789</v>
      </c>
      <c r="AG1138" s="27">
        <v>2.6957194127566795</v>
      </c>
      <c r="AH1138" s="27">
        <v>3.6957194127566795</v>
      </c>
      <c r="AI1138" s="27">
        <v>3.6260230773639632</v>
      </c>
      <c r="AJ1138" s="27">
        <v>0.98821470453970095</v>
      </c>
      <c r="AK1138" s="27">
        <v>29.109471732152816</v>
      </c>
      <c r="AL1138" s="27">
        <v>5.8938897496833142</v>
      </c>
      <c r="AM1138" s="27">
        <v>3.7291549089251197E-2</v>
      </c>
      <c r="AN1138" s="23">
        <v>1.7452413200493896E-2</v>
      </c>
      <c r="AO1138" s="23">
        <v>3.8586839205055814E-3</v>
      </c>
      <c r="AP1138" s="23">
        <v>1.7762410121368654E-2</v>
      </c>
      <c r="AQ1138" s="24">
        <v>74.800000000000011</v>
      </c>
      <c r="AR1138" s="65" t="s">
        <v>68</v>
      </c>
      <c r="AS1138" s="157">
        <v>0.3</v>
      </c>
    </row>
    <row r="1139" spans="1:45" ht="18" customHeight="1" x14ac:dyDescent="0.25">
      <c r="A1139" s="16">
        <v>1138</v>
      </c>
      <c r="B1139" s="149" t="s">
        <v>1450</v>
      </c>
      <c r="C1139" s="149" t="s">
        <v>691</v>
      </c>
      <c r="D1139" s="4">
        <v>70.967327999999995</v>
      </c>
      <c r="E1139" s="151" t="s">
        <v>844</v>
      </c>
      <c r="F1139" s="151" t="s">
        <v>1074</v>
      </c>
      <c r="G1139" s="4" t="s">
        <v>854</v>
      </c>
      <c r="H1139" s="70" t="s">
        <v>704</v>
      </c>
      <c r="I1139" s="20">
        <v>125447.49873799999</v>
      </c>
      <c r="J1139" s="20">
        <v>89068.956730999998</v>
      </c>
      <c r="K1139" s="20">
        <v>36378.542007000011</v>
      </c>
      <c r="L1139" s="20">
        <v>25723.188077999999</v>
      </c>
      <c r="M1139" s="20">
        <v>1213.17</v>
      </c>
      <c r="N1139" s="20">
        <v>27863.968916999998</v>
      </c>
      <c r="O1139" s="153">
        <v>21296.861486999998</v>
      </c>
      <c r="P1139" s="21">
        <v>9603.0044640260367</v>
      </c>
      <c r="Q1139" s="20">
        <v>3233.7209509999998</v>
      </c>
      <c r="R1139" s="20">
        <v>34220.746200000001</v>
      </c>
      <c r="S1139" s="20">
        <v>100388.714452</v>
      </c>
      <c r="T1139" s="20">
        <v>39868.252990000001</v>
      </c>
      <c r="U1139" s="20">
        <v>140599.40413400001</v>
      </c>
      <c r="V1139" s="20">
        <v>2180</v>
      </c>
      <c r="W1139" s="20">
        <v>17216.867402</v>
      </c>
      <c r="X1139" s="20">
        <v>20538.088489000002</v>
      </c>
      <c r="Y1139" s="20">
        <v>38345.018694999999</v>
      </c>
      <c r="Z1139" s="20">
        <v>102254.38543900001</v>
      </c>
      <c r="AA1139" s="21">
        <v>46107.700913411871</v>
      </c>
      <c r="AB1139" s="22">
        <v>0.28999017416024719</v>
      </c>
      <c r="AC1139" s="22">
        <v>0.16976712729425547</v>
      </c>
      <c r="AD1139" s="23">
        <v>0.15147191852038547</v>
      </c>
      <c r="AE1139" s="23">
        <v>0.20827333121770772</v>
      </c>
      <c r="AF1139" s="24">
        <v>22.967901379856077</v>
      </c>
      <c r="AG1139" s="27">
        <v>4.8308350821322072</v>
      </c>
      <c r="AH1139" s="27">
        <v>5.8308350821322081</v>
      </c>
      <c r="AI1139" s="27">
        <v>5.6430122409907151</v>
      </c>
      <c r="AJ1139" s="27">
        <v>1.5082928080530105</v>
      </c>
      <c r="AK1139" s="27">
        <v>27.5437980211175</v>
      </c>
      <c r="AL1139" s="27">
        <v>3.6658317736508033</v>
      </c>
      <c r="AM1139" s="27">
        <v>3.1465511862148938</v>
      </c>
      <c r="AN1139" s="23">
        <v>0.27272532861131332</v>
      </c>
      <c r="AO1139" s="23">
        <v>0.20085288665934065</v>
      </c>
      <c r="AP1139" s="23">
        <v>0.37499632441558972</v>
      </c>
      <c r="AQ1139" s="24">
        <v>87.6</v>
      </c>
      <c r="AR1139" s="65" t="s">
        <v>64</v>
      </c>
      <c r="AS1139" s="157">
        <v>0.5</v>
      </c>
    </row>
    <row r="1140" spans="1:45" ht="18" customHeight="1" x14ac:dyDescent="0.25">
      <c r="A1140" s="16">
        <v>1139</v>
      </c>
      <c r="B1140" s="149" t="s">
        <v>1451</v>
      </c>
      <c r="C1140" s="149" t="s">
        <v>691</v>
      </c>
      <c r="D1140" s="4">
        <v>78.939486000000002</v>
      </c>
      <c r="E1140" s="151" t="s">
        <v>869</v>
      </c>
      <c r="F1140" s="151" t="s">
        <v>891</v>
      </c>
      <c r="G1140" s="4" t="s">
        <v>892</v>
      </c>
      <c r="H1140" s="70" t="s">
        <v>704</v>
      </c>
      <c r="I1140" s="20">
        <v>98078.531808999993</v>
      </c>
      <c r="J1140" s="20">
        <v>82234.315807000006</v>
      </c>
      <c r="K1140" s="20">
        <v>15844.216002000006</v>
      </c>
      <c r="L1140" s="20">
        <v>3325.5348770000001</v>
      </c>
      <c r="M1140" s="20">
        <v>34.967717</v>
      </c>
      <c r="N1140" s="20">
        <v>2745.4477120000001</v>
      </c>
      <c r="O1140" s="153">
        <v>2522.6333749999999</v>
      </c>
      <c r="P1140" s="21">
        <v>686.35539793720636</v>
      </c>
      <c r="Q1140" s="20">
        <v>20959.052026000001</v>
      </c>
      <c r="R1140" s="20">
        <v>17504.923254000001</v>
      </c>
      <c r="S1140" s="20">
        <v>44592.930742999997</v>
      </c>
      <c r="T1140" s="20">
        <v>37480.036107</v>
      </c>
      <c r="U1140" s="20">
        <v>83738.212805999996</v>
      </c>
      <c r="V1140" s="20">
        <v>1071.7650000000001</v>
      </c>
      <c r="W1140" s="20">
        <v>15245.181635999999</v>
      </c>
      <c r="X1140" s="20">
        <v>0</v>
      </c>
      <c r="Y1140" s="20">
        <v>15807.952105</v>
      </c>
      <c r="Z1140" s="20">
        <v>67930.260701000007</v>
      </c>
      <c r="AA1140" s="21">
        <v>18482.392874633646</v>
      </c>
      <c r="AB1140" s="22">
        <v>0.16154621923639045</v>
      </c>
      <c r="AC1140" s="22">
        <v>2.5720545857197623E-2</v>
      </c>
      <c r="AD1140" s="23">
        <v>3.0125235426797271E-2</v>
      </c>
      <c r="AE1140" s="23">
        <v>3.7135635120017489E-2</v>
      </c>
      <c r="AF1140" s="24">
        <v>78.513782069329835</v>
      </c>
      <c r="AG1140" s="27">
        <v>1.925050800162208</v>
      </c>
      <c r="AH1140" s="27">
        <v>2.9250508001622082</v>
      </c>
      <c r="AI1140" s="27">
        <v>1.5502523539103603</v>
      </c>
      <c r="AJ1140" s="27">
        <v>3.3419439239245232</v>
      </c>
      <c r="AK1140" s="27">
        <v>3.9235703840511094</v>
      </c>
      <c r="AL1140" s="27">
        <v>5.6029112716383001</v>
      </c>
      <c r="AM1140" s="27">
        <v>2.616820632963111</v>
      </c>
      <c r="AN1140" s="23">
        <v>0.18877823606795835</v>
      </c>
      <c r="AO1140" s="23">
        <v>0</v>
      </c>
      <c r="AP1140" s="23">
        <v>0.23270854464374652</v>
      </c>
      <c r="AQ1140" s="24">
        <v>74</v>
      </c>
      <c r="AR1140" s="65" t="s">
        <v>68</v>
      </c>
      <c r="AS1140" s="157">
        <v>0.3</v>
      </c>
    </row>
    <row r="1141" spans="1:45" ht="18" customHeight="1" x14ac:dyDescent="0.25">
      <c r="A1141" s="16">
        <v>1140</v>
      </c>
      <c r="B1141" s="149" t="s">
        <v>1452</v>
      </c>
      <c r="C1141" s="149" t="s">
        <v>691</v>
      </c>
      <c r="D1141" s="4">
        <v>14838.600512999999</v>
      </c>
      <c r="E1141" s="151" t="s">
        <v>848</v>
      </c>
      <c r="F1141" s="151" t="s">
        <v>849</v>
      </c>
      <c r="G1141" s="4" t="s">
        <v>847</v>
      </c>
      <c r="H1141" s="70" t="s">
        <v>706</v>
      </c>
      <c r="I1141" s="20">
        <v>6865010.875</v>
      </c>
      <c r="J1141" s="20">
        <v>4703549.284</v>
      </c>
      <c r="K1141" s="20">
        <v>2161461.591</v>
      </c>
      <c r="L1141" s="20">
        <v>1930107.388</v>
      </c>
      <c r="M1141" s="20">
        <v>997110.42200000002</v>
      </c>
      <c r="N1141" s="20">
        <v>1825222.966</v>
      </c>
      <c r="O1141" s="153">
        <v>663756.32299999997</v>
      </c>
      <c r="P1141" s="21">
        <v>738.07360201557037</v>
      </c>
      <c r="Q1141" s="20">
        <v>1646014.138</v>
      </c>
      <c r="R1141" s="20">
        <v>960321.68900000001</v>
      </c>
      <c r="S1141" s="20">
        <v>4333718.2450000001</v>
      </c>
      <c r="T1141" s="20">
        <v>19197122.182</v>
      </c>
      <c r="U1141" s="20">
        <v>27949125.567000002</v>
      </c>
      <c r="V1141" s="20">
        <v>2467361.0350000001</v>
      </c>
      <c r="W1141" s="20">
        <v>4101944.8059999999</v>
      </c>
      <c r="X1141" s="20">
        <v>9491007.7359999996</v>
      </c>
      <c r="Y1141" s="20">
        <v>15823171.322000001</v>
      </c>
      <c r="Z1141" s="20">
        <v>12125954.244999999</v>
      </c>
      <c r="AA1141" s="21">
        <v>13483.633100521358</v>
      </c>
      <c r="AB1141" s="22">
        <v>0.31485188157112715</v>
      </c>
      <c r="AC1141" s="22">
        <v>9.6686856741505164E-2</v>
      </c>
      <c r="AD1141" s="23">
        <v>2.3748733083217035E-2</v>
      </c>
      <c r="AE1141" s="23">
        <v>5.4738481573414516E-2</v>
      </c>
      <c r="AF1141" s="24">
        <v>1.830512374285463</v>
      </c>
      <c r="AG1141" s="27">
        <v>5.6503305130039885E-2</v>
      </c>
      <c r="AH1141" s="27">
        <v>1.0565033051300399</v>
      </c>
      <c r="AI1141" s="27">
        <v>0.65522678488229269</v>
      </c>
      <c r="AJ1141" s="27">
        <v>29.619489207302969</v>
      </c>
      <c r="AK1141" s="27">
        <v>2.8575388117352851</v>
      </c>
      <c r="AL1141" s="27">
        <v>7.1486575317783956</v>
      </c>
      <c r="AM1141" s="27">
        <v>0.35760625003662855</v>
      </c>
      <c r="AN1141" s="23">
        <v>0.56614190966613576</v>
      </c>
      <c r="AO1141" s="23">
        <v>0.78270192549287487</v>
      </c>
      <c r="AP1141" s="23">
        <v>1.3049011238455321</v>
      </c>
      <c r="AQ1141" s="24">
        <v>72.400000000000006</v>
      </c>
      <c r="AR1141" s="65" t="s">
        <v>68</v>
      </c>
      <c r="AS1141" s="157">
        <v>0.3</v>
      </c>
    </row>
    <row r="1142" spans="1:45" ht="18" customHeight="1" x14ac:dyDescent="0.25">
      <c r="A1142" s="16">
        <v>1141</v>
      </c>
      <c r="B1142" s="149" t="s">
        <v>1453</v>
      </c>
      <c r="C1142" s="149" t="s">
        <v>691</v>
      </c>
      <c r="D1142" s="4">
        <v>176.1817456</v>
      </c>
      <c r="E1142" s="151" t="s">
        <v>848</v>
      </c>
      <c r="F1142" s="151" t="s">
        <v>849</v>
      </c>
      <c r="G1142" s="4" t="s">
        <v>847</v>
      </c>
      <c r="H1142" s="70" t="s">
        <v>704</v>
      </c>
      <c r="I1142" s="20">
        <v>1056941.174745</v>
      </c>
      <c r="J1142" s="20">
        <v>962448.68134699995</v>
      </c>
      <c r="K1142" s="20">
        <v>94492.493398000021</v>
      </c>
      <c r="L1142" s="20">
        <v>-33094.426653000002</v>
      </c>
      <c r="M1142" s="20">
        <v>35168.191450999999</v>
      </c>
      <c r="N1142" s="20">
        <v>45280.740441000002</v>
      </c>
      <c r="O1142" s="153">
        <v>-5648.452851</v>
      </c>
      <c r="P1142" s="21">
        <v>-51.296600171726304</v>
      </c>
      <c r="Q1142" s="20">
        <v>296821.63424400002</v>
      </c>
      <c r="R1142" s="20">
        <v>133301.15862199999</v>
      </c>
      <c r="S1142" s="20">
        <v>615255.20742500003</v>
      </c>
      <c r="T1142" s="20">
        <v>1015794.858917</v>
      </c>
      <c r="U1142" s="20">
        <v>2028256.9309340001</v>
      </c>
      <c r="V1142" s="20">
        <v>240625.80034300001</v>
      </c>
      <c r="W1142" s="20">
        <v>535678.10878999985</v>
      </c>
      <c r="X1142" s="20">
        <v>189481.63075800001</v>
      </c>
      <c r="Y1142" s="20">
        <v>763241.54714699986</v>
      </c>
      <c r="Z1142" s="20">
        <v>1265015.3837870001</v>
      </c>
      <c r="AA1142" s="21">
        <v>11488.276536063564</v>
      </c>
      <c r="AB1142" s="22">
        <v>8.9401847194379089E-2</v>
      </c>
      <c r="AC1142" s="22">
        <v>-5.3441506357842089E-3</v>
      </c>
      <c r="AD1142" s="23">
        <v>-2.7848803397895559E-3</v>
      </c>
      <c r="AE1142" s="23">
        <v>-4.4651258185418805E-3</v>
      </c>
      <c r="AF1142" s="24">
        <v>1.2875481670443549</v>
      </c>
      <c r="AG1142" s="27">
        <v>0.14855394933862517</v>
      </c>
      <c r="AH1142" s="27">
        <v>1.1485539493386252</v>
      </c>
      <c r="AI1142" s="27">
        <v>0.59444947993167763</v>
      </c>
      <c r="AJ1142" s="27">
        <v>13.281976760586851</v>
      </c>
      <c r="AK1142" s="27">
        <v>3.2425152694760322</v>
      </c>
      <c r="AL1142" s="27">
        <v>7.9289721535140707</v>
      </c>
      <c r="AM1142" s="27">
        <v>1.0405065210429087</v>
      </c>
      <c r="AN1142" s="23">
        <v>0.37630417305934299</v>
      </c>
      <c r="AO1142" s="23">
        <v>0.14978602883923856</v>
      </c>
      <c r="AP1142" s="23">
        <v>0.60334566435242054</v>
      </c>
      <c r="AQ1142" s="24">
        <v>62</v>
      </c>
      <c r="AR1142" s="65" t="s">
        <v>73</v>
      </c>
      <c r="AS1142" s="157">
        <v>0.3</v>
      </c>
    </row>
    <row r="1143" spans="1:45" ht="18" customHeight="1" x14ac:dyDescent="0.25">
      <c r="A1143" s="16">
        <v>1142</v>
      </c>
      <c r="B1143" s="149" t="s">
        <v>1454</v>
      </c>
      <c r="C1143" s="149" t="s">
        <v>691</v>
      </c>
      <c r="D1143" s="4">
        <v>49.067500000000003</v>
      </c>
      <c r="E1143" s="151" t="s">
        <v>829</v>
      </c>
      <c r="F1143" s="151" t="s">
        <v>853</v>
      </c>
      <c r="G1143" s="4" t="s">
        <v>854</v>
      </c>
      <c r="H1143" s="70" t="s">
        <v>704</v>
      </c>
      <c r="I1143" s="20">
        <v>35080.473010000002</v>
      </c>
      <c r="J1143" s="20">
        <v>26867.012598000001</v>
      </c>
      <c r="K1143" s="20">
        <v>8213.4604120000004</v>
      </c>
      <c r="L1143" s="20">
        <v>1299.1143770000001</v>
      </c>
      <c r="M1143" s="20">
        <v>12.830386000000001</v>
      </c>
      <c r="N1143" s="20">
        <v>2059.818546</v>
      </c>
      <c r="O1143" s="153">
        <v>1602.490528</v>
      </c>
      <c r="P1143" s="21">
        <v>310.2595407550823</v>
      </c>
      <c r="Q1143" s="20">
        <v>165.013983</v>
      </c>
      <c r="R1143" s="20">
        <v>1382.0604000000001</v>
      </c>
      <c r="S1143" s="20">
        <v>13613.877569</v>
      </c>
      <c r="T1143" s="20">
        <v>46080.983198000002</v>
      </c>
      <c r="U1143" s="20">
        <v>60738.913526999997</v>
      </c>
      <c r="V1143" s="20">
        <v>0</v>
      </c>
      <c r="W1143" s="20">
        <v>4467.4393289999998</v>
      </c>
      <c r="X1143" s="20">
        <v>0</v>
      </c>
      <c r="Y1143" s="20">
        <v>4540.8393290000004</v>
      </c>
      <c r="Z1143" s="20">
        <v>56198.074198000002</v>
      </c>
      <c r="AA1143" s="21">
        <v>10880.55647589545</v>
      </c>
      <c r="AB1143" s="22">
        <v>0.23413197449357881</v>
      </c>
      <c r="AC1143" s="22">
        <v>4.5680413931225954E-2</v>
      </c>
      <c r="AD1143" s="23">
        <v>2.6383259675655083E-2</v>
      </c>
      <c r="AE1143" s="23">
        <v>2.851504345778863E-2</v>
      </c>
      <c r="AF1143" s="24">
        <v>160.54221174639639</v>
      </c>
      <c r="AG1143" s="27">
        <v>2.0473558937055238</v>
      </c>
      <c r="AH1143" s="27">
        <v>3.0473558937055238</v>
      </c>
      <c r="AI1143" s="27">
        <v>3.0104188541963746</v>
      </c>
      <c r="AJ1143" s="27">
        <v>3.8354244668250232</v>
      </c>
      <c r="AK1143" s="27">
        <v>162.8165814166185</v>
      </c>
      <c r="AL1143" s="27">
        <v>25.382735088857189</v>
      </c>
      <c r="AM1143" s="27">
        <v>0.76127874397268847</v>
      </c>
      <c r="AN1143" s="23">
        <v>7.4759969603036797E-2</v>
      </c>
      <c r="AO1143" s="23">
        <v>0</v>
      </c>
      <c r="AP1143" s="23">
        <v>8.0800621619194227E-2</v>
      </c>
      <c r="AQ1143" s="24">
        <v>85.6</v>
      </c>
      <c r="AR1143" s="65" t="s">
        <v>64</v>
      </c>
      <c r="AS1143" s="157">
        <v>0.5</v>
      </c>
    </row>
    <row r="1144" spans="1:45" ht="18" customHeight="1" x14ac:dyDescent="0.25">
      <c r="A1144" s="16">
        <v>1143</v>
      </c>
      <c r="B1144" s="149" t="s">
        <v>1455</v>
      </c>
      <c r="C1144" s="149" t="s">
        <v>691</v>
      </c>
      <c r="D1144" s="4">
        <v>15.75</v>
      </c>
      <c r="E1144" s="151" t="s">
        <v>842</v>
      </c>
      <c r="F1144" s="151" t="s">
        <v>902</v>
      </c>
      <c r="G1144" s="4" t="s">
        <v>901</v>
      </c>
      <c r="H1144" s="70" t="s">
        <v>704</v>
      </c>
      <c r="I1144" s="20">
        <v>273360.21869200002</v>
      </c>
      <c r="J1144" s="20">
        <v>257656.46468999999</v>
      </c>
      <c r="K1144" s="20">
        <v>15703.754002</v>
      </c>
      <c r="L1144" s="20">
        <v>-1538.2308680000001</v>
      </c>
      <c r="M1144" s="20">
        <v>1298.370357</v>
      </c>
      <c r="N1144" s="20">
        <v>426.61247400000002</v>
      </c>
      <c r="O1144" s="153">
        <v>-3121.7578830000002</v>
      </c>
      <c r="P1144" s="21">
        <v>-495.51712428571426</v>
      </c>
      <c r="Q1144" s="20">
        <v>2067.0289400000001</v>
      </c>
      <c r="R1144" s="20">
        <v>8256.5206099999996</v>
      </c>
      <c r="S1144" s="20">
        <v>19284.586616000001</v>
      </c>
      <c r="T1144" s="20">
        <v>25409.685233</v>
      </c>
      <c r="U1144" s="20">
        <v>92057.890742999996</v>
      </c>
      <c r="V1144" s="20">
        <v>0</v>
      </c>
      <c r="W1144" s="20">
        <v>36433.991335999999</v>
      </c>
      <c r="X1144" s="20">
        <v>0</v>
      </c>
      <c r="Y1144" s="20">
        <v>54599.168890000001</v>
      </c>
      <c r="Z1144" s="20">
        <v>37458.721853000003</v>
      </c>
      <c r="AA1144" s="21">
        <v>5945.8288655555552</v>
      </c>
      <c r="AB1144" s="22">
        <v>5.7447107984990704E-2</v>
      </c>
      <c r="AC1144" s="22">
        <v>-1.1419942147900248E-2</v>
      </c>
      <c r="AD1144" s="23">
        <v>-3.391081261806312E-2</v>
      </c>
      <c r="AE1144" s="23">
        <v>-8.3338611905947463E-2</v>
      </c>
      <c r="AF1144" s="24">
        <v>0.32857533422568735</v>
      </c>
      <c r="AG1144" s="27">
        <v>-0.47069794143182092</v>
      </c>
      <c r="AH1144" s="27">
        <v>0.52930205856817902</v>
      </c>
      <c r="AI1144" s="27">
        <v>0.47256852858137266</v>
      </c>
      <c r="AJ1144" s="27">
        <v>-15.939924630340174</v>
      </c>
      <c r="AK1144" s="27">
        <v>124.65063246284301</v>
      </c>
      <c r="AL1144" s="27">
        <v>33.108403842765924</v>
      </c>
      <c r="AM1144" s="27">
        <v>10.758111176323521</v>
      </c>
      <c r="AN1144" s="23">
        <v>0.59309602304951436</v>
      </c>
      <c r="AO1144" s="23">
        <v>0</v>
      </c>
      <c r="AP1144" s="23">
        <v>1.4575822716072533</v>
      </c>
      <c r="AQ1144" s="24">
        <v>55.2</v>
      </c>
      <c r="AR1144" s="65" t="s">
        <v>77</v>
      </c>
      <c r="AS1144" s="157">
        <v>0.2</v>
      </c>
    </row>
    <row r="1145" spans="1:45" ht="18" customHeight="1" x14ac:dyDescent="0.25">
      <c r="A1145" s="16">
        <v>1144</v>
      </c>
      <c r="B1145" s="149" t="s">
        <v>1456</v>
      </c>
      <c r="C1145" s="149" t="s">
        <v>691</v>
      </c>
      <c r="D1145" s="4">
        <v>35.430534000000002</v>
      </c>
      <c r="E1145" s="151" t="s">
        <v>844</v>
      </c>
      <c r="F1145" s="151" t="s">
        <v>1074</v>
      </c>
      <c r="G1145" s="4" t="s">
        <v>854</v>
      </c>
      <c r="H1145" s="70" t="s">
        <v>704</v>
      </c>
      <c r="I1145" s="20">
        <v>104380.672187</v>
      </c>
      <c r="J1145" s="20">
        <v>93254.570848000003</v>
      </c>
      <c r="K1145" s="20">
        <v>11126.101338999999</v>
      </c>
      <c r="L1145" s="20">
        <v>839.186331</v>
      </c>
      <c r="M1145" s="20">
        <v>187.65664599999999</v>
      </c>
      <c r="N1145" s="20">
        <v>2923.0134749999997</v>
      </c>
      <c r="O1145" s="153">
        <v>1991.863333</v>
      </c>
      <c r="P1145" s="21">
        <v>416.01937651292525</v>
      </c>
      <c r="Q1145" s="20">
        <v>15645.189783</v>
      </c>
      <c r="R1145" s="20">
        <v>22693.679937000001</v>
      </c>
      <c r="S1145" s="20">
        <v>50980.485790999999</v>
      </c>
      <c r="T1145" s="20">
        <v>74399.800864999997</v>
      </c>
      <c r="U1145" s="20">
        <v>125943.051922</v>
      </c>
      <c r="V1145" s="20">
        <v>0</v>
      </c>
      <c r="W1145" s="20">
        <v>12564.708893999999</v>
      </c>
      <c r="X1145" s="20">
        <v>0</v>
      </c>
      <c r="Y1145" s="20">
        <v>12564.708893999999</v>
      </c>
      <c r="Z1145" s="20">
        <v>113378.343028</v>
      </c>
      <c r="AA1145" s="21">
        <v>23680.132464478236</v>
      </c>
      <c r="AB1145" s="22">
        <v>0.10659158545240417</v>
      </c>
      <c r="AC1145" s="22">
        <v>1.9082683520484884E-2</v>
      </c>
      <c r="AD1145" s="23">
        <v>1.5815587303963506E-2</v>
      </c>
      <c r="AE1145" s="23">
        <v>1.7568287556540562E-2</v>
      </c>
      <c r="AF1145" s="24">
        <v>15.576391976013468</v>
      </c>
      <c r="AG1145" s="27">
        <v>3.0574346943560795</v>
      </c>
      <c r="AH1145" s="27">
        <v>4.0574346943560791</v>
      </c>
      <c r="AI1145" s="27">
        <v>2.812265393977698</v>
      </c>
      <c r="AJ1145" s="27">
        <v>2.7171303203593777</v>
      </c>
      <c r="AK1145" s="27">
        <v>5.9605905803284047</v>
      </c>
      <c r="AL1145" s="27">
        <v>4.5995480890173619</v>
      </c>
      <c r="AM1145" s="27">
        <v>1.4029697791315454</v>
      </c>
      <c r="AN1145" s="23">
        <v>9.9765002532904073E-2</v>
      </c>
      <c r="AO1145" s="23">
        <v>0</v>
      </c>
      <c r="AP1145" s="23">
        <v>0.11082106651441369</v>
      </c>
      <c r="AQ1145" s="24">
        <v>76</v>
      </c>
      <c r="AR1145" s="65" t="s">
        <v>66</v>
      </c>
      <c r="AS1145" s="157">
        <v>0.5</v>
      </c>
    </row>
    <row r="1146" spans="1:45" ht="18" customHeight="1" x14ac:dyDescent="0.25">
      <c r="A1146" s="16">
        <v>1145</v>
      </c>
      <c r="B1146" s="149" t="s">
        <v>1457</v>
      </c>
      <c r="C1146" s="149" t="s">
        <v>691</v>
      </c>
      <c r="D1146" s="4">
        <v>83.4</v>
      </c>
      <c r="E1146" s="151" t="s">
        <v>844</v>
      </c>
      <c r="F1146" s="151" t="s">
        <v>1074</v>
      </c>
      <c r="G1146" s="4" t="s">
        <v>854</v>
      </c>
      <c r="H1146" s="70" t="s">
        <v>704</v>
      </c>
      <c r="I1146" s="20">
        <v>7403.0534429999998</v>
      </c>
      <c r="J1146" s="20">
        <v>6914.0024990000002</v>
      </c>
      <c r="K1146" s="20">
        <v>489.05094399999979</v>
      </c>
      <c r="L1146" s="20">
        <v>-1928.7827299999999</v>
      </c>
      <c r="M1146" s="20">
        <v>0</v>
      </c>
      <c r="N1146" s="20">
        <v>291.57455099999999</v>
      </c>
      <c r="O1146" s="153">
        <v>291.57455099999999</v>
      </c>
      <c r="P1146" s="21">
        <v>48.595758500000002</v>
      </c>
      <c r="Q1146" s="20">
        <v>382.16986800000001</v>
      </c>
      <c r="R1146" s="20">
        <v>1964.9907000000001</v>
      </c>
      <c r="S1146" s="20">
        <v>41488.766668999997</v>
      </c>
      <c r="T1146" s="20">
        <v>18158.316426000001</v>
      </c>
      <c r="U1146" s="20">
        <v>60007.224702</v>
      </c>
      <c r="V1146" s="20">
        <v>0</v>
      </c>
      <c r="W1146" s="20">
        <v>1745.9089570000001</v>
      </c>
      <c r="X1146" s="20">
        <v>0</v>
      </c>
      <c r="Y1146" s="20">
        <v>1745.9089570000001</v>
      </c>
      <c r="Z1146" s="20">
        <v>58261.315745</v>
      </c>
      <c r="AA1146" s="21">
        <v>9710.2192908333327</v>
      </c>
      <c r="AB1146" s="22">
        <v>6.6060706945513775E-2</v>
      </c>
      <c r="AC1146" s="22">
        <v>3.9385714725009853E-2</v>
      </c>
      <c r="AD1146" s="23">
        <v>4.8589907706610199E-3</v>
      </c>
      <c r="AE1146" s="23">
        <v>5.0045994888988235E-3</v>
      </c>
      <c r="AF1146" s="24">
        <v>100</v>
      </c>
      <c r="AG1146" s="27">
        <v>22.763419336762126</v>
      </c>
      <c r="AH1146" s="27">
        <v>23.763419336762126</v>
      </c>
      <c r="AI1146" s="27">
        <v>23.544524836869829</v>
      </c>
      <c r="AJ1146" s="27">
        <v>0.18627380790397249</v>
      </c>
      <c r="AK1146" s="27">
        <v>18.091438069628243</v>
      </c>
      <c r="AL1146" s="27">
        <v>3.7674750536987274</v>
      </c>
      <c r="AM1146" s="27">
        <v>0.40769492442591931</v>
      </c>
      <c r="AN1146" s="23">
        <v>2.9094979240754826E-2</v>
      </c>
      <c r="AO1146" s="23">
        <v>0</v>
      </c>
      <c r="AP1146" s="23">
        <v>2.9966864542530253E-2</v>
      </c>
      <c r="AQ1146" s="24">
        <v>75.2</v>
      </c>
      <c r="AR1146" s="65" t="s">
        <v>66</v>
      </c>
      <c r="AS1146" s="157">
        <v>0.5</v>
      </c>
    </row>
    <row r="1147" spans="1:45" ht="18" customHeight="1" x14ac:dyDescent="0.25">
      <c r="A1147" s="16">
        <v>1146</v>
      </c>
      <c r="B1147" s="149" t="s">
        <v>1458</v>
      </c>
      <c r="C1147" s="149" t="s">
        <v>691</v>
      </c>
      <c r="D1147" s="4">
        <v>80.600000000000009</v>
      </c>
      <c r="E1147" s="151" t="s">
        <v>848</v>
      </c>
      <c r="F1147" s="151" t="s">
        <v>849</v>
      </c>
      <c r="G1147" s="4" t="s">
        <v>847</v>
      </c>
      <c r="H1147" s="70" t="s">
        <v>704</v>
      </c>
      <c r="I1147" s="20">
        <v>0</v>
      </c>
      <c r="J1147" s="20">
        <v>1229.1175470000001</v>
      </c>
      <c r="K1147" s="20" t="e">
        <v>#N/A</v>
      </c>
      <c r="L1147" s="20">
        <v>-79663.389360999994</v>
      </c>
      <c r="M1147" s="20" t="e">
        <v>#N/A</v>
      </c>
      <c r="N1147" s="20" t="e">
        <v>#N/A</v>
      </c>
      <c r="O1147" s="153">
        <v>-79824.465093999999</v>
      </c>
      <c r="P1147" s="21">
        <v>-2574.9827449677418</v>
      </c>
      <c r="Q1147" s="20">
        <v>0</v>
      </c>
      <c r="R1147" s="20">
        <v>115031.014616</v>
      </c>
      <c r="S1147" s="20">
        <v>160955.708147</v>
      </c>
      <c r="T1147" s="20">
        <v>3136.3962919999999</v>
      </c>
      <c r="U1147" s="20">
        <v>164092.10443899999</v>
      </c>
      <c r="V1147" s="20">
        <v>1015</v>
      </c>
      <c r="W1147" s="20">
        <v>32191.748231000001</v>
      </c>
      <c r="X1147" s="20">
        <v>0</v>
      </c>
      <c r="Y1147" s="20">
        <v>32191.748231000001</v>
      </c>
      <c r="Z1147" s="20">
        <v>131900.35620800001</v>
      </c>
      <c r="AA1147" s="21">
        <v>4254.8502002580653</v>
      </c>
      <c r="AB1147" s="22">
        <v>0</v>
      </c>
      <c r="AC1147" s="22">
        <v>0</v>
      </c>
      <c r="AD1147" s="23">
        <v>-0.48646134051912382</v>
      </c>
      <c r="AE1147" s="23">
        <v>-0.60518763852404589</v>
      </c>
      <c r="AF1147" s="24" t="e">
        <v>#N/A</v>
      </c>
      <c r="AG1147" s="27">
        <v>3.9999057830603593</v>
      </c>
      <c r="AH1147" s="27">
        <v>4.9999057830603597</v>
      </c>
      <c r="AI1147" s="27">
        <v>4.9999057830603597</v>
      </c>
      <c r="AJ1147" s="27">
        <v>0</v>
      </c>
      <c r="AK1147" s="27">
        <v>100</v>
      </c>
      <c r="AL1147" s="27">
        <v>0</v>
      </c>
      <c r="AM1147" s="27">
        <v>0</v>
      </c>
      <c r="AN1147" s="23">
        <v>0.19618097007810051</v>
      </c>
      <c r="AO1147" s="23">
        <v>0</v>
      </c>
      <c r="AP1147" s="23">
        <v>0.24406111671325045</v>
      </c>
      <c r="AQ1147" s="24" t="e">
        <v>#N/A</v>
      </c>
      <c r="AR1147" s="65" t="e">
        <v>#N/A</v>
      </c>
      <c r="AS1147" s="157" t="e">
        <v>#N/A</v>
      </c>
    </row>
    <row r="1148" spans="1:45" ht="18" customHeight="1" x14ac:dyDescent="0.25">
      <c r="A1148" s="16">
        <v>1147</v>
      </c>
      <c r="B1148" s="149" t="s">
        <v>1459</v>
      </c>
      <c r="C1148" s="149" t="s">
        <v>691</v>
      </c>
      <c r="D1148" s="4">
        <v>83.1343842</v>
      </c>
      <c r="E1148" s="151" t="s">
        <v>869</v>
      </c>
      <c r="F1148" s="151" t="s">
        <v>891</v>
      </c>
      <c r="G1148" s="4" t="s">
        <v>892</v>
      </c>
      <c r="H1148" s="70" t="s">
        <v>704</v>
      </c>
      <c r="I1148" s="20">
        <v>987818.07080500002</v>
      </c>
      <c r="J1148" s="20">
        <v>932345.147918</v>
      </c>
      <c r="K1148" s="20">
        <v>55472.922886999964</v>
      </c>
      <c r="L1148" s="20">
        <v>29620.653534000001</v>
      </c>
      <c r="M1148" s="20">
        <v>23010.245461999999</v>
      </c>
      <c r="N1148" s="20">
        <v>33091.327252999996</v>
      </c>
      <c r="O1148" s="153">
        <v>8318.7398929999999</v>
      </c>
      <c r="P1148" s="21">
        <v>1261.6065889195054</v>
      </c>
      <c r="Q1148" s="20">
        <v>144996.79823300001</v>
      </c>
      <c r="R1148" s="20">
        <v>186424.37858600001</v>
      </c>
      <c r="S1148" s="20">
        <v>423036.30280200002</v>
      </c>
      <c r="T1148" s="20">
        <v>19577.218970000002</v>
      </c>
      <c r="U1148" s="20">
        <v>466613.52177200001</v>
      </c>
      <c r="V1148" s="20">
        <v>307079.07359400002</v>
      </c>
      <c r="W1148" s="20">
        <v>401754.79475900001</v>
      </c>
      <c r="X1148" s="20">
        <v>8207.9131799999996</v>
      </c>
      <c r="Y1148" s="20">
        <v>409962.70793899999</v>
      </c>
      <c r="Z1148" s="20">
        <v>56650.813833</v>
      </c>
      <c r="AA1148" s="21">
        <v>8591.5704684439115</v>
      </c>
      <c r="AB1148" s="22">
        <v>5.6157023774421902E-2</v>
      </c>
      <c r="AC1148" s="22">
        <v>8.4213279133685329E-3</v>
      </c>
      <c r="AD1148" s="23">
        <v>1.7827901474884309E-2</v>
      </c>
      <c r="AE1148" s="23">
        <v>0.14684237224769051</v>
      </c>
      <c r="AF1148" s="24">
        <v>1.4381127445010651</v>
      </c>
      <c r="AG1148" s="27">
        <v>5.2971385334096913E-2</v>
      </c>
      <c r="AH1148" s="27">
        <v>1.052971385334097</v>
      </c>
      <c r="AI1148" s="27">
        <v>0.69206269146280408</v>
      </c>
      <c r="AJ1148" s="27">
        <v>46.416732724442276</v>
      </c>
      <c r="AK1148" s="27">
        <v>6.4301085215673845</v>
      </c>
      <c r="AL1148" s="27">
        <v>5.2987601637588755</v>
      </c>
      <c r="AM1148" s="27">
        <v>50.457527819386698</v>
      </c>
      <c r="AN1148" s="23">
        <v>0.87859157270482802</v>
      </c>
      <c r="AO1148" s="23">
        <v>0.14488605943413224</v>
      </c>
      <c r="AP1148" s="23">
        <v>7.2366605208448069</v>
      </c>
      <c r="AQ1148" s="24">
        <v>53.2</v>
      </c>
      <c r="AR1148" s="65" t="s">
        <v>77</v>
      </c>
      <c r="AS1148" s="157">
        <v>0.2</v>
      </c>
    </row>
    <row r="1149" spans="1:45" ht="18" customHeight="1" x14ac:dyDescent="0.25">
      <c r="A1149" s="16">
        <v>1148</v>
      </c>
      <c r="B1149" s="149" t="s">
        <v>1460</v>
      </c>
      <c r="C1149" s="149" t="s">
        <v>691</v>
      </c>
      <c r="D1149" s="4">
        <v>226.5</v>
      </c>
      <c r="E1149" s="151" t="s">
        <v>829</v>
      </c>
      <c r="F1149" s="151" t="s">
        <v>830</v>
      </c>
      <c r="G1149" s="4" t="s">
        <v>900</v>
      </c>
      <c r="H1149" s="70" t="s">
        <v>704</v>
      </c>
      <c r="I1149" s="20">
        <v>3995212.980833</v>
      </c>
      <c r="J1149" s="20">
        <v>3800815.50783</v>
      </c>
      <c r="K1149" s="20">
        <v>194397.47300299982</v>
      </c>
      <c r="L1149" s="20">
        <v>40612.210156000001</v>
      </c>
      <c r="M1149" s="20">
        <v>21302.511109999999</v>
      </c>
      <c r="N1149" s="20">
        <v>34421.025519000003</v>
      </c>
      <c r="O1149" s="153">
        <v>10055.077107999999</v>
      </c>
      <c r="P1149" s="21">
        <v>670.33847386666662</v>
      </c>
      <c r="Q1149" s="20">
        <v>125016.345065</v>
      </c>
      <c r="R1149" s="20">
        <v>673341.926232</v>
      </c>
      <c r="S1149" s="20">
        <v>825471.955556</v>
      </c>
      <c r="T1149" s="20">
        <v>101810.805781</v>
      </c>
      <c r="U1149" s="20">
        <v>933436.79472100001</v>
      </c>
      <c r="V1149" s="20">
        <v>275493.68476799998</v>
      </c>
      <c r="W1149" s="20">
        <v>743215.28734599997</v>
      </c>
      <c r="X1149" s="20">
        <v>20554.189181999998</v>
      </c>
      <c r="Y1149" s="20">
        <v>764421.27152199997</v>
      </c>
      <c r="Z1149" s="20">
        <v>169015.52319899999</v>
      </c>
      <c r="AA1149" s="21">
        <v>11267.701546599999</v>
      </c>
      <c r="AB1149" s="22">
        <v>4.8657599466066022E-2</v>
      </c>
      <c r="AC1149" s="22">
        <v>2.5167812470171542E-3</v>
      </c>
      <c r="AD1149" s="23">
        <v>1.0772102797817625E-2</v>
      </c>
      <c r="AE1149" s="23">
        <v>5.9492033143967997E-2</v>
      </c>
      <c r="AF1149" s="24">
        <v>1.6158200946949302</v>
      </c>
      <c r="AG1149" s="27">
        <v>0.11067677106553632</v>
      </c>
      <c r="AH1149" s="27">
        <v>1.1106767710655363</v>
      </c>
      <c r="AI1149" s="27">
        <v>0.9424666343884105</v>
      </c>
      <c r="AJ1149" s="27">
        <v>48.570080308058209</v>
      </c>
      <c r="AK1149" s="27">
        <v>30.402548609574488</v>
      </c>
      <c r="AL1149" s="27">
        <v>5.9334089044329748</v>
      </c>
      <c r="AM1149" s="27">
        <v>39.241541702625334</v>
      </c>
      <c r="AN1149" s="23">
        <v>0.81893201108542324</v>
      </c>
      <c r="AO1149" s="23">
        <v>0.121611250806823</v>
      </c>
      <c r="AP1149" s="23">
        <v>4.5227873573598645</v>
      </c>
      <c r="AQ1149" s="24">
        <v>63.2</v>
      </c>
      <c r="AR1149" s="65" t="s">
        <v>73</v>
      </c>
      <c r="AS1149" s="157">
        <v>0.3</v>
      </c>
    </row>
    <row r="1150" spans="1:45" ht="18" customHeight="1" x14ac:dyDescent="0.25">
      <c r="A1150" s="16">
        <v>1149</v>
      </c>
      <c r="B1150" s="149" t="s">
        <v>1461</v>
      </c>
      <c r="C1150" s="149" t="s">
        <v>691</v>
      </c>
      <c r="D1150" s="4">
        <v>72.900000000000006</v>
      </c>
      <c r="E1150" s="151" t="s">
        <v>844</v>
      </c>
      <c r="F1150" s="151" t="s">
        <v>1074</v>
      </c>
      <c r="G1150" s="4" t="s">
        <v>854</v>
      </c>
      <c r="H1150" s="70" t="s">
        <v>704</v>
      </c>
      <c r="I1150" s="20">
        <v>115184.19163099999</v>
      </c>
      <c r="J1150" s="20">
        <v>80983.424291999996</v>
      </c>
      <c r="K1150" s="20">
        <v>34200.767338999991</v>
      </c>
      <c r="L1150" s="20">
        <v>23444.908115999999</v>
      </c>
      <c r="M1150" s="20">
        <v>8.9900059999999993</v>
      </c>
      <c r="N1150" s="20">
        <v>25923.706311000002</v>
      </c>
      <c r="O1150" s="153">
        <v>20714.474149999998</v>
      </c>
      <c r="P1150" s="21">
        <v>3836.0137314814815</v>
      </c>
      <c r="Q1150" s="20">
        <v>2734.8378250000001</v>
      </c>
      <c r="R1150" s="20">
        <v>28813.980791999998</v>
      </c>
      <c r="S1150" s="20">
        <v>87091.930068000001</v>
      </c>
      <c r="T1150" s="20">
        <v>39137.155599999998</v>
      </c>
      <c r="U1150" s="20">
        <v>126321.91460800001</v>
      </c>
      <c r="V1150" s="20">
        <v>2316.2974159999999</v>
      </c>
      <c r="W1150" s="20">
        <v>24255.688425</v>
      </c>
      <c r="X1150" s="20">
        <v>0</v>
      </c>
      <c r="Y1150" s="20">
        <v>24255.688425</v>
      </c>
      <c r="Z1150" s="20">
        <v>102066.22618300001</v>
      </c>
      <c r="AA1150" s="21">
        <v>18901.152996851852</v>
      </c>
      <c r="AB1150" s="22">
        <v>0.29692240623230975</v>
      </c>
      <c r="AC1150" s="22">
        <v>0.17983782198480983</v>
      </c>
      <c r="AD1150" s="23">
        <v>0.1639816354452891</v>
      </c>
      <c r="AE1150" s="23">
        <v>0.20295130842654951</v>
      </c>
      <c r="AF1150" s="24">
        <v>2883.6139053744796</v>
      </c>
      <c r="AG1150" s="27">
        <v>2.5905775396684088</v>
      </c>
      <c r="AH1150" s="27">
        <v>3.5905775396684088</v>
      </c>
      <c r="AI1150" s="27">
        <v>3.4778271704733115</v>
      </c>
      <c r="AJ1150" s="27">
        <v>1.8330853122217501</v>
      </c>
      <c r="AK1150" s="27">
        <v>29.611783028487253</v>
      </c>
      <c r="AL1150" s="27">
        <v>3.9975105301305707</v>
      </c>
      <c r="AM1150" s="27">
        <v>2.9430905201245641</v>
      </c>
      <c r="AN1150" s="23">
        <v>0.19201488910510767</v>
      </c>
      <c r="AO1150" s="23">
        <v>0</v>
      </c>
      <c r="AP1150" s="23">
        <v>0.23764656862604752</v>
      </c>
      <c r="AQ1150" s="24">
        <v>87.6</v>
      </c>
      <c r="AR1150" s="65" t="s">
        <v>64</v>
      </c>
      <c r="AS1150" s="157">
        <v>0.5</v>
      </c>
    </row>
    <row r="1151" spans="1:45" ht="18" customHeight="1" x14ac:dyDescent="0.25">
      <c r="A1151" s="16">
        <v>1150</v>
      </c>
      <c r="B1151" s="149" t="s">
        <v>1462</v>
      </c>
      <c r="C1151" s="149" t="s">
        <v>691</v>
      </c>
      <c r="D1151" s="4">
        <v>630</v>
      </c>
      <c r="E1151" s="151" t="s">
        <v>848</v>
      </c>
      <c r="F1151" s="151" t="s">
        <v>849</v>
      </c>
      <c r="G1151" s="4" t="s">
        <v>847</v>
      </c>
      <c r="H1151" s="70" t="s">
        <v>704</v>
      </c>
      <c r="I1151" s="20">
        <v>4649270.1153260004</v>
      </c>
      <c r="J1151" s="20">
        <v>3826705.1804379998</v>
      </c>
      <c r="K1151" s="20">
        <v>822564.93488799967</v>
      </c>
      <c r="L1151" s="20">
        <v>435817.26308300003</v>
      </c>
      <c r="M1151" s="20">
        <v>160575.555196</v>
      </c>
      <c r="N1151" s="20">
        <v>444111.93752100004</v>
      </c>
      <c r="O1151" s="153">
        <v>203414.95005399999</v>
      </c>
      <c r="P1151" s="21">
        <v>1937.2852386095237</v>
      </c>
      <c r="Q1151" s="20">
        <v>233781.576887</v>
      </c>
      <c r="R1151" s="20">
        <v>607335.86983099999</v>
      </c>
      <c r="S1151" s="20">
        <v>982159.34237900004</v>
      </c>
      <c r="T1151" s="20">
        <v>2413657.1068529999</v>
      </c>
      <c r="U1151" s="20">
        <v>3953892.8215100002</v>
      </c>
      <c r="V1151" s="20">
        <v>564083.56461</v>
      </c>
      <c r="W1151" s="20">
        <v>1320880.643955</v>
      </c>
      <c r="X1151" s="20">
        <v>1047678.218445</v>
      </c>
      <c r="Y1151" s="20">
        <v>2425252.2457420002</v>
      </c>
      <c r="Z1151" s="20">
        <v>1528640.575768</v>
      </c>
      <c r="AA1151" s="21">
        <v>14558.481673980952</v>
      </c>
      <c r="AB1151" s="22">
        <v>0.17692345561434916</v>
      </c>
      <c r="AC1151" s="22">
        <v>4.3752018060524499E-2</v>
      </c>
      <c r="AD1151" s="23">
        <v>5.1446753677130627E-2</v>
      </c>
      <c r="AE1151" s="23">
        <v>0.1330691813880466</v>
      </c>
      <c r="AF1151" s="24">
        <v>2.7657505962156752</v>
      </c>
      <c r="AG1151" s="27">
        <v>-0.25643596423806747</v>
      </c>
      <c r="AH1151" s="27">
        <v>0.74356403576193253</v>
      </c>
      <c r="AI1151" s="27">
        <v>0.56657485967179932</v>
      </c>
      <c r="AJ1151" s="27">
        <v>-13.725945471081715</v>
      </c>
      <c r="AK1151" s="27">
        <v>16.368720030867383</v>
      </c>
      <c r="AL1151" s="27">
        <v>7.6551877573437697</v>
      </c>
      <c r="AM1151" s="27">
        <v>1.9262347174855592</v>
      </c>
      <c r="AN1151" s="23">
        <v>0.61338340598109364</v>
      </c>
      <c r="AO1151" s="23">
        <v>0.68536596179166509</v>
      </c>
      <c r="AP1151" s="23">
        <v>1.5865418491351613</v>
      </c>
      <c r="AQ1151" s="24">
        <v>62.8</v>
      </c>
      <c r="AR1151" s="65" t="s">
        <v>73</v>
      </c>
      <c r="AS1151" s="157">
        <v>0.3</v>
      </c>
    </row>
    <row r="1152" spans="1:45" ht="18" customHeight="1" x14ac:dyDescent="0.25">
      <c r="A1152" s="16">
        <v>1151</v>
      </c>
      <c r="B1152" s="149" t="s">
        <v>1463</v>
      </c>
      <c r="C1152" s="149" t="s">
        <v>691</v>
      </c>
      <c r="D1152" s="4">
        <v>919.99999999999989</v>
      </c>
      <c r="E1152" s="151" t="s">
        <v>844</v>
      </c>
      <c r="F1152" s="151" t="s">
        <v>845</v>
      </c>
      <c r="G1152" s="4" t="s">
        <v>904</v>
      </c>
      <c r="H1152" s="70" t="s">
        <v>704</v>
      </c>
      <c r="I1152" s="20">
        <v>744167.01603900001</v>
      </c>
      <c r="J1152" s="20">
        <v>692903.347954</v>
      </c>
      <c r="K1152" s="20">
        <v>51263.668084999968</v>
      </c>
      <c r="L1152" s="20">
        <v>5155.0742499999997</v>
      </c>
      <c r="M1152" s="20">
        <v>11191.507339</v>
      </c>
      <c r="N1152" s="20">
        <v>162860.02609900001</v>
      </c>
      <c r="O1152" s="153">
        <v>147748.34638100001</v>
      </c>
      <c r="P1152" s="21">
        <v>1477.4834638100001</v>
      </c>
      <c r="Q1152" s="20">
        <v>86928.751308000006</v>
      </c>
      <c r="R1152" s="20">
        <v>52806.766000000003</v>
      </c>
      <c r="S1152" s="20">
        <v>476721.96912999998</v>
      </c>
      <c r="T1152" s="20">
        <v>257219.42414700001</v>
      </c>
      <c r="U1152" s="20">
        <v>1507453.0729789999</v>
      </c>
      <c r="V1152" s="20">
        <v>145149.69605699999</v>
      </c>
      <c r="W1152" s="20">
        <v>362903.439786</v>
      </c>
      <c r="X1152" s="20">
        <v>0</v>
      </c>
      <c r="Y1152" s="20">
        <v>363936.43319200003</v>
      </c>
      <c r="Z1152" s="20">
        <v>1143516.6397869999</v>
      </c>
      <c r="AA1152" s="21">
        <v>11435.16639787</v>
      </c>
      <c r="AB1152" s="22">
        <v>6.8887315589264655E-2</v>
      </c>
      <c r="AC1152" s="22">
        <v>0.19854191760261633</v>
      </c>
      <c r="AD1152" s="23">
        <v>9.8011904336778158E-2</v>
      </c>
      <c r="AE1152" s="23">
        <v>0.12920524392939375</v>
      </c>
      <c r="AF1152" s="24">
        <v>14.552108234023828</v>
      </c>
      <c r="AG1152" s="27">
        <v>0.31363309593074529</v>
      </c>
      <c r="AH1152" s="27">
        <v>1.3136330959307452</v>
      </c>
      <c r="AI1152" s="27">
        <v>1.0740962335652056</v>
      </c>
      <c r="AJ1152" s="27">
        <v>6.538188644046377</v>
      </c>
      <c r="AK1152" s="27">
        <v>7.9709340986499653</v>
      </c>
      <c r="AL1152" s="27">
        <v>14.092266434929947</v>
      </c>
      <c r="AM1152" s="27">
        <v>2.8931213826748601</v>
      </c>
      <c r="AN1152" s="23">
        <v>0.24142471809938057</v>
      </c>
      <c r="AO1152" s="23">
        <v>0</v>
      </c>
      <c r="AP1152" s="23">
        <v>0.31826072356917307</v>
      </c>
      <c r="AQ1152" s="24">
        <v>84</v>
      </c>
      <c r="AR1152" s="65" t="s">
        <v>64</v>
      </c>
      <c r="AS1152" s="157">
        <v>0.5</v>
      </c>
    </row>
    <row r="1153" spans="1:45" ht="18" customHeight="1" x14ac:dyDescent="0.25">
      <c r="A1153" s="16">
        <v>1152</v>
      </c>
      <c r="B1153" s="149" t="s">
        <v>1464</v>
      </c>
      <c r="C1153" s="149" t="s">
        <v>691</v>
      </c>
      <c r="D1153" s="4">
        <v>17417.111919999999</v>
      </c>
      <c r="E1153" s="151" t="s">
        <v>844</v>
      </c>
      <c r="F1153" s="151" t="s">
        <v>856</v>
      </c>
      <c r="G1153" s="4" t="s">
        <v>862</v>
      </c>
      <c r="H1153" s="70" t="s">
        <v>709</v>
      </c>
      <c r="I1153" s="20">
        <v>12367790.703736</v>
      </c>
      <c r="J1153" s="20">
        <v>10962269.082627</v>
      </c>
      <c r="K1153" s="20">
        <v>1405521.6211090006</v>
      </c>
      <c r="L1153" s="20">
        <v>370095.632422</v>
      </c>
      <c r="M1153" s="20">
        <v>722482.49870200001</v>
      </c>
      <c r="N1153" s="20">
        <v>1271453.4179810002</v>
      </c>
      <c r="O1153" s="153">
        <v>54248.155314000003</v>
      </c>
      <c r="P1153" s="21">
        <v>38.621622745684235</v>
      </c>
      <c r="Q1153" s="20">
        <v>694482.11942</v>
      </c>
      <c r="R1153" s="20">
        <v>1272870.7620550001</v>
      </c>
      <c r="S1153" s="20">
        <v>8413203.1910510007</v>
      </c>
      <c r="T1153" s="20">
        <v>14598759.353768</v>
      </c>
      <c r="U1153" s="20">
        <v>26358363.915725</v>
      </c>
      <c r="V1153" s="20">
        <v>3852648.2737150001</v>
      </c>
      <c r="W1153" s="20">
        <v>9404730.6426589992</v>
      </c>
      <c r="X1153" s="20">
        <v>4687140.9677539999</v>
      </c>
      <c r="Y1153" s="20">
        <v>17231307.267416</v>
      </c>
      <c r="Z1153" s="20">
        <v>9127056.6483089998</v>
      </c>
      <c r="AA1153" s="21">
        <v>6497.9488539126069</v>
      </c>
      <c r="AB1153" s="22">
        <v>0.11364371008351781</v>
      </c>
      <c r="AC1153" s="22">
        <v>4.3862446101722106E-3</v>
      </c>
      <c r="AD1153" s="23">
        <v>2.0581002480824077E-3</v>
      </c>
      <c r="AE1153" s="23">
        <v>5.9436637028050816E-3</v>
      </c>
      <c r="AF1153" s="24">
        <v>1.7598397473506584</v>
      </c>
      <c r="AG1153" s="27">
        <v>-0.10542858581302908</v>
      </c>
      <c r="AH1153" s="27">
        <v>0.89457141418697095</v>
      </c>
      <c r="AI1153" s="27">
        <v>0.82072750033048114</v>
      </c>
      <c r="AJ1153" s="27">
        <v>-12.473472805698597</v>
      </c>
      <c r="AK1153" s="27">
        <v>15.784811121965516</v>
      </c>
      <c r="AL1153" s="27">
        <v>9.7164543898931939</v>
      </c>
      <c r="AM1153" s="27">
        <v>0.84718094216299422</v>
      </c>
      <c r="AN1153" s="23">
        <v>0.65373204962604159</v>
      </c>
      <c r="AO1153" s="23">
        <v>0.51354353855384494</v>
      </c>
      <c r="AP1153" s="23">
        <v>1.8879369254937737</v>
      </c>
      <c r="AQ1153" s="24">
        <v>42.4</v>
      </c>
      <c r="AR1153" s="65" t="s">
        <v>80</v>
      </c>
      <c r="AS1153" s="157">
        <v>0</v>
      </c>
    </row>
    <row r="1154" spans="1:45" ht="18" customHeight="1" x14ac:dyDescent="0.25">
      <c r="A1154" s="16">
        <v>1153</v>
      </c>
      <c r="B1154" s="149" t="s">
        <v>1465</v>
      </c>
      <c r="C1154" s="149" t="s">
        <v>691</v>
      </c>
      <c r="D1154" s="4">
        <v>31.043719200000002</v>
      </c>
      <c r="E1154" s="151" t="s">
        <v>844</v>
      </c>
      <c r="F1154" s="151" t="s">
        <v>1074</v>
      </c>
      <c r="G1154" s="4" t="s">
        <v>854</v>
      </c>
      <c r="H1154" s="70" t="s">
        <v>704</v>
      </c>
      <c r="I1154" s="20">
        <v>190861.045866</v>
      </c>
      <c r="J1154" s="20">
        <v>155210.64131899999</v>
      </c>
      <c r="K1154" s="20">
        <v>35650.404546999991</v>
      </c>
      <c r="L1154" s="20">
        <v>23231.321693999998</v>
      </c>
      <c r="M1154" s="20">
        <v>6024.6076139999996</v>
      </c>
      <c r="N1154" s="20">
        <v>22061.749013000001</v>
      </c>
      <c r="O1154" s="153">
        <v>12284.443018</v>
      </c>
      <c r="P1154" s="21">
        <v>2057.7142603969951</v>
      </c>
      <c r="Q1154" s="20">
        <v>1318.755707</v>
      </c>
      <c r="R1154" s="20">
        <v>32393.451013999998</v>
      </c>
      <c r="S1154" s="20">
        <v>98047.916821000006</v>
      </c>
      <c r="T1154" s="20">
        <v>158467.171194</v>
      </c>
      <c r="U1154" s="20">
        <v>292474.81796999997</v>
      </c>
      <c r="V1154" s="20">
        <v>39722.634811000004</v>
      </c>
      <c r="W1154" s="20">
        <v>101790.94155800001</v>
      </c>
      <c r="X1154" s="20">
        <v>43557.5</v>
      </c>
      <c r="Y1154" s="20">
        <v>145528.44155799999</v>
      </c>
      <c r="Z1154" s="20">
        <v>146946.37641200001</v>
      </c>
      <c r="AA1154" s="21">
        <v>24614.356044761545</v>
      </c>
      <c r="AB1154" s="22">
        <v>0.18678722200877743</v>
      </c>
      <c r="AC1154" s="22">
        <v>6.4363280428761133E-2</v>
      </c>
      <c r="AD1154" s="23">
        <v>4.2001711816639378E-2</v>
      </c>
      <c r="AE1154" s="23">
        <v>8.3598135033677634E-2</v>
      </c>
      <c r="AF1154" s="24">
        <v>3.6619395695966737</v>
      </c>
      <c r="AG1154" s="27">
        <v>-3.6771687929296158E-2</v>
      </c>
      <c r="AH1154" s="27">
        <v>0.96322831207070381</v>
      </c>
      <c r="AI1154" s="27">
        <v>0.95027278099087209</v>
      </c>
      <c r="AJ1154" s="27">
        <v>-50.991125968078265</v>
      </c>
      <c r="AK1154" s="27">
        <v>117.69476370425291</v>
      </c>
      <c r="AL1154" s="27">
        <v>5.8919639585023686</v>
      </c>
      <c r="AM1154" s="27">
        <v>1.2044200980425308</v>
      </c>
      <c r="AN1154" s="23">
        <v>0.497575971046257</v>
      </c>
      <c r="AO1154" s="23">
        <v>0.29641765291221556</v>
      </c>
      <c r="AP1154" s="23">
        <v>0.99035066472122801</v>
      </c>
      <c r="AQ1154" s="24">
        <v>66.400000000000006</v>
      </c>
      <c r="AR1154" s="65" t="s">
        <v>71</v>
      </c>
      <c r="AS1154" s="157">
        <v>0.3</v>
      </c>
    </row>
    <row r="1155" spans="1:45" ht="18" customHeight="1" x14ac:dyDescent="0.25">
      <c r="A1155" s="16">
        <v>1154</v>
      </c>
      <c r="B1155" s="149" t="s">
        <v>1466</v>
      </c>
      <c r="C1155" s="149" t="s">
        <v>691</v>
      </c>
      <c r="D1155" s="4">
        <v>17.860499999999998</v>
      </c>
      <c r="E1155" s="151" t="s">
        <v>844</v>
      </c>
      <c r="F1155" s="151" t="s">
        <v>845</v>
      </c>
      <c r="G1155" s="4" t="s">
        <v>904</v>
      </c>
      <c r="H1155" s="70" t="s">
        <v>704</v>
      </c>
      <c r="I1155" s="20">
        <v>232760.16491799999</v>
      </c>
      <c r="J1155" s="20">
        <v>205053.427945</v>
      </c>
      <c r="K1155" s="20">
        <v>27706.736973000014</v>
      </c>
      <c r="L1155" s="20">
        <v>2957.6021380000002</v>
      </c>
      <c r="M1155" s="20">
        <v>0</v>
      </c>
      <c r="N1155" s="20">
        <v>8311.1994140000006</v>
      </c>
      <c r="O1155" s="153">
        <v>7272.8364060000004</v>
      </c>
      <c r="P1155" s="21">
        <v>2565.3743936507935</v>
      </c>
      <c r="Q1155" s="20">
        <v>49091.450019000004</v>
      </c>
      <c r="R1155" s="20">
        <v>26949.859746999999</v>
      </c>
      <c r="S1155" s="20">
        <v>141548.38952500001</v>
      </c>
      <c r="T1155" s="20">
        <v>5161.6535199999998</v>
      </c>
      <c r="U1155" s="20">
        <v>170129.87005600001</v>
      </c>
      <c r="V1155" s="20">
        <v>0</v>
      </c>
      <c r="W1155" s="20">
        <v>120839.517813</v>
      </c>
      <c r="X1155" s="20">
        <v>0</v>
      </c>
      <c r="Y1155" s="20">
        <v>121165.646312</v>
      </c>
      <c r="Z1155" s="20">
        <v>48964.223744000003</v>
      </c>
      <c r="AA1155" s="21">
        <v>17271.331126631394</v>
      </c>
      <c r="AB1155" s="22">
        <v>0.11903556170258313</v>
      </c>
      <c r="AC1155" s="22">
        <v>3.1246052813900423E-2</v>
      </c>
      <c r="AD1155" s="23">
        <v>4.2748733091996546E-2</v>
      </c>
      <c r="AE1155" s="23">
        <v>0.14853368132668909</v>
      </c>
      <c r="AF1155" s="24">
        <v>100</v>
      </c>
      <c r="AG1155" s="27">
        <v>0.17137499459445985</v>
      </c>
      <c r="AH1155" s="27">
        <v>1.1713749945944598</v>
      </c>
      <c r="AI1155" s="27">
        <v>0.76512171828654396</v>
      </c>
      <c r="AJ1155" s="27">
        <v>11.239635271057491</v>
      </c>
      <c r="AK1155" s="27">
        <v>4.1769682473350773</v>
      </c>
      <c r="AL1155" s="27">
        <v>8.6367857607834253</v>
      </c>
      <c r="AM1155" s="27">
        <v>45.09410870298013</v>
      </c>
      <c r="AN1155" s="23">
        <v>0.71219502061640949</v>
      </c>
      <c r="AO1155" s="23">
        <v>0</v>
      </c>
      <c r="AP1155" s="23">
        <v>2.4745750478041111</v>
      </c>
      <c r="AQ1155" s="24">
        <v>80</v>
      </c>
      <c r="AR1155" s="65" t="s">
        <v>64</v>
      </c>
      <c r="AS1155" s="157">
        <v>0.5</v>
      </c>
    </row>
    <row r="1156" spans="1:45" ht="18" customHeight="1" x14ac:dyDescent="0.25">
      <c r="A1156" s="16">
        <v>1155</v>
      </c>
      <c r="B1156" s="149" t="s">
        <v>1467</v>
      </c>
      <c r="C1156" s="149" t="s">
        <v>691</v>
      </c>
      <c r="D1156" s="4">
        <v>291.04186999999996</v>
      </c>
      <c r="E1156" s="151" t="s">
        <v>844</v>
      </c>
      <c r="F1156" s="151" t="s">
        <v>856</v>
      </c>
      <c r="G1156" s="4" t="s">
        <v>862</v>
      </c>
      <c r="H1156" s="70" t="s">
        <v>704</v>
      </c>
      <c r="I1156" s="20">
        <v>573091.29402699997</v>
      </c>
      <c r="J1156" s="20">
        <v>314154.42416499997</v>
      </c>
      <c r="K1156" s="20">
        <v>258936.86986199999</v>
      </c>
      <c r="L1156" s="20">
        <v>18967.735791999999</v>
      </c>
      <c r="M1156" s="20">
        <v>6035.6575540000003</v>
      </c>
      <c r="N1156" s="20">
        <v>35468.227568000002</v>
      </c>
      <c r="O1156" s="153">
        <v>26827.531446000001</v>
      </c>
      <c r="P1156" s="21">
        <v>3226.105436133108</v>
      </c>
      <c r="Q1156" s="20">
        <v>6966.6669629999997</v>
      </c>
      <c r="R1156" s="20">
        <v>49789.037192999996</v>
      </c>
      <c r="S1156" s="20">
        <v>139767.70942699999</v>
      </c>
      <c r="T1156" s="20">
        <v>96438.725086000006</v>
      </c>
      <c r="U1156" s="20">
        <v>341620.98484599998</v>
      </c>
      <c r="V1156" s="20">
        <v>16915.841478999999</v>
      </c>
      <c r="W1156" s="20">
        <v>98934.886421999996</v>
      </c>
      <c r="X1156" s="20">
        <v>35283.848399000002</v>
      </c>
      <c r="Y1156" s="20">
        <v>136513.38247099999</v>
      </c>
      <c r="Z1156" s="20">
        <v>205107.60237499999</v>
      </c>
      <c r="AA1156" s="21">
        <v>24664.913816096752</v>
      </c>
      <c r="AB1156" s="22">
        <v>0.45182481842029298</v>
      </c>
      <c r="AC1156" s="22">
        <v>4.6811968224971988E-2</v>
      </c>
      <c r="AD1156" s="23">
        <v>7.8530103934023959E-2</v>
      </c>
      <c r="AE1156" s="23">
        <v>0.13079735287895861</v>
      </c>
      <c r="AF1156" s="24">
        <v>5.8764479678762109</v>
      </c>
      <c r="AG1156" s="27">
        <v>0.41272421166817114</v>
      </c>
      <c r="AH1156" s="27">
        <v>1.4127242116681711</v>
      </c>
      <c r="AI1156" s="27">
        <v>1.3423075243402638</v>
      </c>
      <c r="AJ1156" s="27">
        <v>14.035064241255734</v>
      </c>
      <c r="AK1156" s="27">
        <v>45.093934564903932</v>
      </c>
      <c r="AL1156" s="27">
        <v>11.510391169154255</v>
      </c>
      <c r="AM1156" s="27">
        <v>5.9425432420009825</v>
      </c>
      <c r="AN1156" s="23">
        <v>0.39960479164515944</v>
      </c>
      <c r="AO1156" s="23">
        <v>0.17202603896900048</v>
      </c>
      <c r="AP1156" s="23">
        <v>0.66556958830522239</v>
      </c>
      <c r="AQ1156" s="24">
        <v>86</v>
      </c>
      <c r="AR1156" s="65" t="s">
        <v>64</v>
      </c>
      <c r="AS1156" s="157">
        <v>0.5</v>
      </c>
    </row>
    <row r="1157" spans="1:45" ht="18" customHeight="1" x14ac:dyDescent="0.25">
      <c r="A1157" s="16">
        <v>1156</v>
      </c>
      <c r="B1157" s="149" t="s">
        <v>1468</v>
      </c>
      <c r="C1157" s="149" t="s">
        <v>691</v>
      </c>
      <c r="D1157" s="4">
        <v>35.9659902</v>
      </c>
      <c r="E1157" s="151" t="s">
        <v>844</v>
      </c>
      <c r="F1157" s="151" t="s">
        <v>1074</v>
      </c>
      <c r="G1157" s="4" t="s">
        <v>854</v>
      </c>
      <c r="H1157" s="70" t="s">
        <v>704</v>
      </c>
      <c r="I1157" s="20">
        <v>65204.873541000001</v>
      </c>
      <c r="J1157" s="20">
        <v>51659.116743999999</v>
      </c>
      <c r="K1157" s="20">
        <v>13545.756796999998</v>
      </c>
      <c r="L1157" s="20">
        <v>151.672079</v>
      </c>
      <c r="M1157" s="20">
        <v>599.95479999999998</v>
      </c>
      <c r="N1157" s="20">
        <v>1225.5420879999999</v>
      </c>
      <c r="O1157" s="153">
        <v>500.469831</v>
      </c>
      <c r="P1157" s="21">
        <v>136.367838519847</v>
      </c>
      <c r="Q1157" s="20">
        <v>935.71524299999999</v>
      </c>
      <c r="R1157" s="20">
        <v>4248.276304</v>
      </c>
      <c r="S1157" s="20">
        <v>44542.298522999998</v>
      </c>
      <c r="T1157" s="20">
        <v>123807.051294</v>
      </c>
      <c r="U1157" s="20">
        <v>179905.124323</v>
      </c>
      <c r="V1157" s="20">
        <v>4870</v>
      </c>
      <c r="W1157" s="20">
        <v>26680.321478999998</v>
      </c>
      <c r="X1157" s="20">
        <v>9940</v>
      </c>
      <c r="Y1157" s="20">
        <v>36724.321478999998</v>
      </c>
      <c r="Z1157" s="20">
        <v>143180.802845</v>
      </c>
      <c r="AA1157" s="21">
        <v>39013.853367534975</v>
      </c>
      <c r="AB1157" s="22">
        <v>0.20774147792009132</v>
      </c>
      <c r="AC1157" s="22">
        <v>7.6753439401321876E-3</v>
      </c>
      <c r="AD1157" s="23">
        <v>2.7818542294629758E-3</v>
      </c>
      <c r="AE1157" s="23">
        <v>3.4953696379380014E-3</v>
      </c>
      <c r="AF1157" s="24">
        <v>2.0427240318770679</v>
      </c>
      <c r="AG1157" s="27">
        <v>0.66948132757917134</v>
      </c>
      <c r="AH1157" s="27">
        <v>1.6694813275791713</v>
      </c>
      <c r="AI1157" s="27">
        <v>1.6344099644497392</v>
      </c>
      <c r="AJ1157" s="27">
        <v>3.6504846792927053</v>
      </c>
      <c r="AK1157" s="27">
        <v>55.20815988673597</v>
      </c>
      <c r="AL1157" s="27">
        <v>15.348548181672131</v>
      </c>
      <c r="AM1157" s="27">
        <v>0.52666526550382342</v>
      </c>
      <c r="AN1157" s="23">
        <v>0.2041316033503609</v>
      </c>
      <c r="AO1157" s="23">
        <v>6.9422714515440465E-2</v>
      </c>
      <c r="AP1157" s="23">
        <v>0.25648914344163731</v>
      </c>
      <c r="AQ1157" s="24">
        <v>80</v>
      </c>
      <c r="AR1157" s="65" t="s">
        <v>64</v>
      </c>
      <c r="AS1157" s="157">
        <v>0.5</v>
      </c>
    </row>
    <row r="1158" spans="1:45" ht="18" customHeight="1" x14ac:dyDescent="0.25">
      <c r="A1158" s="16">
        <v>1157</v>
      </c>
      <c r="B1158" s="149" t="s">
        <v>1469</v>
      </c>
      <c r="C1158" s="149" t="s">
        <v>691</v>
      </c>
      <c r="D1158" s="4">
        <v>220.57729970000003</v>
      </c>
      <c r="E1158" s="151" t="s">
        <v>874</v>
      </c>
      <c r="F1158" s="151" t="s">
        <v>878</v>
      </c>
      <c r="G1158" s="4" t="s">
        <v>873</v>
      </c>
      <c r="H1158" s="70" t="s">
        <v>704</v>
      </c>
      <c r="I1158" s="20">
        <v>209159.70438800001</v>
      </c>
      <c r="J1158" s="20">
        <v>158530.923534</v>
      </c>
      <c r="K1158" s="20">
        <v>50628.780853999997</v>
      </c>
      <c r="L1158" s="20">
        <v>12614.133109</v>
      </c>
      <c r="M1158" s="20">
        <v>15236.445781</v>
      </c>
      <c r="N1158" s="20">
        <v>15271.891548</v>
      </c>
      <c r="O1158" s="153">
        <v>27.260010000000001</v>
      </c>
      <c r="P1158" s="21">
        <v>0.72915054821482161</v>
      </c>
      <c r="Q1158" s="20">
        <v>15862.6978</v>
      </c>
      <c r="R1158" s="20">
        <v>33896.947399999997</v>
      </c>
      <c r="S1158" s="20">
        <v>120910.537176</v>
      </c>
      <c r="T1158" s="20">
        <v>633633.65263200004</v>
      </c>
      <c r="U1158" s="20">
        <v>767066.76057000004</v>
      </c>
      <c r="V1158" s="20">
        <v>26585.267555999999</v>
      </c>
      <c r="W1158" s="20">
        <v>108007.177507</v>
      </c>
      <c r="X1158" s="20">
        <v>285791.99817799998</v>
      </c>
      <c r="Y1158" s="20">
        <v>393799.17568500002</v>
      </c>
      <c r="Z1158" s="20">
        <v>373267.58488500002</v>
      </c>
      <c r="AA1158" s="21">
        <v>9984.1586319931721</v>
      </c>
      <c r="AB1158" s="22">
        <v>0.24205800539898206</v>
      </c>
      <c r="AC1158" s="22">
        <v>1.3033107920936598E-4</v>
      </c>
      <c r="AD1158" s="23">
        <v>3.5537988870412457E-5</v>
      </c>
      <c r="AE1158" s="23">
        <v>7.3030745513030646E-5</v>
      </c>
      <c r="AF1158" s="24">
        <v>1.002326380279855</v>
      </c>
      <c r="AG1158" s="27">
        <v>0.11946761286455916</v>
      </c>
      <c r="AH1158" s="27">
        <v>1.1194676128645591</v>
      </c>
      <c r="AI1158" s="27">
        <v>0.97260054193335255</v>
      </c>
      <c r="AJ1158" s="27">
        <v>16.209708924916743</v>
      </c>
      <c r="AK1158" s="27">
        <v>9.9939446324193355</v>
      </c>
      <c r="AL1158" s="27">
        <v>6.1704584167953724</v>
      </c>
      <c r="AM1158" s="27">
        <v>0.33009563731217284</v>
      </c>
      <c r="AN1158" s="23">
        <v>0.51338318374318759</v>
      </c>
      <c r="AO1158" s="23">
        <v>0.76564912076694158</v>
      </c>
      <c r="AP1158" s="23">
        <v>1.0550050195393355</v>
      </c>
      <c r="AQ1158" s="24">
        <v>62.4</v>
      </c>
      <c r="AR1158" s="65" t="s">
        <v>73</v>
      </c>
      <c r="AS1158" s="157">
        <v>0.3</v>
      </c>
    </row>
    <row r="1159" spans="1:45" ht="18" customHeight="1" x14ac:dyDescent="0.25">
      <c r="A1159" s="16">
        <v>1158</v>
      </c>
      <c r="B1159" s="149" t="s">
        <v>1470</v>
      </c>
      <c r="C1159" s="149" t="s">
        <v>691</v>
      </c>
      <c r="D1159" s="4">
        <v>33</v>
      </c>
      <c r="E1159" s="151" t="s">
        <v>829</v>
      </c>
      <c r="F1159" s="151" t="s">
        <v>859</v>
      </c>
      <c r="G1159" s="4" t="s">
        <v>858</v>
      </c>
      <c r="H1159" s="70" t="s">
        <v>704</v>
      </c>
      <c r="I1159" s="20">
        <v>372483.96178200003</v>
      </c>
      <c r="J1159" s="20">
        <v>327842.67724500003</v>
      </c>
      <c r="K1159" s="20">
        <v>44641.284537000007</v>
      </c>
      <c r="L1159" s="20">
        <v>10419.2096</v>
      </c>
      <c r="M1159" s="20">
        <v>0</v>
      </c>
      <c r="N1159" s="20">
        <v>11040.927696999999</v>
      </c>
      <c r="O1159" s="153">
        <v>8823.8527169999998</v>
      </c>
      <c r="P1159" s="21">
        <v>1764.7705434</v>
      </c>
      <c r="Q1159" s="20">
        <v>9696.8071949999994</v>
      </c>
      <c r="R1159" s="20">
        <v>11282.460541</v>
      </c>
      <c r="S1159" s="20">
        <v>51338.361142000002</v>
      </c>
      <c r="T1159" s="20">
        <v>14845.897306000001</v>
      </c>
      <c r="U1159" s="20">
        <v>73538.131443999999</v>
      </c>
      <c r="V1159" s="20">
        <v>0</v>
      </c>
      <c r="W1159" s="20">
        <v>8385.7238030000008</v>
      </c>
      <c r="X1159" s="20">
        <v>0</v>
      </c>
      <c r="Y1159" s="20">
        <v>8385.7238030000008</v>
      </c>
      <c r="Z1159" s="20">
        <v>65152.407640999998</v>
      </c>
      <c r="AA1159" s="21">
        <v>13030.4815282</v>
      </c>
      <c r="AB1159" s="22">
        <v>0.11984753470574061</v>
      </c>
      <c r="AC1159" s="22">
        <v>2.3689215167240537E-2</v>
      </c>
      <c r="AD1159" s="23">
        <v>0.11999016760059303</v>
      </c>
      <c r="AE1159" s="23">
        <v>0.13543402364530893</v>
      </c>
      <c r="AF1159" s="24">
        <v>100</v>
      </c>
      <c r="AG1159" s="27">
        <v>5.1221144826679899</v>
      </c>
      <c r="AH1159" s="27">
        <v>6.1221144826679899</v>
      </c>
      <c r="AI1159" s="27">
        <v>4.9657674072335523</v>
      </c>
      <c r="AJ1159" s="27">
        <v>8.6719695194081421</v>
      </c>
      <c r="AK1159" s="27">
        <v>33.809342668383337</v>
      </c>
      <c r="AL1159" s="27">
        <v>33.014426279481192</v>
      </c>
      <c r="AM1159" s="27">
        <v>25.090026833976538</v>
      </c>
      <c r="AN1159" s="23">
        <v>0.11403232089716354</v>
      </c>
      <c r="AO1159" s="23">
        <v>0</v>
      </c>
      <c r="AP1159" s="23">
        <v>0.12870934638680825</v>
      </c>
      <c r="AQ1159" s="24">
        <v>82.8</v>
      </c>
      <c r="AR1159" s="65" t="s">
        <v>64</v>
      </c>
      <c r="AS1159" s="157">
        <v>0.5</v>
      </c>
    </row>
    <row r="1160" spans="1:45" ht="18" customHeight="1" x14ac:dyDescent="0.25">
      <c r="A1160" s="16">
        <v>1159</v>
      </c>
      <c r="B1160" s="149" t="s">
        <v>1471</v>
      </c>
      <c r="C1160" s="149" t="s">
        <v>691</v>
      </c>
      <c r="D1160" s="4">
        <v>19.504800000000003</v>
      </c>
      <c r="E1160" s="151" t="s">
        <v>844</v>
      </c>
      <c r="F1160" s="151" t="s">
        <v>856</v>
      </c>
      <c r="G1160" s="4" t="s">
        <v>862</v>
      </c>
      <c r="H1160" s="70" t="s">
        <v>704</v>
      </c>
      <c r="I1160" s="20">
        <v>143030.93072900001</v>
      </c>
      <c r="J1160" s="20">
        <v>126161.808657</v>
      </c>
      <c r="K1160" s="20">
        <v>16869.122072000002</v>
      </c>
      <c r="L1160" s="20">
        <v>3168.4061350000002</v>
      </c>
      <c r="M1160" s="20">
        <v>9.8435070000000007</v>
      </c>
      <c r="N1160" s="20">
        <v>3967.489967</v>
      </c>
      <c r="O1160" s="153">
        <v>3104.278675</v>
      </c>
      <c r="P1160" s="21">
        <v>1718.8696982281285</v>
      </c>
      <c r="Q1160" s="20">
        <v>5678.8854540000002</v>
      </c>
      <c r="R1160" s="20">
        <v>33275.954250000003</v>
      </c>
      <c r="S1160" s="20">
        <v>48098.491177999997</v>
      </c>
      <c r="T1160" s="20">
        <v>10934.265579000001</v>
      </c>
      <c r="U1160" s="20">
        <v>62114.835584</v>
      </c>
      <c r="V1160" s="20">
        <v>0</v>
      </c>
      <c r="W1160" s="20">
        <v>39506.544658999999</v>
      </c>
      <c r="X1160" s="20">
        <v>0</v>
      </c>
      <c r="Y1160" s="20">
        <v>39631.802908999998</v>
      </c>
      <c r="Z1160" s="20">
        <v>22483.032674999999</v>
      </c>
      <c r="AA1160" s="21">
        <v>12449.076785714286</v>
      </c>
      <c r="AB1160" s="22">
        <v>0.11794037825260217</v>
      </c>
      <c r="AC1160" s="22">
        <v>2.1703548031031562E-2</v>
      </c>
      <c r="AD1160" s="23">
        <v>4.9976445173101659E-2</v>
      </c>
      <c r="AE1160" s="23">
        <v>0.13807206171308917</v>
      </c>
      <c r="AF1160" s="24">
        <v>403.05654956104564</v>
      </c>
      <c r="AG1160" s="27">
        <v>0.21748159939476416</v>
      </c>
      <c r="AH1160" s="27">
        <v>1.2174815993947641</v>
      </c>
      <c r="AI1160" s="27">
        <v>1.073736164226561</v>
      </c>
      <c r="AJ1160" s="27">
        <v>16.647092764451607</v>
      </c>
      <c r="AK1160" s="27">
        <v>22.215945308094955</v>
      </c>
      <c r="AL1160" s="27">
        <v>4.2983269436668374</v>
      </c>
      <c r="AM1160" s="27">
        <v>13.080981954901537</v>
      </c>
      <c r="AN1160" s="23">
        <v>0.63804085668720101</v>
      </c>
      <c r="AO1160" s="23">
        <v>0</v>
      </c>
      <c r="AP1160" s="23">
        <v>1.7627427528079238</v>
      </c>
      <c r="AQ1160" s="24">
        <v>70</v>
      </c>
      <c r="AR1160" s="65" t="s">
        <v>68</v>
      </c>
      <c r="AS1160" s="157">
        <v>0.3</v>
      </c>
    </row>
    <row r="1161" spans="1:45" ht="18" customHeight="1" x14ac:dyDescent="0.25">
      <c r="A1161" s="16">
        <v>1160</v>
      </c>
      <c r="B1161" s="149" t="s">
        <v>1472</v>
      </c>
      <c r="C1161" s="149" t="s">
        <v>691</v>
      </c>
      <c r="D1161" s="4">
        <v>176.39999999999998</v>
      </c>
      <c r="E1161" s="151" t="s">
        <v>874</v>
      </c>
      <c r="F1161" s="151" t="s">
        <v>878</v>
      </c>
      <c r="G1161" s="4" t="s">
        <v>873</v>
      </c>
      <c r="H1161" s="70" t="s">
        <v>704</v>
      </c>
      <c r="I1161" s="20">
        <v>169255.34689099999</v>
      </c>
      <c r="J1161" s="20">
        <v>46219.852720000003</v>
      </c>
      <c r="K1161" s="20">
        <v>123035.494171</v>
      </c>
      <c r="L1161" s="20">
        <v>60154.482526</v>
      </c>
      <c r="M1161" s="20">
        <v>8717.8306809999995</v>
      </c>
      <c r="N1161" s="20">
        <v>61656.019504999997</v>
      </c>
      <c r="O1161" s="153">
        <v>46298.671359</v>
      </c>
      <c r="P1161" s="21">
        <v>1574.7847401020408</v>
      </c>
      <c r="Q1161" s="20">
        <v>7755.8544460000003</v>
      </c>
      <c r="R1161" s="20">
        <v>13047.40632</v>
      </c>
      <c r="S1161" s="20">
        <v>102568.29732300001</v>
      </c>
      <c r="T1161" s="20">
        <v>419668.11485200003</v>
      </c>
      <c r="U1161" s="20">
        <v>523882.638056</v>
      </c>
      <c r="V1161" s="20">
        <v>22149.998380000001</v>
      </c>
      <c r="W1161" s="20">
        <v>41040.211383000002</v>
      </c>
      <c r="X1161" s="20">
        <v>120472.25575700001</v>
      </c>
      <c r="Y1161" s="20">
        <v>176435.27531999999</v>
      </c>
      <c r="Z1161" s="20">
        <v>347447.36273599998</v>
      </c>
      <c r="AA1161" s="21">
        <v>11817.937508027211</v>
      </c>
      <c r="AB1161" s="22">
        <v>0.72692234798487365</v>
      </c>
      <c r="AC1161" s="22">
        <v>0.27354333088700722</v>
      </c>
      <c r="AD1161" s="23">
        <v>8.8376036913158679E-2</v>
      </c>
      <c r="AE1161" s="23">
        <v>0.13325377114512449</v>
      </c>
      <c r="AF1161" s="24">
        <v>7.0724038767322783</v>
      </c>
      <c r="AG1161" s="27">
        <v>1.4992146450173172</v>
      </c>
      <c r="AH1161" s="27">
        <v>2.4992146450173172</v>
      </c>
      <c r="AI1161" s="27">
        <v>2.310232810259695</v>
      </c>
      <c r="AJ1161" s="27">
        <v>2.7508631920721824</v>
      </c>
      <c r="AK1161" s="27">
        <v>5.9593501969131717</v>
      </c>
      <c r="AL1161" s="27">
        <v>12.972336626901338</v>
      </c>
      <c r="AM1161" s="27">
        <v>0.40330761594954506</v>
      </c>
      <c r="AN1161" s="23">
        <v>0.3367839712625485</v>
      </c>
      <c r="AO1161" s="23">
        <v>0.34673527180731006</v>
      </c>
      <c r="AP1161" s="23">
        <v>0.50780433021752514</v>
      </c>
      <c r="AQ1161" s="24">
        <v>91.199999999999989</v>
      </c>
      <c r="AR1161" s="65" t="s">
        <v>61</v>
      </c>
      <c r="AS1161" s="157">
        <v>0.5</v>
      </c>
    </row>
    <row r="1162" spans="1:45" ht="18" customHeight="1" x14ac:dyDescent="0.25">
      <c r="A1162" s="16">
        <v>1161</v>
      </c>
      <c r="B1162" s="149" t="s">
        <v>1473</v>
      </c>
      <c r="C1162" s="149" t="s">
        <v>691</v>
      </c>
      <c r="D1162" s="4">
        <v>1556.1469138000002</v>
      </c>
      <c r="E1162" s="151" t="s">
        <v>874</v>
      </c>
      <c r="F1162" s="151" t="s">
        <v>877</v>
      </c>
      <c r="G1162" s="4" t="s">
        <v>873</v>
      </c>
      <c r="H1162" s="70" t="s">
        <v>704</v>
      </c>
      <c r="I1162" s="20">
        <v>3205297.0716539999</v>
      </c>
      <c r="J1162" s="20">
        <v>3134404.1399059999</v>
      </c>
      <c r="K1162" s="20">
        <v>70892.931747999828</v>
      </c>
      <c r="L1162" s="20">
        <v>37862.190058</v>
      </c>
      <c r="M1162" s="20">
        <v>366580.394493</v>
      </c>
      <c r="N1162" s="20">
        <v>-47448.326162000012</v>
      </c>
      <c r="O1162" s="153">
        <v>-414028.72065500001</v>
      </c>
      <c r="P1162" s="21">
        <v>-2101.8753847523135</v>
      </c>
      <c r="Q1162" s="20">
        <v>78012.235751</v>
      </c>
      <c r="R1162" s="20">
        <v>786095.61812899995</v>
      </c>
      <c r="S1162" s="20">
        <v>949265.76635199995</v>
      </c>
      <c r="T1162" s="20">
        <v>5469764.1256879997</v>
      </c>
      <c r="U1162" s="20">
        <v>7126428.5245319996</v>
      </c>
      <c r="V1162" s="20">
        <v>1908408.0846160001</v>
      </c>
      <c r="W1162" s="20">
        <v>3870286.1919010002</v>
      </c>
      <c r="X1162" s="20">
        <v>2361730.4613339999</v>
      </c>
      <c r="Y1162" s="20">
        <v>6232016.6532349996</v>
      </c>
      <c r="Z1162" s="20">
        <v>894411.87129699998</v>
      </c>
      <c r="AA1162" s="21">
        <v>4540.608422370603</v>
      </c>
      <c r="AB1162" s="22">
        <v>2.2117429418614731E-2</v>
      </c>
      <c r="AC1162" s="22">
        <v>-0.12917015533956502</v>
      </c>
      <c r="AD1162" s="23">
        <v>-5.8097645858616077E-2</v>
      </c>
      <c r="AE1162" s="23">
        <v>-0.46290611064297571</v>
      </c>
      <c r="AF1162" s="24">
        <v>-0.12943498036119347</v>
      </c>
      <c r="AG1162" s="27">
        <v>-0.75472982635277908</v>
      </c>
      <c r="AH1162" s="27">
        <v>0.24527017364722098</v>
      </c>
      <c r="AI1162" s="27">
        <v>0.22511346381158939</v>
      </c>
      <c r="AJ1162" s="27">
        <v>-1.097321005912367</v>
      </c>
      <c r="AK1162" s="27">
        <v>40.178365736246974</v>
      </c>
      <c r="AL1162" s="27">
        <v>4.0774900632101012</v>
      </c>
      <c r="AM1162" s="27">
        <v>0.58600279609878614</v>
      </c>
      <c r="AN1162" s="23">
        <v>0.87449367264148115</v>
      </c>
      <c r="AO1162" s="23">
        <v>2.6405401550733214</v>
      </c>
      <c r="AP1162" s="23">
        <v>6.967725779620813</v>
      </c>
      <c r="AQ1162" s="24">
        <v>39.200000000000003</v>
      </c>
      <c r="AR1162" s="65" t="s">
        <v>80</v>
      </c>
      <c r="AS1162" s="157">
        <v>0</v>
      </c>
    </row>
    <row r="1163" spans="1:45" ht="18" customHeight="1" x14ac:dyDescent="0.25">
      <c r="A1163" s="16">
        <v>1162</v>
      </c>
      <c r="B1163" s="149" t="s">
        <v>1474</v>
      </c>
      <c r="C1163" s="149" t="s">
        <v>691</v>
      </c>
      <c r="D1163" s="4">
        <v>491.78095399999995</v>
      </c>
      <c r="E1163" s="151" t="s">
        <v>833</v>
      </c>
      <c r="F1163" s="151" t="s">
        <v>835</v>
      </c>
      <c r="G1163" s="4" t="s">
        <v>836</v>
      </c>
      <c r="H1163" s="70" t="s">
        <v>704</v>
      </c>
      <c r="I1163" s="20">
        <v>633848.94734800002</v>
      </c>
      <c r="J1163" s="20">
        <v>538508.29526599997</v>
      </c>
      <c r="K1163" s="20">
        <v>95340.652082000044</v>
      </c>
      <c r="L1163" s="20">
        <v>65591.772075999994</v>
      </c>
      <c r="M1163" s="20">
        <v>11742.281134999999</v>
      </c>
      <c r="N1163" s="20">
        <v>69830.044317000007</v>
      </c>
      <c r="O1163" s="153">
        <v>46368.354546000002</v>
      </c>
      <c r="P1163" s="21">
        <v>2583.4528649932222</v>
      </c>
      <c r="Q1163" s="20">
        <v>9850.0565939999997</v>
      </c>
      <c r="R1163" s="20">
        <v>66573.181438</v>
      </c>
      <c r="S1163" s="20">
        <v>201464.52593900001</v>
      </c>
      <c r="T1163" s="20">
        <v>458034.33908499999</v>
      </c>
      <c r="U1163" s="20">
        <v>678539.74973399995</v>
      </c>
      <c r="V1163" s="20">
        <v>15662.195105000001</v>
      </c>
      <c r="W1163" s="20">
        <v>213275.169601</v>
      </c>
      <c r="X1163" s="20">
        <v>234932.92658100001</v>
      </c>
      <c r="Y1163" s="20">
        <v>448208.09618200001</v>
      </c>
      <c r="Z1163" s="20">
        <v>230331.653552</v>
      </c>
      <c r="AA1163" s="21">
        <v>12833.126732526531</v>
      </c>
      <c r="AB1163" s="22">
        <v>0.15041541439944284</v>
      </c>
      <c r="AC1163" s="22">
        <v>7.315363501036555E-2</v>
      </c>
      <c r="AD1163" s="23">
        <v>6.8335502178283949E-2</v>
      </c>
      <c r="AE1163" s="23">
        <v>0.2013112563164568</v>
      </c>
      <c r="AF1163" s="24">
        <v>5.9468891533229344</v>
      </c>
      <c r="AG1163" s="27">
        <v>-5.5377490422797958E-2</v>
      </c>
      <c r="AH1163" s="27">
        <v>0.94462250957720206</v>
      </c>
      <c r="AI1163" s="27">
        <v>0.89843777737219332</v>
      </c>
      <c r="AJ1163" s="27">
        <v>-53.667604026304652</v>
      </c>
      <c r="AK1163" s="27">
        <v>54.67057880601655</v>
      </c>
      <c r="AL1163" s="27">
        <v>9.5210854229387749</v>
      </c>
      <c r="AM1163" s="27">
        <v>1.3838459112349939</v>
      </c>
      <c r="AN1163" s="23">
        <v>0.66054803179578769</v>
      </c>
      <c r="AO1163" s="23">
        <v>1.0199767290254842</v>
      </c>
      <c r="AP1163" s="23">
        <v>1.9459248838363066</v>
      </c>
      <c r="AQ1163" s="24">
        <v>69.2</v>
      </c>
      <c r="AR1163" s="65" t="s">
        <v>71</v>
      </c>
      <c r="AS1163" s="157">
        <v>0.3</v>
      </c>
    </row>
    <row r="1164" spans="1:45" ht="18" customHeight="1" x14ac:dyDescent="0.25">
      <c r="A1164" s="16">
        <v>1163</v>
      </c>
      <c r="B1164" s="149" t="s">
        <v>1475</v>
      </c>
      <c r="C1164" s="149" t="s">
        <v>691</v>
      </c>
      <c r="D1164" s="4">
        <v>1129.8634960000002</v>
      </c>
      <c r="E1164" s="151" t="s">
        <v>874</v>
      </c>
      <c r="F1164" s="151" t="s">
        <v>875</v>
      </c>
      <c r="G1164" s="4" t="s">
        <v>873</v>
      </c>
      <c r="H1164" s="70" t="s">
        <v>704</v>
      </c>
      <c r="I1164" s="20">
        <v>384765.04872000002</v>
      </c>
      <c r="J1164" s="20">
        <v>108125.758475</v>
      </c>
      <c r="K1164" s="20">
        <v>276639.29024499992</v>
      </c>
      <c r="L1164" s="20">
        <v>244582.12899500001</v>
      </c>
      <c r="M1164" s="20">
        <v>116038.439935</v>
      </c>
      <c r="N1164" s="20">
        <v>246134.600492</v>
      </c>
      <c r="O1164" s="153">
        <v>123515.704511</v>
      </c>
      <c r="P1164" s="21">
        <v>2470.6125402148577</v>
      </c>
      <c r="Q1164" s="20">
        <v>25196.56234</v>
      </c>
      <c r="R1164" s="20">
        <v>23291.334819</v>
      </c>
      <c r="S1164" s="20">
        <v>132176.446172</v>
      </c>
      <c r="T1164" s="20">
        <v>1683711.702395</v>
      </c>
      <c r="U1164" s="20">
        <v>1846517.217857</v>
      </c>
      <c r="V1164" s="20">
        <v>89184</v>
      </c>
      <c r="W1164" s="20">
        <v>122448.533423</v>
      </c>
      <c r="X1164" s="20">
        <v>1083740.4144240001</v>
      </c>
      <c r="Y1164" s="20">
        <v>1206188.9478470001</v>
      </c>
      <c r="Z1164" s="20">
        <v>640328.27000999998</v>
      </c>
      <c r="AA1164" s="21">
        <v>12808.112620204522</v>
      </c>
      <c r="AB1164" s="22">
        <v>0.71898237941647081</v>
      </c>
      <c r="AC1164" s="22">
        <v>0.32101591587359707</v>
      </c>
      <c r="AD1164" s="23">
        <v>6.6891173998554848E-2</v>
      </c>
      <c r="AE1164" s="23">
        <v>0.19289434856448093</v>
      </c>
      <c r="AF1164" s="24">
        <v>2.1211471011664287</v>
      </c>
      <c r="AG1164" s="27">
        <v>7.9444910257886053E-2</v>
      </c>
      <c r="AH1164" s="27">
        <v>1.079444910257886</v>
      </c>
      <c r="AI1164" s="27">
        <v>0.87367223470481792</v>
      </c>
      <c r="AJ1164" s="27">
        <v>39.55268294933596</v>
      </c>
      <c r="AK1164" s="27">
        <v>4.2912900980681954</v>
      </c>
      <c r="AL1164" s="27">
        <v>16.519665004606193</v>
      </c>
      <c r="AM1164" s="27">
        <v>0.22852193054944619</v>
      </c>
      <c r="AN1164" s="23">
        <v>0.6532237751061204</v>
      </c>
      <c r="AO1164" s="23">
        <v>1.6924762893993035</v>
      </c>
      <c r="AP1164" s="23">
        <v>1.8837040379744019</v>
      </c>
      <c r="AQ1164" s="24">
        <v>57.2</v>
      </c>
      <c r="AR1164" s="65" t="s">
        <v>75</v>
      </c>
      <c r="AS1164" s="157">
        <v>0.2</v>
      </c>
    </row>
    <row r="1165" spans="1:45" ht="18" customHeight="1" x14ac:dyDescent="0.25">
      <c r="A1165" s="16">
        <v>1164</v>
      </c>
      <c r="B1165" s="149" t="s">
        <v>1476</v>
      </c>
      <c r="C1165" s="149" t="s">
        <v>691</v>
      </c>
      <c r="D1165" s="4">
        <v>280.59199999999998</v>
      </c>
      <c r="E1165" s="151" t="s">
        <v>869</v>
      </c>
      <c r="F1165" s="151" t="s">
        <v>891</v>
      </c>
      <c r="G1165" s="4" t="s">
        <v>892</v>
      </c>
      <c r="H1165" s="70" t="s">
        <v>704</v>
      </c>
      <c r="I1165" s="20">
        <v>413939.14204800001</v>
      </c>
      <c r="J1165" s="20">
        <v>181471.75143500001</v>
      </c>
      <c r="K1165" s="20">
        <v>232467.390613</v>
      </c>
      <c r="L1165" s="20">
        <v>50449.518762</v>
      </c>
      <c r="M1165" s="20">
        <v>2200.684933</v>
      </c>
      <c r="N1165" s="20">
        <v>51449.138469999998</v>
      </c>
      <c r="O1165" s="153">
        <v>46341.283389999997</v>
      </c>
      <c r="P1165" s="21">
        <v>8158.6766531690137</v>
      </c>
      <c r="Q1165" s="20">
        <v>49449.564423000003</v>
      </c>
      <c r="R1165" s="20">
        <v>10335.402743000001</v>
      </c>
      <c r="S1165" s="20">
        <v>109452.045964</v>
      </c>
      <c r="T1165" s="20">
        <v>145838.36590100001</v>
      </c>
      <c r="U1165" s="20">
        <v>259948.85442799999</v>
      </c>
      <c r="V1165" s="20">
        <v>6000</v>
      </c>
      <c r="W1165" s="20">
        <v>50316.779405000001</v>
      </c>
      <c r="X1165" s="20">
        <v>15000</v>
      </c>
      <c r="Y1165" s="20">
        <v>65316.779405000001</v>
      </c>
      <c r="Z1165" s="20">
        <v>194632.07502300001</v>
      </c>
      <c r="AA1165" s="21">
        <v>34266.210391373243</v>
      </c>
      <c r="AB1165" s="22">
        <v>0.56159799110286435</v>
      </c>
      <c r="AC1165" s="22">
        <v>0.1119519240454586</v>
      </c>
      <c r="AD1165" s="23">
        <v>0.17827077365649824</v>
      </c>
      <c r="AE1165" s="23">
        <v>0.23809684701005096</v>
      </c>
      <c r="AF1165" s="24">
        <v>23.378693468793788</v>
      </c>
      <c r="AG1165" s="27">
        <v>1.1752593718890463</v>
      </c>
      <c r="AH1165" s="27">
        <v>2.1752593718890463</v>
      </c>
      <c r="AI1165" s="27">
        <v>1.1924944770021892</v>
      </c>
      <c r="AJ1165" s="27">
        <v>6.9998693864854351</v>
      </c>
      <c r="AK1165" s="27">
        <v>3.6698351856582541</v>
      </c>
      <c r="AL1165" s="27">
        <v>40.050605897129088</v>
      </c>
      <c r="AM1165" s="27">
        <v>2.8383418827456954</v>
      </c>
      <c r="AN1165" s="23">
        <v>0.25126781015721417</v>
      </c>
      <c r="AO1165" s="23">
        <v>7.7068489344458896E-2</v>
      </c>
      <c r="AP1165" s="23">
        <v>0.33559103450590766</v>
      </c>
      <c r="AQ1165" s="24">
        <v>92</v>
      </c>
      <c r="AR1165" s="65" t="s">
        <v>61</v>
      </c>
      <c r="AS1165" s="157">
        <v>0.5</v>
      </c>
    </row>
    <row r="1166" spans="1:45" ht="18" customHeight="1" x14ac:dyDescent="0.25">
      <c r="A1166" s="16">
        <v>1165</v>
      </c>
      <c r="B1166" s="149" t="s">
        <v>1477</v>
      </c>
      <c r="C1166" s="149" t="s">
        <v>691</v>
      </c>
      <c r="D1166" s="4">
        <v>414.03</v>
      </c>
      <c r="E1166" s="151" t="s">
        <v>869</v>
      </c>
      <c r="F1166" s="151" t="s">
        <v>891</v>
      </c>
      <c r="G1166" s="4" t="s">
        <v>892</v>
      </c>
      <c r="H1166" s="70" t="s">
        <v>704</v>
      </c>
      <c r="I1166" s="20">
        <v>125091.57407800001</v>
      </c>
      <c r="J1166" s="20">
        <v>58883.215095</v>
      </c>
      <c r="K1166" s="20">
        <v>66208.358982999998</v>
      </c>
      <c r="L1166" s="20">
        <v>26494.751637000001</v>
      </c>
      <c r="M1166" s="20">
        <v>3197.754551</v>
      </c>
      <c r="N1166" s="20">
        <v>34331.411701999998</v>
      </c>
      <c r="O1166" s="153">
        <v>24557.252612</v>
      </c>
      <c r="P1166" s="21">
        <v>2212.36510018018</v>
      </c>
      <c r="Q1166" s="20">
        <v>28286.275442999999</v>
      </c>
      <c r="R1166" s="20">
        <v>8924.2382460000008</v>
      </c>
      <c r="S1166" s="20">
        <v>192775.07915800001</v>
      </c>
      <c r="T1166" s="20">
        <v>36878.060369999999</v>
      </c>
      <c r="U1166" s="20">
        <v>268167.32890299999</v>
      </c>
      <c r="V1166" s="20">
        <v>0</v>
      </c>
      <c r="W1166" s="20">
        <v>49312.130466000002</v>
      </c>
      <c r="X1166" s="20">
        <v>54828.663737000003</v>
      </c>
      <c r="Y1166" s="20">
        <v>108987.443503</v>
      </c>
      <c r="Z1166" s="20">
        <v>159179.8854</v>
      </c>
      <c r="AA1166" s="21">
        <v>14340.530216216217</v>
      </c>
      <c r="AB1166" s="22">
        <v>0.52927912588034287</v>
      </c>
      <c r="AC1166" s="22">
        <v>0.19631420255921866</v>
      </c>
      <c r="AD1166" s="23">
        <v>9.1574364082519219E-2</v>
      </c>
      <c r="AE1166" s="23">
        <v>0.15427359147979383</v>
      </c>
      <c r="AF1166" s="24">
        <v>10.736099708235548</v>
      </c>
      <c r="AG1166" s="27">
        <v>2.9092831182971426</v>
      </c>
      <c r="AH1166" s="27">
        <v>3.9092831182971426</v>
      </c>
      <c r="AI1166" s="27">
        <v>3.3356661365181264</v>
      </c>
      <c r="AJ1166" s="27">
        <v>0.87194341966690347</v>
      </c>
      <c r="AK1166" s="27">
        <v>2.0816885281929833</v>
      </c>
      <c r="AL1166" s="27">
        <v>14.01705900602421</v>
      </c>
      <c r="AM1166" s="27">
        <v>3.3920323580727412</v>
      </c>
      <c r="AN1166" s="23">
        <v>0.40641581489004702</v>
      </c>
      <c r="AO1166" s="23">
        <v>0.34444467401909568</v>
      </c>
      <c r="AP1166" s="23">
        <v>0.68468100243399221</v>
      </c>
      <c r="AQ1166" s="24">
        <v>80.400000000000006</v>
      </c>
      <c r="AR1166" s="65" t="s">
        <v>64</v>
      </c>
      <c r="AS1166" s="157">
        <v>0.5</v>
      </c>
    </row>
    <row r="1167" spans="1:45" ht="18" customHeight="1" x14ac:dyDescent="0.25">
      <c r="A1167" s="16">
        <v>1166</v>
      </c>
      <c r="B1167" s="149" t="s">
        <v>1478</v>
      </c>
      <c r="C1167" s="149" t="s">
        <v>691</v>
      </c>
      <c r="D1167" s="4">
        <v>111.51999999999998</v>
      </c>
      <c r="E1167" s="151" t="s">
        <v>829</v>
      </c>
      <c r="F1167" s="151" t="s">
        <v>866</v>
      </c>
      <c r="G1167" s="4" t="s">
        <v>867</v>
      </c>
      <c r="H1167" s="70" t="s">
        <v>704</v>
      </c>
      <c r="I1167" s="20">
        <v>1040382.875408</v>
      </c>
      <c r="J1167" s="20">
        <v>935113.056889</v>
      </c>
      <c r="K1167" s="20">
        <v>105269.81851900008</v>
      </c>
      <c r="L1167" s="20">
        <v>57288.811119999998</v>
      </c>
      <c r="M1167" s="20">
        <v>42867.475513999998</v>
      </c>
      <c r="N1167" s="20">
        <v>62250.970421999999</v>
      </c>
      <c r="O1167" s="153">
        <v>12461.772817999999</v>
      </c>
      <c r="P1167" s="21">
        <v>916.30682485294119</v>
      </c>
      <c r="Q1167" s="20">
        <v>350244.60648299998</v>
      </c>
      <c r="R1167" s="20">
        <v>191274.779029</v>
      </c>
      <c r="S1167" s="20">
        <v>617897.70727999997</v>
      </c>
      <c r="T1167" s="20">
        <v>718839.95666599995</v>
      </c>
      <c r="U1167" s="20">
        <v>1402250.385829</v>
      </c>
      <c r="V1167" s="20">
        <v>533291.80720399984</v>
      </c>
      <c r="W1167" s="20">
        <v>670416.69536899996</v>
      </c>
      <c r="X1167" s="20">
        <v>463528.00928300002</v>
      </c>
      <c r="Y1167" s="20">
        <v>1177356.0168049999</v>
      </c>
      <c r="Z1167" s="20">
        <v>224894.36902400001</v>
      </c>
      <c r="AA1167" s="21">
        <v>16536.350663529411</v>
      </c>
      <c r="AB1167" s="22">
        <v>0.10118372861310036</v>
      </c>
      <c r="AC1167" s="22">
        <v>1.1978064145964484E-2</v>
      </c>
      <c r="AD1167" s="23">
        <v>8.8869812010304357E-3</v>
      </c>
      <c r="AE1167" s="23">
        <v>5.5411671141797771E-2</v>
      </c>
      <c r="AF1167" s="24">
        <v>1.4521725311692215</v>
      </c>
      <c r="AG1167" s="27">
        <v>-7.833782847560701E-2</v>
      </c>
      <c r="AH1167" s="27">
        <v>0.921662171524393</v>
      </c>
      <c r="AI1167" s="27">
        <v>0.39923394307727178</v>
      </c>
      <c r="AJ1167" s="27">
        <v>-19.809651961399961</v>
      </c>
      <c r="AK1167" s="27">
        <v>2.6698856729843405</v>
      </c>
      <c r="AL1167" s="27">
        <v>5.4392057368434497</v>
      </c>
      <c r="AM1167" s="27">
        <v>1.4473080770764679</v>
      </c>
      <c r="AN1167" s="23">
        <v>0.83961896441836648</v>
      </c>
      <c r="AO1167" s="23">
        <v>2.0610921086847389</v>
      </c>
      <c r="AP1167" s="23">
        <v>5.2351511596955822</v>
      </c>
      <c r="AQ1167" s="24">
        <v>36</v>
      </c>
      <c r="AR1167" s="65" t="s">
        <v>80</v>
      </c>
      <c r="AS1167" s="157">
        <v>0</v>
      </c>
    </row>
    <row r="1168" spans="1:45" ht="18" customHeight="1" x14ac:dyDescent="0.25">
      <c r="A1168" s="16">
        <v>1167</v>
      </c>
      <c r="B1168" s="149" t="s">
        <v>1479</v>
      </c>
      <c r="C1168" s="149" t="s">
        <v>691</v>
      </c>
      <c r="D1168" s="4">
        <v>342.80548000000005</v>
      </c>
      <c r="E1168" s="151" t="s">
        <v>874</v>
      </c>
      <c r="F1168" s="151" t="s">
        <v>878</v>
      </c>
      <c r="G1168" s="4" t="s">
        <v>873</v>
      </c>
      <c r="H1168" s="70" t="s">
        <v>704</v>
      </c>
      <c r="I1168" s="20">
        <v>212779.98935300001</v>
      </c>
      <c r="J1168" s="20">
        <v>146452.45725499999</v>
      </c>
      <c r="K1168" s="20">
        <v>66327.532097999996</v>
      </c>
      <c r="L1168" s="20">
        <v>28721.614323999998</v>
      </c>
      <c r="M1168" s="20">
        <v>7294.3158940000003</v>
      </c>
      <c r="N1168" s="20">
        <v>29136.930704999999</v>
      </c>
      <c r="O1168" s="153">
        <v>17450.358709</v>
      </c>
      <c r="P1168" s="21">
        <v>508.58262041910541</v>
      </c>
      <c r="Q1168" s="20">
        <v>12822.301995</v>
      </c>
      <c r="R1168" s="20">
        <v>2219.0468500000002</v>
      </c>
      <c r="S1168" s="20">
        <v>78028.000958999997</v>
      </c>
      <c r="T1168" s="20">
        <v>385961.80899699999</v>
      </c>
      <c r="U1168" s="20">
        <v>492506.74030399998</v>
      </c>
      <c r="V1168" s="20">
        <v>36510.780206000003</v>
      </c>
      <c r="W1168" s="20">
        <v>81193.302247</v>
      </c>
      <c r="X1168" s="20">
        <v>50873.869348</v>
      </c>
      <c r="Y1168" s="20">
        <v>132067.17159499999</v>
      </c>
      <c r="Z1168" s="20">
        <v>360439.56870900001</v>
      </c>
      <c r="AA1168" s="21">
        <v>10504.844250692211</v>
      </c>
      <c r="AB1168" s="22">
        <v>0.31171884301565239</v>
      </c>
      <c r="AC1168" s="22">
        <v>8.2011277291916859E-2</v>
      </c>
      <c r="AD1168" s="23">
        <v>3.5431715509576092E-2</v>
      </c>
      <c r="AE1168" s="23">
        <v>4.8414103844099603E-2</v>
      </c>
      <c r="AF1168" s="24">
        <v>3.9944706437743971</v>
      </c>
      <c r="AG1168" s="27">
        <v>-3.8984758599555011E-2</v>
      </c>
      <c r="AH1168" s="27">
        <v>0.96101524140044503</v>
      </c>
      <c r="AI1168" s="27">
        <v>0.80309209207474097</v>
      </c>
      <c r="AJ1168" s="27">
        <v>-67.222665393550955</v>
      </c>
      <c r="AK1168" s="27">
        <v>11.421697703899696</v>
      </c>
      <c r="AL1168" s="27">
        <v>95.888011266188457</v>
      </c>
      <c r="AM1168" s="27">
        <v>0.55129804139417826</v>
      </c>
      <c r="AN1168" s="23">
        <v>0.2681530236793947</v>
      </c>
      <c r="AO1168" s="23">
        <v>0.14114396355044162</v>
      </c>
      <c r="AP1168" s="23">
        <v>0.36640586400663488</v>
      </c>
      <c r="AQ1168" s="24">
        <v>68.8</v>
      </c>
      <c r="AR1168" s="65" t="s">
        <v>71</v>
      </c>
      <c r="AS1168" s="157">
        <v>0.3</v>
      </c>
    </row>
    <row r="1169" spans="1:45" ht="18" customHeight="1" x14ac:dyDescent="0.25">
      <c r="A1169" s="16">
        <v>1168</v>
      </c>
      <c r="B1169" s="149" t="s">
        <v>1480</v>
      </c>
      <c r="C1169" s="149" t="s">
        <v>691</v>
      </c>
      <c r="D1169" s="4">
        <v>352.34999999999997</v>
      </c>
      <c r="E1169" s="151" t="s">
        <v>844</v>
      </c>
      <c r="F1169" s="151" t="s">
        <v>845</v>
      </c>
      <c r="G1169" s="4" t="s">
        <v>904</v>
      </c>
      <c r="H1169" s="70" t="s">
        <v>704</v>
      </c>
      <c r="I1169" s="20">
        <v>231885.49062500001</v>
      </c>
      <c r="J1169" s="20">
        <v>86779.089498999994</v>
      </c>
      <c r="K1169" s="20">
        <v>145106.40112600001</v>
      </c>
      <c r="L1169" s="20">
        <v>133481.42160900001</v>
      </c>
      <c r="M1169" s="20">
        <v>70166.563601000002</v>
      </c>
      <c r="N1169" s="20">
        <v>135772.91062400001</v>
      </c>
      <c r="O1169" s="153">
        <v>64128.165143999999</v>
      </c>
      <c r="P1169" s="21">
        <v>1583.411485037037</v>
      </c>
      <c r="Q1169" s="20">
        <v>3271.1183810000002</v>
      </c>
      <c r="R1169" s="20">
        <v>10598.197303999999</v>
      </c>
      <c r="S1169" s="20">
        <v>36204.024848000001</v>
      </c>
      <c r="T1169" s="20">
        <v>1326305.3113579999</v>
      </c>
      <c r="U1169" s="20">
        <v>1382462.4754659999</v>
      </c>
      <c r="V1169" s="20">
        <v>55492.556494999997</v>
      </c>
      <c r="W1169" s="20">
        <v>204742.533712</v>
      </c>
      <c r="X1169" s="20">
        <v>731804.99685800006</v>
      </c>
      <c r="Y1169" s="20">
        <v>1058229.8701909999</v>
      </c>
      <c r="Z1169" s="20">
        <v>324232.60527499998</v>
      </c>
      <c r="AA1169" s="21">
        <v>8005.7433401234566</v>
      </c>
      <c r="AB1169" s="22">
        <v>0.62576748866388887</v>
      </c>
      <c r="AC1169" s="22">
        <v>0.27655100356281725</v>
      </c>
      <c r="AD1169" s="23">
        <v>4.638691196474154E-2</v>
      </c>
      <c r="AE1169" s="23">
        <v>0.19778444271392534</v>
      </c>
      <c r="AF1169" s="24">
        <v>1.9350086943984954</v>
      </c>
      <c r="AG1169" s="27">
        <v>-0.82317291775373747</v>
      </c>
      <c r="AH1169" s="27">
        <v>0.17682708224626251</v>
      </c>
      <c r="AI1169" s="27">
        <v>0.16085034149926511</v>
      </c>
      <c r="AJ1169" s="27">
        <v>-1.3758605803977835</v>
      </c>
      <c r="AK1169" s="27">
        <v>26.528874651265635</v>
      </c>
      <c r="AL1169" s="27">
        <v>21.879710669047572</v>
      </c>
      <c r="AM1169" s="27">
        <v>0.17483567971809838</v>
      </c>
      <c r="AN1169" s="23">
        <v>0.76546733742938822</v>
      </c>
      <c r="AO1169" s="23">
        <v>2.2570370312921333</v>
      </c>
      <c r="AP1169" s="23">
        <v>3.2637984365991057</v>
      </c>
      <c r="AQ1169" s="24">
        <v>54</v>
      </c>
      <c r="AR1169" s="65" t="s">
        <v>77</v>
      </c>
      <c r="AS1169" s="157">
        <v>0.2</v>
      </c>
    </row>
    <row r="1170" spans="1:45" ht="18" customHeight="1" x14ac:dyDescent="0.25">
      <c r="A1170" s="16">
        <v>1169</v>
      </c>
      <c r="B1170" s="149" t="s">
        <v>1481</v>
      </c>
      <c r="C1170" s="149" t="s">
        <v>691</v>
      </c>
      <c r="D1170" s="4">
        <v>1653.12</v>
      </c>
      <c r="E1170" s="151" t="s">
        <v>848</v>
      </c>
      <c r="F1170" s="151" t="s">
        <v>888</v>
      </c>
      <c r="G1170" s="4" t="s">
        <v>882</v>
      </c>
      <c r="H1170" s="70" t="s">
        <v>704</v>
      </c>
      <c r="I1170" s="20">
        <v>1029380.904773</v>
      </c>
      <c r="J1170" s="20">
        <v>892468.24826699996</v>
      </c>
      <c r="K1170" s="20">
        <v>136912.65650599994</v>
      </c>
      <c r="L1170" s="20">
        <v>56414.496756</v>
      </c>
      <c r="M1170" s="20">
        <v>719.16743199999996</v>
      </c>
      <c r="N1170" s="20">
        <v>70761.422860000006</v>
      </c>
      <c r="O1170" s="153">
        <v>55833.775169</v>
      </c>
      <c r="P1170" s="21">
        <v>1621.1897551974448</v>
      </c>
      <c r="Q1170" s="20">
        <v>77055.127364</v>
      </c>
      <c r="R1170" s="20">
        <v>267078.44734900002</v>
      </c>
      <c r="S1170" s="20">
        <v>415138.37250200001</v>
      </c>
      <c r="T1170" s="20">
        <v>93488.081695000001</v>
      </c>
      <c r="U1170" s="20">
        <v>527070.86658499984</v>
      </c>
      <c r="V1170" s="20">
        <v>46478.226994999997</v>
      </c>
      <c r="W1170" s="20">
        <v>185573.086006</v>
      </c>
      <c r="X1170" s="20">
        <v>0</v>
      </c>
      <c r="Y1170" s="20">
        <v>185573.086006</v>
      </c>
      <c r="Z1170" s="20">
        <v>341497.78057900001</v>
      </c>
      <c r="AA1170" s="21">
        <v>9915.7311434088278</v>
      </c>
      <c r="AB1170" s="22">
        <v>0.13300485356894398</v>
      </c>
      <c r="AC1170" s="22">
        <v>5.4240150473077321E-2</v>
      </c>
      <c r="AD1170" s="23">
        <v>0.10593219756341016</v>
      </c>
      <c r="AE1170" s="23">
        <v>0.16349674388611071</v>
      </c>
      <c r="AF1170" s="24">
        <v>98.393530784914645</v>
      </c>
      <c r="AG1170" s="27">
        <v>1.2370613187333515</v>
      </c>
      <c r="AH1170" s="27">
        <v>2.2370613187333515</v>
      </c>
      <c r="AI1170" s="27">
        <v>1.8218333941327516</v>
      </c>
      <c r="AJ1170" s="27">
        <v>4.4840442581066631</v>
      </c>
      <c r="AK1170" s="27">
        <v>11.582204569607386</v>
      </c>
      <c r="AL1170" s="27">
        <v>3.8542267823950422</v>
      </c>
      <c r="AM1170" s="27">
        <v>11.010824974795201</v>
      </c>
      <c r="AN1170" s="23">
        <v>0.35208374769101936</v>
      </c>
      <c r="AO1170" s="23">
        <v>0</v>
      </c>
      <c r="AP1170" s="23">
        <v>0.54340934717457312</v>
      </c>
      <c r="AQ1170" s="24">
        <v>90.4</v>
      </c>
      <c r="AR1170" s="65" t="s">
        <v>61</v>
      </c>
      <c r="AS1170" s="157">
        <v>0.5</v>
      </c>
    </row>
    <row r="1171" spans="1:45" ht="18" customHeight="1" x14ac:dyDescent="0.25">
      <c r="A1171" s="16">
        <v>1170</v>
      </c>
      <c r="B1171" s="149" t="s">
        <v>1482</v>
      </c>
      <c r="C1171" s="149" t="s">
        <v>691</v>
      </c>
      <c r="D1171" s="4">
        <v>630.8698905</v>
      </c>
      <c r="E1171" s="151" t="s">
        <v>829</v>
      </c>
      <c r="F1171" s="151" t="s">
        <v>898</v>
      </c>
      <c r="G1171" s="4" t="s">
        <v>900</v>
      </c>
      <c r="H1171" s="70" t="s">
        <v>704</v>
      </c>
      <c r="I1171" s="20">
        <v>200702.640327</v>
      </c>
      <c r="J1171" s="20">
        <v>116056.80302199999</v>
      </c>
      <c r="K1171" s="20">
        <v>84645.837304999994</v>
      </c>
      <c r="L1171" s="20">
        <v>68467.154899000001</v>
      </c>
      <c r="M1171" s="20">
        <v>96.436212999999995</v>
      </c>
      <c r="N1171" s="20">
        <v>71208.674965999991</v>
      </c>
      <c r="O1171" s="153">
        <v>56699.559982999999</v>
      </c>
      <c r="P1171" s="21">
        <v>5527.3250339952629</v>
      </c>
      <c r="Q1171" s="20">
        <v>18538.166699000001</v>
      </c>
      <c r="R1171" s="20">
        <v>20171.157456000001</v>
      </c>
      <c r="S1171" s="20">
        <v>122626.53660000001</v>
      </c>
      <c r="T1171" s="20">
        <v>52897.909083999999</v>
      </c>
      <c r="U1171" s="20">
        <v>176836.63767200001</v>
      </c>
      <c r="V1171" s="20">
        <v>41563.800000000003</v>
      </c>
      <c r="W1171" s="20">
        <v>73060.323292999994</v>
      </c>
      <c r="X1171" s="20">
        <v>0</v>
      </c>
      <c r="Y1171" s="20">
        <v>73160.323292999994</v>
      </c>
      <c r="Z1171" s="20">
        <v>103676.314379</v>
      </c>
      <c r="AA1171" s="21">
        <v>10106.82777910844</v>
      </c>
      <c r="AB1171" s="22">
        <v>0.421747502509626</v>
      </c>
      <c r="AC1171" s="22">
        <v>0.28250530182672617</v>
      </c>
      <c r="AD1171" s="23">
        <v>0.32063242509828438</v>
      </c>
      <c r="AE1171" s="23">
        <v>0.5468901968845904</v>
      </c>
      <c r="AF1171" s="24">
        <v>738.40181764499607</v>
      </c>
      <c r="AG1171" s="27">
        <v>0.6784286062931919</v>
      </c>
      <c r="AH1171" s="27">
        <v>1.6784286062931919</v>
      </c>
      <c r="AI1171" s="27">
        <v>1.4246907926148316</v>
      </c>
      <c r="AJ1171" s="27">
        <v>4.0491824357027424</v>
      </c>
      <c r="AK1171" s="27">
        <v>6.2604250412884896</v>
      </c>
      <c r="AL1171" s="27">
        <v>9.9499813416656515</v>
      </c>
      <c r="AM1171" s="27">
        <v>3.7941507292526695</v>
      </c>
      <c r="AN1171" s="23">
        <v>0.4137170003690025</v>
      </c>
      <c r="AO1171" s="23">
        <v>0</v>
      </c>
      <c r="AP1171" s="23">
        <v>0.70566091909435069</v>
      </c>
      <c r="AQ1171" s="24">
        <v>87.2</v>
      </c>
      <c r="AR1171" s="65" t="s">
        <v>64</v>
      </c>
      <c r="AS1171" s="157">
        <v>0.5</v>
      </c>
    </row>
    <row r="1172" spans="1:45" ht="18" customHeight="1" x14ac:dyDescent="0.25">
      <c r="A1172" s="16">
        <v>1171</v>
      </c>
      <c r="B1172" s="149" t="s">
        <v>1483</v>
      </c>
      <c r="C1172" s="149" t="s">
        <v>691</v>
      </c>
      <c r="D1172" s="4">
        <v>38.683199999999999</v>
      </c>
      <c r="E1172" s="151" t="s">
        <v>848</v>
      </c>
      <c r="F1172" s="151" t="s">
        <v>849</v>
      </c>
      <c r="G1172" s="4" t="s">
        <v>847</v>
      </c>
      <c r="H1172" s="70" t="s">
        <v>704</v>
      </c>
      <c r="I1172" s="20">
        <v>9484.5643180000006</v>
      </c>
      <c r="J1172" s="20">
        <v>7110.8585880000001</v>
      </c>
      <c r="K1172" s="20">
        <v>2373.7057299999997</v>
      </c>
      <c r="L1172" s="20">
        <v>1567.0653170000001</v>
      </c>
      <c r="M1172" s="20">
        <v>9.6894530000000003</v>
      </c>
      <c r="N1172" s="20">
        <v>6779.7929729999996</v>
      </c>
      <c r="O1172" s="153">
        <v>5741.3938749999998</v>
      </c>
      <c r="P1172" s="21">
        <v>1781.0503396823426</v>
      </c>
      <c r="Q1172" s="20">
        <v>0</v>
      </c>
      <c r="R1172" s="20">
        <v>2303.1254399999998</v>
      </c>
      <c r="S1172" s="20">
        <v>2579.71387</v>
      </c>
      <c r="T1172" s="20">
        <v>54844.659</v>
      </c>
      <c r="U1172" s="20">
        <v>57460.973456</v>
      </c>
      <c r="V1172" s="20">
        <v>7674.5894040000003</v>
      </c>
      <c r="W1172" s="20">
        <v>13445.588502000001</v>
      </c>
      <c r="X1172" s="20">
        <v>0</v>
      </c>
      <c r="Y1172" s="20">
        <v>13445.588502000001</v>
      </c>
      <c r="Z1172" s="20">
        <v>44015.384954000001</v>
      </c>
      <c r="AA1172" s="21">
        <v>13654.108746122347</v>
      </c>
      <c r="AB1172" s="22">
        <v>0.25027040256294453</v>
      </c>
      <c r="AC1172" s="22">
        <v>0.6053408129779736</v>
      </c>
      <c r="AD1172" s="23">
        <v>9.9918144954442831E-2</v>
      </c>
      <c r="AE1172" s="23">
        <v>0.13044061482139183</v>
      </c>
      <c r="AF1172" s="24">
        <v>699.70853597205121</v>
      </c>
      <c r="AG1172" s="27">
        <v>-0.80813678258736887</v>
      </c>
      <c r="AH1172" s="27">
        <v>0.19186321741263118</v>
      </c>
      <c r="AI1172" s="27">
        <v>0.19186321741263118</v>
      </c>
      <c r="AJ1172" s="27">
        <v>-0.87287628830798014</v>
      </c>
      <c r="AK1172" s="27">
        <v>100</v>
      </c>
      <c r="AL1172" s="27">
        <v>4.1181275467132181</v>
      </c>
      <c r="AM1172" s="27">
        <v>0.17293505859886923</v>
      </c>
      <c r="AN1172" s="23">
        <v>0.23399513954102755</v>
      </c>
      <c r="AO1172" s="23">
        <v>0</v>
      </c>
      <c r="AP1172" s="23">
        <v>0.30547474516130751</v>
      </c>
      <c r="AQ1172" s="24">
        <v>64.8</v>
      </c>
      <c r="AR1172" s="65" t="s">
        <v>73</v>
      </c>
      <c r="AS1172" s="157">
        <v>0.3</v>
      </c>
    </row>
    <row r="1173" spans="1:45" ht="18" customHeight="1" x14ac:dyDescent="0.25">
      <c r="A1173" s="16">
        <v>1172</v>
      </c>
      <c r="B1173" s="149" t="s">
        <v>1484</v>
      </c>
      <c r="C1173" s="149" t="s">
        <v>691</v>
      </c>
      <c r="D1173" s="4">
        <v>82.160719999999998</v>
      </c>
      <c r="E1173" s="151" t="s">
        <v>874</v>
      </c>
      <c r="F1173" s="151" t="s">
        <v>878</v>
      </c>
      <c r="G1173" s="4" t="s">
        <v>873</v>
      </c>
      <c r="H1173" s="70" t="s">
        <v>704</v>
      </c>
      <c r="I1173" s="20">
        <v>127471.886594</v>
      </c>
      <c r="J1173" s="20">
        <v>95321.251925999997</v>
      </c>
      <c r="K1173" s="20">
        <v>32150.634667999995</v>
      </c>
      <c r="L1173" s="20">
        <v>5925.2889919999998</v>
      </c>
      <c r="M1173" s="20">
        <v>435.66315400000002</v>
      </c>
      <c r="N1173" s="20">
        <v>5612.7170539999997</v>
      </c>
      <c r="O1173" s="153">
        <v>4117.0859719999999</v>
      </c>
      <c r="P1173" s="21">
        <v>821.80645375064876</v>
      </c>
      <c r="Q1173" s="20">
        <v>9751.5804709999993</v>
      </c>
      <c r="R1173" s="20">
        <v>7857.7752849999997</v>
      </c>
      <c r="S1173" s="20">
        <v>58414.804837000003</v>
      </c>
      <c r="T1173" s="20">
        <v>384987.46243999997</v>
      </c>
      <c r="U1173" s="20">
        <v>445033.70067599998</v>
      </c>
      <c r="V1173" s="20">
        <v>2651.1</v>
      </c>
      <c r="W1173" s="20">
        <v>72771.590521000006</v>
      </c>
      <c r="X1173" s="20">
        <v>3588.768</v>
      </c>
      <c r="Y1173" s="20">
        <v>76360.358521000002</v>
      </c>
      <c r="Z1173" s="20">
        <v>368673.34215500002</v>
      </c>
      <c r="AA1173" s="21">
        <v>73590.431185875685</v>
      </c>
      <c r="AB1173" s="22">
        <v>0.25221745380140392</v>
      </c>
      <c r="AC1173" s="22">
        <v>3.2297991988719715E-2</v>
      </c>
      <c r="AD1173" s="23">
        <v>9.2511779798837793E-3</v>
      </c>
      <c r="AE1173" s="23">
        <v>1.1167300428977227E-2</v>
      </c>
      <c r="AF1173" s="24">
        <v>12.883157555251962</v>
      </c>
      <c r="AG1173" s="27">
        <v>-0.19728558330543847</v>
      </c>
      <c r="AH1173" s="27">
        <v>0.80271441669456156</v>
      </c>
      <c r="AI1173" s="27">
        <v>0.66871184232199854</v>
      </c>
      <c r="AJ1173" s="27">
        <v>-8.8788597531313531</v>
      </c>
      <c r="AK1173" s="27">
        <v>9.7749541430205777</v>
      </c>
      <c r="AL1173" s="27">
        <v>16.222388904062431</v>
      </c>
      <c r="AM1173" s="27">
        <v>0.33110659185132918</v>
      </c>
      <c r="AN1173" s="23">
        <v>0.17158331696006321</v>
      </c>
      <c r="AO1173" s="23">
        <v>9.7342758199511666E-3</v>
      </c>
      <c r="AP1173" s="23">
        <v>0.20712199605930848</v>
      </c>
      <c r="AQ1173" s="24">
        <v>63.2</v>
      </c>
      <c r="AR1173" s="65" t="s">
        <v>73</v>
      </c>
      <c r="AS1173" s="157">
        <v>0.3</v>
      </c>
    </row>
    <row r="1174" spans="1:45" ht="18" customHeight="1" x14ac:dyDescent="0.25">
      <c r="A1174" s="16">
        <v>1173</v>
      </c>
      <c r="B1174" s="149" t="s">
        <v>1485</v>
      </c>
      <c r="C1174" s="149" t="s">
        <v>691</v>
      </c>
      <c r="D1174" s="4">
        <v>23.760000000000005</v>
      </c>
      <c r="E1174" s="151" t="s">
        <v>844</v>
      </c>
      <c r="F1174" s="151" t="s">
        <v>845</v>
      </c>
      <c r="G1174" s="4" t="s">
        <v>904</v>
      </c>
      <c r="H1174" s="70" t="s">
        <v>704</v>
      </c>
      <c r="I1174" s="20">
        <v>234358.86214899999</v>
      </c>
      <c r="J1174" s="20">
        <v>211283.50259700001</v>
      </c>
      <c r="K1174" s="20">
        <v>23075.359551999984</v>
      </c>
      <c r="L1174" s="20">
        <v>8309.4948810000005</v>
      </c>
      <c r="M1174" s="20">
        <v>4786.9452300000003</v>
      </c>
      <c r="N1174" s="20">
        <v>10505.706291999999</v>
      </c>
      <c r="O1174" s="153">
        <v>4214.8183849999996</v>
      </c>
      <c r="P1174" s="21">
        <v>1561.0438462962961</v>
      </c>
      <c r="Q1174" s="20">
        <v>52443.013109</v>
      </c>
      <c r="R1174" s="20">
        <v>97591.371178999994</v>
      </c>
      <c r="S1174" s="20">
        <v>238471.975745</v>
      </c>
      <c r="T1174" s="20">
        <v>19274.486844999999</v>
      </c>
      <c r="U1174" s="20">
        <v>263784.68870200001</v>
      </c>
      <c r="V1174" s="20">
        <v>54071.909038999998</v>
      </c>
      <c r="W1174" s="20">
        <v>217398.20016199999</v>
      </c>
      <c r="X1174" s="20">
        <v>2650.05</v>
      </c>
      <c r="Y1174" s="20">
        <v>220502.795617</v>
      </c>
      <c r="Z1174" s="20">
        <v>43281.893085000003</v>
      </c>
      <c r="AA1174" s="21">
        <v>16030.330772222222</v>
      </c>
      <c r="AB1174" s="22">
        <v>9.8461646981922959E-2</v>
      </c>
      <c r="AC1174" s="22">
        <v>1.798446342652199E-2</v>
      </c>
      <c r="AD1174" s="23">
        <v>1.597825258827482E-2</v>
      </c>
      <c r="AE1174" s="23">
        <v>9.7380638520654469E-2</v>
      </c>
      <c r="AF1174" s="24">
        <v>2.1946577174437398</v>
      </c>
      <c r="AG1174" s="27">
        <v>9.6936292790355816E-2</v>
      </c>
      <c r="AH1174" s="27">
        <v>1.0969362927903559</v>
      </c>
      <c r="AI1174" s="27">
        <v>0.85570608449092789</v>
      </c>
      <c r="AJ1174" s="27">
        <v>11.120876808522853</v>
      </c>
      <c r="AK1174" s="27">
        <v>4.0288208108458328</v>
      </c>
      <c r="AL1174" s="27">
        <v>2.4014301604508046</v>
      </c>
      <c r="AM1174" s="27">
        <v>12.159019538815638</v>
      </c>
      <c r="AN1174" s="23">
        <v>0.8359196157366966</v>
      </c>
      <c r="AO1174" s="23">
        <v>6.1227682319616818E-2</v>
      </c>
      <c r="AP1174" s="23">
        <v>5.0945737328069551</v>
      </c>
      <c r="AQ1174" s="24">
        <v>71.2</v>
      </c>
      <c r="AR1174" s="65" t="s">
        <v>68</v>
      </c>
      <c r="AS1174" s="157">
        <v>0.3</v>
      </c>
    </row>
    <row r="1175" spans="1:45" ht="18" customHeight="1" x14ac:dyDescent="0.25">
      <c r="A1175" s="16">
        <v>1174</v>
      </c>
      <c r="B1175" s="149" t="s">
        <v>1486</v>
      </c>
      <c r="C1175" s="149" t="s">
        <v>691</v>
      </c>
      <c r="D1175" s="4">
        <v>149.292</v>
      </c>
      <c r="E1175" s="151" t="s">
        <v>874</v>
      </c>
      <c r="F1175" s="151" t="s">
        <v>878</v>
      </c>
      <c r="G1175" s="4" t="s">
        <v>873</v>
      </c>
      <c r="H1175" s="70" t="s">
        <v>704</v>
      </c>
      <c r="I1175" s="20">
        <v>117709.861252</v>
      </c>
      <c r="J1175" s="20">
        <v>86319.817219999997</v>
      </c>
      <c r="K1175" s="20">
        <v>31390.044032000002</v>
      </c>
      <c r="L1175" s="20">
        <v>18989.708427000001</v>
      </c>
      <c r="M1175" s="20">
        <v>20209.247480000002</v>
      </c>
      <c r="N1175" s="20">
        <v>20547.115643000001</v>
      </c>
      <c r="O1175" s="153">
        <v>262.71721300000002</v>
      </c>
      <c r="P1175" s="21">
        <v>17.421565848806367</v>
      </c>
      <c r="Q1175" s="20">
        <v>16139.044379000001</v>
      </c>
      <c r="R1175" s="20">
        <v>12929.534051000001</v>
      </c>
      <c r="S1175" s="20">
        <v>40879.776418000001</v>
      </c>
      <c r="T1175" s="20">
        <v>463975.38411899999</v>
      </c>
      <c r="U1175" s="20">
        <v>507652.48217099998</v>
      </c>
      <c r="V1175" s="20">
        <v>25773.965626000001</v>
      </c>
      <c r="W1175" s="20">
        <v>45321.044633999998</v>
      </c>
      <c r="X1175" s="20">
        <v>310928.39451100002</v>
      </c>
      <c r="Y1175" s="20">
        <v>356249.43914500001</v>
      </c>
      <c r="Z1175" s="20">
        <v>151403.043026</v>
      </c>
      <c r="AA1175" s="21">
        <v>10039.989590583555</v>
      </c>
      <c r="AB1175" s="22">
        <v>0.2666730187099482</v>
      </c>
      <c r="AC1175" s="22">
        <v>2.2319048736074878E-3</v>
      </c>
      <c r="AD1175" s="23">
        <v>5.1751389430123012E-4</v>
      </c>
      <c r="AE1175" s="23">
        <v>1.7352175210565903E-3</v>
      </c>
      <c r="AF1175" s="24">
        <v>1.016718493023274</v>
      </c>
      <c r="AG1175" s="27">
        <v>-9.7995715938730646E-2</v>
      </c>
      <c r="AH1175" s="27">
        <v>0.90200428406126931</v>
      </c>
      <c r="AI1175" s="27">
        <v>0.54589942131297264</v>
      </c>
      <c r="AJ1175" s="27">
        <v>-26.503659659180578</v>
      </c>
      <c r="AK1175" s="27">
        <v>5.3485085729312862</v>
      </c>
      <c r="AL1175" s="27">
        <v>9.1039522992629465</v>
      </c>
      <c r="AM1175" s="27">
        <v>0.25369850487975432</v>
      </c>
      <c r="AN1175" s="23">
        <v>0.70175848962952436</v>
      </c>
      <c r="AO1175" s="23">
        <v>2.0536469300528206</v>
      </c>
      <c r="AP1175" s="23">
        <v>2.3529873113833144</v>
      </c>
      <c r="AQ1175" s="24">
        <v>44</v>
      </c>
      <c r="AR1175" s="65" t="s">
        <v>80</v>
      </c>
      <c r="AS1175" s="157">
        <v>0</v>
      </c>
    </row>
    <row r="1176" spans="1:45" ht="18" customHeight="1" x14ac:dyDescent="0.25">
      <c r="A1176" s="16">
        <v>1175</v>
      </c>
      <c r="B1176" s="149" t="s">
        <v>1487</v>
      </c>
      <c r="C1176" s="149" t="s">
        <v>691</v>
      </c>
      <c r="D1176" s="4">
        <v>600.82334200000003</v>
      </c>
      <c r="E1176" s="151" t="s">
        <v>848</v>
      </c>
      <c r="F1176" s="151" t="s">
        <v>888</v>
      </c>
      <c r="G1176" s="4" t="s">
        <v>882</v>
      </c>
      <c r="H1176" s="70" t="s">
        <v>704</v>
      </c>
      <c r="I1176" s="20">
        <v>1618732.904021</v>
      </c>
      <c r="J1176" s="20">
        <v>1321920.453096</v>
      </c>
      <c r="K1176" s="20">
        <v>296812.45092499995</v>
      </c>
      <c r="L1176" s="20">
        <v>-294022.144546</v>
      </c>
      <c r="M1176" s="20">
        <v>91781.212052000003</v>
      </c>
      <c r="N1176" s="20">
        <v>406764.97554899997</v>
      </c>
      <c r="O1176" s="153">
        <v>352948.88586400001</v>
      </c>
      <c r="P1176" s="21">
        <v>6755.5832571944129</v>
      </c>
      <c r="Q1176" s="20">
        <v>190459.001682</v>
      </c>
      <c r="R1176" s="20">
        <v>623012.58292700001</v>
      </c>
      <c r="S1176" s="20">
        <v>1562449.207591</v>
      </c>
      <c r="T1176" s="20">
        <v>892735.33875</v>
      </c>
      <c r="U1176" s="20">
        <v>2503238.0399810001</v>
      </c>
      <c r="V1176" s="20">
        <v>1130532.8530609999</v>
      </c>
      <c r="W1176" s="20">
        <v>1390980.3725399999</v>
      </c>
      <c r="X1176" s="20">
        <v>133073.74400899999</v>
      </c>
      <c r="Y1176" s="20">
        <v>1524054.1165489999</v>
      </c>
      <c r="Z1176" s="20">
        <v>979183.92343199998</v>
      </c>
      <c r="AA1176" s="21">
        <v>18741.97308388746</v>
      </c>
      <c r="AB1176" s="22">
        <v>0.1833609795585828</v>
      </c>
      <c r="AC1176" s="22">
        <v>0.21804022454060226</v>
      </c>
      <c r="AD1176" s="23">
        <v>0.14099693286327614</v>
      </c>
      <c r="AE1176" s="23">
        <v>0.36045208404456691</v>
      </c>
      <c r="AF1176" s="24">
        <v>4.4318980590334895</v>
      </c>
      <c r="AG1176" s="27">
        <v>0.12327192995389966</v>
      </c>
      <c r="AH1176" s="27">
        <v>1.1232719299538996</v>
      </c>
      <c r="AI1176" s="27">
        <v>0.9863476386828357</v>
      </c>
      <c r="AJ1176" s="27">
        <v>9.4403913314016457</v>
      </c>
      <c r="AK1176" s="27">
        <v>6.9407087164257293</v>
      </c>
      <c r="AL1176" s="27">
        <v>2.5982346879993452</v>
      </c>
      <c r="AM1176" s="27">
        <v>1.813228214184436</v>
      </c>
      <c r="AN1176" s="23">
        <v>0.60883307628249672</v>
      </c>
      <c r="AO1176" s="23">
        <v>0.13590270512467351</v>
      </c>
      <c r="AP1176" s="23">
        <v>1.5564533690537443</v>
      </c>
      <c r="AQ1176" s="24">
        <v>76.8</v>
      </c>
      <c r="AR1176" s="65" t="s">
        <v>66</v>
      </c>
      <c r="AS1176" s="157">
        <v>0.5</v>
      </c>
    </row>
    <row r="1177" spans="1:45" ht="18" customHeight="1" x14ac:dyDescent="0.25">
      <c r="A1177" s="16">
        <v>1176</v>
      </c>
      <c r="B1177" s="149" t="s">
        <v>1488</v>
      </c>
      <c r="C1177" s="149" t="s">
        <v>691</v>
      </c>
      <c r="D1177" s="4">
        <v>205.95124969999998</v>
      </c>
      <c r="E1177" s="151" t="s">
        <v>874</v>
      </c>
      <c r="F1177" s="151" t="s">
        <v>878</v>
      </c>
      <c r="G1177" s="4" t="s">
        <v>873</v>
      </c>
      <c r="H1177" s="70" t="s">
        <v>704</v>
      </c>
      <c r="I1177" s="20">
        <v>149040.56909599999</v>
      </c>
      <c r="J1177" s="20">
        <v>90742.949477999995</v>
      </c>
      <c r="K1177" s="20">
        <v>58297.619617999997</v>
      </c>
      <c r="L1177" s="20">
        <v>42510.76251</v>
      </c>
      <c r="M1177" s="20">
        <v>8942.097264</v>
      </c>
      <c r="N1177" s="20">
        <v>50372.955906000003</v>
      </c>
      <c r="O1177" s="153">
        <v>36414.564048</v>
      </c>
      <c r="P1177" s="21">
        <v>3836.8110948228928</v>
      </c>
      <c r="Q1177" s="20">
        <v>11447.100780000001</v>
      </c>
      <c r="R1177" s="20">
        <v>5287.9723130000002</v>
      </c>
      <c r="S1177" s="20">
        <v>181195.78561299999</v>
      </c>
      <c r="T1177" s="20">
        <v>192437.78431399999</v>
      </c>
      <c r="U1177" s="20">
        <v>381058.23802599998</v>
      </c>
      <c r="V1177" s="20">
        <v>15144.245027999999</v>
      </c>
      <c r="W1177" s="20">
        <v>61959.322725999999</v>
      </c>
      <c r="X1177" s="20">
        <v>121893.471821</v>
      </c>
      <c r="Y1177" s="20">
        <v>230720.01992600001</v>
      </c>
      <c r="Z1177" s="20">
        <v>150338.2181</v>
      </c>
      <c r="AA1177" s="21">
        <v>15840.347351725732</v>
      </c>
      <c r="AB1177" s="22">
        <v>0.39115269065061969</v>
      </c>
      <c r="AC1177" s="22">
        <v>0.24432652309952371</v>
      </c>
      <c r="AD1177" s="23">
        <v>9.5561676442526874E-2</v>
      </c>
      <c r="AE1177" s="23">
        <v>0.24221761111853965</v>
      </c>
      <c r="AF1177" s="24">
        <v>5.6332373065093515</v>
      </c>
      <c r="AG1177" s="27">
        <v>1.9244313469063272</v>
      </c>
      <c r="AH1177" s="27">
        <v>2.924431346906327</v>
      </c>
      <c r="AI1177" s="27">
        <v>2.7396794762213936</v>
      </c>
      <c r="AJ1177" s="27">
        <v>1.2499579867380439</v>
      </c>
      <c r="AK1177" s="27">
        <v>7.9271556372197844</v>
      </c>
      <c r="AL1177" s="27">
        <v>28.184824025949847</v>
      </c>
      <c r="AM1177" s="27">
        <v>0.77448703552318532</v>
      </c>
      <c r="AN1177" s="23">
        <v>0.60547180693744185</v>
      </c>
      <c r="AO1177" s="23">
        <v>0.81079497523324706</v>
      </c>
      <c r="AP1177" s="23">
        <v>1.5346731046960573</v>
      </c>
      <c r="AQ1177" s="24">
        <v>91.199999999999989</v>
      </c>
      <c r="AR1177" s="65" t="s">
        <v>61</v>
      </c>
      <c r="AS1177" s="157">
        <v>0.5</v>
      </c>
    </row>
    <row r="1178" spans="1:45" ht="18" customHeight="1" x14ac:dyDescent="0.25">
      <c r="A1178" s="16">
        <v>1177</v>
      </c>
      <c r="B1178" s="149" t="s">
        <v>1489</v>
      </c>
      <c r="C1178" s="149" t="s">
        <v>691</v>
      </c>
      <c r="D1178" s="4">
        <v>5.8577795999999998</v>
      </c>
      <c r="E1178" s="151" t="s">
        <v>844</v>
      </c>
      <c r="F1178" s="151" t="s">
        <v>856</v>
      </c>
      <c r="G1178" s="4" t="s">
        <v>862</v>
      </c>
      <c r="H1178" s="70" t="s">
        <v>704</v>
      </c>
      <c r="I1178" s="20">
        <v>304609.79434199998</v>
      </c>
      <c r="J1178" s="20">
        <v>396514.60878499999</v>
      </c>
      <c r="K1178" s="20">
        <v>-91904.814442999981</v>
      </c>
      <c r="L1178" s="20">
        <v>-107379.630246</v>
      </c>
      <c r="M1178" s="20">
        <v>74626.347336000006</v>
      </c>
      <c r="N1178" s="20">
        <v>-261587.23413399997</v>
      </c>
      <c r="O1178" s="153">
        <v>-336213.58146999998</v>
      </c>
      <c r="P1178" s="21">
        <v>-17218.823740142085</v>
      </c>
      <c r="Q1178" s="20">
        <v>2401.7370780000001</v>
      </c>
      <c r="R1178" s="20">
        <v>12348.46434</v>
      </c>
      <c r="S1178" s="20">
        <v>129333.87264</v>
      </c>
      <c r="T1178" s="20">
        <v>1121705.987737</v>
      </c>
      <c r="U1178" s="20">
        <v>1349522.093164</v>
      </c>
      <c r="V1178" s="20">
        <v>818868.17216900003</v>
      </c>
      <c r="W1178" s="20">
        <v>2789088.3241639999</v>
      </c>
      <c r="X1178" s="20">
        <v>2194235.6756079998</v>
      </c>
      <c r="Y1178" s="20">
        <v>4983744.0714659998</v>
      </c>
      <c r="Z1178" s="20">
        <v>-3634221.9783020001</v>
      </c>
      <c r="AA1178" s="21">
        <v>-186122.84311458218</v>
      </c>
      <c r="AB1178" s="22">
        <v>-0.30171326119544944</v>
      </c>
      <c r="AC1178" s="22">
        <v>-1.1037517102700805</v>
      </c>
      <c r="AD1178" s="23">
        <v>-0.24913529254029174</v>
      </c>
      <c r="AE1178" s="23">
        <v>9.2513221117849112E-2</v>
      </c>
      <c r="AF1178" s="24">
        <v>-3.5052932841027502</v>
      </c>
      <c r="AG1178" s="27">
        <v>-0.95362862067884968</v>
      </c>
      <c r="AH1178" s="27">
        <v>4.6371379321150215E-2</v>
      </c>
      <c r="AI1178" s="27">
        <v>4.551026027476078E-2</v>
      </c>
      <c r="AJ1178" s="27">
        <v>-0.11452553229771384</v>
      </c>
      <c r="AK1178" s="27">
        <v>165.09492750771446</v>
      </c>
      <c r="AL1178" s="27">
        <v>24.66782799503958</v>
      </c>
      <c r="AM1178" s="27">
        <v>0.2715593904928143</v>
      </c>
      <c r="AN1178" s="23">
        <v>3.6929696051003091</v>
      </c>
      <c r="AO1178" s="23">
        <v>-0.60377040497487766</v>
      </c>
      <c r="AP1178" s="23">
        <v>-1.371337276925096</v>
      </c>
      <c r="AQ1178" s="24">
        <v>41.6</v>
      </c>
      <c r="AR1178" s="65" t="s">
        <v>80</v>
      </c>
      <c r="AS1178" s="157">
        <v>0</v>
      </c>
    </row>
    <row r="1179" spans="1:45" ht="18" customHeight="1" x14ac:dyDescent="0.25">
      <c r="A1179" s="16">
        <v>1178</v>
      </c>
      <c r="B1179" s="149" t="s">
        <v>1490</v>
      </c>
      <c r="C1179" s="149" t="s">
        <v>691</v>
      </c>
      <c r="D1179" s="4">
        <v>22.8</v>
      </c>
      <c r="E1179" s="151" t="s">
        <v>829</v>
      </c>
      <c r="F1179" s="151" t="s">
        <v>853</v>
      </c>
      <c r="G1179" s="4" t="s">
        <v>854</v>
      </c>
      <c r="H1179" s="70" t="s">
        <v>704</v>
      </c>
      <c r="I1179" s="20">
        <v>1681.818182</v>
      </c>
      <c r="J1179" s="20">
        <v>810.22611199999994</v>
      </c>
      <c r="K1179" s="20">
        <v>871.59207000000004</v>
      </c>
      <c r="L1179" s="20">
        <v>-382.59259800000001</v>
      </c>
      <c r="M1179" s="20">
        <v>0</v>
      </c>
      <c r="N1179" s="20">
        <v>816.04705200000001</v>
      </c>
      <c r="O1179" s="153">
        <v>624.87974999999994</v>
      </c>
      <c r="P1179" s="21">
        <v>312.43987499999997</v>
      </c>
      <c r="Q1179" s="20">
        <v>0</v>
      </c>
      <c r="R1179" s="20">
        <v>0</v>
      </c>
      <c r="S1179" s="20">
        <v>19292.522730000001</v>
      </c>
      <c r="T1179" s="20">
        <v>7666.6066019999998</v>
      </c>
      <c r="U1179" s="20">
        <v>27050.268273000001</v>
      </c>
      <c r="V1179" s="20">
        <v>0</v>
      </c>
      <c r="W1179" s="20">
        <v>426.28456499999999</v>
      </c>
      <c r="X1179" s="20">
        <v>0</v>
      </c>
      <c r="Y1179" s="20">
        <v>426.28456499999999</v>
      </c>
      <c r="Z1179" s="20">
        <v>26623.983708</v>
      </c>
      <c r="AA1179" s="21">
        <v>13311.991854</v>
      </c>
      <c r="AB1179" s="22">
        <v>0.5182439334574872</v>
      </c>
      <c r="AC1179" s="22">
        <v>0.37155012158145401</v>
      </c>
      <c r="AD1179" s="23">
        <v>2.3100685867271729E-2</v>
      </c>
      <c r="AE1179" s="23">
        <v>2.3470557856908374E-2</v>
      </c>
      <c r="AF1179" s="24">
        <v>100</v>
      </c>
      <c r="AG1179" s="27">
        <v>44.257380430839667</v>
      </c>
      <c r="AH1179" s="27">
        <v>45.257380430839667</v>
      </c>
      <c r="AI1179" s="27">
        <v>45.257380430839667</v>
      </c>
      <c r="AJ1179" s="27">
        <v>8.9144331121614462E-2</v>
      </c>
      <c r="AK1179" s="27">
        <v>100</v>
      </c>
      <c r="AL1179" s="27">
        <v>100</v>
      </c>
      <c r="AM1179" s="27">
        <v>0.2193693076101311</v>
      </c>
      <c r="AN1179" s="23">
        <v>1.5758977349052482E-2</v>
      </c>
      <c r="AO1179" s="23">
        <v>0</v>
      </c>
      <c r="AP1179" s="23">
        <v>1.6011299048080081E-2</v>
      </c>
      <c r="AQ1179" s="24">
        <v>85.6</v>
      </c>
      <c r="AR1179" s="65" t="s">
        <v>64</v>
      </c>
      <c r="AS1179" s="157">
        <v>0.5</v>
      </c>
    </row>
    <row r="1180" spans="1:45" ht="18" customHeight="1" x14ac:dyDescent="0.25">
      <c r="A1180" s="16">
        <v>1179</v>
      </c>
      <c r="B1180" s="149" t="s">
        <v>1491</v>
      </c>
      <c r="C1180" s="149" t="s">
        <v>691</v>
      </c>
      <c r="D1180" s="4">
        <v>53.381999999999998</v>
      </c>
      <c r="E1180" s="151" t="s">
        <v>829</v>
      </c>
      <c r="F1180" s="151" t="s">
        <v>866</v>
      </c>
      <c r="G1180" s="4" t="s">
        <v>867</v>
      </c>
      <c r="H1180" s="70" t="s">
        <v>704</v>
      </c>
      <c r="I1180" s="20">
        <v>1210</v>
      </c>
      <c r="J1180" s="20">
        <v>0</v>
      </c>
      <c r="K1180" s="20" t="e">
        <v>#N/A</v>
      </c>
      <c r="L1180" s="20">
        <v>951.52330400000005</v>
      </c>
      <c r="M1180" s="20">
        <v>0</v>
      </c>
      <c r="N1180" s="20">
        <v>1037.8444529999999</v>
      </c>
      <c r="O1180" s="153">
        <v>655.73951199999999</v>
      </c>
      <c r="P1180" s="21">
        <v>302.18410691244242</v>
      </c>
      <c r="Q1180" s="20">
        <v>0</v>
      </c>
      <c r="R1180" s="20">
        <v>0</v>
      </c>
      <c r="S1180" s="20">
        <v>5522.9990330000001</v>
      </c>
      <c r="T1180" s="20">
        <v>56482.538347000002</v>
      </c>
      <c r="U1180" s="20">
        <v>62005.537380000002</v>
      </c>
      <c r="V1180" s="20">
        <v>0</v>
      </c>
      <c r="W1180" s="20">
        <v>4632.2516509999996</v>
      </c>
      <c r="X1180" s="20">
        <v>0</v>
      </c>
      <c r="Y1180" s="20">
        <v>30379.013733</v>
      </c>
      <c r="Z1180" s="20">
        <v>31626.523647000002</v>
      </c>
      <c r="AA1180" s="21">
        <v>14574.434860368663</v>
      </c>
      <c r="AB1180" s="22" t="e">
        <v>#N/A</v>
      </c>
      <c r="AC1180" s="22">
        <v>0.54193348099173555</v>
      </c>
      <c r="AD1180" s="23">
        <v>1.057549921680882E-2</v>
      </c>
      <c r="AE1180" s="23">
        <v>2.0733847302316501E-2</v>
      </c>
      <c r="AF1180" s="24">
        <v>100</v>
      </c>
      <c r="AG1180" s="27">
        <v>0.19229252836635247</v>
      </c>
      <c r="AH1180" s="27">
        <v>1.1922925283663526</v>
      </c>
      <c r="AI1180" s="27">
        <v>1.1922925283663526</v>
      </c>
      <c r="AJ1180" s="27">
        <v>1.3584098302744148</v>
      </c>
      <c r="AK1180" s="27">
        <v>0</v>
      </c>
      <c r="AL1180" s="27">
        <v>100</v>
      </c>
      <c r="AM1180" s="27">
        <v>2.1422549966971655E-2</v>
      </c>
      <c r="AN1180" s="23">
        <v>0.4899403346320938</v>
      </c>
      <c r="AO1180" s="23">
        <v>0</v>
      </c>
      <c r="AP1180" s="23">
        <v>0.96055494660355001</v>
      </c>
      <c r="AQ1180" s="24" t="e">
        <v>#N/A</v>
      </c>
      <c r="AR1180" s="65" t="e">
        <v>#N/A</v>
      </c>
      <c r="AS1180" s="157" t="e">
        <v>#N/A</v>
      </c>
    </row>
    <row r="1181" spans="1:45" ht="18" customHeight="1" x14ac:dyDescent="0.25">
      <c r="A1181" s="16">
        <v>1180</v>
      </c>
      <c r="B1181" s="149" t="s">
        <v>1492</v>
      </c>
      <c r="C1181" s="149" t="s">
        <v>691</v>
      </c>
      <c r="D1181" s="4">
        <v>191.25526439999999</v>
      </c>
      <c r="E1181" s="151" t="s">
        <v>874</v>
      </c>
      <c r="F1181" s="151" t="s">
        <v>878</v>
      </c>
      <c r="G1181" s="4" t="s">
        <v>873</v>
      </c>
      <c r="H1181" s="70" t="s">
        <v>704</v>
      </c>
      <c r="I1181" s="20">
        <v>79913.335418999995</v>
      </c>
      <c r="J1181" s="20">
        <v>62775.294441999999</v>
      </c>
      <c r="K1181" s="20">
        <v>17138.040977000001</v>
      </c>
      <c r="L1181" s="20">
        <v>9220.8038410000008</v>
      </c>
      <c r="M1181" s="20">
        <v>2014.6849999999999</v>
      </c>
      <c r="N1181" s="20">
        <v>9189.2728329999991</v>
      </c>
      <c r="O1181" s="153">
        <v>5701.6143089999996</v>
      </c>
      <c r="P1181" s="21">
        <v>330.90811397241725</v>
      </c>
      <c r="Q1181" s="20">
        <v>10168.504278</v>
      </c>
      <c r="R1181" s="20">
        <v>6157.6752900000001</v>
      </c>
      <c r="S1181" s="20">
        <v>39849.013391</v>
      </c>
      <c r="T1181" s="20">
        <v>194286.61212899999</v>
      </c>
      <c r="U1181" s="20">
        <v>235287.02673400001</v>
      </c>
      <c r="V1181" s="20">
        <v>5317.305695</v>
      </c>
      <c r="W1181" s="20">
        <v>19176.491795000002</v>
      </c>
      <c r="X1181" s="20">
        <v>37058.713634</v>
      </c>
      <c r="Y1181" s="20">
        <v>56235.205429000001</v>
      </c>
      <c r="Z1181" s="20">
        <v>179051.82130499999</v>
      </c>
      <c r="AA1181" s="21">
        <v>10391.74122981945</v>
      </c>
      <c r="AB1181" s="22">
        <v>0.21445783594367784</v>
      </c>
      <c r="AC1181" s="22">
        <v>7.1347470095014937E-2</v>
      </c>
      <c r="AD1181" s="23">
        <v>2.4232591095835761E-2</v>
      </c>
      <c r="AE1181" s="23">
        <v>3.1843375104728872E-2</v>
      </c>
      <c r="AF1181" s="24">
        <v>4.5611462005226624</v>
      </c>
      <c r="AG1181" s="27">
        <v>1.0780137377051451</v>
      </c>
      <c r="AH1181" s="27">
        <v>2.0780137377051453</v>
      </c>
      <c r="AI1181" s="27">
        <v>1.5477548985648548</v>
      </c>
      <c r="AJ1181" s="27">
        <v>3.8656791358468197</v>
      </c>
      <c r="AK1181" s="27">
        <v>6.1735032730248314</v>
      </c>
      <c r="AL1181" s="27">
        <v>12.977841743097173</v>
      </c>
      <c r="AM1181" s="27">
        <v>0.41131673738764946</v>
      </c>
      <c r="AN1181" s="23">
        <v>0.23900682587389663</v>
      </c>
      <c r="AO1181" s="23">
        <v>0.20697200041809985</v>
      </c>
      <c r="AP1181" s="23">
        <v>0.31407223349718388</v>
      </c>
      <c r="AQ1181" s="24">
        <v>77.199999999999989</v>
      </c>
      <c r="AR1181" s="65" t="s">
        <v>66</v>
      </c>
      <c r="AS1181" s="157">
        <v>0.5</v>
      </c>
    </row>
    <row r="1182" spans="1:45" ht="18" customHeight="1" x14ac:dyDescent="0.25">
      <c r="A1182" s="16">
        <v>1181</v>
      </c>
      <c r="B1182" s="149" t="s">
        <v>1493</v>
      </c>
      <c r="C1182" s="149" t="s">
        <v>691</v>
      </c>
      <c r="D1182" s="4">
        <v>894.63603680000006</v>
      </c>
      <c r="E1182" s="151" t="s">
        <v>874</v>
      </c>
      <c r="F1182" s="151" t="s">
        <v>878</v>
      </c>
      <c r="G1182" s="4" t="s">
        <v>873</v>
      </c>
      <c r="H1182" s="70" t="s">
        <v>704</v>
      </c>
      <c r="I1182" s="20">
        <v>517427.71338099998</v>
      </c>
      <c r="J1182" s="20">
        <v>414165.77159399999</v>
      </c>
      <c r="K1182" s="20">
        <v>103261.94178700002</v>
      </c>
      <c r="L1182" s="20">
        <v>66361.695091999994</v>
      </c>
      <c r="M1182" s="20">
        <v>18843.067272</v>
      </c>
      <c r="N1182" s="20">
        <v>68447.670845999994</v>
      </c>
      <c r="O1182" s="153">
        <v>39928.737845000003</v>
      </c>
      <c r="P1182" s="21">
        <v>785.51026022340079</v>
      </c>
      <c r="Q1182" s="20">
        <v>28408.861581000001</v>
      </c>
      <c r="R1182" s="20">
        <v>15413.762411</v>
      </c>
      <c r="S1182" s="20">
        <v>96225.161454000001</v>
      </c>
      <c r="T1182" s="20">
        <v>826919.88014599995</v>
      </c>
      <c r="U1182" s="20">
        <v>995645.84995099995</v>
      </c>
      <c r="V1182" s="20">
        <v>24385.123552000001</v>
      </c>
      <c r="W1182" s="20">
        <v>214108.940187</v>
      </c>
      <c r="X1182" s="20">
        <v>227631.930612</v>
      </c>
      <c r="Y1182" s="20">
        <v>441740.87079900003</v>
      </c>
      <c r="Z1182" s="20">
        <v>553904.97915200004</v>
      </c>
      <c r="AA1182" s="21">
        <v>10896.864458920263</v>
      </c>
      <c r="AB1182" s="22">
        <v>0.19956786062397217</v>
      </c>
      <c r="AC1182" s="22">
        <v>7.7167760466666555E-2</v>
      </c>
      <c r="AD1182" s="23">
        <v>4.0103353865197221E-2</v>
      </c>
      <c r="AE1182" s="23">
        <v>7.2085898029168899E-2</v>
      </c>
      <c r="AF1182" s="24">
        <v>3.6325121519738102</v>
      </c>
      <c r="AG1182" s="27">
        <v>-0.55057849817033244</v>
      </c>
      <c r="AH1182" s="27">
        <v>0.44942150182966756</v>
      </c>
      <c r="AI1182" s="27">
        <v>0.31673735722464513</v>
      </c>
      <c r="AJ1182" s="27">
        <v>-4.3893037612320187</v>
      </c>
      <c r="AK1182" s="27">
        <v>14.578752844886832</v>
      </c>
      <c r="AL1182" s="27">
        <v>33.569202611540113</v>
      </c>
      <c r="AM1182" s="27">
        <v>0.6257289560986774</v>
      </c>
      <c r="AN1182" s="23">
        <v>0.44367268825631123</v>
      </c>
      <c r="AO1182" s="23">
        <v>0.41095844807261478</v>
      </c>
      <c r="AP1182" s="23">
        <v>0.79750297871537912</v>
      </c>
      <c r="AQ1182" s="24">
        <v>68.8</v>
      </c>
      <c r="AR1182" s="65" t="s">
        <v>71</v>
      </c>
      <c r="AS1182" s="157">
        <v>0.3</v>
      </c>
    </row>
    <row r="1183" spans="1:45" ht="18" customHeight="1" x14ac:dyDescent="0.25">
      <c r="A1183" s="16">
        <v>1182</v>
      </c>
      <c r="B1183" s="149" t="s">
        <v>1494</v>
      </c>
      <c r="C1183" s="149" t="s">
        <v>691</v>
      </c>
      <c r="D1183" s="4">
        <v>164.09942100000001</v>
      </c>
      <c r="E1183" s="151" t="s">
        <v>874</v>
      </c>
      <c r="F1183" s="151" t="s">
        <v>878</v>
      </c>
      <c r="G1183" s="4" t="s">
        <v>873</v>
      </c>
      <c r="H1183" s="70" t="s">
        <v>704</v>
      </c>
      <c r="I1183" s="20">
        <v>108309.05049199999</v>
      </c>
      <c r="J1183" s="20">
        <v>72348.993358000007</v>
      </c>
      <c r="K1183" s="20">
        <v>35960.057133999995</v>
      </c>
      <c r="L1183" s="20">
        <v>13520.661701999999</v>
      </c>
      <c r="M1183" s="20">
        <v>2949.4290059999998</v>
      </c>
      <c r="N1183" s="20">
        <v>13547.835290999999</v>
      </c>
      <c r="O1183" s="153">
        <v>8387.2502280000008</v>
      </c>
      <c r="P1183" s="21">
        <v>459.99706514503794</v>
      </c>
      <c r="Q1183" s="20">
        <v>20177.899432999999</v>
      </c>
      <c r="R1183" s="20">
        <v>12247.327488999999</v>
      </c>
      <c r="S1183" s="20">
        <v>107804.770518</v>
      </c>
      <c r="T1183" s="20">
        <v>167374.417503</v>
      </c>
      <c r="U1183" s="20">
        <v>277876.47565899999</v>
      </c>
      <c r="V1183" s="20">
        <v>5545.9355299999997</v>
      </c>
      <c r="W1183" s="20">
        <v>48066.577668999998</v>
      </c>
      <c r="X1183" s="20">
        <v>36048.575983000002</v>
      </c>
      <c r="Y1183" s="20">
        <v>85089.519874000005</v>
      </c>
      <c r="Z1183" s="20">
        <v>192786.955785</v>
      </c>
      <c r="AA1183" s="21">
        <v>10573.362120912054</v>
      </c>
      <c r="AB1183" s="22">
        <v>0.33201340950409408</v>
      </c>
      <c r="AC1183" s="22">
        <v>7.7438129038159248E-2</v>
      </c>
      <c r="AD1183" s="23">
        <v>3.0183376293762026E-2</v>
      </c>
      <c r="AE1183" s="23">
        <v>4.3505278631784799E-2</v>
      </c>
      <c r="AF1183" s="24">
        <v>4.5933756206505549</v>
      </c>
      <c r="AG1183" s="27">
        <v>1.2428218472380963</v>
      </c>
      <c r="AH1183" s="27">
        <v>2.2428218472380963</v>
      </c>
      <c r="AI1183" s="27">
        <v>1.8230312065989664</v>
      </c>
      <c r="AJ1183" s="27">
        <v>1.8130620517057212</v>
      </c>
      <c r="AK1183" s="27">
        <v>3.5855562467358051</v>
      </c>
      <c r="AL1183" s="27">
        <v>8.8434844735946125</v>
      </c>
      <c r="AM1183" s="27">
        <v>0.64710636253630982</v>
      </c>
      <c r="AN1183" s="23">
        <v>0.30621347011187372</v>
      </c>
      <c r="AO1183" s="23">
        <v>0.18698659271948939</v>
      </c>
      <c r="AP1183" s="23">
        <v>0.44136554533748434</v>
      </c>
      <c r="AQ1183" s="24">
        <v>80.800000000000011</v>
      </c>
      <c r="AR1183" s="65" t="s">
        <v>64</v>
      </c>
      <c r="AS1183" s="157">
        <v>0.5</v>
      </c>
    </row>
    <row r="1184" spans="1:45" ht="18" customHeight="1" x14ac:dyDescent="0.25">
      <c r="A1184" s="16">
        <v>1183</v>
      </c>
      <c r="B1184" s="149" t="s">
        <v>1495</v>
      </c>
      <c r="C1184" s="149" t="s">
        <v>691</v>
      </c>
      <c r="D1184" s="4">
        <v>681.59999999999991</v>
      </c>
      <c r="E1184" s="151" t="s">
        <v>874</v>
      </c>
      <c r="F1184" s="151" t="s">
        <v>878</v>
      </c>
      <c r="G1184" s="4" t="s">
        <v>873</v>
      </c>
      <c r="H1184" s="70" t="s">
        <v>704</v>
      </c>
      <c r="I1184" s="20">
        <v>382781.80606199999</v>
      </c>
      <c r="J1184" s="20">
        <v>198143.51550000001</v>
      </c>
      <c r="K1184" s="20">
        <v>184638.29056200001</v>
      </c>
      <c r="L1184" s="20">
        <v>10967.519990000001</v>
      </c>
      <c r="M1184" s="20">
        <v>10231.659449000001</v>
      </c>
      <c r="N1184" s="20">
        <v>26172.862139000001</v>
      </c>
      <c r="O1184" s="153">
        <v>12744.612520999999</v>
      </c>
      <c r="P1184" s="21">
        <v>224.37698100352114</v>
      </c>
      <c r="Q1184" s="20">
        <v>15766.530452000001</v>
      </c>
      <c r="R1184" s="20">
        <v>223.396783</v>
      </c>
      <c r="S1184" s="20">
        <v>186637.88578499999</v>
      </c>
      <c r="T1184" s="20">
        <v>1043587.895982</v>
      </c>
      <c r="U1184" s="20">
        <v>1231273.374141</v>
      </c>
      <c r="V1184" s="20">
        <v>27505.93262</v>
      </c>
      <c r="W1184" s="20">
        <v>168711.06586599999</v>
      </c>
      <c r="X1184" s="20">
        <v>107143.029907</v>
      </c>
      <c r="Y1184" s="20">
        <v>649924.60157000006</v>
      </c>
      <c r="Z1184" s="20">
        <v>581348.77257100004</v>
      </c>
      <c r="AA1184" s="21">
        <v>10235.013601602113</v>
      </c>
      <c r="AB1184" s="22">
        <v>0.48235910808178212</v>
      </c>
      <c r="AC1184" s="22">
        <v>3.3294718607748373E-2</v>
      </c>
      <c r="AD1184" s="23">
        <v>1.0350757832224953E-2</v>
      </c>
      <c r="AE1184" s="23">
        <v>2.1922489772597743E-2</v>
      </c>
      <c r="AF1184" s="24">
        <v>2.5580270990702321</v>
      </c>
      <c r="AG1184" s="27">
        <v>0.10625752274743205</v>
      </c>
      <c r="AH1184" s="27">
        <v>1.1062575227474321</v>
      </c>
      <c r="AI1184" s="27">
        <v>1.0128046696635526</v>
      </c>
      <c r="AJ1184" s="27">
        <v>21.352465623660507</v>
      </c>
      <c r="AK1184" s="27">
        <v>12.567350572355334</v>
      </c>
      <c r="AL1184" s="27">
        <v>1713.461585800902</v>
      </c>
      <c r="AM1184" s="27">
        <v>0.36679402620112628</v>
      </c>
      <c r="AN1184" s="23">
        <v>0.52784752372593213</v>
      </c>
      <c r="AO1184" s="23">
        <v>0.18430077599228895</v>
      </c>
      <c r="AP1184" s="23">
        <v>1.1179598757828715</v>
      </c>
      <c r="AQ1184" s="24">
        <v>64.400000000000006</v>
      </c>
      <c r="AR1184" s="65" t="s">
        <v>73</v>
      </c>
      <c r="AS1184" s="157">
        <v>0.3</v>
      </c>
    </row>
    <row r="1185" spans="1:45" ht="18" customHeight="1" x14ac:dyDescent="0.25">
      <c r="A1185" s="16">
        <v>1184</v>
      </c>
      <c r="B1185" s="149" t="s">
        <v>1496</v>
      </c>
      <c r="C1185" s="149" t="s">
        <v>691</v>
      </c>
      <c r="D1185" s="4">
        <v>118.8</v>
      </c>
      <c r="E1185" s="151" t="s">
        <v>874</v>
      </c>
      <c r="F1185" s="151" t="s">
        <v>878</v>
      </c>
      <c r="G1185" s="4" t="s">
        <v>873</v>
      </c>
      <c r="H1185" s="70" t="s">
        <v>704</v>
      </c>
      <c r="I1185" s="20">
        <v>170582.36545099999</v>
      </c>
      <c r="J1185" s="20">
        <v>96934.239142999999</v>
      </c>
      <c r="K1185" s="20">
        <v>73648.126308000006</v>
      </c>
      <c r="L1185" s="20">
        <v>29792.262315</v>
      </c>
      <c r="M1185" s="20">
        <v>9286.9207160000005</v>
      </c>
      <c r="N1185" s="20">
        <v>30911.820060000002</v>
      </c>
      <c r="O1185" s="153">
        <v>17297.598754999999</v>
      </c>
      <c r="P1185" s="21">
        <v>2620.8482962121211</v>
      </c>
      <c r="Q1185" s="20">
        <v>3957.1670939999999</v>
      </c>
      <c r="R1185" s="20">
        <v>178.708922</v>
      </c>
      <c r="S1185" s="20">
        <v>44748.507768000003</v>
      </c>
      <c r="T1185" s="20">
        <v>72050.676831000004</v>
      </c>
      <c r="U1185" s="20">
        <v>313297.641282</v>
      </c>
      <c r="V1185" s="20">
        <v>3238.3969959999999</v>
      </c>
      <c r="W1185" s="20">
        <v>44468.480538000003</v>
      </c>
      <c r="X1185" s="20">
        <v>174046.107953</v>
      </c>
      <c r="Y1185" s="20">
        <v>218514.588491</v>
      </c>
      <c r="Z1185" s="20">
        <v>94783.052790999995</v>
      </c>
      <c r="AA1185" s="21">
        <v>14361.068604696969</v>
      </c>
      <c r="AB1185" s="22">
        <v>0.4317452517045528</v>
      </c>
      <c r="AC1185" s="22">
        <v>0.10140320606568654</v>
      </c>
      <c r="AD1185" s="23">
        <v>5.5211391583476321E-2</v>
      </c>
      <c r="AE1185" s="23">
        <v>0.18249674647156408</v>
      </c>
      <c r="AF1185" s="24">
        <v>3.328532783395413</v>
      </c>
      <c r="AG1185" s="27">
        <v>6.2972070691892836E-3</v>
      </c>
      <c r="AH1185" s="27">
        <v>1.0062972070691893</v>
      </c>
      <c r="AI1185" s="27">
        <v>0.91730907331412548</v>
      </c>
      <c r="AJ1185" s="27">
        <v>609.16349260391632</v>
      </c>
      <c r="AK1185" s="27">
        <v>24.495867078743075</v>
      </c>
      <c r="AL1185" s="27">
        <v>954.52629640393661</v>
      </c>
      <c r="AM1185" s="27">
        <v>2.3675331440829219</v>
      </c>
      <c r="AN1185" s="23">
        <v>0.6974664335066425</v>
      </c>
      <c r="AO1185" s="23">
        <v>1.8362576729489593</v>
      </c>
      <c r="AP1185" s="23">
        <v>2.3054183428005053</v>
      </c>
      <c r="AQ1185" s="24">
        <v>62</v>
      </c>
      <c r="AR1185" s="65" t="s">
        <v>73</v>
      </c>
      <c r="AS1185" s="157">
        <v>0.3</v>
      </c>
    </row>
    <row r="1186" spans="1:45" ht="18" customHeight="1" x14ac:dyDescent="0.25">
      <c r="A1186" s="16">
        <v>1185</v>
      </c>
      <c r="B1186" s="149" t="s">
        <v>1497</v>
      </c>
      <c r="C1186" s="149" t="s">
        <v>691</v>
      </c>
      <c r="D1186" s="4">
        <v>82.072475999999995</v>
      </c>
      <c r="E1186" s="151" t="s">
        <v>848</v>
      </c>
      <c r="F1186" s="151" t="s">
        <v>888</v>
      </c>
      <c r="G1186" s="4" t="s">
        <v>882</v>
      </c>
      <c r="H1186" s="70" t="s">
        <v>704</v>
      </c>
      <c r="I1186" s="20">
        <v>57509.965794000003</v>
      </c>
      <c r="J1186" s="20">
        <v>41254.152416999998</v>
      </c>
      <c r="K1186" s="20">
        <v>16255.813376999999</v>
      </c>
      <c r="L1186" s="20">
        <v>6888.0458129999997</v>
      </c>
      <c r="M1186" s="20">
        <v>1896.5580259999999</v>
      </c>
      <c r="N1186" s="20">
        <v>5473.3150329999999</v>
      </c>
      <c r="O1186" s="153">
        <v>2802.8712820000001</v>
      </c>
      <c r="P1186" s="21">
        <v>324.43613835897918</v>
      </c>
      <c r="Q1186" s="20">
        <v>25491.003998</v>
      </c>
      <c r="R1186" s="20">
        <v>14623.654640999999</v>
      </c>
      <c r="S1186" s="20">
        <v>58696.132399000002</v>
      </c>
      <c r="T1186" s="20">
        <v>89194.671459000005</v>
      </c>
      <c r="U1186" s="20">
        <v>153219.84497800001</v>
      </c>
      <c r="V1186" s="20">
        <v>12695.602102000001</v>
      </c>
      <c r="W1186" s="20">
        <v>40670.007270000002</v>
      </c>
      <c r="X1186" s="20">
        <v>18224.496125000001</v>
      </c>
      <c r="Y1186" s="20">
        <v>58894.503395</v>
      </c>
      <c r="Z1186" s="20">
        <v>94325.341583000001</v>
      </c>
      <c r="AA1186" s="21">
        <v>10918.285748300075</v>
      </c>
      <c r="AB1186" s="22">
        <v>0.2826608076107735</v>
      </c>
      <c r="AC1186" s="22">
        <v>4.8737140481701045E-2</v>
      </c>
      <c r="AD1186" s="23">
        <v>1.8293134824685725E-2</v>
      </c>
      <c r="AE1186" s="23">
        <v>2.9714933812708864E-2</v>
      </c>
      <c r="AF1186" s="24">
        <v>2.8859201553372351</v>
      </c>
      <c r="AG1186" s="27">
        <v>0.44322896254549893</v>
      </c>
      <c r="AH1186" s="27">
        <v>1.443228962545499</v>
      </c>
      <c r="AI1186" s="27">
        <v>0.81645248255201508</v>
      </c>
      <c r="AJ1186" s="27">
        <v>3.1903676126978251</v>
      </c>
      <c r="AK1186" s="27">
        <v>1.6183808382061671</v>
      </c>
      <c r="AL1186" s="27">
        <v>3.9326671208960757</v>
      </c>
      <c r="AM1186" s="27">
        <v>0.64476907480325807</v>
      </c>
      <c r="AN1186" s="23">
        <v>0.38437908224914558</v>
      </c>
      <c r="AO1186" s="23">
        <v>0.1932089067386378</v>
      </c>
      <c r="AP1186" s="23">
        <v>0.62437625357737792</v>
      </c>
      <c r="AQ1186" s="24">
        <v>65.599999999999994</v>
      </c>
      <c r="AR1186" s="65" t="s">
        <v>71</v>
      </c>
      <c r="AS1186" s="157">
        <v>0.3</v>
      </c>
    </row>
    <row r="1187" spans="1:45" ht="18" customHeight="1" x14ac:dyDescent="0.25">
      <c r="A1187" s="16">
        <v>1186</v>
      </c>
      <c r="B1187" s="149" t="s">
        <v>1498</v>
      </c>
      <c r="C1187" s="149" t="s">
        <v>691</v>
      </c>
      <c r="D1187" s="4">
        <v>59.612447999999993</v>
      </c>
      <c r="E1187" s="151" t="s">
        <v>874</v>
      </c>
      <c r="F1187" s="151" t="s">
        <v>878</v>
      </c>
      <c r="G1187" s="4" t="s">
        <v>873</v>
      </c>
      <c r="H1187" s="70" t="s">
        <v>704</v>
      </c>
      <c r="I1187" s="20">
        <v>118212.923497</v>
      </c>
      <c r="J1187" s="20">
        <v>86711.927591</v>
      </c>
      <c r="K1187" s="20">
        <v>31500.995906</v>
      </c>
      <c r="L1187" s="20">
        <v>20357.281842</v>
      </c>
      <c r="M1187" s="20">
        <v>2346.3042780000001</v>
      </c>
      <c r="N1187" s="20">
        <v>22157.016462</v>
      </c>
      <c r="O1187" s="153">
        <v>17768.756749</v>
      </c>
      <c r="P1187" s="21">
        <v>2861.4839771451761</v>
      </c>
      <c r="Q1187" s="20">
        <v>12006.680651000001</v>
      </c>
      <c r="R1187" s="20">
        <v>37131.703217000002</v>
      </c>
      <c r="S1187" s="20">
        <v>69904.781854000001</v>
      </c>
      <c r="T1187" s="20">
        <v>93697.569730999996</v>
      </c>
      <c r="U1187" s="20">
        <v>172544.238503</v>
      </c>
      <c r="V1187" s="20">
        <v>32144.495189000001</v>
      </c>
      <c r="W1187" s="20">
        <v>62738.679660000002</v>
      </c>
      <c r="X1187" s="20">
        <v>17972.638728000002</v>
      </c>
      <c r="Y1187" s="20">
        <v>80711.318388</v>
      </c>
      <c r="Z1187" s="20">
        <v>91832.920115000001</v>
      </c>
      <c r="AA1187" s="21">
        <v>14788.79097707915</v>
      </c>
      <c r="AB1187" s="22">
        <v>0.26647675206847776</v>
      </c>
      <c r="AC1187" s="22">
        <v>0.15031145684719432</v>
      </c>
      <c r="AD1187" s="23">
        <v>0.10298087553176143</v>
      </c>
      <c r="AE1187" s="23">
        <v>0.19349005483816309</v>
      </c>
      <c r="AF1187" s="24">
        <v>9.4433687351440785</v>
      </c>
      <c r="AG1187" s="27">
        <v>0.11422143776112739</v>
      </c>
      <c r="AH1187" s="27">
        <v>1.1142214377611275</v>
      </c>
      <c r="AI1187" s="27">
        <v>0.92284538847115416</v>
      </c>
      <c r="AJ1187" s="27">
        <v>16.496125829181835</v>
      </c>
      <c r="AK1187" s="27">
        <v>7.2219733422974004</v>
      </c>
      <c r="AL1187" s="27">
        <v>3.183611664839511</v>
      </c>
      <c r="AM1187" s="27">
        <v>1.2616434325498738</v>
      </c>
      <c r="AN1187" s="23">
        <v>0.46777173835680802</v>
      </c>
      <c r="AO1187" s="23">
        <v>0.1957101952708607</v>
      </c>
      <c r="AP1187" s="23">
        <v>0.87889308416771783</v>
      </c>
      <c r="AQ1187" s="24">
        <v>75.2</v>
      </c>
      <c r="AR1187" s="65" t="s">
        <v>66</v>
      </c>
      <c r="AS1187" s="157">
        <v>0.5</v>
      </c>
    </row>
    <row r="1188" spans="1:45" ht="18" customHeight="1" x14ac:dyDescent="0.25">
      <c r="A1188" s="16">
        <v>1187</v>
      </c>
      <c r="B1188" s="149" t="s">
        <v>1499</v>
      </c>
      <c r="C1188" s="149" t="s">
        <v>691</v>
      </c>
      <c r="D1188" s="4">
        <v>136.51042860000001</v>
      </c>
      <c r="E1188" s="151" t="s">
        <v>833</v>
      </c>
      <c r="F1188" s="151" t="s">
        <v>835</v>
      </c>
      <c r="G1188" s="4" t="s">
        <v>836</v>
      </c>
      <c r="H1188" s="70" t="s">
        <v>704</v>
      </c>
      <c r="I1188" s="20">
        <v>217316.31830899999</v>
      </c>
      <c r="J1188" s="20">
        <v>176548.551859</v>
      </c>
      <c r="K1188" s="20">
        <v>40767.766450000003</v>
      </c>
      <c r="L1188" s="20">
        <v>35417.473901999998</v>
      </c>
      <c r="M1188" s="20">
        <v>0</v>
      </c>
      <c r="N1188" s="20">
        <v>44383.942856000001</v>
      </c>
      <c r="O1188" s="153">
        <v>40591.810196999999</v>
      </c>
      <c r="P1188" s="21">
        <v>3954.7973085779322</v>
      </c>
      <c r="Q1188" s="20">
        <v>43202.597762999998</v>
      </c>
      <c r="R1188" s="20">
        <v>243.321</v>
      </c>
      <c r="S1188" s="20">
        <v>143478.196826</v>
      </c>
      <c r="T1188" s="20">
        <v>52608.224915999999</v>
      </c>
      <c r="U1188" s="20">
        <v>225709.92828299999</v>
      </c>
      <c r="V1188" s="20">
        <v>0</v>
      </c>
      <c r="W1188" s="20">
        <v>17890.390271</v>
      </c>
      <c r="X1188" s="20">
        <v>0</v>
      </c>
      <c r="Y1188" s="20">
        <v>18146.390271</v>
      </c>
      <c r="Z1188" s="20">
        <v>207563.538012</v>
      </c>
      <c r="AA1188" s="21">
        <v>20222.594594942177</v>
      </c>
      <c r="AB1188" s="22">
        <v>0.18759643439215967</v>
      </c>
      <c r="AC1188" s="22">
        <v>0.1867867563414308</v>
      </c>
      <c r="AD1188" s="23">
        <v>0.17984060562061369</v>
      </c>
      <c r="AE1188" s="23">
        <v>0.19556329876518697</v>
      </c>
      <c r="AF1188" s="24">
        <v>100</v>
      </c>
      <c r="AG1188" s="27">
        <v>7.0198472281834778</v>
      </c>
      <c r="AH1188" s="27">
        <v>8.0198472281834778</v>
      </c>
      <c r="AI1188" s="27">
        <v>5.6049978532634324</v>
      </c>
      <c r="AJ1188" s="27">
        <v>1.7303934535541741</v>
      </c>
      <c r="AK1188" s="27">
        <v>4.0865262970413667</v>
      </c>
      <c r="AL1188" s="27">
        <v>893.12602820553911</v>
      </c>
      <c r="AM1188" s="27">
        <v>4.1308430127796711</v>
      </c>
      <c r="AN1188" s="23">
        <v>8.0396952004023789E-2</v>
      </c>
      <c r="AO1188" s="23">
        <v>0</v>
      </c>
      <c r="AP1188" s="23">
        <v>8.7425712843413231E-2</v>
      </c>
      <c r="AQ1188" s="24">
        <v>88.4</v>
      </c>
      <c r="AR1188" s="65" t="s">
        <v>64</v>
      </c>
      <c r="AS1188" s="157">
        <v>0.5</v>
      </c>
    </row>
    <row r="1189" spans="1:45" ht="18" customHeight="1" x14ac:dyDescent="0.25">
      <c r="A1189" s="16">
        <v>1188</v>
      </c>
      <c r="B1189" s="149" t="s">
        <v>1500</v>
      </c>
      <c r="C1189" s="149" t="s">
        <v>691</v>
      </c>
      <c r="D1189" s="4">
        <v>15.911830800000002</v>
      </c>
      <c r="E1189" s="151" t="s">
        <v>844</v>
      </c>
      <c r="F1189" s="151" t="s">
        <v>845</v>
      </c>
      <c r="G1189" s="4" t="s">
        <v>904</v>
      </c>
      <c r="H1189" s="70" t="s">
        <v>704</v>
      </c>
      <c r="I1189" s="20">
        <v>-8041.1797880000004</v>
      </c>
      <c r="J1189" s="20">
        <v>-8075.5693080000001</v>
      </c>
      <c r="K1189" s="20" t="e">
        <v>#N/A</v>
      </c>
      <c r="L1189" s="20">
        <v>-6769.7159499999998</v>
      </c>
      <c r="M1189" s="20">
        <v>301348.26388500002</v>
      </c>
      <c r="N1189" s="20">
        <v>-36820.337549999997</v>
      </c>
      <c r="O1189" s="153">
        <v>-338168.60143500002</v>
      </c>
      <c r="P1189" s="21">
        <v>-8501.0607688211458</v>
      </c>
      <c r="Q1189" s="20">
        <v>6751.2521999999999</v>
      </c>
      <c r="R1189" s="20">
        <v>36218.798595</v>
      </c>
      <c r="S1189" s="20">
        <v>744359.91143199999</v>
      </c>
      <c r="T1189" s="20">
        <v>10265.576086999999</v>
      </c>
      <c r="U1189" s="20">
        <v>2962771.5837519998</v>
      </c>
      <c r="V1189" s="20">
        <v>2164334.827513</v>
      </c>
      <c r="W1189" s="20">
        <v>3948461.4542220002</v>
      </c>
      <c r="X1189" s="20">
        <v>0</v>
      </c>
      <c r="Y1189" s="20">
        <v>3971723.7247799998</v>
      </c>
      <c r="Z1189" s="20">
        <v>-1008952.1410279999</v>
      </c>
      <c r="AA1189" s="21">
        <v>-25363.571388101987</v>
      </c>
      <c r="AB1189" s="22" t="e">
        <v>#N/A</v>
      </c>
      <c r="AC1189" s="22">
        <v>42.054600239091187</v>
      </c>
      <c r="AD1189" s="23">
        <v>-0.11413927529531301</v>
      </c>
      <c r="AE1189" s="23">
        <v>0.33516812907542592</v>
      </c>
      <c r="AF1189" s="24">
        <v>-0.12218533160042132</v>
      </c>
      <c r="AG1189" s="27">
        <v>-0.81148102366908692</v>
      </c>
      <c r="AH1189" s="27">
        <v>0.18851897633091311</v>
      </c>
      <c r="AI1189" s="27">
        <v>0.18680913256562043</v>
      </c>
      <c r="AJ1189" s="27">
        <v>2.5096519821897001E-3</v>
      </c>
      <c r="AK1189" s="27">
        <v>-1.1961587374857661</v>
      </c>
      <c r="AL1189" s="27">
        <v>-0.22201674544528055</v>
      </c>
      <c r="AM1189" s="27">
        <v>-0.78331500539780674</v>
      </c>
      <c r="AN1189" s="23">
        <v>1.3405433434562246</v>
      </c>
      <c r="AO1189" s="23">
        <v>0</v>
      </c>
      <c r="AP1189" s="23">
        <v>-3.9364837669438857</v>
      </c>
      <c r="AQ1189" s="24" t="e">
        <v>#N/A</v>
      </c>
      <c r="AR1189" s="65" t="e">
        <v>#N/A</v>
      </c>
      <c r="AS1189" s="157" t="e">
        <v>#N/A</v>
      </c>
    </row>
    <row r="1190" spans="1:45" ht="18" customHeight="1" x14ac:dyDescent="0.25">
      <c r="A1190" s="16">
        <v>1189</v>
      </c>
      <c r="B1190" s="149" t="s">
        <v>917</v>
      </c>
      <c r="C1190" s="149" t="s">
        <v>691</v>
      </c>
      <c r="D1190" s="4">
        <v>2721.6</v>
      </c>
      <c r="E1190" s="151" t="s">
        <v>795</v>
      </c>
      <c r="F1190" s="151" t="s">
        <v>851</v>
      </c>
      <c r="G1190" s="4" t="s">
        <v>850</v>
      </c>
      <c r="H1190" s="70" t="s">
        <v>704</v>
      </c>
      <c r="I1190" s="20">
        <v>532373.37493799999</v>
      </c>
      <c r="J1190" s="20">
        <v>45431.808678000001</v>
      </c>
      <c r="K1190" s="20">
        <v>486941.56625999999</v>
      </c>
      <c r="L1190" s="20">
        <v>438341.19803500001</v>
      </c>
      <c r="M1190" s="20">
        <v>11763.825242000001</v>
      </c>
      <c r="N1190" s="20">
        <v>581860.6022630001</v>
      </c>
      <c r="O1190" s="153">
        <v>469691.14785200002</v>
      </c>
      <c r="P1190" s="21">
        <v>29355.696740750001</v>
      </c>
      <c r="Q1190" s="20">
        <v>327.619103</v>
      </c>
      <c r="R1190" s="20">
        <v>765.26919399999997</v>
      </c>
      <c r="S1190" s="20">
        <v>1452374.5878280001</v>
      </c>
      <c r="T1190" s="20">
        <v>80957.913688999994</v>
      </c>
      <c r="U1190" s="20">
        <v>3401128.11069</v>
      </c>
      <c r="V1190" s="20">
        <v>7219.3399470000004</v>
      </c>
      <c r="W1190" s="20">
        <v>332361.58137700002</v>
      </c>
      <c r="X1190" s="20">
        <v>4430</v>
      </c>
      <c r="Y1190" s="20">
        <v>2812174.5866959998</v>
      </c>
      <c r="Z1190" s="20">
        <v>588953.52399400005</v>
      </c>
      <c r="AA1190" s="21">
        <v>36809.595249625003</v>
      </c>
      <c r="AB1190" s="22">
        <v>0.91466175654766546</v>
      </c>
      <c r="AC1190" s="22">
        <v>0.88225889941753766</v>
      </c>
      <c r="AD1190" s="23">
        <v>0.13809863450180709</v>
      </c>
      <c r="AE1190" s="23">
        <v>0.79750120971648175</v>
      </c>
      <c r="AF1190" s="24">
        <v>49.461853631215313</v>
      </c>
      <c r="AG1190" s="27">
        <v>3.3698630323357426</v>
      </c>
      <c r="AH1190" s="27">
        <v>4.3698630323357426</v>
      </c>
      <c r="AI1190" s="27">
        <v>4.3688773013687561</v>
      </c>
      <c r="AJ1190" s="27">
        <v>0.47532785054428833</v>
      </c>
      <c r="AK1190" s="27">
        <v>138.67264839559738</v>
      </c>
      <c r="AL1190" s="27">
        <v>695.66811144628412</v>
      </c>
      <c r="AM1190" s="27">
        <v>6.5759275490116202</v>
      </c>
      <c r="AN1190" s="23">
        <v>0.82683583069309408</v>
      </c>
      <c r="AO1190" s="23">
        <v>7.5218159320244267E-3</v>
      </c>
      <c r="AP1190" s="23">
        <v>4.7748667290844651</v>
      </c>
      <c r="AQ1190" s="24">
        <v>87.6</v>
      </c>
      <c r="AR1190" s="65" t="s">
        <v>64</v>
      </c>
      <c r="AS1190" s="157">
        <v>0.5</v>
      </c>
    </row>
    <row r="1191" spans="1:45" ht="18" customHeight="1" x14ac:dyDescent="0.25">
      <c r="A1191" s="16">
        <v>1190</v>
      </c>
      <c r="B1191" s="149" t="s">
        <v>1501</v>
      </c>
      <c r="C1191" s="149" t="s">
        <v>691</v>
      </c>
      <c r="D1191" s="4">
        <v>126</v>
      </c>
      <c r="E1191" s="151" t="s">
        <v>869</v>
      </c>
      <c r="F1191" s="151" t="s">
        <v>891</v>
      </c>
      <c r="G1191" s="4" t="s">
        <v>892</v>
      </c>
      <c r="H1191" s="70" t="s">
        <v>704</v>
      </c>
      <c r="I1191" s="20">
        <v>325947.34372200002</v>
      </c>
      <c r="J1191" s="20">
        <v>267764.21081000002</v>
      </c>
      <c r="K1191" s="20">
        <v>58183.132912000001</v>
      </c>
      <c r="L1191" s="20">
        <v>10306.774668</v>
      </c>
      <c r="M1191" s="20">
        <v>1459.3589280000001</v>
      </c>
      <c r="N1191" s="20">
        <v>16410.233356000001</v>
      </c>
      <c r="O1191" s="153">
        <v>11908.938072999999</v>
      </c>
      <c r="P1191" s="21">
        <v>1984.8230121666666</v>
      </c>
      <c r="Q1191" s="20">
        <v>66687.257314000002</v>
      </c>
      <c r="R1191" s="20">
        <v>58069.022498999999</v>
      </c>
      <c r="S1191" s="20">
        <v>135375.36446499999</v>
      </c>
      <c r="T1191" s="20">
        <v>39975.950606999999</v>
      </c>
      <c r="U1191" s="20">
        <v>176129.69127700001</v>
      </c>
      <c r="V1191" s="20">
        <v>23174.390622999999</v>
      </c>
      <c r="W1191" s="20">
        <v>84129.263214999999</v>
      </c>
      <c r="X1191" s="20">
        <v>351</v>
      </c>
      <c r="Y1191" s="20">
        <v>90125.004753999994</v>
      </c>
      <c r="Z1191" s="20">
        <v>86004.686522999997</v>
      </c>
      <c r="AA1191" s="21">
        <v>14334.1144205</v>
      </c>
      <c r="AB1191" s="22">
        <v>0.17850470032246774</v>
      </c>
      <c r="AC1191" s="22">
        <v>3.653638632857556E-2</v>
      </c>
      <c r="AD1191" s="23">
        <v>6.761459687265764E-2</v>
      </c>
      <c r="AE1191" s="23">
        <v>0.13846847834059861</v>
      </c>
      <c r="AF1191" s="24">
        <v>11.244823354381808</v>
      </c>
      <c r="AG1191" s="27">
        <v>0.60913526746378266</v>
      </c>
      <c r="AH1191" s="27">
        <v>1.6091352674637827</v>
      </c>
      <c r="AI1191" s="27">
        <v>0.81645915494898924</v>
      </c>
      <c r="AJ1191" s="27">
        <v>6.3604320284169926</v>
      </c>
      <c r="AK1191" s="27">
        <v>4.0152230215319848</v>
      </c>
      <c r="AL1191" s="27">
        <v>5.6131019551364609</v>
      </c>
      <c r="AM1191" s="27">
        <v>8.1535858127892755</v>
      </c>
      <c r="AN1191" s="23">
        <v>0.51169683033316604</v>
      </c>
      <c r="AO1191" s="23">
        <v>4.0811729475478415E-3</v>
      </c>
      <c r="AP1191" s="23">
        <v>1.0479080663807561</v>
      </c>
      <c r="AQ1191" s="24">
        <v>83.2</v>
      </c>
      <c r="AR1191" s="65" t="s">
        <v>64</v>
      </c>
      <c r="AS1191" s="157">
        <v>0.5</v>
      </c>
    </row>
    <row r="1192" spans="1:45" ht="18" customHeight="1" x14ac:dyDescent="0.25">
      <c r="A1192" s="16">
        <v>1191</v>
      </c>
      <c r="B1192" s="149" t="s">
        <v>1502</v>
      </c>
      <c r="C1192" s="149" t="s">
        <v>691</v>
      </c>
      <c r="D1192" s="4">
        <v>8.952</v>
      </c>
      <c r="E1192" s="151" t="s">
        <v>844</v>
      </c>
      <c r="F1192" s="151" t="s">
        <v>856</v>
      </c>
      <c r="G1192" s="4" t="s">
        <v>862</v>
      </c>
      <c r="H1192" s="70" t="s">
        <v>704</v>
      </c>
      <c r="I1192" s="20">
        <v>119372.241373</v>
      </c>
      <c r="J1192" s="20">
        <v>106531.818</v>
      </c>
      <c r="K1192" s="20">
        <v>12840.423372999992</v>
      </c>
      <c r="L1192" s="20">
        <v>2095.2522199999999</v>
      </c>
      <c r="M1192" s="20">
        <v>0</v>
      </c>
      <c r="N1192" s="20">
        <v>2574.0060050000002</v>
      </c>
      <c r="O1192" s="153">
        <v>2038.6908559999999</v>
      </c>
      <c r="P1192" s="21">
        <v>1366.4147828418231</v>
      </c>
      <c r="Q1192" s="20">
        <v>2344.5028910000001</v>
      </c>
      <c r="R1192" s="20">
        <v>27339.830162999999</v>
      </c>
      <c r="S1192" s="20">
        <v>45483.886933000002</v>
      </c>
      <c r="T1192" s="20">
        <v>7960.1293900000001</v>
      </c>
      <c r="U1192" s="20">
        <v>53444.016323000003</v>
      </c>
      <c r="V1192" s="20">
        <v>0</v>
      </c>
      <c r="W1192" s="20">
        <v>36101.625466999998</v>
      </c>
      <c r="X1192" s="20">
        <v>0</v>
      </c>
      <c r="Y1192" s="20">
        <v>36101.625466999998</v>
      </c>
      <c r="Z1192" s="20">
        <v>17342.390856000002</v>
      </c>
      <c r="AA1192" s="21">
        <v>11623.586364611259</v>
      </c>
      <c r="AB1192" s="22">
        <v>0.10756624174357073</v>
      </c>
      <c r="AC1192" s="22">
        <v>1.7078433248394361E-2</v>
      </c>
      <c r="AD1192" s="23">
        <v>3.8146288326811904E-2</v>
      </c>
      <c r="AE1192" s="23">
        <v>0.11755535167716899</v>
      </c>
      <c r="AF1192" s="24">
        <v>100</v>
      </c>
      <c r="AG1192" s="27">
        <v>0.25988473772673198</v>
      </c>
      <c r="AH1192" s="27">
        <v>1.2598847377267319</v>
      </c>
      <c r="AI1192" s="27">
        <v>1.1949429834241987</v>
      </c>
      <c r="AJ1192" s="27">
        <v>12.723184256331825</v>
      </c>
      <c r="AK1192" s="27">
        <v>45.438979157991575</v>
      </c>
      <c r="AL1192" s="27">
        <v>4.366239316824684</v>
      </c>
      <c r="AM1192" s="27">
        <v>14.996268970572599</v>
      </c>
      <c r="AN1192" s="23">
        <v>0.6755036007925066</v>
      </c>
      <c r="AO1192" s="23">
        <v>0</v>
      </c>
      <c r="AP1192" s="23">
        <v>2.081698294471884</v>
      </c>
      <c r="AQ1192" s="24">
        <v>70</v>
      </c>
      <c r="AR1192" s="65" t="s">
        <v>68</v>
      </c>
      <c r="AS1192" s="157">
        <v>0.3</v>
      </c>
    </row>
    <row r="1193" spans="1:45" ht="18" customHeight="1" x14ac:dyDescent="0.25">
      <c r="A1193" s="16">
        <v>1192</v>
      </c>
      <c r="B1193" s="149" t="s">
        <v>1503</v>
      </c>
      <c r="C1193" s="149" t="s">
        <v>691</v>
      </c>
      <c r="D1193" s="4">
        <v>207.2</v>
      </c>
      <c r="E1193" s="151" t="s">
        <v>829</v>
      </c>
      <c r="F1193" s="151" t="s">
        <v>866</v>
      </c>
      <c r="G1193" s="4" t="s">
        <v>867</v>
      </c>
      <c r="H1193" s="70" t="s">
        <v>704</v>
      </c>
      <c r="I1193" s="20">
        <v>885524.46945400001</v>
      </c>
      <c r="J1193" s="20">
        <v>885071.12497700006</v>
      </c>
      <c r="K1193" s="20">
        <v>453.3444769999619</v>
      </c>
      <c r="L1193" s="20">
        <v>-30860.567564000001</v>
      </c>
      <c r="M1193" s="20">
        <v>36252.241904000002</v>
      </c>
      <c r="N1193" s="20">
        <v>4544.4904290000013</v>
      </c>
      <c r="O1193" s="153">
        <v>-32216.402539999999</v>
      </c>
      <c r="P1193" s="21">
        <v>-1741.4271643243244</v>
      </c>
      <c r="Q1193" s="20">
        <v>289769.05394000001</v>
      </c>
      <c r="R1193" s="20">
        <v>114860.472054</v>
      </c>
      <c r="S1193" s="20">
        <v>454719.78468799999</v>
      </c>
      <c r="T1193" s="20">
        <v>317855.63113300002</v>
      </c>
      <c r="U1193" s="20">
        <v>849115.82030699996</v>
      </c>
      <c r="V1193" s="20">
        <v>438339.594538</v>
      </c>
      <c r="W1193" s="20">
        <v>526689.02678700001</v>
      </c>
      <c r="X1193" s="20">
        <v>144714.650838</v>
      </c>
      <c r="Y1193" s="20">
        <v>671403.67762500001</v>
      </c>
      <c r="Z1193" s="20">
        <v>177712.14268200001</v>
      </c>
      <c r="AA1193" s="21">
        <v>9606.0617665945938</v>
      </c>
      <c r="AB1193" s="22">
        <v>5.119502539319853E-4</v>
      </c>
      <c r="AC1193" s="22">
        <v>-3.6381154503685377E-2</v>
      </c>
      <c r="AD1193" s="23">
        <v>-3.7941116829447459E-2</v>
      </c>
      <c r="AE1193" s="23">
        <v>-0.18128419394305753</v>
      </c>
      <c r="AF1193" s="24">
        <v>0.12535750040050822</v>
      </c>
      <c r="AG1193" s="27">
        <v>-0.13664465830632416</v>
      </c>
      <c r="AH1193" s="27">
        <v>0.86335534169367589</v>
      </c>
      <c r="AI1193" s="27">
        <v>0.31318429349907118</v>
      </c>
      <c r="AJ1193" s="27">
        <v>-12.30420723669541</v>
      </c>
      <c r="AK1193" s="27">
        <v>3.054401817387526</v>
      </c>
      <c r="AL1193" s="27">
        <v>7.7095666909472866</v>
      </c>
      <c r="AM1193" s="27">
        <v>2.7859329290393187</v>
      </c>
      <c r="AN1193" s="23">
        <v>0.7907091842691758</v>
      </c>
      <c r="AO1193" s="23">
        <v>0.81432055600699127</v>
      </c>
      <c r="AP1193" s="23">
        <v>3.7780405294331345</v>
      </c>
      <c r="AQ1193" s="24">
        <v>45.6</v>
      </c>
      <c r="AR1193" s="65" t="s">
        <v>78</v>
      </c>
      <c r="AS1193" s="157">
        <v>0.2</v>
      </c>
    </row>
    <row r="1194" spans="1:45" ht="18" customHeight="1" x14ac:dyDescent="0.25">
      <c r="A1194" s="16">
        <v>1193</v>
      </c>
      <c r="B1194" s="149" t="s">
        <v>1504</v>
      </c>
      <c r="C1194" s="149" t="s">
        <v>691</v>
      </c>
      <c r="D1194" s="4">
        <v>195</v>
      </c>
      <c r="E1194" s="151" t="s">
        <v>874</v>
      </c>
      <c r="F1194" s="151" t="s">
        <v>878</v>
      </c>
      <c r="G1194" s="4" t="s">
        <v>873</v>
      </c>
      <c r="H1194" s="70" t="s">
        <v>704</v>
      </c>
      <c r="I1194" s="20">
        <v>162294.43490600001</v>
      </c>
      <c r="J1194" s="20">
        <v>133950.71398599999</v>
      </c>
      <c r="K1194" s="20">
        <v>28343.720919999996</v>
      </c>
      <c r="L1194" s="20">
        <v>12210.872277</v>
      </c>
      <c r="M1194" s="20">
        <v>0</v>
      </c>
      <c r="N1194" s="20">
        <v>20172.787666</v>
      </c>
      <c r="O1194" s="153">
        <v>16068.630133000001</v>
      </c>
      <c r="P1194" s="21">
        <v>1606.8630132999999</v>
      </c>
      <c r="Q1194" s="20">
        <v>5646.4383189999999</v>
      </c>
      <c r="R1194" s="20">
        <v>31048.853102000001</v>
      </c>
      <c r="S1194" s="20">
        <v>104731.480104</v>
      </c>
      <c r="T1194" s="20">
        <v>89638.521961999999</v>
      </c>
      <c r="U1194" s="20">
        <v>194680.66842999999</v>
      </c>
      <c r="V1194" s="20">
        <v>0</v>
      </c>
      <c r="W1194" s="20">
        <v>16806.583587000001</v>
      </c>
      <c r="X1194" s="20">
        <v>0</v>
      </c>
      <c r="Y1194" s="20">
        <v>16806.583587000001</v>
      </c>
      <c r="Z1194" s="20">
        <v>177874.08484299999</v>
      </c>
      <c r="AA1194" s="21">
        <v>17787.408484299998</v>
      </c>
      <c r="AB1194" s="22">
        <v>0.17464382519595645</v>
      </c>
      <c r="AC1194" s="22">
        <v>9.9009125866249562E-2</v>
      </c>
      <c r="AD1194" s="23">
        <v>8.2538396146804319E-2</v>
      </c>
      <c r="AE1194" s="23">
        <v>9.0337106426621544E-2</v>
      </c>
      <c r="AF1194" s="24">
        <v>100</v>
      </c>
      <c r="AG1194" s="27">
        <v>5.2315746422735474</v>
      </c>
      <c r="AH1194" s="27">
        <v>6.2315746422735474</v>
      </c>
      <c r="AI1194" s="27">
        <v>5.8956087816469083</v>
      </c>
      <c r="AJ1194" s="27">
        <v>1.8458302634979036</v>
      </c>
      <c r="AK1194" s="27">
        <v>23.72304564724671</v>
      </c>
      <c r="AL1194" s="27">
        <v>5.2270669828878757</v>
      </c>
      <c r="AM1194" s="27">
        <v>1.8105434064921404</v>
      </c>
      <c r="AN1194" s="23">
        <v>8.6328980286211776E-2</v>
      </c>
      <c r="AO1194" s="23">
        <v>0</v>
      </c>
      <c r="AP1194" s="23">
        <v>9.4485847119518726E-2</v>
      </c>
      <c r="AQ1194" s="24">
        <v>92.4</v>
      </c>
      <c r="AR1194" s="65" t="s">
        <v>61</v>
      </c>
      <c r="AS1194" s="157">
        <v>0.5</v>
      </c>
    </row>
    <row r="1195" spans="1:45" ht="18" customHeight="1" x14ac:dyDescent="0.25">
      <c r="A1195" s="16">
        <v>1194</v>
      </c>
      <c r="B1195" s="149" t="s">
        <v>1505</v>
      </c>
      <c r="C1195" s="149" t="s">
        <v>691</v>
      </c>
      <c r="D1195" s="4">
        <v>48</v>
      </c>
      <c r="E1195" s="151" t="s">
        <v>844</v>
      </c>
      <c r="F1195" s="151" t="s">
        <v>1074</v>
      </c>
      <c r="G1195" s="4" t="s">
        <v>854</v>
      </c>
      <c r="H1195" s="70" t="s">
        <v>704</v>
      </c>
      <c r="I1195" s="20">
        <v>196437.23527100001</v>
      </c>
      <c r="J1195" s="20">
        <v>177578.25440500001</v>
      </c>
      <c r="K1195" s="20">
        <v>18858.980866000013</v>
      </c>
      <c r="L1195" s="20">
        <v>9398.8103840000003</v>
      </c>
      <c r="M1195" s="20">
        <v>198.22216499999999</v>
      </c>
      <c r="N1195" s="20">
        <v>10071.087040999999</v>
      </c>
      <c r="O1195" s="153">
        <v>7852.0709669999997</v>
      </c>
      <c r="P1195" s="21">
        <v>1308.6784944999999</v>
      </c>
      <c r="Q1195" s="20">
        <v>5551.4965759999995</v>
      </c>
      <c r="R1195" s="20">
        <v>25932.545900000001</v>
      </c>
      <c r="S1195" s="20">
        <v>82098.669727</v>
      </c>
      <c r="T1195" s="20">
        <v>41196.662730999997</v>
      </c>
      <c r="U1195" s="20">
        <v>126494.480369</v>
      </c>
      <c r="V1195" s="20">
        <v>313.394724</v>
      </c>
      <c r="W1195" s="20">
        <v>42277.055224999996</v>
      </c>
      <c r="X1195" s="20">
        <v>2507.1577910000001</v>
      </c>
      <c r="Y1195" s="20">
        <v>56023.390930000001</v>
      </c>
      <c r="Z1195" s="20">
        <v>70471.089439000003</v>
      </c>
      <c r="AA1195" s="21">
        <v>11745.181573166667</v>
      </c>
      <c r="AB1195" s="22">
        <v>9.6005122653974553E-2</v>
      </c>
      <c r="AC1195" s="22">
        <v>3.9972416411621116E-2</v>
      </c>
      <c r="AD1195" s="23">
        <v>6.2074415769720073E-2</v>
      </c>
      <c r="AE1195" s="23">
        <v>0.11142258519781757</v>
      </c>
      <c r="AF1195" s="24">
        <v>50.807068124798249</v>
      </c>
      <c r="AG1195" s="27">
        <v>0.94192025177884198</v>
      </c>
      <c r="AH1195" s="27">
        <v>1.9419202517788421</v>
      </c>
      <c r="AI1195" s="27">
        <v>1.8106079702953104</v>
      </c>
      <c r="AJ1195" s="27">
        <v>4.9329299609671562</v>
      </c>
      <c r="AK1195" s="27">
        <v>31.987456350545003</v>
      </c>
      <c r="AL1195" s="27">
        <v>7.5749305921791503</v>
      </c>
      <c r="AM1195" s="27">
        <v>4.7682802986656325</v>
      </c>
      <c r="AN1195" s="23">
        <v>0.44289198047672013</v>
      </c>
      <c r="AO1195" s="23">
        <v>3.5577111280083215E-2</v>
      </c>
      <c r="AP1195" s="23">
        <v>0.79498403353752645</v>
      </c>
      <c r="AQ1195" s="24">
        <v>75.2</v>
      </c>
      <c r="AR1195" s="65" t="s">
        <v>66</v>
      </c>
      <c r="AS1195" s="157">
        <v>0.5</v>
      </c>
    </row>
    <row r="1196" spans="1:45" ht="18" customHeight="1" x14ac:dyDescent="0.25">
      <c r="A1196" s="16">
        <v>1195</v>
      </c>
      <c r="B1196" s="149" t="s">
        <v>1506</v>
      </c>
      <c r="C1196" s="149" t="s">
        <v>691</v>
      </c>
      <c r="D1196" s="4">
        <v>69.06689999999999</v>
      </c>
      <c r="E1196" s="151" t="s">
        <v>874</v>
      </c>
      <c r="F1196" s="151" t="s">
        <v>878</v>
      </c>
      <c r="G1196" s="4" t="s">
        <v>873</v>
      </c>
      <c r="H1196" s="70" t="s">
        <v>704</v>
      </c>
      <c r="I1196" s="20">
        <v>70535.020696000007</v>
      </c>
      <c r="J1196" s="20">
        <v>51676.900726</v>
      </c>
      <c r="K1196" s="20">
        <v>18858.119970000003</v>
      </c>
      <c r="L1196" s="20">
        <v>4147.825441</v>
      </c>
      <c r="M1196" s="20">
        <v>2919.871674</v>
      </c>
      <c r="N1196" s="20">
        <v>5234.6855670000004</v>
      </c>
      <c r="O1196" s="153">
        <v>1799.5891469999999</v>
      </c>
      <c r="P1196" s="21">
        <v>164.15115816838457</v>
      </c>
      <c r="Q1196" s="20">
        <v>13588.953067</v>
      </c>
      <c r="R1196" s="20">
        <v>8108.2098180000003</v>
      </c>
      <c r="S1196" s="20">
        <v>45058.036574999998</v>
      </c>
      <c r="T1196" s="20">
        <v>149917.95019</v>
      </c>
      <c r="U1196" s="20">
        <v>212978.686586</v>
      </c>
      <c r="V1196" s="20">
        <v>4223.0949039999996</v>
      </c>
      <c r="W1196" s="20">
        <v>30355.141392000001</v>
      </c>
      <c r="X1196" s="20">
        <v>46454.043947999999</v>
      </c>
      <c r="Y1196" s="20">
        <v>82969.185339999996</v>
      </c>
      <c r="Z1196" s="20">
        <v>130009.501246</v>
      </c>
      <c r="AA1196" s="21">
        <v>11858.934711848946</v>
      </c>
      <c r="AB1196" s="22">
        <v>0.26735825387046969</v>
      </c>
      <c r="AC1196" s="22">
        <v>2.5513413468127803E-2</v>
      </c>
      <c r="AD1196" s="23">
        <v>8.4496208322391575E-3</v>
      </c>
      <c r="AE1196" s="23">
        <v>1.3841981776353963E-2</v>
      </c>
      <c r="AF1196" s="24">
        <v>1.7927793243834182</v>
      </c>
      <c r="AG1196" s="27">
        <v>0.48436259917652358</v>
      </c>
      <c r="AH1196" s="27">
        <v>1.4843625991765237</v>
      </c>
      <c r="AI1196" s="27">
        <v>1.0366969832759063</v>
      </c>
      <c r="AJ1196" s="27">
        <v>4.7973558825036768</v>
      </c>
      <c r="AK1196" s="27">
        <v>3.8028610792316599</v>
      </c>
      <c r="AL1196" s="27">
        <v>8.6992100943680839</v>
      </c>
      <c r="AM1196" s="27">
        <v>0.47049082919428092</v>
      </c>
      <c r="AN1196" s="23">
        <v>0.38956567283786564</v>
      </c>
      <c r="AO1196" s="23">
        <v>0.35731268486370915</v>
      </c>
      <c r="AP1196" s="23">
        <v>0.6381778604242796</v>
      </c>
      <c r="AQ1196" s="24">
        <v>64</v>
      </c>
      <c r="AR1196" s="65" t="s">
        <v>73</v>
      </c>
      <c r="AS1196" s="157">
        <v>0.3</v>
      </c>
    </row>
    <row r="1197" spans="1:45" ht="18" customHeight="1" x14ac:dyDescent="0.25">
      <c r="A1197" s="16">
        <v>1196</v>
      </c>
      <c r="B1197" s="149" t="s">
        <v>1507</v>
      </c>
      <c r="C1197" s="149" t="s">
        <v>691</v>
      </c>
      <c r="D1197" s="4">
        <v>47.599999999999994</v>
      </c>
      <c r="E1197" s="151" t="s">
        <v>844</v>
      </c>
      <c r="F1197" s="151" t="s">
        <v>856</v>
      </c>
      <c r="G1197" s="4" t="s">
        <v>862</v>
      </c>
      <c r="H1197" s="70" t="s">
        <v>704</v>
      </c>
      <c r="I1197" s="20">
        <v>141381.40449799999</v>
      </c>
      <c r="J1197" s="20">
        <v>132733.086048</v>
      </c>
      <c r="K1197" s="20">
        <v>8648.3184500000098</v>
      </c>
      <c r="L1197" s="20">
        <v>4793.6563480000004</v>
      </c>
      <c r="M1197" s="20">
        <v>3288.256684</v>
      </c>
      <c r="N1197" s="20">
        <v>6106.6313219999993</v>
      </c>
      <c r="O1197" s="153">
        <v>2239.0672009999998</v>
      </c>
      <c r="P1197" s="21">
        <v>263.41967070588237</v>
      </c>
      <c r="Q1197" s="20">
        <v>1650.0066919999999</v>
      </c>
      <c r="R1197" s="20">
        <v>17408.80573</v>
      </c>
      <c r="S1197" s="20">
        <v>53267.454062999997</v>
      </c>
      <c r="T1197" s="20">
        <v>101819.37145200001</v>
      </c>
      <c r="U1197" s="20">
        <v>155086.825515</v>
      </c>
      <c r="V1197" s="20">
        <v>10741.200999999999</v>
      </c>
      <c r="W1197" s="20">
        <v>33224.849965000001</v>
      </c>
      <c r="X1197" s="20">
        <v>34289.705000000002</v>
      </c>
      <c r="Y1197" s="20">
        <v>67514.554965000003</v>
      </c>
      <c r="Z1197" s="20">
        <v>87572.270550000001</v>
      </c>
      <c r="AA1197" s="21">
        <v>10302.620064705883</v>
      </c>
      <c r="AB1197" s="22">
        <v>6.1170126868575217E-2</v>
      </c>
      <c r="AC1197" s="22">
        <v>1.5837070008960577E-2</v>
      </c>
      <c r="AD1197" s="23">
        <v>1.4437507464381216E-2</v>
      </c>
      <c r="AE1197" s="23">
        <v>2.5568221389458991E-2</v>
      </c>
      <c r="AF1197" s="24">
        <v>1.8571029906861125</v>
      </c>
      <c r="AG1197" s="27">
        <v>0.60324137262059707</v>
      </c>
      <c r="AH1197" s="27">
        <v>1.603241372620597</v>
      </c>
      <c r="AI1197" s="27">
        <v>1.5535795473982659</v>
      </c>
      <c r="AJ1197" s="27">
        <v>7.0540436665167725</v>
      </c>
      <c r="AK1197" s="27">
        <v>80.443968313311544</v>
      </c>
      <c r="AL1197" s="27">
        <v>8.121258097237666</v>
      </c>
      <c r="AM1197" s="27">
        <v>1.388551141907711</v>
      </c>
      <c r="AN1197" s="23">
        <v>0.43533391531358667</v>
      </c>
      <c r="AO1197" s="23">
        <v>0.39155893509032696</v>
      </c>
      <c r="AP1197" s="23">
        <v>0.77095814166942367</v>
      </c>
      <c r="AQ1197" s="24">
        <v>63.2</v>
      </c>
      <c r="AR1197" s="65" t="s">
        <v>73</v>
      </c>
      <c r="AS1197" s="157">
        <v>0.3</v>
      </c>
    </row>
    <row r="1198" spans="1:45" ht="18" customHeight="1" x14ac:dyDescent="0.25">
      <c r="A1198" s="16">
        <v>1197</v>
      </c>
      <c r="B1198" s="149" t="s">
        <v>927</v>
      </c>
      <c r="C1198" s="149" t="s">
        <v>691</v>
      </c>
      <c r="D1198" s="4">
        <v>10445.717949999998</v>
      </c>
      <c r="E1198" s="151" t="s">
        <v>842</v>
      </c>
      <c r="F1198" s="151" t="s">
        <v>843</v>
      </c>
      <c r="G1198" s="4" t="s">
        <v>901</v>
      </c>
      <c r="H1198" s="70" t="s">
        <v>704</v>
      </c>
      <c r="I1198" s="20">
        <v>61171241.754531004</v>
      </c>
      <c r="J1198" s="20">
        <v>58463766.107799001</v>
      </c>
      <c r="K1198" s="20">
        <v>2707475.6467319978</v>
      </c>
      <c r="L1198" s="20">
        <v>430376.760526</v>
      </c>
      <c r="M1198" s="20">
        <v>140525.88536099999</v>
      </c>
      <c r="N1198" s="20">
        <v>729324.00436599995</v>
      </c>
      <c r="O1198" s="153">
        <v>381428.84016099997</v>
      </c>
      <c r="P1198" s="21">
        <v>368.80483505933648</v>
      </c>
      <c r="Q1198" s="20">
        <v>1607018.3349629999</v>
      </c>
      <c r="R1198" s="20">
        <v>3578548.9069920001</v>
      </c>
      <c r="S1198" s="20">
        <v>18005113.352134999</v>
      </c>
      <c r="T1198" s="20">
        <v>4651332.7991709998</v>
      </c>
      <c r="U1198" s="20">
        <v>24664001.343463998</v>
      </c>
      <c r="V1198" s="20">
        <v>2561144.793935</v>
      </c>
      <c r="W1198" s="20">
        <v>13698618.233325999</v>
      </c>
      <c r="X1198" s="20">
        <v>189345.30564199999</v>
      </c>
      <c r="Y1198" s="20">
        <v>14008051.207959</v>
      </c>
      <c r="Z1198" s="20">
        <v>10655950.135505</v>
      </c>
      <c r="AA1198" s="21">
        <v>10303.2742109029</v>
      </c>
      <c r="AB1198" s="22">
        <v>4.426059646780757E-2</v>
      </c>
      <c r="AC1198" s="22">
        <v>6.2354274528479267E-3</v>
      </c>
      <c r="AD1198" s="23">
        <v>1.5465002407732971E-2</v>
      </c>
      <c r="AE1198" s="23">
        <v>3.5794916015053552E-2</v>
      </c>
      <c r="AF1198" s="24">
        <v>5.1899619952041132</v>
      </c>
      <c r="AG1198" s="27">
        <v>0.31437441685411438</v>
      </c>
      <c r="AH1198" s="27">
        <v>1.3143744168541145</v>
      </c>
      <c r="AI1198" s="27">
        <v>1.1970619764611523</v>
      </c>
      <c r="AJ1198" s="27">
        <v>14.204414510389244</v>
      </c>
      <c r="AK1198" s="27">
        <v>36.38027322765118</v>
      </c>
      <c r="AL1198" s="27">
        <v>17.093867750419921</v>
      </c>
      <c r="AM1198" s="27">
        <v>13.151336271924784</v>
      </c>
      <c r="AN1198" s="23">
        <v>0.56795533753371108</v>
      </c>
      <c r="AO1198" s="23">
        <v>1.7768974444720097E-2</v>
      </c>
      <c r="AP1198" s="23">
        <v>1.3145755216407213</v>
      </c>
      <c r="AQ1198" s="24">
        <v>74.400000000000006</v>
      </c>
      <c r="AR1198" s="65" t="s">
        <v>68</v>
      </c>
      <c r="AS1198" s="157">
        <v>0.3</v>
      </c>
    </row>
    <row r="1199" spans="1:45" ht="18" customHeight="1" x14ac:dyDescent="0.25">
      <c r="A1199" s="16">
        <v>1198</v>
      </c>
      <c r="B1199" s="149" t="s">
        <v>1508</v>
      </c>
      <c r="C1199" s="149" t="s">
        <v>691</v>
      </c>
      <c r="D1199" s="4">
        <v>22.6</v>
      </c>
      <c r="E1199" s="151" t="s">
        <v>829</v>
      </c>
      <c r="F1199" s="151" t="s">
        <v>857</v>
      </c>
      <c r="G1199" s="4" t="s">
        <v>858</v>
      </c>
      <c r="H1199" s="70" t="s">
        <v>704</v>
      </c>
      <c r="I1199" s="20">
        <v>1615.950949</v>
      </c>
      <c r="J1199" s="20">
        <v>3026.850199</v>
      </c>
      <c r="K1199" s="20">
        <v>-1410.8992500000002</v>
      </c>
      <c r="L1199" s="20">
        <v>-3794.8174680000002</v>
      </c>
      <c r="M1199" s="20">
        <v>112.27458</v>
      </c>
      <c r="N1199" s="20">
        <v>-3790.7818940000002</v>
      </c>
      <c r="O1199" s="153">
        <v>-3903.056474</v>
      </c>
      <c r="P1199" s="21">
        <v>-1951.528237</v>
      </c>
      <c r="Q1199" s="20">
        <v>0</v>
      </c>
      <c r="R1199" s="20">
        <v>25.889627000000001</v>
      </c>
      <c r="S1199" s="20">
        <v>9257.6165970000002</v>
      </c>
      <c r="T1199" s="20">
        <v>3.7500049999999998</v>
      </c>
      <c r="U1199" s="20">
        <v>10133.588513999999</v>
      </c>
      <c r="V1199" s="20">
        <v>92.544039999999995</v>
      </c>
      <c r="W1199" s="20">
        <v>5438.9688020000003</v>
      </c>
      <c r="X1199" s="20">
        <v>0</v>
      </c>
      <c r="Y1199" s="20">
        <v>5438.9688020000003</v>
      </c>
      <c r="Z1199" s="20">
        <v>4694.6197119999997</v>
      </c>
      <c r="AA1199" s="21">
        <v>2347.3098559999999</v>
      </c>
      <c r="AB1199" s="22">
        <v>-0.87310772079629517</v>
      </c>
      <c r="AC1199" s="22">
        <v>-2.4153310324272721</v>
      </c>
      <c r="AD1199" s="23">
        <v>-0.38516034755188211</v>
      </c>
      <c r="AE1199" s="23">
        <v>-0.83138927398599061</v>
      </c>
      <c r="AF1199" s="24">
        <v>-33.763492092332925</v>
      </c>
      <c r="AG1199" s="27">
        <v>0.70209040242992726</v>
      </c>
      <c r="AH1199" s="27">
        <v>1.7020904024299273</v>
      </c>
      <c r="AI1199" s="27">
        <v>1.7020904024299273</v>
      </c>
      <c r="AJ1199" s="27">
        <v>0.42317360378610147</v>
      </c>
      <c r="AK1199" s="27">
        <v>100</v>
      </c>
      <c r="AL1199" s="27">
        <v>62.416926632430815</v>
      </c>
      <c r="AM1199" s="27">
        <v>430.91967850709534</v>
      </c>
      <c r="AN1199" s="23">
        <v>0.53672682628526169</v>
      </c>
      <c r="AO1199" s="23">
        <v>0</v>
      </c>
      <c r="AP1199" s="23">
        <v>1.1585536498509894</v>
      </c>
      <c r="AQ1199" s="24">
        <v>62.8</v>
      </c>
      <c r="AR1199" s="65" t="s">
        <v>73</v>
      </c>
      <c r="AS1199" s="157">
        <v>0.3</v>
      </c>
    </row>
    <row r="1200" spans="1:45" ht="18" customHeight="1" x14ac:dyDescent="0.25">
      <c r="A1200" s="16">
        <v>1199</v>
      </c>
      <c r="B1200" s="149" t="s">
        <v>1509</v>
      </c>
      <c r="C1200" s="149" t="s">
        <v>691</v>
      </c>
      <c r="D1200" s="4">
        <v>41.082312999999999</v>
      </c>
      <c r="E1200" s="151" t="s">
        <v>871</v>
      </c>
      <c r="F1200" s="151" t="s">
        <v>872</v>
      </c>
      <c r="G1200" s="4" t="s">
        <v>880</v>
      </c>
      <c r="H1200" s="70" t="s">
        <v>704</v>
      </c>
      <c r="I1200" s="20">
        <v>94038.867287000001</v>
      </c>
      <c r="J1200" s="20">
        <v>76815.412519999998</v>
      </c>
      <c r="K1200" s="20">
        <v>17223.454767000007</v>
      </c>
      <c r="L1200" s="20">
        <v>1576.1213230000001</v>
      </c>
      <c r="M1200" s="20">
        <v>0</v>
      </c>
      <c r="N1200" s="20">
        <v>1735.885229</v>
      </c>
      <c r="O1200" s="153">
        <v>876.11768199999995</v>
      </c>
      <c r="P1200" s="21">
        <v>206.86132047628379</v>
      </c>
      <c r="Q1200" s="20">
        <v>2041.883092</v>
      </c>
      <c r="R1200" s="20">
        <v>24387.427465000001</v>
      </c>
      <c r="S1200" s="20">
        <v>70565.735589999997</v>
      </c>
      <c r="T1200" s="20">
        <v>1702.917263</v>
      </c>
      <c r="U1200" s="20">
        <v>92194.808833000003</v>
      </c>
      <c r="V1200" s="20">
        <v>0</v>
      </c>
      <c r="W1200" s="20">
        <v>29302.449464000001</v>
      </c>
      <c r="X1200" s="20">
        <v>0</v>
      </c>
      <c r="Y1200" s="20">
        <v>47612.828382</v>
      </c>
      <c r="Z1200" s="20">
        <v>44581.980451000003</v>
      </c>
      <c r="AA1200" s="21">
        <v>10526.311173733086</v>
      </c>
      <c r="AB1200" s="22">
        <v>0.18315251197608787</v>
      </c>
      <c r="AC1200" s="22">
        <v>9.3165486492531903E-3</v>
      </c>
      <c r="AD1200" s="23">
        <v>9.5028960208267642E-3</v>
      </c>
      <c r="AE1200" s="23">
        <v>1.9651834062484948E-2</v>
      </c>
      <c r="AF1200" s="24">
        <v>100</v>
      </c>
      <c r="AG1200" s="27">
        <v>1.4081855572072455</v>
      </c>
      <c r="AH1200" s="27">
        <v>2.4081855572072457</v>
      </c>
      <c r="AI1200" s="27">
        <v>2.3385025399390615</v>
      </c>
      <c r="AJ1200" s="27">
        <v>2.2789960789803922</v>
      </c>
      <c r="AK1200" s="27">
        <v>37.619887652216278</v>
      </c>
      <c r="AL1200" s="27">
        <v>3.856038830744299</v>
      </c>
      <c r="AM1200" s="27">
        <v>55.222217385554799</v>
      </c>
      <c r="AN1200" s="23">
        <v>0.51643719407504829</v>
      </c>
      <c r="AO1200" s="23">
        <v>0</v>
      </c>
      <c r="AP1200" s="23">
        <v>1.067983698802506</v>
      </c>
      <c r="AQ1200" s="24">
        <v>74</v>
      </c>
      <c r="AR1200" s="65" t="s">
        <v>68</v>
      </c>
      <c r="AS1200" s="157">
        <v>0.3</v>
      </c>
    </row>
    <row r="1201" spans="1:45" ht="18" customHeight="1" x14ac:dyDescent="0.25">
      <c r="A1201" s="16">
        <v>1200</v>
      </c>
      <c r="B1201" s="149" t="s">
        <v>1510</v>
      </c>
      <c r="C1201" s="149" t="s">
        <v>691</v>
      </c>
      <c r="D1201" s="4">
        <v>90.744150000000005</v>
      </c>
      <c r="E1201" s="151" t="s">
        <v>844</v>
      </c>
      <c r="F1201" s="151" t="s">
        <v>845</v>
      </c>
      <c r="G1201" s="4" t="s">
        <v>904</v>
      </c>
      <c r="H1201" s="70" t="s">
        <v>704</v>
      </c>
      <c r="I1201" s="20">
        <v>20392.811416</v>
      </c>
      <c r="J1201" s="20">
        <v>15303.52181</v>
      </c>
      <c r="K1201" s="20">
        <v>5089.2896060000012</v>
      </c>
      <c r="L1201" s="20">
        <v>1833.1056880000001</v>
      </c>
      <c r="M1201" s="20">
        <v>1170.364456</v>
      </c>
      <c r="N1201" s="20">
        <v>1973.8252379999999</v>
      </c>
      <c r="O1201" s="153">
        <v>803.46078199999999</v>
      </c>
      <c r="P1201" s="21">
        <v>92.96839753306412</v>
      </c>
      <c r="Q1201" s="20">
        <v>340.27351099999998</v>
      </c>
      <c r="R1201" s="20">
        <v>1823.011293</v>
      </c>
      <c r="S1201" s="20">
        <v>17996.662629999999</v>
      </c>
      <c r="T1201" s="20">
        <v>76247.066703000004</v>
      </c>
      <c r="U1201" s="20">
        <v>95499.743629000004</v>
      </c>
      <c r="V1201" s="20">
        <v>4925.9348</v>
      </c>
      <c r="W1201" s="20">
        <v>12742.933566</v>
      </c>
      <c r="X1201" s="20">
        <v>7388.901871</v>
      </c>
      <c r="Y1201" s="20">
        <v>20131.835437000002</v>
      </c>
      <c r="Z1201" s="20">
        <v>75367.908192000003</v>
      </c>
      <c r="AA1201" s="21">
        <v>8720.8160087013875</v>
      </c>
      <c r="AB1201" s="22">
        <v>0.2495629220602214</v>
      </c>
      <c r="AC1201" s="22">
        <v>3.9399216008520165E-2</v>
      </c>
      <c r="AD1201" s="23">
        <v>8.4132244911704294E-3</v>
      </c>
      <c r="AE1201" s="23">
        <v>1.0660515878365378E-2</v>
      </c>
      <c r="AF1201" s="24">
        <v>1.6865047702713212</v>
      </c>
      <c r="AG1201" s="27">
        <v>0.41228568263258569</v>
      </c>
      <c r="AH1201" s="27">
        <v>1.4122856826325856</v>
      </c>
      <c r="AI1201" s="27">
        <v>1.3855827645613576</v>
      </c>
      <c r="AJ1201" s="27">
        <v>3.8815879478325539</v>
      </c>
      <c r="AK1201" s="27">
        <v>44.974179050922366</v>
      </c>
      <c r="AL1201" s="27">
        <v>11.186333016314453</v>
      </c>
      <c r="AM1201" s="27">
        <v>0.26745699602365985</v>
      </c>
      <c r="AN1201" s="23">
        <v>0.21080512545885674</v>
      </c>
      <c r="AO1201" s="23">
        <v>9.8037772949419635E-2</v>
      </c>
      <c r="AP1201" s="23">
        <v>0.2671141593277882</v>
      </c>
      <c r="AQ1201" s="24">
        <v>85.6</v>
      </c>
      <c r="AR1201" s="65" t="s">
        <v>64</v>
      </c>
      <c r="AS1201" s="157">
        <v>0.5</v>
      </c>
    </row>
    <row r="1202" spans="1:45" ht="18" customHeight="1" x14ac:dyDescent="0.25">
      <c r="A1202" s="16">
        <v>1201</v>
      </c>
      <c r="B1202" s="149" t="s">
        <v>1511</v>
      </c>
      <c r="C1202" s="149" t="s">
        <v>691</v>
      </c>
      <c r="D1202" s="4">
        <v>236.55083399999998</v>
      </c>
      <c r="E1202" s="151" t="s">
        <v>844</v>
      </c>
      <c r="F1202" s="151" t="s">
        <v>845</v>
      </c>
      <c r="G1202" s="4" t="s">
        <v>904</v>
      </c>
      <c r="H1202" s="70" t="s">
        <v>704</v>
      </c>
      <c r="I1202" s="20">
        <v>556906.18645499996</v>
      </c>
      <c r="J1202" s="20">
        <v>524385.92432999983</v>
      </c>
      <c r="K1202" s="20">
        <v>32520.262125000158</v>
      </c>
      <c r="L1202" s="20">
        <v>14166.160352000001</v>
      </c>
      <c r="M1202" s="20">
        <v>66.136003000000002</v>
      </c>
      <c r="N1202" s="20">
        <v>15497.511214</v>
      </c>
      <c r="O1202" s="153">
        <v>16745.067018999998</v>
      </c>
      <c r="P1202" s="21">
        <v>955.64408264356393</v>
      </c>
      <c r="Q1202" s="20">
        <v>28247.755512</v>
      </c>
      <c r="R1202" s="20">
        <v>76946.142334999997</v>
      </c>
      <c r="S1202" s="20">
        <v>141395.694628</v>
      </c>
      <c r="T1202" s="20">
        <v>102986.20082</v>
      </c>
      <c r="U1202" s="20">
        <v>248466.50361399999</v>
      </c>
      <c r="V1202" s="20">
        <v>0</v>
      </c>
      <c r="W1202" s="20">
        <v>60198.179901000003</v>
      </c>
      <c r="X1202" s="20">
        <v>0</v>
      </c>
      <c r="Y1202" s="20">
        <v>60198.179901000003</v>
      </c>
      <c r="Z1202" s="20">
        <v>188268.32371299999</v>
      </c>
      <c r="AA1202" s="21">
        <v>10744.508176730842</v>
      </c>
      <c r="AB1202" s="22">
        <v>5.8394506859420409E-2</v>
      </c>
      <c r="AC1202" s="22">
        <v>3.0068021196875429E-2</v>
      </c>
      <c r="AD1202" s="23">
        <v>6.7393659811038162E-2</v>
      </c>
      <c r="AE1202" s="23">
        <v>8.8942561811547832E-2</v>
      </c>
      <c r="AF1202" s="24">
        <v>234.32790781142307</v>
      </c>
      <c r="AG1202" s="27">
        <v>1.3488367067000171</v>
      </c>
      <c r="AH1202" s="27">
        <v>2.3488367067000171</v>
      </c>
      <c r="AI1202" s="27">
        <v>1.8795907002849499</v>
      </c>
      <c r="AJ1202" s="27">
        <v>6.8586604938268652</v>
      </c>
      <c r="AK1202" s="27">
        <v>18.56380851594507</v>
      </c>
      <c r="AL1202" s="27">
        <v>7.2376102239200053</v>
      </c>
      <c r="AM1202" s="27">
        <v>5.4075806469292376</v>
      </c>
      <c r="AN1202" s="23">
        <v>0.24227885459570697</v>
      </c>
      <c r="AO1202" s="23">
        <v>0</v>
      </c>
      <c r="AP1202" s="23">
        <v>0.31974672485408284</v>
      </c>
      <c r="AQ1202" s="24">
        <v>88.8</v>
      </c>
      <c r="AR1202" s="65" t="s">
        <v>64</v>
      </c>
      <c r="AS1202" s="157">
        <v>0.5</v>
      </c>
    </row>
    <row r="1203" spans="1:45" ht="18" customHeight="1" x14ac:dyDescent="0.25">
      <c r="A1203" s="16">
        <v>1202</v>
      </c>
      <c r="B1203" s="149" t="s">
        <v>1512</v>
      </c>
      <c r="C1203" s="149" t="s">
        <v>691</v>
      </c>
      <c r="D1203" s="4">
        <v>131.1</v>
      </c>
      <c r="E1203" s="151" t="s">
        <v>844</v>
      </c>
      <c r="F1203" s="151" t="s">
        <v>845</v>
      </c>
      <c r="G1203" s="4" t="s">
        <v>904</v>
      </c>
      <c r="H1203" s="70" t="s">
        <v>704</v>
      </c>
      <c r="I1203" s="20">
        <v>857914.35927400005</v>
      </c>
      <c r="J1203" s="20">
        <v>728571.86968</v>
      </c>
      <c r="K1203" s="20">
        <v>129342.489594</v>
      </c>
      <c r="L1203" s="20">
        <v>56526.361719</v>
      </c>
      <c r="M1203" s="20">
        <v>4746.7473840000002</v>
      </c>
      <c r="N1203" s="20">
        <v>56628.656472000002</v>
      </c>
      <c r="O1203" s="153">
        <v>40034.404042000002</v>
      </c>
      <c r="P1203" s="21">
        <v>3481.2525253913045</v>
      </c>
      <c r="Q1203" s="20">
        <v>121324.30280999999</v>
      </c>
      <c r="R1203" s="20">
        <v>251707.32529199999</v>
      </c>
      <c r="S1203" s="20">
        <v>491593.75384899997</v>
      </c>
      <c r="T1203" s="20">
        <v>227985.02442900001</v>
      </c>
      <c r="U1203" s="20">
        <v>723735.34433200001</v>
      </c>
      <c r="V1203" s="20">
        <v>69432.519876000006</v>
      </c>
      <c r="W1203" s="20">
        <v>478332.35064299998</v>
      </c>
      <c r="X1203" s="20">
        <v>4236.375</v>
      </c>
      <c r="Y1203" s="20">
        <v>485520.00302599999</v>
      </c>
      <c r="Z1203" s="20">
        <v>238215.34130599999</v>
      </c>
      <c r="AA1203" s="21">
        <v>20714.377504869564</v>
      </c>
      <c r="AB1203" s="22">
        <v>0.15076387077080114</v>
      </c>
      <c r="AC1203" s="22">
        <v>4.6664802388758995E-2</v>
      </c>
      <c r="AD1203" s="23">
        <v>5.5316358881092549E-2</v>
      </c>
      <c r="AE1203" s="23">
        <v>0.16805972202509714</v>
      </c>
      <c r="AF1203" s="24">
        <v>11.9299916112831</v>
      </c>
      <c r="AG1203" s="27">
        <v>2.7724244843931836E-2</v>
      </c>
      <c r="AH1203" s="27">
        <v>1.0277242448439319</v>
      </c>
      <c r="AI1203" s="27">
        <v>0.77408406632180304</v>
      </c>
      <c r="AJ1203" s="27">
        <v>64.692577847708108</v>
      </c>
      <c r="AK1203" s="27">
        <v>6.0051601600462563</v>
      </c>
      <c r="AL1203" s="27">
        <v>3.408380579622595</v>
      </c>
      <c r="AM1203" s="27">
        <v>3.7630294420551955</v>
      </c>
      <c r="AN1203" s="23">
        <v>0.67085296694212126</v>
      </c>
      <c r="AO1203" s="23">
        <v>1.7783804253640224E-2</v>
      </c>
      <c r="AP1203" s="23">
        <v>2.0381558986258752</v>
      </c>
      <c r="AQ1203" s="24">
        <v>73.2</v>
      </c>
      <c r="AR1203" s="65" t="s">
        <v>68</v>
      </c>
      <c r="AS1203" s="157">
        <v>0.3</v>
      </c>
    </row>
    <row r="1204" spans="1:45" ht="18" customHeight="1" x14ac:dyDescent="0.25">
      <c r="A1204" s="16">
        <v>1203</v>
      </c>
      <c r="B1204" s="149" t="s">
        <v>1513</v>
      </c>
      <c r="C1204" s="149" t="s">
        <v>691</v>
      </c>
      <c r="D1204" s="4">
        <v>30</v>
      </c>
      <c r="E1204" s="151" t="s">
        <v>833</v>
      </c>
      <c r="F1204" s="151" t="s">
        <v>835</v>
      </c>
      <c r="G1204" s="4" t="s">
        <v>836</v>
      </c>
      <c r="H1204" s="70" t="s">
        <v>704</v>
      </c>
      <c r="I1204" s="20">
        <v>288894.49669499998</v>
      </c>
      <c r="J1204" s="20">
        <v>278014.671073</v>
      </c>
      <c r="K1204" s="20">
        <v>10879.825622000006</v>
      </c>
      <c r="L1204" s="20">
        <v>-605.58552199999997</v>
      </c>
      <c r="M1204" s="20">
        <v>464.219448</v>
      </c>
      <c r="N1204" s="20">
        <v>882.15750300000002</v>
      </c>
      <c r="O1204" s="153">
        <v>417.93805500000002</v>
      </c>
      <c r="P1204" s="21">
        <v>139.31268499999999</v>
      </c>
      <c r="Q1204" s="20">
        <v>2441.2466250000002</v>
      </c>
      <c r="R1204" s="20">
        <v>3118.4245150000002</v>
      </c>
      <c r="S1204" s="20">
        <v>32067.152314999999</v>
      </c>
      <c r="T1204" s="20">
        <v>35538.970041</v>
      </c>
      <c r="U1204" s="20">
        <v>72049.402356000006</v>
      </c>
      <c r="V1204" s="20">
        <v>5318.4915000000001</v>
      </c>
      <c r="W1204" s="20">
        <v>49080.356676000003</v>
      </c>
      <c r="X1204" s="20">
        <v>0</v>
      </c>
      <c r="Y1204" s="20">
        <v>49368.356676000003</v>
      </c>
      <c r="Z1204" s="20">
        <v>22681.045679999999</v>
      </c>
      <c r="AA1204" s="21">
        <v>7560.3485600000004</v>
      </c>
      <c r="AB1204" s="22">
        <v>3.7660203799196525E-2</v>
      </c>
      <c r="AC1204" s="22">
        <v>1.4466805694856751E-3</v>
      </c>
      <c r="AD1204" s="23">
        <v>5.8007150834499003E-3</v>
      </c>
      <c r="AE1204" s="23">
        <v>1.8426754255362006E-2</v>
      </c>
      <c r="AF1204" s="24">
        <v>1.9003027701674404</v>
      </c>
      <c r="AG1204" s="27">
        <v>-0.34663978653030769</v>
      </c>
      <c r="AH1204" s="27">
        <v>0.65336021346969231</v>
      </c>
      <c r="AI1204" s="27">
        <v>0.60362042365692281</v>
      </c>
      <c r="AJ1204" s="27">
        <v>-16.98060462714734</v>
      </c>
      <c r="AK1204" s="27">
        <v>113.882255166661</v>
      </c>
      <c r="AL1204" s="27">
        <v>92.641170342710694</v>
      </c>
      <c r="AM1204" s="27">
        <v>8.1289496111370987</v>
      </c>
      <c r="AN1204" s="23">
        <v>0.68520147373420637</v>
      </c>
      <c r="AO1204" s="23">
        <v>0</v>
      </c>
      <c r="AP1204" s="23">
        <v>2.1766349476352715</v>
      </c>
      <c r="AQ1204" s="24">
        <v>53.6</v>
      </c>
      <c r="AR1204" s="65" t="s">
        <v>77</v>
      </c>
      <c r="AS1204" s="157">
        <v>0.2</v>
      </c>
    </row>
    <row r="1205" spans="1:45" ht="18" customHeight="1" x14ac:dyDescent="0.25">
      <c r="A1205" s="16">
        <v>1204</v>
      </c>
      <c r="B1205" s="149" t="s">
        <v>1514</v>
      </c>
      <c r="C1205" s="149" t="s">
        <v>691</v>
      </c>
      <c r="D1205" s="4">
        <v>40.768000000000001</v>
      </c>
      <c r="E1205" s="151" t="s">
        <v>844</v>
      </c>
      <c r="F1205" s="151" t="s">
        <v>845</v>
      </c>
      <c r="G1205" s="4" t="s">
        <v>904</v>
      </c>
      <c r="H1205" s="70" t="s">
        <v>704</v>
      </c>
      <c r="I1205" s="20">
        <v>110489.31152800001</v>
      </c>
      <c r="J1205" s="20">
        <v>86419.286286000002</v>
      </c>
      <c r="K1205" s="20">
        <v>24070.025242</v>
      </c>
      <c r="L1205" s="20">
        <v>989.38428299999998</v>
      </c>
      <c r="M1205" s="20">
        <v>293.38419599999997</v>
      </c>
      <c r="N1205" s="20">
        <v>933.35273199999995</v>
      </c>
      <c r="O1205" s="153">
        <v>494.64999299999999</v>
      </c>
      <c r="P1205" s="21">
        <v>123.66249825</v>
      </c>
      <c r="Q1205" s="20">
        <v>19725.021138</v>
      </c>
      <c r="R1205" s="20">
        <v>32900.269370000002</v>
      </c>
      <c r="S1205" s="20">
        <v>74926.276635999995</v>
      </c>
      <c r="T1205" s="20">
        <v>22554.636327</v>
      </c>
      <c r="U1205" s="20">
        <v>97836.107843000005</v>
      </c>
      <c r="V1205" s="20">
        <v>2057.154</v>
      </c>
      <c r="W1205" s="20">
        <v>33792.611342999997</v>
      </c>
      <c r="X1205" s="20">
        <v>0</v>
      </c>
      <c r="Y1205" s="20">
        <v>34605.211343000003</v>
      </c>
      <c r="Z1205" s="20">
        <v>63230.896500000003</v>
      </c>
      <c r="AA1205" s="21">
        <v>15807.724125000001</v>
      </c>
      <c r="AB1205" s="22">
        <v>0.21784935492063606</v>
      </c>
      <c r="AC1205" s="22">
        <v>4.476903567949617E-3</v>
      </c>
      <c r="AD1205" s="23">
        <v>5.0559042454323402E-3</v>
      </c>
      <c r="AE1205" s="23">
        <v>7.8229160170139294E-3</v>
      </c>
      <c r="AF1205" s="24">
        <v>3.1813326850093864</v>
      </c>
      <c r="AG1205" s="27">
        <v>1.2172384334399973</v>
      </c>
      <c r="AH1205" s="27">
        <v>2.2172384334399973</v>
      </c>
      <c r="AI1205" s="27">
        <v>1.6335303282039704</v>
      </c>
      <c r="AJ1205" s="27">
        <v>2.6861042102854555</v>
      </c>
      <c r="AK1205" s="27">
        <v>4.3812012003127521</v>
      </c>
      <c r="AL1205" s="27">
        <v>3.3583102401206877</v>
      </c>
      <c r="AM1205" s="27">
        <v>4.8987405483339144</v>
      </c>
      <c r="AN1205" s="23">
        <v>0.35370592827069358</v>
      </c>
      <c r="AO1205" s="23">
        <v>0</v>
      </c>
      <c r="AP1205" s="23">
        <v>0.54728326274798278</v>
      </c>
      <c r="AQ1205" s="24">
        <v>84.8</v>
      </c>
      <c r="AR1205" s="65" t="s">
        <v>64</v>
      </c>
      <c r="AS1205" s="157">
        <v>0.5</v>
      </c>
    </row>
    <row r="1206" spans="1:45" ht="18" customHeight="1" x14ac:dyDescent="0.25">
      <c r="A1206" s="16">
        <v>1205</v>
      </c>
      <c r="B1206" s="149" t="s">
        <v>1515</v>
      </c>
      <c r="C1206" s="149" t="s">
        <v>691</v>
      </c>
      <c r="D1206" s="4">
        <v>12.55856</v>
      </c>
      <c r="E1206" s="151" t="s">
        <v>842</v>
      </c>
      <c r="F1206" s="151" t="s">
        <v>843</v>
      </c>
      <c r="G1206" s="4" t="s">
        <v>901</v>
      </c>
      <c r="H1206" s="70" t="s">
        <v>704</v>
      </c>
      <c r="I1206" s="20">
        <v>27168.398272999999</v>
      </c>
      <c r="J1206" s="20">
        <v>26847.968153000002</v>
      </c>
      <c r="K1206" s="20">
        <v>320.43012000000186</v>
      </c>
      <c r="L1206" s="20">
        <v>-6116.1218909999998</v>
      </c>
      <c r="M1206" s="20">
        <v>0</v>
      </c>
      <c r="N1206" s="20">
        <v>-6091.0705470000003</v>
      </c>
      <c r="O1206" s="153">
        <v>-6091.0705470000003</v>
      </c>
      <c r="P1206" s="21">
        <v>-1552.0430487571823</v>
      </c>
      <c r="Q1206" s="20">
        <v>11092.163095</v>
      </c>
      <c r="R1206" s="20">
        <v>3460.535703</v>
      </c>
      <c r="S1206" s="20">
        <v>25250.158754</v>
      </c>
      <c r="T1206" s="20">
        <v>1910.8091179999999</v>
      </c>
      <c r="U1206" s="20">
        <v>30410.728834000001</v>
      </c>
      <c r="V1206" s="20">
        <v>0</v>
      </c>
      <c r="W1206" s="20">
        <v>13468.426122999999</v>
      </c>
      <c r="X1206" s="20">
        <v>0</v>
      </c>
      <c r="Y1206" s="20">
        <v>13468.426122999999</v>
      </c>
      <c r="Z1206" s="20">
        <v>16942.302711</v>
      </c>
      <c r="AA1206" s="21">
        <v>4317.0051881107393</v>
      </c>
      <c r="AB1206" s="22">
        <v>1.1794221977320093E-2</v>
      </c>
      <c r="AC1206" s="22">
        <v>-0.22419689544426757</v>
      </c>
      <c r="AD1206" s="23">
        <v>-0.20029347472231648</v>
      </c>
      <c r="AE1206" s="23">
        <v>-0.35951845808098432</v>
      </c>
      <c r="AF1206" s="24">
        <v>0</v>
      </c>
      <c r="AG1206" s="27">
        <v>0.87476684531686777</v>
      </c>
      <c r="AH1206" s="27">
        <v>1.8747668453168678</v>
      </c>
      <c r="AI1206" s="27">
        <v>1.0511989693303827</v>
      </c>
      <c r="AJ1206" s="27">
        <v>2.3059764742508864</v>
      </c>
      <c r="AK1206" s="27">
        <v>2.4204447701550857</v>
      </c>
      <c r="AL1206" s="27">
        <v>7.8509226907981997</v>
      </c>
      <c r="AM1206" s="27">
        <v>14.218269118077341</v>
      </c>
      <c r="AN1206" s="23">
        <v>0.44288402940024052</v>
      </c>
      <c r="AO1206" s="23">
        <v>0</v>
      </c>
      <c r="AP1206" s="23">
        <v>0.7949584157917009</v>
      </c>
      <c r="AQ1206" s="24">
        <v>60.800000000000004</v>
      </c>
      <c r="AR1206" s="65" t="s">
        <v>73</v>
      </c>
      <c r="AS1206" s="157">
        <v>0.3</v>
      </c>
    </row>
    <row r="1207" spans="1:45" ht="18" customHeight="1" x14ac:dyDescent="0.25">
      <c r="A1207" s="16">
        <v>1206</v>
      </c>
      <c r="B1207" s="149" t="s">
        <v>1516</v>
      </c>
      <c r="C1207" s="149" t="s">
        <v>691</v>
      </c>
      <c r="D1207" s="4">
        <v>1246.8077911999999</v>
      </c>
      <c r="E1207" s="151" t="s">
        <v>842</v>
      </c>
      <c r="F1207" s="151" t="s">
        <v>902</v>
      </c>
      <c r="G1207" s="4" t="s">
        <v>901</v>
      </c>
      <c r="H1207" s="70" t="s">
        <v>704</v>
      </c>
      <c r="I1207" s="20">
        <v>11958470.727472</v>
      </c>
      <c r="J1207" s="20">
        <v>11560030.993252</v>
      </c>
      <c r="K1207" s="20">
        <v>398439.73421999917</v>
      </c>
      <c r="L1207" s="20">
        <v>-22782.667960999999</v>
      </c>
      <c r="M1207" s="20">
        <v>160375.09401999999</v>
      </c>
      <c r="N1207" s="20">
        <v>264511.55952499999</v>
      </c>
      <c r="O1207" s="153">
        <v>79549.290217000002</v>
      </c>
      <c r="P1207" s="21">
        <v>586.98179074741097</v>
      </c>
      <c r="Q1207" s="20">
        <v>945243.96438899997</v>
      </c>
      <c r="R1207" s="20">
        <v>476629.57344299997</v>
      </c>
      <c r="S1207" s="20">
        <v>5269448.0207390003</v>
      </c>
      <c r="T1207" s="20">
        <v>1609656.0485070001</v>
      </c>
      <c r="U1207" s="20">
        <v>7063907.3736889996</v>
      </c>
      <c r="V1207" s="20">
        <v>3892406.46918</v>
      </c>
      <c r="W1207" s="20">
        <v>5795647.8896289999</v>
      </c>
      <c r="X1207" s="20">
        <v>17692.870599999998</v>
      </c>
      <c r="Y1207" s="20">
        <v>6058527.888421</v>
      </c>
      <c r="Z1207" s="20">
        <v>1005379.485268</v>
      </c>
      <c r="AA1207" s="21">
        <v>7418.5382299892062</v>
      </c>
      <c r="AB1207" s="22">
        <v>3.3318619353616019E-2</v>
      </c>
      <c r="AC1207" s="22">
        <v>6.6521290246797787E-3</v>
      </c>
      <c r="AD1207" s="23">
        <v>1.1261372213528445E-2</v>
      </c>
      <c r="AE1207" s="23">
        <v>7.9123645730442629E-2</v>
      </c>
      <c r="AF1207" s="24">
        <v>1.6493306591110299</v>
      </c>
      <c r="AG1207" s="27">
        <v>-9.079224254316863E-2</v>
      </c>
      <c r="AH1207" s="27">
        <v>0.90920775745683136</v>
      </c>
      <c r="AI1207" s="27">
        <v>0.7461122791962449</v>
      </c>
      <c r="AJ1207" s="27">
        <v>-22.726099785425603</v>
      </c>
      <c r="AK1207" s="27">
        <v>12.229679774495397</v>
      </c>
      <c r="AL1207" s="27">
        <v>25.089653252290503</v>
      </c>
      <c r="AM1207" s="27">
        <v>7.4292087049055029</v>
      </c>
      <c r="AN1207" s="23">
        <v>0.85767374456058898</v>
      </c>
      <c r="AO1207" s="23">
        <v>1.7598201335174129E-2</v>
      </c>
      <c r="AP1207" s="23">
        <v>6.0261105156785666</v>
      </c>
      <c r="AQ1207" s="24">
        <v>49.6</v>
      </c>
      <c r="AR1207" s="65" t="s">
        <v>78</v>
      </c>
      <c r="AS1207" s="157">
        <v>0.2</v>
      </c>
    </row>
    <row r="1208" spans="1:45" ht="18" customHeight="1" x14ac:dyDescent="0.25">
      <c r="A1208" s="16">
        <v>1207</v>
      </c>
      <c r="B1208" s="149" t="s">
        <v>1517</v>
      </c>
      <c r="C1208" s="149" t="s">
        <v>691</v>
      </c>
      <c r="D1208" s="4">
        <v>120.94999999999999</v>
      </c>
      <c r="E1208" s="151" t="s">
        <v>844</v>
      </c>
      <c r="F1208" s="151" t="s">
        <v>856</v>
      </c>
      <c r="G1208" s="4" t="s">
        <v>862</v>
      </c>
      <c r="H1208" s="70" t="s">
        <v>704</v>
      </c>
      <c r="I1208" s="20">
        <v>870538.02095000003</v>
      </c>
      <c r="J1208" s="20">
        <v>845558.52411700005</v>
      </c>
      <c r="K1208" s="20">
        <v>24979.496833000045</v>
      </c>
      <c r="L1208" s="20">
        <v>4147.7088990000002</v>
      </c>
      <c r="M1208" s="20">
        <v>4512.8746940000001</v>
      </c>
      <c r="N1208" s="20">
        <v>6147.6218289999997</v>
      </c>
      <c r="O1208" s="153">
        <v>1221.193297</v>
      </c>
      <c r="P1208" s="21">
        <v>45.909522443609021</v>
      </c>
      <c r="Q1208" s="20">
        <v>13888.324794</v>
      </c>
      <c r="R1208" s="20">
        <v>22770.769333</v>
      </c>
      <c r="S1208" s="20">
        <v>195892.573095</v>
      </c>
      <c r="T1208" s="20">
        <v>258361.303767</v>
      </c>
      <c r="U1208" s="20">
        <v>483542.38105099997</v>
      </c>
      <c r="V1208" s="20">
        <v>65942.45</v>
      </c>
      <c r="W1208" s="20">
        <v>220148.47566</v>
      </c>
      <c r="X1208" s="20">
        <v>52348.1</v>
      </c>
      <c r="Y1208" s="20">
        <v>272496.57565999997</v>
      </c>
      <c r="Z1208" s="20">
        <v>211045.805391</v>
      </c>
      <c r="AA1208" s="21">
        <v>7934.0528342481202</v>
      </c>
      <c r="AB1208" s="22">
        <v>2.8694320330478432E-2</v>
      </c>
      <c r="AC1208" s="22">
        <v>1.4028029421016409E-3</v>
      </c>
      <c r="AD1208" s="23">
        <v>2.5255145047383114E-3</v>
      </c>
      <c r="AE1208" s="23">
        <v>5.7863898064096633E-3</v>
      </c>
      <c r="AF1208" s="24">
        <v>1.3622407546953264</v>
      </c>
      <c r="AG1208" s="27">
        <v>-0.11017974343125186</v>
      </c>
      <c r="AH1208" s="27">
        <v>0.88982025656874808</v>
      </c>
      <c r="AI1208" s="27">
        <v>0.8267340836921786</v>
      </c>
      <c r="AJ1208" s="27">
        <v>-35.889739357963165</v>
      </c>
      <c r="AK1208" s="27">
        <v>60.882686476506954</v>
      </c>
      <c r="AL1208" s="27">
        <v>38.230505444029653</v>
      </c>
      <c r="AM1208" s="27">
        <v>3.3694597768986494</v>
      </c>
      <c r="AN1208" s="23">
        <v>0.56354227951584523</v>
      </c>
      <c r="AO1208" s="23">
        <v>0.24804141405708494</v>
      </c>
      <c r="AP1208" s="23">
        <v>1.2911726682041913</v>
      </c>
      <c r="AQ1208" s="24">
        <v>61.6</v>
      </c>
      <c r="AR1208" s="65" t="s">
        <v>73</v>
      </c>
      <c r="AS1208" s="157">
        <v>0.3</v>
      </c>
    </row>
    <row r="1209" spans="1:45" ht="18" customHeight="1" x14ac:dyDescent="0.25">
      <c r="A1209" s="16">
        <v>1208</v>
      </c>
      <c r="B1209" s="149" t="s">
        <v>1518</v>
      </c>
      <c r="C1209" s="149" t="s">
        <v>691</v>
      </c>
      <c r="D1209" s="4">
        <v>33.957958099999999</v>
      </c>
      <c r="E1209" s="151" t="s">
        <v>844</v>
      </c>
      <c r="F1209" s="151" t="s">
        <v>845</v>
      </c>
      <c r="G1209" s="4" t="s">
        <v>904</v>
      </c>
      <c r="H1209" s="70" t="s">
        <v>704</v>
      </c>
      <c r="I1209" s="20">
        <v>224151.726242</v>
      </c>
      <c r="J1209" s="20">
        <v>195632.04694599999</v>
      </c>
      <c r="K1209" s="20">
        <v>28519.679295999995</v>
      </c>
      <c r="L1209" s="20">
        <v>17232.678232999999</v>
      </c>
      <c r="M1209" s="20">
        <v>12699.600021</v>
      </c>
      <c r="N1209" s="20">
        <v>13355.131776</v>
      </c>
      <c r="O1209" s="153">
        <v>330.08280300000001</v>
      </c>
      <c r="P1209" s="21">
        <v>105.95167536589899</v>
      </c>
      <c r="Q1209" s="20">
        <v>125814.806647</v>
      </c>
      <c r="R1209" s="20">
        <v>87711.784151999993</v>
      </c>
      <c r="S1209" s="20">
        <v>233491.80170700001</v>
      </c>
      <c r="T1209" s="20">
        <v>36610.849740999998</v>
      </c>
      <c r="U1209" s="20">
        <v>322397.85670800001</v>
      </c>
      <c r="V1209" s="20">
        <v>144747.455238</v>
      </c>
      <c r="W1209" s="20">
        <v>230487.483461</v>
      </c>
      <c r="X1209" s="20">
        <v>7990</v>
      </c>
      <c r="Y1209" s="20">
        <v>258784.381161</v>
      </c>
      <c r="Z1209" s="20">
        <v>63613.475546000001</v>
      </c>
      <c r="AA1209" s="21">
        <v>20418.980476078741</v>
      </c>
      <c r="AB1209" s="22">
        <v>0.12723381512221507</v>
      </c>
      <c r="AC1209" s="22">
        <v>1.4725864865463229E-3</v>
      </c>
      <c r="AD1209" s="23">
        <v>1.0238368405127468E-3</v>
      </c>
      <c r="AE1209" s="23">
        <v>5.1888817607727072E-3</v>
      </c>
      <c r="AF1209" s="24">
        <v>1.0516182993099008</v>
      </c>
      <c r="AG1209" s="27">
        <v>1.3034626439957467E-2</v>
      </c>
      <c r="AH1209" s="27">
        <v>1.0130346264399575</v>
      </c>
      <c r="AI1209" s="27">
        <v>0.46717068295042435</v>
      </c>
      <c r="AJ1209" s="27">
        <v>74.60984752212542</v>
      </c>
      <c r="AK1209" s="27">
        <v>1.5549206978069521</v>
      </c>
      <c r="AL1209" s="27">
        <v>2.5555485891560092</v>
      </c>
      <c r="AM1209" s="27">
        <v>6.1225491303190243</v>
      </c>
      <c r="AN1209" s="23">
        <v>0.80268641920713646</v>
      </c>
      <c r="AO1209" s="23">
        <v>0.12560231824186832</v>
      </c>
      <c r="AP1209" s="23">
        <v>4.0680748684116237</v>
      </c>
      <c r="AQ1209" s="24">
        <v>59.2</v>
      </c>
      <c r="AR1209" s="65" t="s">
        <v>75</v>
      </c>
      <c r="AS1209" s="157">
        <v>0.2</v>
      </c>
    </row>
    <row r="1210" spans="1:45" ht="18" customHeight="1" x14ac:dyDescent="0.25">
      <c r="A1210" s="16">
        <v>1209</v>
      </c>
      <c r="B1210" s="149" t="s">
        <v>1519</v>
      </c>
      <c r="C1210" s="149" t="s">
        <v>691</v>
      </c>
      <c r="D1210" s="4">
        <v>1493.2648199999999</v>
      </c>
      <c r="E1210" s="151" t="s">
        <v>842</v>
      </c>
      <c r="F1210" s="151" t="s">
        <v>902</v>
      </c>
      <c r="G1210" s="4" t="s">
        <v>901</v>
      </c>
      <c r="H1210" s="70" t="s">
        <v>704</v>
      </c>
      <c r="I1210" s="20">
        <v>4364994.1780829998</v>
      </c>
      <c r="J1210" s="20">
        <v>4191291.5171400001</v>
      </c>
      <c r="K1210" s="20">
        <v>173702.66094299979</v>
      </c>
      <c r="L1210" s="20">
        <v>-14743.448936000001</v>
      </c>
      <c r="M1210" s="20">
        <v>977.70214299999998</v>
      </c>
      <c r="N1210" s="20">
        <v>-8918.080496999999</v>
      </c>
      <c r="O1210" s="153">
        <v>-9697.3719369999999</v>
      </c>
      <c r="P1210" s="21">
        <v>-41.817236487419763</v>
      </c>
      <c r="Q1210" s="20">
        <v>76784.994200000001</v>
      </c>
      <c r="R1210" s="20">
        <v>59838.259012000002</v>
      </c>
      <c r="S1210" s="20">
        <v>412986.829035</v>
      </c>
      <c r="T1210" s="20">
        <v>713270.15812699997</v>
      </c>
      <c r="U1210" s="20">
        <v>1449230.9645509999</v>
      </c>
      <c r="V1210" s="20">
        <v>12182.291499999999</v>
      </c>
      <c r="W1210" s="20">
        <v>648454.07319599995</v>
      </c>
      <c r="X1210" s="20">
        <v>0</v>
      </c>
      <c r="Y1210" s="20">
        <v>648742.07319599995</v>
      </c>
      <c r="Z1210" s="20">
        <v>800488.89135499997</v>
      </c>
      <c r="AA1210" s="21">
        <v>3451.8871187795403</v>
      </c>
      <c r="AB1210" s="22">
        <v>3.979447711870393E-2</v>
      </c>
      <c r="AC1210" s="22">
        <v>-2.2216231090733899E-3</v>
      </c>
      <c r="AD1210" s="23">
        <v>-6.6913916236977693E-3</v>
      </c>
      <c r="AE1210" s="23">
        <v>-1.2114311693426636E-2</v>
      </c>
      <c r="AF1210" s="24">
        <v>-9.1214697245477954</v>
      </c>
      <c r="AG1210" s="27">
        <v>-0.36312092697708798</v>
      </c>
      <c r="AH1210" s="27">
        <v>0.63687907302291202</v>
      </c>
      <c r="AI1210" s="27">
        <v>0.51846668674310348</v>
      </c>
      <c r="AJ1210" s="27">
        <v>-18.53758552972425</v>
      </c>
      <c r="AK1210" s="27">
        <v>54.584773506956914</v>
      </c>
      <c r="AL1210" s="27">
        <v>72.946543735633099</v>
      </c>
      <c r="AM1210" s="27">
        <v>6.1196926975680359</v>
      </c>
      <c r="AN1210" s="23">
        <v>0.44764574389079032</v>
      </c>
      <c r="AO1210" s="23">
        <v>0</v>
      </c>
      <c r="AP1210" s="23">
        <v>0.81043232479824201</v>
      </c>
      <c r="AQ1210" s="24">
        <v>53.2</v>
      </c>
      <c r="AR1210" s="65" t="s">
        <v>77</v>
      </c>
      <c r="AS1210" s="157">
        <v>0.2</v>
      </c>
    </row>
    <row r="1211" spans="1:45" ht="18" customHeight="1" x14ac:dyDescent="0.25">
      <c r="A1211" s="16">
        <v>1210</v>
      </c>
      <c r="B1211" s="149" t="s">
        <v>1520</v>
      </c>
      <c r="C1211" s="149" t="s">
        <v>691</v>
      </c>
      <c r="D1211" s="4">
        <v>175.77919559999998</v>
      </c>
      <c r="E1211" s="151" t="s">
        <v>842</v>
      </c>
      <c r="F1211" s="151" t="s">
        <v>843</v>
      </c>
      <c r="G1211" s="4" t="s">
        <v>901</v>
      </c>
      <c r="H1211" s="70" t="s">
        <v>704</v>
      </c>
      <c r="I1211" s="20">
        <v>848424.34181300004</v>
      </c>
      <c r="J1211" s="20">
        <v>729521.93736500002</v>
      </c>
      <c r="K1211" s="20">
        <v>118902.40444800002</v>
      </c>
      <c r="L1211" s="20">
        <v>31216.898510999999</v>
      </c>
      <c r="M1211" s="20">
        <v>608.68807200000003</v>
      </c>
      <c r="N1211" s="20">
        <v>36674.351806999999</v>
      </c>
      <c r="O1211" s="153">
        <v>28778.647568</v>
      </c>
      <c r="P1211" s="21">
        <v>5795.7036407509877</v>
      </c>
      <c r="Q1211" s="20">
        <v>68024.877422000005</v>
      </c>
      <c r="R1211" s="20">
        <v>16669.430881</v>
      </c>
      <c r="S1211" s="20">
        <v>114382.12974999999</v>
      </c>
      <c r="T1211" s="20">
        <v>36852.859759999999</v>
      </c>
      <c r="U1211" s="20">
        <v>155014.68644399999</v>
      </c>
      <c r="V1211" s="20">
        <v>0</v>
      </c>
      <c r="W1211" s="20">
        <v>73856.424543999994</v>
      </c>
      <c r="X1211" s="20">
        <v>0</v>
      </c>
      <c r="Y1211" s="20">
        <v>77403.715544000006</v>
      </c>
      <c r="Z1211" s="20">
        <v>77610.9709</v>
      </c>
      <c r="AA1211" s="21">
        <v>15629.997398053856</v>
      </c>
      <c r="AB1211" s="22">
        <v>0.14014497060977432</v>
      </c>
      <c r="AC1211" s="22">
        <v>3.392011066832764E-2</v>
      </c>
      <c r="AD1211" s="23">
        <v>0.1856511033126946</v>
      </c>
      <c r="AE1211" s="23">
        <v>0.37080643669669644</v>
      </c>
      <c r="AF1211" s="24">
        <v>60.251471145963244</v>
      </c>
      <c r="AG1211" s="27">
        <v>0.5487092755465951</v>
      </c>
      <c r="AH1211" s="27">
        <v>1.548709275546595</v>
      </c>
      <c r="AI1211" s="27">
        <v>0.62766716117407817</v>
      </c>
      <c r="AJ1211" s="27">
        <v>20.935461517579892</v>
      </c>
      <c r="AK1211" s="27">
        <v>10.724340344479099</v>
      </c>
      <c r="AL1211" s="27">
        <v>50.897019092598022</v>
      </c>
      <c r="AM1211" s="27">
        <v>23.02194042303001</v>
      </c>
      <c r="AN1211" s="23">
        <v>0.49933149767691576</v>
      </c>
      <c r="AO1211" s="23">
        <v>0</v>
      </c>
      <c r="AP1211" s="23">
        <v>0.99732956109688364</v>
      </c>
      <c r="AQ1211" s="24">
        <v>96.4</v>
      </c>
      <c r="AR1211" s="65" t="s">
        <v>61</v>
      </c>
      <c r="AS1211" s="157">
        <v>0.5</v>
      </c>
    </row>
    <row r="1212" spans="1:45" ht="18" customHeight="1" x14ac:dyDescent="0.25">
      <c r="A1212" s="16">
        <v>1211</v>
      </c>
      <c r="B1212" s="149" t="s">
        <v>1521</v>
      </c>
      <c r="C1212" s="149" t="s">
        <v>691</v>
      </c>
      <c r="D1212" s="4">
        <v>55.000000000000007</v>
      </c>
      <c r="E1212" s="151" t="s">
        <v>795</v>
      </c>
      <c r="F1212" s="151" t="s">
        <v>852</v>
      </c>
      <c r="G1212" s="4" t="s">
        <v>850</v>
      </c>
      <c r="H1212" s="70" t="s">
        <v>704</v>
      </c>
      <c r="I1212" s="20">
        <v>81718.543728000004</v>
      </c>
      <c r="J1212" s="20">
        <v>83299.807356000005</v>
      </c>
      <c r="K1212" s="20">
        <v>-1581.2636280000024</v>
      </c>
      <c r="L1212" s="20">
        <v>-13136.353279999999</v>
      </c>
      <c r="M1212" s="20">
        <v>7494.4017940000003</v>
      </c>
      <c r="N1212" s="20">
        <v>-12834.817758999998</v>
      </c>
      <c r="O1212" s="153">
        <v>-20329.219552999999</v>
      </c>
      <c r="P1212" s="21">
        <v>-406.58439105999997</v>
      </c>
      <c r="Q1212" s="20">
        <v>84474.629654000004</v>
      </c>
      <c r="R1212" s="20">
        <v>34637.041226000001</v>
      </c>
      <c r="S1212" s="20">
        <v>212826.55967300001</v>
      </c>
      <c r="T1212" s="20">
        <v>195961.77563600001</v>
      </c>
      <c r="U1212" s="20">
        <v>538586.29707600002</v>
      </c>
      <c r="V1212" s="20">
        <v>72809.634093000001</v>
      </c>
      <c r="W1212" s="20">
        <v>212281.34807499999</v>
      </c>
      <c r="X1212" s="20">
        <v>0</v>
      </c>
      <c r="Y1212" s="20">
        <v>212281.34807499999</v>
      </c>
      <c r="Z1212" s="20">
        <v>326304.94900099997</v>
      </c>
      <c r="AA1212" s="21">
        <v>6526.0989800200005</v>
      </c>
      <c r="AB1212" s="22">
        <v>-1.9350120007806736E-2</v>
      </c>
      <c r="AC1212" s="22">
        <v>-0.2487711922604221</v>
      </c>
      <c r="AD1212" s="23">
        <v>-3.7745519452254725E-2</v>
      </c>
      <c r="AE1212" s="23">
        <v>-6.2301290909742527E-2</v>
      </c>
      <c r="AF1212" s="24">
        <v>-1.7125873567754963</v>
      </c>
      <c r="AG1212" s="27">
        <v>2.5683443361561738E-3</v>
      </c>
      <c r="AH1212" s="27">
        <v>1.0025683443361562</v>
      </c>
      <c r="AI1212" s="27">
        <v>0.60463121787625296</v>
      </c>
      <c r="AJ1212" s="27">
        <v>149.88408909084961</v>
      </c>
      <c r="AK1212" s="27">
        <v>0.9860926019704146</v>
      </c>
      <c r="AL1212" s="27">
        <v>2.3592818796155912</v>
      </c>
      <c r="AM1212" s="27">
        <v>0.41701267230703509</v>
      </c>
      <c r="AN1212" s="23">
        <v>0.39414546791754884</v>
      </c>
      <c r="AO1212" s="23">
        <v>0</v>
      </c>
      <c r="AP1212" s="23">
        <v>0.65056122723516963</v>
      </c>
      <c r="AQ1212" s="24">
        <v>57.599999999999994</v>
      </c>
      <c r="AR1212" s="65" t="s">
        <v>75</v>
      </c>
      <c r="AS1212" s="157">
        <v>0.2</v>
      </c>
    </row>
    <row r="1213" spans="1:45" ht="18" customHeight="1" x14ac:dyDescent="0.25">
      <c r="A1213" s="16">
        <v>1212</v>
      </c>
      <c r="B1213" s="149" t="s">
        <v>1522</v>
      </c>
      <c r="C1213" s="149" t="s">
        <v>691</v>
      </c>
      <c r="D1213" s="4">
        <v>10913.689685400001</v>
      </c>
      <c r="E1213" s="151" t="s">
        <v>874</v>
      </c>
      <c r="F1213" s="151" t="s">
        <v>875</v>
      </c>
      <c r="G1213" s="4" t="s">
        <v>873</v>
      </c>
      <c r="H1213" s="70" t="s">
        <v>709</v>
      </c>
      <c r="I1213" s="20">
        <v>39338448.163107999</v>
      </c>
      <c r="J1213" s="20">
        <v>34405049.587649003</v>
      </c>
      <c r="K1213" s="20">
        <v>4933398.5754589988</v>
      </c>
      <c r="L1213" s="20">
        <v>4444746.2442779997</v>
      </c>
      <c r="M1213" s="20">
        <v>2734328.9696809999</v>
      </c>
      <c r="N1213" s="20">
        <v>2317418.3354969998</v>
      </c>
      <c r="O1213" s="153">
        <v>-605485.84388399997</v>
      </c>
      <c r="P1213" s="21">
        <v>-290.97306160026909</v>
      </c>
      <c r="Q1213" s="20">
        <v>2903548.394905</v>
      </c>
      <c r="R1213" s="20">
        <v>8410512.8908849992</v>
      </c>
      <c r="S1213" s="20">
        <v>18376946.046689998</v>
      </c>
      <c r="T1213" s="20">
        <v>56503473.459968001</v>
      </c>
      <c r="U1213" s="20">
        <v>77446214.894336998</v>
      </c>
      <c r="V1213" s="20">
        <v>5473408.1544110002</v>
      </c>
      <c r="W1213" s="20">
        <v>11303469.857347</v>
      </c>
      <c r="X1213" s="20">
        <v>55671143.786388002</v>
      </c>
      <c r="Y1213" s="20">
        <v>67353569.009650007</v>
      </c>
      <c r="Z1213" s="20">
        <v>10092645.884687001</v>
      </c>
      <c r="AA1213" s="21">
        <v>4850.1349823090968</v>
      </c>
      <c r="AB1213" s="22">
        <v>0.12540907956012334</v>
      </c>
      <c r="AC1213" s="22">
        <v>-1.5391706387946203E-2</v>
      </c>
      <c r="AD1213" s="23">
        <v>-7.8181463704854876E-3</v>
      </c>
      <c r="AE1213" s="23">
        <v>-5.9992776007594728E-2</v>
      </c>
      <c r="AF1213" s="24">
        <v>0.84752725849492827</v>
      </c>
      <c r="AG1213" s="27">
        <v>0.62577918803803401</v>
      </c>
      <c r="AH1213" s="27">
        <v>1.6257791880380339</v>
      </c>
      <c r="AI1213" s="27">
        <v>1.3689068796629416</v>
      </c>
      <c r="AJ1213" s="27">
        <v>5.5614025000007601</v>
      </c>
      <c r="AK1213" s="27">
        <v>11.849311569258237</v>
      </c>
      <c r="AL1213" s="27">
        <v>4.6772947944401277</v>
      </c>
      <c r="AM1213" s="27">
        <v>0.69621291850276767</v>
      </c>
      <c r="AN1213" s="23">
        <v>0.86968187020557686</v>
      </c>
      <c r="AO1213" s="23">
        <v>5.516010808509062</v>
      </c>
      <c r="AP1213" s="23">
        <v>6.6735293974637271</v>
      </c>
      <c r="AQ1213" s="24">
        <v>46</v>
      </c>
      <c r="AR1213" s="65" t="s">
        <v>78</v>
      </c>
      <c r="AS1213" s="157">
        <v>0.2</v>
      </c>
    </row>
    <row r="1214" spans="1:45" ht="18" customHeight="1" x14ac:dyDescent="0.25">
      <c r="A1214" s="16">
        <v>1213</v>
      </c>
      <c r="B1214" s="149" t="s">
        <v>1523</v>
      </c>
      <c r="C1214" s="149" t="s">
        <v>691</v>
      </c>
      <c r="D1214" s="4">
        <v>153.85000000000002</v>
      </c>
      <c r="E1214" s="151" t="s">
        <v>844</v>
      </c>
      <c r="F1214" s="151" t="s">
        <v>845</v>
      </c>
      <c r="G1214" s="4" t="s">
        <v>904</v>
      </c>
      <c r="H1214" s="70" t="s">
        <v>704</v>
      </c>
      <c r="I1214" s="20">
        <v>110026.718171</v>
      </c>
      <c r="J1214" s="20">
        <v>107125.037039</v>
      </c>
      <c r="K1214" s="20">
        <v>2901.6811319999952</v>
      </c>
      <c r="L1214" s="20">
        <v>-24438.872293</v>
      </c>
      <c r="M1214" s="20">
        <v>5311.6469360000001</v>
      </c>
      <c r="N1214" s="20">
        <v>-42603.619035000003</v>
      </c>
      <c r="O1214" s="153">
        <v>-46006.091175000001</v>
      </c>
      <c r="P1214" s="21">
        <v>-2541.7729930939227</v>
      </c>
      <c r="Q1214" s="20">
        <v>643618.70457199996</v>
      </c>
      <c r="R1214" s="20">
        <v>77443.619978999996</v>
      </c>
      <c r="S1214" s="20">
        <v>988046.16028399998</v>
      </c>
      <c r="T1214" s="20">
        <v>145712.01678999999</v>
      </c>
      <c r="U1214" s="20">
        <v>1206386.1317360001</v>
      </c>
      <c r="V1214" s="20">
        <v>293637.19518799998</v>
      </c>
      <c r="W1214" s="20">
        <v>849203.67437499994</v>
      </c>
      <c r="X1214" s="20">
        <v>86592.723186000003</v>
      </c>
      <c r="Y1214" s="20">
        <v>935796.39756099996</v>
      </c>
      <c r="Z1214" s="20">
        <v>270589.73417499999</v>
      </c>
      <c r="AA1214" s="21">
        <v>14949.70907044199</v>
      </c>
      <c r="AB1214" s="22">
        <v>2.6372513696993991E-2</v>
      </c>
      <c r="AC1214" s="22">
        <v>-0.4181356305065721</v>
      </c>
      <c r="AD1214" s="23">
        <v>-3.8135460914820729E-2</v>
      </c>
      <c r="AE1214" s="23">
        <v>-0.17002156905644553</v>
      </c>
      <c r="AF1214" s="24">
        <v>-8.0207927123791798</v>
      </c>
      <c r="AG1214" s="27">
        <v>0.16349727409173759</v>
      </c>
      <c r="AH1214" s="27">
        <v>1.1634972740917375</v>
      </c>
      <c r="AI1214" s="27">
        <v>0.4055887487362711</v>
      </c>
      <c r="AJ1214" s="27">
        <v>0.79245713191215528</v>
      </c>
      <c r="AK1214" s="27">
        <v>0.16644177100203619</v>
      </c>
      <c r="AL1214" s="27">
        <v>1.4207331501398748</v>
      </c>
      <c r="AM1214" s="27">
        <v>0.75509707843499541</v>
      </c>
      <c r="AN1214" s="23">
        <v>0.77570221751006108</v>
      </c>
      <c r="AO1214" s="23">
        <v>0.32001481301577173</v>
      </c>
      <c r="AP1214" s="23">
        <v>3.458358833952611</v>
      </c>
      <c r="AQ1214" s="24">
        <v>44</v>
      </c>
      <c r="AR1214" s="65" t="s">
        <v>80</v>
      </c>
      <c r="AS1214" s="157">
        <v>0</v>
      </c>
    </row>
    <row r="1215" spans="1:45" ht="18" customHeight="1" x14ac:dyDescent="0.25">
      <c r="A1215" s="16">
        <v>1214</v>
      </c>
      <c r="B1215" s="149" t="s">
        <v>1524</v>
      </c>
      <c r="C1215" s="149" t="s">
        <v>691</v>
      </c>
      <c r="D1215" s="4">
        <v>25.2</v>
      </c>
      <c r="E1215" s="151" t="s">
        <v>844</v>
      </c>
      <c r="F1215" s="151" t="s">
        <v>845</v>
      </c>
      <c r="G1215" s="4" t="s">
        <v>904</v>
      </c>
      <c r="H1215" s="70" t="s">
        <v>704</v>
      </c>
      <c r="I1215" s="20">
        <v>1056.054975</v>
      </c>
      <c r="J1215" s="20">
        <v>891.74041599999998</v>
      </c>
      <c r="K1215" s="20">
        <v>164.314559</v>
      </c>
      <c r="L1215" s="20">
        <v>-6324.3073969999996</v>
      </c>
      <c r="M1215" s="20">
        <v>0</v>
      </c>
      <c r="N1215" s="20">
        <v>-6465.4223650000004</v>
      </c>
      <c r="O1215" s="153">
        <v>-6465.4223650000004</v>
      </c>
      <c r="P1215" s="21">
        <v>-1616.3555912500001</v>
      </c>
      <c r="Q1215" s="20">
        <v>1674.0187410000001</v>
      </c>
      <c r="R1215" s="20">
        <v>0</v>
      </c>
      <c r="S1215" s="20">
        <v>2864.4057939999998</v>
      </c>
      <c r="T1215" s="20">
        <v>3526.6650169999998</v>
      </c>
      <c r="U1215" s="20">
        <v>6423.018051</v>
      </c>
      <c r="V1215" s="20">
        <v>0</v>
      </c>
      <c r="W1215" s="20">
        <v>16814.920041000001</v>
      </c>
      <c r="X1215" s="20">
        <v>0</v>
      </c>
      <c r="Y1215" s="20">
        <v>16814.920041000001</v>
      </c>
      <c r="Z1215" s="20">
        <v>-10391.90199</v>
      </c>
      <c r="AA1215" s="21">
        <v>-2597.9754975000001</v>
      </c>
      <c r="AB1215" s="22">
        <v>0.15559280803539607</v>
      </c>
      <c r="AC1215" s="22">
        <v>-6.1222403360203863</v>
      </c>
      <c r="AD1215" s="23">
        <v>-1.0066019297568995</v>
      </c>
      <c r="AE1215" s="23">
        <v>0.62215967502595737</v>
      </c>
      <c r="AF1215" s="24">
        <v>0</v>
      </c>
      <c r="AG1215" s="27">
        <v>-0.82965094172225096</v>
      </c>
      <c r="AH1215" s="27">
        <v>0.17034905827774907</v>
      </c>
      <c r="AI1215" s="27">
        <v>7.0793500658787908E-2</v>
      </c>
      <c r="AJ1215" s="27">
        <v>-7.5700075015306345E-2</v>
      </c>
      <c r="AK1215" s="27">
        <v>0.53269440428564474</v>
      </c>
      <c r="AL1215" s="27">
        <v>100</v>
      </c>
      <c r="AM1215" s="27">
        <v>0.29944862069671307</v>
      </c>
      <c r="AN1215" s="23">
        <v>2.6179157379733793</v>
      </c>
      <c r="AO1215" s="23">
        <v>0</v>
      </c>
      <c r="AP1215" s="23">
        <v>-1.6180791598285658</v>
      </c>
      <c r="AQ1215" s="24">
        <v>40.799999999999997</v>
      </c>
      <c r="AR1215" s="65" t="s">
        <v>80</v>
      </c>
      <c r="AS1215" s="157">
        <v>0</v>
      </c>
    </row>
    <row r="1216" spans="1:45" ht="18" customHeight="1" x14ac:dyDescent="0.25">
      <c r="A1216" s="16">
        <v>1215</v>
      </c>
      <c r="B1216" s="149" t="s">
        <v>1525</v>
      </c>
      <c r="C1216" s="149" t="s">
        <v>691</v>
      </c>
      <c r="D1216" s="4">
        <v>137.5</v>
      </c>
      <c r="E1216" s="151" t="s">
        <v>833</v>
      </c>
      <c r="F1216" s="151" t="s">
        <v>834</v>
      </c>
      <c r="G1216" s="4" t="s">
        <v>836</v>
      </c>
      <c r="H1216" s="70" t="s">
        <v>704</v>
      </c>
      <c r="I1216" s="20">
        <v>571579.92024699994</v>
      </c>
      <c r="J1216" s="20">
        <v>464698.49977699999</v>
      </c>
      <c r="K1216" s="20">
        <v>106881.42047</v>
      </c>
      <c r="L1216" s="20">
        <v>38890.588543999998</v>
      </c>
      <c r="M1216" s="20">
        <v>4343.3034150000003</v>
      </c>
      <c r="N1216" s="20">
        <v>50222.599990000002</v>
      </c>
      <c r="O1216" s="153">
        <v>34901.74437</v>
      </c>
      <c r="P1216" s="21">
        <v>1269.1543407272727</v>
      </c>
      <c r="Q1216" s="20">
        <v>64052.438913999998</v>
      </c>
      <c r="R1216" s="20">
        <v>63370.406852</v>
      </c>
      <c r="S1216" s="20">
        <v>240704.85831800001</v>
      </c>
      <c r="T1216" s="20">
        <v>102259.450946</v>
      </c>
      <c r="U1216" s="20">
        <v>620437.20460599998</v>
      </c>
      <c r="V1216" s="20">
        <v>119141.50513999999</v>
      </c>
      <c r="W1216" s="20">
        <v>169773.97834199999</v>
      </c>
      <c r="X1216" s="20">
        <v>5079</v>
      </c>
      <c r="Y1216" s="20">
        <v>246436.71262000001</v>
      </c>
      <c r="Z1216" s="20">
        <v>374000.49198599998</v>
      </c>
      <c r="AA1216" s="21">
        <v>13600.0178904</v>
      </c>
      <c r="AB1216" s="22">
        <v>0.1869929587866081</v>
      </c>
      <c r="AC1216" s="22">
        <v>6.1061879771629697E-2</v>
      </c>
      <c r="AD1216" s="23">
        <v>5.6253467894730569E-2</v>
      </c>
      <c r="AE1216" s="23">
        <v>9.3320049352519252E-2</v>
      </c>
      <c r="AF1216" s="24">
        <v>11.563226233873417</v>
      </c>
      <c r="AG1216" s="27">
        <v>0.41779594652081381</v>
      </c>
      <c r="AH1216" s="27">
        <v>1.4177959465208139</v>
      </c>
      <c r="AI1216" s="27">
        <v>1.0405152846695023</v>
      </c>
      <c r="AJ1216" s="27">
        <v>8.0582663071485658</v>
      </c>
      <c r="AK1216" s="27">
        <v>7.2549696413734903</v>
      </c>
      <c r="AL1216" s="27">
        <v>9.0196662549746698</v>
      </c>
      <c r="AM1216" s="27">
        <v>5.5895070329375551</v>
      </c>
      <c r="AN1216" s="23">
        <v>0.39719847680072023</v>
      </c>
      <c r="AO1216" s="23">
        <v>1.3580196039394844E-2</v>
      </c>
      <c r="AP1216" s="23">
        <v>0.65892082470636137</v>
      </c>
      <c r="AQ1216" s="24">
        <v>94.8</v>
      </c>
      <c r="AR1216" s="65" t="s">
        <v>61</v>
      </c>
      <c r="AS1216" s="157">
        <v>0.5</v>
      </c>
    </row>
    <row r="1217" spans="1:45" ht="18" customHeight="1" x14ac:dyDescent="0.25">
      <c r="A1217" s="16">
        <v>1216</v>
      </c>
      <c r="B1217" s="149" t="s">
        <v>1526</v>
      </c>
      <c r="C1217" s="149" t="s">
        <v>691</v>
      </c>
      <c r="D1217" s="4">
        <v>8.662471</v>
      </c>
      <c r="E1217" s="151" t="s">
        <v>829</v>
      </c>
      <c r="F1217" s="151" t="s">
        <v>857</v>
      </c>
      <c r="G1217" s="4" t="s">
        <v>858</v>
      </c>
      <c r="H1217" s="70" t="s">
        <v>704</v>
      </c>
      <c r="I1217" s="20">
        <v>10012.508803000001</v>
      </c>
      <c r="J1217" s="20">
        <v>8898.8527809999996</v>
      </c>
      <c r="K1217" s="20">
        <v>1113.6560219999992</v>
      </c>
      <c r="L1217" s="20">
        <v>-22318.353181999999</v>
      </c>
      <c r="M1217" s="20">
        <v>1113.7629910000001</v>
      </c>
      <c r="N1217" s="20">
        <v>-23408.577454999999</v>
      </c>
      <c r="O1217" s="153">
        <v>-24522.340445999998</v>
      </c>
      <c r="P1217" s="21">
        <v>-1415.4356445175979</v>
      </c>
      <c r="Q1217" s="20">
        <v>140.877962</v>
      </c>
      <c r="R1217" s="20">
        <v>16208.225725</v>
      </c>
      <c r="S1217" s="20">
        <v>111324.40158200001</v>
      </c>
      <c r="T1217" s="20">
        <v>2935.0361109999999</v>
      </c>
      <c r="U1217" s="20">
        <v>166205.587757</v>
      </c>
      <c r="V1217" s="20">
        <v>0</v>
      </c>
      <c r="W1217" s="20">
        <v>7960.6259120000004</v>
      </c>
      <c r="X1217" s="20">
        <v>0</v>
      </c>
      <c r="Y1217" s="20">
        <v>7960.6259120000004</v>
      </c>
      <c r="Z1217" s="20">
        <v>158244.96184500001</v>
      </c>
      <c r="AA1217" s="21">
        <v>9133.9389098676347</v>
      </c>
      <c r="AB1217" s="22">
        <v>0.11122647119833939</v>
      </c>
      <c r="AC1217" s="22">
        <v>-2.4491704255633198</v>
      </c>
      <c r="AD1217" s="23">
        <v>-0.14754221429578382</v>
      </c>
      <c r="AE1217" s="23">
        <v>-0.15496443084247752</v>
      </c>
      <c r="AF1217" s="24">
        <v>-21.017557275792079</v>
      </c>
      <c r="AG1217" s="27">
        <v>12.984377963821597</v>
      </c>
      <c r="AH1217" s="27">
        <v>13.984377963821597</v>
      </c>
      <c r="AI1217" s="27">
        <v>13.966681118930589</v>
      </c>
      <c r="AJ1217" s="27">
        <v>9.6866709232507286E-2</v>
      </c>
      <c r="AK1217" s="27">
        <v>63.167103318828531</v>
      </c>
      <c r="AL1217" s="27">
        <v>0.61774243355683522</v>
      </c>
      <c r="AM1217" s="27">
        <v>3.4113749965374791</v>
      </c>
      <c r="AN1217" s="23">
        <v>4.7896259201819322E-2</v>
      </c>
      <c r="AO1217" s="23">
        <v>0</v>
      </c>
      <c r="AP1217" s="23">
        <v>5.0305714755060481E-2</v>
      </c>
      <c r="AQ1217" s="24">
        <v>63.2</v>
      </c>
      <c r="AR1217" s="65" t="s">
        <v>73</v>
      </c>
      <c r="AS1217" s="157">
        <v>0.3</v>
      </c>
    </row>
    <row r="1218" spans="1:45" ht="18" customHeight="1" x14ac:dyDescent="0.25">
      <c r="A1218" s="16">
        <v>1217</v>
      </c>
      <c r="B1218" s="149" t="s">
        <v>1527</v>
      </c>
      <c r="C1218" s="149" t="s">
        <v>691</v>
      </c>
      <c r="D1218" s="4">
        <v>73.8</v>
      </c>
      <c r="E1218" s="151" t="s">
        <v>874</v>
      </c>
      <c r="F1218" s="151" t="s">
        <v>878</v>
      </c>
      <c r="G1218" s="4" t="s">
        <v>873</v>
      </c>
      <c r="H1218" s="70" t="s">
        <v>704</v>
      </c>
      <c r="I1218" s="20">
        <v>317741.77362300002</v>
      </c>
      <c r="J1218" s="20">
        <v>208963.21303300001</v>
      </c>
      <c r="K1218" s="20">
        <v>108778.56058999999</v>
      </c>
      <c r="L1218" s="20">
        <v>6586.8807070000003</v>
      </c>
      <c r="M1218" s="20">
        <v>0</v>
      </c>
      <c r="N1218" s="20">
        <v>8264.3403089999993</v>
      </c>
      <c r="O1218" s="153">
        <v>6570.8122469999998</v>
      </c>
      <c r="P1218" s="21">
        <v>730.09024966666664</v>
      </c>
      <c r="Q1218" s="20">
        <v>6582.3020500000002</v>
      </c>
      <c r="R1218" s="20">
        <v>1939.737314</v>
      </c>
      <c r="S1218" s="20">
        <v>65379.535444000001</v>
      </c>
      <c r="T1218" s="20">
        <v>100461.17677799999</v>
      </c>
      <c r="U1218" s="20">
        <v>191460.41609799999</v>
      </c>
      <c r="V1218" s="20">
        <v>0</v>
      </c>
      <c r="W1218" s="20">
        <v>66583.928723000005</v>
      </c>
      <c r="X1218" s="20">
        <v>0</v>
      </c>
      <c r="Y1218" s="20">
        <v>66583.928723000005</v>
      </c>
      <c r="Z1218" s="20">
        <v>124876.487375</v>
      </c>
      <c r="AA1218" s="21">
        <v>13875.165263888888</v>
      </c>
      <c r="AB1218" s="22">
        <v>0.34234894376546643</v>
      </c>
      <c r="AC1218" s="22">
        <v>2.0679724205216576E-2</v>
      </c>
      <c r="AD1218" s="23">
        <v>3.4319429472234597E-2</v>
      </c>
      <c r="AE1218" s="23">
        <v>5.2618490358942165E-2</v>
      </c>
      <c r="AF1218" s="24">
        <v>100</v>
      </c>
      <c r="AG1218" s="27">
        <v>-1.8088348075861908E-2</v>
      </c>
      <c r="AH1218" s="27">
        <v>0.9819116519241381</v>
      </c>
      <c r="AI1218" s="27">
        <v>0.88305443252839699</v>
      </c>
      <c r="AJ1218" s="27">
        <v>-263.8189527982239</v>
      </c>
      <c r="AK1218" s="27">
        <v>31.746220614868321</v>
      </c>
      <c r="AL1218" s="27">
        <v>163.80659965125568</v>
      </c>
      <c r="AM1218" s="27">
        <v>3.1628314918622609</v>
      </c>
      <c r="AN1218" s="23">
        <v>0.34776864105904104</v>
      </c>
      <c r="AO1218" s="23">
        <v>0</v>
      </c>
      <c r="AP1218" s="23">
        <v>0.53319828354116539</v>
      </c>
      <c r="AQ1218" s="24">
        <v>70.8</v>
      </c>
      <c r="AR1218" s="65" t="s">
        <v>68</v>
      </c>
      <c r="AS1218" s="157">
        <v>0.3</v>
      </c>
    </row>
    <row r="1219" spans="1:45" ht="18" customHeight="1" x14ac:dyDescent="0.25">
      <c r="A1219" s="16">
        <v>1218</v>
      </c>
      <c r="B1219" s="149" t="s">
        <v>1528</v>
      </c>
      <c r="C1219" s="149" t="s">
        <v>691</v>
      </c>
      <c r="D1219" s="4">
        <v>9.1999999999999993</v>
      </c>
      <c r="E1219" s="151" t="s">
        <v>844</v>
      </c>
      <c r="F1219" s="151" t="s">
        <v>856</v>
      </c>
      <c r="G1219" s="4" t="s">
        <v>862</v>
      </c>
      <c r="H1219" s="70" t="s">
        <v>704</v>
      </c>
      <c r="I1219" s="20">
        <v>305218.56083099998</v>
      </c>
      <c r="J1219" s="20">
        <v>264763.91370700003</v>
      </c>
      <c r="K1219" s="20">
        <v>40454.647124000003</v>
      </c>
      <c r="L1219" s="20">
        <v>8909.4490609999993</v>
      </c>
      <c r="M1219" s="20">
        <v>85.839414000000005</v>
      </c>
      <c r="N1219" s="20">
        <v>6617.5514549999998</v>
      </c>
      <c r="O1219" s="153">
        <v>4155.6493399999999</v>
      </c>
      <c r="P1219" s="21">
        <v>2077.82467</v>
      </c>
      <c r="Q1219" s="20">
        <v>13271.760376</v>
      </c>
      <c r="R1219" s="20">
        <v>46605.912579999997</v>
      </c>
      <c r="S1219" s="20">
        <v>66803.370806999999</v>
      </c>
      <c r="T1219" s="20">
        <v>7973.2621799999997</v>
      </c>
      <c r="U1219" s="20">
        <v>93241.632945999998</v>
      </c>
      <c r="V1219" s="20">
        <v>3000</v>
      </c>
      <c r="W1219" s="20">
        <v>53780.476462999999</v>
      </c>
      <c r="X1219" s="20">
        <v>0</v>
      </c>
      <c r="Y1219" s="20">
        <v>68604.568717000002</v>
      </c>
      <c r="Z1219" s="20">
        <v>24637.064229</v>
      </c>
      <c r="AA1219" s="21">
        <v>12318.5321145</v>
      </c>
      <c r="AB1219" s="22">
        <v>0.13254320777169187</v>
      </c>
      <c r="AC1219" s="22">
        <v>1.3615323159527607E-2</v>
      </c>
      <c r="AD1219" s="23">
        <v>4.4568603194741395E-2</v>
      </c>
      <c r="AE1219" s="23">
        <v>0.1686746968459186</v>
      </c>
      <c r="AF1219" s="24">
        <v>77.092225431548258</v>
      </c>
      <c r="AG1219" s="27">
        <v>0.2421491068968033</v>
      </c>
      <c r="AH1219" s="27">
        <v>1.2421491068968034</v>
      </c>
      <c r="AI1219" s="27">
        <v>0.99537255806628611</v>
      </c>
      <c r="AJ1219" s="27">
        <v>23.437075719778257</v>
      </c>
      <c r="AK1219" s="27">
        <v>19.949419384167459</v>
      </c>
      <c r="AL1219" s="27">
        <v>6.5489236007788953</v>
      </c>
      <c r="AM1219" s="27">
        <v>38.280261446388309</v>
      </c>
      <c r="AN1219" s="23">
        <v>0.73577184943480867</v>
      </c>
      <c r="AO1219" s="23">
        <v>0</v>
      </c>
      <c r="AP1219" s="23">
        <v>2.7846081042499522</v>
      </c>
      <c r="AQ1219" s="24">
        <v>60</v>
      </c>
      <c r="AR1219" s="65" t="s">
        <v>73</v>
      </c>
      <c r="AS1219" s="157">
        <v>0.3</v>
      </c>
    </row>
    <row r="1220" spans="1:45" ht="18" customHeight="1" x14ac:dyDescent="0.25">
      <c r="A1220" s="16">
        <v>1219</v>
      </c>
      <c r="B1220" s="149" t="s">
        <v>1529</v>
      </c>
      <c r="C1220" s="149" t="s">
        <v>691</v>
      </c>
      <c r="D1220" s="4">
        <v>50</v>
      </c>
      <c r="E1220" s="151" t="s">
        <v>795</v>
      </c>
      <c r="F1220" s="151" t="s">
        <v>852</v>
      </c>
      <c r="G1220" s="4" t="s">
        <v>850</v>
      </c>
      <c r="H1220" s="70" t="s">
        <v>704</v>
      </c>
      <c r="I1220" s="20">
        <v>19361.259533</v>
      </c>
      <c r="J1220" s="20">
        <v>13951.095346</v>
      </c>
      <c r="K1220" s="20">
        <v>5410.1641869999994</v>
      </c>
      <c r="L1220" s="20">
        <v>-3226.8195070000002</v>
      </c>
      <c r="M1220" s="20">
        <v>0</v>
      </c>
      <c r="N1220" s="20">
        <v>2184.597221</v>
      </c>
      <c r="O1220" s="153">
        <v>1752.1458500000001</v>
      </c>
      <c r="P1220" s="21">
        <v>175.214585</v>
      </c>
      <c r="Q1220" s="20">
        <v>7828.7747250000002</v>
      </c>
      <c r="R1220" s="20">
        <v>3131.1818629999998</v>
      </c>
      <c r="S1220" s="20">
        <v>45658.185038000003</v>
      </c>
      <c r="T1220" s="20">
        <v>44233.846098000002</v>
      </c>
      <c r="U1220" s="20">
        <v>144140.73757600001</v>
      </c>
      <c r="V1220" s="20">
        <v>0</v>
      </c>
      <c r="W1220" s="20">
        <v>43840.874154999998</v>
      </c>
      <c r="X1220" s="20">
        <v>0</v>
      </c>
      <c r="Y1220" s="20">
        <v>46483.116802999997</v>
      </c>
      <c r="Z1220" s="20">
        <v>97657.620773000002</v>
      </c>
      <c r="AA1220" s="21">
        <v>9765.7620772999999</v>
      </c>
      <c r="AB1220" s="22">
        <v>0.27943245003140049</v>
      </c>
      <c r="AC1220" s="22">
        <v>9.049751370842285E-2</v>
      </c>
      <c r="AD1220" s="23">
        <v>1.2155799113183803E-2</v>
      </c>
      <c r="AE1220" s="23">
        <v>1.7941721661157106E-2</v>
      </c>
      <c r="AF1220" s="24">
        <v>100</v>
      </c>
      <c r="AG1220" s="27">
        <v>4.1452432644816309E-2</v>
      </c>
      <c r="AH1220" s="27">
        <v>1.0414524326448162</v>
      </c>
      <c r="AI1220" s="27">
        <v>0.86287992751361697</v>
      </c>
      <c r="AJ1220" s="27">
        <v>10.653796064346762</v>
      </c>
      <c r="AK1220" s="27">
        <v>1.7820279463974484</v>
      </c>
      <c r="AL1220" s="27">
        <v>6.1833711295356979</v>
      </c>
      <c r="AM1220" s="27">
        <v>0.43770237591606137</v>
      </c>
      <c r="AN1220" s="23">
        <v>0.32248424411239873</v>
      </c>
      <c r="AO1220" s="23">
        <v>0</v>
      </c>
      <c r="AP1220" s="23">
        <v>0.47598043486076275</v>
      </c>
      <c r="AQ1220" s="24">
        <v>76.400000000000006</v>
      </c>
      <c r="AR1220" s="65" t="s">
        <v>66</v>
      </c>
      <c r="AS1220" s="157">
        <v>0.5</v>
      </c>
    </row>
    <row r="1221" spans="1:45" ht="18" customHeight="1" x14ac:dyDescent="0.25">
      <c r="A1221" s="16">
        <v>1220</v>
      </c>
      <c r="B1221" s="149" t="s">
        <v>1530</v>
      </c>
      <c r="C1221" s="149" t="s">
        <v>691</v>
      </c>
      <c r="D1221" s="4">
        <v>23.759999999999998</v>
      </c>
      <c r="E1221" s="151" t="s">
        <v>844</v>
      </c>
      <c r="F1221" s="151" t="s">
        <v>879</v>
      </c>
      <c r="G1221" s="4" t="s">
        <v>880</v>
      </c>
      <c r="H1221" s="70" t="s">
        <v>704</v>
      </c>
      <c r="I1221" s="20">
        <v>97712.403516000006</v>
      </c>
      <c r="J1221" s="20">
        <v>77295.349447000001</v>
      </c>
      <c r="K1221" s="20">
        <v>20417.054068999998</v>
      </c>
      <c r="L1221" s="20">
        <v>2454.4794390000002</v>
      </c>
      <c r="M1221" s="20">
        <v>0</v>
      </c>
      <c r="N1221" s="20">
        <v>5181.87943</v>
      </c>
      <c r="O1221" s="153">
        <v>4050.2232880000001</v>
      </c>
      <c r="P1221" s="21">
        <v>2250.1240488888889</v>
      </c>
      <c r="Q1221" s="20">
        <v>2974.1146399999998</v>
      </c>
      <c r="R1221" s="20">
        <v>43545.509576999997</v>
      </c>
      <c r="S1221" s="20">
        <v>77572.466837</v>
      </c>
      <c r="T1221" s="20">
        <v>4657.8018169999996</v>
      </c>
      <c r="U1221" s="20">
        <v>84486.109085999997</v>
      </c>
      <c r="V1221" s="20">
        <v>0</v>
      </c>
      <c r="W1221" s="20">
        <v>37611.987067000002</v>
      </c>
      <c r="X1221" s="20">
        <v>0</v>
      </c>
      <c r="Y1221" s="20">
        <v>38299.286951000002</v>
      </c>
      <c r="Z1221" s="20">
        <v>46186.822135000002</v>
      </c>
      <c r="AA1221" s="21">
        <v>25659.345630555556</v>
      </c>
      <c r="AB1221" s="22">
        <v>0.20895048462968971</v>
      </c>
      <c r="AC1221" s="22">
        <v>4.1450451961677438E-2</v>
      </c>
      <c r="AD1221" s="23">
        <v>4.7939517298366784E-2</v>
      </c>
      <c r="AE1221" s="23">
        <v>8.7692183631113543E-2</v>
      </c>
      <c r="AF1221" s="24">
        <v>100</v>
      </c>
      <c r="AG1221" s="27">
        <v>1.0624400061293362</v>
      </c>
      <c r="AH1221" s="27">
        <v>2.0624400061293362</v>
      </c>
      <c r="AI1221" s="27">
        <v>1.9833664215643392</v>
      </c>
      <c r="AJ1221" s="27">
        <v>2.4452259852334604</v>
      </c>
      <c r="AK1221" s="27">
        <v>25.989364501094016</v>
      </c>
      <c r="AL1221" s="27">
        <v>2.2439145727119945</v>
      </c>
      <c r="AM1221" s="27">
        <v>20.978222636989454</v>
      </c>
      <c r="AN1221" s="23">
        <v>0.45332052056053901</v>
      </c>
      <c r="AO1221" s="23">
        <v>0</v>
      </c>
      <c r="AP1221" s="23">
        <v>0.82922541929935267</v>
      </c>
      <c r="AQ1221" s="24">
        <v>72.400000000000006</v>
      </c>
      <c r="AR1221" s="65" t="s">
        <v>68</v>
      </c>
      <c r="AS1221" s="157">
        <v>0.3</v>
      </c>
    </row>
    <row r="1222" spans="1:45" ht="18" customHeight="1" x14ac:dyDescent="0.25">
      <c r="A1222" s="16">
        <v>1221</v>
      </c>
      <c r="B1222" s="149" t="s">
        <v>1531</v>
      </c>
      <c r="C1222" s="149" t="s">
        <v>691</v>
      </c>
      <c r="D1222" s="4">
        <v>21.736000000000004</v>
      </c>
      <c r="E1222" s="151" t="s">
        <v>844</v>
      </c>
      <c r="F1222" s="151" t="s">
        <v>879</v>
      </c>
      <c r="G1222" s="4" t="s">
        <v>880</v>
      </c>
      <c r="H1222" s="70" t="s">
        <v>704</v>
      </c>
      <c r="I1222" s="20">
        <v>261086.907955</v>
      </c>
      <c r="J1222" s="20">
        <v>236462.055364</v>
      </c>
      <c r="K1222" s="20">
        <v>24624.852590999999</v>
      </c>
      <c r="L1222" s="20">
        <v>2780.8840789999999</v>
      </c>
      <c r="M1222" s="20">
        <v>3289.2529279999999</v>
      </c>
      <c r="N1222" s="20">
        <v>4392.051074</v>
      </c>
      <c r="O1222" s="153">
        <v>1102.7981460000001</v>
      </c>
      <c r="P1222" s="21">
        <v>223.2384910931174</v>
      </c>
      <c r="Q1222" s="20">
        <v>73725.902753000002</v>
      </c>
      <c r="R1222" s="20">
        <v>71788.367866999994</v>
      </c>
      <c r="S1222" s="20">
        <v>165690.42434999999</v>
      </c>
      <c r="T1222" s="20">
        <v>22726.324807000001</v>
      </c>
      <c r="U1222" s="20">
        <v>189081.686892</v>
      </c>
      <c r="V1222" s="20">
        <v>59537.109125000003</v>
      </c>
      <c r="W1222" s="20">
        <v>109322.750361</v>
      </c>
      <c r="X1222" s="20">
        <v>0</v>
      </c>
      <c r="Y1222" s="20">
        <v>109822.750361</v>
      </c>
      <c r="Z1222" s="20">
        <v>79258.936530999999</v>
      </c>
      <c r="AA1222" s="21">
        <v>16044.319135829959</v>
      </c>
      <c r="AB1222" s="22">
        <v>9.4316688584186875E-2</v>
      </c>
      <c r="AC1222" s="22">
        <v>4.2238737845486851E-3</v>
      </c>
      <c r="AD1222" s="23">
        <v>5.8323900327264281E-3</v>
      </c>
      <c r="AE1222" s="23">
        <v>1.3913865038659335E-2</v>
      </c>
      <c r="AF1222" s="24">
        <v>1.3352731365266417</v>
      </c>
      <c r="AG1222" s="27">
        <v>0.51560790231553388</v>
      </c>
      <c r="AH1222" s="27">
        <v>1.515607902315534</v>
      </c>
      <c r="AI1222" s="27">
        <v>0.84122034337152551</v>
      </c>
      <c r="AJ1222" s="27">
        <v>4.6318552723312738</v>
      </c>
      <c r="AK1222" s="27">
        <v>3.2073131224477009</v>
      </c>
      <c r="AL1222" s="27">
        <v>3.6368971145674651</v>
      </c>
      <c r="AM1222" s="27">
        <v>11.488303109818348</v>
      </c>
      <c r="AN1222" s="23">
        <v>0.58082171873011024</v>
      </c>
      <c r="AO1222" s="23">
        <v>0</v>
      </c>
      <c r="AP1222" s="23">
        <v>1.3856197820424425</v>
      </c>
      <c r="AQ1222" s="24">
        <v>66.400000000000006</v>
      </c>
      <c r="AR1222" s="65" t="s">
        <v>71</v>
      </c>
      <c r="AS1222" s="157">
        <v>0.3</v>
      </c>
    </row>
    <row r="1223" spans="1:45" ht="18" customHeight="1" x14ac:dyDescent="0.25">
      <c r="A1223" s="16">
        <v>1222</v>
      </c>
      <c r="B1223" s="149" t="s">
        <v>1532</v>
      </c>
      <c r="C1223" s="149" t="s">
        <v>691</v>
      </c>
      <c r="D1223" s="4">
        <v>1400</v>
      </c>
      <c r="E1223" s="151" t="s">
        <v>874</v>
      </c>
      <c r="F1223" s="151" t="s">
        <v>878</v>
      </c>
      <c r="G1223" s="4" t="s">
        <v>873</v>
      </c>
      <c r="H1223" s="70" t="s">
        <v>704</v>
      </c>
      <c r="I1223" s="20">
        <v>262946.84043899999</v>
      </c>
      <c r="J1223" s="20">
        <v>159553.76400600001</v>
      </c>
      <c r="K1223" s="20">
        <v>103393.07643299999</v>
      </c>
      <c r="L1223" s="20">
        <v>75936.423351999998</v>
      </c>
      <c r="M1223" s="20">
        <v>2753.7808230000001</v>
      </c>
      <c r="N1223" s="20">
        <v>99945.430783999996</v>
      </c>
      <c r="O1223" s="153">
        <v>89250.254744000005</v>
      </c>
      <c r="P1223" s="21">
        <v>2231.2563685999999</v>
      </c>
      <c r="Q1223" s="20">
        <v>6463.9095600000001</v>
      </c>
      <c r="R1223" s="20">
        <v>22255.016594000001</v>
      </c>
      <c r="S1223" s="20">
        <v>88434.778613999995</v>
      </c>
      <c r="T1223" s="20">
        <v>240839.09460800001</v>
      </c>
      <c r="U1223" s="20">
        <v>412784.53175000002</v>
      </c>
      <c r="V1223" s="20">
        <v>16000</v>
      </c>
      <c r="W1223" s="20">
        <v>47833.932768999999</v>
      </c>
      <c r="X1223" s="20">
        <v>16000</v>
      </c>
      <c r="Y1223" s="20">
        <v>63833.932768999999</v>
      </c>
      <c r="Z1223" s="20">
        <v>348950.59898100002</v>
      </c>
      <c r="AA1223" s="21">
        <v>8723.7649745250001</v>
      </c>
      <c r="AB1223" s="22">
        <v>0.39320904659048661</v>
      </c>
      <c r="AC1223" s="22">
        <v>0.33942318757279316</v>
      </c>
      <c r="AD1223" s="23">
        <v>0.21621511437365046</v>
      </c>
      <c r="AE1223" s="23">
        <v>0.2557675929046323</v>
      </c>
      <c r="AF1223" s="24">
        <v>36.293894542819245</v>
      </c>
      <c r="AG1223" s="27">
        <v>0.84878753417725272</v>
      </c>
      <c r="AH1223" s="27">
        <v>1.8487875341772528</v>
      </c>
      <c r="AI1223" s="27">
        <v>1.7136552298522967</v>
      </c>
      <c r="AJ1223" s="27">
        <v>6.4763882369062014</v>
      </c>
      <c r="AK1223" s="27">
        <v>24.683786572966842</v>
      </c>
      <c r="AL1223" s="27">
        <v>11.815171618874057</v>
      </c>
      <c r="AM1223" s="27">
        <v>1.0917946725675227</v>
      </c>
      <c r="AN1223" s="23">
        <v>0.15464225972416176</v>
      </c>
      <c r="AO1223" s="23">
        <v>4.5851762532355428E-2</v>
      </c>
      <c r="AP1223" s="23">
        <v>0.18293114542690808</v>
      </c>
      <c r="AQ1223" s="24">
        <v>90</v>
      </c>
      <c r="AR1223" s="65" t="s">
        <v>61</v>
      </c>
      <c r="AS1223" s="157">
        <v>0.5</v>
      </c>
    </row>
    <row r="1224" spans="1:45" ht="18" customHeight="1" x14ac:dyDescent="0.25">
      <c r="A1224" s="16">
        <v>1223</v>
      </c>
      <c r="B1224" s="149" t="s">
        <v>1533</v>
      </c>
      <c r="C1224" s="149" t="s">
        <v>691</v>
      </c>
      <c r="D1224" s="4">
        <v>51.333328200000004</v>
      </c>
      <c r="E1224" s="151" t="s">
        <v>842</v>
      </c>
      <c r="F1224" s="151" t="s">
        <v>902</v>
      </c>
      <c r="G1224" s="4" t="s">
        <v>901</v>
      </c>
      <c r="H1224" s="70" t="s">
        <v>704</v>
      </c>
      <c r="I1224" s="20">
        <v>1688531.640477</v>
      </c>
      <c r="J1224" s="20">
        <v>1627935.0344159999</v>
      </c>
      <c r="K1224" s="20">
        <v>60596.606061000071</v>
      </c>
      <c r="L1224" s="20">
        <v>5059.1389989999998</v>
      </c>
      <c r="M1224" s="20">
        <v>2046.051899</v>
      </c>
      <c r="N1224" s="20">
        <v>5088.7080000000005</v>
      </c>
      <c r="O1224" s="153">
        <v>3042.656101</v>
      </c>
      <c r="P1224" s="21">
        <v>456.39846078984607</v>
      </c>
      <c r="Q1224" s="20">
        <v>4774.1704369999998</v>
      </c>
      <c r="R1224" s="20">
        <v>41868.351398999999</v>
      </c>
      <c r="S1224" s="20">
        <v>61482.696629999999</v>
      </c>
      <c r="T1224" s="20">
        <v>58550.690921000001</v>
      </c>
      <c r="U1224" s="20">
        <v>156162.39874999999</v>
      </c>
      <c r="V1224" s="20">
        <v>1546</v>
      </c>
      <c r="W1224" s="20">
        <v>68671.475307000001</v>
      </c>
      <c r="X1224" s="20">
        <v>1533.9807699999999</v>
      </c>
      <c r="Y1224" s="20">
        <v>79645.809917999999</v>
      </c>
      <c r="Z1224" s="20">
        <v>76516.588831999994</v>
      </c>
      <c r="AA1224" s="21">
        <v>11477.489472548947</v>
      </c>
      <c r="AB1224" s="22">
        <v>3.5887160541381323E-2</v>
      </c>
      <c r="AC1224" s="22">
        <v>1.8019538562750697E-3</v>
      </c>
      <c r="AD1224" s="23">
        <v>1.9483922668676348E-2</v>
      </c>
      <c r="AE1224" s="23">
        <v>3.9764659499921813E-2</v>
      </c>
      <c r="AF1224" s="24">
        <v>2.4870864724824853</v>
      </c>
      <c r="AG1224" s="27">
        <v>-0.1046836207444522</v>
      </c>
      <c r="AH1224" s="27">
        <v>0.89531637925554786</v>
      </c>
      <c r="AI1224" s="27">
        <v>0.82579449384888104</v>
      </c>
      <c r="AJ1224" s="27">
        <v>-234.88435467895815</v>
      </c>
      <c r="AK1224" s="27">
        <v>340.98804303244862</v>
      </c>
      <c r="AL1224" s="27">
        <v>40.32954687863181</v>
      </c>
      <c r="AM1224" s="27">
        <v>28.83879957548691</v>
      </c>
      <c r="AN1224" s="23">
        <v>0.51001912467741217</v>
      </c>
      <c r="AO1224" s="23">
        <v>2.0047688918386205E-2</v>
      </c>
      <c r="AP1224" s="23">
        <v>1.040895982606733</v>
      </c>
      <c r="AQ1224" s="24">
        <v>58.400000000000006</v>
      </c>
      <c r="AR1224" s="65" t="s">
        <v>75</v>
      </c>
      <c r="AS1224" s="157">
        <v>0.2</v>
      </c>
    </row>
    <row r="1225" spans="1:45" ht="18" customHeight="1" x14ac:dyDescent="0.25">
      <c r="A1225" s="16">
        <v>1224</v>
      </c>
      <c r="B1225" s="149" t="s">
        <v>1534</v>
      </c>
      <c r="C1225" s="149" t="s">
        <v>691</v>
      </c>
      <c r="D1225" s="4">
        <v>117</v>
      </c>
      <c r="E1225" s="151" t="s">
        <v>829</v>
      </c>
      <c r="F1225" s="151" t="s">
        <v>898</v>
      </c>
      <c r="G1225" s="4" t="s">
        <v>900</v>
      </c>
      <c r="H1225" s="70" t="s">
        <v>704</v>
      </c>
      <c r="I1225" s="20">
        <v>192175.77866499999</v>
      </c>
      <c r="J1225" s="20">
        <v>141456.29509100001</v>
      </c>
      <c r="K1225" s="20">
        <v>50719.483573999991</v>
      </c>
      <c r="L1225" s="20">
        <v>-71529.681756999998</v>
      </c>
      <c r="M1225" s="20">
        <v>5810.3632379999999</v>
      </c>
      <c r="N1225" s="20">
        <v>-70922.999620999995</v>
      </c>
      <c r="O1225" s="153">
        <v>-71211.171411000003</v>
      </c>
      <c r="P1225" s="21">
        <v>-7912.3523789999999</v>
      </c>
      <c r="Q1225" s="20">
        <v>3040.9565339999999</v>
      </c>
      <c r="R1225" s="20" t="e">
        <v>#N/A</v>
      </c>
      <c r="S1225" s="20">
        <v>30300.265731</v>
      </c>
      <c r="T1225" s="20">
        <v>99513.523803000004</v>
      </c>
      <c r="U1225" s="20">
        <v>134820.865846</v>
      </c>
      <c r="V1225" s="20">
        <v>34072.296807999999</v>
      </c>
      <c r="W1225" s="20">
        <v>52645.421708000002</v>
      </c>
      <c r="X1225" s="20">
        <v>34318.050985000002</v>
      </c>
      <c r="Y1225" s="20">
        <v>94793.816693000001</v>
      </c>
      <c r="Z1225" s="20">
        <v>40027.049153</v>
      </c>
      <c r="AA1225" s="21">
        <v>4447.4499058888887</v>
      </c>
      <c r="AB1225" s="22">
        <v>0.26392235237102374</v>
      </c>
      <c r="AC1225" s="22">
        <v>-0.37055227201725049</v>
      </c>
      <c r="AD1225" s="23">
        <v>-0.52819102565578702</v>
      </c>
      <c r="AE1225" s="23">
        <v>-1.779076222651371</v>
      </c>
      <c r="AF1225" s="24">
        <v>-12.206293602637583</v>
      </c>
      <c r="AG1225" s="27">
        <v>-0.42444632889329542</v>
      </c>
      <c r="AH1225" s="27">
        <v>0.57555367110670463</v>
      </c>
      <c r="AI1225" s="27">
        <v>0.51779068934417283</v>
      </c>
      <c r="AJ1225" s="27">
        <v>-8.6003328355732958</v>
      </c>
      <c r="AK1225" s="27">
        <v>46.51703946091326</v>
      </c>
      <c r="AL1225" s="27" t="e">
        <v>#N/A</v>
      </c>
      <c r="AM1225" s="27">
        <v>1.9311523833226627</v>
      </c>
      <c r="AN1225" s="23">
        <v>0.70310938961984448</v>
      </c>
      <c r="AO1225" s="23">
        <v>0.85737149530614065</v>
      </c>
      <c r="AP1225" s="23">
        <v>2.3682439425064454</v>
      </c>
      <c r="AQ1225" s="24" t="e">
        <v>#N/A</v>
      </c>
      <c r="AR1225" s="65" t="e">
        <v>#N/A</v>
      </c>
      <c r="AS1225" s="157" t="e">
        <v>#N/A</v>
      </c>
    </row>
    <row r="1226" spans="1:45" ht="18" customHeight="1" x14ac:dyDescent="0.25">
      <c r="A1226" s="16">
        <v>1225</v>
      </c>
      <c r="B1226" s="149" t="s">
        <v>1535</v>
      </c>
      <c r="C1226" s="149" t="s">
        <v>691</v>
      </c>
      <c r="D1226" s="4">
        <v>152.95000000000002</v>
      </c>
      <c r="E1226" s="151" t="s">
        <v>844</v>
      </c>
      <c r="F1226" s="151" t="s">
        <v>856</v>
      </c>
      <c r="G1226" s="4" t="s">
        <v>862</v>
      </c>
      <c r="H1226" s="70" t="s">
        <v>704</v>
      </c>
      <c r="I1226" s="20">
        <v>321971.61259400001</v>
      </c>
      <c r="J1226" s="20">
        <v>235691.58487300001</v>
      </c>
      <c r="K1226" s="20">
        <v>86280.027720999991</v>
      </c>
      <c r="L1226" s="20">
        <v>68322.004719999997</v>
      </c>
      <c r="M1226" s="20">
        <v>14766.314305</v>
      </c>
      <c r="N1226" s="20">
        <v>69291.321112999998</v>
      </c>
      <c r="O1226" s="153">
        <v>43553.707767</v>
      </c>
      <c r="P1226" s="21">
        <v>2705.1992401863349</v>
      </c>
      <c r="Q1226" s="20">
        <v>0</v>
      </c>
      <c r="R1226" s="20">
        <v>36324.321706000002</v>
      </c>
      <c r="S1226" s="20">
        <v>133541.961186</v>
      </c>
      <c r="T1226" s="20">
        <v>309008.47364799998</v>
      </c>
      <c r="U1226" s="20">
        <v>442763.60933399998</v>
      </c>
      <c r="V1226" s="20">
        <v>29596.264953999998</v>
      </c>
      <c r="W1226" s="20">
        <v>97206.718731000001</v>
      </c>
      <c r="X1226" s="20">
        <v>139186.392811</v>
      </c>
      <c r="Y1226" s="20">
        <v>236393.111542</v>
      </c>
      <c r="Z1226" s="20">
        <v>206370.49779200001</v>
      </c>
      <c r="AA1226" s="21">
        <v>12818.043341118011</v>
      </c>
      <c r="AB1226" s="22">
        <v>0.26797402114389957</v>
      </c>
      <c r="AC1226" s="22">
        <v>0.13527188753103023</v>
      </c>
      <c r="AD1226" s="23">
        <v>9.8367857811334128E-2</v>
      </c>
      <c r="AE1226" s="23">
        <v>0.2110461923239513</v>
      </c>
      <c r="AF1226" s="24">
        <v>4.6925264952228032</v>
      </c>
      <c r="AG1226" s="27">
        <v>0.37379352918547182</v>
      </c>
      <c r="AH1226" s="27">
        <v>1.3737935291854719</v>
      </c>
      <c r="AI1226" s="27">
        <v>1.3737935291854719</v>
      </c>
      <c r="AJ1226" s="27">
        <v>8.8611384110826084</v>
      </c>
      <c r="AK1226" s="27">
        <v>100</v>
      </c>
      <c r="AL1226" s="27">
        <v>8.8638024737242969</v>
      </c>
      <c r="AM1226" s="27">
        <v>1.0419507555665501</v>
      </c>
      <c r="AN1226" s="23">
        <v>0.53390366000850853</v>
      </c>
      <c r="AO1226" s="23">
        <v>0.67444908211291621</v>
      </c>
      <c r="AP1226" s="23">
        <v>1.145479194319043</v>
      </c>
      <c r="AQ1226" s="24">
        <v>66.400000000000006</v>
      </c>
      <c r="AR1226" s="65" t="s">
        <v>71</v>
      </c>
      <c r="AS1226" s="157">
        <v>0.3</v>
      </c>
    </row>
    <row r="1227" spans="1:45" ht="18" customHeight="1" x14ac:dyDescent="0.25">
      <c r="A1227" s="16">
        <v>1226</v>
      </c>
      <c r="B1227" s="149" t="s">
        <v>1536</v>
      </c>
      <c r="C1227" s="149" t="s">
        <v>691</v>
      </c>
      <c r="D1227" s="4">
        <v>73.329948800000011</v>
      </c>
      <c r="E1227" s="151" t="s">
        <v>844</v>
      </c>
      <c r="F1227" s="151" t="s">
        <v>845</v>
      </c>
      <c r="G1227" s="4" t="s">
        <v>904</v>
      </c>
      <c r="H1227" s="70" t="s">
        <v>704</v>
      </c>
      <c r="I1227" s="20">
        <v>58035.796306999997</v>
      </c>
      <c r="J1227" s="20">
        <v>30124.394494</v>
      </c>
      <c r="K1227" s="20">
        <v>27911.401813</v>
      </c>
      <c r="L1227" s="20">
        <v>9415.9716750000007</v>
      </c>
      <c r="M1227" s="20">
        <v>2041.3512459999999</v>
      </c>
      <c r="N1227" s="20">
        <v>15833.935618</v>
      </c>
      <c r="O1227" s="153">
        <v>11008.287498</v>
      </c>
      <c r="P1227" s="21">
        <v>1185.879812797903</v>
      </c>
      <c r="Q1227" s="20">
        <v>110122.987081</v>
      </c>
      <c r="R1227" s="20">
        <v>37991.808144000002</v>
      </c>
      <c r="S1227" s="20">
        <v>190258.17633799999</v>
      </c>
      <c r="T1227" s="20">
        <v>44799.392243000002</v>
      </c>
      <c r="U1227" s="20">
        <v>282747.03801299998</v>
      </c>
      <c r="V1227" s="20">
        <v>20400</v>
      </c>
      <c r="W1227" s="20">
        <v>83303.617039000004</v>
      </c>
      <c r="X1227" s="20">
        <v>4102.7272579999999</v>
      </c>
      <c r="Y1227" s="20">
        <v>141862.474319</v>
      </c>
      <c r="Z1227" s="20">
        <v>140884.56369400001</v>
      </c>
      <c r="AA1227" s="21">
        <v>15176.943738970194</v>
      </c>
      <c r="AB1227" s="22">
        <v>0.48093424384759348</v>
      </c>
      <c r="AC1227" s="22">
        <v>0.18968099342977798</v>
      </c>
      <c r="AD1227" s="23">
        <v>3.8933343299935357E-2</v>
      </c>
      <c r="AE1227" s="23">
        <v>7.8136931466174675E-2</v>
      </c>
      <c r="AF1227" s="24">
        <v>7.7565953674196839</v>
      </c>
      <c r="AG1227" s="27">
        <v>1.2839125490664756</v>
      </c>
      <c r="AH1227" s="27">
        <v>2.2839125490664758</v>
      </c>
      <c r="AI1227" s="27">
        <v>0.96196530361320731</v>
      </c>
      <c r="AJ1227" s="27">
        <v>0.54262105970402164</v>
      </c>
      <c r="AK1227" s="27">
        <v>0.27355228270226872</v>
      </c>
      <c r="AL1227" s="27">
        <v>1.5275871073845038</v>
      </c>
      <c r="AM1227" s="27">
        <v>1.2954594560614427</v>
      </c>
      <c r="AN1227" s="23">
        <v>0.50172930304040009</v>
      </c>
      <c r="AO1227" s="23">
        <v>2.9121197883049035E-2</v>
      </c>
      <c r="AP1227" s="23">
        <v>1.0069412191042022</v>
      </c>
      <c r="AQ1227" s="24">
        <v>72.800000000000011</v>
      </c>
      <c r="AR1227" s="65" t="s">
        <v>68</v>
      </c>
      <c r="AS1227" s="157">
        <v>0.3</v>
      </c>
    </row>
    <row r="1228" spans="1:45" ht="18" customHeight="1" x14ac:dyDescent="0.25">
      <c r="A1228" s="16">
        <v>1227</v>
      </c>
      <c r="B1228" s="149" t="s">
        <v>1537</v>
      </c>
      <c r="C1228" s="149" t="s">
        <v>691</v>
      </c>
      <c r="D1228" s="4">
        <v>202.74</v>
      </c>
      <c r="E1228" s="151" t="s">
        <v>842</v>
      </c>
      <c r="F1228" s="151" t="s">
        <v>843</v>
      </c>
      <c r="G1228" s="4" t="s">
        <v>901</v>
      </c>
      <c r="H1228" s="70" t="s">
        <v>704</v>
      </c>
      <c r="I1228" s="20">
        <v>761051.55705499998</v>
      </c>
      <c r="J1228" s="20">
        <v>725178.28479599999</v>
      </c>
      <c r="K1228" s="20">
        <v>35873.272259000056</v>
      </c>
      <c r="L1228" s="20">
        <v>1068.370715</v>
      </c>
      <c r="M1228" s="20">
        <v>0</v>
      </c>
      <c r="N1228" s="20">
        <v>2406.0649939999998</v>
      </c>
      <c r="O1228" s="153">
        <v>1917.6012949999999</v>
      </c>
      <c r="P1228" s="21">
        <v>175.92672431192659</v>
      </c>
      <c r="Q1228" s="20">
        <v>13861.656341</v>
      </c>
      <c r="R1228" s="20">
        <v>24086.312561999999</v>
      </c>
      <c r="S1228" s="20">
        <v>53131.879660999999</v>
      </c>
      <c r="T1228" s="20">
        <v>81573.836827000006</v>
      </c>
      <c r="U1228" s="20">
        <v>136195.58301500001</v>
      </c>
      <c r="V1228" s="20">
        <v>0</v>
      </c>
      <c r="W1228" s="20">
        <v>22942.605372000002</v>
      </c>
      <c r="X1228" s="20">
        <v>0</v>
      </c>
      <c r="Y1228" s="20">
        <v>23245.105372000002</v>
      </c>
      <c r="Z1228" s="20">
        <v>112950.47764300001</v>
      </c>
      <c r="AA1228" s="21">
        <v>10362.429141559633</v>
      </c>
      <c r="AB1228" s="22">
        <v>4.7136454720383095E-2</v>
      </c>
      <c r="AC1228" s="22">
        <v>2.5196733088891348E-3</v>
      </c>
      <c r="AD1228" s="23">
        <v>1.4079761270883531E-2</v>
      </c>
      <c r="AE1228" s="23">
        <v>1.697736331014835E-2</v>
      </c>
      <c r="AF1228" s="24">
        <v>100</v>
      </c>
      <c r="AG1228" s="27">
        <v>1.3158607664430342</v>
      </c>
      <c r="AH1228" s="27">
        <v>2.3158607664430342</v>
      </c>
      <c r="AI1228" s="27">
        <v>1.7116723529545961</v>
      </c>
      <c r="AJ1228" s="27">
        <v>25.209335930685249</v>
      </c>
      <c r="AK1228" s="27">
        <v>52.315413609776783</v>
      </c>
      <c r="AL1228" s="27">
        <v>31.596848006351966</v>
      </c>
      <c r="AM1228" s="27">
        <v>9.3296035427268347</v>
      </c>
      <c r="AN1228" s="23">
        <v>0.17067444374785548</v>
      </c>
      <c r="AO1228" s="23">
        <v>0</v>
      </c>
      <c r="AP1228" s="23">
        <v>0.2057990887428584</v>
      </c>
      <c r="AQ1228" s="24">
        <v>79.2</v>
      </c>
      <c r="AR1228" s="65" t="s">
        <v>66</v>
      </c>
      <c r="AS1228" s="157">
        <v>0.5</v>
      </c>
    </row>
    <row r="1229" spans="1:45" ht="18" customHeight="1" x14ac:dyDescent="0.25">
      <c r="A1229" s="16">
        <v>1228</v>
      </c>
      <c r="B1229" s="149" t="s">
        <v>1538</v>
      </c>
      <c r="C1229" s="149" t="s">
        <v>691</v>
      </c>
      <c r="D1229" s="4">
        <v>364</v>
      </c>
      <c r="E1229" s="151" t="s">
        <v>842</v>
      </c>
      <c r="F1229" s="151" t="s">
        <v>843</v>
      </c>
      <c r="G1229" s="4" t="s">
        <v>901</v>
      </c>
      <c r="H1229" s="70" t="s">
        <v>704</v>
      </c>
      <c r="I1229" s="20">
        <v>1222295.7614519999</v>
      </c>
      <c r="J1229" s="20">
        <v>1161229.896254</v>
      </c>
      <c r="K1229" s="20">
        <v>61065.865197999927</v>
      </c>
      <c r="L1229" s="20">
        <v>-11460.562236</v>
      </c>
      <c r="M1229" s="20">
        <v>0</v>
      </c>
      <c r="N1229" s="20">
        <v>26811.304994999999</v>
      </c>
      <c r="O1229" s="153">
        <v>14535.916821000001</v>
      </c>
      <c r="P1229" s="21">
        <v>363.39792052500002</v>
      </c>
      <c r="Q1229" s="20">
        <v>22018.365894999999</v>
      </c>
      <c r="R1229" s="20">
        <v>335761.39906999998</v>
      </c>
      <c r="S1229" s="20">
        <v>1046866.913047</v>
      </c>
      <c r="T1229" s="20">
        <v>20646.269593000001</v>
      </c>
      <c r="U1229" s="20">
        <v>1082295.9437269999</v>
      </c>
      <c r="V1229" s="20">
        <v>0</v>
      </c>
      <c r="W1229" s="20">
        <v>318890.96605599998</v>
      </c>
      <c r="X1229" s="20">
        <v>0</v>
      </c>
      <c r="Y1229" s="20">
        <v>333894.921539</v>
      </c>
      <c r="Z1229" s="20">
        <v>748401.02218800003</v>
      </c>
      <c r="AA1229" s="21">
        <v>18710.025554700002</v>
      </c>
      <c r="AB1229" s="22">
        <v>4.9959974601775634E-2</v>
      </c>
      <c r="AC1229" s="22">
        <v>1.1892307311720014E-2</v>
      </c>
      <c r="AD1229" s="23">
        <v>1.3430630416061656E-2</v>
      </c>
      <c r="AE1229" s="23">
        <v>1.9422630902484986E-2</v>
      </c>
      <c r="AF1229" s="24">
        <v>100</v>
      </c>
      <c r="AG1229" s="27">
        <v>2.2828365318544686</v>
      </c>
      <c r="AH1229" s="27">
        <v>3.2828365318544686</v>
      </c>
      <c r="AI1229" s="27">
        <v>3.2137898411710659</v>
      </c>
      <c r="AJ1229" s="27">
        <v>1.679033169302105</v>
      </c>
      <c r="AK1229" s="27">
        <v>52.739149753056644</v>
      </c>
      <c r="AL1229" s="27">
        <v>3.6403701105533397</v>
      </c>
      <c r="AM1229" s="27">
        <v>59.201772792234209</v>
      </c>
      <c r="AN1229" s="23">
        <v>0.30850611930522231</v>
      </c>
      <c r="AO1229" s="23">
        <v>0</v>
      </c>
      <c r="AP1229" s="23">
        <v>0.44614439537086154</v>
      </c>
      <c r="AQ1229" s="24">
        <v>68</v>
      </c>
      <c r="AR1229" s="65" t="s">
        <v>71</v>
      </c>
      <c r="AS1229" s="157">
        <v>0.3</v>
      </c>
    </row>
    <row r="1230" spans="1:45" ht="18" customHeight="1" x14ac:dyDescent="0.25">
      <c r="A1230" s="16">
        <v>1229</v>
      </c>
      <c r="B1230" s="149" t="s">
        <v>1539</v>
      </c>
      <c r="C1230" s="149" t="s">
        <v>691</v>
      </c>
      <c r="D1230" s="4">
        <v>126.24608120000001</v>
      </c>
      <c r="E1230" s="151" t="s">
        <v>842</v>
      </c>
      <c r="F1230" s="151" t="s">
        <v>843</v>
      </c>
      <c r="G1230" s="4" t="s">
        <v>901</v>
      </c>
      <c r="H1230" s="70" t="s">
        <v>704</v>
      </c>
      <c r="I1230" s="20">
        <v>2267294.2840140001</v>
      </c>
      <c r="J1230" s="20">
        <v>2196900.9850909999</v>
      </c>
      <c r="K1230" s="20">
        <v>70393.298922999864</v>
      </c>
      <c r="L1230" s="20">
        <v>13132.375781000001</v>
      </c>
      <c r="M1230" s="20">
        <v>2831.8580270000002</v>
      </c>
      <c r="N1230" s="20">
        <v>20938.165168</v>
      </c>
      <c r="O1230" s="153">
        <v>16687.062926999999</v>
      </c>
      <c r="P1230" s="21">
        <v>1335.0064727609144</v>
      </c>
      <c r="Q1230" s="20">
        <v>13490.778507000001</v>
      </c>
      <c r="R1230" s="20">
        <v>56539.847728000001</v>
      </c>
      <c r="S1230" s="20">
        <v>77679.062401999996</v>
      </c>
      <c r="T1230" s="20">
        <v>182652.60002899999</v>
      </c>
      <c r="U1230" s="20">
        <v>284373.54524100001</v>
      </c>
      <c r="V1230" s="20">
        <v>30383.930324000001</v>
      </c>
      <c r="W1230" s="20">
        <v>94096.882135000007</v>
      </c>
      <c r="X1230" s="20">
        <v>24240.12357</v>
      </c>
      <c r="Y1230" s="20">
        <v>118337.005705</v>
      </c>
      <c r="Z1230" s="20">
        <v>166036.539536</v>
      </c>
      <c r="AA1230" s="21">
        <v>13283.335477613226</v>
      </c>
      <c r="AB1230" s="22">
        <v>3.1047270492993134E-2</v>
      </c>
      <c r="AC1230" s="22">
        <v>7.3599016434061455E-3</v>
      </c>
      <c r="AD1230" s="23">
        <v>5.8680081907260741E-2</v>
      </c>
      <c r="AE1230" s="23">
        <v>0.10050235311837437</v>
      </c>
      <c r="AF1230" s="24">
        <v>7.3937905673122213</v>
      </c>
      <c r="AG1230" s="27">
        <v>-0.17447782923822602</v>
      </c>
      <c r="AH1230" s="27">
        <v>0.82552217076177403</v>
      </c>
      <c r="AI1230" s="27">
        <v>0.68215101753222385</v>
      </c>
      <c r="AJ1230" s="27">
        <v>-138.0995967117797</v>
      </c>
      <c r="AK1230" s="27">
        <v>162.84464117108493</v>
      </c>
      <c r="AL1230" s="27">
        <v>40.10082048542867</v>
      </c>
      <c r="AM1230" s="27">
        <v>12.413150886732621</v>
      </c>
      <c r="AN1230" s="23">
        <v>0.41613225873283016</v>
      </c>
      <c r="AO1230" s="23">
        <v>0.14599270520658053</v>
      </c>
      <c r="AP1230" s="23">
        <v>0.712716646803773</v>
      </c>
      <c r="AQ1230" s="24">
        <v>66.400000000000006</v>
      </c>
      <c r="AR1230" s="65" t="s">
        <v>71</v>
      </c>
      <c r="AS1230" s="157">
        <v>0.3</v>
      </c>
    </row>
    <row r="1231" spans="1:45" ht="18" customHeight="1" x14ac:dyDescent="0.25">
      <c r="A1231" s="16">
        <v>1230</v>
      </c>
      <c r="B1231" s="149" t="s">
        <v>1540</v>
      </c>
      <c r="C1231" s="149" t="s">
        <v>691</v>
      </c>
      <c r="D1231" s="4">
        <v>1194.734256</v>
      </c>
      <c r="E1231" s="151" t="s">
        <v>829</v>
      </c>
      <c r="F1231" s="151" t="s">
        <v>866</v>
      </c>
      <c r="G1231" s="4" t="s">
        <v>867</v>
      </c>
      <c r="H1231" s="70" t="s">
        <v>709</v>
      </c>
      <c r="I1231" s="20">
        <v>3499309.8519069999</v>
      </c>
      <c r="J1231" s="20">
        <v>3204731.9839380002</v>
      </c>
      <c r="K1231" s="20">
        <v>294577.86796900007</v>
      </c>
      <c r="L1231" s="20">
        <v>-17176.572831000001</v>
      </c>
      <c r="M1231" s="20">
        <v>161958.74602799999</v>
      </c>
      <c r="N1231" s="20">
        <v>383123.029782</v>
      </c>
      <c r="O1231" s="153">
        <v>229649.67165900001</v>
      </c>
      <c r="P1231" s="21">
        <v>3075.4912467697754</v>
      </c>
      <c r="Q1231" s="20">
        <v>1336981.4399230001</v>
      </c>
      <c r="R1231" s="20">
        <v>768687.70144400001</v>
      </c>
      <c r="S1231" s="20">
        <v>2674657.2440010002</v>
      </c>
      <c r="T1231" s="20">
        <v>1803049.8727210001</v>
      </c>
      <c r="U1231" s="20">
        <v>5427847.521125</v>
      </c>
      <c r="V1231" s="20">
        <v>1754742.972966</v>
      </c>
      <c r="W1231" s="20">
        <v>2393068.8864930002</v>
      </c>
      <c r="X1231" s="20">
        <v>1288088.199734</v>
      </c>
      <c r="Y1231" s="20">
        <v>3746468.9918519999</v>
      </c>
      <c r="Z1231" s="20">
        <v>1681378.5292730001</v>
      </c>
      <c r="AA1231" s="21">
        <v>22517.188515575635</v>
      </c>
      <c r="AB1231" s="22">
        <v>8.4181704517668127E-2</v>
      </c>
      <c r="AC1231" s="22">
        <v>6.5627132599832244E-2</v>
      </c>
      <c r="AD1231" s="23">
        <v>4.2309528918270313E-2</v>
      </c>
      <c r="AE1231" s="23">
        <v>0.13658415857034684</v>
      </c>
      <c r="AF1231" s="24">
        <v>2.3655593734701079</v>
      </c>
      <c r="AG1231" s="27">
        <v>0.11766830411667033</v>
      </c>
      <c r="AH1231" s="27">
        <v>1.1176683041166704</v>
      </c>
      <c r="AI1231" s="27">
        <v>0.55897923023784746</v>
      </c>
      <c r="AJ1231" s="27">
        <v>12.427040247243118</v>
      </c>
      <c r="AK1231" s="27">
        <v>2.3969906299690806</v>
      </c>
      <c r="AL1231" s="27">
        <v>4.5523166889927529</v>
      </c>
      <c r="AM1231" s="27">
        <v>1.9407726346616012</v>
      </c>
      <c r="AN1231" s="23">
        <v>0.69023106807456702</v>
      </c>
      <c r="AO1231" s="23">
        <v>0.76609054850423708</v>
      </c>
      <c r="AP1231" s="23">
        <v>2.2282126996542</v>
      </c>
      <c r="AQ1231" s="24">
        <v>60.8</v>
      </c>
      <c r="AR1231" s="65" t="s">
        <v>73</v>
      </c>
      <c r="AS1231" s="157">
        <v>0.3</v>
      </c>
    </row>
    <row r="1232" spans="1:45" ht="18" customHeight="1" x14ac:dyDescent="0.25">
      <c r="A1232" s="16">
        <v>1231</v>
      </c>
      <c r="B1232" s="149" t="s">
        <v>1541</v>
      </c>
      <c r="C1232" s="149" t="s">
        <v>691</v>
      </c>
      <c r="D1232" s="4">
        <v>19.316251600000001</v>
      </c>
      <c r="E1232" s="151" t="s">
        <v>795</v>
      </c>
      <c r="F1232" s="151" t="s">
        <v>852</v>
      </c>
      <c r="G1232" s="4" t="s">
        <v>850</v>
      </c>
      <c r="H1232" s="70" t="s">
        <v>704</v>
      </c>
      <c r="I1232" s="20">
        <v>45914.538629000002</v>
      </c>
      <c r="J1232" s="20">
        <v>65211.454678000002</v>
      </c>
      <c r="K1232" s="20">
        <v>-19296.916049000003</v>
      </c>
      <c r="L1232" s="20">
        <v>-167963.07502600001</v>
      </c>
      <c r="M1232" s="20">
        <v>2896.1108170000002</v>
      </c>
      <c r="N1232" s="20">
        <v>-173465.00537599999</v>
      </c>
      <c r="O1232" s="153">
        <v>-176361.11619299999</v>
      </c>
      <c r="P1232" s="21">
        <v>-3652.0774287905838</v>
      </c>
      <c r="Q1232" s="20">
        <v>23415.746261</v>
      </c>
      <c r="R1232" s="20" t="e">
        <v>#N/A</v>
      </c>
      <c r="S1232" s="20">
        <v>99847.967634999994</v>
      </c>
      <c r="T1232" s="20">
        <v>10349.595173</v>
      </c>
      <c r="U1232" s="20">
        <v>613560.759296</v>
      </c>
      <c r="V1232" s="20">
        <v>155468.06111800001</v>
      </c>
      <c r="W1232" s="20">
        <v>226224.58265500001</v>
      </c>
      <c r="X1232" s="20">
        <v>16265.534304999999</v>
      </c>
      <c r="Y1232" s="20">
        <v>365586.2451</v>
      </c>
      <c r="Z1232" s="20">
        <v>247974.514196</v>
      </c>
      <c r="AA1232" s="21">
        <v>5135.0441965872924</v>
      </c>
      <c r="AB1232" s="22">
        <v>-0.42027899278099051</v>
      </c>
      <c r="AC1232" s="22">
        <v>-3.8410734695177542</v>
      </c>
      <c r="AD1232" s="23">
        <v>-0.2874387149454552</v>
      </c>
      <c r="AE1232" s="23">
        <v>-0.71120662042553084</v>
      </c>
      <c r="AF1232" s="24">
        <v>-59.89584526868606</v>
      </c>
      <c r="AG1232" s="27">
        <v>-0.55863343203832339</v>
      </c>
      <c r="AH1232" s="27">
        <v>0.44136656796167661</v>
      </c>
      <c r="AI1232" s="27">
        <v>0.33785992873533843</v>
      </c>
      <c r="AJ1232" s="27">
        <v>-0.3633151483107353</v>
      </c>
      <c r="AK1232" s="27">
        <v>2.7849402684471634</v>
      </c>
      <c r="AL1232" s="27" t="e">
        <v>#N/A</v>
      </c>
      <c r="AM1232" s="27">
        <v>4.4363608297242143</v>
      </c>
      <c r="AN1232" s="23">
        <v>0.59584358934471926</v>
      </c>
      <c r="AO1232" s="23">
        <v>6.5593572620707544E-2</v>
      </c>
      <c r="AP1232" s="23">
        <v>1.4742895909498153</v>
      </c>
      <c r="AQ1232" s="24" t="e">
        <v>#N/A</v>
      </c>
      <c r="AR1232" s="65" t="e">
        <v>#N/A</v>
      </c>
      <c r="AS1232" s="157" t="e">
        <v>#N/A</v>
      </c>
    </row>
    <row r="1233" spans="1:45" ht="18" customHeight="1" x14ac:dyDescent="0.25">
      <c r="A1233" s="16">
        <v>1232</v>
      </c>
      <c r="B1233" s="149" t="s">
        <v>1542</v>
      </c>
      <c r="C1233" s="149" t="s">
        <v>691</v>
      </c>
      <c r="D1233" s="4">
        <v>120</v>
      </c>
      <c r="E1233" s="151" t="s">
        <v>842</v>
      </c>
      <c r="F1233" s="151" t="s">
        <v>843</v>
      </c>
      <c r="G1233" s="4" t="s">
        <v>904</v>
      </c>
      <c r="H1233" s="70" t="s">
        <v>704</v>
      </c>
      <c r="I1233" s="20">
        <v>613590.22845900001</v>
      </c>
      <c r="J1233" s="20">
        <v>565320.58264599997</v>
      </c>
      <c r="K1233" s="20">
        <v>48269.645813000025</v>
      </c>
      <c r="L1233" s="20">
        <v>15797.479524</v>
      </c>
      <c r="M1233" s="20">
        <v>529.79881499999999</v>
      </c>
      <c r="N1233" s="20">
        <v>21066.460174</v>
      </c>
      <c r="O1233" s="153">
        <v>16199.366384999999</v>
      </c>
      <c r="P1233" s="21">
        <v>539.97887949999995</v>
      </c>
      <c r="Q1233" s="20">
        <v>36686.333484000002</v>
      </c>
      <c r="R1233" s="20">
        <v>95983.711142</v>
      </c>
      <c r="S1233" s="20">
        <v>333405.45114700001</v>
      </c>
      <c r="T1233" s="20">
        <v>412228.68382899999</v>
      </c>
      <c r="U1233" s="20">
        <v>773146.65098999999</v>
      </c>
      <c r="V1233" s="20">
        <v>0</v>
      </c>
      <c r="W1233" s="20">
        <v>365335.485491</v>
      </c>
      <c r="X1233" s="20">
        <v>0</v>
      </c>
      <c r="Y1233" s="20">
        <v>724379.48258700001</v>
      </c>
      <c r="Z1233" s="20">
        <v>48767.168403000003</v>
      </c>
      <c r="AA1233" s="21">
        <v>1625.5722800999999</v>
      </c>
      <c r="AB1233" s="22">
        <v>7.8667559511543611E-2</v>
      </c>
      <c r="AC1233" s="22">
        <v>2.6400952351675916E-2</v>
      </c>
      <c r="AD1233" s="23">
        <v>2.0952514460558045E-2</v>
      </c>
      <c r="AE1233" s="23">
        <v>0.33217771126534107</v>
      </c>
      <c r="AF1233" s="24">
        <v>39.763131923954944</v>
      </c>
      <c r="AG1233" s="27">
        <v>-8.7399214180048701E-2</v>
      </c>
      <c r="AH1233" s="27">
        <v>0.9126007858199513</v>
      </c>
      <c r="AI1233" s="27">
        <v>0.8121825813449749</v>
      </c>
      <c r="AJ1233" s="27">
        <v>-19.216710569379657</v>
      </c>
      <c r="AK1233" s="27">
        <v>15.409568876446947</v>
      </c>
      <c r="AL1233" s="27">
        <v>6.3926495564569681</v>
      </c>
      <c r="AM1233" s="27">
        <v>1.4884704838092453</v>
      </c>
      <c r="AN1233" s="23">
        <v>0.93692377980224772</v>
      </c>
      <c r="AO1233" s="23">
        <v>0</v>
      </c>
      <c r="AP1233" s="23">
        <v>14.853835199142678</v>
      </c>
      <c r="AQ1233" s="24">
        <v>60.4</v>
      </c>
      <c r="AR1233" s="65" t="s">
        <v>73</v>
      </c>
      <c r="AS1233" s="157">
        <v>0.3</v>
      </c>
    </row>
    <row r="1234" spans="1:45" ht="18" customHeight="1" x14ac:dyDescent="0.25">
      <c r="A1234" s="16">
        <v>1233</v>
      </c>
      <c r="B1234" s="149" t="s">
        <v>1543</v>
      </c>
      <c r="C1234" s="149" t="s">
        <v>691</v>
      </c>
      <c r="D1234" s="4">
        <v>23.700000000000003</v>
      </c>
      <c r="E1234" s="151" t="s">
        <v>833</v>
      </c>
      <c r="F1234" s="151" t="s">
        <v>835</v>
      </c>
      <c r="G1234" s="4" t="s">
        <v>836</v>
      </c>
      <c r="H1234" s="70" t="s">
        <v>704</v>
      </c>
      <c r="I1234" s="20">
        <v>39809.253204000001</v>
      </c>
      <c r="J1234" s="20">
        <v>30139.353813000002</v>
      </c>
      <c r="K1234" s="20">
        <v>9669.8993910000027</v>
      </c>
      <c r="L1234" s="20">
        <v>4363.3960980000002</v>
      </c>
      <c r="M1234" s="20">
        <v>0</v>
      </c>
      <c r="N1234" s="20">
        <v>4749.5220820000004</v>
      </c>
      <c r="O1234" s="153">
        <v>3860.0788349999998</v>
      </c>
      <c r="P1234" s="21">
        <v>1286.692945</v>
      </c>
      <c r="Q1234" s="20">
        <v>0</v>
      </c>
      <c r="R1234" s="20">
        <v>14954.0515</v>
      </c>
      <c r="S1234" s="20">
        <v>19606.926875000001</v>
      </c>
      <c r="T1234" s="20">
        <v>6839.6551799999997</v>
      </c>
      <c r="U1234" s="20">
        <v>54046.661800000002</v>
      </c>
      <c r="V1234" s="20">
        <v>0</v>
      </c>
      <c r="W1234" s="20">
        <v>3236.5705320000002</v>
      </c>
      <c r="X1234" s="20">
        <v>0</v>
      </c>
      <c r="Y1234" s="20">
        <v>22331.936532</v>
      </c>
      <c r="Z1234" s="20">
        <v>31714.725267999998</v>
      </c>
      <c r="AA1234" s="21">
        <v>10571.575089333333</v>
      </c>
      <c r="AB1234" s="22">
        <v>0.24290582245909551</v>
      </c>
      <c r="AC1234" s="22">
        <v>9.6964361909008187E-2</v>
      </c>
      <c r="AD1234" s="23">
        <v>7.1421225778647443E-2</v>
      </c>
      <c r="AE1234" s="23">
        <v>0.12171251058872644</v>
      </c>
      <c r="AF1234" s="24">
        <v>100</v>
      </c>
      <c r="AG1234" s="27">
        <v>5.0579328277095001</v>
      </c>
      <c r="AH1234" s="27">
        <v>6.0579328277095001</v>
      </c>
      <c r="AI1234" s="27">
        <v>6.0579328277095001</v>
      </c>
      <c r="AJ1234" s="27">
        <v>2.431789044165952</v>
      </c>
      <c r="AK1234" s="27">
        <v>100</v>
      </c>
      <c r="AL1234" s="27">
        <v>2.6621048619499539</v>
      </c>
      <c r="AM1234" s="27">
        <v>5.8203596755004838</v>
      </c>
      <c r="AN1234" s="23">
        <v>0.41319733334575715</v>
      </c>
      <c r="AO1234" s="23">
        <v>0</v>
      </c>
      <c r="AP1234" s="23">
        <v>0.70415040153391506</v>
      </c>
      <c r="AQ1234" s="24">
        <v>84.8</v>
      </c>
      <c r="AR1234" s="65" t="s">
        <v>64</v>
      </c>
      <c r="AS1234" s="157">
        <v>0.5</v>
      </c>
    </row>
    <row r="1235" spans="1:45" ht="18" customHeight="1" x14ac:dyDescent="0.25">
      <c r="A1235" s="16">
        <v>1234</v>
      </c>
      <c r="B1235" s="149" t="s">
        <v>1544</v>
      </c>
      <c r="C1235" s="149" t="s">
        <v>691</v>
      </c>
      <c r="D1235" s="4">
        <v>4380</v>
      </c>
      <c r="E1235" s="151" t="s">
        <v>833</v>
      </c>
      <c r="F1235" s="151" t="s">
        <v>835</v>
      </c>
      <c r="G1235" s="4" t="s">
        <v>836</v>
      </c>
      <c r="H1235" s="70" t="s">
        <v>704</v>
      </c>
      <c r="I1235" s="20">
        <v>1049767.6932699999</v>
      </c>
      <c r="J1235" s="20">
        <v>905085.27096600004</v>
      </c>
      <c r="K1235" s="20">
        <v>144682.42230400007</v>
      </c>
      <c r="L1235" s="20">
        <v>-42717.750521000002</v>
      </c>
      <c r="M1235" s="20">
        <v>112767.945179</v>
      </c>
      <c r="N1235" s="20">
        <v>353869.45291699999</v>
      </c>
      <c r="O1235" s="153">
        <v>233742.46039200001</v>
      </c>
      <c r="P1235" s="21">
        <v>779.14153464000003</v>
      </c>
      <c r="Q1235" s="20">
        <v>1144900.8747429999</v>
      </c>
      <c r="R1235" s="20">
        <v>184658.911024</v>
      </c>
      <c r="S1235" s="20">
        <v>2373925.9617090002</v>
      </c>
      <c r="T1235" s="20">
        <v>910967.63683700003</v>
      </c>
      <c r="U1235" s="20">
        <v>5248561.8923359998</v>
      </c>
      <c r="V1235" s="20">
        <v>717070.57033200003</v>
      </c>
      <c r="W1235" s="20">
        <v>3053888.0394620001</v>
      </c>
      <c r="X1235" s="20">
        <v>120000</v>
      </c>
      <c r="Y1235" s="20">
        <v>3392074.1000689999</v>
      </c>
      <c r="Z1235" s="20">
        <v>1856487.7922670001</v>
      </c>
      <c r="AA1235" s="21">
        <v>6188.2926408900003</v>
      </c>
      <c r="AB1235" s="22">
        <v>0.13782327578906337</v>
      </c>
      <c r="AC1235" s="22">
        <v>0.22266112959134618</v>
      </c>
      <c r="AD1235" s="23">
        <v>4.4534572552781169E-2</v>
      </c>
      <c r="AE1235" s="23">
        <v>0.12590573520904852</v>
      </c>
      <c r="AF1235" s="24">
        <v>3.1380322870589881</v>
      </c>
      <c r="AG1235" s="27">
        <v>-0.22265455346319379</v>
      </c>
      <c r="AH1235" s="27">
        <v>0.77734544653680626</v>
      </c>
      <c r="AI1235" s="27">
        <v>0.40244601998654678</v>
      </c>
      <c r="AJ1235" s="27">
        <v>-1.5438621176331748</v>
      </c>
      <c r="AK1235" s="27">
        <v>0.79053592405470718</v>
      </c>
      <c r="AL1235" s="27">
        <v>5.6849013537914903</v>
      </c>
      <c r="AM1235" s="27">
        <v>1.1523655186203234</v>
      </c>
      <c r="AN1235" s="23">
        <v>0.64628638656660198</v>
      </c>
      <c r="AO1235" s="23">
        <v>6.4638184263773282E-2</v>
      </c>
      <c r="AP1235" s="23">
        <v>1.8271459226386078</v>
      </c>
      <c r="AQ1235" s="24">
        <v>54</v>
      </c>
      <c r="AR1235" s="65" t="s">
        <v>77</v>
      </c>
      <c r="AS1235" s="157">
        <v>0.2</v>
      </c>
    </row>
    <row r="1236" spans="1:45" ht="18" customHeight="1" x14ac:dyDescent="0.25">
      <c r="A1236" s="16">
        <v>1235</v>
      </c>
      <c r="B1236" s="149" t="s">
        <v>1545</v>
      </c>
      <c r="C1236" s="149" t="s">
        <v>691</v>
      </c>
      <c r="D1236" s="4">
        <v>145</v>
      </c>
      <c r="E1236" s="151" t="s">
        <v>844</v>
      </c>
      <c r="F1236" s="151" t="s">
        <v>845</v>
      </c>
      <c r="G1236" s="4" t="s">
        <v>904</v>
      </c>
      <c r="H1236" s="70" t="s">
        <v>704</v>
      </c>
      <c r="I1236" s="20">
        <v>198882.66459199999</v>
      </c>
      <c r="J1236" s="20">
        <v>191286.85314399999</v>
      </c>
      <c r="K1236" s="20">
        <v>7595.8114480000049</v>
      </c>
      <c r="L1236" s="20">
        <v>-22726.495704000001</v>
      </c>
      <c r="M1236" s="20">
        <v>36.690410999999997</v>
      </c>
      <c r="N1236" s="20">
        <v>2746.623947</v>
      </c>
      <c r="O1236" s="153">
        <v>781.34968900000001</v>
      </c>
      <c r="P1236" s="21">
        <v>15.626993779999999</v>
      </c>
      <c r="Q1236" s="20">
        <v>5731.2836090000001</v>
      </c>
      <c r="R1236" s="20">
        <v>40736.812843</v>
      </c>
      <c r="S1236" s="20">
        <v>506712.78879600001</v>
      </c>
      <c r="T1236" s="20">
        <v>103254.29661799999</v>
      </c>
      <c r="U1236" s="20">
        <v>798631.39935299999</v>
      </c>
      <c r="V1236" s="20">
        <v>0</v>
      </c>
      <c r="W1236" s="20">
        <v>28497.511330000001</v>
      </c>
      <c r="X1236" s="20">
        <v>0</v>
      </c>
      <c r="Y1236" s="20">
        <v>237767.65990500001</v>
      </c>
      <c r="Z1236" s="20">
        <v>560863.73944799998</v>
      </c>
      <c r="AA1236" s="21">
        <v>11217.27478896</v>
      </c>
      <c r="AB1236" s="22">
        <v>3.8192425989376777E-2</v>
      </c>
      <c r="AC1236" s="22">
        <v>3.9286968052389499E-3</v>
      </c>
      <c r="AD1236" s="23">
        <v>9.7836084285316048E-4</v>
      </c>
      <c r="AE1236" s="23">
        <v>1.393118567031988E-3</v>
      </c>
      <c r="AF1236" s="24">
        <v>74.859448889793043</v>
      </c>
      <c r="AG1236" s="27">
        <v>16.780948761745783</v>
      </c>
      <c r="AH1236" s="27">
        <v>17.780948761745787</v>
      </c>
      <c r="AI1236" s="27">
        <v>17.579833529519647</v>
      </c>
      <c r="AJ1236" s="27">
        <v>0.41588521731437172</v>
      </c>
      <c r="AK1236" s="27">
        <v>33.3759182399588</v>
      </c>
      <c r="AL1236" s="27">
        <v>4.8821361003006141</v>
      </c>
      <c r="AM1236" s="27">
        <v>1.9261442003502003</v>
      </c>
      <c r="AN1236" s="23">
        <v>0.29771889772631549</v>
      </c>
      <c r="AO1236" s="23">
        <v>0</v>
      </c>
      <c r="AP1236" s="23">
        <v>0.42393123887632683</v>
      </c>
      <c r="AQ1236" s="24">
        <v>74.400000000000006</v>
      </c>
      <c r="AR1236" s="65" t="s">
        <v>68</v>
      </c>
      <c r="AS1236" s="157">
        <v>0.3</v>
      </c>
    </row>
    <row r="1237" spans="1:45" ht="18" customHeight="1" x14ac:dyDescent="0.25">
      <c r="A1237" s="16">
        <v>1236</v>
      </c>
      <c r="B1237" s="149" t="s">
        <v>1546</v>
      </c>
      <c r="C1237" s="149" t="s">
        <v>691</v>
      </c>
      <c r="D1237" s="4">
        <v>10.5</v>
      </c>
      <c r="E1237" s="151" t="s">
        <v>844</v>
      </c>
      <c r="F1237" s="151" t="s">
        <v>845</v>
      </c>
      <c r="G1237" s="4" t="s">
        <v>904</v>
      </c>
      <c r="H1237" s="70" t="s">
        <v>704</v>
      </c>
      <c r="I1237" s="20">
        <v>22358.782006000001</v>
      </c>
      <c r="J1237" s="20">
        <v>17685.813310000001</v>
      </c>
      <c r="K1237" s="20">
        <v>4672.9686959999999</v>
      </c>
      <c r="L1237" s="20">
        <v>1251.233338</v>
      </c>
      <c r="M1237" s="20">
        <v>18013.821019999999</v>
      </c>
      <c r="N1237" s="20">
        <v>5540.8899609999989</v>
      </c>
      <c r="O1237" s="153">
        <v>-12585.235984999999</v>
      </c>
      <c r="P1237" s="21">
        <v>-359.578171</v>
      </c>
      <c r="Q1237" s="20">
        <v>202641.15051599999</v>
      </c>
      <c r="R1237" s="20">
        <v>12553.785102</v>
      </c>
      <c r="S1237" s="20">
        <v>341061.43161000003</v>
      </c>
      <c r="T1237" s="20">
        <v>8456.3317719999995</v>
      </c>
      <c r="U1237" s="20">
        <v>400495.60685699998</v>
      </c>
      <c r="V1237" s="20">
        <v>114480.716147</v>
      </c>
      <c r="W1237" s="20">
        <v>749690.94250700006</v>
      </c>
      <c r="X1237" s="20">
        <v>26892.305142000001</v>
      </c>
      <c r="Y1237" s="20">
        <v>802453.15541200002</v>
      </c>
      <c r="Z1237" s="20">
        <v>-401957.54855499999</v>
      </c>
      <c r="AA1237" s="21">
        <v>-11484.501387285714</v>
      </c>
      <c r="AB1237" s="22">
        <v>0.20899925115536278</v>
      </c>
      <c r="AC1237" s="22">
        <v>-0.56287663530252852</v>
      </c>
      <c r="AD1237" s="23">
        <v>-3.1424154895895409E-2</v>
      </c>
      <c r="AE1237" s="23">
        <v>3.1309863517286221E-2</v>
      </c>
      <c r="AF1237" s="24">
        <v>0.30759104105942753</v>
      </c>
      <c r="AG1237" s="27">
        <v>-0.54506395599568624</v>
      </c>
      <c r="AH1237" s="27">
        <v>0.45493604400431376</v>
      </c>
      <c r="AI1237" s="27">
        <v>0.1846364591669154</v>
      </c>
      <c r="AJ1237" s="27">
        <v>-5.4716513148840587E-2</v>
      </c>
      <c r="AK1237" s="27">
        <v>8.7276514493553364E-2</v>
      </c>
      <c r="AL1237" s="27">
        <v>1.7810390909461979</v>
      </c>
      <c r="AM1237" s="27">
        <v>2.6440284758023331</v>
      </c>
      <c r="AN1237" s="23">
        <v>2.0036503314217926</v>
      </c>
      <c r="AO1237" s="23">
        <v>-6.6903346481924114E-2</v>
      </c>
      <c r="AP1237" s="23">
        <v>-1.996362945034232</v>
      </c>
      <c r="AQ1237" s="24">
        <v>34.800000000000004</v>
      </c>
      <c r="AR1237" s="65" t="s">
        <v>80</v>
      </c>
      <c r="AS1237" s="157">
        <v>0</v>
      </c>
    </row>
    <row r="1238" spans="1:45" ht="18" customHeight="1" x14ac:dyDescent="0.25">
      <c r="A1238" s="16">
        <v>1237</v>
      </c>
      <c r="B1238" s="149" t="s">
        <v>1547</v>
      </c>
      <c r="C1238" s="149" t="s">
        <v>691</v>
      </c>
      <c r="D1238" s="4">
        <v>226.79999999999998</v>
      </c>
      <c r="E1238" s="151" t="s">
        <v>833</v>
      </c>
      <c r="F1238" s="151" t="s">
        <v>835</v>
      </c>
      <c r="G1238" s="4" t="s">
        <v>836</v>
      </c>
      <c r="H1238" s="70" t="s">
        <v>704</v>
      </c>
      <c r="I1238" s="20">
        <v>173826.29819999999</v>
      </c>
      <c r="J1238" s="20">
        <v>140571.233018</v>
      </c>
      <c r="K1238" s="20">
        <v>33255.065182000006</v>
      </c>
      <c r="L1238" s="20">
        <v>23939.784014000001</v>
      </c>
      <c r="M1238" s="20">
        <v>0</v>
      </c>
      <c r="N1238" s="20">
        <v>28187.198144999998</v>
      </c>
      <c r="O1238" s="153">
        <v>25391.270297999999</v>
      </c>
      <c r="P1238" s="21">
        <v>2149.525527873016</v>
      </c>
      <c r="Q1238" s="20">
        <v>35615.331230000003</v>
      </c>
      <c r="R1238" s="20">
        <v>0</v>
      </c>
      <c r="S1238" s="20">
        <v>127378.432466</v>
      </c>
      <c r="T1238" s="20">
        <v>64291.038621</v>
      </c>
      <c r="U1238" s="20">
        <v>207931.67356900001</v>
      </c>
      <c r="V1238" s="20">
        <v>0</v>
      </c>
      <c r="W1238" s="20">
        <v>50107.35454</v>
      </c>
      <c r="X1238" s="20">
        <v>0</v>
      </c>
      <c r="Y1238" s="20">
        <v>50107.35454</v>
      </c>
      <c r="Z1238" s="20">
        <v>157824.31902900001</v>
      </c>
      <c r="AA1238" s="21">
        <v>13360.788912507936</v>
      </c>
      <c r="AB1238" s="22">
        <v>0.19131204844354216</v>
      </c>
      <c r="AC1238" s="22">
        <v>0.14607266311789871</v>
      </c>
      <c r="AD1238" s="23">
        <v>0.1221135282671313</v>
      </c>
      <c r="AE1238" s="23">
        <v>0.16088312912875224</v>
      </c>
      <c r="AF1238" s="24">
        <v>100</v>
      </c>
      <c r="AG1238" s="27">
        <v>1.5421105072373273</v>
      </c>
      <c r="AH1238" s="27">
        <v>2.5421105072373273</v>
      </c>
      <c r="AI1238" s="27">
        <v>1.8313299929403934</v>
      </c>
      <c r="AJ1238" s="27">
        <v>2.249564816042398</v>
      </c>
      <c r="AK1238" s="27">
        <v>3.9469303854063855</v>
      </c>
      <c r="AL1238" s="27">
        <v>100</v>
      </c>
      <c r="AM1238" s="27">
        <v>2.7037407067681349</v>
      </c>
      <c r="AN1238" s="23">
        <v>0.24097990306114853</v>
      </c>
      <c r="AO1238" s="23">
        <v>0</v>
      </c>
      <c r="AP1238" s="23">
        <v>0.31748817196412449</v>
      </c>
      <c r="AQ1238" s="24">
        <v>88.4</v>
      </c>
      <c r="AR1238" s="65" t="s">
        <v>64</v>
      </c>
      <c r="AS1238" s="157">
        <v>0.5</v>
      </c>
    </row>
    <row r="1239" spans="1:45" ht="18" customHeight="1" x14ac:dyDescent="0.25">
      <c r="A1239" s="16">
        <v>1238</v>
      </c>
      <c r="B1239" s="149" t="s">
        <v>1548</v>
      </c>
      <c r="C1239" s="149" t="s">
        <v>691</v>
      </c>
      <c r="D1239" s="4">
        <v>252</v>
      </c>
      <c r="E1239" s="151" t="s">
        <v>844</v>
      </c>
      <c r="F1239" s="151" t="s">
        <v>856</v>
      </c>
      <c r="G1239" s="4" t="s">
        <v>862</v>
      </c>
      <c r="H1239" s="70" t="s">
        <v>704</v>
      </c>
      <c r="I1239" s="20">
        <v>1116460.4193500001</v>
      </c>
      <c r="J1239" s="20">
        <v>1042413.931812</v>
      </c>
      <c r="K1239" s="20">
        <v>74046.48753800003</v>
      </c>
      <c r="L1239" s="20">
        <v>36650.186259000002</v>
      </c>
      <c r="M1239" s="20">
        <v>0</v>
      </c>
      <c r="N1239" s="20">
        <v>45070.604442999997</v>
      </c>
      <c r="O1239" s="153">
        <v>42657.222160999998</v>
      </c>
      <c r="P1239" s="21">
        <v>1066.430554025</v>
      </c>
      <c r="Q1239" s="20">
        <v>20032.413535</v>
      </c>
      <c r="R1239" s="20">
        <v>217424.91165200001</v>
      </c>
      <c r="S1239" s="20">
        <v>612479.84060300002</v>
      </c>
      <c r="T1239" s="20">
        <v>319332.41070299997</v>
      </c>
      <c r="U1239" s="20">
        <v>942563.43755399995</v>
      </c>
      <c r="V1239" s="20">
        <v>0</v>
      </c>
      <c r="W1239" s="20">
        <v>417275.86816900002</v>
      </c>
      <c r="X1239" s="20">
        <v>0</v>
      </c>
      <c r="Y1239" s="20">
        <v>417275.86816900002</v>
      </c>
      <c r="Z1239" s="20">
        <v>525287.56938500004</v>
      </c>
      <c r="AA1239" s="21">
        <v>13132.189234625002</v>
      </c>
      <c r="AB1239" s="22">
        <v>6.6322537059674419E-2</v>
      </c>
      <c r="AC1239" s="22">
        <v>3.8207554358115896E-2</v>
      </c>
      <c r="AD1239" s="23">
        <v>4.5256606039905029E-2</v>
      </c>
      <c r="AE1239" s="23">
        <v>8.1207370299934051E-2</v>
      </c>
      <c r="AF1239" s="24">
        <v>100</v>
      </c>
      <c r="AG1239" s="27">
        <v>0.46780556299733306</v>
      </c>
      <c r="AH1239" s="27">
        <v>1.467805562997333</v>
      </c>
      <c r="AI1239" s="27">
        <v>1.4197979616402214</v>
      </c>
      <c r="AJ1239" s="27">
        <v>5.719455426182396</v>
      </c>
      <c r="AK1239" s="27">
        <v>52.036362467793872</v>
      </c>
      <c r="AL1239" s="27">
        <v>5.1349241026113583</v>
      </c>
      <c r="AM1239" s="27">
        <v>3.496232709019885</v>
      </c>
      <c r="AN1239" s="23">
        <v>0.44270321926750322</v>
      </c>
      <c r="AO1239" s="23">
        <v>0</v>
      </c>
      <c r="AP1239" s="23">
        <v>0.79437605701871317</v>
      </c>
      <c r="AQ1239" s="24">
        <v>78.400000000000006</v>
      </c>
      <c r="AR1239" s="65" t="s">
        <v>66</v>
      </c>
      <c r="AS1239" s="157">
        <v>0.5</v>
      </c>
    </row>
    <row r="1240" spans="1:45" ht="18" customHeight="1" x14ac:dyDescent="0.25">
      <c r="A1240" s="16">
        <v>1239</v>
      </c>
      <c r="B1240" s="149" t="s">
        <v>1549</v>
      </c>
      <c r="C1240" s="149" t="s">
        <v>691</v>
      </c>
      <c r="D1240" s="4">
        <v>232</v>
      </c>
      <c r="E1240" s="151" t="s">
        <v>844</v>
      </c>
      <c r="F1240" s="151" t="s">
        <v>856</v>
      </c>
      <c r="G1240" s="4" t="s">
        <v>862</v>
      </c>
      <c r="H1240" s="70" t="s">
        <v>704</v>
      </c>
      <c r="I1240" s="20">
        <v>266675.45951800002</v>
      </c>
      <c r="J1240" s="20">
        <v>167755.50085400001</v>
      </c>
      <c r="K1240" s="20">
        <v>98919.958664000005</v>
      </c>
      <c r="L1240" s="20">
        <v>37687.261233999998</v>
      </c>
      <c r="M1240" s="20">
        <v>11127.435194</v>
      </c>
      <c r="N1240" s="20">
        <v>36829.921024000003</v>
      </c>
      <c r="O1240" s="153">
        <v>24561.959819</v>
      </c>
      <c r="P1240" s="21">
        <v>614.04899547499997</v>
      </c>
      <c r="Q1240" s="20">
        <v>5516.861637</v>
      </c>
      <c r="R1240" s="20">
        <v>33002.257367999999</v>
      </c>
      <c r="S1240" s="20">
        <v>93156.833580000006</v>
      </c>
      <c r="T1240" s="20">
        <v>361273.08446599997</v>
      </c>
      <c r="U1240" s="20">
        <v>598854.49734400003</v>
      </c>
      <c r="V1240" s="20">
        <v>24084.950104</v>
      </c>
      <c r="W1240" s="20">
        <v>85138.980731999996</v>
      </c>
      <c r="X1240" s="20">
        <v>70181.554453999997</v>
      </c>
      <c r="Y1240" s="20">
        <v>155358.53518599999</v>
      </c>
      <c r="Z1240" s="20">
        <v>443495.96215799998</v>
      </c>
      <c r="AA1240" s="21">
        <v>11087.399053949999</v>
      </c>
      <c r="AB1240" s="22">
        <v>0.37093761399264835</v>
      </c>
      <c r="AC1240" s="22">
        <v>9.2104312348028863E-2</v>
      </c>
      <c r="AD1240" s="23">
        <v>4.1014904167766264E-2</v>
      </c>
      <c r="AE1240" s="23">
        <v>5.5382600778334817E-2</v>
      </c>
      <c r="AF1240" s="24">
        <v>3.3098301973359492</v>
      </c>
      <c r="AG1240" s="27">
        <v>9.4173700214224568E-2</v>
      </c>
      <c r="AH1240" s="27">
        <v>1.0941737002142247</v>
      </c>
      <c r="AI1240" s="27">
        <v>1.029375395259577</v>
      </c>
      <c r="AJ1240" s="27">
        <v>33.260208758323635</v>
      </c>
      <c r="AK1240" s="27">
        <v>30.407777445225786</v>
      </c>
      <c r="AL1240" s="27">
        <v>8.0805217820213944</v>
      </c>
      <c r="AM1240" s="27">
        <v>0.73815479476467138</v>
      </c>
      <c r="AN1240" s="23">
        <v>0.25942618094217529</v>
      </c>
      <c r="AO1240" s="23">
        <v>0.15824620840402848</v>
      </c>
      <c r="AP1240" s="23">
        <v>0.35030428333562125</v>
      </c>
      <c r="AQ1240" s="24">
        <v>72</v>
      </c>
      <c r="AR1240" s="65" t="s">
        <v>68</v>
      </c>
      <c r="AS1240" s="157">
        <v>0.3</v>
      </c>
    </row>
    <row r="1241" spans="1:45" ht="18" customHeight="1" x14ac:dyDescent="0.25">
      <c r="A1241" s="16">
        <v>1240</v>
      </c>
      <c r="B1241" s="149" t="s">
        <v>1550</v>
      </c>
      <c r="C1241" s="149" t="s">
        <v>691</v>
      </c>
      <c r="D1241" s="4">
        <v>73.997733599999989</v>
      </c>
      <c r="E1241" s="151" t="s">
        <v>848</v>
      </c>
      <c r="F1241" s="151" t="s">
        <v>864</v>
      </c>
      <c r="G1241" s="4" t="s">
        <v>865</v>
      </c>
      <c r="H1241" s="70" t="s">
        <v>704</v>
      </c>
      <c r="I1241" s="20">
        <v>247894.04605999999</v>
      </c>
      <c r="J1241" s="20">
        <v>223895.36029899999</v>
      </c>
      <c r="K1241" s="20">
        <v>23998.685761000004</v>
      </c>
      <c r="L1241" s="20">
        <v>2078.3633150000001</v>
      </c>
      <c r="M1241" s="20">
        <v>25778.545484999999</v>
      </c>
      <c r="N1241" s="20">
        <v>1284.7564600000005</v>
      </c>
      <c r="O1241" s="153">
        <v>-24493.789024999998</v>
      </c>
      <c r="P1241" s="21">
        <v>-2019.144449209185</v>
      </c>
      <c r="Q1241" s="20">
        <v>45464.327722000002</v>
      </c>
      <c r="R1241" s="20">
        <v>6097.7322869999998</v>
      </c>
      <c r="S1241" s="20">
        <v>89313.970419000005</v>
      </c>
      <c r="T1241" s="20">
        <v>415071.04457099998</v>
      </c>
      <c r="U1241" s="20">
        <v>519541.32158400002</v>
      </c>
      <c r="V1241" s="20">
        <v>111921.781659</v>
      </c>
      <c r="W1241" s="20">
        <v>418604.43400800001</v>
      </c>
      <c r="X1241" s="20">
        <v>136977.809622</v>
      </c>
      <c r="Y1241" s="20">
        <v>555582.24363000004</v>
      </c>
      <c r="Z1241" s="20">
        <v>-36040.922046</v>
      </c>
      <c r="AA1241" s="21">
        <v>-2971.0318652326941</v>
      </c>
      <c r="AB1241" s="22">
        <v>9.6810254794063869E-2</v>
      </c>
      <c r="AC1241" s="22">
        <v>-9.880749221008539E-2</v>
      </c>
      <c r="AD1241" s="23">
        <v>-4.7145025828402402E-2</v>
      </c>
      <c r="AE1241" s="23">
        <v>0.67961049924688155</v>
      </c>
      <c r="AF1241" s="24">
        <v>4.9838205989844293E-2</v>
      </c>
      <c r="AG1241" s="27">
        <v>-0.78663873776049609</v>
      </c>
      <c r="AH1241" s="27">
        <v>0.21336126223950391</v>
      </c>
      <c r="AI1241" s="27">
        <v>0.10475197856160784</v>
      </c>
      <c r="AJ1241" s="27">
        <v>-0.75281270935743227</v>
      </c>
      <c r="AK1241" s="27">
        <v>4.9246380957846636</v>
      </c>
      <c r="AL1241" s="27">
        <v>40.653481391515868</v>
      </c>
      <c r="AM1241" s="27">
        <v>0.59723280942474044</v>
      </c>
      <c r="AN1241" s="23">
        <v>1.0693706555161329</v>
      </c>
      <c r="AO1241" s="23">
        <v>-3.8006189033446907</v>
      </c>
      <c r="AP1241" s="23">
        <v>-15.415317147571736</v>
      </c>
      <c r="AQ1241" s="24">
        <v>39.200000000000003</v>
      </c>
      <c r="AR1241" s="65" t="s">
        <v>80</v>
      </c>
      <c r="AS1241" s="157">
        <v>0</v>
      </c>
    </row>
    <row r="1242" spans="1:45" ht="18" customHeight="1" x14ac:dyDescent="0.25">
      <c r="A1242" s="16">
        <v>1241</v>
      </c>
      <c r="B1242" s="149" t="s">
        <v>1551</v>
      </c>
      <c r="C1242" s="149" t="s">
        <v>691</v>
      </c>
      <c r="D1242" s="4">
        <v>7.1006774999999998</v>
      </c>
      <c r="E1242" s="151" t="s">
        <v>829</v>
      </c>
      <c r="F1242" s="151" t="s">
        <v>866</v>
      </c>
      <c r="G1242" s="4" t="s">
        <v>867</v>
      </c>
      <c r="H1242" s="70" t="s">
        <v>704</v>
      </c>
      <c r="I1242" s="20">
        <v>368533.58650799998</v>
      </c>
      <c r="J1242" s="20">
        <v>290548.69893000001</v>
      </c>
      <c r="K1242" s="20">
        <v>77984.88757799998</v>
      </c>
      <c r="L1242" s="20">
        <v>70561.470916000006</v>
      </c>
      <c r="M1242" s="20">
        <v>0</v>
      </c>
      <c r="N1242" s="20">
        <v>76019.341685000007</v>
      </c>
      <c r="O1242" s="153">
        <v>69948.161670999994</v>
      </c>
      <c r="P1242" s="21">
        <v>14776.370635971005</v>
      </c>
      <c r="Q1242" s="20">
        <v>3102.2969480000002</v>
      </c>
      <c r="R1242" s="20">
        <v>36754.355668999997</v>
      </c>
      <c r="S1242" s="20">
        <v>156232.335792</v>
      </c>
      <c r="T1242" s="20">
        <v>55225.733601</v>
      </c>
      <c r="U1242" s="20">
        <v>216979.020605</v>
      </c>
      <c r="V1242" s="20">
        <v>0</v>
      </c>
      <c r="W1242" s="20">
        <v>89909.749158999999</v>
      </c>
      <c r="X1242" s="20">
        <v>0</v>
      </c>
      <c r="Y1242" s="20">
        <v>89909.749158999999</v>
      </c>
      <c r="Z1242" s="20">
        <v>127069.271446</v>
      </c>
      <c r="AA1242" s="21">
        <v>26843.05929525739</v>
      </c>
      <c r="AB1242" s="22">
        <v>0.2116086306188191</v>
      </c>
      <c r="AC1242" s="22">
        <v>0.18980132132266753</v>
      </c>
      <c r="AD1242" s="23">
        <v>0.32237292562186137</v>
      </c>
      <c r="AE1242" s="23">
        <v>0.55047267427456303</v>
      </c>
      <c r="AF1242" s="24">
        <v>100</v>
      </c>
      <c r="AG1242" s="27">
        <v>0.73765734253926663</v>
      </c>
      <c r="AH1242" s="27">
        <v>1.7376573425392665</v>
      </c>
      <c r="AI1242" s="27">
        <v>1.7031527757151086</v>
      </c>
      <c r="AJ1242" s="27">
        <v>5.5566829524804664</v>
      </c>
      <c r="AK1242" s="27">
        <v>93.655992253517823</v>
      </c>
      <c r="AL1242" s="27">
        <v>10.026936394339652</v>
      </c>
      <c r="AM1242" s="27">
        <v>6.6732221100151534</v>
      </c>
      <c r="AN1242" s="23">
        <v>0.41437070233014106</v>
      </c>
      <c r="AO1242" s="23">
        <v>0</v>
      </c>
      <c r="AP1242" s="23">
        <v>0.7075648434579126</v>
      </c>
      <c r="AQ1242" s="24">
        <v>96.8</v>
      </c>
      <c r="AR1242" s="65" t="s">
        <v>61</v>
      </c>
      <c r="AS1242" s="157">
        <v>0.5</v>
      </c>
    </row>
    <row r="1243" spans="1:45" ht="18" customHeight="1" x14ac:dyDescent="0.25">
      <c r="A1243" s="16">
        <v>1242</v>
      </c>
      <c r="B1243" s="149" t="s">
        <v>1552</v>
      </c>
      <c r="C1243" s="149" t="s">
        <v>691</v>
      </c>
      <c r="D1243" s="4">
        <v>39.936069600000003</v>
      </c>
      <c r="E1243" s="151" t="s">
        <v>842</v>
      </c>
      <c r="F1243" s="151" t="s">
        <v>902</v>
      </c>
      <c r="G1243" s="4" t="s">
        <v>901</v>
      </c>
      <c r="H1243" s="70" t="s">
        <v>704</v>
      </c>
      <c r="I1243" s="20">
        <v>924855.73036499997</v>
      </c>
      <c r="J1243" s="20">
        <v>870448.21125299996</v>
      </c>
      <c r="K1243" s="20">
        <v>54407.519112000024</v>
      </c>
      <c r="L1243" s="20">
        <v>8429.1351570000006</v>
      </c>
      <c r="M1243" s="20">
        <v>2362.7265430000002</v>
      </c>
      <c r="N1243" s="20">
        <v>7776.802232</v>
      </c>
      <c r="O1243" s="153">
        <v>4293.8310849999998</v>
      </c>
      <c r="P1243" s="21">
        <v>1961.1209087280165</v>
      </c>
      <c r="Q1243" s="20">
        <v>9851.8371229999993</v>
      </c>
      <c r="R1243" s="20">
        <v>11408.14003</v>
      </c>
      <c r="S1243" s="20">
        <v>31949.151295</v>
      </c>
      <c r="T1243" s="20">
        <v>75500.205967000002</v>
      </c>
      <c r="U1243" s="20">
        <v>116407.139564</v>
      </c>
      <c r="V1243" s="20">
        <v>20425.742088999999</v>
      </c>
      <c r="W1243" s="20">
        <v>36298.006144999999</v>
      </c>
      <c r="X1243" s="20">
        <v>10619.998</v>
      </c>
      <c r="Y1243" s="20">
        <v>78700.430261000001</v>
      </c>
      <c r="Z1243" s="20">
        <v>37706.709303000003</v>
      </c>
      <c r="AA1243" s="21">
        <v>17221.780398341522</v>
      </c>
      <c r="AB1243" s="22">
        <v>5.8828114835302758E-2</v>
      </c>
      <c r="AC1243" s="22">
        <v>4.6427036607162644E-3</v>
      </c>
      <c r="AD1243" s="23">
        <v>3.6886320728113722E-2</v>
      </c>
      <c r="AE1243" s="23">
        <v>0.11387445800417212</v>
      </c>
      <c r="AF1243" s="24">
        <v>3.2914525191415684</v>
      </c>
      <c r="AG1243" s="27">
        <v>-0.11980974471786651</v>
      </c>
      <c r="AH1243" s="27">
        <v>0.88019025528213346</v>
      </c>
      <c r="AI1243" s="27">
        <v>0.60877487550494214</v>
      </c>
      <c r="AJ1243" s="27">
        <v>-212.66649779424117</v>
      </c>
      <c r="AK1243" s="27">
        <v>88.353897895942708</v>
      </c>
      <c r="AL1243" s="27">
        <v>81.069808744712603</v>
      </c>
      <c r="AM1243" s="27">
        <v>12.249711355347037</v>
      </c>
      <c r="AN1243" s="23">
        <v>0.67607906659136607</v>
      </c>
      <c r="AO1243" s="23">
        <v>0.28164743612763515</v>
      </c>
      <c r="AP1243" s="23">
        <v>2.0871731242465774</v>
      </c>
      <c r="AQ1243" s="24">
        <v>60.400000000000006</v>
      </c>
      <c r="AR1243" s="65" t="s">
        <v>73</v>
      </c>
      <c r="AS1243" s="157">
        <v>0.3</v>
      </c>
    </row>
    <row r="1244" spans="1:45" ht="18" customHeight="1" x14ac:dyDescent="0.25">
      <c r="A1244" s="16">
        <v>1243</v>
      </c>
      <c r="B1244" s="149" t="s">
        <v>1553</v>
      </c>
      <c r="C1244" s="149" t="s">
        <v>691</v>
      </c>
      <c r="D1244" s="4">
        <v>36.72</v>
      </c>
      <c r="E1244" s="151" t="s">
        <v>848</v>
      </c>
      <c r="F1244" s="151" t="s">
        <v>849</v>
      </c>
      <c r="G1244" s="4" t="s">
        <v>847</v>
      </c>
      <c r="H1244" s="70" t="s">
        <v>704</v>
      </c>
      <c r="I1244" s="20">
        <v>112997.301273</v>
      </c>
      <c r="J1244" s="20">
        <v>107699.164189</v>
      </c>
      <c r="K1244" s="20">
        <v>5298.137083999999</v>
      </c>
      <c r="L1244" s="20">
        <v>4268.5984150000004</v>
      </c>
      <c r="M1244" s="20">
        <v>3261.8541679999998</v>
      </c>
      <c r="N1244" s="20">
        <v>4268.3221269999995</v>
      </c>
      <c r="O1244" s="153">
        <v>775.39792999999997</v>
      </c>
      <c r="P1244" s="21">
        <v>35.898052314814812</v>
      </c>
      <c r="Q1244" s="20">
        <v>16266.009959000001</v>
      </c>
      <c r="R1244" s="20">
        <v>64803.250699999997</v>
      </c>
      <c r="S1244" s="20">
        <v>133764.12326399999</v>
      </c>
      <c r="T1244" s="20">
        <v>10518.989799999999</v>
      </c>
      <c r="U1244" s="20">
        <v>311901.40729</v>
      </c>
      <c r="V1244" s="20">
        <v>35000</v>
      </c>
      <c r="W1244" s="20">
        <v>77633.422168999998</v>
      </c>
      <c r="X1244" s="20">
        <v>0</v>
      </c>
      <c r="Y1244" s="20">
        <v>77633.422168999998</v>
      </c>
      <c r="Z1244" s="20">
        <v>234267.98512100001</v>
      </c>
      <c r="AA1244" s="21">
        <v>10845.740051898149</v>
      </c>
      <c r="AB1244" s="22">
        <v>4.6887288672494656E-2</v>
      </c>
      <c r="AC1244" s="22">
        <v>6.8620924682674389E-3</v>
      </c>
      <c r="AD1244" s="23">
        <v>2.4860353684747877E-3</v>
      </c>
      <c r="AE1244" s="23">
        <v>3.3098757800794033E-3</v>
      </c>
      <c r="AF1244" s="24">
        <v>1.3085570068931418</v>
      </c>
      <c r="AG1244" s="27">
        <v>0.72302237266842651</v>
      </c>
      <c r="AH1244" s="27">
        <v>1.7230223726684264</v>
      </c>
      <c r="AI1244" s="27">
        <v>1.5134990835418622</v>
      </c>
      <c r="AJ1244" s="27">
        <v>2.013110455929537</v>
      </c>
      <c r="AK1244" s="27">
        <v>6.6211175611269031</v>
      </c>
      <c r="AL1244" s="27">
        <v>1.743698040644742</v>
      </c>
      <c r="AM1244" s="27">
        <v>10.742219872957763</v>
      </c>
      <c r="AN1244" s="23">
        <v>0.24890372519806528</v>
      </c>
      <c r="AO1244" s="23">
        <v>0</v>
      </c>
      <c r="AP1244" s="23">
        <v>0.33138724494899352</v>
      </c>
      <c r="AQ1244" s="24">
        <v>69.2</v>
      </c>
      <c r="AR1244" s="65" t="s">
        <v>71</v>
      </c>
      <c r="AS1244" s="157">
        <v>0.3</v>
      </c>
    </row>
    <row r="1245" spans="1:45" ht="18" customHeight="1" x14ac:dyDescent="0.25">
      <c r="A1245" s="16">
        <v>1244</v>
      </c>
      <c r="B1245" s="149" t="s">
        <v>1554</v>
      </c>
      <c r="C1245" s="149" t="s">
        <v>691</v>
      </c>
      <c r="D1245" s="4">
        <v>2.16</v>
      </c>
      <c r="E1245" s="151" t="s">
        <v>844</v>
      </c>
      <c r="F1245" s="151" t="s">
        <v>845</v>
      </c>
      <c r="G1245" s="4" t="s">
        <v>904</v>
      </c>
      <c r="H1245" s="70" t="s">
        <v>704</v>
      </c>
      <c r="I1245" s="20">
        <v>38079.922102999997</v>
      </c>
      <c r="J1245" s="20">
        <v>30208.549202999999</v>
      </c>
      <c r="K1245" s="20">
        <v>7871.3729000000003</v>
      </c>
      <c r="L1245" s="20">
        <v>1485.9192419999999</v>
      </c>
      <c r="M1245" s="20">
        <v>0</v>
      </c>
      <c r="N1245" s="20">
        <v>2070.5897140000002</v>
      </c>
      <c r="O1245" s="153">
        <v>1717.6135710000001</v>
      </c>
      <c r="P1245" s="21">
        <v>1431.3446425</v>
      </c>
      <c r="Q1245" s="20">
        <v>4557.5231480000002</v>
      </c>
      <c r="R1245" s="20">
        <v>26728.847683</v>
      </c>
      <c r="S1245" s="20">
        <v>42066.440928999997</v>
      </c>
      <c r="T1245" s="20">
        <v>1129.881228</v>
      </c>
      <c r="U1245" s="20">
        <v>44307.169245999998</v>
      </c>
      <c r="V1245" s="20">
        <v>0</v>
      </c>
      <c r="W1245" s="20">
        <v>18054.301621999999</v>
      </c>
      <c r="X1245" s="20">
        <v>0</v>
      </c>
      <c r="Y1245" s="20">
        <v>27857.313397000002</v>
      </c>
      <c r="Z1245" s="20">
        <v>16449.855849</v>
      </c>
      <c r="AA1245" s="21">
        <v>13708.213207500001</v>
      </c>
      <c r="AB1245" s="22">
        <v>0.20670664395555266</v>
      </c>
      <c r="AC1245" s="22">
        <v>4.5105490666554796E-2</v>
      </c>
      <c r="AD1245" s="23">
        <v>3.8766041709041577E-2</v>
      </c>
      <c r="AE1245" s="23">
        <v>0.10441511383240573</v>
      </c>
      <c r="AF1245" s="24">
        <v>100</v>
      </c>
      <c r="AG1245" s="27">
        <v>1.3299954664399811</v>
      </c>
      <c r="AH1245" s="27">
        <v>2.3299954664399811</v>
      </c>
      <c r="AI1245" s="27">
        <v>2.0775612685728952</v>
      </c>
      <c r="AJ1245" s="27">
        <v>1.5858612852499556</v>
      </c>
      <c r="AK1245" s="27">
        <v>6.6282821221119992</v>
      </c>
      <c r="AL1245" s="27">
        <v>1.4246750385434488</v>
      </c>
      <c r="AM1245" s="27">
        <v>33.702588519330632</v>
      </c>
      <c r="AN1245" s="23">
        <v>0.6287315093937067</v>
      </c>
      <c r="AO1245" s="23">
        <v>0</v>
      </c>
      <c r="AP1245" s="23">
        <v>1.6934685417740891</v>
      </c>
      <c r="AQ1245" s="24">
        <v>82.4</v>
      </c>
      <c r="AR1245" s="65" t="s">
        <v>64</v>
      </c>
      <c r="AS1245" s="157">
        <v>0.5</v>
      </c>
    </row>
    <row r="1246" spans="1:45" ht="18" customHeight="1" x14ac:dyDescent="0.25">
      <c r="A1246" s="16">
        <v>1245</v>
      </c>
      <c r="B1246" s="149" t="s">
        <v>1555</v>
      </c>
      <c r="C1246" s="149" t="s">
        <v>691</v>
      </c>
      <c r="D1246" s="4">
        <v>72.05076360000001</v>
      </c>
      <c r="E1246" s="151" t="s">
        <v>871</v>
      </c>
      <c r="F1246" s="151" t="s">
        <v>872</v>
      </c>
      <c r="G1246" s="4" t="s">
        <v>880</v>
      </c>
      <c r="H1246" s="70" t="s">
        <v>704</v>
      </c>
      <c r="I1246" s="20">
        <v>170091.52124199999</v>
      </c>
      <c r="J1246" s="20">
        <v>117461.51904299999</v>
      </c>
      <c r="K1246" s="20">
        <v>52630.002199000002</v>
      </c>
      <c r="L1246" s="20">
        <v>8074.4498480000002</v>
      </c>
      <c r="M1246" s="20">
        <v>2136.337387</v>
      </c>
      <c r="N1246" s="20">
        <v>11858.366585</v>
      </c>
      <c r="O1246" s="153">
        <v>7403.9847129999998</v>
      </c>
      <c r="P1246" s="21">
        <v>1109.8152317208751</v>
      </c>
      <c r="Q1246" s="20">
        <v>33156.663402999999</v>
      </c>
      <c r="R1246" s="20">
        <v>24601.941000999999</v>
      </c>
      <c r="S1246" s="20">
        <v>149882.52028200001</v>
      </c>
      <c r="T1246" s="20">
        <v>186346.879701</v>
      </c>
      <c r="U1246" s="20">
        <v>338593.07754600001</v>
      </c>
      <c r="V1246" s="20">
        <v>11155.308763999999</v>
      </c>
      <c r="W1246" s="20">
        <v>79980.548223000005</v>
      </c>
      <c r="X1246" s="20">
        <v>10134.324199999999</v>
      </c>
      <c r="Y1246" s="20">
        <v>199781.53909000001</v>
      </c>
      <c r="Z1246" s="20">
        <v>138811.53845600001</v>
      </c>
      <c r="AA1246" s="21">
        <v>20807.060750218057</v>
      </c>
      <c r="AB1246" s="22">
        <v>0.30942166790383374</v>
      </c>
      <c r="AC1246" s="22">
        <v>4.3529416745387808E-2</v>
      </c>
      <c r="AD1246" s="23">
        <v>2.1866911062273921E-2</v>
      </c>
      <c r="AE1246" s="23">
        <v>5.3338395318966142E-2</v>
      </c>
      <c r="AF1246" s="24">
        <v>5.550792986707207</v>
      </c>
      <c r="AG1246" s="27">
        <v>0.87398715827879636</v>
      </c>
      <c r="AH1246" s="27">
        <v>1.8739871582787964</v>
      </c>
      <c r="AI1246" s="27">
        <v>1.4594280668537998</v>
      </c>
      <c r="AJ1246" s="27">
        <v>2.4332864471754254</v>
      </c>
      <c r="AK1246" s="27">
        <v>3.542621813761035</v>
      </c>
      <c r="AL1246" s="27">
        <v>6.9137439698390564</v>
      </c>
      <c r="AM1246" s="27">
        <v>0.91276828200674842</v>
      </c>
      <c r="AN1246" s="23">
        <v>0.59003432833873704</v>
      </c>
      <c r="AO1246" s="23">
        <v>7.3007793968167436E-2</v>
      </c>
      <c r="AP1246" s="23">
        <v>1.4392286211374716</v>
      </c>
      <c r="AQ1246" s="24">
        <v>73.600000000000009</v>
      </c>
      <c r="AR1246" s="65" t="s">
        <v>68</v>
      </c>
      <c r="AS1246" s="157">
        <v>0.3</v>
      </c>
    </row>
    <row r="1247" spans="1:45" ht="18" customHeight="1" x14ac:dyDescent="0.25">
      <c r="A1247" s="16">
        <v>1246</v>
      </c>
      <c r="B1247" s="149" t="s">
        <v>1556</v>
      </c>
      <c r="C1247" s="149" t="s">
        <v>691</v>
      </c>
      <c r="D1247" s="4">
        <v>50</v>
      </c>
      <c r="E1247" s="151" t="s">
        <v>844</v>
      </c>
      <c r="F1247" s="151" t="s">
        <v>856</v>
      </c>
      <c r="G1247" s="4" t="s">
        <v>862</v>
      </c>
      <c r="H1247" s="70" t="s">
        <v>704</v>
      </c>
      <c r="I1247" s="20">
        <v>459622.39806199999</v>
      </c>
      <c r="J1247" s="20">
        <v>441089.32573099999</v>
      </c>
      <c r="K1247" s="20">
        <v>18533.072331000028</v>
      </c>
      <c r="L1247" s="20">
        <v>8005.3271240000004</v>
      </c>
      <c r="M1247" s="20">
        <v>2702.8944449999999</v>
      </c>
      <c r="N1247" s="20">
        <v>9252.4750899999999</v>
      </c>
      <c r="O1247" s="153">
        <v>4886.0641619999997</v>
      </c>
      <c r="P1247" s="21">
        <v>488.60641620000001</v>
      </c>
      <c r="Q1247" s="20">
        <v>391.607395</v>
      </c>
      <c r="R1247" s="20">
        <v>26147.652922000001</v>
      </c>
      <c r="S1247" s="20">
        <v>50509.344763000001</v>
      </c>
      <c r="T1247" s="20">
        <v>137509.53357199999</v>
      </c>
      <c r="U1247" s="20">
        <v>189702.56541899999</v>
      </c>
      <c r="V1247" s="20">
        <v>15406.275529</v>
      </c>
      <c r="W1247" s="20">
        <v>35524.476918</v>
      </c>
      <c r="X1247" s="20">
        <v>40348.411521000002</v>
      </c>
      <c r="Y1247" s="20">
        <v>78816.472091999996</v>
      </c>
      <c r="Z1247" s="20">
        <v>110886.093327</v>
      </c>
      <c r="AA1247" s="21">
        <v>11088.6093327</v>
      </c>
      <c r="AB1247" s="22">
        <v>4.0322387266470944E-2</v>
      </c>
      <c r="AC1247" s="22">
        <v>1.063060499793333E-2</v>
      </c>
      <c r="AD1247" s="23">
        <v>2.5756447474540201E-2</v>
      </c>
      <c r="AE1247" s="23">
        <v>4.4063813733532235E-2</v>
      </c>
      <c r="AF1247" s="24">
        <v>3.4231729274947695</v>
      </c>
      <c r="AG1247" s="27">
        <v>0.42181811373575145</v>
      </c>
      <c r="AH1247" s="27">
        <v>1.4218181137357515</v>
      </c>
      <c r="AI1247" s="27">
        <v>1.4107945201750656</v>
      </c>
      <c r="AJ1247" s="27">
        <v>30.672435874391923</v>
      </c>
      <c r="AK1247" s="27">
        <v>1126.3559661098841</v>
      </c>
      <c r="AL1247" s="27">
        <v>17.577960034618819</v>
      </c>
      <c r="AM1247" s="27">
        <v>3.3424765986959133</v>
      </c>
      <c r="AN1247" s="23">
        <v>0.41547393899453294</v>
      </c>
      <c r="AO1247" s="23">
        <v>0.36387260395236093</v>
      </c>
      <c r="AP1247" s="23">
        <v>0.71078770770264599</v>
      </c>
      <c r="AQ1247" s="24">
        <v>76.400000000000006</v>
      </c>
      <c r="AR1247" s="65" t="s">
        <v>66</v>
      </c>
      <c r="AS1247" s="157">
        <v>0.5</v>
      </c>
    </row>
    <row r="1248" spans="1:45" ht="18" customHeight="1" x14ac:dyDescent="0.25">
      <c r="A1248" s="16">
        <v>1247</v>
      </c>
      <c r="B1248" s="149" t="s">
        <v>1557</v>
      </c>
      <c r="C1248" s="149" t="s">
        <v>691</v>
      </c>
      <c r="D1248" s="4">
        <v>204</v>
      </c>
      <c r="E1248" s="151" t="s">
        <v>842</v>
      </c>
      <c r="F1248" s="151" t="s">
        <v>843</v>
      </c>
      <c r="G1248" s="4" t="s">
        <v>904</v>
      </c>
      <c r="H1248" s="70" t="s">
        <v>704</v>
      </c>
      <c r="I1248" s="20" t="e">
        <v>#N/A</v>
      </c>
      <c r="J1248" s="20" t="e">
        <v>#N/A</v>
      </c>
      <c r="K1248" s="20" t="e">
        <v>#N/A</v>
      </c>
      <c r="L1248" s="20" t="e">
        <v>#N/A</v>
      </c>
      <c r="M1248" s="20" t="e">
        <v>#N/A</v>
      </c>
      <c r="N1248" s="20" t="e">
        <v>#N/A</v>
      </c>
      <c r="O1248" s="153" t="e">
        <v>#N/A</v>
      </c>
      <c r="P1248" s="21" t="e">
        <v>#N/A</v>
      </c>
      <c r="Q1248" s="20" t="e">
        <v>#N/A</v>
      </c>
      <c r="R1248" s="20" t="e">
        <v>#N/A</v>
      </c>
      <c r="S1248" s="20" t="e">
        <v>#N/A</v>
      </c>
      <c r="T1248" s="20" t="e">
        <v>#N/A</v>
      </c>
      <c r="U1248" s="20" t="e">
        <v>#N/A</v>
      </c>
      <c r="V1248" s="20" t="e">
        <v>#N/A</v>
      </c>
      <c r="W1248" s="20" t="e">
        <v>#N/A</v>
      </c>
      <c r="X1248" s="20" t="e">
        <v>#N/A</v>
      </c>
      <c r="Y1248" s="20" t="e">
        <v>#N/A</v>
      </c>
      <c r="Z1248" s="20" t="e">
        <v>#N/A</v>
      </c>
      <c r="AA1248" s="21" t="e">
        <v>#N/A</v>
      </c>
      <c r="AB1248" s="22" t="e">
        <v>#N/A</v>
      </c>
      <c r="AC1248" s="22" t="e">
        <v>#N/A</v>
      </c>
      <c r="AD1248" s="23" t="e">
        <v>#N/A</v>
      </c>
      <c r="AE1248" s="23" t="e">
        <v>#N/A</v>
      </c>
      <c r="AF1248" s="24" t="e">
        <v>#N/A</v>
      </c>
      <c r="AG1248" s="27" t="e">
        <v>#N/A</v>
      </c>
      <c r="AH1248" s="27" t="e">
        <v>#N/A</v>
      </c>
      <c r="AI1248" s="27" t="e">
        <v>#N/A</v>
      </c>
      <c r="AJ1248" s="27" t="e">
        <v>#N/A</v>
      </c>
      <c r="AK1248" s="27" t="e">
        <v>#N/A</v>
      </c>
      <c r="AL1248" s="27" t="e">
        <v>#N/A</v>
      </c>
      <c r="AM1248" s="27" t="e">
        <v>#N/A</v>
      </c>
      <c r="AN1248" s="23" t="e">
        <v>#N/A</v>
      </c>
      <c r="AO1248" s="23" t="e">
        <v>#N/A</v>
      </c>
      <c r="AP1248" s="23" t="e">
        <v>#N/A</v>
      </c>
      <c r="AQ1248" s="24" t="e">
        <v>#N/A</v>
      </c>
      <c r="AR1248" s="65" t="e">
        <v>#N/A</v>
      </c>
      <c r="AS1248" s="157" t="e">
        <v>#N/A</v>
      </c>
    </row>
    <row r="1249" spans="1:45" ht="18" customHeight="1" x14ac:dyDescent="0.25">
      <c r="A1249" s="16">
        <v>1248</v>
      </c>
      <c r="B1249" s="149" t="s">
        <v>1558</v>
      </c>
      <c r="C1249" s="149" t="s">
        <v>691</v>
      </c>
      <c r="D1249" s="4">
        <v>29.823193499999999</v>
      </c>
      <c r="E1249" s="151" t="s">
        <v>844</v>
      </c>
      <c r="F1249" s="151" t="s">
        <v>856</v>
      </c>
      <c r="G1249" s="4" t="s">
        <v>862</v>
      </c>
      <c r="H1249" s="70" t="s">
        <v>704</v>
      </c>
      <c r="I1249" s="20">
        <v>1252559.6066660001</v>
      </c>
      <c r="J1249" s="20">
        <v>1154841.3976779999</v>
      </c>
      <c r="K1249" s="20">
        <v>97718.208988000042</v>
      </c>
      <c r="L1249" s="20">
        <v>19412.342250000002</v>
      </c>
      <c r="M1249" s="20">
        <v>11420.128645999999</v>
      </c>
      <c r="N1249" s="20">
        <v>19743.802960000001</v>
      </c>
      <c r="O1249" s="153">
        <v>6406.6003389999996</v>
      </c>
      <c r="P1249" s="21">
        <v>1095.5789066955556</v>
      </c>
      <c r="Q1249" s="20">
        <v>11105.733604999999</v>
      </c>
      <c r="R1249" s="20">
        <v>38132.326595999999</v>
      </c>
      <c r="S1249" s="20">
        <v>65601.557952000003</v>
      </c>
      <c r="T1249" s="20">
        <v>169124.31065500001</v>
      </c>
      <c r="U1249" s="20">
        <v>247125.26052800001</v>
      </c>
      <c r="V1249" s="20">
        <v>129517.728</v>
      </c>
      <c r="W1249" s="20">
        <v>164884.119034</v>
      </c>
      <c r="X1249" s="20">
        <v>26818.287250000001</v>
      </c>
      <c r="Y1249" s="20">
        <v>191702.406284</v>
      </c>
      <c r="Z1249" s="20">
        <v>55422.854244000002</v>
      </c>
      <c r="AA1249" s="21">
        <v>9477.7427723962555</v>
      </c>
      <c r="AB1249" s="22">
        <v>7.8014817393083136E-2</v>
      </c>
      <c r="AC1249" s="22">
        <v>5.1148067564247618E-3</v>
      </c>
      <c r="AD1249" s="23">
        <v>2.5924506160608027E-2</v>
      </c>
      <c r="AE1249" s="23">
        <v>0.11559491885413983</v>
      </c>
      <c r="AF1249" s="24">
        <v>1.7288599430020819</v>
      </c>
      <c r="AG1249" s="27">
        <v>-0.6021353764308095</v>
      </c>
      <c r="AH1249" s="27">
        <v>0.39786462356919045</v>
      </c>
      <c r="AI1249" s="27">
        <v>0.33050984331464128</v>
      </c>
      <c r="AJ1249" s="27">
        <v>-12.61610894214825</v>
      </c>
      <c r="AK1249" s="27">
        <v>103.98605249797004</v>
      </c>
      <c r="AL1249" s="27">
        <v>32.847710026625833</v>
      </c>
      <c r="AM1249" s="27">
        <v>7.4061475953100615</v>
      </c>
      <c r="AN1249" s="23">
        <v>0.77572970838519184</v>
      </c>
      <c r="AO1249" s="23">
        <v>0.48388498960973864</v>
      </c>
      <c r="AP1249" s="23">
        <v>3.4589053360555391</v>
      </c>
      <c r="AQ1249" s="24">
        <v>47.6</v>
      </c>
      <c r="AR1249" s="65" t="s">
        <v>78</v>
      </c>
      <c r="AS1249" s="157">
        <v>0.2</v>
      </c>
    </row>
    <row r="1250" spans="1:45" ht="18" customHeight="1" x14ac:dyDescent="0.25">
      <c r="A1250" s="16">
        <v>1249</v>
      </c>
      <c r="B1250" s="149" t="s">
        <v>1559</v>
      </c>
      <c r="C1250" s="149" t="s">
        <v>691</v>
      </c>
      <c r="D1250" s="4">
        <v>8.7384000000000004</v>
      </c>
      <c r="E1250" s="151" t="s">
        <v>844</v>
      </c>
      <c r="F1250" s="151" t="s">
        <v>845</v>
      </c>
      <c r="G1250" s="4" t="s">
        <v>904</v>
      </c>
      <c r="H1250" s="70" t="s">
        <v>704</v>
      </c>
      <c r="I1250" s="20">
        <v>1856.2472809999999</v>
      </c>
      <c r="J1250" s="20">
        <v>0</v>
      </c>
      <c r="K1250" s="20" t="e">
        <v>#N/A</v>
      </c>
      <c r="L1250" s="20">
        <v>-785.16254500000002</v>
      </c>
      <c r="M1250" s="20">
        <v>2235.3159599999999</v>
      </c>
      <c r="N1250" s="20">
        <v>3560.8732309999996</v>
      </c>
      <c r="O1250" s="153">
        <v>1325.5572709999999</v>
      </c>
      <c r="P1250" s="21">
        <v>60.677344639750984</v>
      </c>
      <c r="Q1250" s="20">
        <v>85575.746375999996</v>
      </c>
      <c r="R1250" s="20">
        <v>92962.474751000002</v>
      </c>
      <c r="S1250" s="20">
        <v>441183.737486</v>
      </c>
      <c r="T1250" s="20">
        <v>12223.420470999999</v>
      </c>
      <c r="U1250" s="20">
        <v>582739.44906599994</v>
      </c>
      <c r="V1250" s="20">
        <v>44123.767068000001</v>
      </c>
      <c r="W1250" s="20">
        <v>441859.40737099998</v>
      </c>
      <c r="X1250" s="20">
        <v>0</v>
      </c>
      <c r="Y1250" s="20">
        <v>615491.43544000003</v>
      </c>
      <c r="Z1250" s="20">
        <v>-32751.986374</v>
      </c>
      <c r="AA1250" s="21">
        <v>-1499.2212017760689</v>
      </c>
      <c r="AB1250" s="22" t="e">
        <v>#N/A</v>
      </c>
      <c r="AC1250" s="22">
        <v>0.71410597314701196</v>
      </c>
      <c r="AD1250" s="23">
        <v>2.2746997360905798E-3</v>
      </c>
      <c r="AE1250" s="23">
        <v>-4.04725764069164E-2</v>
      </c>
      <c r="AF1250" s="24">
        <v>1.5930066687306252</v>
      </c>
      <c r="AG1250" s="27">
        <v>-1.5291512950241796E-3</v>
      </c>
      <c r="AH1250" s="27">
        <v>0.99847084870497582</v>
      </c>
      <c r="AI1250" s="27">
        <v>0.80479895907573062</v>
      </c>
      <c r="AJ1250" s="27">
        <v>-2.7472695205293212</v>
      </c>
      <c r="AK1250" s="27">
        <v>0</v>
      </c>
      <c r="AL1250" s="27">
        <v>1.9967705097911372E-2</v>
      </c>
      <c r="AM1250" s="27">
        <v>0.15185988941507303</v>
      </c>
      <c r="AN1250" s="23">
        <v>1.0562034824079511</v>
      </c>
      <c r="AO1250" s="23">
        <v>0</v>
      </c>
      <c r="AP1250" s="23">
        <v>-18.792491802225616</v>
      </c>
      <c r="AQ1250" s="24" t="e">
        <v>#N/A</v>
      </c>
      <c r="AR1250" s="65" t="e">
        <v>#N/A</v>
      </c>
      <c r="AS1250" s="157" t="e">
        <v>#N/A</v>
      </c>
    </row>
    <row r="1251" spans="1:45" ht="18" customHeight="1" x14ac:dyDescent="0.25">
      <c r="A1251" s="16">
        <v>1250</v>
      </c>
      <c r="B1251" s="149" t="s">
        <v>1560</v>
      </c>
      <c r="C1251" s="149" t="s">
        <v>691</v>
      </c>
      <c r="D1251" s="4">
        <v>10.5</v>
      </c>
      <c r="E1251" s="151" t="s">
        <v>844</v>
      </c>
      <c r="F1251" s="151" t="s">
        <v>845</v>
      </c>
      <c r="G1251" s="4" t="s">
        <v>904</v>
      </c>
      <c r="H1251" s="70" t="s">
        <v>704</v>
      </c>
      <c r="I1251" s="20">
        <v>34310.427295000001</v>
      </c>
      <c r="J1251" s="20">
        <v>26876.370406999999</v>
      </c>
      <c r="K1251" s="20">
        <v>7434.0568880000028</v>
      </c>
      <c r="L1251" s="20">
        <v>420.91532000000001</v>
      </c>
      <c r="M1251" s="20">
        <v>2160.8054870000001</v>
      </c>
      <c r="N1251" s="20">
        <v>667.29687100000001</v>
      </c>
      <c r="O1251" s="153">
        <v>-1493.5086160000001</v>
      </c>
      <c r="P1251" s="21">
        <v>-71.119457904761902</v>
      </c>
      <c r="Q1251" s="20">
        <v>66861.201679999998</v>
      </c>
      <c r="R1251" s="20">
        <v>44454.786834999999</v>
      </c>
      <c r="S1251" s="20">
        <v>199479.51299399999</v>
      </c>
      <c r="T1251" s="20">
        <v>22413.973273</v>
      </c>
      <c r="U1251" s="20">
        <v>626884.46033100004</v>
      </c>
      <c r="V1251" s="20">
        <v>0</v>
      </c>
      <c r="W1251" s="20">
        <v>97183.775884999995</v>
      </c>
      <c r="X1251" s="20">
        <v>309866.79777900001</v>
      </c>
      <c r="Y1251" s="20">
        <v>495804.58276600001</v>
      </c>
      <c r="Z1251" s="20">
        <v>131079.877565</v>
      </c>
      <c r="AA1251" s="21">
        <v>6241.8989316666666</v>
      </c>
      <c r="AB1251" s="22">
        <v>0.21667048399258365</v>
      </c>
      <c r="AC1251" s="22">
        <v>-4.3529292222415618E-2</v>
      </c>
      <c r="AD1251" s="23">
        <v>-2.382430432573517E-3</v>
      </c>
      <c r="AE1251" s="23">
        <v>-1.1393881683017271E-2</v>
      </c>
      <c r="AF1251" s="24">
        <v>0.30881857483917058</v>
      </c>
      <c r="AG1251" s="27">
        <v>1.0526009735416033</v>
      </c>
      <c r="AH1251" s="27">
        <v>2.0526009735416033</v>
      </c>
      <c r="AI1251" s="27">
        <v>1.3646136930399841</v>
      </c>
      <c r="AJ1251" s="27">
        <v>0.33540427259877836</v>
      </c>
      <c r="AK1251" s="27">
        <v>0.40197258995779389</v>
      </c>
      <c r="AL1251" s="27">
        <v>0.77180501218795239</v>
      </c>
      <c r="AM1251" s="27">
        <v>1.5307606053198313</v>
      </c>
      <c r="AN1251" s="23">
        <v>0.7909026529453469</v>
      </c>
      <c r="AO1251" s="23">
        <v>2.3639539762717812</v>
      </c>
      <c r="AP1251" s="23">
        <v>3.7824614424143022</v>
      </c>
      <c r="AQ1251" s="24">
        <v>54.8</v>
      </c>
      <c r="AR1251" s="65" t="s">
        <v>77</v>
      </c>
      <c r="AS1251" s="157">
        <v>0.2</v>
      </c>
    </row>
    <row r="1252" spans="1:45" ht="18" customHeight="1" x14ac:dyDescent="0.25">
      <c r="A1252" s="16">
        <v>1251</v>
      </c>
      <c r="B1252" s="149" t="s">
        <v>1561</v>
      </c>
      <c r="C1252" s="149" t="s">
        <v>691</v>
      </c>
      <c r="D1252" s="4">
        <v>405.70529999999997</v>
      </c>
      <c r="E1252" s="151" t="s">
        <v>829</v>
      </c>
      <c r="F1252" s="151" t="s">
        <v>830</v>
      </c>
      <c r="G1252" s="4" t="s">
        <v>900</v>
      </c>
      <c r="H1252" s="70" t="s">
        <v>704</v>
      </c>
      <c r="I1252" s="20">
        <v>1161933.1779479999</v>
      </c>
      <c r="J1252" s="20">
        <v>1146186.9705650001</v>
      </c>
      <c r="K1252" s="20">
        <v>15746.207383000012</v>
      </c>
      <c r="L1252" s="20">
        <v>-60734.526767000003</v>
      </c>
      <c r="M1252" s="20">
        <v>2111.405753</v>
      </c>
      <c r="N1252" s="20">
        <v>37141.224635999999</v>
      </c>
      <c r="O1252" s="153">
        <v>34092.635174000003</v>
      </c>
      <c r="P1252" s="21">
        <v>882.34654397416068</v>
      </c>
      <c r="Q1252" s="20">
        <v>79213.435526999994</v>
      </c>
      <c r="R1252" s="20">
        <v>147917.88260000001</v>
      </c>
      <c r="S1252" s="20">
        <v>385981.40336499998</v>
      </c>
      <c r="T1252" s="20">
        <v>48398.269411000001</v>
      </c>
      <c r="U1252" s="20">
        <v>667800.56718300004</v>
      </c>
      <c r="V1252" s="20">
        <v>111957.478</v>
      </c>
      <c r="W1252" s="20">
        <v>207449.27877</v>
      </c>
      <c r="X1252" s="20">
        <v>9134.0971709999994</v>
      </c>
      <c r="Y1252" s="20">
        <v>217049.216136</v>
      </c>
      <c r="Z1252" s="20">
        <v>450751.35104699997</v>
      </c>
      <c r="AA1252" s="21">
        <v>11665.830310803187</v>
      </c>
      <c r="AB1252" s="22">
        <v>1.3551732304269138E-2</v>
      </c>
      <c r="AC1252" s="22">
        <v>2.9341304492404945E-2</v>
      </c>
      <c r="AD1252" s="23">
        <v>5.1052120721930237E-2</v>
      </c>
      <c r="AE1252" s="23">
        <v>7.5635125873300277E-2</v>
      </c>
      <c r="AF1252" s="24">
        <v>17.590756576857732</v>
      </c>
      <c r="AG1252" s="27">
        <v>0.86060614745708219</v>
      </c>
      <c r="AH1252" s="27">
        <v>1.8606061474570821</v>
      </c>
      <c r="AI1252" s="27">
        <v>1.4787613129188801</v>
      </c>
      <c r="AJ1252" s="27">
        <v>6.5082582789167196</v>
      </c>
      <c r="AK1252" s="27">
        <v>14.469603078562612</v>
      </c>
      <c r="AL1252" s="27">
        <v>7.855258319848339</v>
      </c>
      <c r="AM1252" s="27">
        <v>24.007742262038708</v>
      </c>
      <c r="AN1252" s="23">
        <v>0.32502101196407213</v>
      </c>
      <c r="AO1252" s="23">
        <v>2.0264159274916038E-2</v>
      </c>
      <c r="AP1252" s="23">
        <v>0.48152759971066222</v>
      </c>
      <c r="AQ1252" s="24">
        <v>82.8</v>
      </c>
      <c r="AR1252" s="65" t="s">
        <v>64</v>
      </c>
      <c r="AS1252" s="157">
        <v>0.5</v>
      </c>
    </row>
    <row r="1253" spans="1:45" ht="18" customHeight="1" x14ac:dyDescent="0.25">
      <c r="A1253" s="16">
        <v>1252</v>
      </c>
      <c r="B1253" s="149" t="s">
        <v>1562</v>
      </c>
      <c r="C1253" s="149" t="s">
        <v>691</v>
      </c>
      <c r="D1253" s="4">
        <v>32.04</v>
      </c>
      <c r="E1253" s="151" t="s">
        <v>842</v>
      </c>
      <c r="F1253" s="151" t="s">
        <v>843</v>
      </c>
      <c r="G1253" s="4" t="s">
        <v>901</v>
      </c>
      <c r="H1253" s="70" t="s">
        <v>704</v>
      </c>
      <c r="I1253" s="20">
        <v>246269.39870799999</v>
      </c>
      <c r="J1253" s="20">
        <v>212942.790825</v>
      </c>
      <c r="K1253" s="20">
        <v>33326.607883000011</v>
      </c>
      <c r="L1253" s="20">
        <v>-2871.5403580000002</v>
      </c>
      <c r="M1253" s="20">
        <v>433.35508600000003</v>
      </c>
      <c r="N1253" s="20">
        <v>1767.8825710000001</v>
      </c>
      <c r="O1253" s="153">
        <v>202.73680200000001</v>
      </c>
      <c r="P1253" s="21">
        <v>22.77941595505618</v>
      </c>
      <c r="Q1253" s="20">
        <v>35368.512578000002</v>
      </c>
      <c r="R1253" s="20">
        <v>27753.676855000002</v>
      </c>
      <c r="S1253" s="20">
        <v>83401.516979000007</v>
      </c>
      <c r="T1253" s="20">
        <v>39041.805200000003</v>
      </c>
      <c r="U1253" s="20">
        <v>125390.50063900001</v>
      </c>
      <c r="V1253" s="20">
        <v>0</v>
      </c>
      <c r="W1253" s="20">
        <v>24638.203984</v>
      </c>
      <c r="X1253" s="20">
        <v>0</v>
      </c>
      <c r="Y1253" s="20">
        <v>24823.168025999999</v>
      </c>
      <c r="Z1253" s="20">
        <v>100567.33261300001</v>
      </c>
      <c r="AA1253" s="21">
        <v>11299.700293595506</v>
      </c>
      <c r="AB1253" s="22">
        <v>0.13532581822118772</v>
      </c>
      <c r="AC1253" s="22">
        <v>8.2323180656474382E-4</v>
      </c>
      <c r="AD1253" s="23">
        <v>1.6168433889874997E-3</v>
      </c>
      <c r="AE1253" s="23">
        <v>2.0159309860605062E-3</v>
      </c>
      <c r="AF1253" s="24">
        <v>4.0795242241601386</v>
      </c>
      <c r="AG1253" s="27">
        <v>2.3850485625153839</v>
      </c>
      <c r="AH1253" s="27">
        <v>3.3850485625153839</v>
      </c>
      <c r="AI1253" s="27">
        <v>1.9495335143824828</v>
      </c>
      <c r="AJ1253" s="27">
        <v>4.1908698838840879</v>
      </c>
      <c r="AK1253" s="27">
        <v>6.0206883270928149</v>
      </c>
      <c r="AL1253" s="27">
        <v>8.8733972076796377</v>
      </c>
      <c r="AM1253" s="27">
        <v>6.3078384169592647</v>
      </c>
      <c r="AN1253" s="23">
        <v>0.19796689461720907</v>
      </c>
      <c r="AO1253" s="23">
        <v>0</v>
      </c>
      <c r="AP1253" s="23">
        <v>0.24683132565048455</v>
      </c>
      <c r="AQ1253" s="24">
        <v>73.599999999999994</v>
      </c>
      <c r="AR1253" s="65" t="s">
        <v>68</v>
      </c>
      <c r="AS1253" s="157">
        <v>0.3</v>
      </c>
    </row>
    <row r="1254" spans="1:45" ht="18" customHeight="1" x14ac:dyDescent="0.25">
      <c r="A1254" s="16">
        <v>1253</v>
      </c>
      <c r="B1254" s="149" t="s">
        <v>1563</v>
      </c>
      <c r="C1254" s="149" t="s">
        <v>691</v>
      </c>
      <c r="D1254" s="4">
        <v>622.21518479999997</v>
      </c>
      <c r="E1254" s="151" t="s">
        <v>844</v>
      </c>
      <c r="F1254" s="151" t="s">
        <v>856</v>
      </c>
      <c r="G1254" s="4" t="s">
        <v>862</v>
      </c>
      <c r="H1254" s="70" t="s">
        <v>704</v>
      </c>
      <c r="I1254" s="20">
        <v>1488513.975534</v>
      </c>
      <c r="J1254" s="20">
        <v>1280062.0696350001</v>
      </c>
      <c r="K1254" s="20">
        <v>208451.90589900012</v>
      </c>
      <c r="L1254" s="20">
        <v>189843.067358</v>
      </c>
      <c r="M1254" s="20">
        <v>21116.789350999999</v>
      </c>
      <c r="N1254" s="20">
        <v>252693.634487</v>
      </c>
      <c r="O1254" s="153">
        <v>181388.43754000001</v>
      </c>
      <c r="P1254" s="21">
        <v>1924.0348307295119</v>
      </c>
      <c r="Q1254" s="20">
        <v>8455.8082350000004</v>
      </c>
      <c r="R1254" s="20">
        <v>350624.49868600001</v>
      </c>
      <c r="S1254" s="20">
        <v>1182273.717285</v>
      </c>
      <c r="T1254" s="20">
        <v>1652124.2991249999</v>
      </c>
      <c r="U1254" s="20">
        <v>2853492.2275080001</v>
      </c>
      <c r="V1254" s="20">
        <v>310181.80222700001</v>
      </c>
      <c r="W1254" s="20">
        <v>697993.816551</v>
      </c>
      <c r="X1254" s="20">
        <v>877391.48187300004</v>
      </c>
      <c r="Y1254" s="20">
        <v>1583752.381757</v>
      </c>
      <c r="Z1254" s="20">
        <v>1269739.8457510001</v>
      </c>
      <c r="AA1254" s="21">
        <v>13468.464265542303</v>
      </c>
      <c r="AB1254" s="22">
        <v>0.14004027461295324</v>
      </c>
      <c r="AC1254" s="22">
        <v>0.12185874000607046</v>
      </c>
      <c r="AD1254" s="23">
        <v>6.3567174212494498E-2</v>
      </c>
      <c r="AE1254" s="23">
        <v>0.14285480458614422</v>
      </c>
      <c r="AF1254" s="24">
        <v>11.966479860492312</v>
      </c>
      <c r="AG1254" s="27">
        <v>0.69381689242889644</v>
      </c>
      <c r="AH1254" s="27">
        <v>1.6938168924288963</v>
      </c>
      <c r="AI1254" s="27">
        <v>1.6817024466637711</v>
      </c>
      <c r="AJ1254" s="27">
        <v>3.0736645755438747</v>
      </c>
      <c r="AK1254" s="27">
        <v>151.38258035897854</v>
      </c>
      <c r="AL1254" s="27">
        <v>4.2453222211007882</v>
      </c>
      <c r="AM1254" s="27">
        <v>0.90096972505177031</v>
      </c>
      <c r="AN1254" s="23">
        <v>0.55502249716660912</v>
      </c>
      <c r="AO1254" s="23">
        <v>0.69100098324004178</v>
      </c>
      <c r="AP1254" s="23">
        <v>1.2473046246889055</v>
      </c>
      <c r="AQ1254" s="24">
        <v>62</v>
      </c>
      <c r="AR1254" s="65" t="s">
        <v>73</v>
      </c>
      <c r="AS1254" s="157">
        <v>0.3</v>
      </c>
    </row>
    <row r="1255" spans="1:45" ht="18" customHeight="1" x14ac:dyDescent="0.25">
      <c r="A1255" s="16">
        <v>1254</v>
      </c>
      <c r="B1255" s="149" t="s">
        <v>1564</v>
      </c>
      <c r="C1255" s="149" t="s">
        <v>691</v>
      </c>
      <c r="D1255" s="4">
        <v>62.2880556</v>
      </c>
      <c r="E1255" s="151" t="s">
        <v>795</v>
      </c>
      <c r="F1255" s="151" t="s">
        <v>852</v>
      </c>
      <c r="G1255" s="4" t="s">
        <v>850</v>
      </c>
      <c r="H1255" s="70" t="s">
        <v>704</v>
      </c>
      <c r="I1255" s="20">
        <v>0</v>
      </c>
      <c r="J1255" s="20">
        <v>0</v>
      </c>
      <c r="K1255" s="20" t="e">
        <v>#N/A</v>
      </c>
      <c r="L1255" s="20">
        <v>-6391.7442920000003</v>
      </c>
      <c r="M1255" s="20">
        <v>213.255911</v>
      </c>
      <c r="N1255" s="20">
        <v>-5033.9885479999994</v>
      </c>
      <c r="O1255" s="153">
        <v>-5247.2444589999996</v>
      </c>
      <c r="P1255" s="21">
        <v>-101.08990062614829</v>
      </c>
      <c r="Q1255" s="20">
        <v>692136.49759599997</v>
      </c>
      <c r="R1255" s="20">
        <v>0</v>
      </c>
      <c r="S1255" s="20">
        <v>728330.03807999997</v>
      </c>
      <c r="T1255" s="20">
        <v>62286.419617</v>
      </c>
      <c r="U1255" s="20">
        <v>1026910.4911099999</v>
      </c>
      <c r="V1255" s="20">
        <v>4000</v>
      </c>
      <c r="W1255" s="20">
        <v>503976.38429700001</v>
      </c>
      <c r="X1255" s="20">
        <v>47054.315799999997</v>
      </c>
      <c r="Y1255" s="20">
        <v>551030.70009699999</v>
      </c>
      <c r="Z1255" s="20">
        <v>475879.79101300001</v>
      </c>
      <c r="AA1255" s="21">
        <v>9167.9816252861165</v>
      </c>
      <c r="AB1255" s="22">
        <v>0</v>
      </c>
      <c r="AC1255" s="22">
        <v>0</v>
      </c>
      <c r="AD1255" s="23">
        <v>-5.1097388763924204E-3</v>
      </c>
      <c r="AE1255" s="23">
        <v>-1.1026407420727509E-2</v>
      </c>
      <c r="AF1255" s="24">
        <v>-23.605388119816286</v>
      </c>
      <c r="AG1255" s="27">
        <v>0.44516699744959748</v>
      </c>
      <c r="AH1255" s="27">
        <v>1.4451669974495975</v>
      </c>
      <c r="AI1255" s="27">
        <v>7.1815945373088469E-2</v>
      </c>
      <c r="AJ1255" s="27">
        <v>0</v>
      </c>
      <c r="AK1255" s="27">
        <v>0</v>
      </c>
      <c r="AL1255" s="27">
        <v>0</v>
      </c>
      <c r="AM1255" s="27">
        <v>0</v>
      </c>
      <c r="AN1255" s="23">
        <v>0.53659077871663796</v>
      </c>
      <c r="AO1255" s="23">
        <v>9.8878575406272234E-2</v>
      </c>
      <c r="AP1255" s="23">
        <v>1.1579199421854562</v>
      </c>
      <c r="AQ1255" s="24">
        <v>49.599999999999994</v>
      </c>
      <c r="AR1255" s="65" t="s">
        <v>78</v>
      </c>
      <c r="AS1255" s="157">
        <v>0.2</v>
      </c>
    </row>
    <row r="1256" spans="1:45" ht="18" customHeight="1" x14ac:dyDescent="0.25">
      <c r="A1256" s="16">
        <v>1255</v>
      </c>
      <c r="B1256" s="149" t="s">
        <v>1565</v>
      </c>
      <c r="C1256" s="149" t="s">
        <v>691</v>
      </c>
      <c r="D1256" s="4">
        <v>12</v>
      </c>
      <c r="E1256" s="151" t="s">
        <v>844</v>
      </c>
      <c r="F1256" s="151" t="s">
        <v>845</v>
      </c>
      <c r="G1256" s="4" t="s">
        <v>904</v>
      </c>
      <c r="H1256" s="70" t="s">
        <v>704</v>
      </c>
      <c r="I1256" s="20">
        <v>55349.156281000003</v>
      </c>
      <c r="J1256" s="20">
        <v>61037.307229999999</v>
      </c>
      <c r="K1256" s="20">
        <v>-5688.1509489999989</v>
      </c>
      <c r="L1256" s="20">
        <v>-17726.003109000001</v>
      </c>
      <c r="M1256" s="20">
        <v>32240.863579000001</v>
      </c>
      <c r="N1256" s="20">
        <v>-22792.227581999996</v>
      </c>
      <c r="O1256" s="153">
        <v>-53729.579852000003</v>
      </c>
      <c r="P1256" s="21">
        <v>-1790.9859950666666</v>
      </c>
      <c r="Q1256" s="20">
        <v>192576.71614</v>
      </c>
      <c r="R1256" s="20">
        <v>156791.34108099999</v>
      </c>
      <c r="S1256" s="20">
        <v>651354.42912900005</v>
      </c>
      <c r="T1256" s="20">
        <v>26266.092155999999</v>
      </c>
      <c r="U1256" s="20">
        <v>1021311.783105</v>
      </c>
      <c r="V1256" s="20">
        <v>248355.91725699999</v>
      </c>
      <c r="W1256" s="20">
        <v>881507.46733400004</v>
      </c>
      <c r="X1256" s="20">
        <v>2000</v>
      </c>
      <c r="Y1256" s="20">
        <v>954012.18919199996</v>
      </c>
      <c r="Z1256" s="20">
        <v>67299.593913000004</v>
      </c>
      <c r="AA1256" s="21">
        <v>2243.3197971000004</v>
      </c>
      <c r="AB1256" s="22">
        <v>-0.10276852135057027</v>
      </c>
      <c r="AC1256" s="22">
        <v>-0.97073891387291189</v>
      </c>
      <c r="AD1256" s="23">
        <v>-5.2608401019961719E-2</v>
      </c>
      <c r="AE1256" s="23">
        <v>-0.79836410189127849</v>
      </c>
      <c r="AF1256" s="24">
        <v>-0.70693601386178906</v>
      </c>
      <c r="AG1256" s="27">
        <v>-0.2610902876422212</v>
      </c>
      <c r="AH1256" s="27">
        <v>0.7389097123577788</v>
      </c>
      <c r="AI1256" s="27">
        <v>0.52044676873414475</v>
      </c>
      <c r="AJ1256" s="27">
        <v>-0.24048848849737914</v>
      </c>
      <c r="AK1256" s="27">
        <v>0.316950607806745</v>
      </c>
      <c r="AL1256" s="27">
        <v>0.35301156236941728</v>
      </c>
      <c r="AM1256" s="27">
        <v>2.1072474714650888</v>
      </c>
      <c r="AN1256" s="23">
        <v>0.93410475133421522</v>
      </c>
      <c r="AO1256" s="23">
        <v>2.97178613378478E-2</v>
      </c>
      <c r="AP1256" s="23">
        <v>14.175600976512239</v>
      </c>
      <c r="AQ1256" s="24">
        <v>31.6</v>
      </c>
      <c r="AR1256" s="65" t="s">
        <v>80</v>
      </c>
      <c r="AS1256" s="157">
        <v>0</v>
      </c>
    </row>
    <row r="1257" spans="1:45" ht="18" customHeight="1" x14ac:dyDescent="0.25">
      <c r="A1257" s="16">
        <v>1256</v>
      </c>
      <c r="B1257" s="149" t="s">
        <v>1566</v>
      </c>
      <c r="C1257" s="149" t="s">
        <v>691</v>
      </c>
      <c r="D1257" s="4">
        <v>107.0816166</v>
      </c>
      <c r="E1257" s="151" t="s">
        <v>844</v>
      </c>
      <c r="F1257" s="151" t="s">
        <v>845</v>
      </c>
      <c r="G1257" s="4" t="s">
        <v>904</v>
      </c>
      <c r="H1257" s="70" t="s">
        <v>704</v>
      </c>
      <c r="I1257" s="20">
        <v>363495.12231100001</v>
      </c>
      <c r="J1257" s="20">
        <v>378307.51704000001</v>
      </c>
      <c r="K1257" s="20">
        <v>-14812.394729000009</v>
      </c>
      <c r="L1257" s="20">
        <v>-31106.415069999999</v>
      </c>
      <c r="M1257" s="20">
        <v>47896.612921</v>
      </c>
      <c r="N1257" s="20">
        <v>-17602.367365999999</v>
      </c>
      <c r="O1257" s="153">
        <v>-65498.980286999998</v>
      </c>
      <c r="P1257" s="21">
        <v>-1101.0121836038848</v>
      </c>
      <c r="Q1257" s="20">
        <v>84668.625526999997</v>
      </c>
      <c r="R1257" s="20">
        <v>61391.393198999998</v>
      </c>
      <c r="S1257" s="20">
        <v>289763.38437500002</v>
      </c>
      <c r="T1257" s="20">
        <v>437438.62001299998</v>
      </c>
      <c r="U1257" s="20">
        <v>862227.69085000001</v>
      </c>
      <c r="V1257" s="20">
        <v>263000</v>
      </c>
      <c r="W1257" s="20">
        <v>652585.68457200006</v>
      </c>
      <c r="X1257" s="20">
        <v>352104.449097</v>
      </c>
      <c r="Y1257" s="20">
        <v>1006097.602379</v>
      </c>
      <c r="Z1257" s="20">
        <v>-143869.911529</v>
      </c>
      <c r="AA1257" s="21">
        <v>-2418.3968170704661</v>
      </c>
      <c r="AB1257" s="22">
        <v>-4.0749913327108651E-2</v>
      </c>
      <c r="AC1257" s="22">
        <v>-0.18019218489253958</v>
      </c>
      <c r="AD1257" s="23">
        <v>-7.5964830383062606E-2</v>
      </c>
      <c r="AE1257" s="23">
        <v>0.4552653128850872</v>
      </c>
      <c r="AF1257" s="24">
        <v>-0.36750756039958599</v>
      </c>
      <c r="AG1257" s="27">
        <v>-0.55597649285696171</v>
      </c>
      <c r="AH1257" s="27">
        <v>0.44402350714303834</v>
      </c>
      <c r="AI1257" s="27">
        <v>0.31428019905541132</v>
      </c>
      <c r="AJ1257" s="27">
        <v>-1.001854412238814</v>
      </c>
      <c r="AK1257" s="27">
        <v>4.468095645645759</v>
      </c>
      <c r="AL1257" s="27">
        <v>5.9209459725524027</v>
      </c>
      <c r="AM1257" s="27">
        <v>0.8309625755041874</v>
      </c>
      <c r="AN1257" s="23">
        <v>1.1668583751783366</v>
      </c>
      <c r="AO1257" s="23">
        <v>-2.4473807299591335</v>
      </c>
      <c r="AP1257" s="23">
        <v>-6.9931064229242956</v>
      </c>
      <c r="AQ1257" s="24">
        <v>40.800000000000004</v>
      </c>
      <c r="AR1257" s="65" t="s">
        <v>80</v>
      </c>
      <c r="AS1257" s="157">
        <v>0</v>
      </c>
    </row>
    <row r="1258" spans="1:45" ht="18" customHeight="1" x14ac:dyDescent="0.25">
      <c r="A1258" s="16">
        <v>1257</v>
      </c>
      <c r="B1258" s="149" t="s">
        <v>1567</v>
      </c>
      <c r="C1258" s="149" t="s">
        <v>691</v>
      </c>
      <c r="D1258" s="4">
        <v>109</v>
      </c>
      <c r="E1258" s="151" t="s">
        <v>795</v>
      </c>
      <c r="F1258" s="151" t="s">
        <v>852</v>
      </c>
      <c r="G1258" s="4" t="s">
        <v>850</v>
      </c>
      <c r="H1258" s="70" t="s">
        <v>704</v>
      </c>
      <c r="I1258" s="20">
        <v>85999.377695999996</v>
      </c>
      <c r="J1258" s="20">
        <v>51802.502708</v>
      </c>
      <c r="K1258" s="20">
        <v>34196.874988000003</v>
      </c>
      <c r="L1258" s="20">
        <v>23094.709224999999</v>
      </c>
      <c r="M1258" s="20">
        <v>1593.32402</v>
      </c>
      <c r="N1258" s="20">
        <v>23039.577055999998</v>
      </c>
      <c r="O1258" s="153">
        <v>21446.253035999998</v>
      </c>
      <c r="P1258" s="21">
        <v>2144.6253035999998</v>
      </c>
      <c r="Q1258" s="20">
        <v>583139.17466100003</v>
      </c>
      <c r="R1258" s="20">
        <v>16197.375013999999</v>
      </c>
      <c r="S1258" s="20">
        <v>669560.17094700004</v>
      </c>
      <c r="T1258" s="20">
        <v>13266.748320000001</v>
      </c>
      <c r="U1258" s="20">
        <v>697787.26449800003</v>
      </c>
      <c r="V1258" s="20">
        <v>98974.140163000004</v>
      </c>
      <c r="W1258" s="20">
        <v>588250.01953100006</v>
      </c>
      <c r="X1258" s="20">
        <v>0</v>
      </c>
      <c r="Y1258" s="20">
        <v>588250.01953100006</v>
      </c>
      <c r="Z1258" s="20">
        <v>109537.24496700001</v>
      </c>
      <c r="AA1258" s="21">
        <v>10953.724496700001</v>
      </c>
      <c r="AB1258" s="22">
        <v>0.39764095862278048</v>
      </c>
      <c r="AC1258" s="22">
        <v>0.24937683981633632</v>
      </c>
      <c r="AD1258" s="23">
        <v>3.0734658150330094E-2</v>
      </c>
      <c r="AE1258" s="23">
        <v>0.19578959688516043</v>
      </c>
      <c r="AF1258" s="24">
        <v>14.460070121832468</v>
      </c>
      <c r="AG1258" s="27">
        <v>0.1382237972228661</v>
      </c>
      <c r="AH1258" s="27">
        <v>1.1382237972228662</v>
      </c>
      <c r="AI1258" s="27">
        <v>0.1469120160079242</v>
      </c>
      <c r="AJ1258" s="27">
        <v>1.0576708590297532</v>
      </c>
      <c r="AK1258" s="27">
        <v>8.8833858123345377E-2</v>
      </c>
      <c r="AL1258" s="27">
        <v>5.3094638866895103</v>
      </c>
      <c r="AM1258" s="27">
        <v>6.4823252557187274</v>
      </c>
      <c r="AN1258" s="23">
        <v>0.84302200607544342</v>
      </c>
      <c r="AO1258" s="23">
        <v>0</v>
      </c>
      <c r="AP1258" s="23">
        <v>5.3703196543625005</v>
      </c>
      <c r="AQ1258" s="24">
        <v>70</v>
      </c>
      <c r="AR1258" s="65" t="s">
        <v>68</v>
      </c>
      <c r="AS1258" s="157">
        <v>0.3</v>
      </c>
    </row>
    <row r="1259" spans="1:45" ht="18" customHeight="1" x14ac:dyDescent="0.25">
      <c r="A1259" s="16">
        <v>1258</v>
      </c>
      <c r="B1259" s="149" t="s">
        <v>1568</v>
      </c>
      <c r="C1259" s="149" t="s">
        <v>691</v>
      </c>
      <c r="D1259" s="4">
        <v>844.75993799999992</v>
      </c>
      <c r="E1259" s="151" t="s">
        <v>874</v>
      </c>
      <c r="F1259" s="151" t="s">
        <v>878</v>
      </c>
      <c r="G1259" s="4" t="s">
        <v>873</v>
      </c>
      <c r="H1259" s="70" t="s">
        <v>704</v>
      </c>
      <c r="I1259" s="20">
        <v>97915.136473000006</v>
      </c>
      <c r="J1259" s="20">
        <v>42195.482502999999</v>
      </c>
      <c r="K1259" s="20">
        <v>55719.653969999999</v>
      </c>
      <c r="L1259" s="20">
        <v>22606.981873000001</v>
      </c>
      <c r="M1259" s="20">
        <v>7696.5273260000004</v>
      </c>
      <c r="N1259" s="20">
        <v>27004.360264999999</v>
      </c>
      <c r="O1259" s="153">
        <v>18235.150721999998</v>
      </c>
      <c r="P1259" s="21">
        <v>474.89623718874793</v>
      </c>
      <c r="Q1259" s="20">
        <v>3917.100183</v>
      </c>
      <c r="R1259" s="20">
        <v>5662.8917510000001</v>
      </c>
      <c r="S1259" s="20">
        <v>90453.804866999999</v>
      </c>
      <c r="T1259" s="20">
        <v>295743.786892</v>
      </c>
      <c r="U1259" s="20">
        <v>392171.25646300003</v>
      </c>
      <c r="V1259" s="20">
        <v>13330.394344</v>
      </c>
      <c r="W1259" s="20">
        <v>26779.880588</v>
      </c>
      <c r="X1259" s="20">
        <v>104616.536462</v>
      </c>
      <c r="Y1259" s="20">
        <v>131396.41704999999</v>
      </c>
      <c r="Z1259" s="20">
        <v>260774.83941300001</v>
      </c>
      <c r="AA1259" s="21">
        <v>6791.3335008152344</v>
      </c>
      <c r="AB1259" s="22">
        <v>0.56906067822685036</v>
      </c>
      <c r="AC1259" s="22">
        <v>0.18623423689991303</v>
      </c>
      <c r="AD1259" s="23">
        <v>4.6497927682062089E-2</v>
      </c>
      <c r="AE1259" s="23">
        <v>6.9926802612732999E-2</v>
      </c>
      <c r="AF1259" s="24">
        <v>3.5086421604423208</v>
      </c>
      <c r="AG1259" s="27">
        <v>2.3776776774550719</v>
      </c>
      <c r="AH1259" s="27">
        <v>3.3776776774550719</v>
      </c>
      <c r="AI1259" s="27">
        <v>3.2314074142203939</v>
      </c>
      <c r="AJ1259" s="27">
        <v>1.5377587855896129</v>
      </c>
      <c r="AK1259" s="27">
        <v>10.772122369023412</v>
      </c>
      <c r="AL1259" s="27">
        <v>17.290660104126015</v>
      </c>
      <c r="AM1259" s="27">
        <v>0.33108095862976405</v>
      </c>
      <c r="AN1259" s="23">
        <v>0.33504856586142179</v>
      </c>
      <c r="AO1259" s="23">
        <v>0.40117572959680525</v>
      </c>
      <c r="AP1259" s="23">
        <v>0.50386922812711232</v>
      </c>
      <c r="AQ1259" s="24">
        <v>86.8</v>
      </c>
      <c r="AR1259" s="65" t="s">
        <v>64</v>
      </c>
      <c r="AS1259" s="157">
        <v>0.5</v>
      </c>
    </row>
    <row r="1260" spans="1:45" ht="18" customHeight="1" x14ac:dyDescent="0.25">
      <c r="A1260" s="16">
        <v>1259</v>
      </c>
      <c r="B1260" s="149" t="s">
        <v>1569</v>
      </c>
      <c r="C1260" s="149" t="s">
        <v>691</v>
      </c>
      <c r="D1260" s="4">
        <v>200</v>
      </c>
      <c r="E1260" s="151" t="s">
        <v>848</v>
      </c>
      <c r="F1260" s="151" t="s">
        <v>864</v>
      </c>
      <c r="G1260" s="4" t="s">
        <v>865</v>
      </c>
      <c r="H1260" s="70" t="s">
        <v>706</v>
      </c>
      <c r="I1260" s="20">
        <v>891792.06852299999</v>
      </c>
      <c r="J1260" s="20">
        <v>828984.75818600005</v>
      </c>
      <c r="K1260" s="20">
        <v>62807.310337000046</v>
      </c>
      <c r="L1260" s="20">
        <v>23155.263067</v>
      </c>
      <c r="M1260" s="20">
        <v>32327.216345000001</v>
      </c>
      <c r="N1260" s="20">
        <v>21217.216075</v>
      </c>
      <c r="O1260" s="153">
        <v>-11522.742097</v>
      </c>
      <c r="P1260" s="21">
        <v>-576.13710485000001</v>
      </c>
      <c r="Q1260" s="20">
        <v>98540.581657999996</v>
      </c>
      <c r="R1260" s="20">
        <v>121511.74445699999</v>
      </c>
      <c r="S1260" s="20">
        <v>273108.67716899997</v>
      </c>
      <c r="T1260" s="20">
        <v>947872.42795499996</v>
      </c>
      <c r="U1260" s="20">
        <v>1229881.1578230001</v>
      </c>
      <c r="V1260" s="20">
        <v>152390.064877</v>
      </c>
      <c r="W1260" s="20">
        <v>485622.28868699999</v>
      </c>
      <c r="X1260" s="20">
        <v>480473.09165299998</v>
      </c>
      <c r="Y1260" s="20">
        <v>1079223.3134300001</v>
      </c>
      <c r="Z1260" s="20">
        <v>150657.84439300001</v>
      </c>
      <c r="AA1260" s="21">
        <v>7532.8922196499998</v>
      </c>
      <c r="AB1260" s="22">
        <v>7.0428200198082602E-2</v>
      </c>
      <c r="AC1260" s="22">
        <v>-1.2920884255097879E-2</v>
      </c>
      <c r="AD1260" s="23">
        <v>-9.3689882341122192E-3</v>
      </c>
      <c r="AE1260" s="23">
        <v>-7.6482855196986874E-2</v>
      </c>
      <c r="AF1260" s="24">
        <v>0.65632672632766398</v>
      </c>
      <c r="AG1260" s="27">
        <v>-0.43761090968988087</v>
      </c>
      <c r="AH1260" s="27">
        <v>0.56238909031011908</v>
      </c>
      <c r="AI1260" s="27">
        <v>0.35947298873572708</v>
      </c>
      <c r="AJ1260" s="27">
        <v>-4.1963997607158667</v>
      </c>
      <c r="AK1260" s="27">
        <v>8.4126229441502289</v>
      </c>
      <c r="AL1260" s="27">
        <v>7.3391429981369676</v>
      </c>
      <c r="AM1260" s="27">
        <v>0.94083554096726785</v>
      </c>
      <c r="AN1260" s="23">
        <v>0.87750211194415084</v>
      </c>
      <c r="AO1260" s="23">
        <v>3.189167438236121</v>
      </c>
      <c r="AP1260" s="23">
        <v>7.1634060461849005</v>
      </c>
      <c r="AQ1260" s="24">
        <v>39.199999999999996</v>
      </c>
      <c r="AR1260" s="65" t="s">
        <v>80</v>
      </c>
      <c r="AS1260" s="157">
        <v>0</v>
      </c>
    </row>
    <row r="1261" spans="1:45" ht="18" customHeight="1" x14ac:dyDescent="0.25">
      <c r="A1261" s="16">
        <v>1260</v>
      </c>
      <c r="B1261" s="149" t="s">
        <v>1570</v>
      </c>
      <c r="C1261" s="149" t="s">
        <v>691</v>
      </c>
      <c r="D1261" s="4">
        <v>25.5</v>
      </c>
      <c r="E1261" s="151" t="s">
        <v>844</v>
      </c>
      <c r="F1261" s="151" t="s">
        <v>845</v>
      </c>
      <c r="G1261" s="4" t="s">
        <v>904</v>
      </c>
      <c r="H1261" s="70" t="s">
        <v>704</v>
      </c>
      <c r="I1261" s="20">
        <v>8729.9370909999998</v>
      </c>
      <c r="J1261" s="20">
        <v>8494.3547249999992</v>
      </c>
      <c r="K1261" s="20">
        <v>235.58236600000114</v>
      </c>
      <c r="L1261" s="20">
        <v>-5509.3918320000002</v>
      </c>
      <c r="M1261" s="20">
        <v>3655.9535000000001</v>
      </c>
      <c r="N1261" s="20">
        <v>-5508.6824720000004</v>
      </c>
      <c r="O1261" s="153">
        <v>-9164.635972</v>
      </c>
      <c r="P1261" s="21">
        <v>-610.97573146666662</v>
      </c>
      <c r="Q1261" s="20">
        <v>76156.321435999998</v>
      </c>
      <c r="R1261" s="20">
        <v>17394.020711000001</v>
      </c>
      <c r="S1261" s="20">
        <v>120385.763718</v>
      </c>
      <c r="T1261" s="20">
        <v>16370.263777</v>
      </c>
      <c r="U1261" s="20">
        <v>144558.625099</v>
      </c>
      <c r="V1261" s="20">
        <v>11115.184203999999</v>
      </c>
      <c r="W1261" s="20">
        <v>123220.980123</v>
      </c>
      <c r="X1261" s="20">
        <v>29190</v>
      </c>
      <c r="Y1261" s="20">
        <v>152410.98012299999</v>
      </c>
      <c r="Z1261" s="20">
        <v>-7852.3550240000004</v>
      </c>
      <c r="AA1261" s="21">
        <v>-523.49033493333332</v>
      </c>
      <c r="AB1261" s="22">
        <v>2.6985574299598483E-2</v>
      </c>
      <c r="AC1261" s="22">
        <v>-1.0497940450737206</v>
      </c>
      <c r="AD1261" s="23">
        <v>-6.3397365364561684E-2</v>
      </c>
      <c r="AE1261" s="23">
        <v>1.1671194111816308</v>
      </c>
      <c r="AF1261" s="24">
        <v>-1.5067703875336489</v>
      </c>
      <c r="AG1261" s="27">
        <v>-2.3009201859698465E-2</v>
      </c>
      <c r="AH1261" s="27">
        <v>0.97699079814030154</v>
      </c>
      <c r="AI1261" s="27">
        <v>0.35894408758841134</v>
      </c>
      <c r="AJ1261" s="27">
        <v>-3.0791078506756886</v>
      </c>
      <c r="AK1261" s="27">
        <v>0.11153840633096306</v>
      </c>
      <c r="AL1261" s="27">
        <v>0.50189299162321777</v>
      </c>
      <c r="AM1261" s="27">
        <v>0.53328017250799853</v>
      </c>
      <c r="AN1261" s="23">
        <v>1.0543195192858423</v>
      </c>
      <c r="AO1261" s="23">
        <v>-3.7173561193786386</v>
      </c>
      <c r="AP1261" s="23">
        <v>-19.409588544732102</v>
      </c>
      <c r="AQ1261" s="24">
        <v>35.6</v>
      </c>
      <c r="AR1261" s="65" t="s">
        <v>80</v>
      </c>
      <c r="AS1261" s="157">
        <v>0</v>
      </c>
    </row>
    <row r="1262" spans="1:45" ht="18" customHeight="1" x14ac:dyDescent="0.25">
      <c r="A1262" s="16">
        <v>1261</v>
      </c>
      <c r="B1262" s="149" t="s">
        <v>1571</v>
      </c>
      <c r="C1262" s="149" t="s">
        <v>691</v>
      </c>
      <c r="D1262" s="4">
        <v>11.22756</v>
      </c>
      <c r="E1262" s="151" t="s">
        <v>795</v>
      </c>
      <c r="F1262" s="151" t="s">
        <v>852</v>
      </c>
      <c r="G1262" s="4" t="s">
        <v>850</v>
      </c>
      <c r="H1262" s="70" t="s">
        <v>704</v>
      </c>
      <c r="I1262" s="20">
        <v>9651.7112199999992</v>
      </c>
      <c r="J1262" s="20">
        <v>69788.613249000002</v>
      </c>
      <c r="K1262" s="20">
        <v>-60136.902028999997</v>
      </c>
      <c r="L1262" s="20">
        <v>-63395.717303999998</v>
      </c>
      <c r="M1262" s="20">
        <v>19098.697218000001</v>
      </c>
      <c r="N1262" s="20">
        <v>-62595.126332</v>
      </c>
      <c r="O1262" s="153">
        <v>-81693.823550000001</v>
      </c>
      <c r="P1262" s="21">
        <v>-2910.4747086633247</v>
      </c>
      <c r="Q1262" s="20">
        <v>138753.83066599999</v>
      </c>
      <c r="R1262" s="20">
        <v>15521.619344000001</v>
      </c>
      <c r="S1262" s="20">
        <v>186806.386233</v>
      </c>
      <c r="T1262" s="20">
        <v>8373.3200390000002</v>
      </c>
      <c r="U1262" s="20">
        <v>195179.70627200001</v>
      </c>
      <c r="V1262" s="20">
        <v>119539.630318</v>
      </c>
      <c r="W1262" s="20">
        <v>366884.00766499998</v>
      </c>
      <c r="X1262" s="20">
        <v>0</v>
      </c>
      <c r="Y1262" s="20">
        <v>366884.00766499998</v>
      </c>
      <c r="Z1262" s="20">
        <v>-171704.301393</v>
      </c>
      <c r="AA1262" s="21">
        <v>-6117.2436893857612</v>
      </c>
      <c r="AB1262" s="22">
        <v>-6.2306984386754172</v>
      </c>
      <c r="AC1262" s="22">
        <v>-8.4641802565245019</v>
      </c>
      <c r="AD1262" s="23">
        <v>-0.41855695507683827</v>
      </c>
      <c r="AE1262" s="23">
        <v>0.47578204440561833</v>
      </c>
      <c r="AF1262" s="24">
        <v>-3.2774552953803466</v>
      </c>
      <c r="AG1262" s="27">
        <v>-0.49082984722634188</v>
      </c>
      <c r="AH1262" s="27">
        <v>0.50917015277365807</v>
      </c>
      <c r="AI1262" s="27">
        <v>0.13097478920606581</v>
      </c>
      <c r="AJ1262" s="27">
        <v>-5.3597505027267532E-2</v>
      </c>
      <c r="AK1262" s="27">
        <v>0.50296711027020957</v>
      </c>
      <c r="AL1262" s="27">
        <v>0.62182372896104687</v>
      </c>
      <c r="AM1262" s="27">
        <v>1.1526743484120634</v>
      </c>
      <c r="AN1262" s="23">
        <v>1.8797241510022307</v>
      </c>
      <c r="AO1262" s="23">
        <v>0</v>
      </c>
      <c r="AP1262" s="23">
        <v>-2.136719958024051</v>
      </c>
      <c r="AQ1262" s="24">
        <v>35.200000000000003</v>
      </c>
      <c r="AR1262" s="65" t="s">
        <v>80</v>
      </c>
      <c r="AS1262" s="157">
        <v>0</v>
      </c>
    </row>
    <row r="1263" spans="1:45" ht="18" customHeight="1" x14ac:dyDescent="0.25">
      <c r="A1263" s="16">
        <v>1262</v>
      </c>
      <c r="B1263" s="149" t="s">
        <v>1572</v>
      </c>
      <c r="C1263" s="149" t="s">
        <v>691</v>
      </c>
      <c r="D1263" s="4">
        <v>594.53576639999994</v>
      </c>
      <c r="E1263" s="151" t="s">
        <v>795</v>
      </c>
      <c r="F1263" s="151" t="s">
        <v>851</v>
      </c>
      <c r="G1263" s="4" t="s">
        <v>850</v>
      </c>
      <c r="H1263" s="70" t="s">
        <v>704</v>
      </c>
      <c r="I1263" s="20">
        <v>46804.95463</v>
      </c>
      <c r="J1263" s="20">
        <v>40291.461732000003</v>
      </c>
      <c r="K1263" s="20">
        <v>6513.4928980000032</v>
      </c>
      <c r="L1263" s="20">
        <v>-1484.084985</v>
      </c>
      <c r="M1263" s="20">
        <v>1807.345423</v>
      </c>
      <c r="N1263" s="20">
        <v>1941.6411889999999</v>
      </c>
      <c r="O1263" s="153">
        <v>134.29576599999999</v>
      </c>
      <c r="P1263" s="21">
        <v>1.6234547257996437</v>
      </c>
      <c r="Q1263" s="20">
        <v>393851.75326899998</v>
      </c>
      <c r="R1263" s="20">
        <v>88985.898220999996</v>
      </c>
      <c r="S1263" s="20">
        <v>603753.08209100005</v>
      </c>
      <c r="T1263" s="20">
        <v>14126.747579999999</v>
      </c>
      <c r="U1263" s="20">
        <v>982916.018454</v>
      </c>
      <c r="V1263" s="20">
        <v>101620</v>
      </c>
      <c r="W1263" s="20">
        <v>170430.804856</v>
      </c>
      <c r="X1263" s="20">
        <v>0</v>
      </c>
      <c r="Y1263" s="20">
        <v>170430.804856</v>
      </c>
      <c r="Z1263" s="20">
        <v>812485.213598</v>
      </c>
      <c r="AA1263" s="21">
        <v>9821.8506729244618</v>
      </c>
      <c r="AB1263" s="22">
        <v>0.13916246580068531</v>
      </c>
      <c r="AC1263" s="22">
        <v>2.8692638858776303E-3</v>
      </c>
      <c r="AD1263" s="23">
        <v>1.3662994953651269E-4</v>
      </c>
      <c r="AE1263" s="23">
        <v>1.6529010467191912E-4</v>
      </c>
      <c r="AF1263" s="24">
        <v>1.0743055335692739</v>
      </c>
      <c r="AG1263" s="27">
        <v>2.5425114761449477</v>
      </c>
      <c r="AH1263" s="27">
        <v>3.5425114761449477</v>
      </c>
      <c r="AI1263" s="27">
        <v>1.231592663071382</v>
      </c>
      <c r="AJ1263" s="27">
        <v>0.10801418964346636</v>
      </c>
      <c r="AK1263" s="27">
        <v>0.10230108511026741</v>
      </c>
      <c r="AL1263" s="27">
        <v>0.52598170682907586</v>
      </c>
      <c r="AM1263" s="27">
        <v>3.3132151873559561</v>
      </c>
      <c r="AN1263" s="23">
        <v>0.17339304849672268</v>
      </c>
      <c r="AO1263" s="23">
        <v>0</v>
      </c>
      <c r="AP1263" s="23">
        <v>0.20976480802803318</v>
      </c>
      <c r="AQ1263" s="24">
        <v>65.2</v>
      </c>
      <c r="AR1263" s="65" t="s">
        <v>71</v>
      </c>
      <c r="AS1263" s="157">
        <v>0.3</v>
      </c>
    </row>
    <row r="1264" spans="1:45" ht="18" customHeight="1" x14ac:dyDescent="0.25">
      <c r="A1264" s="16">
        <v>1263</v>
      </c>
      <c r="B1264" s="149" t="s">
        <v>1573</v>
      </c>
      <c r="C1264" s="149" t="s">
        <v>691</v>
      </c>
      <c r="D1264" s="4">
        <v>4.5</v>
      </c>
      <c r="E1264" s="151" t="s">
        <v>844</v>
      </c>
      <c r="F1264" s="151" t="s">
        <v>845</v>
      </c>
      <c r="G1264" s="4" t="s">
        <v>904</v>
      </c>
      <c r="H1264" s="70" t="s">
        <v>704</v>
      </c>
      <c r="I1264" s="20">
        <v>5788.7293010000003</v>
      </c>
      <c r="J1264" s="20">
        <v>4860.4200389999996</v>
      </c>
      <c r="K1264" s="20">
        <v>928.30926199999965</v>
      </c>
      <c r="L1264" s="20">
        <v>-5095.5764849999996</v>
      </c>
      <c r="M1264" s="20">
        <v>19222.647950999999</v>
      </c>
      <c r="N1264" s="20">
        <v>-2388.4130729999997</v>
      </c>
      <c r="O1264" s="153">
        <v>-21611.061023999999</v>
      </c>
      <c r="P1264" s="21">
        <v>-1440.7374016000001</v>
      </c>
      <c r="Q1264" s="20">
        <v>15449.230713000001</v>
      </c>
      <c r="R1264" s="20">
        <v>10019.311481999999</v>
      </c>
      <c r="S1264" s="20">
        <v>49778.105431000004</v>
      </c>
      <c r="T1264" s="20">
        <v>828.16832099999999</v>
      </c>
      <c r="U1264" s="20">
        <v>52034.227701999996</v>
      </c>
      <c r="V1264" s="20">
        <v>80127.946855000002</v>
      </c>
      <c r="W1264" s="20">
        <v>421719.44446099998</v>
      </c>
      <c r="X1264" s="20">
        <v>0</v>
      </c>
      <c r="Y1264" s="20">
        <v>421719.44446099998</v>
      </c>
      <c r="Z1264" s="20">
        <v>-369685.21675899997</v>
      </c>
      <c r="AA1264" s="21">
        <v>-24645.681117266668</v>
      </c>
      <c r="AB1264" s="22">
        <v>0.16036494604085816</v>
      </c>
      <c r="AC1264" s="22">
        <v>-3.7332996414716955</v>
      </c>
      <c r="AD1264" s="23">
        <v>-0.41532395076115164</v>
      </c>
      <c r="AE1264" s="23">
        <v>5.8458007094420492E-2</v>
      </c>
      <c r="AF1264" s="24">
        <v>-0.1242499513640497</v>
      </c>
      <c r="AG1264" s="27">
        <v>-0.88196393103329285</v>
      </c>
      <c r="AH1264" s="27">
        <v>0.11803606896670711</v>
      </c>
      <c r="AI1264" s="27">
        <v>8.1402162430228409E-2</v>
      </c>
      <c r="AJ1264" s="27">
        <v>-1.5563554500547448E-2</v>
      </c>
      <c r="AK1264" s="27">
        <v>0.31460595865851898</v>
      </c>
      <c r="AL1264" s="27">
        <v>0.57775719533219727</v>
      </c>
      <c r="AM1264" s="27">
        <v>6.9897980328566565</v>
      </c>
      <c r="AN1264" s="23">
        <v>8.104654629952174</v>
      </c>
      <c r="AO1264" s="23">
        <v>0</v>
      </c>
      <c r="AP1264" s="23">
        <v>-1.1407527954679384</v>
      </c>
      <c r="AQ1264" s="24">
        <v>36.800000000000004</v>
      </c>
      <c r="AR1264" s="65" t="s">
        <v>80</v>
      </c>
      <c r="AS1264" s="157">
        <v>0</v>
      </c>
    </row>
    <row r="1265" spans="1:45" ht="18" customHeight="1" x14ac:dyDescent="0.25">
      <c r="A1265" s="16">
        <v>1264</v>
      </c>
      <c r="B1265" s="149" t="s">
        <v>1574</v>
      </c>
      <c r="C1265" s="149" t="s">
        <v>691</v>
      </c>
      <c r="D1265" s="4">
        <v>22.606436500000001</v>
      </c>
      <c r="E1265" s="151" t="s">
        <v>844</v>
      </c>
      <c r="F1265" s="151" t="s">
        <v>1074</v>
      </c>
      <c r="G1265" s="4" t="s">
        <v>854</v>
      </c>
      <c r="H1265" s="70" t="s">
        <v>704</v>
      </c>
      <c r="I1265" s="20">
        <v>50260.886593000003</v>
      </c>
      <c r="J1265" s="20">
        <v>41533.671120999999</v>
      </c>
      <c r="K1265" s="20">
        <v>8727.2154719999999</v>
      </c>
      <c r="L1265" s="20">
        <v>1250.6509659999999</v>
      </c>
      <c r="M1265" s="20">
        <v>0</v>
      </c>
      <c r="N1265" s="20">
        <v>1473.9158620000001</v>
      </c>
      <c r="O1265" s="153">
        <v>1074.329788</v>
      </c>
      <c r="P1265" s="21">
        <v>518.00267986509061</v>
      </c>
      <c r="Q1265" s="20">
        <v>231.83638199999999</v>
      </c>
      <c r="R1265" s="20">
        <v>28785.037799999998</v>
      </c>
      <c r="S1265" s="20">
        <v>38389.473674000001</v>
      </c>
      <c r="T1265" s="20">
        <v>25685.582225999999</v>
      </c>
      <c r="U1265" s="20">
        <v>64163.133031999998</v>
      </c>
      <c r="V1265" s="20">
        <v>0</v>
      </c>
      <c r="W1265" s="20">
        <v>19167.185466999999</v>
      </c>
      <c r="X1265" s="20">
        <v>0</v>
      </c>
      <c r="Y1265" s="20">
        <v>19167.185466999999</v>
      </c>
      <c r="Z1265" s="20">
        <v>44995.947565000002</v>
      </c>
      <c r="AA1265" s="21">
        <v>21695.40645906311</v>
      </c>
      <c r="AB1265" s="22">
        <v>0.17363831129106003</v>
      </c>
      <c r="AC1265" s="22">
        <v>2.1375066395060874E-2</v>
      </c>
      <c r="AD1265" s="23">
        <v>1.6743723961612049E-2</v>
      </c>
      <c r="AE1265" s="23">
        <v>2.3876145433942703E-2</v>
      </c>
      <c r="AF1265" s="24">
        <v>100</v>
      </c>
      <c r="AG1265" s="27">
        <v>1.0028748477492886</v>
      </c>
      <c r="AH1265" s="27">
        <v>2.0028748477492888</v>
      </c>
      <c r="AI1265" s="27">
        <v>1.9907793639131692</v>
      </c>
      <c r="AJ1265" s="27">
        <v>2.6147192286242471</v>
      </c>
      <c r="AK1265" s="27">
        <v>179.15079058212703</v>
      </c>
      <c r="AL1265" s="27">
        <v>1.7460767966405104</v>
      </c>
      <c r="AM1265" s="27">
        <v>1.9567742771321677</v>
      </c>
      <c r="AN1265" s="23">
        <v>0.29872583462283198</v>
      </c>
      <c r="AO1265" s="23">
        <v>0</v>
      </c>
      <c r="AP1265" s="23">
        <v>0.42597581569565951</v>
      </c>
      <c r="AQ1265" s="24">
        <v>77.599999999999994</v>
      </c>
      <c r="AR1265" s="65" t="s">
        <v>66</v>
      </c>
      <c r="AS1265" s="157">
        <v>0.5</v>
      </c>
    </row>
    <row r="1266" spans="1:45" ht="18" customHeight="1" x14ac:dyDescent="0.25">
      <c r="A1266" s="16">
        <v>1265</v>
      </c>
      <c r="B1266" s="149" t="s">
        <v>1575</v>
      </c>
      <c r="C1266" s="149" t="s">
        <v>691</v>
      </c>
      <c r="D1266" s="4">
        <v>17.605</v>
      </c>
      <c r="E1266" s="151" t="s">
        <v>844</v>
      </c>
      <c r="F1266" s="151" t="s">
        <v>856</v>
      </c>
      <c r="G1266" s="4" t="s">
        <v>862</v>
      </c>
      <c r="H1266" s="70" t="s">
        <v>704</v>
      </c>
      <c r="I1266" s="20">
        <v>135138.53710700001</v>
      </c>
      <c r="J1266" s="20">
        <v>118231.333748</v>
      </c>
      <c r="K1266" s="20">
        <v>16907.20335900001</v>
      </c>
      <c r="L1266" s="20">
        <v>2571.8223760000001</v>
      </c>
      <c r="M1266" s="20">
        <v>1.8630139999999999</v>
      </c>
      <c r="N1266" s="20">
        <v>3392.207007</v>
      </c>
      <c r="O1266" s="153">
        <v>2706.525099</v>
      </c>
      <c r="P1266" s="21">
        <v>1537.361601249645</v>
      </c>
      <c r="Q1266" s="20">
        <v>3572.5202570000001</v>
      </c>
      <c r="R1266" s="20">
        <v>40340.494212999998</v>
      </c>
      <c r="S1266" s="20">
        <v>57407.663265000003</v>
      </c>
      <c r="T1266" s="20">
        <v>12988.395725</v>
      </c>
      <c r="U1266" s="20">
        <v>70396.058990000005</v>
      </c>
      <c r="V1266" s="20">
        <v>0</v>
      </c>
      <c r="W1266" s="20">
        <v>49832.499813000002</v>
      </c>
      <c r="X1266" s="20">
        <v>0</v>
      </c>
      <c r="Y1266" s="20">
        <v>49832.499813000002</v>
      </c>
      <c r="Z1266" s="20">
        <v>20563.559176999999</v>
      </c>
      <c r="AA1266" s="21">
        <v>11680.522111332008</v>
      </c>
      <c r="AB1266" s="22">
        <v>0.12511015525951139</v>
      </c>
      <c r="AC1266" s="22">
        <v>2.0027781541375033E-2</v>
      </c>
      <c r="AD1266" s="23">
        <v>3.8447111071721655E-2</v>
      </c>
      <c r="AE1266" s="23">
        <v>0.13161754128765821</v>
      </c>
      <c r="AF1266" s="24">
        <v>1820.8167018605336</v>
      </c>
      <c r="AG1266" s="27">
        <v>0.15201251152212591</v>
      </c>
      <c r="AH1266" s="27">
        <v>1.152012511522126</v>
      </c>
      <c r="AI1266" s="27">
        <v>1.0803219427084774</v>
      </c>
      <c r="AJ1266" s="27">
        <v>17.839685963650147</v>
      </c>
      <c r="AK1266" s="27">
        <v>33.094657340665151</v>
      </c>
      <c r="AL1266" s="27">
        <v>3.3499474843679704</v>
      </c>
      <c r="AM1266" s="27">
        <v>10.404559575197268</v>
      </c>
      <c r="AN1266" s="23">
        <v>0.70788763643826813</v>
      </c>
      <c r="AO1266" s="23">
        <v>0</v>
      </c>
      <c r="AP1266" s="23">
        <v>2.4233402099349042</v>
      </c>
      <c r="AQ1266" s="24">
        <v>64</v>
      </c>
      <c r="AR1266" s="65" t="s">
        <v>73</v>
      </c>
      <c r="AS1266" s="157">
        <v>0.3</v>
      </c>
    </row>
    <row r="1267" spans="1:45" ht="18" customHeight="1" x14ac:dyDescent="0.25">
      <c r="A1267" s="16">
        <v>1266</v>
      </c>
      <c r="B1267" s="149" t="s">
        <v>1576</v>
      </c>
      <c r="C1267" s="149" t="s">
        <v>691</v>
      </c>
      <c r="D1267" s="4">
        <v>9.94</v>
      </c>
      <c r="E1267" s="151" t="s">
        <v>844</v>
      </c>
      <c r="F1267" s="151" t="s">
        <v>845</v>
      </c>
      <c r="G1267" s="4" t="s">
        <v>904</v>
      </c>
      <c r="H1267" s="70" t="s">
        <v>704</v>
      </c>
      <c r="I1267" s="20">
        <v>39004.016529</v>
      </c>
      <c r="J1267" s="20">
        <v>33737.470561000002</v>
      </c>
      <c r="K1267" s="20">
        <v>5266.5459680000013</v>
      </c>
      <c r="L1267" s="20">
        <v>2574.6852239999998</v>
      </c>
      <c r="M1267" s="20">
        <v>0</v>
      </c>
      <c r="N1267" s="20">
        <v>2303.704088</v>
      </c>
      <c r="O1267" s="153">
        <v>1653.8961300000001</v>
      </c>
      <c r="P1267" s="21">
        <v>1164.7155845070422</v>
      </c>
      <c r="Q1267" s="20">
        <v>5730.2903530000003</v>
      </c>
      <c r="R1267" s="20">
        <v>24777.998801999998</v>
      </c>
      <c r="S1267" s="20">
        <v>35323.009999000002</v>
      </c>
      <c r="T1267" s="20">
        <v>2398.3462100000002</v>
      </c>
      <c r="U1267" s="20">
        <v>37844.892140999997</v>
      </c>
      <c r="V1267" s="20">
        <v>3300</v>
      </c>
      <c r="W1267" s="20">
        <v>14626.799502</v>
      </c>
      <c r="X1267" s="20">
        <v>0</v>
      </c>
      <c r="Y1267" s="20">
        <v>14626.799502</v>
      </c>
      <c r="Z1267" s="20">
        <v>23218.092638999999</v>
      </c>
      <c r="AA1267" s="21">
        <v>16350.769464084507</v>
      </c>
      <c r="AB1267" s="22">
        <v>0.13502573418520256</v>
      </c>
      <c r="AC1267" s="22">
        <v>4.2403226056739733E-2</v>
      </c>
      <c r="AD1267" s="23">
        <v>4.3701964424631555E-2</v>
      </c>
      <c r="AE1267" s="23">
        <v>7.1233074814332956E-2</v>
      </c>
      <c r="AF1267" s="24">
        <v>100</v>
      </c>
      <c r="AG1267" s="27">
        <v>1.4149514043841305</v>
      </c>
      <c r="AH1267" s="27">
        <v>2.4149514043841305</v>
      </c>
      <c r="AI1267" s="27">
        <v>2.023184883470484</v>
      </c>
      <c r="AJ1267" s="27">
        <v>1.8845970152194669</v>
      </c>
      <c r="AK1267" s="27">
        <v>5.8875673801306245</v>
      </c>
      <c r="AL1267" s="27">
        <v>1.5741390917272837</v>
      </c>
      <c r="AM1267" s="27">
        <v>16.262879965524242</v>
      </c>
      <c r="AN1267" s="23">
        <v>0.38649335946062252</v>
      </c>
      <c r="AO1267" s="23">
        <v>0</v>
      </c>
      <c r="AP1267" s="23">
        <v>0.62997420715907593</v>
      </c>
      <c r="AQ1267" s="24">
        <v>82.4</v>
      </c>
      <c r="AR1267" s="65" t="s">
        <v>64</v>
      </c>
      <c r="AS1267" s="157">
        <v>0.5</v>
      </c>
    </row>
    <row r="1268" spans="1:45" ht="18" customHeight="1" x14ac:dyDescent="0.25">
      <c r="A1268" s="16">
        <v>1267</v>
      </c>
      <c r="B1268" s="149" t="s">
        <v>1577</v>
      </c>
      <c r="C1268" s="149" t="s">
        <v>691</v>
      </c>
      <c r="D1268" s="4">
        <v>137.24567999999999</v>
      </c>
      <c r="E1268" s="151" t="s">
        <v>833</v>
      </c>
      <c r="F1268" s="151" t="s">
        <v>835</v>
      </c>
      <c r="G1268" s="4" t="s">
        <v>836</v>
      </c>
      <c r="H1268" s="70" t="s">
        <v>704</v>
      </c>
      <c r="I1268" s="20">
        <v>224618.35573499999</v>
      </c>
      <c r="J1268" s="20">
        <v>194077.43919199999</v>
      </c>
      <c r="K1268" s="20">
        <v>30540.916543000003</v>
      </c>
      <c r="L1268" s="20">
        <v>5788.4081820000001</v>
      </c>
      <c r="M1268" s="20">
        <v>2.5597509999999999</v>
      </c>
      <c r="N1268" s="20">
        <v>6878.6043840000002</v>
      </c>
      <c r="O1268" s="153">
        <v>5435.3450210000001</v>
      </c>
      <c r="P1268" s="21">
        <v>681.17214590069432</v>
      </c>
      <c r="Q1268" s="20">
        <v>9087.6746770000009</v>
      </c>
      <c r="R1268" s="20">
        <v>61314.417690000002</v>
      </c>
      <c r="S1268" s="20">
        <v>92219.112074999997</v>
      </c>
      <c r="T1268" s="20">
        <v>27519.502944</v>
      </c>
      <c r="U1268" s="20">
        <v>153911.35046799999</v>
      </c>
      <c r="V1268" s="20">
        <v>0</v>
      </c>
      <c r="W1268" s="20">
        <v>14789.392859</v>
      </c>
      <c r="X1268" s="20">
        <v>0</v>
      </c>
      <c r="Y1268" s="20">
        <v>22825.938398999999</v>
      </c>
      <c r="Z1268" s="20">
        <v>131085.41206900001</v>
      </c>
      <c r="AA1268" s="21">
        <v>16427.978553400008</v>
      </c>
      <c r="AB1268" s="22">
        <v>0.13596803539525298</v>
      </c>
      <c r="AC1268" s="22">
        <v>2.4198133777688702E-2</v>
      </c>
      <c r="AD1268" s="23">
        <v>3.5314777009445276E-2</v>
      </c>
      <c r="AE1268" s="23">
        <v>4.146414871960713E-2</v>
      </c>
      <c r="AF1268" s="24">
        <v>2687.2162112642991</v>
      </c>
      <c r="AG1268" s="27">
        <v>5.2354900538652327</v>
      </c>
      <c r="AH1268" s="27">
        <v>6.2354900538652327</v>
      </c>
      <c r="AI1268" s="27">
        <v>5.621017589468579</v>
      </c>
      <c r="AJ1268" s="27">
        <v>2.900932071165061</v>
      </c>
      <c r="AK1268" s="27">
        <v>21.356116508350663</v>
      </c>
      <c r="AL1268" s="27">
        <v>3.6633856146306325</v>
      </c>
      <c r="AM1268" s="27">
        <v>8.1621516272325305</v>
      </c>
      <c r="AN1268" s="23">
        <v>0.14830575087277781</v>
      </c>
      <c r="AO1268" s="23">
        <v>0</v>
      </c>
      <c r="AP1268" s="23">
        <v>0.17413027154375504</v>
      </c>
      <c r="AQ1268" s="24">
        <v>80.8</v>
      </c>
      <c r="AR1268" s="65" t="s">
        <v>64</v>
      </c>
      <c r="AS1268" s="157">
        <v>0.5</v>
      </c>
    </row>
    <row r="1269" spans="1:45" ht="18" customHeight="1" x14ac:dyDescent="0.25">
      <c r="A1269" s="16">
        <v>1268</v>
      </c>
      <c r="B1269" s="149" t="s">
        <v>1578</v>
      </c>
      <c r="C1269" s="149" t="s">
        <v>691</v>
      </c>
      <c r="D1269" s="4">
        <v>6.0369999999999999</v>
      </c>
      <c r="E1269" s="151" t="s">
        <v>844</v>
      </c>
      <c r="F1269" s="151" t="s">
        <v>845</v>
      </c>
      <c r="G1269" s="4" t="s">
        <v>904</v>
      </c>
      <c r="H1269" s="70" t="s">
        <v>704</v>
      </c>
      <c r="I1269" s="20">
        <v>57434.651575000004</v>
      </c>
      <c r="J1269" s="20">
        <v>48393.289520999999</v>
      </c>
      <c r="K1269" s="20">
        <v>9041.3620540000011</v>
      </c>
      <c r="L1269" s="20">
        <v>1240.491986</v>
      </c>
      <c r="M1269" s="20">
        <v>1130.546832</v>
      </c>
      <c r="N1269" s="20">
        <v>1306.9578039999999</v>
      </c>
      <c r="O1269" s="153">
        <v>107.82061</v>
      </c>
      <c r="P1269" s="21">
        <v>89.299826072552591</v>
      </c>
      <c r="Q1269" s="20">
        <v>9013.0769199999995</v>
      </c>
      <c r="R1269" s="20">
        <v>34214.091095999996</v>
      </c>
      <c r="S1269" s="20">
        <v>54632.824283000002</v>
      </c>
      <c r="T1269" s="20">
        <v>3520.3027040000002</v>
      </c>
      <c r="U1269" s="20">
        <v>60276.95076</v>
      </c>
      <c r="V1269" s="20">
        <v>13742.9612</v>
      </c>
      <c r="W1269" s="20">
        <v>47194.953495000002</v>
      </c>
      <c r="X1269" s="20">
        <v>0</v>
      </c>
      <c r="Y1269" s="20">
        <v>47562.260495000002</v>
      </c>
      <c r="Z1269" s="20">
        <v>12714.690264999999</v>
      </c>
      <c r="AA1269" s="21">
        <v>10530.636297001822</v>
      </c>
      <c r="AB1269" s="22">
        <v>0.15741998612446534</v>
      </c>
      <c r="AC1269" s="22">
        <v>1.8772745553997904E-3</v>
      </c>
      <c r="AD1269" s="23">
        <v>1.7887535557215039E-3</v>
      </c>
      <c r="AE1269" s="23">
        <v>8.4800028748478525E-3</v>
      </c>
      <c r="AF1269" s="24">
        <v>1.1560403930263721</v>
      </c>
      <c r="AG1269" s="27">
        <v>0.15759885829293155</v>
      </c>
      <c r="AH1269" s="27">
        <v>1.1575988582929315</v>
      </c>
      <c r="AI1269" s="27">
        <v>0.96662342018904879</v>
      </c>
      <c r="AJ1269" s="27">
        <v>7.7219211266298222</v>
      </c>
      <c r="AK1269" s="27">
        <v>5.3692307244838204</v>
      </c>
      <c r="AL1269" s="27">
        <v>1.6786841250245792</v>
      </c>
      <c r="AM1269" s="27">
        <v>16.315259341118299</v>
      </c>
      <c r="AN1269" s="23">
        <v>0.78906215220432963</v>
      </c>
      <c r="AO1269" s="23">
        <v>0</v>
      </c>
      <c r="AP1269" s="23">
        <v>3.7407329241771352</v>
      </c>
      <c r="AQ1269" s="24">
        <v>65.599999999999994</v>
      </c>
      <c r="AR1269" s="65" t="s">
        <v>71</v>
      </c>
      <c r="AS1269" s="157">
        <v>0.3</v>
      </c>
    </row>
    <row r="1270" spans="1:45" ht="18" customHeight="1" x14ac:dyDescent="0.25">
      <c r="A1270" s="16">
        <v>1269</v>
      </c>
      <c r="B1270" s="149" t="s">
        <v>1579</v>
      </c>
      <c r="C1270" s="149" t="s">
        <v>691</v>
      </c>
      <c r="D1270" s="4">
        <v>14.100000000000001</v>
      </c>
      <c r="E1270" s="151" t="s">
        <v>844</v>
      </c>
      <c r="F1270" s="151" t="s">
        <v>856</v>
      </c>
      <c r="G1270" s="4" t="s">
        <v>862</v>
      </c>
      <c r="H1270" s="70" t="s">
        <v>704</v>
      </c>
      <c r="I1270" s="20">
        <v>56662.671990000003</v>
      </c>
      <c r="J1270" s="20">
        <v>45287.236258999998</v>
      </c>
      <c r="K1270" s="20">
        <v>11375.435731</v>
      </c>
      <c r="L1270" s="20">
        <v>6804.4305800000002</v>
      </c>
      <c r="M1270" s="20">
        <v>297.64233899999999</v>
      </c>
      <c r="N1270" s="20">
        <v>6547.2029300000004</v>
      </c>
      <c r="O1270" s="153">
        <v>4917.281817</v>
      </c>
      <c r="P1270" s="21">
        <v>3278.1878780000002</v>
      </c>
      <c r="Q1270" s="20">
        <v>166.547076</v>
      </c>
      <c r="R1270" s="20">
        <v>20534.562271999999</v>
      </c>
      <c r="S1270" s="20">
        <v>28547.224102</v>
      </c>
      <c r="T1270" s="20">
        <v>11150.273737</v>
      </c>
      <c r="U1270" s="20">
        <v>43824.096335000002</v>
      </c>
      <c r="V1270" s="20">
        <v>3032</v>
      </c>
      <c r="W1270" s="20">
        <v>18801.113518999999</v>
      </c>
      <c r="X1270" s="20">
        <v>0</v>
      </c>
      <c r="Y1270" s="20">
        <v>22145.941853</v>
      </c>
      <c r="Z1270" s="20">
        <v>21678.154482000002</v>
      </c>
      <c r="AA1270" s="21">
        <v>14452.102988000001</v>
      </c>
      <c r="AB1270" s="22">
        <v>0.200757135720807</v>
      </c>
      <c r="AC1270" s="22">
        <v>8.6781679089680361E-2</v>
      </c>
      <c r="AD1270" s="23">
        <v>0.11220497918340019</v>
      </c>
      <c r="AE1270" s="23">
        <v>0.22683120101773244</v>
      </c>
      <c r="AF1270" s="24">
        <v>21.996880390057679</v>
      </c>
      <c r="AG1270" s="27">
        <v>0.5183794339176131</v>
      </c>
      <c r="AH1270" s="27">
        <v>1.5183794339176131</v>
      </c>
      <c r="AI1270" s="27">
        <v>1.5095210715747822</v>
      </c>
      <c r="AJ1270" s="27">
        <v>5.8138753410858968</v>
      </c>
      <c r="AK1270" s="27">
        <v>271.9185310644541</v>
      </c>
      <c r="AL1270" s="27">
        <v>2.7593805623635164</v>
      </c>
      <c r="AM1270" s="27">
        <v>5.0817292316309706</v>
      </c>
      <c r="AN1270" s="23">
        <v>0.50533710230353801</v>
      </c>
      <c r="AO1270" s="23">
        <v>0</v>
      </c>
      <c r="AP1270" s="23">
        <v>1.0215787451551015</v>
      </c>
      <c r="AQ1270" s="24">
        <v>81.2</v>
      </c>
      <c r="AR1270" s="65" t="s">
        <v>64</v>
      </c>
      <c r="AS1270" s="157">
        <v>0.5</v>
      </c>
    </row>
    <row r="1271" spans="1:45" ht="18" customHeight="1" x14ac:dyDescent="0.25">
      <c r="A1271" s="16">
        <v>1270</v>
      </c>
      <c r="B1271" s="149" t="s">
        <v>942</v>
      </c>
      <c r="C1271" s="149" t="s">
        <v>691</v>
      </c>
      <c r="D1271" s="4">
        <v>10529.728672499999</v>
      </c>
      <c r="E1271" s="151" t="s">
        <v>833</v>
      </c>
      <c r="F1271" s="151" t="s">
        <v>835</v>
      </c>
      <c r="G1271" s="4" t="s">
        <v>836</v>
      </c>
      <c r="H1271" s="70" t="s">
        <v>704</v>
      </c>
      <c r="I1271" s="20">
        <v>8031038.4236260001</v>
      </c>
      <c r="J1271" s="20">
        <v>5736791.2935279999</v>
      </c>
      <c r="K1271" s="20">
        <v>2294247.1300980006</v>
      </c>
      <c r="L1271" s="20">
        <v>1356870.979146</v>
      </c>
      <c r="M1271" s="20">
        <v>90021.145503000007</v>
      </c>
      <c r="N1271" s="20">
        <v>1495323.8346460001</v>
      </c>
      <c r="O1271" s="153">
        <v>1240351.197619</v>
      </c>
      <c r="P1271" s="21">
        <v>3474.9575670759527</v>
      </c>
      <c r="Q1271" s="20">
        <v>585094.97722</v>
      </c>
      <c r="R1271" s="20">
        <v>74508.672017999997</v>
      </c>
      <c r="S1271" s="20">
        <v>3178492.625825</v>
      </c>
      <c r="T1271" s="20">
        <v>4568453.4915990001</v>
      </c>
      <c r="U1271" s="20">
        <v>8001683.219327</v>
      </c>
      <c r="V1271" s="20">
        <v>1727184.0748769999</v>
      </c>
      <c r="W1271" s="20">
        <v>2621762.2104429998</v>
      </c>
      <c r="X1271" s="20">
        <v>0</v>
      </c>
      <c r="Y1271" s="20">
        <v>2648974.3708569999</v>
      </c>
      <c r="Z1271" s="20">
        <v>5352708.8484699996</v>
      </c>
      <c r="AA1271" s="21">
        <v>14996.104452554211</v>
      </c>
      <c r="AB1271" s="22">
        <v>0.2856725381052469</v>
      </c>
      <c r="AC1271" s="22">
        <v>0.15444468475833584</v>
      </c>
      <c r="AD1271" s="23">
        <v>0.15501128495353289</v>
      </c>
      <c r="AE1271" s="23">
        <v>0.23172401726530256</v>
      </c>
      <c r="AF1271" s="24">
        <v>16.61080656428847</v>
      </c>
      <c r="AG1271" s="27">
        <v>0.21234969867382797</v>
      </c>
      <c r="AH1271" s="27">
        <v>1.212349698673828</v>
      </c>
      <c r="AI1271" s="27">
        <v>0.98918110813977789</v>
      </c>
      <c r="AJ1271" s="27">
        <v>14.425363159143208</v>
      </c>
      <c r="AK1271" s="27">
        <v>9.8048889785135245</v>
      </c>
      <c r="AL1271" s="27">
        <v>107.78662679272878</v>
      </c>
      <c r="AM1271" s="27">
        <v>1.7579337161677144</v>
      </c>
      <c r="AN1271" s="23">
        <v>0.33105214218662832</v>
      </c>
      <c r="AO1271" s="23">
        <v>0</v>
      </c>
      <c r="AP1271" s="23">
        <v>0.49488482296476372</v>
      </c>
      <c r="AQ1271" s="24">
        <v>90</v>
      </c>
      <c r="AR1271" s="65" t="s">
        <v>61</v>
      </c>
      <c r="AS1271" s="157">
        <v>0.5</v>
      </c>
    </row>
    <row r="1272" spans="1:45" ht="18" customHeight="1" x14ac:dyDescent="0.25">
      <c r="A1272" s="16">
        <v>1271</v>
      </c>
      <c r="B1272" s="149" t="s">
        <v>1580</v>
      </c>
      <c r="C1272" s="149" t="s">
        <v>691</v>
      </c>
      <c r="D1272" s="4">
        <v>68.679999999999993</v>
      </c>
      <c r="E1272" s="151" t="s">
        <v>844</v>
      </c>
      <c r="F1272" s="151" t="s">
        <v>1074</v>
      </c>
      <c r="G1272" s="4" t="s">
        <v>854</v>
      </c>
      <c r="H1272" s="70" t="s">
        <v>704</v>
      </c>
      <c r="I1272" s="20">
        <v>153558.43488799999</v>
      </c>
      <c r="J1272" s="20">
        <v>133327.072025</v>
      </c>
      <c r="K1272" s="20">
        <v>20231.362862999995</v>
      </c>
      <c r="L1272" s="20">
        <v>5859.1055409999999</v>
      </c>
      <c r="M1272" s="20">
        <v>2389.5288260000002</v>
      </c>
      <c r="N1272" s="20">
        <v>5679.6713589999999</v>
      </c>
      <c r="O1272" s="153">
        <v>3166.5953589999999</v>
      </c>
      <c r="P1272" s="21">
        <v>465.67578808823532</v>
      </c>
      <c r="Q1272" s="20">
        <v>93216.975172000006</v>
      </c>
      <c r="R1272" s="20">
        <v>27226.670371</v>
      </c>
      <c r="S1272" s="20">
        <v>156436.00548399999</v>
      </c>
      <c r="T1272" s="20">
        <v>36414.387801999997</v>
      </c>
      <c r="U1272" s="20">
        <v>204653.31285799999</v>
      </c>
      <c r="V1272" s="20">
        <v>47476.806412999998</v>
      </c>
      <c r="W1272" s="20">
        <v>119015.123636</v>
      </c>
      <c r="X1272" s="20">
        <v>11606.453121</v>
      </c>
      <c r="Y1272" s="20">
        <v>131991.911991</v>
      </c>
      <c r="Z1272" s="20">
        <v>72661.400867000004</v>
      </c>
      <c r="AA1272" s="21">
        <v>10685.5001275</v>
      </c>
      <c r="AB1272" s="22">
        <v>0.13175025440807614</v>
      </c>
      <c r="AC1272" s="22">
        <v>2.0621435490076469E-2</v>
      </c>
      <c r="AD1272" s="23">
        <v>1.5472973854066865E-2</v>
      </c>
      <c r="AE1272" s="23">
        <v>4.3580158395186475E-2</v>
      </c>
      <c r="AF1272" s="24">
        <v>2.3769001224009503</v>
      </c>
      <c r="AG1272" s="27">
        <v>0.31442123240109648</v>
      </c>
      <c r="AH1272" s="27">
        <v>1.3144212324010964</v>
      </c>
      <c r="AI1272" s="27">
        <v>0.53118484761105889</v>
      </c>
      <c r="AJ1272" s="27">
        <v>4.1035493367510556</v>
      </c>
      <c r="AK1272" s="27">
        <v>1.4302874747758179</v>
      </c>
      <c r="AL1272" s="27">
        <v>5.6400005140386176</v>
      </c>
      <c r="AM1272" s="27">
        <v>4.216971481793415</v>
      </c>
      <c r="AN1272" s="23">
        <v>0.64495370315643719</v>
      </c>
      <c r="AO1272" s="23">
        <v>0.15973340704295727</v>
      </c>
      <c r="AP1272" s="23">
        <v>1.816534093976512</v>
      </c>
      <c r="AQ1272" s="24">
        <v>67.199999999999989</v>
      </c>
      <c r="AR1272" s="65" t="s">
        <v>71</v>
      </c>
      <c r="AS1272" s="157">
        <v>0.3</v>
      </c>
    </row>
    <row r="1273" spans="1:45" ht="18" customHeight="1" x14ac:dyDescent="0.25">
      <c r="A1273" s="16">
        <v>1272</v>
      </c>
      <c r="B1273" s="149" t="s">
        <v>1581</v>
      </c>
      <c r="C1273" s="149" t="s">
        <v>691</v>
      </c>
      <c r="D1273" s="4">
        <v>176</v>
      </c>
      <c r="E1273" s="151" t="s">
        <v>874</v>
      </c>
      <c r="F1273" s="151" t="s">
        <v>878</v>
      </c>
      <c r="G1273" s="4" t="s">
        <v>873</v>
      </c>
      <c r="H1273" s="70" t="s">
        <v>704</v>
      </c>
      <c r="I1273" s="20">
        <v>60520.855304999997</v>
      </c>
      <c r="J1273" s="20">
        <v>50039.906987000002</v>
      </c>
      <c r="K1273" s="20">
        <v>10480.948317999999</v>
      </c>
      <c r="L1273" s="20">
        <v>1523.8311220000001</v>
      </c>
      <c r="M1273" s="20">
        <v>2312.085697</v>
      </c>
      <c r="N1273" s="20">
        <v>9255.9230740000003</v>
      </c>
      <c r="O1273" s="153">
        <v>5008.7880500000001</v>
      </c>
      <c r="P1273" s="21">
        <v>250.4394025</v>
      </c>
      <c r="Q1273" s="20">
        <v>20953.225336</v>
      </c>
      <c r="R1273" s="20">
        <v>9194.1102460000002</v>
      </c>
      <c r="S1273" s="20">
        <v>170504.47719500001</v>
      </c>
      <c r="T1273" s="20">
        <v>114135.019721</v>
      </c>
      <c r="U1273" s="20">
        <v>299508.78354999999</v>
      </c>
      <c r="V1273" s="20">
        <v>31264.359675</v>
      </c>
      <c r="W1273" s="20">
        <v>46662.029796000003</v>
      </c>
      <c r="X1273" s="20">
        <v>34004.811193000001</v>
      </c>
      <c r="Y1273" s="20">
        <v>81979.723247999995</v>
      </c>
      <c r="Z1273" s="20">
        <v>217529.060302</v>
      </c>
      <c r="AA1273" s="21">
        <v>10876.4530151</v>
      </c>
      <c r="AB1273" s="22">
        <v>0.17317911759806381</v>
      </c>
      <c r="AC1273" s="22">
        <v>8.2761355978163018E-2</v>
      </c>
      <c r="AD1273" s="23">
        <v>1.6723342770225746E-2</v>
      </c>
      <c r="AE1273" s="23">
        <v>2.3025834079576302E-2</v>
      </c>
      <c r="AF1273" s="24">
        <v>4.0032785488919531</v>
      </c>
      <c r="AG1273" s="27">
        <v>2.6540304384618976</v>
      </c>
      <c r="AH1273" s="27">
        <v>3.6540304384618976</v>
      </c>
      <c r="AI1273" s="27">
        <v>3.2049881351672354</v>
      </c>
      <c r="AJ1273" s="27">
        <v>0.48869233914613902</v>
      </c>
      <c r="AK1273" s="27">
        <v>2.3881720443785714</v>
      </c>
      <c r="AL1273" s="27">
        <v>6.5825679359599008</v>
      </c>
      <c r="AM1273" s="27">
        <v>0.53025666839977426</v>
      </c>
      <c r="AN1273" s="23">
        <v>0.27371392009381357</v>
      </c>
      <c r="AO1273" s="23">
        <v>0.15632307309097199</v>
      </c>
      <c r="AP1273" s="23">
        <v>0.37686791426481542</v>
      </c>
      <c r="AQ1273" s="24">
        <v>80.400000000000006</v>
      </c>
      <c r="AR1273" s="65" t="s">
        <v>64</v>
      </c>
      <c r="AS1273" s="157">
        <v>0.5</v>
      </c>
    </row>
    <row r="1274" spans="1:45" ht="18" customHeight="1" x14ac:dyDescent="0.25">
      <c r="A1274" s="16">
        <v>1273</v>
      </c>
      <c r="B1274" s="149" t="s">
        <v>1582</v>
      </c>
      <c r="C1274" s="149" t="s">
        <v>691</v>
      </c>
      <c r="D1274" s="4">
        <v>408.82820000000004</v>
      </c>
      <c r="E1274" s="151" t="s">
        <v>874</v>
      </c>
      <c r="F1274" s="151" t="s">
        <v>876</v>
      </c>
      <c r="G1274" s="4" t="s">
        <v>873</v>
      </c>
      <c r="H1274" s="70" t="s">
        <v>704</v>
      </c>
      <c r="I1274" s="20">
        <v>115598.84478699999</v>
      </c>
      <c r="J1274" s="20">
        <v>52721.623271999997</v>
      </c>
      <c r="K1274" s="20">
        <v>62877.221514999997</v>
      </c>
      <c r="L1274" s="20">
        <v>55395.839811999998</v>
      </c>
      <c r="M1274" s="20">
        <v>7128.7084130000003</v>
      </c>
      <c r="N1274" s="20">
        <v>61324.205127000001</v>
      </c>
      <c r="O1274" s="153">
        <v>50595.640028000002</v>
      </c>
      <c r="P1274" s="21">
        <v>2722.669523814649</v>
      </c>
      <c r="Q1274" s="20">
        <v>297.30638099999999</v>
      </c>
      <c r="R1274" s="20">
        <v>108504.075775</v>
      </c>
      <c r="S1274" s="20">
        <v>123686.287394</v>
      </c>
      <c r="T1274" s="20">
        <v>257076.56356899999</v>
      </c>
      <c r="U1274" s="20">
        <v>391410.43008299998</v>
      </c>
      <c r="V1274" s="20">
        <v>21131.599999999999</v>
      </c>
      <c r="W1274" s="20">
        <v>81305.292856999993</v>
      </c>
      <c r="X1274" s="20">
        <v>34984.077765000002</v>
      </c>
      <c r="Y1274" s="20">
        <v>117648.370383</v>
      </c>
      <c r="Z1274" s="20">
        <v>273762.05969999998</v>
      </c>
      <c r="AA1274" s="21">
        <v>14731.775629469785</v>
      </c>
      <c r="AB1274" s="22">
        <v>0.54392603689817354</v>
      </c>
      <c r="AC1274" s="22">
        <v>0.43768292080449822</v>
      </c>
      <c r="AD1274" s="23">
        <v>0.12926492535538978</v>
      </c>
      <c r="AE1274" s="23">
        <v>0.18481611397665856</v>
      </c>
      <c r="AF1274" s="24">
        <v>8.6024285991510645</v>
      </c>
      <c r="AG1274" s="27">
        <v>0.52125751040021262</v>
      </c>
      <c r="AH1274" s="27">
        <v>1.5212575104002126</v>
      </c>
      <c r="AI1274" s="27">
        <v>1.5176008434040933</v>
      </c>
      <c r="AJ1274" s="27">
        <v>2.7276104784676156</v>
      </c>
      <c r="AK1274" s="27">
        <v>177.33095096939746</v>
      </c>
      <c r="AL1274" s="27">
        <v>1.0653871198968792</v>
      </c>
      <c r="AM1274" s="27">
        <v>0.4496669909622974</v>
      </c>
      <c r="AN1274" s="23">
        <v>0.3005754607971286</v>
      </c>
      <c r="AO1274" s="23">
        <v>0.1277900882369786</v>
      </c>
      <c r="AP1274" s="23">
        <v>0.42974680462268605</v>
      </c>
      <c r="AQ1274" s="24">
        <v>82.399999999999991</v>
      </c>
      <c r="AR1274" s="65" t="s">
        <v>64</v>
      </c>
      <c r="AS1274" s="157">
        <v>0.5</v>
      </c>
    </row>
    <row r="1275" spans="1:45" ht="18" customHeight="1" x14ac:dyDescent="0.25">
      <c r="A1275" s="16">
        <v>1274</v>
      </c>
      <c r="B1275" s="149" t="s">
        <v>1583</v>
      </c>
      <c r="C1275" s="149" t="s">
        <v>691</v>
      </c>
      <c r="D1275" s="4">
        <v>156.4879875</v>
      </c>
      <c r="E1275" s="151" t="s">
        <v>844</v>
      </c>
      <c r="F1275" s="151" t="s">
        <v>856</v>
      </c>
      <c r="G1275" s="4" t="s">
        <v>862</v>
      </c>
      <c r="H1275" s="70" t="s">
        <v>704</v>
      </c>
      <c r="I1275" s="20">
        <v>39242.143909999999</v>
      </c>
      <c r="J1275" s="20">
        <v>8551.0632509999996</v>
      </c>
      <c r="K1275" s="20">
        <v>30691.080658999999</v>
      </c>
      <c r="L1275" s="20">
        <v>28142.382751000001</v>
      </c>
      <c r="M1275" s="20">
        <v>2912.768959</v>
      </c>
      <c r="N1275" s="20">
        <v>28497.430355</v>
      </c>
      <c r="O1275" s="153">
        <v>24288.085225999999</v>
      </c>
      <c r="P1275" s="21">
        <v>2250.5065174858869</v>
      </c>
      <c r="Q1275" s="20">
        <v>0</v>
      </c>
      <c r="R1275" s="20">
        <v>3101.6738479999999</v>
      </c>
      <c r="S1275" s="20">
        <v>17145.817042999999</v>
      </c>
      <c r="T1275" s="20">
        <v>153042.54698300001</v>
      </c>
      <c r="U1275" s="20">
        <v>179697.65776100001</v>
      </c>
      <c r="V1275" s="20">
        <v>13600</v>
      </c>
      <c r="W1275" s="20">
        <v>19365.990156</v>
      </c>
      <c r="X1275" s="20">
        <v>7190.4623970000002</v>
      </c>
      <c r="Y1275" s="20">
        <v>26856.452552999999</v>
      </c>
      <c r="Z1275" s="20">
        <v>152841.205208</v>
      </c>
      <c r="AA1275" s="21">
        <v>14162.093275792175</v>
      </c>
      <c r="AB1275" s="22">
        <v>0.78209490106831425</v>
      </c>
      <c r="AC1275" s="22">
        <v>0.61892860088642387</v>
      </c>
      <c r="AD1275" s="23">
        <v>0.13516083363926445</v>
      </c>
      <c r="AE1275" s="23">
        <v>0.15891058430837809</v>
      </c>
      <c r="AF1275" s="24">
        <v>9.7836219611402413</v>
      </c>
      <c r="AG1275" s="27">
        <v>-0.11464289174556579</v>
      </c>
      <c r="AH1275" s="27">
        <v>0.88535710825443426</v>
      </c>
      <c r="AI1275" s="27">
        <v>0.88535710825443426</v>
      </c>
      <c r="AJ1275" s="27">
        <v>-17.675263104584758</v>
      </c>
      <c r="AK1275" s="27">
        <v>100</v>
      </c>
      <c r="AL1275" s="27">
        <v>12.651924681024683</v>
      </c>
      <c r="AM1275" s="27">
        <v>0.25641329606438806</v>
      </c>
      <c r="AN1275" s="23">
        <v>0.1494535481854716</v>
      </c>
      <c r="AO1275" s="23">
        <v>4.704531338400908E-2</v>
      </c>
      <c r="AP1275" s="23">
        <v>0.17571473946735328</v>
      </c>
      <c r="AQ1275" s="24">
        <v>73.599999999999994</v>
      </c>
      <c r="AR1275" s="65" t="s">
        <v>68</v>
      </c>
      <c r="AS1275" s="157">
        <v>0.3</v>
      </c>
    </row>
    <row r="1276" spans="1:45" ht="18" customHeight="1" x14ac:dyDescent="0.25">
      <c r="A1276" s="16">
        <v>1275</v>
      </c>
      <c r="B1276" s="149" t="s">
        <v>1584</v>
      </c>
      <c r="C1276" s="149" t="s">
        <v>691</v>
      </c>
      <c r="D1276" s="4">
        <v>5085</v>
      </c>
      <c r="E1276" s="151" t="s">
        <v>874</v>
      </c>
      <c r="F1276" s="151" t="s">
        <v>877</v>
      </c>
      <c r="G1276" s="4" t="s">
        <v>873</v>
      </c>
      <c r="H1276" s="70" t="s">
        <v>704</v>
      </c>
      <c r="I1276" s="20">
        <v>9017683.455271</v>
      </c>
      <c r="J1276" s="20">
        <v>7814816.0245030001</v>
      </c>
      <c r="K1276" s="20">
        <v>1202867.4307680004</v>
      </c>
      <c r="L1276" s="20">
        <v>1130763.677626</v>
      </c>
      <c r="M1276" s="20">
        <v>568700.70572600001</v>
      </c>
      <c r="N1276" s="20">
        <v>843927.151082</v>
      </c>
      <c r="O1276" s="153">
        <v>275226.44535599998</v>
      </c>
      <c r="P1276" s="21">
        <v>611.61432301333332</v>
      </c>
      <c r="Q1276" s="20">
        <v>298164.01174300001</v>
      </c>
      <c r="R1276" s="20">
        <v>1933729.240762</v>
      </c>
      <c r="S1276" s="20">
        <v>2794480.5000140001</v>
      </c>
      <c r="T1276" s="20">
        <v>9521424.6306200009</v>
      </c>
      <c r="U1276" s="20">
        <v>12384809.971848</v>
      </c>
      <c r="V1276" s="20">
        <v>1891190.4592490001</v>
      </c>
      <c r="W1276" s="20">
        <v>2627690.8240240002</v>
      </c>
      <c r="X1276" s="20">
        <v>5641842.2107060002</v>
      </c>
      <c r="Y1276" s="20">
        <v>8269533.0347300004</v>
      </c>
      <c r="Z1276" s="20">
        <v>4115276.9371179999</v>
      </c>
      <c r="AA1276" s="21">
        <v>9145.0598602622231</v>
      </c>
      <c r="AB1276" s="22">
        <v>0.13338984859408681</v>
      </c>
      <c r="AC1276" s="22">
        <v>3.0520748119088736E-2</v>
      </c>
      <c r="AD1276" s="23">
        <v>2.2222904185176775E-2</v>
      </c>
      <c r="AE1276" s="23">
        <v>6.6879203893564901E-2</v>
      </c>
      <c r="AF1276" s="24">
        <v>1.4839565743190832</v>
      </c>
      <c r="AG1276" s="27">
        <v>6.3473858669027536E-2</v>
      </c>
      <c r="AH1276" s="27">
        <v>1.0634738586690275</v>
      </c>
      <c r="AI1276" s="27">
        <v>0.95000388380859213</v>
      </c>
      <c r="AJ1276" s="27">
        <v>54.066196853884811</v>
      </c>
      <c r="AK1276" s="27">
        <v>26.209789634970821</v>
      </c>
      <c r="AL1276" s="27">
        <v>4.6633640662730613</v>
      </c>
      <c r="AM1276" s="27">
        <v>0.947093928178666</v>
      </c>
      <c r="AN1276" s="23">
        <v>0.6677157787263216</v>
      </c>
      <c r="AO1276" s="23">
        <v>1.3709508003748299</v>
      </c>
      <c r="AP1276" s="23">
        <v>2.0094718195372043</v>
      </c>
      <c r="AQ1276" s="24">
        <v>50.4</v>
      </c>
      <c r="AR1276" s="65" t="s">
        <v>78</v>
      </c>
      <c r="AS1276" s="157">
        <v>0.2</v>
      </c>
    </row>
    <row r="1277" spans="1:45" ht="18" customHeight="1" x14ac:dyDescent="0.25">
      <c r="A1277" s="16">
        <v>1276</v>
      </c>
      <c r="B1277" s="149" t="s">
        <v>1585</v>
      </c>
      <c r="C1277" s="149" t="s">
        <v>691</v>
      </c>
      <c r="D1277" s="4">
        <v>29.391966500000002</v>
      </c>
      <c r="E1277" s="151" t="s">
        <v>844</v>
      </c>
      <c r="F1277" s="151" t="s">
        <v>856</v>
      </c>
      <c r="G1277" s="4" t="s">
        <v>862</v>
      </c>
      <c r="H1277" s="70" t="s">
        <v>704</v>
      </c>
      <c r="I1277" s="20">
        <v>361349.24169</v>
      </c>
      <c r="J1277" s="20">
        <v>342914.255603</v>
      </c>
      <c r="K1277" s="20">
        <v>18434.98608699999</v>
      </c>
      <c r="L1277" s="20">
        <v>4606.7830379999996</v>
      </c>
      <c r="M1277" s="20">
        <v>6175.9860639999997</v>
      </c>
      <c r="N1277" s="20">
        <v>6943.2416859999994</v>
      </c>
      <c r="O1277" s="153">
        <v>680.51838999999995</v>
      </c>
      <c r="P1277" s="21">
        <v>150.49586882864745</v>
      </c>
      <c r="Q1277" s="20">
        <v>502.03860300000002</v>
      </c>
      <c r="R1277" s="20">
        <v>51773.195035999997</v>
      </c>
      <c r="S1277" s="20">
        <v>84142.302641999995</v>
      </c>
      <c r="T1277" s="20">
        <v>52194.632712999999</v>
      </c>
      <c r="U1277" s="20">
        <v>177319.967646</v>
      </c>
      <c r="V1277" s="20">
        <v>23445.197312</v>
      </c>
      <c r="W1277" s="20">
        <v>96908.805636999998</v>
      </c>
      <c r="X1277" s="20">
        <v>7071.4087369999997</v>
      </c>
      <c r="Y1277" s="20">
        <v>118269.79208</v>
      </c>
      <c r="Z1277" s="20">
        <v>59050.175565999998</v>
      </c>
      <c r="AA1277" s="21">
        <v>13058.879240999408</v>
      </c>
      <c r="AB1277" s="22">
        <v>5.1017088069096564E-2</v>
      </c>
      <c r="AC1277" s="22">
        <v>1.8832705634506737E-3</v>
      </c>
      <c r="AD1277" s="23">
        <v>3.8377989745553122E-3</v>
      </c>
      <c r="AE1277" s="23">
        <v>1.1524409258349943E-2</v>
      </c>
      <c r="AF1277" s="24">
        <v>1.1242320844071128</v>
      </c>
      <c r="AG1277" s="27">
        <v>-0.13173728549313296</v>
      </c>
      <c r="AH1277" s="27">
        <v>0.86826271450686698</v>
      </c>
      <c r="AI1277" s="27">
        <v>0.86308218834415151</v>
      </c>
      <c r="AJ1277" s="27">
        <v>-28.304481018139604</v>
      </c>
      <c r="AK1277" s="27">
        <v>683.04360173474549</v>
      </c>
      <c r="AL1277" s="27">
        <v>6.9794657532481672</v>
      </c>
      <c r="AM1277" s="27">
        <v>6.9231111113844381</v>
      </c>
      <c r="AN1277" s="23">
        <v>0.66698518869636136</v>
      </c>
      <c r="AO1277" s="23">
        <v>0.11975254381921917</v>
      </c>
      <c r="AP1277" s="23">
        <v>2.0028694402070086</v>
      </c>
      <c r="AQ1277" s="24">
        <v>56.8</v>
      </c>
      <c r="AR1277" s="65" t="s">
        <v>75</v>
      </c>
      <c r="AS1277" s="157">
        <v>0.2</v>
      </c>
    </row>
    <row r="1278" spans="1:45" ht="18" customHeight="1" x14ac:dyDescent="0.25">
      <c r="A1278" s="16">
        <v>1277</v>
      </c>
      <c r="B1278" s="149" t="s">
        <v>1586</v>
      </c>
      <c r="C1278" s="149" t="s">
        <v>691</v>
      </c>
      <c r="D1278" s="4">
        <v>144.5941368</v>
      </c>
      <c r="E1278" s="151" t="s">
        <v>844</v>
      </c>
      <c r="F1278" s="151" t="s">
        <v>884</v>
      </c>
      <c r="G1278" s="4" t="s">
        <v>882</v>
      </c>
      <c r="H1278" s="70" t="s">
        <v>704</v>
      </c>
      <c r="I1278" s="20">
        <v>469775.41288700001</v>
      </c>
      <c r="J1278" s="20">
        <v>444426.33339699998</v>
      </c>
      <c r="K1278" s="20">
        <v>25349.079490000011</v>
      </c>
      <c r="L1278" s="20">
        <v>-2010.3294060000001</v>
      </c>
      <c r="M1278" s="20">
        <v>1516.3303739999999</v>
      </c>
      <c r="N1278" s="20">
        <v>1816.608827</v>
      </c>
      <c r="O1278" s="153">
        <v>134.81541300000001</v>
      </c>
      <c r="P1278" s="21">
        <v>13.440804908483369</v>
      </c>
      <c r="Q1278" s="20">
        <v>38857.274029</v>
      </c>
      <c r="R1278" s="20">
        <v>44756.455381</v>
      </c>
      <c r="S1278" s="20">
        <v>158013.88995000001</v>
      </c>
      <c r="T1278" s="20">
        <v>47271.318050000002</v>
      </c>
      <c r="U1278" s="20">
        <v>219855.29955299999</v>
      </c>
      <c r="V1278" s="20">
        <v>20648.688481000001</v>
      </c>
      <c r="W1278" s="20">
        <v>70142.151284000007</v>
      </c>
      <c r="X1278" s="20">
        <v>10293.188528000001</v>
      </c>
      <c r="Y1278" s="20">
        <v>83665.925096000006</v>
      </c>
      <c r="Z1278" s="20">
        <v>136189.374457</v>
      </c>
      <c r="AA1278" s="21">
        <v>13577.785892217866</v>
      </c>
      <c r="AB1278" s="22">
        <v>5.3959996190983052E-2</v>
      </c>
      <c r="AC1278" s="22">
        <v>2.8697843544321162E-4</v>
      </c>
      <c r="AD1278" s="23">
        <v>6.1320065185647423E-4</v>
      </c>
      <c r="AE1278" s="23">
        <v>9.8991139020589451E-4</v>
      </c>
      <c r="AF1278" s="24">
        <v>1.1980297025956694</v>
      </c>
      <c r="AG1278" s="27">
        <v>1.2527665185262753</v>
      </c>
      <c r="AH1278" s="27">
        <v>2.2527665185262755</v>
      </c>
      <c r="AI1278" s="27">
        <v>1.6987875869182332</v>
      </c>
      <c r="AJ1278" s="27">
        <v>5.3461490579196775</v>
      </c>
      <c r="AK1278" s="27">
        <v>11.437403793825457</v>
      </c>
      <c r="AL1278" s="27">
        <v>10.496260458696399</v>
      </c>
      <c r="AM1278" s="27">
        <v>9.9378530632487827</v>
      </c>
      <c r="AN1278" s="23">
        <v>0.38054995838674727</v>
      </c>
      <c r="AO1278" s="23">
        <v>7.5579967740067269E-2</v>
      </c>
      <c r="AP1278" s="23">
        <v>0.61433518899388451</v>
      </c>
      <c r="AQ1278" s="24">
        <v>80</v>
      </c>
      <c r="AR1278" s="65" t="s">
        <v>64</v>
      </c>
      <c r="AS1278" s="157">
        <v>0.5</v>
      </c>
    </row>
    <row r="1279" spans="1:45" ht="18" customHeight="1" x14ac:dyDescent="0.25">
      <c r="A1279" s="16">
        <v>1278</v>
      </c>
      <c r="B1279" s="149" t="s">
        <v>1587</v>
      </c>
      <c r="C1279" s="149" t="s">
        <v>691</v>
      </c>
      <c r="D1279" s="4">
        <v>425.07803250000001</v>
      </c>
      <c r="E1279" s="151" t="s">
        <v>844</v>
      </c>
      <c r="F1279" s="151" t="s">
        <v>845</v>
      </c>
      <c r="G1279" s="4" t="s">
        <v>904</v>
      </c>
      <c r="H1279" s="70" t="s">
        <v>704</v>
      </c>
      <c r="I1279" s="20">
        <v>438900.41028800001</v>
      </c>
      <c r="J1279" s="20">
        <v>446977.28899899998</v>
      </c>
      <c r="K1279" s="20">
        <v>-8076.8787109999976</v>
      </c>
      <c r="L1279" s="20">
        <v>-91922.796308000005</v>
      </c>
      <c r="M1279" s="20">
        <v>29996.821903</v>
      </c>
      <c r="N1279" s="20">
        <v>-80123.614457999996</v>
      </c>
      <c r="O1279" s="153">
        <v>-87247.389563999997</v>
      </c>
      <c r="P1279" s="21">
        <v>-5644.3829828115149</v>
      </c>
      <c r="Q1279" s="20">
        <v>339894.19284099998</v>
      </c>
      <c r="R1279" s="20">
        <v>133403.998161</v>
      </c>
      <c r="S1279" s="20">
        <v>563428.80235200003</v>
      </c>
      <c r="T1279" s="20">
        <v>284389.56190700002</v>
      </c>
      <c r="U1279" s="20">
        <v>873303.14884599997</v>
      </c>
      <c r="V1279" s="20">
        <v>253175.55366100001</v>
      </c>
      <c r="W1279" s="20">
        <v>522876.200908</v>
      </c>
      <c r="X1279" s="20">
        <v>40388.775011999998</v>
      </c>
      <c r="Y1279" s="20">
        <v>584968.61549600004</v>
      </c>
      <c r="Z1279" s="20">
        <v>288334.53334999998</v>
      </c>
      <c r="AA1279" s="21">
        <v>18653.515498063287</v>
      </c>
      <c r="AB1279" s="22">
        <v>-1.8402531694377017E-2</v>
      </c>
      <c r="AC1279" s="22">
        <v>-0.19878630212888054</v>
      </c>
      <c r="AD1279" s="23">
        <v>-9.9905044060920226E-2</v>
      </c>
      <c r="AE1279" s="23">
        <v>-0.30259084317900004</v>
      </c>
      <c r="AF1279" s="24">
        <v>-2.6710701125970542</v>
      </c>
      <c r="AG1279" s="27">
        <v>7.7556793316617703E-2</v>
      </c>
      <c r="AH1279" s="27">
        <v>1.0775567933166177</v>
      </c>
      <c r="AI1279" s="27">
        <v>0.4275096267965941</v>
      </c>
      <c r="AJ1279" s="27">
        <v>10.822990256101995</v>
      </c>
      <c r="AK1279" s="27">
        <v>1.3150483250771299</v>
      </c>
      <c r="AL1279" s="27">
        <v>3.2900094175461558</v>
      </c>
      <c r="AM1279" s="27">
        <v>1.5433070304863281</v>
      </c>
      <c r="AN1279" s="23">
        <v>0.66983454287207045</v>
      </c>
      <c r="AO1279" s="23">
        <v>0.140076093358451</v>
      </c>
      <c r="AP1279" s="23">
        <v>2.0287844425000787</v>
      </c>
      <c r="AQ1279" s="24">
        <v>51.2</v>
      </c>
      <c r="AR1279" s="65" t="s">
        <v>78</v>
      </c>
      <c r="AS1279" s="157">
        <v>0.2</v>
      </c>
    </row>
    <row r="1280" spans="1:45" ht="18" customHeight="1" x14ac:dyDescent="0.25">
      <c r="A1280" s="16">
        <v>1279</v>
      </c>
      <c r="B1280" s="149" t="s">
        <v>1588</v>
      </c>
      <c r="C1280" s="149" t="s">
        <v>691</v>
      </c>
      <c r="D1280" s="4">
        <v>82.447144000000009</v>
      </c>
      <c r="E1280" s="151" t="s">
        <v>844</v>
      </c>
      <c r="F1280" s="151" t="s">
        <v>845</v>
      </c>
      <c r="G1280" s="4" t="s">
        <v>904</v>
      </c>
      <c r="H1280" s="70" t="s">
        <v>704</v>
      </c>
      <c r="I1280" s="20">
        <v>136072.26160100001</v>
      </c>
      <c r="J1280" s="20">
        <v>130575.50767399999</v>
      </c>
      <c r="K1280" s="20">
        <v>5496.7539269999943</v>
      </c>
      <c r="L1280" s="20">
        <v>316.64544699999999</v>
      </c>
      <c r="M1280" s="20">
        <v>0</v>
      </c>
      <c r="N1280" s="20">
        <v>1128.622924</v>
      </c>
      <c r="O1280" s="153">
        <v>950.39742699999999</v>
      </c>
      <c r="P1280" s="21">
        <v>195.95572737008311</v>
      </c>
      <c r="Q1280" s="20">
        <v>1214.920856</v>
      </c>
      <c r="R1280" s="20">
        <v>50737.369255999998</v>
      </c>
      <c r="S1280" s="20">
        <v>179993.19829299999</v>
      </c>
      <c r="T1280" s="20">
        <v>0</v>
      </c>
      <c r="U1280" s="20">
        <v>249776.19082399999</v>
      </c>
      <c r="V1280" s="20">
        <v>23240.975188</v>
      </c>
      <c r="W1280" s="20">
        <v>75319.503349999999</v>
      </c>
      <c r="X1280" s="20">
        <v>0</v>
      </c>
      <c r="Y1280" s="20">
        <v>129130.979854</v>
      </c>
      <c r="Z1280" s="20">
        <v>120645.21097</v>
      </c>
      <c r="AA1280" s="21">
        <v>24874.983241451348</v>
      </c>
      <c r="AB1280" s="22">
        <v>4.039584454852331E-2</v>
      </c>
      <c r="AC1280" s="22">
        <v>6.9845052607916342E-3</v>
      </c>
      <c r="AD1280" s="23">
        <v>3.8049960801495261E-3</v>
      </c>
      <c r="AE1280" s="23">
        <v>7.877622487943832E-3</v>
      </c>
      <c r="AF1280" s="24">
        <v>100</v>
      </c>
      <c r="AG1280" s="27">
        <v>1.3897289584690284</v>
      </c>
      <c r="AH1280" s="27">
        <v>2.3897289584690284</v>
      </c>
      <c r="AI1280" s="27">
        <v>2.3735987292194483</v>
      </c>
      <c r="AJ1280" s="27">
        <v>1.299966163180712</v>
      </c>
      <c r="AK1280" s="27">
        <v>107.47655456661285</v>
      </c>
      <c r="AL1280" s="27">
        <v>2.6818943038696994</v>
      </c>
      <c r="AM1280" s="27">
        <v>100</v>
      </c>
      <c r="AN1280" s="23">
        <v>0.51698674492553887</v>
      </c>
      <c r="AO1280" s="23">
        <v>0</v>
      </c>
      <c r="AP1280" s="23">
        <v>1.0703365580429887</v>
      </c>
      <c r="AQ1280" s="24">
        <v>80</v>
      </c>
      <c r="AR1280" s="65" t="s">
        <v>64</v>
      </c>
      <c r="AS1280" s="157">
        <v>0.5</v>
      </c>
    </row>
    <row r="1281" spans="1:45" ht="18" customHeight="1" x14ac:dyDescent="0.25">
      <c r="A1281" s="16">
        <v>1280</v>
      </c>
      <c r="B1281" s="149" t="s">
        <v>1589</v>
      </c>
      <c r="C1281" s="149" t="s">
        <v>691</v>
      </c>
      <c r="D1281" s="4">
        <v>311.93259999999998</v>
      </c>
      <c r="E1281" s="151" t="s">
        <v>829</v>
      </c>
      <c r="F1281" s="151" t="s">
        <v>857</v>
      </c>
      <c r="G1281" s="4" t="s">
        <v>858</v>
      </c>
      <c r="H1281" s="70" t="s">
        <v>704</v>
      </c>
      <c r="I1281" s="20">
        <v>45781.023730000001</v>
      </c>
      <c r="J1281" s="20">
        <v>56991.061125</v>
      </c>
      <c r="K1281" s="20">
        <v>-11210.037394999999</v>
      </c>
      <c r="L1281" s="20">
        <v>-20674.088528</v>
      </c>
      <c r="M1281" s="20">
        <v>0</v>
      </c>
      <c r="N1281" s="20">
        <v>-19054.542995</v>
      </c>
      <c r="O1281" s="153">
        <v>-19054.542995</v>
      </c>
      <c r="P1281" s="21">
        <v>-213.79907224349105</v>
      </c>
      <c r="Q1281" s="20">
        <v>9154.5444160000006</v>
      </c>
      <c r="R1281" s="20" t="e">
        <v>#N/A</v>
      </c>
      <c r="S1281" s="20">
        <v>79035.874978000007</v>
      </c>
      <c r="T1281" s="20">
        <v>730195.27331199998</v>
      </c>
      <c r="U1281" s="20">
        <v>881322.67775499995</v>
      </c>
      <c r="V1281" s="20">
        <v>0</v>
      </c>
      <c r="W1281" s="20">
        <v>17500.028163999999</v>
      </c>
      <c r="X1281" s="20">
        <v>0</v>
      </c>
      <c r="Y1281" s="20">
        <v>101171.871413</v>
      </c>
      <c r="Z1281" s="20">
        <v>780150.80634200003</v>
      </c>
      <c r="AA1281" s="21">
        <v>8753.582736132741</v>
      </c>
      <c r="AB1281" s="22">
        <v>-0.24486209528892944</v>
      </c>
      <c r="AC1281" s="22">
        <v>-0.41621050475797211</v>
      </c>
      <c r="AD1281" s="23">
        <v>-2.1620393388194416E-2</v>
      </c>
      <c r="AE1281" s="23">
        <v>-2.4424179069100303E-2</v>
      </c>
      <c r="AF1281" s="24">
        <v>0</v>
      </c>
      <c r="AG1281" s="27">
        <v>3.5163284445786109</v>
      </c>
      <c r="AH1281" s="27">
        <v>4.5163284445786109</v>
      </c>
      <c r="AI1281" s="27">
        <v>3.9932124626950976</v>
      </c>
      <c r="AJ1281" s="27">
        <v>0.74397324649450303</v>
      </c>
      <c r="AK1281" s="27">
        <v>6.2254393594281945</v>
      </c>
      <c r="AL1281" s="27" t="e">
        <v>#N/A</v>
      </c>
      <c r="AM1281" s="27">
        <v>6.2696959845203695E-2</v>
      </c>
      <c r="AN1281" s="23">
        <v>0.11479549314527557</v>
      </c>
      <c r="AO1281" s="23">
        <v>0</v>
      </c>
      <c r="AP1281" s="23">
        <v>0.12968245445695098</v>
      </c>
      <c r="AQ1281" s="24" t="e">
        <v>#N/A</v>
      </c>
      <c r="AR1281" s="65" t="e">
        <v>#N/A</v>
      </c>
      <c r="AS1281" s="157" t="e">
        <v>#N/A</v>
      </c>
    </row>
    <row r="1282" spans="1:45" ht="18" customHeight="1" x14ac:dyDescent="0.25">
      <c r="A1282" s="16">
        <v>1281</v>
      </c>
      <c r="B1282" s="149" t="s">
        <v>1590</v>
      </c>
      <c r="C1282" s="149" t="s">
        <v>691</v>
      </c>
      <c r="D1282" s="4">
        <v>13.891079999999999</v>
      </c>
      <c r="E1282" s="151" t="s">
        <v>844</v>
      </c>
      <c r="F1282" s="151" t="s">
        <v>856</v>
      </c>
      <c r="G1282" s="4" t="s">
        <v>862</v>
      </c>
      <c r="H1282" s="70" t="s">
        <v>704</v>
      </c>
      <c r="I1282" s="20">
        <v>121652.355258</v>
      </c>
      <c r="J1282" s="20">
        <v>105531.108991</v>
      </c>
      <c r="K1282" s="20">
        <v>16121.246266999993</v>
      </c>
      <c r="L1282" s="20">
        <v>1825.544071</v>
      </c>
      <c r="M1282" s="20">
        <v>1520.404211</v>
      </c>
      <c r="N1282" s="20">
        <v>1892.175019</v>
      </c>
      <c r="O1282" s="153">
        <v>80.863371999999998</v>
      </c>
      <c r="P1282" s="21">
        <v>53.555448705212264</v>
      </c>
      <c r="Q1282" s="20">
        <v>3682.3149699999999</v>
      </c>
      <c r="R1282" s="20">
        <v>32749.914893000001</v>
      </c>
      <c r="S1282" s="20">
        <v>76587.770296999995</v>
      </c>
      <c r="T1282" s="20">
        <v>7369.8200129999996</v>
      </c>
      <c r="U1282" s="20">
        <v>84698.666280999998</v>
      </c>
      <c r="V1282" s="20">
        <v>5981.948402</v>
      </c>
      <c r="W1282" s="20">
        <v>69293.163071000003</v>
      </c>
      <c r="X1282" s="20">
        <v>0</v>
      </c>
      <c r="Y1282" s="20">
        <v>69293.163071000003</v>
      </c>
      <c r="Z1282" s="20">
        <v>15405.503210000001</v>
      </c>
      <c r="AA1282" s="21">
        <v>10202.995701702099</v>
      </c>
      <c r="AB1282" s="22">
        <v>0.13251898192032613</v>
      </c>
      <c r="AC1282" s="22">
        <v>6.6470864315372415E-4</v>
      </c>
      <c r="AD1282" s="23">
        <v>9.5471836276292876E-4</v>
      </c>
      <c r="AE1282" s="23">
        <v>5.2489925773739135E-3</v>
      </c>
      <c r="AF1282" s="24">
        <v>1.2445210328347347</v>
      </c>
      <c r="AG1282" s="27">
        <v>0.105271673318271</v>
      </c>
      <c r="AH1282" s="27">
        <v>1.105271673318271</v>
      </c>
      <c r="AI1282" s="27">
        <v>1.0521305724245653</v>
      </c>
      <c r="AJ1282" s="27">
        <v>16.677026122036761</v>
      </c>
      <c r="AK1282" s="27">
        <v>28.6589033938615</v>
      </c>
      <c r="AL1282" s="27">
        <v>3.7145853861135403</v>
      </c>
      <c r="AM1282" s="27">
        <v>16.506828530874735</v>
      </c>
      <c r="AN1282" s="23">
        <v>0.81811398117073031</v>
      </c>
      <c r="AO1282" s="23">
        <v>0</v>
      </c>
      <c r="AP1282" s="23">
        <v>4.4979486957635055</v>
      </c>
      <c r="AQ1282" s="24">
        <v>56.8</v>
      </c>
      <c r="AR1282" s="65" t="s">
        <v>75</v>
      </c>
      <c r="AS1282" s="157">
        <v>0.2</v>
      </c>
    </row>
    <row r="1283" spans="1:45" ht="18" customHeight="1" x14ac:dyDescent="0.25">
      <c r="A1283" s="16">
        <v>1282</v>
      </c>
      <c r="B1283" s="149" t="s">
        <v>1591</v>
      </c>
      <c r="C1283" s="149" t="s">
        <v>691</v>
      </c>
      <c r="D1283" s="4">
        <v>11.386890000000001</v>
      </c>
      <c r="E1283" s="151" t="s">
        <v>844</v>
      </c>
      <c r="F1283" s="151" t="s">
        <v>845</v>
      </c>
      <c r="G1283" s="4" t="s">
        <v>904</v>
      </c>
      <c r="H1283" s="70" t="s">
        <v>704</v>
      </c>
      <c r="I1283" s="20">
        <v>69750.816191999998</v>
      </c>
      <c r="J1283" s="20">
        <v>61084.492551000003</v>
      </c>
      <c r="K1283" s="20">
        <v>8666.3236410000027</v>
      </c>
      <c r="L1283" s="20">
        <v>2301.6188069999998</v>
      </c>
      <c r="M1283" s="20">
        <v>433.12718999999998</v>
      </c>
      <c r="N1283" s="20">
        <v>2093.9048000000003</v>
      </c>
      <c r="O1283" s="153">
        <v>1323.9087300000001</v>
      </c>
      <c r="P1283" s="21">
        <v>1162.6605069514151</v>
      </c>
      <c r="Q1283" s="20">
        <v>14460.521495000001</v>
      </c>
      <c r="R1283" s="20">
        <v>40126.737981999999</v>
      </c>
      <c r="S1283" s="20">
        <v>61285.664479999999</v>
      </c>
      <c r="T1283" s="20">
        <v>16514.618194999999</v>
      </c>
      <c r="U1283" s="20">
        <v>77800.282674999995</v>
      </c>
      <c r="V1283" s="20">
        <v>8225.9310299999997</v>
      </c>
      <c r="W1283" s="20">
        <v>50603.396075999997</v>
      </c>
      <c r="X1283" s="20">
        <v>0</v>
      </c>
      <c r="Y1283" s="20">
        <v>65603.396076000005</v>
      </c>
      <c r="Z1283" s="20">
        <v>12196.886598999999</v>
      </c>
      <c r="AA1283" s="21">
        <v>10711.341375037433</v>
      </c>
      <c r="AB1283" s="22">
        <v>0.12424691371559862</v>
      </c>
      <c r="AC1283" s="22">
        <v>1.8980548218328154E-2</v>
      </c>
      <c r="AD1283" s="23">
        <v>1.701675989443955E-2</v>
      </c>
      <c r="AE1283" s="23">
        <v>0.10854480930474052</v>
      </c>
      <c r="AF1283" s="24">
        <v>4.83438779264816</v>
      </c>
      <c r="AG1283" s="27">
        <v>0.21109785572408155</v>
      </c>
      <c r="AH1283" s="27">
        <v>1.2110978557240815</v>
      </c>
      <c r="AI1283" s="27">
        <v>0.9253359777409893</v>
      </c>
      <c r="AJ1283" s="27">
        <v>6.5295884314123418</v>
      </c>
      <c r="AK1283" s="27">
        <v>4.2242247329822185</v>
      </c>
      <c r="AL1283" s="27">
        <v>1.738262806792038</v>
      </c>
      <c r="AM1283" s="27">
        <v>4.2235803073617468</v>
      </c>
      <c r="AN1283" s="23">
        <v>0.84322824828348231</v>
      </c>
      <c r="AO1283" s="23">
        <v>0</v>
      </c>
      <c r="AP1283" s="23">
        <v>5.3787001743033924</v>
      </c>
      <c r="AQ1283" s="24">
        <v>68.400000000000006</v>
      </c>
      <c r="AR1283" s="65" t="s">
        <v>71</v>
      </c>
      <c r="AS1283" s="157">
        <v>0.3</v>
      </c>
    </row>
    <row r="1284" spans="1:45" ht="18" customHeight="1" x14ac:dyDescent="0.25">
      <c r="A1284" s="16">
        <v>1283</v>
      </c>
      <c r="B1284" s="149" t="s">
        <v>1592</v>
      </c>
      <c r="C1284" s="149" t="s">
        <v>691</v>
      </c>
      <c r="D1284" s="4">
        <v>791.50499999999988</v>
      </c>
      <c r="E1284" s="151" t="s">
        <v>844</v>
      </c>
      <c r="F1284" s="151" t="s">
        <v>884</v>
      </c>
      <c r="G1284" s="4" t="s">
        <v>882</v>
      </c>
      <c r="H1284" s="70" t="s">
        <v>704</v>
      </c>
      <c r="I1284" s="20">
        <v>553295.04532200005</v>
      </c>
      <c r="J1284" s="20">
        <v>449509.700373</v>
      </c>
      <c r="K1284" s="20">
        <v>103785.34494900005</v>
      </c>
      <c r="L1284" s="20">
        <v>36907.856661999998</v>
      </c>
      <c r="M1284" s="20">
        <v>27411.553659000001</v>
      </c>
      <c r="N1284" s="20">
        <v>273486.361485</v>
      </c>
      <c r="O1284" s="153">
        <v>205116.84928600001</v>
      </c>
      <c r="P1284" s="21">
        <v>2332.3309942122919</v>
      </c>
      <c r="Q1284" s="20">
        <v>130527.34413899999</v>
      </c>
      <c r="R1284" s="20">
        <v>17979.289194000001</v>
      </c>
      <c r="S1284" s="20">
        <v>617071.99489900004</v>
      </c>
      <c r="T1284" s="20">
        <v>2148176.743088</v>
      </c>
      <c r="U1284" s="20">
        <v>2862143.3928950001</v>
      </c>
      <c r="V1284" s="20">
        <v>3662.4500109999999</v>
      </c>
      <c r="W1284" s="20">
        <v>273125.07994600001</v>
      </c>
      <c r="X1284" s="20">
        <v>687288.15176799998</v>
      </c>
      <c r="Y1284" s="20">
        <v>992832.296951</v>
      </c>
      <c r="Z1284" s="20">
        <v>1869311.0959439999</v>
      </c>
      <c r="AA1284" s="21">
        <v>21255.456204946273</v>
      </c>
      <c r="AB1284" s="22">
        <v>0.18757685583213618</v>
      </c>
      <c r="AC1284" s="22">
        <v>0.37071875307798674</v>
      </c>
      <c r="AD1284" s="23">
        <v>7.1665469240703716E-2</v>
      </c>
      <c r="AE1284" s="23">
        <v>0.10972857847527848</v>
      </c>
      <c r="AF1284" s="24">
        <v>9.9770470834004179</v>
      </c>
      <c r="AG1284" s="27">
        <v>1.2593018371692644</v>
      </c>
      <c r="AH1284" s="27">
        <v>2.2593018371692644</v>
      </c>
      <c r="AI1284" s="27">
        <v>1.7813986575535119</v>
      </c>
      <c r="AJ1284" s="27">
        <v>1.6086640736335931</v>
      </c>
      <c r="AK1284" s="27">
        <v>3.4437971854718215</v>
      </c>
      <c r="AL1284" s="27">
        <v>30.774022229234966</v>
      </c>
      <c r="AM1284" s="27">
        <v>0.25756495460733808</v>
      </c>
      <c r="AN1284" s="23">
        <v>0.34688419155225142</v>
      </c>
      <c r="AO1284" s="23">
        <v>0.36766921956397003</v>
      </c>
      <c r="AP1284" s="23">
        <v>0.53112202624016458</v>
      </c>
      <c r="AQ1284" s="24">
        <v>84.800000000000011</v>
      </c>
      <c r="AR1284" s="65" t="s">
        <v>64</v>
      </c>
      <c r="AS1284" s="157">
        <v>0.5</v>
      </c>
    </row>
    <row r="1285" spans="1:45" ht="18" customHeight="1" x14ac:dyDescent="0.25">
      <c r="A1285" s="16">
        <v>1284</v>
      </c>
      <c r="B1285" s="149" t="s">
        <v>1593</v>
      </c>
      <c r="C1285" s="149" t="s">
        <v>691</v>
      </c>
      <c r="D1285" s="4">
        <v>9.1779600000000006</v>
      </c>
      <c r="E1285" s="151" t="s">
        <v>844</v>
      </c>
      <c r="F1285" s="151" t="s">
        <v>856</v>
      </c>
      <c r="G1285" s="4" t="s">
        <v>862</v>
      </c>
      <c r="H1285" s="70" t="s">
        <v>704</v>
      </c>
      <c r="I1285" s="20">
        <v>233976.729766</v>
      </c>
      <c r="J1285" s="20">
        <v>213905.59409599999</v>
      </c>
      <c r="K1285" s="20">
        <v>20071.135670000003</v>
      </c>
      <c r="L1285" s="20">
        <v>5821.9718039999998</v>
      </c>
      <c r="M1285" s="20">
        <v>3525.2122880000002</v>
      </c>
      <c r="N1285" s="20">
        <v>6632.1012869999995</v>
      </c>
      <c r="O1285" s="153">
        <v>2485.511199</v>
      </c>
      <c r="P1285" s="21">
        <v>1191.5773522220625</v>
      </c>
      <c r="Q1285" s="20">
        <v>17441.644931999999</v>
      </c>
      <c r="R1285" s="20">
        <v>109360.205584</v>
      </c>
      <c r="S1285" s="20">
        <v>137941.03219999999</v>
      </c>
      <c r="T1285" s="20">
        <v>11363.968021999999</v>
      </c>
      <c r="U1285" s="20">
        <v>149477.66688800001</v>
      </c>
      <c r="V1285" s="20">
        <v>42950</v>
      </c>
      <c r="W1285" s="20">
        <v>125705.822338</v>
      </c>
      <c r="X1285" s="20">
        <v>0</v>
      </c>
      <c r="Y1285" s="20">
        <v>125705.822338</v>
      </c>
      <c r="Z1285" s="20">
        <v>23771.844550000002</v>
      </c>
      <c r="AA1285" s="21">
        <v>11396.444963804593</v>
      </c>
      <c r="AB1285" s="22">
        <v>8.5782614750078506E-2</v>
      </c>
      <c r="AC1285" s="22">
        <v>1.0622899129694472E-2</v>
      </c>
      <c r="AD1285" s="23">
        <v>1.6627976946297491E-2</v>
      </c>
      <c r="AE1285" s="23">
        <v>0.1045569347289039</v>
      </c>
      <c r="AF1285" s="24">
        <v>1.881333873019791</v>
      </c>
      <c r="AG1285" s="27">
        <v>9.7332085614155114E-2</v>
      </c>
      <c r="AH1285" s="27">
        <v>1.0973320856141551</v>
      </c>
      <c r="AI1285" s="27">
        <v>0.9585823872501239</v>
      </c>
      <c r="AJ1285" s="27">
        <v>19.123229793767816</v>
      </c>
      <c r="AK1285" s="27">
        <v>12.264072278157073</v>
      </c>
      <c r="AL1285" s="27">
        <v>2.1395052113932027</v>
      </c>
      <c r="AM1285" s="27">
        <v>20.589351299918683</v>
      </c>
      <c r="AN1285" s="23">
        <v>0.84096724918905996</v>
      </c>
      <c r="AO1285" s="23">
        <v>0</v>
      </c>
      <c r="AP1285" s="23">
        <v>5.2880129715470474</v>
      </c>
      <c r="AQ1285" s="24">
        <v>57.599999999999994</v>
      </c>
      <c r="AR1285" s="65" t="s">
        <v>75</v>
      </c>
      <c r="AS1285" s="157">
        <v>0.2</v>
      </c>
    </row>
    <row r="1286" spans="1:45" ht="18" customHeight="1" x14ac:dyDescent="0.25">
      <c r="A1286" s="16">
        <v>1285</v>
      </c>
      <c r="B1286" s="149" t="s">
        <v>1594</v>
      </c>
      <c r="C1286" s="149" t="s">
        <v>691</v>
      </c>
      <c r="D1286" s="4">
        <v>26.866658400000002</v>
      </c>
      <c r="E1286" s="151" t="s">
        <v>844</v>
      </c>
      <c r="F1286" s="151" t="s">
        <v>856</v>
      </c>
      <c r="G1286" s="4" t="s">
        <v>862</v>
      </c>
      <c r="H1286" s="70" t="s">
        <v>704</v>
      </c>
      <c r="I1286" s="20">
        <v>130140.94377500001</v>
      </c>
      <c r="J1286" s="20">
        <v>111313.00904</v>
      </c>
      <c r="K1286" s="20">
        <v>18827.934734999999</v>
      </c>
      <c r="L1286" s="20">
        <v>4979.7320989999998</v>
      </c>
      <c r="M1286" s="20">
        <v>0</v>
      </c>
      <c r="N1286" s="20">
        <v>5323.1802710000002</v>
      </c>
      <c r="O1286" s="153">
        <v>4253.0003779999997</v>
      </c>
      <c r="P1286" s="21">
        <v>3925.8477107223721</v>
      </c>
      <c r="Q1286" s="20">
        <v>928.70415500000001</v>
      </c>
      <c r="R1286" s="20">
        <v>48381.246085999999</v>
      </c>
      <c r="S1286" s="20">
        <v>56058.345928000002</v>
      </c>
      <c r="T1286" s="20">
        <v>2570.5489899999998</v>
      </c>
      <c r="U1286" s="20">
        <v>60057.783887999998</v>
      </c>
      <c r="V1286" s="20">
        <v>0</v>
      </c>
      <c r="W1286" s="20">
        <v>43345.173511000001</v>
      </c>
      <c r="X1286" s="20">
        <v>0</v>
      </c>
      <c r="Y1286" s="20">
        <v>43345.173511000001</v>
      </c>
      <c r="Z1286" s="20">
        <v>16712.610377000001</v>
      </c>
      <c r="AA1286" s="21">
        <v>15427.029710162988</v>
      </c>
      <c r="AB1286" s="22">
        <v>0.14467341475217452</v>
      </c>
      <c r="AC1286" s="22">
        <v>3.2679956473598268E-2</v>
      </c>
      <c r="AD1286" s="23">
        <v>7.0815140064630022E-2</v>
      </c>
      <c r="AE1286" s="23">
        <v>0.25447852143151767</v>
      </c>
      <c r="AF1286" s="24">
        <v>100</v>
      </c>
      <c r="AG1286" s="27">
        <v>0.29330076193543653</v>
      </c>
      <c r="AH1286" s="27">
        <v>1.2933007619354366</v>
      </c>
      <c r="AI1286" s="27">
        <v>1.2718749818594999</v>
      </c>
      <c r="AJ1286" s="27">
        <v>10.236700919825179</v>
      </c>
      <c r="AK1286" s="27">
        <v>119.85841609592023</v>
      </c>
      <c r="AL1286" s="27">
        <v>2.6899047524255204</v>
      </c>
      <c r="AM1286" s="27">
        <v>50.627684701313555</v>
      </c>
      <c r="AN1286" s="23">
        <v>0.72172449106402503</v>
      </c>
      <c r="AO1286" s="23">
        <v>0</v>
      </c>
      <c r="AP1286" s="23">
        <v>2.5935609419012065</v>
      </c>
      <c r="AQ1286" s="24">
        <v>66.400000000000006</v>
      </c>
      <c r="AR1286" s="65" t="s">
        <v>71</v>
      </c>
      <c r="AS1286" s="157">
        <v>0.3</v>
      </c>
    </row>
    <row r="1287" spans="1:45" ht="18" customHeight="1" x14ac:dyDescent="0.25">
      <c r="A1287" s="16">
        <v>1286</v>
      </c>
      <c r="B1287" s="149" t="s">
        <v>1595</v>
      </c>
      <c r="C1287" s="149" t="s">
        <v>691</v>
      </c>
      <c r="D1287" s="4">
        <v>1.5</v>
      </c>
      <c r="E1287" s="151" t="s">
        <v>844</v>
      </c>
      <c r="F1287" s="151" t="s">
        <v>845</v>
      </c>
      <c r="G1287" s="4" t="s">
        <v>904</v>
      </c>
      <c r="H1287" s="70" t="s">
        <v>704</v>
      </c>
      <c r="I1287" s="20">
        <v>16486.960653999999</v>
      </c>
      <c r="J1287" s="20">
        <v>15952.724345000001</v>
      </c>
      <c r="K1287" s="20">
        <v>534.23630899999932</v>
      </c>
      <c r="L1287" s="20">
        <v>-5408.5997200000002</v>
      </c>
      <c r="M1287" s="20">
        <v>1179.2201279999999</v>
      </c>
      <c r="N1287" s="20">
        <v>-2602.9010940000003</v>
      </c>
      <c r="O1287" s="153">
        <v>-3782.1212220000002</v>
      </c>
      <c r="P1287" s="21">
        <v>-756.42424440000002</v>
      </c>
      <c r="Q1287" s="20">
        <v>32291.711125000002</v>
      </c>
      <c r="R1287" s="20">
        <v>39283.574102999999</v>
      </c>
      <c r="S1287" s="20">
        <v>151004.09130900001</v>
      </c>
      <c r="T1287" s="20">
        <v>3389.0554139999999</v>
      </c>
      <c r="U1287" s="20">
        <v>224953.15442199999</v>
      </c>
      <c r="V1287" s="20">
        <v>8472.4333079999997</v>
      </c>
      <c r="W1287" s="20">
        <v>202437.64521300001</v>
      </c>
      <c r="X1287" s="20">
        <v>0</v>
      </c>
      <c r="Y1287" s="20">
        <v>266915.85209399997</v>
      </c>
      <c r="Z1287" s="20">
        <v>-41962.697672000002</v>
      </c>
      <c r="AA1287" s="21">
        <v>-8392.5395344000008</v>
      </c>
      <c r="AB1287" s="22">
        <v>3.2403565472838389E-2</v>
      </c>
      <c r="AC1287" s="22">
        <v>-0.22940075501923379</v>
      </c>
      <c r="AD1287" s="23">
        <v>-1.6812928148164326E-2</v>
      </c>
      <c r="AE1287" s="23">
        <v>9.0130554798045201E-2</v>
      </c>
      <c r="AF1287" s="24">
        <v>-2.2073072127886886</v>
      </c>
      <c r="AG1287" s="27">
        <v>-0.25407109359468616</v>
      </c>
      <c r="AH1287" s="27">
        <v>0.74592890640531384</v>
      </c>
      <c r="AI1287" s="27">
        <v>0.58641454784308378</v>
      </c>
      <c r="AJ1287" s="27">
        <v>-0.32054873526283401</v>
      </c>
      <c r="AK1287" s="27">
        <v>0.49401917053102584</v>
      </c>
      <c r="AL1287" s="27">
        <v>0.41969095303731352</v>
      </c>
      <c r="AM1287" s="27">
        <v>4.8647657355773175</v>
      </c>
      <c r="AN1287" s="23">
        <v>1.1865397165904161</v>
      </c>
      <c r="AO1287" s="23">
        <v>0</v>
      </c>
      <c r="AP1287" s="23">
        <v>-6.3607886742730093</v>
      </c>
      <c r="AQ1287" s="24">
        <v>35.200000000000003</v>
      </c>
      <c r="AR1287" s="65" t="s">
        <v>80</v>
      </c>
      <c r="AS1287" s="157">
        <v>0</v>
      </c>
    </row>
    <row r="1288" spans="1:45" ht="18" customHeight="1" x14ac:dyDescent="0.25">
      <c r="A1288" s="16">
        <v>1287</v>
      </c>
      <c r="B1288" s="149" t="s">
        <v>1596</v>
      </c>
      <c r="C1288" s="149" t="s">
        <v>691</v>
      </c>
      <c r="D1288" s="4">
        <v>6.2913319999999997</v>
      </c>
      <c r="E1288" s="151" t="s">
        <v>844</v>
      </c>
      <c r="F1288" s="151" t="s">
        <v>845</v>
      </c>
      <c r="G1288" s="4" t="s">
        <v>904</v>
      </c>
      <c r="H1288" s="70" t="s">
        <v>704</v>
      </c>
      <c r="I1288" s="20">
        <v>9736.9686590000001</v>
      </c>
      <c r="J1288" s="20">
        <v>11511.286007999999</v>
      </c>
      <c r="K1288" s="20">
        <v>-1774.3173489999997</v>
      </c>
      <c r="L1288" s="20">
        <v>-2746.927651</v>
      </c>
      <c r="M1288" s="20">
        <v>4370.3605930000003</v>
      </c>
      <c r="N1288" s="20">
        <v>-2533.7675599999993</v>
      </c>
      <c r="O1288" s="153">
        <v>-6904.1281529999997</v>
      </c>
      <c r="P1288" s="21">
        <v>-4389.6129805262226</v>
      </c>
      <c r="Q1288" s="20">
        <v>33878.216920999999</v>
      </c>
      <c r="R1288" s="20">
        <v>13675.325768999999</v>
      </c>
      <c r="S1288" s="20">
        <v>75865.012766999993</v>
      </c>
      <c r="T1288" s="20">
        <v>12743.355291</v>
      </c>
      <c r="U1288" s="20">
        <v>96006.489295000007</v>
      </c>
      <c r="V1288" s="20">
        <v>43499.695916999997</v>
      </c>
      <c r="W1288" s="20">
        <v>125589.158721</v>
      </c>
      <c r="X1288" s="20">
        <v>5240.2213000000002</v>
      </c>
      <c r="Y1288" s="20">
        <v>130829.380021</v>
      </c>
      <c r="Z1288" s="20">
        <v>-34822.890725999998</v>
      </c>
      <c r="AA1288" s="21">
        <v>-22140.234040104704</v>
      </c>
      <c r="AB1288" s="22">
        <v>-0.18222481874376542</v>
      </c>
      <c r="AC1288" s="22">
        <v>-0.70906340513055144</v>
      </c>
      <c r="AD1288" s="23">
        <v>-7.1913140493926636E-2</v>
      </c>
      <c r="AE1288" s="23">
        <v>0.19826407311570876</v>
      </c>
      <c r="AF1288" s="24">
        <v>-0.57976167093816722</v>
      </c>
      <c r="AG1288" s="27">
        <v>-0.39592705660576688</v>
      </c>
      <c r="AH1288" s="27">
        <v>0.60407294339423312</v>
      </c>
      <c r="AI1288" s="27">
        <v>0.33431863286284841</v>
      </c>
      <c r="AJ1288" s="27">
        <v>-0.19581972645659326</v>
      </c>
      <c r="AK1288" s="27">
        <v>0.3397842936906319</v>
      </c>
      <c r="AL1288" s="27">
        <v>0.71200999694444655</v>
      </c>
      <c r="AM1288" s="27">
        <v>0.76408202052380492</v>
      </c>
      <c r="AN1288" s="23">
        <v>1.3627139267534238</v>
      </c>
      <c r="AO1288" s="23">
        <v>-0.15048208780919689</v>
      </c>
      <c r="AP1288" s="23">
        <v>-3.7569936697793493</v>
      </c>
      <c r="AQ1288" s="24">
        <v>29.6</v>
      </c>
      <c r="AR1288" s="65" t="s">
        <v>80</v>
      </c>
      <c r="AS1288" s="157">
        <v>0</v>
      </c>
    </row>
    <row r="1289" spans="1:45" ht="18" customHeight="1" x14ac:dyDescent="0.25">
      <c r="A1289" s="16">
        <v>1288</v>
      </c>
      <c r="B1289" s="149" t="s">
        <v>1597</v>
      </c>
      <c r="C1289" s="149" t="s">
        <v>691</v>
      </c>
      <c r="D1289" s="4">
        <v>27.599999999999998</v>
      </c>
      <c r="E1289" s="151" t="s">
        <v>844</v>
      </c>
      <c r="F1289" s="151" t="s">
        <v>845</v>
      </c>
      <c r="G1289" s="4" t="s">
        <v>904</v>
      </c>
      <c r="H1289" s="70" t="s">
        <v>704</v>
      </c>
      <c r="I1289" s="20">
        <v>16306.708074</v>
      </c>
      <c r="J1289" s="20">
        <v>8461.0682240000006</v>
      </c>
      <c r="K1289" s="20">
        <v>7845.6398499999987</v>
      </c>
      <c r="L1289" s="20">
        <v>6235.6226020000004</v>
      </c>
      <c r="M1289" s="20">
        <v>7634.2715840000001</v>
      </c>
      <c r="N1289" s="20">
        <v>5154.8575980000005</v>
      </c>
      <c r="O1289" s="153">
        <v>-2479.413986</v>
      </c>
      <c r="P1289" s="21">
        <v>-206.61783216666666</v>
      </c>
      <c r="Q1289" s="20">
        <v>361.29128400000002</v>
      </c>
      <c r="R1289" s="20">
        <v>24493.557825</v>
      </c>
      <c r="S1289" s="20">
        <v>51263.838457999998</v>
      </c>
      <c r="T1289" s="20">
        <v>247754.18904500001</v>
      </c>
      <c r="U1289" s="20">
        <v>301952.32485799998</v>
      </c>
      <c r="V1289" s="20">
        <v>19980</v>
      </c>
      <c r="W1289" s="20">
        <v>36329.636209999997</v>
      </c>
      <c r="X1289" s="20">
        <v>153362.13224800001</v>
      </c>
      <c r="Y1289" s="20">
        <v>189691.76845800001</v>
      </c>
      <c r="Z1289" s="20">
        <v>112260.5564</v>
      </c>
      <c r="AA1289" s="21">
        <v>9355.0463666666674</v>
      </c>
      <c r="AB1289" s="22">
        <v>0.48112959491249913</v>
      </c>
      <c r="AC1289" s="22">
        <v>-0.15204871361824809</v>
      </c>
      <c r="AD1289" s="23">
        <v>-8.2112763568420993E-3</v>
      </c>
      <c r="AE1289" s="23">
        <v>-2.2086243516961583E-2</v>
      </c>
      <c r="AF1289" s="24">
        <v>0.67522586029079901</v>
      </c>
      <c r="AG1289" s="27">
        <v>0.4110749186056879</v>
      </c>
      <c r="AH1289" s="27">
        <v>1.4110749186056879</v>
      </c>
      <c r="AI1289" s="27">
        <v>1.4011301098574915</v>
      </c>
      <c r="AJ1289" s="27">
        <v>1.0919035247553184</v>
      </c>
      <c r="AK1289" s="27">
        <v>23.418965800459222</v>
      </c>
      <c r="AL1289" s="27">
        <v>0.66575497894210067</v>
      </c>
      <c r="AM1289" s="27">
        <v>6.5818092266598099E-2</v>
      </c>
      <c r="AN1289" s="23">
        <v>0.6282176119929096</v>
      </c>
      <c r="AO1289" s="23">
        <v>1.3661266001706722</v>
      </c>
      <c r="AP1289" s="23">
        <v>1.6897454862249373</v>
      </c>
      <c r="AQ1289" s="24">
        <v>68.8</v>
      </c>
      <c r="AR1289" s="65" t="s">
        <v>71</v>
      </c>
      <c r="AS1289" s="157">
        <v>0.3</v>
      </c>
    </row>
    <row r="1290" spans="1:45" ht="18" customHeight="1" x14ac:dyDescent="0.25">
      <c r="A1290" s="16">
        <v>1289</v>
      </c>
      <c r="B1290" s="149" t="s">
        <v>1598</v>
      </c>
      <c r="C1290" s="149" t="s">
        <v>691</v>
      </c>
      <c r="D1290" s="4">
        <v>3.3466595999999997</v>
      </c>
      <c r="E1290" s="151" t="s">
        <v>844</v>
      </c>
      <c r="F1290" s="151" t="s">
        <v>845</v>
      </c>
      <c r="G1290" s="4" t="s">
        <v>904</v>
      </c>
      <c r="H1290" s="70" t="s">
        <v>704</v>
      </c>
      <c r="I1290" s="20">
        <v>0</v>
      </c>
      <c r="J1290" s="20">
        <v>0</v>
      </c>
      <c r="K1290" s="20" t="e">
        <v>#N/A</v>
      </c>
      <c r="L1290" s="20">
        <v>-258.01620300000002</v>
      </c>
      <c r="M1290" s="20">
        <v>0</v>
      </c>
      <c r="N1290" s="20">
        <v>242.225784</v>
      </c>
      <c r="O1290" s="153">
        <v>242.225784</v>
      </c>
      <c r="P1290" s="21">
        <v>21.713512542476682</v>
      </c>
      <c r="Q1290" s="20">
        <v>21553.938907</v>
      </c>
      <c r="R1290" s="20">
        <v>355685.97164</v>
      </c>
      <c r="S1290" s="20">
        <v>437577.78389899997</v>
      </c>
      <c r="T1290" s="20">
        <v>0</v>
      </c>
      <c r="U1290" s="20">
        <v>437677.78389899997</v>
      </c>
      <c r="V1290" s="20">
        <v>0</v>
      </c>
      <c r="W1290" s="20">
        <v>370759.84147099999</v>
      </c>
      <c r="X1290" s="20">
        <v>0</v>
      </c>
      <c r="Y1290" s="20">
        <v>370759.84147099999</v>
      </c>
      <c r="Z1290" s="20">
        <v>66917.942427999995</v>
      </c>
      <c r="AA1290" s="21">
        <v>5998.6330036075369</v>
      </c>
      <c r="AB1290" s="22">
        <v>0</v>
      </c>
      <c r="AC1290" s="22">
        <v>0</v>
      </c>
      <c r="AD1290" s="23">
        <v>5.5343403963107446E-4</v>
      </c>
      <c r="AE1290" s="23">
        <v>3.6197434531197899E-3</v>
      </c>
      <c r="AF1290" s="24">
        <v>100</v>
      </c>
      <c r="AG1290" s="27">
        <v>0.18021893137859249</v>
      </c>
      <c r="AH1290" s="27">
        <v>1.1802189313785925</v>
      </c>
      <c r="AI1290" s="27">
        <v>1.1220844289430425</v>
      </c>
      <c r="AJ1290" s="27">
        <v>0</v>
      </c>
      <c r="AK1290" s="27">
        <v>0</v>
      </c>
      <c r="AL1290" s="27">
        <v>0</v>
      </c>
      <c r="AM1290" s="27">
        <v>0</v>
      </c>
      <c r="AN1290" s="23">
        <v>0.84710683317789282</v>
      </c>
      <c r="AO1290" s="23">
        <v>0</v>
      </c>
      <c r="AP1290" s="23">
        <v>5.5405146664501386</v>
      </c>
      <c r="AQ1290" s="24">
        <v>50.400000000000006</v>
      </c>
      <c r="AR1290" s="65" t="s">
        <v>78</v>
      </c>
      <c r="AS1290" s="157">
        <v>0.2</v>
      </c>
    </row>
    <row r="1291" spans="1:45" ht="18" customHeight="1" x14ac:dyDescent="0.25">
      <c r="A1291" s="16">
        <v>1290</v>
      </c>
      <c r="B1291" s="149" t="s">
        <v>1599</v>
      </c>
      <c r="C1291" s="149" t="s">
        <v>691</v>
      </c>
      <c r="D1291" s="4">
        <v>39.113909999999997</v>
      </c>
      <c r="E1291" s="151" t="s">
        <v>844</v>
      </c>
      <c r="F1291" s="151" t="s">
        <v>856</v>
      </c>
      <c r="G1291" s="4" t="s">
        <v>862</v>
      </c>
      <c r="H1291" s="70" t="s">
        <v>704</v>
      </c>
      <c r="I1291" s="20">
        <v>167758.079925</v>
      </c>
      <c r="J1291" s="20">
        <v>146101.88267699999</v>
      </c>
      <c r="K1291" s="20">
        <v>21656.197247999993</v>
      </c>
      <c r="L1291" s="20">
        <v>7802.0123890000004</v>
      </c>
      <c r="M1291" s="20">
        <v>0</v>
      </c>
      <c r="N1291" s="20">
        <v>10693.397428</v>
      </c>
      <c r="O1291" s="153">
        <v>8556.9268059999995</v>
      </c>
      <c r="P1291" s="21">
        <v>2165.8171064820672</v>
      </c>
      <c r="Q1291" s="20">
        <v>430.47116999999997</v>
      </c>
      <c r="R1291" s="20">
        <v>29237.082225999999</v>
      </c>
      <c r="S1291" s="20">
        <v>81692.883856999993</v>
      </c>
      <c r="T1291" s="20">
        <v>19974.856846999999</v>
      </c>
      <c r="U1291" s="20">
        <v>103250.945039</v>
      </c>
      <c r="V1291" s="20">
        <v>0</v>
      </c>
      <c r="W1291" s="20">
        <v>31542.556823999999</v>
      </c>
      <c r="X1291" s="20">
        <v>0</v>
      </c>
      <c r="Y1291" s="20">
        <v>31575.226824000001</v>
      </c>
      <c r="Z1291" s="20">
        <v>71675.718215000001</v>
      </c>
      <c r="AA1291" s="21">
        <v>18141.61791363993</v>
      </c>
      <c r="AB1291" s="22">
        <v>0.12909182829036836</v>
      </c>
      <c r="AC1291" s="22">
        <v>5.1007539009897851E-2</v>
      </c>
      <c r="AD1291" s="23">
        <v>8.2875045867792041E-2</v>
      </c>
      <c r="AE1291" s="23">
        <v>0.11938390042123416</v>
      </c>
      <c r="AF1291" s="24">
        <v>100</v>
      </c>
      <c r="AG1291" s="27">
        <v>1.5899258678624866</v>
      </c>
      <c r="AH1291" s="27">
        <v>2.5899258678624864</v>
      </c>
      <c r="AI1291" s="27">
        <v>2.5762785540951869</v>
      </c>
      <c r="AJ1291" s="27">
        <v>3.3451044060911421</v>
      </c>
      <c r="AK1291" s="27">
        <v>339.39992468485173</v>
      </c>
      <c r="AL1291" s="27">
        <v>5.7378529987447182</v>
      </c>
      <c r="AM1291" s="27">
        <v>8.3984621872369214</v>
      </c>
      <c r="AN1291" s="23">
        <v>0.30581053579774392</v>
      </c>
      <c r="AO1291" s="23">
        <v>0</v>
      </c>
      <c r="AP1291" s="23">
        <v>0.44052892123503085</v>
      </c>
      <c r="AQ1291" s="24">
        <v>79.2</v>
      </c>
      <c r="AR1291" s="65" t="s">
        <v>66</v>
      </c>
      <c r="AS1291" s="157">
        <v>0.5</v>
      </c>
    </row>
    <row r="1292" spans="1:45" ht="18" customHeight="1" x14ac:dyDescent="0.25">
      <c r="A1292" s="16">
        <v>1291</v>
      </c>
      <c r="B1292" s="149" t="s">
        <v>1600</v>
      </c>
      <c r="C1292" s="149" t="s">
        <v>691</v>
      </c>
      <c r="D1292" s="4">
        <v>71.466000000000008</v>
      </c>
      <c r="E1292" s="151" t="s">
        <v>844</v>
      </c>
      <c r="F1292" s="151" t="s">
        <v>856</v>
      </c>
      <c r="G1292" s="4" t="s">
        <v>862</v>
      </c>
      <c r="H1292" s="70" t="s">
        <v>704</v>
      </c>
      <c r="I1292" s="20">
        <v>98291.480538999996</v>
      </c>
      <c r="J1292" s="20">
        <v>72688.938789000007</v>
      </c>
      <c r="K1292" s="20">
        <v>25602.54175</v>
      </c>
      <c r="L1292" s="20">
        <v>3276.9596280000001</v>
      </c>
      <c r="M1292" s="20">
        <v>0</v>
      </c>
      <c r="N1292" s="20">
        <v>4964.9648230000003</v>
      </c>
      <c r="O1292" s="153">
        <v>3971.9718579999999</v>
      </c>
      <c r="P1292" s="21">
        <v>477.97495282791812</v>
      </c>
      <c r="Q1292" s="20">
        <v>10984.619272</v>
      </c>
      <c r="R1292" s="20">
        <v>21611.137806999999</v>
      </c>
      <c r="S1292" s="20">
        <v>84526.179069000005</v>
      </c>
      <c r="T1292" s="20">
        <v>15226.500601</v>
      </c>
      <c r="U1292" s="20">
        <v>106545.241608</v>
      </c>
      <c r="V1292" s="20">
        <v>0</v>
      </c>
      <c r="W1292" s="20">
        <v>19004.999620999999</v>
      </c>
      <c r="X1292" s="20">
        <v>119.434157</v>
      </c>
      <c r="Y1292" s="20">
        <v>19124.433777999999</v>
      </c>
      <c r="Z1292" s="20">
        <v>87420.807830000005</v>
      </c>
      <c r="AA1292" s="21">
        <v>10519.95280746089</v>
      </c>
      <c r="AB1292" s="22">
        <v>0.2604756954479025</v>
      </c>
      <c r="AC1292" s="22">
        <v>4.041013357636835E-2</v>
      </c>
      <c r="AD1292" s="23">
        <v>3.7279673855484155E-2</v>
      </c>
      <c r="AE1292" s="23">
        <v>4.5435085268531995E-2</v>
      </c>
      <c r="AF1292" s="24">
        <v>100</v>
      </c>
      <c r="AG1292" s="27">
        <v>3.4475759407856508</v>
      </c>
      <c r="AH1292" s="27">
        <v>4.4475759407856508</v>
      </c>
      <c r="AI1292" s="27">
        <v>3.8695901743527856</v>
      </c>
      <c r="AJ1292" s="27">
        <v>1.5001482172189482</v>
      </c>
      <c r="AK1292" s="27">
        <v>6.6173380241120849</v>
      </c>
      <c r="AL1292" s="27">
        <v>4.5481862832396862</v>
      </c>
      <c r="AM1292" s="27">
        <v>6.4552902281791988</v>
      </c>
      <c r="AN1292" s="23">
        <v>0.17949589760528575</v>
      </c>
      <c r="AO1292" s="23">
        <v>1.3661982766420291E-3</v>
      </c>
      <c r="AP1292" s="23">
        <v>0.21876294960794343</v>
      </c>
      <c r="AQ1292" s="24">
        <v>80.400000000000006</v>
      </c>
      <c r="AR1292" s="65" t="s">
        <v>64</v>
      </c>
      <c r="AS1292" s="157">
        <v>0.5</v>
      </c>
    </row>
    <row r="1293" spans="1:45" ht="18" customHeight="1" x14ac:dyDescent="0.25">
      <c r="A1293" s="16">
        <v>1292</v>
      </c>
      <c r="B1293" s="149" t="s">
        <v>1601</v>
      </c>
      <c r="C1293" s="149" t="s">
        <v>691</v>
      </c>
      <c r="D1293" s="4">
        <v>6.9497135999999999</v>
      </c>
      <c r="E1293" s="151" t="s">
        <v>829</v>
      </c>
      <c r="F1293" s="151" t="s">
        <v>859</v>
      </c>
      <c r="G1293" s="4" t="s">
        <v>858</v>
      </c>
      <c r="H1293" s="70" t="s">
        <v>704</v>
      </c>
      <c r="I1293" s="20">
        <v>9323.6731789999994</v>
      </c>
      <c r="J1293" s="20">
        <v>6965.4142730000003</v>
      </c>
      <c r="K1293" s="20">
        <v>2358.2589060000005</v>
      </c>
      <c r="L1293" s="20">
        <v>6.6276729999999997</v>
      </c>
      <c r="M1293" s="20">
        <v>104.47985300000001</v>
      </c>
      <c r="N1293" s="20">
        <v>225.84156200000001</v>
      </c>
      <c r="O1293" s="153">
        <v>121.361709</v>
      </c>
      <c r="P1293" s="21">
        <v>94.299314521392645</v>
      </c>
      <c r="Q1293" s="20">
        <v>537.98096499999997</v>
      </c>
      <c r="R1293" s="20">
        <v>710.50325499999997</v>
      </c>
      <c r="S1293" s="20">
        <v>1441.6811949999999</v>
      </c>
      <c r="T1293" s="20">
        <v>1413.25566</v>
      </c>
      <c r="U1293" s="20">
        <v>11070.829213000001</v>
      </c>
      <c r="V1293" s="20">
        <v>1088.0519400000001</v>
      </c>
      <c r="W1293" s="20">
        <v>1890.603437</v>
      </c>
      <c r="X1293" s="20">
        <v>0</v>
      </c>
      <c r="Y1293" s="20">
        <v>3227.2811200000001</v>
      </c>
      <c r="Z1293" s="20">
        <v>7843.5480930000003</v>
      </c>
      <c r="AA1293" s="21">
        <v>6094.518729836579</v>
      </c>
      <c r="AB1293" s="22">
        <v>0.25293238627363951</v>
      </c>
      <c r="AC1293" s="22">
        <v>1.3016512555732516E-2</v>
      </c>
      <c r="AD1293" s="23">
        <v>1.09622961988692E-2</v>
      </c>
      <c r="AE1293" s="23">
        <v>1.5472807403107485E-2</v>
      </c>
      <c r="AF1293" s="24">
        <v>2.1615800129427822</v>
      </c>
      <c r="AG1293" s="27">
        <v>-0.23744918326835776</v>
      </c>
      <c r="AH1293" s="27">
        <v>0.76255081673164227</v>
      </c>
      <c r="AI1293" s="27">
        <v>0.47799565594463683</v>
      </c>
      <c r="AJ1293" s="27">
        <v>-20.769015893402756</v>
      </c>
      <c r="AK1293" s="27">
        <v>12.947324768265734</v>
      </c>
      <c r="AL1293" s="27">
        <v>13.122632603562105</v>
      </c>
      <c r="AM1293" s="27">
        <v>6.5973011415358487</v>
      </c>
      <c r="AN1293" s="23">
        <v>0.29151214041043483</v>
      </c>
      <c r="AO1293" s="23">
        <v>0</v>
      </c>
      <c r="AP1293" s="23">
        <v>0.41145678992906254</v>
      </c>
      <c r="AQ1293" s="24">
        <v>56.8</v>
      </c>
      <c r="AR1293" s="65" t="s">
        <v>75</v>
      </c>
      <c r="AS1293" s="157">
        <v>0.2</v>
      </c>
    </row>
    <row r="1294" spans="1:45" ht="18" customHeight="1" x14ac:dyDescent="0.25">
      <c r="A1294" s="16">
        <v>1293</v>
      </c>
      <c r="B1294" s="149" t="s">
        <v>1602</v>
      </c>
      <c r="C1294" s="149" t="s">
        <v>691</v>
      </c>
      <c r="D1294" s="4">
        <v>4670.8168500000002</v>
      </c>
      <c r="E1294" s="151" t="s">
        <v>844</v>
      </c>
      <c r="F1294" s="151" t="s">
        <v>856</v>
      </c>
      <c r="G1294" s="4" t="s">
        <v>860</v>
      </c>
      <c r="H1294" s="70" t="s">
        <v>709</v>
      </c>
      <c r="I1294" s="20">
        <v>2658902.627777</v>
      </c>
      <c r="J1294" s="20">
        <v>1447012.25822</v>
      </c>
      <c r="K1294" s="20">
        <v>1211890.369557</v>
      </c>
      <c r="L1294" s="20">
        <v>256796.18544299999</v>
      </c>
      <c r="M1294" s="20">
        <v>827.94015300000001</v>
      </c>
      <c r="N1294" s="20">
        <v>409377.93024200003</v>
      </c>
      <c r="O1294" s="153">
        <v>341113.57102999999</v>
      </c>
      <c r="P1294" s="21">
        <v>2556.0785981257218</v>
      </c>
      <c r="Q1294" s="20">
        <v>340342.824746</v>
      </c>
      <c r="R1294" s="20">
        <v>23336.531986000002</v>
      </c>
      <c r="S1294" s="20">
        <v>1370442.725721</v>
      </c>
      <c r="T1294" s="20">
        <v>256416.001009</v>
      </c>
      <c r="U1294" s="20">
        <v>2213490.5254640002</v>
      </c>
      <c r="V1294" s="20">
        <v>59125.252952000003</v>
      </c>
      <c r="W1294" s="20">
        <v>673937.67347299994</v>
      </c>
      <c r="X1294" s="20">
        <v>0</v>
      </c>
      <c r="Y1294" s="20">
        <v>674693.33747300005</v>
      </c>
      <c r="Z1294" s="20">
        <v>1538797.187991</v>
      </c>
      <c r="AA1294" s="21">
        <v>11530.72434850127</v>
      </c>
      <c r="AB1294" s="22">
        <v>0.45578591592510181</v>
      </c>
      <c r="AC1294" s="22">
        <v>0.12829111057564041</v>
      </c>
      <c r="AD1294" s="23">
        <v>0.15410663253618151</v>
      </c>
      <c r="AE1294" s="23">
        <v>0.22167545774849379</v>
      </c>
      <c r="AF1294" s="24">
        <v>494.45352874678133</v>
      </c>
      <c r="AG1294" s="27">
        <v>1.0334858543501564</v>
      </c>
      <c r="AH1294" s="27">
        <v>2.0334858543501562</v>
      </c>
      <c r="AI1294" s="27">
        <v>1.5284794744691907</v>
      </c>
      <c r="AJ1294" s="27">
        <v>3.817492233825551</v>
      </c>
      <c r="AK1294" s="27">
        <v>4.2516314521979837</v>
      </c>
      <c r="AL1294" s="27">
        <v>113.93735064713654</v>
      </c>
      <c r="AM1294" s="27">
        <v>10.369487930995673</v>
      </c>
      <c r="AN1294" s="23">
        <v>0.30480967942321247</v>
      </c>
      <c r="AO1294" s="23">
        <v>0</v>
      </c>
      <c r="AP1294" s="23">
        <v>0.438455010665737</v>
      </c>
      <c r="AQ1294" s="24">
        <v>90.4</v>
      </c>
      <c r="AR1294" s="65" t="s">
        <v>61</v>
      </c>
      <c r="AS1294" s="157">
        <v>0.5</v>
      </c>
    </row>
    <row r="1295" spans="1:45" ht="18" customHeight="1" x14ac:dyDescent="0.25">
      <c r="A1295" s="16">
        <v>1294</v>
      </c>
      <c r="B1295" s="149" t="s">
        <v>1603</v>
      </c>
      <c r="C1295" s="149" t="s">
        <v>691</v>
      </c>
      <c r="D1295" s="4">
        <v>99.75</v>
      </c>
      <c r="E1295" s="151" t="s">
        <v>833</v>
      </c>
      <c r="F1295" s="151" t="s">
        <v>835</v>
      </c>
      <c r="G1295" s="4" t="s">
        <v>836</v>
      </c>
      <c r="H1295" s="70" t="s">
        <v>704</v>
      </c>
      <c r="I1295" s="20">
        <v>265981.43849999999</v>
      </c>
      <c r="J1295" s="20">
        <v>225476.941582</v>
      </c>
      <c r="K1295" s="20">
        <v>40504.496918000004</v>
      </c>
      <c r="L1295" s="20">
        <v>6026.9082449999996</v>
      </c>
      <c r="M1295" s="20">
        <v>859.01295900000002</v>
      </c>
      <c r="N1295" s="20">
        <v>6516.0310399999998</v>
      </c>
      <c r="O1295" s="153">
        <v>4466.2715459999999</v>
      </c>
      <c r="P1295" s="21">
        <v>425.35919485714288</v>
      </c>
      <c r="Q1295" s="20">
        <v>51033.915734000002</v>
      </c>
      <c r="R1295" s="20">
        <v>3555.0231389999999</v>
      </c>
      <c r="S1295" s="20">
        <v>59653.854128999999</v>
      </c>
      <c r="T1295" s="20">
        <v>89418.349044999995</v>
      </c>
      <c r="U1295" s="20">
        <v>199567.717164</v>
      </c>
      <c r="V1295" s="20">
        <v>6500</v>
      </c>
      <c r="W1295" s="20">
        <v>45396.765420999996</v>
      </c>
      <c r="X1295" s="20">
        <v>0</v>
      </c>
      <c r="Y1295" s="20">
        <v>50353.336862999997</v>
      </c>
      <c r="Z1295" s="20">
        <v>149214.380301</v>
      </c>
      <c r="AA1295" s="21">
        <v>14210.893362000001</v>
      </c>
      <c r="AB1295" s="22">
        <v>0.15228317113564302</v>
      </c>
      <c r="AC1295" s="22">
        <v>1.6791666257568571E-2</v>
      </c>
      <c r="AD1295" s="23">
        <v>2.2379729594890964E-2</v>
      </c>
      <c r="AE1295" s="23">
        <v>2.9931910965890117E-2</v>
      </c>
      <c r="AF1295" s="24">
        <v>7.5854863092932687</v>
      </c>
      <c r="AG1295" s="27">
        <v>0.31405516617280504</v>
      </c>
      <c r="AH1295" s="27">
        <v>1.314055166172805</v>
      </c>
      <c r="AI1295" s="27">
        <v>0.18988001270708416</v>
      </c>
      <c r="AJ1295" s="27">
        <v>18.656083576919269</v>
      </c>
      <c r="AK1295" s="27">
        <v>4.4181783494183637</v>
      </c>
      <c r="AL1295" s="27">
        <v>74.818483059105617</v>
      </c>
      <c r="AM1295" s="27">
        <v>2.9745733548060054</v>
      </c>
      <c r="AN1295" s="23">
        <v>0.25231203512550493</v>
      </c>
      <c r="AO1295" s="23">
        <v>0</v>
      </c>
      <c r="AP1295" s="23">
        <v>0.33745632801225756</v>
      </c>
      <c r="AQ1295" s="24">
        <v>81.599999999999994</v>
      </c>
      <c r="AR1295" s="65" t="s">
        <v>64</v>
      </c>
      <c r="AS1295" s="157">
        <v>0.5</v>
      </c>
    </row>
    <row r="1296" spans="1:45" ht="18" customHeight="1" x14ac:dyDescent="0.25">
      <c r="A1296" s="16">
        <v>1295</v>
      </c>
      <c r="B1296" s="149" t="s">
        <v>1604</v>
      </c>
      <c r="C1296" s="149" t="s">
        <v>691</v>
      </c>
      <c r="D1296" s="4">
        <v>88.55</v>
      </c>
      <c r="E1296" s="151" t="s">
        <v>871</v>
      </c>
      <c r="F1296" s="151" t="s">
        <v>881</v>
      </c>
      <c r="G1296" s="4" t="s">
        <v>880</v>
      </c>
      <c r="H1296" s="70" t="s">
        <v>704</v>
      </c>
      <c r="I1296" s="20">
        <v>983616.90165799996</v>
      </c>
      <c r="J1296" s="20">
        <v>846497.26989999996</v>
      </c>
      <c r="K1296" s="20">
        <v>137119.63175800003</v>
      </c>
      <c r="L1296" s="20">
        <v>21911.380625999998</v>
      </c>
      <c r="M1296" s="20">
        <v>19988.975869000002</v>
      </c>
      <c r="N1296" s="20">
        <v>35193.955266000004</v>
      </c>
      <c r="O1296" s="153">
        <v>11636.363047999999</v>
      </c>
      <c r="P1296" s="21">
        <v>1011.857656347826</v>
      </c>
      <c r="Q1296" s="20">
        <v>89859.840857000003</v>
      </c>
      <c r="R1296" s="20">
        <v>352486.17671700002</v>
      </c>
      <c r="S1296" s="20">
        <v>615035.06470600003</v>
      </c>
      <c r="T1296" s="20">
        <v>93768.329748000004</v>
      </c>
      <c r="U1296" s="20">
        <v>748913.52198299998</v>
      </c>
      <c r="V1296" s="20">
        <v>315385.48613700003</v>
      </c>
      <c r="W1296" s="20">
        <v>602568.92882599996</v>
      </c>
      <c r="X1296" s="20">
        <v>4004.5125680000001</v>
      </c>
      <c r="Y1296" s="20">
        <v>606700.66093599994</v>
      </c>
      <c r="Z1296" s="20">
        <v>142212.86104799999</v>
      </c>
      <c r="AA1296" s="21">
        <v>12366.335743304347</v>
      </c>
      <c r="AB1296" s="22">
        <v>0.13940349289125578</v>
      </c>
      <c r="AC1296" s="22">
        <v>1.1830178017870133E-2</v>
      </c>
      <c r="AD1296" s="23">
        <v>1.5537659164156659E-2</v>
      </c>
      <c r="AE1296" s="23">
        <v>8.1823563370070088E-2</v>
      </c>
      <c r="AF1296" s="24">
        <v>1.7606682551746293</v>
      </c>
      <c r="AG1296" s="27">
        <v>2.0688315118219183E-2</v>
      </c>
      <c r="AH1296" s="27">
        <v>1.0206883151182191</v>
      </c>
      <c r="AI1296" s="27">
        <v>0.87156041197180878</v>
      </c>
      <c r="AJ1296" s="27">
        <v>78.903110885872522</v>
      </c>
      <c r="AK1296" s="27">
        <v>9.420195515893333</v>
      </c>
      <c r="AL1296" s="27">
        <v>2.7905119877870126</v>
      </c>
      <c r="AM1296" s="27">
        <v>10.489862667933249</v>
      </c>
      <c r="AN1296" s="23">
        <v>0.81010776695492992</v>
      </c>
      <c r="AO1296" s="23">
        <v>2.8158582412939351E-2</v>
      </c>
      <c r="AP1296" s="23">
        <v>4.2661448230847769</v>
      </c>
      <c r="AQ1296" s="24">
        <v>58</v>
      </c>
      <c r="AR1296" s="65" t="s">
        <v>75</v>
      </c>
      <c r="AS1296" s="157">
        <v>0.2</v>
      </c>
    </row>
    <row r="1297" spans="1:45" ht="18" customHeight="1" x14ac:dyDescent="0.25">
      <c r="A1297" s="16">
        <v>1296</v>
      </c>
      <c r="B1297" s="149" t="s">
        <v>1605</v>
      </c>
      <c r="C1297" s="149" t="s">
        <v>691</v>
      </c>
      <c r="D1297" s="4">
        <v>3304.3850000000002</v>
      </c>
      <c r="E1297" s="151" t="s">
        <v>874</v>
      </c>
      <c r="F1297" s="151" t="s">
        <v>876</v>
      </c>
      <c r="G1297" s="4" t="s">
        <v>873</v>
      </c>
      <c r="H1297" s="70" t="s">
        <v>704</v>
      </c>
      <c r="I1297" s="20">
        <v>892614.52907199995</v>
      </c>
      <c r="J1297" s="20">
        <v>332738.57235199999</v>
      </c>
      <c r="K1297" s="20">
        <v>559875.95672000002</v>
      </c>
      <c r="L1297" s="20">
        <v>527387.32642900001</v>
      </c>
      <c r="M1297" s="20">
        <v>31086.715397</v>
      </c>
      <c r="N1297" s="20">
        <v>552202.18742800003</v>
      </c>
      <c r="O1297" s="153">
        <v>491046.882232</v>
      </c>
      <c r="P1297" s="21">
        <v>3952.8829320346144</v>
      </c>
      <c r="Q1297" s="20">
        <v>2593.5201259999999</v>
      </c>
      <c r="R1297" s="20">
        <v>204851.14122399999</v>
      </c>
      <c r="S1297" s="20">
        <v>772473.20820200001</v>
      </c>
      <c r="T1297" s="20">
        <v>1680405.5530890001</v>
      </c>
      <c r="U1297" s="20">
        <v>2473026.292467</v>
      </c>
      <c r="V1297" s="20">
        <v>199030.89312200001</v>
      </c>
      <c r="W1297" s="20">
        <v>339632.08045200002</v>
      </c>
      <c r="X1297" s="20">
        <v>108166.866953</v>
      </c>
      <c r="Y1297" s="20">
        <v>447798.94740499998</v>
      </c>
      <c r="Z1297" s="20">
        <v>2025227.345062</v>
      </c>
      <c r="AA1297" s="21">
        <v>16302.896720160998</v>
      </c>
      <c r="AB1297" s="22">
        <v>0.62723150753782919</v>
      </c>
      <c r="AC1297" s="22">
        <v>0.55012199133988249</v>
      </c>
      <c r="AD1297" s="23">
        <v>0.19856112477564875</v>
      </c>
      <c r="AE1297" s="23">
        <v>0.24246506617111038</v>
      </c>
      <c r="AF1297" s="24">
        <v>17.763285068106292</v>
      </c>
      <c r="AG1297" s="27">
        <v>1.2744412340964744</v>
      </c>
      <c r="AH1297" s="27">
        <v>2.2744412340964746</v>
      </c>
      <c r="AI1297" s="27">
        <v>2.2668049704003344</v>
      </c>
      <c r="AJ1297" s="27">
        <v>2.0622220760582519</v>
      </c>
      <c r="AK1297" s="27">
        <v>128.29612117380577</v>
      </c>
      <c r="AL1297" s="27">
        <v>4.3573812854474001</v>
      </c>
      <c r="AM1297" s="27">
        <v>0.53118994247022944</v>
      </c>
      <c r="AN1297" s="23">
        <v>0.18107326588844805</v>
      </c>
      <c r="AO1297" s="23">
        <v>5.340974049986897E-2</v>
      </c>
      <c r="AP1297" s="23">
        <v>0.22111045878224161</v>
      </c>
      <c r="AQ1297" s="24">
        <v>94.8</v>
      </c>
      <c r="AR1297" s="65" t="s">
        <v>61</v>
      </c>
      <c r="AS1297" s="157">
        <v>0.5</v>
      </c>
    </row>
    <row r="1298" spans="1:45" ht="18" customHeight="1" x14ac:dyDescent="0.25">
      <c r="A1298" s="16">
        <v>1297</v>
      </c>
      <c r="B1298" s="149" t="s">
        <v>1606</v>
      </c>
      <c r="C1298" s="149" t="s">
        <v>691</v>
      </c>
      <c r="D1298" s="4">
        <v>180.18</v>
      </c>
      <c r="E1298" s="151" t="s">
        <v>833</v>
      </c>
      <c r="F1298" s="151" t="s">
        <v>835</v>
      </c>
      <c r="G1298" s="4" t="s">
        <v>836</v>
      </c>
      <c r="H1298" s="70" t="s">
        <v>704</v>
      </c>
      <c r="I1298" s="20">
        <v>286069.76971399999</v>
      </c>
      <c r="J1298" s="20">
        <v>228593.16084299999</v>
      </c>
      <c r="K1298" s="20">
        <v>57476.608870999989</v>
      </c>
      <c r="L1298" s="20">
        <v>37455.496847000002</v>
      </c>
      <c r="M1298" s="20">
        <v>3736.7514289999999</v>
      </c>
      <c r="N1298" s="20">
        <v>49325.179491000003</v>
      </c>
      <c r="O1298" s="153">
        <v>42093.369332000002</v>
      </c>
      <c r="P1298" s="21">
        <v>3504.276501165501</v>
      </c>
      <c r="Q1298" s="20">
        <v>35631.268072999999</v>
      </c>
      <c r="R1298" s="20">
        <v>9067.6885399999992</v>
      </c>
      <c r="S1298" s="20">
        <v>57713.882297999997</v>
      </c>
      <c r="T1298" s="20">
        <v>302402.76108099998</v>
      </c>
      <c r="U1298" s="20">
        <v>367928.40173500002</v>
      </c>
      <c r="V1298" s="20">
        <v>20686.453588</v>
      </c>
      <c r="W1298" s="20">
        <v>91007.562168000004</v>
      </c>
      <c r="X1298" s="20">
        <v>76867.427756999998</v>
      </c>
      <c r="Y1298" s="20">
        <v>167874.989925</v>
      </c>
      <c r="Z1298" s="20">
        <v>200053.41180999999</v>
      </c>
      <c r="AA1298" s="21">
        <v>16654.463187645688</v>
      </c>
      <c r="AB1298" s="22">
        <v>0.20091814989211401</v>
      </c>
      <c r="AC1298" s="22">
        <v>0.14714371733190509</v>
      </c>
      <c r="AD1298" s="23">
        <v>0.11440641476304865</v>
      </c>
      <c r="AE1298" s="23">
        <v>0.2104106545904752</v>
      </c>
      <c r="AF1298" s="24">
        <v>13.200016224841592</v>
      </c>
      <c r="AG1298" s="27">
        <v>-0.36583421285958478</v>
      </c>
      <c r="AH1298" s="27">
        <v>0.63416578714041527</v>
      </c>
      <c r="AI1298" s="27">
        <v>0.24264592632681975</v>
      </c>
      <c r="AJ1298" s="27">
        <v>-8.5923145423095555</v>
      </c>
      <c r="AK1298" s="27">
        <v>6.4155213441931656</v>
      </c>
      <c r="AL1298" s="27">
        <v>31.548257138748177</v>
      </c>
      <c r="AM1298" s="27">
        <v>0.9459892783101107</v>
      </c>
      <c r="AN1298" s="23">
        <v>0.45627081011786569</v>
      </c>
      <c r="AO1298" s="23">
        <v>0.38423452547764875</v>
      </c>
      <c r="AP1298" s="23">
        <v>0.83915084679704777</v>
      </c>
      <c r="AQ1298" s="24">
        <v>64.800000000000011</v>
      </c>
      <c r="AR1298" s="65" t="s">
        <v>73</v>
      </c>
      <c r="AS1298" s="157">
        <v>0.3</v>
      </c>
    </row>
    <row r="1299" spans="1:45" ht="18" customHeight="1" x14ac:dyDescent="0.25">
      <c r="A1299" s="16">
        <v>1298</v>
      </c>
      <c r="B1299" s="149" t="s">
        <v>1607</v>
      </c>
      <c r="C1299" s="149" t="s">
        <v>691</v>
      </c>
      <c r="D1299" s="4">
        <v>780</v>
      </c>
      <c r="E1299" s="151" t="s">
        <v>844</v>
      </c>
      <c r="F1299" s="151" t="s">
        <v>845</v>
      </c>
      <c r="G1299" s="4" t="s">
        <v>904</v>
      </c>
      <c r="H1299" s="70" t="s">
        <v>704</v>
      </c>
      <c r="I1299" s="20">
        <v>316748.96087200003</v>
      </c>
      <c r="J1299" s="20">
        <v>143717.96350000001</v>
      </c>
      <c r="K1299" s="20">
        <v>173030.99737200001</v>
      </c>
      <c r="L1299" s="20">
        <v>164918.02297200001</v>
      </c>
      <c r="M1299" s="20">
        <v>39284.590636000001</v>
      </c>
      <c r="N1299" s="20">
        <v>162961.74675600001</v>
      </c>
      <c r="O1299" s="153">
        <v>117229.188888</v>
      </c>
      <c r="P1299" s="21">
        <v>3005.8766381538462</v>
      </c>
      <c r="Q1299" s="20">
        <v>1759.8993399999999</v>
      </c>
      <c r="R1299" s="20">
        <v>29748.575720000001</v>
      </c>
      <c r="S1299" s="20">
        <v>36725.107841999998</v>
      </c>
      <c r="T1299" s="20">
        <v>859733.57589400001</v>
      </c>
      <c r="U1299" s="20">
        <v>905116.19347499998</v>
      </c>
      <c r="V1299" s="20">
        <v>125183.10659900001</v>
      </c>
      <c r="W1299" s="20">
        <v>146683.02626000001</v>
      </c>
      <c r="X1299" s="20">
        <v>270026.86788099998</v>
      </c>
      <c r="Y1299" s="20">
        <v>416709.894141</v>
      </c>
      <c r="Z1299" s="20">
        <v>488406.29933399998</v>
      </c>
      <c r="AA1299" s="21">
        <v>12523.238444461538</v>
      </c>
      <c r="AB1299" s="22">
        <v>0.54627171276474296</v>
      </c>
      <c r="AC1299" s="22">
        <v>0.37010125799709553</v>
      </c>
      <c r="AD1299" s="23">
        <v>0.12951838640509084</v>
      </c>
      <c r="AE1299" s="23">
        <v>0.24002390847099214</v>
      </c>
      <c r="AF1299" s="24">
        <v>4.1482358379639956</v>
      </c>
      <c r="AG1299" s="27">
        <v>-0.74962946444189349</v>
      </c>
      <c r="AH1299" s="27">
        <v>0.25037053555810646</v>
      </c>
      <c r="AI1299" s="27">
        <v>0.23837256016264025</v>
      </c>
      <c r="AJ1299" s="27">
        <v>-2.8806380243384861</v>
      </c>
      <c r="AK1299" s="27">
        <v>81.662604350996588</v>
      </c>
      <c r="AL1299" s="27">
        <v>10.647533645083026</v>
      </c>
      <c r="AM1299" s="27">
        <v>0.36842688217989672</v>
      </c>
      <c r="AN1299" s="23">
        <v>0.46039381147422798</v>
      </c>
      <c r="AO1299" s="23">
        <v>0.55287343396105604</v>
      </c>
      <c r="AP1299" s="23">
        <v>0.85320335693711047</v>
      </c>
      <c r="AQ1299" s="24">
        <v>68.400000000000006</v>
      </c>
      <c r="AR1299" s="65" t="s">
        <v>71</v>
      </c>
      <c r="AS1299" s="157">
        <v>0.3</v>
      </c>
    </row>
    <row r="1300" spans="1:45" ht="18" customHeight="1" x14ac:dyDescent="0.25">
      <c r="A1300" s="16">
        <v>1299</v>
      </c>
      <c r="B1300" s="149" t="s">
        <v>1608</v>
      </c>
      <c r="C1300" s="149" t="s">
        <v>691</v>
      </c>
      <c r="D1300" s="4">
        <v>7.3616399999999995</v>
      </c>
      <c r="E1300" s="151" t="s">
        <v>844</v>
      </c>
      <c r="F1300" s="151" t="s">
        <v>845</v>
      </c>
      <c r="G1300" s="4" t="s">
        <v>904</v>
      </c>
      <c r="H1300" s="70" t="s">
        <v>704</v>
      </c>
      <c r="I1300" s="20">
        <v>577.98165200000005</v>
      </c>
      <c r="J1300" s="20">
        <v>592.73792500000002</v>
      </c>
      <c r="K1300" s="20">
        <v>-14.756272999999995</v>
      </c>
      <c r="L1300" s="20">
        <v>-5514.8562439999996</v>
      </c>
      <c r="M1300" s="20">
        <v>1090.077939</v>
      </c>
      <c r="N1300" s="20">
        <v>-5699.7956960000001</v>
      </c>
      <c r="O1300" s="153">
        <v>-6789.8736349999999</v>
      </c>
      <c r="P1300" s="21">
        <v>-3597.093470544607</v>
      </c>
      <c r="Q1300" s="20">
        <v>2602.799923</v>
      </c>
      <c r="R1300" s="20">
        <v>3482.873411</v>
      </c>
      <c r="S1300" s="20">
        <v>12074.862822999999</v>
      </c>
      <c r="T1300" s="20">
        <v>18040.639230000001</v>
      </c>
      <c r="U1300" s="20">
        <v>30615.502053</v>
      </c>
      <c r="V1300" s="20">
        <v>2440</v>
      </c>
      <c r="W1300" s="20">
        <v>20260.757127000001</v>
      </c>
      <c r="X1300" s="20">
        <v>6923.0276089999998</v>
      </c>
      <c r="Y1300" s="20">
        <v>27183.784736000001</v>
      </c>
      <c r="Z1300" s="20">
        <v>3431.7173170000001</v>
      </c>
      <c r="AA1300" s="21">
        <v>1818.0320602881966</v>
      </c>
      <c r="AB1300" s="22">
        <v>-2.5530694527998603E-2</v>
      </c>
      <c r="AC1300" s="22">
        <v>-11.747559133589935</v>
      </c>
      <c r="AD1300" s="23">
        <v>-0.22177894137570295</v>
      </c>
      <c r="AE1300" s="23">
        <v>-1.9785643768979471</v>
      </c>
      <c r="AF1300" s="24">
        <v>-5.2287964851658186</v>
      </c>
      <c r="AG1300" s="27">
        <v>-0.40402706832170998</v>
      </c>
      <c r="AH1300" s="27">
        <v>0.59597293167829002</v>
      </c>
      <c r="AI1300" s="27">
        <v>0.46750784487600844</v>
      </c>
      <c r="AJ1300" s="27">
        <v>-7.0607026005401988E-2</v>
      </c>
      <c r="AK1300" s="27">
        <v>0.22773088310099815</v>
      </c>
      <c r="AL1300" s="27">
        <v>0.16594965816861268</v>
      </c>
      <c r="AM1300" s="27">
        <v>3.2037759007943978E-2</v>
      </c>
      <c r="AN1300" s="23">
        <v>0.88790916082123417</v>
      </c>
      <c r="AO1300" s="23">
        <v>2.0173653507836407</v>
      </c>
      <c r="AP1300" s="23">
        <v>7.9213356535333768</v>
      </c>
      <c r="AQ1300" s="24">
        <v>33.199999999999996</v>
      </c>
      <c r="AR1300" s="65" t="s">
        <v>80</v>
      </c>
      <c r="AS1300" s="157">
        <v>0</v>
      </c>
    </row>
    <row r="1301" spans="1:45" ht="18" customHeight="1" x14ac:dyDescent="0.25">
      <c r="A1301" s="16">
        <v>1300</v>
      </c>
      <c r="B1301" s="149" t="s">
        <v>1609</v>
      </c>
      <c r="C1301" s="149" t="s">
        <v>691</v>
      </c>
      <c r="D1301" s="4">
        <v>143.78819999999999</v>
      </c>
      <c r="E1301" s="151" t="s">
        <v>848</v>
      </c>
      <c r="F1301" s="151" t="s">
        <v>864</v>
      </c>
      <c r="G1301" s="4" t="s">
        <v>865</v>
      </c>
      <c r="H1301" s="70" t="s">
        <v>709</v>
      </c>
      <c r="I1301" s="20">
        <v>492886.90504099999</v>
      </c>
      <c r="J1301" s="20">
        <v>420106.864115</v>
      </c>
      <c r="K1301" s="20">
        <v>72780.040926000001</v>
      </c>
      <c r="L1301" s="20">
        <v>62629.218440999997</v>
      </c>
      <c r="M1301" s="20">
        <v>41562.291796999998</v>
      </c>
      <c r="N1301" s="20">
        <v>58571.317916999993</v>
      </c>
      <c r="O1301" s="153">
        <v>15131.235484000001</v>
      </c>
      <c r="P1301" s="21">
        <v>399.88465561986311</v>
      </c>
      <c r="Q1301" s="20">
        <v>72079.599444000007</v>
      </c>
      <c r="R1301" s="20">
        <v>21855.777786999999</v>
      </c>
      <c r="S1301" s="20">
        <v>471446.88125600002</v>
      </c>
      <c r="T1301" s="20">
        <v>1000601.366227</v>
      </c>
      <c r="U1301" s="20">
        <v>1492048.2474829999</v>
      </c>
      <c r="V1301" s="20">
        <v>140745.58770999999</v>
      </c>
      <c r="W1301" s="20">
        <v>403918.96598099999</v>
      </c>
      <c r="X1301" s="20">
        <v>463158.80379400001</v>
      </c>
      <c r="Y1301" s="20">
        <v>1029596.706673</v>
      </c>
      <c r="Z1301" s="20">
        <v>462451.54080999998</v>
      </c>
      <c r="AA1301" s="21">
        <v>12221.558202119506</v>
      </c>
      <c r="AB1301" s="22">
        <v>0.14766073146119779</v>
      </c>
      <c r="AC1301" s="22">
        <v>3.0699203669737045E-2</v>
      </c>
      <c r="AD1301" s="23">
        <v>1.0141250800384994E-2</v>
      </c>
      <c r="AE1301" s="23">
        <v>3.2719613080966527E-2</v>
      </c>
      <c r="AF1301" s="24">
        <v>1.4092417762493963</v>
      </c>
      <c r="AG1301" s="27">
        <v>0.16718183834471514</v>
      </c>
      <c r="AH1301" s="27">
        <v>1.1671818383447152</v>
      </c>
      <c r="AI1301" s="27">
        <v>0.98873119473866433</v>
      </c>
      <c r="AJ1301" s="27">
        <v>7.2990096471033068</v>
      </c>
      <c r="AK1301" s="27">
        <v>5.8283740108931781</v>
      </c>
      <c r="AL1301" s="27">
        <v>22.551789730135951</v>
      </c>
      <c r="AM1301" s="27">
        <v>0.49259067764372999</v>
      </c>
      <c r="AN1301" s="23">
        <v>0.69005590697879293</v>
      </c>
      <c r="AO1301" s="23">
        <v>1.0015293775057192</v>
      </c>
      <c r="AP1301" s="23">
        <v>2.2263883149132244</v>
      </c>
      <c r="AQ1301" s="24">
        <v>67.599999999999994</v>
      </c>
      <c r="AR1301" s="65" t="s">
        <v>71</v>
      </c>
      <c r="AS1301" s="157">
        <v>0.3</v>
      </c>
    </row>
    <row r="1302" spans="1:45" ht="18" customHeight="1" x14ac:dyDescent="0.25">
      <c r="A1302" s="16">
        <v>1301</v>
      </c>
      <c r="B1302" s="149" t="s">
        <v>1610</v>
      </c>
      <c r="C1302" s="149" t="s">
        <v>691</v>
      </c>
      <c r="D1302" s="4">
        <v>13.819980000000001</v>
      </c>
      <c r="E1302" s="151" t="s">
        <v>844</v>
      </c>
      <c r="F1302" s="151" t="s">
        <v>845</v>
      </c>
      <c r="G1302" s="4" t="s">
        <v>904</v>
      </c>
      <c r="H1302" s="70" t="s">
        <v>704</v>
      </c>
      <c r="I1302" s="20">
        <v>17035.636332999999</v>
      </c>
      <c r="J1302" s="20">
        <v>14899.414538999999</v>
      </c>
      <c r="K1302" s="20">
        <v>2136.221794</v>
      </c>
      <c r="L1302" s="20">
        <v>-3464.8893349999998</v>
      </c>
      <c r="M1302" s="20">
        <v>7178.1273060000003</v>
      </c>
      <c r="N1302" s="20">
        <v>18007.370129000003</v>
      </c>
      <c r="O1302" s="153">
        <v>10581.159041000001</v>
      </c>
      <c r="P1302" s="21">
        <v>2603.1832708440966</v>
      </c>
      <c r="Q1302" s="20">
        <v>1942.505838</v>
      </c>
      <c r="R1302" s="20">
        <v>1006.661896</v>
      </c>
      <c r="S1302" s="20">
        <v>19492.585938</v>
      </c>
      <c r="T1302" s="20">
        <v>11543.027032</v>
      </c>
      <c r="U1302" s="20">
        <v>36049.706975000001</v>
      </c>
      <c r="V1302" s="20">
        <v>57315.141494000003</v>
      </c>
      <c r="W1302" s="20">
        <v>133204.91830600001</v>
      </c>
      <c r="X1302" s="20">
        <v>0</v>
      </c>
      <c r="Y1302" s="20">
        <v>134358.01830600001</v>
      </c>
      <c r="Z1302" s="20">
        <v>-98308.311331000004</v>
      </c>
      <c r="AA1302" s="21">
        <v>-24185.871363446258</v>
      </c>
      <c r="AB1302" s="22">
        <v>0.12539724095083501</v>
      </c>
      <c r="AC1302" s="22">
        <v>0.6211190961210572</v>
      </c>
      <c r="AD1302" s="23">
        <v>0.29351581271764277</v>
      </c>
      <c r="AE1302" s="23">
        <v>-0.10763239544796653</v>
      </c>
      <c r="AF1302" s="24">
        <v>2.5086445755772728</v>
      </c>
      <c r="AG1302" s="27">
        <v>-0.85366466804760621</v>
      </c>
      <c r="AH1302" s="27">
        <v>0.14633533195239373</v>
      </c>
      <c r="AI1302" s="27">
        <v>0.13175249325016464</v>
      </c>
      <c r="AJ1302" s="27">
        <v>-0.14981344572080932</v>
      </c>
      <c r="AK1302" s="27">
        <v>7.6702032228332477</v>
      </c>
      <c r="AL1302" s="27">
        <v>16.922897748182969</v>
      </c>
      <c r="AM1302" s="27">
        <v>1.475837861747459</v>
      </c>
      <c r="AN1302" s="23">
        <v>3.7270210933801913</v>
      </c>
      <c r="AO1302" s="23">
        <v>0</v>
      </c>
      <c r="AP1302" s="23">
        <v>-1.3667005005672628</v>
      </c>
      <c r="AQ1302" s="24">
        <v>49.999999999999993</v>
      </c>
      <c r="AR1302" s="65" t="s">
        <v>78</v>
      </c>
      <c r="AS1302" s="157">
        <v>0.2</v>
      </c>
    </row>
    <row r="1303" spans="1:45" ht="18" customHeight="1" x14ac:dyDescent="0.25">
      <c r="A1303" s="16">
        <v>1302</v>
      </c>
      <c r="B1303" s="149" t="s">
        <v>1611</v>
      </c>
      <c r="C1303" s="149" t="s">
        <v>691</v>
      </c>
      <c r="D1303" s="4">
        <v>805.59603800000002</v>
      </c>
      <c r="E1303" s="151" t="s">
        <v>844</v>
      </c>
      <c r="F1303" s="151" t="s">
        <v>856</v>
      </c>
      <c r="G1303" s="4" t="s">
        <v>862</v>
      </c>
      <c r="H1303" s="70" t="s">
        <v>704</v>
      </c>
      <c r="I1303" s="20">
        <v>430985.69839999999</v>
      </c>
      <c r="J1303" s="20">
        <v>357642.22976800002</v>
      </c>
      <c r="K1303" s="20">
        <v>73343.468632000018</v>
      </c>
      <c r="L1303" s="20">
        <v>14788.936253</v>
      </c>
      <c r="M1303" s="20">
        <v>281.434663</v>
      </c>
      <c r="N1303" s="20">
        <v>13564.081034000001</v>
      </c>
      <c r="O1303" s="153">
        <v>10432.657406</v>
      </c>
      <c r="P1303" s="21">
        <v>168.3530452988648</v>
      </c>
      <c r="Q1303" s="20">
        <v>300725.22737099999</v>
      </c>
      <c r="R1303" s="20">
        <v>30207.593689000001</v>
      </c>
      <c r="S1303" s="20">
        <v>610676.06439499999</v>
      </c>
      <c r="T1303" s="20">
        <v>376317.31651400001</v>
      </c>
      <c r="U1303" s="20">
        <v>1154485.985811</v>
      </c>
      <c r="V1303" s="20">
        <v>0</v>
      </c>
      <c r="W1303" s="20">
        <v>319653.79380400002</v>
      </c>
      <c r="X1303" s="20">
        <v>0</v>
      </c>
      <c r="Y1303" s="20">
        <v>319653.79380400002</v>
      </c>
      <c r="Z1303" s="20">
        <v>834832.19200699998</v>
      </c>
      <c r="AA1303" s="21">
        <v>13471.787327845572</v>
      </c>
      <c r="AB1303" s="22">
        <v>0.17017610770909986</v>
      </c>
      <c r="AC1303" s="22">
        <v>2.4206504867169392E-2</v>
      </c>
      <c r="AD1303" s="23">
        <v>9.0366254196418833E-3</v>
      </c>
      <c r="AE1303" s="23">
        <v>1.2496711921133635E-2</v>
      </c>
      <c r="AF1303" s="24">
        <v>48.196199037500939</v>
      </c>
      <c r="AG1303" s="27">
        <v>0.91042958423150822</v>
      </c>
      <c r="AH1303" s="27">
        <v>1.9104295842315082</v>
      </c>
      <c r="AI1303" s="27">
        <v>0.96964541961310335</v>
      </c>
      <c r="AJ1303" s="27">
        <v>1.4809371720066857</v>
      </c>
      <c r="AK1303" s="27">
        <v>1.1892658055148211</v>
      </c>
      <c r="AL1303" s="27">
        <v>14.267462110262098</v>
      </c>
      <c r="AM1303" s="27">
        <v>1.1452720336986304</v>
      </c>
      <c r="AN1303" s="23">
        <v>0.27687975231630946</v>
      </c>
      <c r="AO1303" s="23">
        <v>0</v>
      </c>
      <c r="AP1303" s="23">
        <v>0.38289586441980394</v>
      </c>
      <c r="AQ1303" s="24">
        <v>66.8</v>
      </c>
      <c r="AR1303" s="65" t="s">
        <v>71</v>
      </c>
      <c r="AS1303" s="157">
        <v>0.3</v>
      </c>
    </row>
    <row r="1304" spans="1:45" ht="18" customHeight="1" x14ac:dyDescent="0.25">
      <c r="A1304" s="16">
        <v>1303</v>
      </c>
      <c r="B1304" s="149" t="s">
        <v>1612</v>
      </c>
      <c r="C1304" s="149" t="s">
        <v>691</v>
      </c>
      <c r="D1304" s="4">
        <v>10</v>
      </c>
      <c r="E1304" s="151" t="s">
        <v>844</v>
      </c>
      <c r="F1304" s="151" t="s">
        <v>845</v>
      </c>
      <c r="G1304" s="4" t="s">
        <v>904</v>
      </c>
      <c r="H1304" s="70" t="s">
        <v>704</v>
      </c>
      <c r="I1304" s="20">
        <v>5662.1390730000003</v>
      </c>
      <c r="J1304" s="20">
        <v>9632.6086290000003</v>
      </c>
      <c r="K1304" s="20">
        <v>-3970.4695559999996</v>
      </c>
      <c r="L1304" s="20">
        <v>-9963.4981420000004</v>
      </c>
      <c r="M1304" s="20">
        <v>323.99625400000002</v>
      </c>
      <c r="N1304" s="20">
        <v>16609.445716000002</v>
      </c>
      <c r="O1304" s="153">
        <v>16285.449462</v>
      </c>
      <c r="P1304" s="21">
        <v>3257.0898923999998</v>
      </c>
      <c r="Q1304" s="20">
        <v>56823.226316</v>
      </c>
      <c r="R1304" s="20">
        <v>44318.438623000002</v>
      </c>
      <c r="S1304" s="20">
        <v>127383.532531</v>
      </c>
      <c r="T1304" s="20">
        <v>3665.4041379999999</v>
      </c>
      <c r="U1304" s="20">
        <v>137845.86660800001</v>
      </c>
      <c r="V1304" s="20">
        <v>17224.984001000001</v>
      </c>
      <c r="W1304" s="20">
        <v>175978.08002299999</v>
      </c>
      <c r="X1304" s="20">
        <v>0</v>
      </c>
      <c r="Y1304" s="20">
        <v>175978.08002299999</v>
      </c>
      <c r="Z1304" s="20">
        <v>-38132.213414999998</v>
      </c>
      <c r="AA1304" s="21">
        <v>-7626.4426830000002</v>
      </c>
      <c r="AB1304" s="22">
        <v>-0.70123137295112481</v>
      </c>
      <c r="AC1304" s="22">
        <v>2.8762008936971228</v>
      </c>
      <c r="AD1304" s="23">
        <v>0.11814245767928495</v>
      </c>
      <c r="AE1304" s="23">
        <v>-0.42707852504554122</v>
      </c>
      <c r="AF1304" s="24">
        <v>51.264314049754418</v>
      </c>
      <c r="AG1304" s="27">
        <v>-0.27613977539503087</v>
      </c>
      <c r="AH1304" s="27">
        <v>0.72386022460496913</v>
      </c>
      <c r="AI1304" s="27">
        <v>0.40096076855582191</v>
      </c>
      <c r="AJ1304" s="27">
        <v>-0.1165179915284147</v>
      </c>
      <c r="AK1304" s="27">
        <v>0.16951886144992964</v>
      </c>
      <c r="AL1304" s="27">
        <v>0.12776034645908108</v>
      </c>
      <c r="AM1304" s="27">
        <v>1.5447516453368506</v>
      </c>
      <c r="AN1304" s="23">
        <v>1.2766293567832445</v>
      </c>
      <c r="AO1304" s="23">
        <v>0</v>
      </c>
      <c r="AP1304" s="23">
        <v>-4.6149453247782315</v>
      </c>
      <c r="AQ1304" s="24">
        <v>38.800000000000004</v>
      </c>
      <c r="AR1304" s="65" t="s">
        <v>80</v>
      </c>
      <c r="AS1304" s="157">
        <v>0</v>
      </c>
    </row>
    <row r="1305" spans="1:45" ht="18" customHeight="1" x14ac:dyDescent="0.25">
      <c r="A1305" s="16">
        <v>1304</v>
      </c>
      <c r="B1305" s="149" t="s">
        <v>1613</v>
      </c>
      <c r="C1305" s="149" t="s">
        <v>691</v>
      </c>
      <c r="D1305" s="4">
        <v>27.198905199999999</v>
      </c>
      <c r="E1305" s="151" t="s">
        <v>844</v>
      </c>
      <c r="F1305" s="151" t="s">
        <v>845</v>
      </c>
      <c r="G1305" s="4" t="s">
        <v>904</v>
      </c>
      <c r="H1305" s="70" t="s">
        <v>704</v>
      </c>
      <c r="I1305" s="20">
        <v>203943.01569100001</v>
      </c>
      <c r="J1305" s="20">
        <v>112009.783256</v>
      </c>
      <c r="K1305" s="20">
        <v>91933.232434999998</v>
      </c>
      <c r="L1305" s="20">
        <v>71052.768089000005</v>
      </c>
      <c r="M1305" s="20">
        <v>83175.471873000002</v>
      </c>
      <c r="N1305" s="20">
        <v>70202.356639999998</v>
      </c>
      <c r="O1305" s="153">
        <v>-13369.689700000001</v>
      </c>
      <c r="P1305" s="21">
        <v>-835.63924072943939</v>
      </c>
      <c r="Q1305" s="20">
        <v>265573.38810799998</v>
      </c>
      <c r="R1305" s="20">
        <v>344845.157978</v>
      </c>
      <c r="S1305" s="20">
        <v>680866.89205799997</v>
      </c>
      <c r="T1305" s="20">
        <v>702669.61217400001</v>
      </c>
      <c r="U1305" s="20">
        <v>1411039.9930149999</v>
      </c>
      <c r="V1305" s="20">
        <v>540207.01963600016</v>
      </c>
      <c r="W1305" s="20">
        <v>889294.66381900001</v>
      </c>
      <c r="X1305" s="20">
        <v>390000.718803</v>
      </c>
      <c r="Y1305" s="20">
        <v>1279295.3826220001</v>
      </c>
      <c r="Z1305" s="20">
        <v>131744.61039300001</v>
      </c>
      <c r="AA1305" s="21">
        <v>8234.3695829382141</v>
      </c>
      <c r="AB1305" s="22">
        <v>0.45077901846018942</v>
      </c>
      <c r="AC1305" s="22">
        <v>-6.555600668500855E-2</v>
      </c>
      <c r="AD1305" s="23">
        <v>-9.4750607822480584E-3</v>
      </c>
      <c r="AE1305" s="23">
        <v>-0.10148187208658953</v>
      </c>
      <c r="AF1305" s="24">
        <v>0.84402715198528055</v>
      </c>
      <c r="AG1305" s="27">
        <v>-0.23437425213587224</v>
      </c>
      <c r="AH1305" s="27">
        <v>0.76562574786412774</v>
      </c>
      <c r="AI1305" s="27">
        <v>0.46699201158652803</v>
      </c>
      <c r="AJ1305" s="27">
        <v>-0.97848292465006725</v>
      </c>
      <c r="AK1305" s="27">
        <v>0.42176584052333321</v>
      </c>
      <c r="AL1305" s="27">
        <v>0.59140460862730426</v>
      </c>
      <c r="AM1305" s="27">
        <v>0.29024026677348075</v>
      </c>
      <c r="AN1305" s="23">
        <v>0.90663297210201799</v>
      </c>
      <c r="AO1305" s="23">
        <v>2.9602783570395066</v>
      </c>
      <c r="AP1305" s="23">
        <v>9.7104191116874183</v>
      </c>
      <c r="AQ1305" s="24">
        <v>28</v>
      </c>
      <c r="AR1305" s="65" t="s">
        <v>80</v>
      </c>
      <c r="AS1305" s="157">
        <v>0</v>
      </c>
    </row>
    <row r="1306" spans="1:45" ht="18" customHeight="1" x14ac:dyDescent="0.25">
      <c r="A1306" s="16">
        <v>1305</v>
      </c>
      <c r="B1306" s="149" t="s">
        <v>1614</v>
      </c>
      <c r="C1306" s="149" t="s">
        <v>691</v>
      </c>
      <c r="D1306" s="4">
        <v>49.82</v>
      </c>
      <c r="E1306" s="151" t="s">
        <v>844</v>
      </c>
      <c r="F1306" s="151" t="s">
        <v>845</v>
      </c>
      <c r="G1306" s="4" t="s">
        <v>904</v>
      </c>
      <c r="H1306" s="70" t="s">
        <v>704</v>
      </c>
      <c r="I1306" s="20">
        <v>64134.486659000002</v>
      </c>
      <c r="J1306" s="20">
        <v>40106.449235</v>
      </c>
      <c r="K1306" s="20">
        <v>24028.037423999998</v>
      </c>
      <c r="L1306" s="20">
        <v>15328.819087</v>
      </c>
      <c r="M1306" s="20">
        <v>2715.5220850000001</v>
      </c>
      <c r="N1306" s="20">
        <v>3749.00945</v>
      </c>
      <c r="O1306" s="153">
        <v>1033.487365</v>
      </c>
      <c r="P1306" s="21">
        <v>97.498808018867919</v>
      </c>
      <c r="Q1306" s="20">
        <v>29228.604712</v>
      </c>
      <c r="R1306" s="20">
        <v>155587.90113099999</v>
      </c>
      <c r="S1306" s="20">
        <v>190717.53419999999</v>
      </c>
      <c r="T1306" s="20">
        <v>241.34494599999999</v>
      </c>
      <c r="U1306" s="20">
        <v>255890.98089400001</v>
      </c>
      <c r="V1306" s="20">
        <v>3936.2579999999998</v>
      </c>
      <c r="W1306" s="20">
        <v>132602.58120399999</v>
      </c>
      <c r="X1306" s="20">
        <v>0</v>
      </c>
      <c r="Y1306" s="20">
        <v>135792.56220399999</v>
      </c>
      <c r="Z1306" s="20">
        <v>120098.41869000001</v>
      </c>
      <c r="AA1306" s="21">
        <v>11330.039499056604</v>
      </c>
      <c r="AB1306" s="22">
        <v>0.37465081075265988</v>
      </c>
      <c r="AC1306" s="22">
        <v>1.611437806456615E-2</v>
      </c>
      <c r="AD1306" s="23">
        <v>4.0387799577356366E-3</v>
      </c>
      <c r="AE1306" s="23">
        <v>8.6053369917188857E-3</v>
      </c>
      <c r="AF1306" s="24">
        <v>1.3805851444585102</v>
      </c>
      <c r="AG1306" s="27">
        <v>0.4382641157383968</v>
      </c>
      <c r="AH1306" s="27">
        <v>1.4382641157383969</v>
      </c>
      <c r="AI1306" s="27">
        <v>1.217841523307607</v>
      </c>
      <c r="AJ1306" s="27">
        <v>1.1035797734089936</v>
      </c>
      <c r="AK1306" s="27">
        <v>1.3721643448321714</v>
      </c>
      <c r="AL1306" s="27">
        <v>0.41220741582599557</v>
      </c>
      <c r="AM1306" s="27">
        <v>265.737848345082</v>
      </c>
      <c r="AN1306" s="23">
        <v>0.53066568321237761</v>
      </c>
      <c r="AO1306" s="23">
        <v>0</v>
      </c>
      <c r="AP1306" s="23">
        <v>1.1306773535004651</v>
      </c>
      <c r="AQ1306" s="24">
        <v>71.2</v>
      </c>
      <c r="AR1306" s="65" t="s">
        <v>68</v>
      </c>
      <c r="AS1306" s="157">
        <v>0.3</v>
      </c>
    </row>
    <row r="1307" spans="1:45" ht="18" customHeight="1" x14ac:dyDescent="0.25">
      <c r="A1307" s="16">
        <v>1306</v>
      </c>
      <c r="B1307" s="149" t="s">
        <v>1615</v>
      </c>
      <c r="C1307" s="149" t="s">
        <v>691</v>
      </c>
      <c r="D1307" s="4">
        <v>1.4</v>
      </c>
      <c r="E1307" s="151" t="s">
        <v>844</v>
      </c>
      <c r="F1307" s="151" t="s">
        <v>845</v>
      </c>
      <c r="G1307" s="4" t="s">
        <v>904</v>
      </c>
      <c r="H1307" s="70" t="s">
        <v>704</v>
      </c>
      <c r="I1307" s="20">
        <v>65524.935713999999</v>
      </c>
      <c r="J1307" s="20">
        <v>72039.189025999993</v>
      </c>
      <c r="K1307" s="20">
        <v>-6514.2533119999998</v>
      </c>
      <c r="L1307" s="20">
        <v>-10996.765939000001</v>
      </c>
      <c r="M1307" s="20">
        <v>14320.500239000001</v>
      </c>
      <c r="N1307" s="20">
        <v>-4318.1488069999978</v>
      </c>
      <c r="O1307" s="153">
        <v>-18638.649045999999</v>
      </c>
      <c r="P1307" s="21">
        <v>-6656.6603735714289</v>
      </c>
      <c r="Q1307" s="20">
        <v>98916.080910000004</v>
      </c>
      <c r="R1307" s="20">
        <v>76044.091497000001</v>
      </c>
      <c r="S1307" s="20">
        <v>182044.86662700001</v>
      </c>
      <c r="T1307" s="20">
        <v>18942.225511000001</v>
      </c>
      <c r="U1307" s="20">
        <v>202637.91717299999</v>
      </c>
      <c r="V1307" s="20">
        <v>24773.528181999998</v>
      </c>
      <c r="W1307" s="20">
        <v>230640.83489699999</v>
      </c>
      <c r="X1307" s="20">
        <v>0</v>
      </c>
      <c r="Y1307" s="20">
        <v>230640.83489699999</v>
      </c>
      <c r="Z1307" s="20">
        <v>-28002.917723999999</v>
      </c>
      <c r="AA1307" s="21">
        <v>-10001.042044285714</v>
      </c>
      <c r="AB1307" s="22">
        <v>-9.941640142056897E-2</v>
      </c>
      <c r="AC1307" s="22">
        <v>-0.28445123742437617</v>
      </c>
      <c r="AD1307" s="23">
        <v>-9.1980066248349007E-2</v>
      </c>
      <c r="AE1307" s="23">
        <v>0.66559667923552401</v>
      </c>
      <c r="AF1307" s="24">
        <v>-0.30153617086923312</v>
      </c>
      <c r="AG1307" s="27">
        <v>-0.21069975874698016</v>
      </c>
      <c r="AH1307" s="27">
        <v>0.78930024125301979</v>
      </c>
      <c r="AI1307" s="27">
        <v>0.36042527228157067</v>
      </c>
      <c r="AJ1307" s="27">
        <v>-1.3483615626288667</v>
      </c>
      <c r="AK1307" s="27">
        <v>0.72828592038078943</v>
      </c>
      <c r="AL1307" s="27">
        <v>0.86167030763442032</v>
      </c>
      <c r="AM1307" s="27">
        <v>3.4591994312362506</v>
      </c>
      <c r="AN1307" s="23">
        <v>1.1381918947582392</v>
      </c>
      <c r="AO1307" s="23">
        <v>0</v>
      </c>
      <c r="AP1307" s="23">
        <v>-8.2363144144557641</v>
      </c>
      <c r="AQ1307" s="24">
        <v>31.6</v>
      </c>
      <c r="AR1307" s="65" t="s">
        <v>80</v>
      </c>
      <c r="AS1307" s="157">
        <v>0</v>
      </c>
    </row>
    <row r="1308" spans="1:45" ht="18" customHeight="1" x14ac:dyDescent="0.25">
      <c r="A1308" s="16">
        <v>1307</v>
      </c>
      <c r="B1308" s="149" t="s">
        <v>1616</v>
      </c>
      <c r="C1308" s="149" t="s">
        <v>691</v>
      </c>
      <c r="D1308" s="4">
        <v>28.6</v>
      </c>
      <c r="E1308" s="151" t="s">
        <v>844</v>
      </c>
      <c r="F1308" s="151" t="s">
        <v>845</v>
      </c>
      <c r="G1308" s="4" t="s">
        <v>904</v>
      </c>
      <c r="H1308" s="70" t="s">
        <v>704</v>
      </c>
      <c r="I1308" s="20">
        <v>161169.91677400001</v>
      </c>
      <c r="J1308" s="20">
        <v>136330.64784200001</v>
      </c>
      <c r="K1308" s="20">
        <v>24839.268931999988</v>
      </c>
      <c r="L1308" s="20">
        <v>17431.432147</v>
      </c>
      <c r="M1308" s="20">
        <v>11896.108676</v>
      </c>
      <c r="N1308" s="20">
        <v>13355.743210999999</v>
      </c>
      <c r="O1308" s="153">
        <v>1429.896827</v>
      </c>
      <c r="P1308" s="21">
        <v>129.99062063636364</v>
      </c>
      <c r="Q1308" s="20">
        <v>186402.24681400001</v>
      </c>
      <c r="R1308" s="20">
        <v>47450.528492999998</v>
      </c>
      <c r="S1308" s="20">
        <v>500286.99498600001</v>
      </c>
      <c r="T1308" s="20">
        <v>9669.8657710000007</v>
      </c>
      <c r="U1308" s="20">
        <v>514233.02275200002</v>
      </c>
      <c r="V1308" s="20">
        <v>85757.635217999996</v>
      </c>
      <c r="W1308" s="20">
        <v>457810.09377500002</v>
      </c>
      <c r="X1308" s="20">
        <v>64108.644074999997</v>
      </c>
      <c r="Y1308" s="20">
        <v>521918.73784999998</v>
      </c>
      <c r="Z1308" s="20">
        <v>-7685.7150979999997</v>
      </c>
      <c r="AA1308" s="21">
        <v>-698.70137254545455</v>
      </c>
      <c r="AB1308" s="22">
        <v>0.15411851931915291</v>
      </c>
      <c r="AC1308" s="22">
        <v>8.871983404974193E-3</v>
      </c>
      <c r="AD1308" s="23">
        <v>2.7806398339563633E-3</v>
      </c>
      <c r="AE1308" s="23">
        <v>-0.18604603589483718</v>
      </c>
      <c r="AF1308" s="24">
        <v>1.1226984869384022</v>
      </c>
      <c r="AG1308" s="27">
        <v>9.278279747120674E-2</v>
      </c>
      <c r="AH1308" s="27">
        <v>1.0927827974712068</v>
      </c>
      <c r="AI1308" s="27">
        <v>0.685622166133945</v>
      </c>
      <c r="AJ1308" s="27">
        <v>3.7942955389660771</v>
      </c>
      <c r="AK1308" s="27">
        <v>0.73137877988153466</v>
      </c>
      <c r="AL1308" s="27">
        <v>3.3965884446951131</v>
      </c>
      <c r="AM1308" s="27">
        <v>16.667234126180922</v>
      </c>
      <c r="AN1308" s="23">
        <v>1.0149459773253546</v>
      </c>
      <c r="AO1308" s="23">
        <v>-8.3412725110878156</v>
      </c>
      <c r="AP1308" s="23">
        <v>-67.90763529418561</v>
      </c>
      <c r="AQ1308" s="24">
        <v>53.199999999999996</v>
      </c>
      <c r="AR1308" s="65" t="s">
        <v>77</v>
      </c>
      <c r="AS1308" s="157">
        <v>0.2</v>
      </c>
    </row>
    <row r="1309" spans="1:45" ht="18" customHeight="1" x14ac:dyDescent="0.25">
      <c r="A1309" s="16">
        <v>1308</v>
      </c>
      <c r="B1309" s="149" t="s">
        <v>1617</v>
      </c>
      <c r="C1309" s="149" t="s">
        <v>691</v>
      </c>
      <c r="D1309" s="4">
        <v>44.820535199999995</v>
      </c>
      <c r="E1309" s="151" t="s">
        <v>844</v>
      </c>
      <c r="F1309" s="151" t="s">
        <v>845</v>
      </c>
      <c r="G1309" s="4" t="s">
        <v>904</v>
      </c>
      <c r="H1309" s="70" t="s">
        <v>704</v>
      </c>
      <c r="I1309" s="20">
        <v>45988.702962000003</v>
      </c>
      <c r="J1309" s="20">
        <v>47448.742790999997</v>
      </c>
      <c r="K1309" s="20">
        <v>-1460.0398290000023</v>
      </c>
      <c r="L1309" s="20">
        <v>-4347.0343359999997</v>
      </c>
      <c r="M1309" s="20">
        <v>17853.857766000001</v>
      </c>
      <c r="N1309" s="20">
        <v>2653.2585460000009</v>
      </c>
      <c r="O1309" s="153">
        <v>-15185.805429</v>
      </c>
      <c r="P1309" s="21">
        <v>-948.65718740717364</v>
      </c>
      <c r="Q1309" s="20">
        <v>5174.2265740000003</v>
      </c>
      <c r="R1309" s="20">
        <v>10797.664430000001</v>
      </c>
      <c r="S1309" s="20">
        <v>18716.295193000002</v>
      </c>
      <c r="T1309" s="20">
        <v>242235.53505499999</v>
      </c>
      <c r="U1309" s="20">
        <v>261606.875703</v>
      </c>
      <c r="V1309" s="20">
        <v>0</v>
      </c>
      <c r="W1309" s="20">
        <v>27801.902288000001</v>
      </c>
      <c r="X1309" s="20">
        <v>94120</v>
      </c>
      <c r="Y1309" s="20">
        <v>123448.652288</v>
      </c>
      <c r="Z1309" s="20">
        <v>138158.22341499999</v>
      </c>
      <c r="AA1309" s="21">
        <v>8630.7435094456196</v>
      </c>
      <c r="AB1309" s="22">
        <v>-3.1747793152731844E-2</v>
      </c>
      <c r="AC1309" s="22">
        <v>-0.33020729985683389</v>
      </c>
      <c r="AD1309" s="23">
        <v>-5.8048189246525432E-2</v>
      </c>
      <c r="AE1309" s="23">
        <v>-0.1099160444715972</v>
      </c>
      <c r="AF1309" s="24">
        <v>0.14860981759654962</v>
      </c>
      <c r="AG1309" s="27">
        <v>-0.32679803708689298</v>
      </c>
      <c r="AH1309" s="27">
        <v>0.67320196291310697</v>
      </c>
      <c r="AI1309" s="27">
        <v>0.48709143995679383</v>
      </c>
      <c r="AJ1309" s="27">
        <v>-5.0617094137064935</v>
      </c>
      <c r="AK1309" s="27">
        <v>9.1702097139358845</v>
      </c>
      <c r="AL1309" s="27">
        <v>4.2591343026206641</v>
      </c>
      <c r="AM1309" s="27">
        <v>0.18985118327729328</v>
      </c>
      <c r="AN1309" s="23">
        <v>0.47188611521109319</v>
      </c>
      <c r="AO1309" s="23">
        <v>0.68124790311816719</v>
      </c>
      <c r="AP1309" s="23">
        <v>0.89353097656145053</v>
      </c>
      <c r="AQ1309" s="24">
        <v>48</v>
      </c>
      <c r="AR1309" s="65" t="s">
        <v>78</v>
      </c>
      <c r="AS1309" s="157">
        <v>0.2</v>
      </c>
    </row>
    <row r="1310" spans="1:45" ht="18" customHeight="1" x14ac:dyDescent="0.25">
      <c r="A1310" s="16">
        <v>1309</v>
      </c>
      <c r="B1310" s="149" t="s">
        <v>1618</v>
      </c>
      <c r="C1310" s="149" t="s">
        <v>691</v>
      </c>
      <c r="D1310" s="4">
        <v>6.8292587999999999</v>
      </c>
      <c r="E1310" s="151" t="s">
        <v>844</v>
      </c>
      <c r="F1310" s="151" t="s">
        <v>845</v>
      </c>
      <c r="G1310" s="4" t="s">
        <v>904</v>
      </c>
      <c r="H1310" s="70" t="s">
        <v>704</v>
      </c>
      <c r="I1310" s="20">
        <v>2842.6342559999998</v>
      </c>
      <c r="J1310" s="20">
        <v>2341.8696519999999</v>
      </c>
      <c r="K1310" s="20">
        <v>500.76460400000019</v>
      </c>
      <c r="L1310" s="20">
        <v>-697.14806299999998</v>
      </c>
      <c r="M1310" s="20">
        <v>0</v>
      </c>
      <c r="N1310" s="20">
        <v>-414.33431100000001</v>
      </c>
      <c r="O1310" s="153">
        <v>-414.33431100000001</v>
      </c>
      <c r="P1310" s="21">
        <v>-236.61481578352252</v>
      </c>
      <c r="Q1310" s="20">
        <v>0</v>
      </c>
      <c r="R1310" s="20" t="e">
        <v>#N/A</v>
      </c>
      <c r="S1310" s="20">
        <v>23225.878237000001</v>
      </c>
      <c r="T1310" s="20">
        <v>31.221366</v>
      </c>
      <c r="U1310" s="20">
        <v>34755.047079999997</v>
      </c>
      <c r="V1310" s="20">
        <v>2620.8856289999999</v>
      </c>
      <c r="W1310" s="20">
        <v>53943.255189000003</v>
      </c>
      <c r="X1310" s="20">
        <v>0</v>
      </c>
      <c r="Y1310" s="20">
        <v>60766.042368000002</v>
      </c>
      <c r="Z1310" s="20">
        <v>-26010.995287999998</v>
      </c>
      <c r="AA1310" s="21">
        <v>-14854.156884960927</v>
      </c>
      <c r="AB1310" s="22">
        <v>0.17616216470445581</v>
      </c>
      <c r="AC1310" s="22">
        <v>-0.1457571652510192</v>
      </c>
      <c r="AD1310" s="23">
        <v>-1.1921558041520572E-2</v>
      </c>
      <c r="AE1310" s="23">
        <v>1.5929198648970976E-2</v>
      </c>
      <c r="AF1310" s="24">
        <v>0</v>
      </c>
      <c r="AG1310" s="27">
        <v>-0.56943869709709005</v>
      </c>
      <c r="AH1310" s="27">
        <v>0.43056130290291</v>
      </c>
      <c r="AI1310" s="27">
        <v>0.43056130290291</v>
      </c>
      <c r="AJ1310" s="27">
        <v>-9.2541568912019895E-2</v>
      </c>
      <c r="AK1310" s="27">
        <v>100</v>
      </c>
      <c r="AL1310" s="27" t="e">
        <v>#N/A</v>
      </c>
      <c r="AM1310" s="27">
        <v>91.047722127212495</v>
      </c>
      <c r="AN1310" s="23">
        <v>1.7484091512846256</v>
      </c>
      <c r="AO1310" s="23">
        <v>0</v>
      </c>
      <c r="AP1310" s="23">
        <v>-2.3361675205113746</v>
      </c>
      <c r="AQ1310" s="24" t="e">
        <v>#N/A</v>
      </c>
      <c r="AR1310" s="65" t="e">
        <v>#N/A</v>
      </c>
      <c r="AS1310" s="157" t="e">
        <v>#N/A</v>
      </c>
    </row>
    <row r="1311" spans="1:45" ht="18" customHeight="1" x14ac:dyDescent="0.25">
      <c r="A1311" s="16">
        <v>1310</v>
      </c>
      <c r="B1311" s="149" t="s">
        <v>1619</v>
      </c>
      <c r="C1311" s="149" t="s">
        <v>691</v>
      </c>
      <c r="D1311" s="4">
        <v>22.593450000000001</v>
      </c>
      <c r="E1311" s="151" t="s">
        <v>844</v>
      </c>
      <c r="F1311" s="151" t="s">
        <v>845</v>
      </c>
      <c r="G1311" s="4" t="s">
        <v>904</v>
      </c>
      <c r="H1311" s="70" t="s">
        <v>704</v>
      </c>
      <c r="I1311" s="20">
        <v>8382.6369059999997</v>
      </c>
      <c r="J1311" s="20">
        <v>8125.6676930000003</v>
      </c>
      <c r="K1311" s="20">
        <v>256.9692130000002</v>
      </c>
      <c r="L1311" s="20">
        <v>11355.090241</v>
      </c>
      <c r="M1311" s="20">
        <v>31685.308022000001</v>
      </c>
      <c r="N1311" s="20">
        <v>7988.6885820000025</v>
      </c>
      <c r="O1311" s="153">
        <v>-23735.709108999999</v>
      </c>
      <c r="P1311" s="21">
        <v>-1155.6128001655347</v>
      </c>
      <c r="Q1311" s="20">
        <v>57650.050042000003</v>
      </c>
      <c r="R1311" s="20">
        <v>75976.267437999995</v>
      </c>
      <c r="S1311" s="20">
        <v>245474.300315</v>
      </c>
      <c r="T1311" s="20">
        <v>67978.072278000007</v>
      </c>
      <c r="U1311" s="20">
        <v>323770.77802799997</v>
      </c>
      <c r="V1311" s="20">
        <v>59668.040403999999</v>
      </c>
      <c r="W1311" s="20">
        <v>310095.61175899999</v>
      </c>
      <c r="X1311" s="20">
        <v>605.20424800000001</v>
      </c>
      <c r="Y1311" s="20">
        <v>312104.016007</v>
      </c>
      <c r="Z1311" s="20">
        <v>11666.762021</v>
      </c>
      <c r="AA1311" s="21">
        <v>568.0158728790866</v>
      </c>
      <c r="AB1311" s="22">
        <v>3.0654937805557409E-2</v>
      </c>
      <c r="AC1311" s="22">
        <v>-2.8315325326820258</v>
      </c>
      <c r="AD1311" s="23">
        <v>-7.3310226616397467E-2</v>
      </c>
      <c r="AE1311" s="23">
        <v>-2.0344727239894045</v>
      </c>
      <c r="AF1311" s="24">
        <v>0.25212595618301176</v>
      </c>
      <c r="AG1311" s="27">
        <v>-0.20839157019165547</v>
      </c>
      <c r="AH1311" s="27">
        <v>0.79160842980834456</v>
      </c>
      <c r="AI1311" s="27">
        <v>0.60569786591811936</v>
      </c>
      <c r="AJ1311" s="27">
        <v>-0.12971938697443933</v>
      </c>
      <c r="AK1311" s="27">
        <v>0.14094814639501921</v>
      </c>
      <c r="AL1311" s="27">
        <v>0.11033230755696972</v>
      </c>
      <c r="AM1311" s="27">
        <v>0.12331383672839018</v>
      </c>
      <c r="AN1311" s="23">
        <v>0.96396598206898398</v>
      </c>
      <c r="AO1311" s="23">
        <v>5.1874225848666598E-2</v>
      </c>
      <c r="AP1311" s="23">
        <v>26.751554154033258</v>
      </c>
      <c r="AQ1311" s="24">
        <v>29.6</v>
      </c>
      <c r="AR1311" s="65" t="s">
        <v>80</v>
      </c>
      <c r="AS1311" s="157">
        <v>0</v>
      </c>
    </row>
    <row r="1312" spans="1:45" ht="18" customHeight="1" x14ac:dyDescent="0.25">
      <c r="A1312" s="16">
        <v>1311</v>
      </c>
      <c r="B1312" s="149" t="s">
        <v>1620</v>
      </c>
      <c r="C1312" s="149" t="s">
        <v>691</v>
      </c>
      <c r="D1312" s="4">
        <v>13799.517</v>
      </c>
      <c r="E1312" s="151" t="s">
        <v>795</v>
      </c>
      <c r="F1312" s="151" t="s">
        <v>852</v>
      </c>
      <c r="G1312" s="4" t="s">
        <v>850</v>
      </c>
      <c r="H1312" s="70" t="s">
        <v>704</v>
      </c>
      <c r="I1312" s="20">
        <v>2247376.7986920001</v>
      </c>
      <c r="J1312" s="20">
        <v>1934595.285713</v>
      </c>
      <c r="K1312" s="20">
        <v>312781.51297899982</v>
      </c>
      <c r="L1312" s="20">
        <v>37061.788826000004</v>
      </c>
      <c r="M1312" s="20">
        <v>463859.91569300002</v>
      </c>
      <c r="N1312" s="20">
        <v>1098806.0897560001</v>
      </c>
      <c r="O1312" s="153">
        <v>690092.87748999998</v>
      </c>
      <c r="P1312" s="21">
        <v>5750.9752632175459</v>
      </c>
      <c r="Q1312" s="20">
        <v>3212765.8518960001</v>
      </c>
      <c r="R1312" s="20">
        <v>800398.99436300003</v>
      </c>
      <c r="S1312" s="20">
        <v>5368441.0896539995</v>
      </c>
      <c r="T1312" s="20">
        <v>4513100.5436720001</v>
      </c>
      <c r="U1312" s="20">
        <v>22545000.768059</v>
      </c>
      <c r="V1312" s="20">
        <v>3341202.2824300001</v>
      </c>
      <c r="W1312" s="20">
        <v>11589277.46355</v>
      </c>
      <c r="X1312" s="20">
        <v>2839689.903494</v>
      </c>
      <c r="Y1312" s="20">
        <v>14579170.278832</v>
      </c>
      <c r="Z1312" s="20">
        <v>7965830.4892269997</v>
      </c>
      <c r="AA1312" s="21">
        <v>66384.244192105063</v>
      </c>
      <c r="AB1312" s="22">
        <v>0.13917626681962827</v>
      </c>
      <c r="AC1312" s="22">
        <v>0.30706594367782125</v>
      </c>
      <c r="AD1312" s="23">
        <v>3.0609574361501038E-2</v>
      </c>
      <c r="AE1312" s="23">
        <v>8.6631629736947394E-2</v>
      </c>
      <c r="AF1312" s="24">
        <v>2.3688317368712486</v>
      </c>
      <c r="AG1312" s="27">
        <v>-0.53677516941513004</v>
      </c>
      <c r="AH1312" s="27">
        <v>0.46322483058486991</v>
      </c>
      <c r="AI1312" s="27">
        <v>0.18600600809998022</v>
      </c>
      <c r="AJ1312" s="27">
        <v>-0.36126602013235526</v>
      </c>
      <c r="AK1312" s="27">
        <v>0.60215881732287047</v>
      </c>
      <c r="AL1312" s="27">
        <v>2.8078206176165699</v>
      </c>
      <c r="AM1312" s="27">
        <v>0.49796736787598</v>
      </c>
      <c r="AN1312" s="23">
        <v>0.64666976190514391</v>
      </c>
      <c r="AO1312" s="23">
        <v>0.356483847771353</v>
      </c>
      <c r="AP1312" s="23">
        <v>1.8302134722235039</v>
      </c>
      <c r="AQ1312" s="24">
        <v>56.8</v>
      </c>
      <c r="AR1312" s="65" t="s">
        <v>75</v>
      </c>
      <c r="AS1312" s="157">
        <v>0.2</v>
      </c>
    </row>
    <row r="1313" spans="1:45" ht="18" customHeight="1" x14ac:dyDescent="0.25">
      <c r="A1313" s="16">
        <v>1312</v>
      </c>
      <c r="B1313" s="149" t="s">
        <v>1621</v>
      </c>
      <c r="C1313" s="149" t="s">
        <v>691</v>
      </c>
      <c r="D1313" s="4">
        <v>40.830780000000004</v>
      </c>
      <c r="E1313" s="151" t="s">
        <v>844</v>
      </c>
      <c r="F1313" s="151" t="s">
        <v>845</v>
      </c>
      <c r="G1313" s="4" t="s">
        <v>904</v>
      </c>
      <c r="H1313" s="70" t="s">
        <v>704</v>
      </c>
      <c r="I1313" s="20">
        <v>90428.792017</v>
      </c>
      <c r="J1313" s="20">
        <v>80734.605463</v>
      </c>
      <c r="K1313" s="20">
        <v>9694.1865539999944</v>
      </c>
      <c r="L1313" s="20">
        <v>4949.3075019999997</v>
      </c>
      <c r="M1313" s="20">
        <v>4042.5690719999998</v>
      </c>
      <c r="N1313" s="20">
        <v>4076.6215139999999</v>
      </c>
      <c r="O1313" s="153">
        <v>14.775874999999999</v>
      </c>
      <c r="P1313" s="21">
        <v>3.4016794437921587</v>
      </c>
      <c r="Q1313" s="20">
        <v>20253.468270000001</v>
      </c>
      <c r="R1313" s="20">
        <v>48189.493686000002</v>
      </c>
      <c r="S1313" s="20">
        <v>70948.137499999997</v>
      </c>
      <c r="T1313" s="20">
        <v>21524.892283000001</v>
      </c>
      <c r="U1313" s="20">
        <v>95692.030276999998</v>
      </c>
      <c r="V1313" s="20">
        <v>38982.394109000001</v>
      </c>
      <c r="W1313" s="20">
        <v>83797.164831999995</v>
      </c>
      <c r="X1313" s="20">
        <v>0</v>
      </c>
      <c r="Y1313" s="20">
        <v>83797.164831999995</v>
      </c>
      <c r="Z1313" s="20">
        <v>11894.865444999999</v>
      </c>
      <c r="AA1313" s="21">
        <v>2738.4178108524989</v>
      </c>
      <c r="AB1313" s="22">
        <v>0.10720243340392685</v>
      </c>
      <c r="AC1313" s="22">
        <v>1.6339790315038417E-4</v>
      </c>
      <c r="AD1313" s="23">
        <v>1.5441071693461024E-4</v>
      </c>
      <c r="AE1313" s="23">
        <v>1.242206149226432E-3</v>
      </c>
      <c r="AF1313" s="24">
        <v>1.0084234657203157</v>
      </c>
      <c r="AG1313" s="27">
        <v>-0.15333486947631531</v>
      </c>
      <c r="AH1313" s="27">
        <v>0.84666513052368475</v>
      </c>
      <c r="AI1313" s="27">
        <v>0.60496878780606433</v>
      </c>
      <c r="AJ1313" s="27">
        <v>-7.037792797886782</v>
      </c>
      <c r="AK1313" s="27">
        <v>3.9862113681826208</v>
      </c>
      <c r="AL1313" s="27">
        <v>1.8765250493443417</v>
      </c>
      <c r="AM1313" s="27">
        <v>4.2011263437735824</v>
      </c>
      <c r="AN1313" s="23">
        <v>0.87569638338148015</v>
      </c>
      <c r="AO1313" s="23">
        <v>0</v>
      </c>
      <c r="AP1313" s="23">
        <v>7.0448182217331503</v>
      </c>
      <c r="AQ1313" s="24">
        <v>51.600000000000009</v>
      </c>
      <c r="AR1313" s="65" t="s">
        <v>78</v>
      </c>
      <c r="AS1313" s="157">
        <v>0.2</v>
      </c>
    </row>
    <row r="1314" spans="1:45" ht="18" customHeight="1" x14ac:dyDescent="0.25">
      <c r="A1314" s="16">
        <v>1313</v>
      </c>
      <c r="B1314" s="149" t="s">
        <v>1622</v>
      </c>
      <c r="C1314" s="149" t="s">
        <v>691</v>
      </c>
      <c r="D1314" s="4">
        <v>88.4</v>
      </c>
      <c r="E1314" s="151" t="s">
        <v>844</v>
      </c>
      <c r="F1314" s="151" t="s">
        <v>845</v>
      </c>
      <c r="G1314" s="4" t="s">
        <v>904</v>
      </c>
      <c r="H1314" s="70" t="s">
        <v>704</v>
      </c>
      <c r="I1314" s="20">
        <v>267783.22193900001</v>
      </c>
      <c r="J1314" s="20">
        <v>224020.522394</v>
      </c>
      <c r="K1314" s="20">
        <v>43762.699545000003</v>
      </c>
      <c r="L1314" s="20">
        <v>15706.815979999999</v>
      </c>
      <c r="M1314" s="20">
        <v>796.33896200000004</v>
      </c>
      <c r="N1314" s="20">
        <v>17996.985494</v>
      </c>
      <c r="O1314" s="153">
        <v>14419.375907</v>
      </c>
      <c r="P1314" s="21">
        <v>5545.9138103846153</v>
      </c>
      <c r="Q1314" s="20">
        <v>39662.952347999999</v>
      </c>
      <c r="R1314" s="20">
        <v>50098.021377999998</v>
      </c>
      <c r="S1314" s="20">
        <v>97026.367910000001</v>
      </c>
      <c r="T1314" s="20">
        <v>27633.706695000001</v>
      </c>
      <c r="U1314" s="20">
        <v>125800.42735699999</v>
      </c>
      <c r="V1314" s="20">
        <v>32920.831649</v>
      </c>
      <c r="W1314" s="20">
        <v>68905.509395999994</v>
      </c>
      <c r="X1314" s="20">
        <v>2105</v>
      </c>
      <c r="Y1314" s="20">
        <v>71010.509395999994</v>
      </c>
      <c r="Z1314" s="20">
        <v>54789.917960999999</v>
      </c>
      <c r="AA1314" s="21">
        <v>21073.045369615385</v>
      </c>
      <c r="AB1314" s="22">
        <v>0.16342584583200279</v>
      </c>
      <c r="AC1314" s="22">
        <v>5.3847197007304205E-2</v>
      </c>
      <c r="AD1314" s="23">
        <v>0.11462104072254292</v>
      </c>
      <c r="AE1314" s="23">
        <v>0.26317571632912196</v>
      </c>
      <c r="AF1314" s="24">
        <v>22.59965461039441</v>
      </c>
      <c r="AG1314" s="27">
        <v>0.40810754844564634</v>
      </c>
      <c r="AH1314" s="27">
        <v>1.4081075484456465</v>
      </c>
      <c r="AI1314" s="27">
        <v>0.83249389003617147</v>
      </c>
      <c r="AJ1314" s="27">
        <v>9.5225834519128849</v>
      </c>
      <c r="AK1314" s="27">
        <v>5.6481050736833565</v>
      </c>
      <c r="AL1314" s="27">
        <v>5.3451855896367615</v>
      </c>
      <c r="AM1314" s="27">
        <v>9.6904561119718444</v>
      </c>
      <c r="AN1314" s="23">
        <v>0.56446954027019614</v>
      </c>
      <c r="AO1314" s="23">
        <v>3.8419477128955729E-2</v>
      </c>
      <c r="AP1314" s="23">
        <v>1.2960506611188207</v>
      </c>
      <c r="AQ1314" s="24">
        <v>95.6</v>
      </c>
      <c r="AR1314" s="65" t="s">
        <v>61</v>
      </c>
      <c r="AS1314" s="157">
        <v>0.5</v>
      </c>
    </row>
    <row r="1315" spans="1:45" ht="18" customHeight="1" x14ac:dyDescent="0.25">
      <c r="A1315" s="16">
        <v>1314</v>
      </c>
      <c r="B1315" s="149" t="s">
        <v>1623</v>
      </c>
      <c r="C1315" s="149" t="s">
        <v>691</v>
      </c>
      <c r="D1315" s="4">
        <v>14.448813599999999</v>
      </c>
      <c r="E1315" s="151" t="s">
        <v>844</v>
      </c>
      <c r="F1315" s="151" t="s">
        <v>845</v>
      </c>
      <c r="G1315" s="4" t="s">
        <v>904</v>
      </c>
      <c r="H1315" s="70" t="s">
        <v>704</v>
      </c>
      <c r="I1315" s="20">
        <v>313077.01574800001</v>
      </c>
      <c r="J1315" s="20">
        <v>297413.35640599998</v>
      </c>
      <c r="K1315" s="20">
        <v>15663.659341999994</v>
      </c>
      <c r="L1315" s="20">
        <v>1311.4129579999999</v>
      </c>
      <c r="M1315" s="20">
        <v>13387.394831</v>
      </c>
      <c r="N1315" s="20">
        <v>3409.1712269999989</v>
      </c>
      <c r="O1315" s="153">
        <v>-9978.2236040000007</v>
      </c>
      <c r="P1315" s="21">
        <v>-897.76856732375586</v>
      </c>
      <c r="Q1315" s="20">
        <v>109161.168989</v>
      </c>
      <c r="R1315" s="20">
        <v>257510.036624</v>
      </c>
      <c r="S1315" s="20">
        <v>428159.26923199999</v>
      </c>
      <c r="T1315" s="20">
        <v>48417.729844000001</v>
      </c>
      <c r="U1315" s="20">
        <v>539396.03011299984</v>
      </c>
      <c r="V1315" s="20">
        <v>109351.750736</v>
      </c>
      <c r="W1315" s="20">
        <v>458745.86877900001</v>
      </c>
      <c r="X1315" s="20">
        <v>1813.816</v>
      </c>
      <c r="Y1315" s="20">
        <v>460561.184779</v>
      </c>
      <c r="Z1315" s="20">
        <v>78834.845333999998</v>
      </c>
      <c r="AA1315" s="21">
        <v>7092.9905922656517</v>
      </c>
      <c r="AB1315" s="22">
        <v>5.0031329526303805E-2</v>
      </c>
      <c r="AC1315" s="22">
        <v>-3.1871466451026891E-2</v>
      </c>
      <c r="AD1315" s="23">
        <v>-1.8498882169951509E-2</v>
      </c>
      <c r="AE1315" s="23">
        <v>-0.12657123333882636</v>
      </c>
      <c r="AF1315" s="24">
        <v>0.25465531345244891</v>
      </c>
      <c r="AG1315" s="27">
        <v>-6.6674386907089642E-2</v>
      </c>
      <c r="AH1315" s="27">
        <v>0.9333256130929104</v>
      </c>
      <c r="AI1315" s="27">
        <v>0.69536996832701004</v>
      </c>
      <c r="AJ1315" s="27">
        <v>-10.235757501154033</v>
      </c>
      <c r="AK1315" s="27">
        <v>2.7245343665747099</v>
      </c>
      <c r="AL1315" s="27">
        <v>1.2157856829679048</v>
      </c>
      <c r="AM1315" s="27">
        <v>6.4661647036472321</v>
      </c>
      <c r="AN1315" s="23">
        <v>0.85384607795966816</v>
      </c>
      <c r="AO1315" s="23">
        <v>2.3007795503566936E-2</v>
      </c>
      <c r="AP1315" s="23">
        <v>5.8421017105790982</v>
      </c>
      <c r="AQ1315" s="24">
        <v>51.2</v>
      </c>
      <c r="AR1315" s="65" t="s">
        <v>78</v>
      </c>
      <c r="AS1315" s="157">
        <v>0.2</v>
      </c>
    </row>
    <row r="1316" spans="1:45" ht="18" customHeight="1" x14ac:dyDescent="0.25">
      <c r="A1316" s="16">
        <v>1315</v>
      </c>
      <c r="B1316" s="149" t="s">
        <v>1624</v>
      </c>
      <c r="C1316" s="149" t="s">
        <v>691</v>
      </c>
      <c r="D1316" s="4">
        <v>105</v>
      </c>
      <c r="E1316" s="151" t="s">
        <v>844</v>
      </c>
      <c r="F1316" s="151" t="s">
        <v>1074</v>
      </c>
      <c r="G1316" s="4" t="s">
        <v>854</v>
      </c>
      <c r="H1316" s="70" t="s">
        <v>704</v>
      </c>
      <c r="I1316" s="20">
        <v>306807.56760900002</v>
      </c>
      <c r="J1316" s="20">
        <v>259889.14994500001</v>
      </c>
      <c r="K1316" s="20">
        <v>46918.417663999993</v>
      </c>
      <c r="L1316" s="20">
        <v>28062.523884999999</v>
      </c>
      <c r="M1316" s="20">
        <v>11836.594399</v>
      </c>
      <c r="N1316" s="20">
        <v>31481.042217000002</v>
      </c>
      <c r="O1316" s="153">
        <v>17170.960891999999</v>
      </c>
      <c r="P1316" s="21">
        <v>3434.1921784000001</v>
      </c>
      <c r="Q1316" s="20">
        <v>11571.496072</v>
      </c>
      <c r="R1316" s="20">
        <v>52503.687397000002</v>
      </c>
      <c r="S1316" s="20">
        <v>89270.715326999998</v>
      </c>
      <c r="T1316" s="20">
        <v>270311.839591</v>
      </c>
      <c r="U1316" s="20">
        <v>394228.86992799997</v>
      </c>
      <c r="V1316" s="20">
        <v>25323.200000000001</v>
      </c>
      <c r="W1316" s="20">
        <v>137940.38876100001</v>
      </c>
      <c r="X1316" s="20">
        <v>154814.48416299999</v>
      </c>
      <c r="Y1316" s="20">
        <v>293511.34218099999</v>
      </c>
      <c r="Z1316" s="20">
        <v>100717.527747</v>
      </c>
      <c r="AA1316" s="21">
        <v>20143.505549400001</v>
      </c>
      <c r="AB1316" s="22">
        <v>0.15292457754429806</v>
      </c>
      <c r="AC1316" s="22">
        <v>5.5966549410159654E-2</v>
      </c>
      <c r="AD1316" s="23">
        <v>4.3555817957056313E-2</v>
      </c>
      <c r="AE1316" s="23">
        <v>0.17048632225299493</v>
      </c>
      <c r="AF1316" s="24">
        <v>2.6596368140873055</v>
      </c>
      <c r="AG1316" s="27">
        <v>-0.35283120390741152</v>
      </c>
      <c r="AH1316" s="27">
        <v>0.64716879609258848</v>
      </c>
      <c r="AI1316" s="27">
        <v>0.56328113870712793</v>
      </c>
      <c r="AJ1316" s="27">
        <v>-6.3038756161998037</v>
      </c>
      <c r="AK1316" s="27">
        <v>22.459425153663918</v>
      </c>
      <c r="AL1316" s="27">
        <v>5.8435432408606536</v>
      </c>
      <c r="AM1316" s="27">
        <v>1.1350134277256243</v>
      </c>
      <c r="AN1316" s="23">
        <v>0.74452016219564399</v>
      </c>
      <c r="AO1316" s="23">
        <v>1.5371156106203305</v>
      </c>
      <c r="AP1316" s="23">
        <v>2.9142032052086644</v>
      </c>
      <c r="AQ1316" s="24">
        <v>52.4</v>
      </c>
      <c r="AR1316" s="65" t="s">
        <v>78</v>
      </c>
      <c r="AS1316" s="157">
        <v>0.2</v>
      </c>
    </row>
    <row r="1317" spans="1:45" ht="18" customHeight="1" x14ac:dyDescent="0.25">
      <c r="A1317" s="16">
        <v>1316</v>
      </c>
      <c r="B1317" s="149" t="s">
        <v>1625</v>
      </c>
      <c r="C1317" s="149" t="s">
        <v>691</v>
      </c>
      <c r="D1317" s="4">
        <v>17</v>
      </c>
      <c r="E1317" s="151" t="s">
        <v>844</v>
      </c>
      <c r="F1317" s="151" t="s">
        <v>845</v>
      </c>
      <c r="G1317" s="4" t="s">
        <v>904</v>
      </c>
      <c r="H1317" s="70" t="s">
        <v>704</v>
      </c>
      <c r="I1317" s="20">
        <v>7499.3542980000002</v>
      </c>
      <c r="J1317" s="20">
        <v>6783.162421</v>
      </c>
      <c r="K1317" s="20">
        <v>716.19187699999964</v>
      </c>
      <c r="L1317" s="20">
        <v>-1101.591682</v>
      </c>
      <c r="M1317" s="20">
        <v>545.50072</v>
      </c>
      <c r="N1317" s="20">
        <v>-1279.2127869999999</v>
      </c>
      <c r="O1317" s="153">
        <v>-1824.7135069999999</v>
      </c>
      <c r="P1317" s="21">
        <v>-729.88540279999995</v>
      </c>
      <c r="Q1317" s="20">
        <v>8028.3803399999997</v>
      </c>
      <c r="R1317" s="20">
        <v>10734.321916999999</v>
      </c>
      <c r="S1317" s="20">
        <v>42270.927474999997</v>
      </c>
      <c r="T1317" s="20">
        <v>0</v>
      </c>
      <c r="U1317" s="20">
        <v>42460.280563</v>
      </c>
      <c r="V1317" s="20">
        <v>3069.2029560000001</v>
      </c>
      <c r="W1317" s="20">
        <v>35079.700614000001</v>
      </c>
      <c r="X1317" s="20">
        <v>0</v>
      </c>
      <c r="Y1317" s="20">
        <v>35079.700614000001</v>
      </c>
      <c r="Z1317" s="20">
        <v>7380.5799489999999</v>
      </c>
      <c r="AA1317" s="21">
        <v>2952.2319796000002</v>
      </c>
      <c r="AB1317" s="22">
        <v>9.5500472246123985E-2</v>
      </c>
      <c r="AC1317" s="22">
        <v>-0.24331608222412321</v>
      </c>
      <c r="AD1317" s="23">
        <v>-4.2974598443658425E-2</v>
      </c>
      <c r="AE1317" s="23">
        <v>-0.24723172428302626</v>
      </c>
      <c r="AF1317" s="24">
        <v>-2.3450249286563727</v>
      </c>
      <c r="AG1317" s="27">
        <v>0.20499681397309416</v>
      </c>
      <c r="AH1317" s="27">
        <v>1.2049968139730942</v>
      </c>
      <c r="AI1317" s="27">
        <v>0.97613567207395435</v>
      </c>
      <c r="AJ1317" s="27">
        <v>1.04284768690459</v>
      </c>
      <c r="AK1317" s="27">
        <v>0.84489799109343144</v>
      </c>
      <c r="AL1317" s="27">
        <v>0.69863325843835888</v>
      </c>
      <c r="AM1317" s="27">
        <v>100</v>
      </c>
      <c r="AN1317" s="23">
        <v>0.82617684454418194</v>
      </c>
      <c r="AO1317" s="23">
        <v>0</v>
      </c>
      <c r="AP1317" s="23">
        <v>4.7529734595928295</v>
      </c>
      <c r="AQ1317" s="24">
        <v>58.400000000000006</v>
      </c>
      <c r="AR1317" s="65" t="s">
        <v>75</v>
      </c>
      <c r="AS1317" s="157">
        <v>0.2</v>
      </c>
    </row>
    <row r="1318" spans="1:45" ht="18" customHeight="1" x14ac:dyDescent="0.25">
      <c r="A1318" s="16">
        <v>1317</v>
      </c>
      <c r="B1318" s="149" t="s">
        <v>1626</v>
      </c>
      <c r="C1318" s="149" t="s">
        <v>691</v>
      </c>
      <c r="D1318" s="4">
        <v>20.25</v>
      </c>
      <c r="E1318" s="151" t="s">
        <v>848</v>
      </c>
      <c r="F1318" s="151" t="s">
        <v>864</v>
      </c>
      <c r="G1318" s="4" t="s">
        <v>865</v>
      </c>
      <c r="H1318" s="70" t="s">
        <v>704</v>
      </c>
      <c r="I1318" s="20">
        <v>26327.185824</v>
      </c>
      <c r="J1318" s="20">
        <v>25542.867743999999</v>
      </c>
      <c r="K1318" s="20">
        <v>784.3180799999983</v>
      </c>
      <c r="L1318" s="20">
        <v>-3939.6591760000001</v>
      </c>
      <c r="M1318" s="20">
        <v>4920.4803599999996</v>
      </c>
      <c r="N1318" s="20">
        <v>-2785.2751310000003</v>
      </c>
      <c r="O1318" s="153">
        <v>-7706.8120660000004</v>
      </c>
      <c r="P1318" s="21">
        <v>-1712.6249035555556</v>
      </c>
      <c r="Q1318" s="20">
        <v>12871.898654000001</v>
      </c>
      <c r="R1318" s="20">
        <v>37496.212772999999</v>
      </c>
      <c r="S1318" s="20">
        <v>55537.645655</v>
      </c>
      <c r="T1318" s="20">
        <v>4355.5785260000002</v>
      </c>
      <c r="U1318" s="20">
        <v>61517.149735999999</v>
      </c>
      <c r="V1318" s="20">
        <v>23000</v>
      </c>
      <c r="W1318" s="20">
        <v>47914.026921999997</v>
      </c>
      <c r="X1318" s="20">
        <v>26100.197499999998</v>
      </c>
      <c r="Y1318" s="20">
        <v>74070.626694999999</v>
      </c>
      <c r="Z1318" s="20">
        <v>-12553.476959</v>
      </c>
      <c r="AA1318" s="21">
        <v>-2789.6615464444444</v>
      </c>
      <c r="AB1318" s="22">
        <v>2.9791185630064942E-2</v>
      </c>
      <c r="AC1318" s="22">
        <v>-0.29273208756609415</v>
      </c>
      <c r="AD1318" s="23">
        <v>-0.12527908232214396</v>
      </c>
      <c r="AE1318" s="23">
        <v>0.61391852561411153</v>
      </c>
      <c r="AF1318" s="24">
        <v>-0.56605756495693049</v>
      </c>
      <c r="AG1318" s="27">
        <v>0.15911037378283008</v>
      </c>
      <c r="AH1318" s="27">
        <v>1.1591103737828301</v>
      </c>
      <c r="AI1318" s="27">
        <v>0.89046464557145744</v>
      </c>
      <c r="AJ1318" s="27">
        <v>3.4533712592471</v>
      </c>
      <c r="AK1318" s="27">
        <v>1.9843900601301299</v>
      </c>
      <c r="AL1318" s="27">
        <v>0.70212919857755574</v>
      </c>
      <c r="AM1318" s="27">
        <v>6.0444750718747571</v>
      </c>
      <c r="AN1318" s="23">
        <v>1.204064671605773</v>
      </c>
      <c r="AO1318" s="23">
        <v>-2.0791209945454923</v>
      </c>
      <c r="AP1318" s="23">
        <v>-5.9004072685931312</v>
      </c>
      <c r="AQ1318" s="24">
        <v>41.6</v>
      </c>
      <c r="AR1318" s="65" t="s">
        <v>80</v>
      </c>
      <c r="AS1318" s="157">
        <v>0</v>
      </c>
    </row>
    <row r="1319" spans="1:45" ht="18" customHeight="1" x14ac:dyDescent="0.25">
      <c r="A1319" s="16">
        <v>1318</v>
      </c>
      <c r="B1319" s="149" t="s">
        <v>1627</v>
      </c>
      <c r="C1319" s="149" t="s">
        <v>691</v>
      </c>
      <c r="D1319" s="4">
        <v>1799.8632</v>
      </c>
      <c r="E1319" s="151" t="s">
        <v>833</v>
      </c>
      <c r="F1319" s="151" t="s">
        <v>838</v>
      </c>
      <c r="G1319" s="4" t="s">
        <v>839</v>
      </c>
      <c r="H1319" s="70" t="s">
        <v>709</v>
      </c>
      <c r="I1319" s="20">
        <v>1175850.782693</v>
      </c>
      <c r="J1319" s="20">
        <v>1050103.81697</v>
      </c>
      <c r="K1319" s="20">
        <v>125746.96572300007</v>
      </c>
      <c r="L1319" s="20">
        <v>28560.706197</v>
      </c>
      <c r="M1319" s="20">
        <v>22247.010187</v>
      </c>
      <c r="N1319" s="20">
        <v>220463.38776500002</v>
      </c>
      <c r="O1319" s="153">
        <v>183477.13783299999</v>
      </c>
      <c r="P1319" s="21">
        <v>1467.9286652425585</v>
      </c>
      <c r="Q1319" s="20">
        <v>203317.265973</v>
      </c>
      <c r="R1319" s="20">
        <v>23213.955255000001</v>
      </c>
      <c r="S1319" s="20">
        <v>520226.37342800002</v>
      </c>
      <c r="T1319" s="20">
        <v>666679.03842899995</v>
      </c>
      <c r="U1319" s="20">
        <v>2781886.4053489999</v>
      </c>
      <c r="V1319" s="20">
        <v>365612.91499999998</v>
      </c>
      <c r="W1319" s="20">
        <v>524318.33074999985</v>
      </c>
      <c r="X1319" s="20">
        <v>9033.6059999999998</v>
      </c>
      <c r="Y1319" s="20">
        <v>549157.44674999989</v>
      </c>
      <c r="Z1319" s="20">
        <v>2232728.9585989998</v>
      </c>
      <c r="AA1319" s="21">
        <v>17863.189271176609</v>
      </c>
      <c r="AB1319" s="22">
        <v>0.10694126123300038</v>
      </c>
      <c r="AC1319" s="22">
        <v>0.15603777327322968</v>
      </c>
      <c r="AD1319" s="23">
        <v>6.5954216347659231E-2</v>
      </c>
      <c r="AE1319" s="23">
        <v>8.2176180465778001E-2</v>
      </c>
      <c r="AF1319" s="24">
        <v>9.9097984813180613</v>
      </c>
      <c r="AG1319" s="27">
        <v>-7.8043377124476562E-3</v>
      </c>
      <c r="AH1319" s="27">
        <v>0.99219566228755229</v>
      </c>
      <c r="AI1319" s="27">
        <v>0.60442118626995978</v>
      </c>
      <c r="AJ1319" s="27">
        <v>-287.35656072735787</v>
      </c>
      <c r="AK1319" s="27">
        <v>5.1648531271783433</v>
      </c>
      <c r="AL1319" s="27">
        <v>50.652754766542259</v>
      </c>
      <c r="AM1319" s="27">
        <v>1.7637434431174575</v>
      </c>
      <c r="AN1319" s="23">
        <v>0.19740469837089042</v>
      </c>
      <c r="AO1319" s="23">
        <v>4.0459931176189149E-3</v>
      </c>
      <c r="AP1319" s="23">
        <v>0.2459579541148546</v>
      </c>
      <c r="AQ1319" s="24">
        <v>69.599999999999994</v>
      </c>
      <c r="AR1319" s="65" t="s">
        <v>71</v>
      </c>
      <c r="AS1319" s="157">
        <v>0.3</v>
      </c>
    </row>
    <row r="1320" spans="1:45" ht="18" customHeight="1" x14ac:dyDescent="0.25">
      <c r="A1320" s="16">
        <v>1319</v>
      </c>
      <c r="B1320" s="149" t="s">
        <v>1628</v>
      </c>
      <c r="C1320" s="149" t="s">
        <v>691</v>
      </c>
      <c r="D1320" s="4">
        <v>126</v>
      </c>
      <c r="E1320" s="151" t="s">
        <v>829</v>
      </c>
      <c r="F1320" s="151" t="s">
        <v>830</v>
      </c>
      <c r="G1320" s="4" t="s">
        <v>900</v>
      </c>
      <c r="H1320" s="70" t="s">
        <v>704</v>
      </c>
      <c r="I1320" s="20">
        <v>717073.73348099994</v>
      </c>
      <c r="J1320" s="20">
        <v>602629.33403699996</v>
      </c>
      <c r="K1320" s="20">
        <v>114444.39944399998</v>
      </c>
      <c r="L1320" s="20">
        <v>39393.053634000004</v>
      </c>
      <c r="M1320" s="20">
        <v>23957.796255000001</v>
      </c>
      <c r="N1320" s="20">
        <v>39501.268056000001</v>
      </c>
      <c r="O1320" s="153">
        <v>15543.471801</v>
      </c>
      <c r="P1320" s="21">
        <v>1850.413309642857</v>
      </c>
      <c r="Q1320" s="20">
        <v>75477.918445000003</v>
      </c>
      <c r="R1320" s="20">
        <v>13509.956367999999</v>
      </c>
      <c r="S1320" s="20">
        <v>102418.311699</v>
      </c>
      <c r="T1320" s="20">
        <v>298988.54928199999</v>
      </c>
      <c r="U1320" s="20">
        <v>405413.70567499998</v>
      </c>
      <c r="V1320" s="20">
        <v>123363.170738</v>
      </c>
      <c r="W1320" s="20">
        <v>140535.36801199999</v>
      </c>
      <c r="X1320" s="20">
        <v>161447.75483799999</v>
      </c>
      <c r="Y1320" s="20">
        <v>302908.443096</v>
      </c>
      <c r="Z1320" s="20">
        <v>102505.262579</v>
      </c>
      <c r="AA1320" s="21">
        <v>12203.007449880952</v>
      </c>
      <c r="AB1320" s="22">
        <v>0.15959920730666727</v>
      </c>
      <c r="AC1320" s="22">
        <v>2.1676253187444147E-2</v>
      </c>
      <c r="AD1320" s="23">
        <v>3.8339778807232605E-2</v>
      </c>
      <c r="AE1320" s="23">
        <v>0.15163584200392413</v>
      </c>
      <c r="AF1320" s="24">
        <v>1.6487855408552476</v>
      </c>
      <c r="AG1320" s="27">
        <v>-0.27122749847387362</v>
      </c>
      <c r="AH1320" s="27">
        <v>0.72877250152612638</v>
      </c>
      <c r="AI1320" s="27">
        <v>0.19169831505831056</v>
      </c>
      <c r="AJ1320" s="27">
        <v>-18.812411105220598</v>
      </c>
      <c r="AK1320" s="27">
        <v>7.9841806246436153</v>
      </c>
      <c r="AL1320" s="27">
        <v>53.077427783518061</v>
      </c>
      <c r="AM1320" s="27">
        <v>2.3983317595372871</v>
      </c>
      <c r="AN1320" s="23">
        <v>0.74715886230749839</v>
      </c>
      <c r="AO1320" s="23">
        <v>1.5750191821963626</v>
      </c>
      <c r="AP1320" s="23">
        <v>2.9550526038851013</v>
      </c>
      <c r="AQ1320" s="24">
        <v>52.800000000000004</v>
      </c>
      <c r="AR1320" s="65" t="s">
        <v>78</v>
      </c>
      <c r="AS1320" s="157">
        <v>0.2</v>
      </c>
    </row>
    <row r="1321" spans="1:45" ht="18" customHeight="1" x14ac:dyDescent="0.25">
      <c r="A1321" s="16">
        <v>1320</v>
      </c>
      <c r="B1321" s="149" t="s">
        <v>1629</v>
      </c>
      <c r="C1321" s="149" t="s">
        <v>691</v>
      </c>
      <c r="D1321" s="4">
        <v>1838.3669184999999</v>
      </c>
      <c r="E1321" s="151" t="s">
        <v>844</v>
      </c>
      <c r="F1321" s="151" t="s">
        <v>861</v>
      </c>
      <c r="G1321" s="4" t="s">
        <v>862</v>
      </c>
      <c r="H1321" s="70" t="s">
        <v>704</v>
      </c>
      <c r="I1321" s="20">
        <v>1078507.0445330001</v>
      </c>
      <c r="J1321" s="20">
        <v>615160.78763799998</v>
      </c>
      <c r="K1321" s="20">
        <v>463346.256895</v>
      </c>
      <c r="L1321" s="20">
        <v>324352.22831899999</v>
      </c>
      <c r="M1321" s="20">
        <v>9303.6329889999997</v>
      </c>
      <c r="N1321" s="20">
        <v>264604.64647599997</v>
      </c>
      <c r="O1321" s="153">
        <v>176107.41724099999</v>
      </c>
      <c r="P1321" s="21">
        <v>814.20027737493149</v>
      </c>
      <c r="Q1321" s="20">
        <v>48093.125377999997</v>
      </c>
      <c r="R1321" s="20">
        <v>151158.455842</v>
      </c>
      <c r="S1321" s="20">
        <v>1382567.4836240001</v>
      </c>
      <c r="T1321" s="20">
        <v>2058908.744802</v>
      </c>
      <c r="U1321" s="20">
        <v>4613753.5377559997</v>
      </c>
      <c r="V1321" s="20">
        <v>80685.604431999993</v>
      </c>
      <c r="W1321" s="20">
        <v>505056.58026900003</v>
      </c>
      <c r="X1321" s="20">
        <v>330069.27391699998</v>
      </c>
      <c r="Y1321" s="20">
        <v>2716867.2797309998</v>
      </c>
      <c r="Z1321" s="20">
        <v>1896886.2580250001</v>
      </c>
      <c r="AA1321" s="21">
        <v>8769.9049911061029</v>
      </c>
      <c r="AB1321" s="22">
        <v>0.42961820160908792</v>
      </c>
      <c r="AC1321" s="22">
        <v>0.16328814738271416</v>
      </c>
      <c r="AD1321" s="23">
        <v>3.8170096386781358E-2</v>
      </c>
      <c r="AE1321" s="23">
        <v>9.2840262032558296E-2</v>
      </c>
      <c r="AF1321" s="24">
        <v>28.441002218042243</v>
      </c>
      <c r="AG1321" s="27">
        <v>1.7374506889656318</v>
      </c>
      <c r="AH1321" s="27">
        <v>2.737450688965632</v>
      </c>
      <c r="AI1321" s="27">
        <v>2.6422274461511632</v>
      </c>
      <c r="AJ1321" s="27">
        <v>1.2290525854545267</v>
      </c>
      <c r="AK1321" s="27">
        <v>12.791033703943947</v>
      </c>
      <c r="AL1321" s="27">
        <v>7.1349435168901252</v>
      </c>
      <c r="AM1321" s="27">
        <v>0.52382459749896171</v>
      </c>
      <c r="AN1321" s="23">
        <v>0.58886268143668719</v>
      </c>
      <c r="AO1321" s="23">
        <v>0.17400583325468416</v>
      </c>
      <c r="AP1321" s="23">
        <v>1.4322773799625432</v>
      </c>
      <c r="AQ1321" s="24">
        <v>71.199999999999989</v>
      </c>
      <c r="AR1321" s="65" t="s">
        <v>68</v>
      </c>
      <c r="AS1321" s="157">
        <v>0.3</v>
      </c>
    </row>
    <row r="1322" spans="1:45" ht="18" customHeight="1" x14ac:dyDescent="0.25">
      <c r="A1322" s="16">
        <v>1321</v>
      </c>
      <c r="B1322" s="149" t="s">
        <v>1630</v>
      </c>
      <c r="C1322" s="149" t="s">
        <v>691</v>
      </c>
      <c r="D1322" s="4">
        <v>301.37799999999999</v>
      </c>
      <c r="E1322" s="151" t="s">
        <v>844</v>
      </c>
      <c r="F1322" s="151" t="s">
        <v>856</v>
      </c>
      <c r="G1322" s="4" t="s">
        <v>862</v>
      </c>
      <c r="H1322" s="70" t="s">
        <v>704</v>
      </c>
      <c r="I1322" s="20">
        <v>121822.004763</v>
      </c>
      <c r="J1322" s="20">
        <v>99094.661112000002</v>
      </c>
      <c r="K1322" s="20">
        <v>22727.343650999996</v>
      </c>
      <c r="L1322" s="20">
        <v>14645.62767</v>
      </c>
      <c r="M1322" s="20">
        <v>276.79208799999998</v>
      </c>
      <c r="N1322" s="20">
        <v>26355.182687999997</v>
      </c>
      <c r="O1322" s="153">
        <v>21102.857263000002</v>
      </c>
      <c r="P1322" s="21">
        <v>1463.4436382108183</v>
      </c>
      <c r="Q1322" s="20">
        <v>1562.3807710000001</v>
      </c>
      <c r="R1322" s="20">
        <v>14336.489616000001</v>
      </c>
      <c r="S1322" s="20">
        <v>162056.56035300001</v>
      </c>
      <c r="T1322" s="20">
        <v>29121.900614999999</v>
      </c>
      <c r="U1322" s="20">
        <v>243251.85942399999</v>
      </c>
      <c r="V1322" s="20">
        <v>2856.5419160000001</v>
      </c>
      <c r="W1322" s="20">
        <v>29808.171171999998</v>
      </c>
      <c r="X1322" s="20">
        <v>0</v>
      </c>
      <c r="Y1322" s="20">
        <v>40456.552254000002</v>
      </c>
      <c r="Z1322" s="20">
        <v>202795.30716999999</v>
      </c>
      <c r="AA1322" s="21">
        <v>14063.474838418862</v>
      </c>
      <c r="AB1322" s="22">
        <v>0.18656189163210016</v>
      </c>
      <c r="AC1322" s="22">
        <v>0.173226974092692</v>
      </c>
      <c r="AD1322" s="23">
        <v>8.6753117994533724E-2</v>
      </c>
      <c r="AE1322" s="23">
        <v>0.10405988953832064</v>
      </c>
      <c r="AF1322" s="24">
        <v>95.216531940754024</v>
      </c>
      <c r="AG1322" s="27">
        <v>4.436648877849513</v>
      </c>
      <c r="AH1322" s="27">
        <v>5.4366488778495139</v>
      </c>
      <c r="AI1322" s="27">
        <v>5.384234364997158</v>
      </c>
      <c r="AJ1322" s="27">
        <v>0.92116059422296581</v>
      </c>
      <c r="AK1322" s="27">
        <v>63.425422887517087</v>
      </c>
      <c r="AL1322" s="27">
        <v>8.4973384716885363</v>
      </c>
      <c r="AM1322" s="27">
        <v>4.1831749367433932</v>
      </c>
      <c r="AN1322" s="23">
        <v>0.16631549024865719</v>
      </c>
      <c r="AO1322" s="23">
        <v>0</v>
      </c>
      <c r="AP1322" s="23">
        <v>0.19949451897368581</v>
      </c>
      <c r="AQ1322" s="24">
        <v>85.6</v>
      </c>
      <c r="AR1322" s="65" t="s">
        <v>64</v>
      </c>
      <c r="AS1322" s="157">
        <v>0.5</v>
      </c>
    </row>
    <row r="1323" spans="1:45" ht="18" customHeight="1" x14ac:dyDescent="0.25">
      <c r="A1323" s="16">
        <v>1322</v>
      </c>
      <c r="B1323" s="149" t="s">
        <v>1631</v>
      </c>
      <c r="C1323" s="149" t="s">
        <v>691</v>
      </c>
      <c r="D1323" s="4">
        <v>24.133479999999999</v>
      </c>
      <c r="E1323" s="151" t="s">
        <v>844</v>
      </c>
      <c r="F1323" s="151" t="s">
        <v>856</v>
      </c>
      <c r="G1323" s="4" t="s">
        <v>862</v>
      </c>
      <c r="H1323" s="70" t="s">
        <v>704</v>
      </c>
      <c r="I1323" s="20">
        <v>117992.284136</v>
      </c>
      <c r="J1323" s="20">
        <v>109257.799136</v>
      </c>
      <c r="K1323" s="20">
        <v>8734.4850000000024</v>
      </c>
      <c r="L1323" s="20">
        <v>4380.0076230000004</v>
      </c>
      <c r="M1323" s="20">
        <v>218.194457</v>
      </c>
      <c r="N1323" s="20">
        <v>4701.7011619999994</v>
      </c>
      <c r="O1323" s="153">
        <v>3524.981914</v>
      </c>
      <c r="P1323" s="21">
        <v>817.94663340720024</v>
      </c>
      <c r="Q1323" s="20">
        <v>9.0852869999999992</v>
      </c>
      <c r="R1323" s="20">
        <v>16314.211687000001</v>
      </c>
      <c r="S1323" s="20">
        <v>28787.386929</v>
      </c>
      <c r="T1323" s="20">
        <v>41575.331722000003</v>
      </c>
      <c r="U1323" s="20">
        <v>73456.688689000002</v>
      </c>
      <c r="V1323" s="20">
        <v>2100</v>
      </c>
      <c r="W1323" s="20">
        <v>23279.583068</v>
      </c>
      <c r="X1323" s="20">
        <v>0</v>
      </c>
      <c r="Y1323" s="20">
        <v>23279.583068</v>
      </c>
      <c r="Z1323" s="20">
        <v>50177.105621000002</v>
      </c>
      <c r="AA1323" s="21">
        <v>11643.235516701279</v>
      </c>
      <c r="AB1323" s="22">
        <v>7.402589977775563E-2</v>
      </c>
      <c r="AC1323" s="22">
        <v>2.9874681550677018E-2</v>
      </c>
      <c r="AD1323" s="23">
        <v>4.7987215009432614E-2</v>
      </c>
      <c r="AE1323" s="23">
        <v>7.0250802041573579E-2</v>
      </c>
      <c r="AF1323" s="24">
        <v>21.548215415939733</v>
      </c>
      <c r="AG1323" s="27">
        <v>0.23659375019353335</v>
      </c>
      <c r="AH1323" s="27">
        <v>1.2365937501935333</v>
      </c>
      <c r="AI1323" s="27">
        <v>1.2362034817349676</v>
      </c>
      <c r="AJ1323" s="27">
        <v>21.422746182282761</v>
      </c>
      <c r="AK1323" s="27">
        <v>12025.795017372595</v>
      </c>
      <c r="AL1323" s="27">
        <v>7.2324845600736136</v>
      </c>
      <c r="AM1323" s="27">
        <v>2.8380359037174729</v>
      </c>
      <c r="AN1323" s="23">
        <v>0.31691577014260475</v>
      </c>
      <c r="AO1323" s="23">
        <v>0</v>
      </c>
      <c r="AP1323" s="23">
        <v>0.46394830430906886</v>
      </c>
      <c r="AQ1323" s="24">
        <v>74.800000000000011</v>
      </c>
      <c r="AR1323" s="65" t="s">
        <v>68</v>
      </c>
      <c r="AS1323" s="157">
        <v>0.3</v>
      </c>
    </row>
    <row r="1324" spans="1:45" ht="18" customHeight="1" x14ac:dyDescent="0.25">
      <c r="A1324" s="16">
        <v>1323</v>
      </c>
      <c r="B1324" s="149" t="s">
        <v>1632</v>
      </c>
      <c r="C1324" s="149" t="s">
        <v>691</v>
      </c>
      <c r="D1324" s="4">
        <v>70.2</v>
      </c>
      <c r="E1324" s="151" t="s">
        <v>844</v>
      </c>
      <c r="F1324" s="151" t="s">
        <v>845</v>
      </c>
      <c r="G1324" s="4" t="s">
        <v>904</v>
      </c>
      <c r="H1324" s="70" t="s">
        <v>704</v>
      </c>
      <c r="I1324" s="20">
        <v>154776.07274</v>
      </c>
      <c r="J1324" s="20">
        <v>126059.260628</v>
      </c>
      <c r="K1324" s="20">
        <v>28716.812111999996</v>
      </c>
      <c r="L1324" s="20">
        <v>-287200.92351200001</v>
      </c>
      <c r="M1324" s="20">
        <v>94183.631810000006</v>
      </c>
      <c r="N1324" s="20">
        <v>-293361.59803300002</v>
      </c>
      <c r="O1324" s="153">
        <v>-382862.34411200002</v>
      </c>
      <c r="P1324" s="21">
        <v>-14180.086818962964</v>
      </c>
      <c r="Q1324" s="20">
        <v>417948.25433999998</v>
      </c>
      <c r="R1324" s="20">
        <v>46483.676445999998</v>
      </c>
      <c r="S1324" s="20">
        <v>962995.13927100005</v>
      </c>
      <c r="T1324" s="20">
        <v>104126.84673799999</v>
      </c>
      <c r="U1324" s="20">
        <v>1470926.641171</v>
      </c>
      <c r="V1324" s="20">
        <v>300194.66341400001</v>
      </c>
      <c r="W1324" s="20">
        <v>1524685.1896589999</v>
      </c>
      <c r="X1324" s="20">
        <v>600</v>
      </c>
      <c r="Y1324" s="20">
        <v>2055913.7960020001</v>
      </c>
      <c r="Z1324" s="20">
        <v>-584987.15483100002</v>
      </c>
      <c r="AA1324" s="21">
        <v>-21666.190919666667</v>
      </c>
      <c r="AB1324" s="22">
        <v>0.1855378005374243</v>
      </c>
      <c r="AC1324" s="22">
        <v>-2.4736533065750406</v>
      </c>
      <c r="AD1324" s="23">
        <v>-0.26028649790937536</v>
      </c>
      <c r="AE1324" s="23">
        <v>0.65447991626860103</v>
      </c>
      <c r="AF1324" s="24">
        <v>-3.1147832420054562</v>
      </c>
      <c r="AG1324" s="27">
        <v>-0.36839739389980131</v>
      </c>
      <c r="AH1324" s="27">
        <v>0.63160260610019869</v>
      </c>
      <c r="AI1324" s="27">
        <v>0.35748158939807195</v>
      </c>
      <c r="AJ1324" s="27">
        <v>-0.27555423606504154</v>
      </c>
      <c r="AK1324" s="27">
        <v>0.30161451643592957</v>
      </c>
      <c r="AL1324" s="27">
        <v>3.32968656039509</v>
      </c>
      <c r="AM1324" s="27">
        <v>1.4864185134640797</v>
      </c>
      <c r="AN1324" s="23">
        <v>1.3976997482113001</v>
      </c>
      <c r="AO1324" s="23">
        <v>-1.0256635467035804E-3</v>
      </c>
      <c r="AP1324" s="23">
        <v>-3.5144597262070545</v>
      </c>
      <c r="AQ1324" s="24">
        <v>37.6</v>
      </c>
      <c r="AR1324" s="65" t="s">
        <v>80</v>
      </c>
      <c r="AS1324" s="157">
        <v>0</v>
      </c>
    </row>
    <row r="1325" spans="1:45" ht="18" customHeight="1" x14ac:dyDescent="0.25">
      <c r="A1325" s="16">
        <v>1324</v>
      </c>
      <c r="B1325" s="149" t="s">
        <v>1633</v>
      </c>
      <c r="C1325" s="149" t="s">
        <v>691</v>
      </c>
      <c r="D1325" s="4">
        <v>34.4</v>
      </c>
      <c r="E1325" s="151" t="s">
        <v>844</v>
      </c>
      <c r="F1325" s="151" t="s">
        <v>856</v>
      </c>
      <c r="G1325" s="4" t="s">
        <v>862</v>
      </c>
      <c r="H1325" s="70" t="s">
        <v>704</v>
      </c>
      <c r="I1325" s="20">
        <v>201822.66053699999</v>
      </c>
      <c r="J1325" s="20">
        <v>179075.69323500001</v>
      </c>
      <c r="K1325" s="20">
        <v>22746.967302000001</v>
      </c>
      <c r="L1325" s="20">
        <v>2370.9232820000002</v>
      </c>
      <c r="M1325" s="20">
        <v>3917.895516</v>
      </c>
      <c r="N1325" s="20">
        <v>5882.7773630000002</v>
      </c>
      <c r="O1325" s="153">
        <v>1487.530274</v>
      </c>
      <c r="P1325" s="21">
        <v>864.84318255813957</v>
      </c>
      <c r="Q1325" s="20">
        <v>167.11857599999999</v>
      </c>
      <c r="R1325" s="20">
        <v>36864.129606000002</v>
      </c>
      <c r="S1325" s="20">
        <v>44086.615661999997</v>
      </c>
      <c r="T1325" s="20">
        <v>15126.435675999999</v>
      </c>
      <c r="U1325" s="20">
        <v>69920.532529999997</v>
      </c>
      <c r="V1325" s="20">
        <v>4250</v>
      </c>
      <c r="W1325" s="20">
        <v>10717.452636</v>
      </c>
      <c r="X1325" s="20">
        <v>3765.04</v>
      </c>
      <c r="Y1325" s="20">
        <v>40300.459157999998</v>
      </c>
      <c r="Z1325" s="20">
        <v>29620.073371999999</v>
      </c>
      <c r="AA1325" s="21">
        <v>17220.972890697674</v>
      </c>
      <c r="AB1325" s="22">
        <v>0.11270769715093423</v>
      </c>
      <c r="AC1325" s="22">
        <v>7.3704819371722243E-3</v>
      </c>
      <c r="AD1325" s="23">
        <v>2.1274584448591871E-2</v>
      </c>
      <c r="AE1325" s="23">
        <v>5.0220343998410542E-2</v>
      </c>
      <c r="AF1325" s="24">
        <v>1.5015146113457509</v>
      </c>
      <c r="AG1325" s="27">
        <v>3.1135349191012738</v>
      </c>
      <c r="AH1325" s="27">
        <v>4.1135349191012738</v>
      </c>
      <c r="AI1325" s="27">
        <v>4.0979417943471095</v>
      </c>
      <c r="AJ1325" s="27">
        <v>6.0481786846061247</v>
      </c>
      <c r="AK1325" s="27">
        <v>1071.5487022519867</v>
      </c>
      <c r="AL1325" s="27">
        <v>5.4747708054973678</v>
      </c>
      <c r="AM1325" s="27">
        <v>13.342380509191411</v>
      </c>
      <c r="AN1325" s="23">
        <v>0.57637517478444178</v>
      </c>
      <c r="AO1325" s="23">
        <v>0.12711109634046724</v>
      </c>
      <c r="AP1325" s="23">
        <v>1.3605793156507242</v>
      </c>
      <c r="AQ1325" s="24">
        <v>71.2</v>
      </c>
      <c r="AR1325" s="65" t="s">
        <v>68</v>
      </c>
      <c r="AS1325" s="157">
        <v>0.3</v>
      </c>
    </row>
    <row r="1326" spans="1:45" ht="18" customHeight="1" x14ac:dyDescent="0.25">
      <c r="A1326" s="16">
        <v>1325</v>
      </c>
      <c r="B1326" s="149" t="s">
        <v>1634</v>
      </c>
      <c r="C1326" s="149" t="s">
        <v>691</v>
      </c>
      <c r="D1326" s="4">
        <v>1400</v>
      </c>
      <c r="E1326" s="151" t="s">
        <v>795</v>
      </c>
      <c r="F1326" s="151" t="s">
        <v>852</v>
      </c>
      <c r="G1326" s="4" t="s">
        <v>850</v>
      </c>
      <c r="H1326" s="70" t="s">
        <v>704</v>
      </c>
      <c r="I1326" s="20">
        <v>202784.78766599999</v>
      </c>
      <c r="J1326" s="20">
        <v>110067.790123</v>
      </c>
      <c r="K1326" s="20">
        <v>92716.997543000005</v>
      </c>
      <c r="L1326" s="20">
        <v>7463.5379700000003</v>
      </c>
      <c r="M1326" s="20">
        <v>146.67482200000001</v>
      </c>
      <c r="N1326" s="20">
        <v>80475.664225</v>
      </c>
      <c r="O1326" s="153">
        <v>72135.178232999999</v>
      </c>
      <c r="P1326" s="21">
        <v>721.35178232999999</v>
      </c>
      <c r="Q1326" s="20">
        <v>828.88735299999996</v>
      </c>
      <c r="R1326" s="20">
        <v>437238.90555600001</v>
      </c>
      <c r="S1326" s="20">
        <v>631364.21228400001</v>
      </c>
      <c r="T1326" s="20">
        <v>585660.41363299999</v>
      </c>
      <c r="U1326" s="20">
        <v>2372964.2041480001</v>
      </c>
      <c r="V1326" s="20">
        <v>0</v>
      </c>
      <c r="W1326" s="20">
        <v>84586.501854999995</v>
      </c>
      <c r="X1326" s="20">
        <v>0</v>
      </c>
      <c r="Y1326" s="20">
        <v>196153.409388</v>
      </c>
      <c r="Z1326" s="20">
        <v>2176810.79476</v>
      </c>
      <c r="AA1326" s="21">
        <v>21768.107947600001</v>
      </c>
      <c r="AB1326" s="22">
        <v>0.45721870269534742</v>
      </c>
      <c r="AC1326" s="22">
        <v>0.35572282843923886</v>
      </c>
      <c r="AD1326" s="23">
        <v>3.0398763751642743E-2</v>
      </c>
      <c r="AE1326" s="23">
        <v>3.3138010159928996E-2</v>
      </c>
      <c r="AF1326" s="24">
        <v>548.66720223461391</v>
      </c>
      <c r="AG1326" s="27">
        <v>6.4641248714398678</v>
      </c>
      <c r="AH1326" s="27">
        <v>7.4641248714398678</v>
      </c>
      <c r="AI1326" s="27">
        <v>7.4543255850901273</v>
      </c>
      <c r="AJ1326" s="27">
        <v>0.37087244742821673</v>
      </c>
      <c r="AK1326" s="27">
        <v>132.78980518236958</v>
      </c>
      <c r="AL1326" s="27">
        <v>0.46378486701254457</v>
      </c>
      <c r="AM1326" s="27">
        <v>0.3462497770816958</v>
      </c>
      <c r="AN1326" s="23">
        <v>8.2661764996336221E-2</v>
      </c>
      <c r="AO1326" s="23">
        <v>0</v>
      </c>
      <c r="AP1326" s="23">
        <v>9.0110454183789782E-2</v>
      </c>
      <c r="AQ1326" s="24">
        <v>80.8</v>
      </c>
      <c r="AR1326" s="65" t="s">
        <v>64</v>
      </c>
      <c r="AS1326" s="157">
        <v>0.5</v>
      </c>
    </row>
    <row r="1327" spans="1:45" ht="18" customHeight="1" x14ac:dyDescent="0.25">
      <c r="A1327" s="16">
        <v>1326</v>
      </c>
      <c r="B1327" s="149" t="s">
        <v>1635</v>
      </c>
      <c r="C1327" s="149" t="s">
        <v>691</v>
      </c>
      <c r="D1327" s="4">
        <v>59</v>
      </c>
      <c r="E1327" s="151" t="s">
        <v>844</v>
      </c>
      <c r="F1327" s="151" t="s">
        <v>845</v>
      </c>
      <c r="G1327" s="4" t="s">
        <v>904</v>
      </c>
      <c r="H1327" s="70" t="s">
        <v>704</v>
      </c>
      <c r="I1327" s="20">
        <v>229634.21505</v>
      </c>
      <c r="J1327" s="20">
        <v>178358.14308800001</v>
      </c>
      <c r="K1327" s="20">
        <v>51276.071962000002</v>
      </c>
      <c r="L1327" s="20">
        <v>37216.707249999999</v>
      </c>
      <c r="M1327" s="20">
        <v>25704.095723999999</v>
      </c>
      <c r="N1327" s="20">
        <v>42146.642341999999</v>
      </c>
      <c r="O1327" s="153">
        <v>13501.028456</v>
      </c>
      <c r="P1327" s="21">
        <v>1350.1028455999999</v>
      </c>
      <c r="Q1327" s="20">
        <v>73334.843588000003</v>
      </c>
      <c r="R1327" s="20">
        <v>91612.431368999998</v>
      </c>
      <c r="S1327" s="20">
        <v>238175.40117</v>
      </c>
      <c r="T1327" s="20">
        <v>370087.281021</v>
      </c>
      <c r="U1327" s="20">
        <v>659486.628822</v>
      </c>
      <c r="V1327" s="20">
        <v>85142.298572</v>
      </c>
      <c r="W1327" s="20">
        <v>188230.064663</v>
      </c>
      <c r="X1327" s="20">
        <v>238832.09686799999</v>
      </c>
      <c r="Y1327" s="20">
        <v>444062.16153099999</v>
      </c>
      <c r="Z1327" s="20">
        <v>215424.46729100001</v>
      </c>
      <c r="AA1327" s="21">
        <v>21542.4467291</v>
      </c>
      <c r="AB1327" s="22">
        <v>0.22329456414339333</v>
      </c>
      <c r="AC1327" s="22">
        <v>5.8793627304451639E-2</v>
      </c>
      <c r="AD1327" s="23">
        <v>2.0472027583206726E-2</v>
      </c>
      <c r="AE1327" s="23">
        <v>6.2671750455172398E-2</v>
      </c>
      <c r="AF1327" s="24">
        <v>1.6396858615278007</v>
      </c>
      <c r="AG1327" s="27">
        <v>0.26534197178553937</v>
      </c>
      <c r="AH1327" s="27">
        <v>1.2653419717855394</v>
      </c>
      <c r="AI1327" s="27">
        <v>0.87573979149996195</v>
      </c>
      <c r="AJ1327" s="27">
        <v>4.597710839686024</v>
      </c>
      <c r="AK1327" s="27">
        <v>2.4321064089265376</v>
      </c>
      <c r="AL1327" s="27">
        <v>2.5065835675190264</v>
      </c>
      <c r="AM1327" s="27">
        <v>0.62048664416805444</v>
      </c>
      <c r="AN1327" s="23">
        <v>0.67334520841491607</v>
      </c>
      <c r="AO1327" s="23">
        <v>1.1086581755143925</v>
      </c>
      <c r="AP1327" s="23">
        <v>2.0613357763635607</v>
      </c>
      <c r="AQ1327" s="24">
        <v>61.599999999999994</v>
      </c>
      <c r="AR1327" s="65" t="s">
        <v>73</v>
      </c>
      <c r="AS1327" s="157">
        <v>0.3</v>
      </c>
    </row>
    <row r="1328" spans="1:45" ht="18" customHeight="1" x14ac:dyDescent="0.25">
      <c r="A1328" s="16">
        <v>1327</v>
      </c>
      <c r="B1328" s="149" t="s">
        <v>1636</v>
      </c>
      <c r="C1328" s="149" t="s">
        <v>691</v>
      </c>
      <c r="D1328" s="4">
        <v>7105.0592655000009</v>
      </c>
      <c r="E1328" s="151" t="s">
        <v>795</v>
      </c>
      <c r="F1328" s="151" t="s">
        <v>851</v>
      </c>
      <c r="G1328" s="4" t="s">
        <v>850</v>
      </c>
      <c r="H1328" s="70" t="s">
        <v>704</v>
      </c>
      <c r="I1328" s="20">
        <v>3239457.4168400001</v>
      </c>
      <c r="J1328" s="20">
        <v>2859657.5743</v>
      </c>
      <c r="K1328" s="20">
        <v>379799.84253999975</v>
      </c>
      <c r="L1328" s="20">
        <v>261469.58037899999</v>
      </c>
      <c r="M1328" s="20">
        <v>5578.6215220000004</v>
      </c>
      <c r="N1328" s="20">
        <v>327443.76115199999</v>
      </c>
      <c r="O1328" s="153">
        <v>218575.73001299999</v>
      </c>
      <c r="P1328" s="21">
        <v>3165.5531330399008</v>
      </c>
      <c r="Q1328" s="20">
        <v>332136.259173</v>
      </c>
      <c r="R1328" s="20">
        <v>488047.697185</v>
      </c>
      <c r="S1328" s="20">
        <v>5517596.1340600001</v>
      </c>
      <c r="T1328" s="20">
        <v>2541038.1657770001</v>
      </c>
      <c r="U1328" s="20">
        <v>10738929.415482</v>
      </c>
      <c r="V1328" s="20">
        <v>212450.280876</v>
      </c>
      <c r="W1328" s="20">
        <v>3131840.174751</v>
      </c>
      <c r="X1328" s="20">
        <v>100400.33211800001</v>
      </c>
      <c r="Y1328" s="20">
        <v>9375000.3889630008</v>
      </c>
      <c r="Z1328" s="20">
        <v>1363929.0265190001</v>
      </c>
      <c r="AA1328" s="21">
        <v>19753.290097141569</v>
      </c>
      <c r="AB1328" s="22">
        <v>0.1172418073982537</v>
      </c>
      <c r="AC1328" s="22">
        <v>6.7472944350728495E-2</v>
      </c>
      <c r="AD1328" s="23">
        <v>2.0353586615243582E-2</v>
      </c>
      <c r="AE1328" s="23">
        <v>0.16025447494936435</v>
      </c>
      <c r="AF1328" s="24">
        <v>58.696177874889713</v>
      </c>
      <c r="AG1328" s="27">
        <v>0.76177449237130435</v>
      </c>
      <c r="AH1328" s="27">
        <v>1.7617744923713043</v>
      </c>
      <c r="AI1328" s="27">
        <v>1.6557230208272919</v>
      </c>
      <c r="AJ1328" s="27">
        <v>1.3578326836824761</v>
      </c>
      <c r="AK1328" s="27">
        <v>8.6098927633507447</v>
      </c>
      <c r="AL1328" s="27">
        <v>6.6375836532470043</v>
      </c>
      <c r="AM1328" s="27">
        <v>1.2748558681523923</v>
      </c>
      <c r="AN1328" s="23">
        <v>0.87299208573317721</v>
      </c>
      <c r="AO1328" s="23">
        <v>7.3611111843730079E-2</v>
      </c>
      <c r="AP1328" s="23">
        <v>6.8735250930832823</v>
      </c>
      <c r="AQ1328" s="24">
        <v>73.599999999999994</v>
      </c>
      <c r="AR1328" s="65" t="s">
        <v>68</v>
      </c>
      <c r="AS1328" s="157">
        <v>0.3</v>
      </c>
    </row>
    <row r="1329" spans="1:45" ht="18" customHeight="1" x14ac:dyDescent="0.25">
      <c r="A1329" s="16">
        <v>1328</v>
      </c>
      <c r="B1329" s="149" t="s">
        <v>1637</v>
      </c>
      <c r="C1329" s="149" t="s">
        <v>691</v>
      </c>
      <c r="D1329" s="4">
        <v>111.457838</v>
      </c>
      <c r="E1329" s="151" t="s">
        <v>848</v>
      </c>
      <c r="F1329" s="151" t="s">
        <v>885</v>
      </c>
      <c r="G1329" s="4" t="s">
        <v>882</v>
      </c>
      <c r="H1329" s="70" t="s">
        <v>704</v>
      </c>
      <c r="I1329" s="20">
        <v>194420.895169</v>
      </c>
      <c r="J1329" s="20">
        <v>149616.882518</v>
      </c>
      <c r="K1329" s="20">
        <v>44804.012650999997</v>
      </c>
      <c r="L1329" s="20">
        <v>28822.419233000001</v>
      </c>
      <c r="M1329" s="20">
        <v>1789.0730229999999</v>
      </c>
      <c r="N1329" s="20">
        <v>29111.18534</v>
      </c>
      <c r="O1329" s="153">
        <v>25752.260343999998</v>
      </c>
      <c r="P1329" s="21">
        <v>8548.8257248269965</v>
      </c>
      <c r="Q1329" s="20">
        <v>48603.973718000001</v>
      </c>
      <c r="R1329" s="20">
        <v>98681.975544000001</v>
      </c>
      <c r="S1329" s="20">
        <v>159165.77235099999</v>
      </c>
      <c r="T1329" s="20">
        <v>42376.919470000001</v>
      </c>
      <c r="U1329" s="20">
        <v>218139.75767299999</v>
      </c>
      <c r="V1329" s="20">
        <v>29797.569457000001</v>
      </c>
      <c r="W1329" s="20">
        <v>61149.539805</v>
      </c>
      <c r="X1329" s="20">
        <v>96</v>
      </c>
      <c r="Y1329" s="20">
        <v>61245.539805</v>
      </c>
      <c r="Z1329" s="20">
        <v>156894.21786800001</v>
      </c>
      <c r="AA1329" s="21">
        <v>52083.246591558687</v>
      </c>
      <c r="AB1329" s="22">
        <v>0.23044854624321215</v>
      </c>
      <c r="AC1329" s="22">
        <v>0.13245623790392949</v>
      </c>
      <c r="AD1329" s="23">
        <v>0.11805395136912017</v>
      </c>
      <c r="AE1329" s="23">
        <v>0.16413772727855513</v>
      </c>
      <c r="AF1329" s="24">
        <v>16.271658543699367</v>
      </c>
      <c r="AG1329" s="27">
        <v>1.6028940341753073</v>
      </c>
      <c r="AH1329" s="27">
        <v>2.6028940341753075</v>
      </c>
      <c r="AI1329" s="27">
        <v>1.8080561028843543</v>
      </c>
      <c r="AJ1329" s="27">
        <v>1.9835581323507445</v>
      </c>
      <c r="AK1329" s="27">
        <v>3.0782849852169774</v>
      </c>
      <c r="AL1329" s="27">
        <v>1.9701763579136318</v>
      </c>
      <c r="AM1329" s="27">
        <v>4.5878959018396053</v>
      </c>
      <c r="AN1329" s="23">
        <v>0.2807628488191935</v>
      </c>
      <c r="AO1329" s="23">
        <v>6.1187723361971053E-4</v>
      </c>
      <c r="AP1329" s="23">
        <v>0.39036199445238817</v>
      </c>
      <c r="AQ1329" s="24">
        <v>82.4</v>
      </c>
      <c r="AR1329" s="65" t="s">
        <v>64</v>
      </c>
      <c r="AS1329" s="157">
        <v>0.5</v>
      </c>
    </row>
    <row r="1330" spans="1:45" ht="18" customHeight="1" x14ac:dyDescent="0.25">
      <c r="A1330" s="16">
        <v>1329</v>
      </c>
      <c r="B1330" s="149" t="s">
        <v>1638</v>
      </c>
      <c r="C1330" s="149" t="s">
        <v>691</v>
      </c>
      <c r="D1330" s="4">
        <v>2877.0375168</v>
      </c>
      <c r="E1330" s="151" t="s">
        <v>844</v>
      </c>
      <c r="F1330" s="151" t="s">
        <v>845</v>
      </c>
      <c r="G1330" s="4" t="s">
        <v>904</v>
      </c>
      <c r="H1330" s="70" t="s">
        <v>704</v>
      </c>
      <c r="I1330" s="20" t="e">
        <v>#N/A</v>
      </c>
      <c r="J1330" s="20" t="e">
        <v>#N/A</v>
      </c>
      <c r="K1330" s="20" t="e">
        <v>#N/A</v>
      </c>
      <c r="L1330" s="20" t="e">
        <v>#N/A</v>
      </c>
      <c r="M1330" s="20" t="e">
        <v>#N/A</v>
      </c>
      <c r="N1330" s="20" t="e">
        <v>#N/A</v>
      </c>
      <c r="O1330" s="153" t="e">
        <v>#N/A</v>
      </c>
      <c r="P1330" s="21" t="e">
        <v>#N/A</v>
      </c>
      <c r="Q1330" s="20">
        <v>2859024.3041360001</v>
      </c>
      <c r="R1330" s="20">
        <v>7252461.5596099999</v>
      </c>
      <c r="S1330" s="20">
        <v>13256686.548645001</v>
      </c>
      <c r="T1330" s="20">
        <v>10615498.349602001</v>
      </c>
      <c r="U1330" s="20">
        <v>28687768.140425999</v>
      </c>
      <c r="V1330" s="20">
        <v>6299856.7150619999</v>
      </c>
      <c r="W1330" s="20">
        <v>13327167.956292</v>
      </c>
      <c r="X1330" s="20">
        <v>7403622.697377</v>
      </c>
      <c r="Y1330" s="20">
        <v>21150656.995917</v>
      </c>
      <c r="Z1330" s="20">
        <v>7537111.1445089998</v>
      </c>
      <c r="AA1330" s="21">
        <v>16766.382448328313</v>
      </c>
      <c r="AB1330" s="22" t="e">
        <v>#N/A</v>
      </c>
      <c r="AC1330" s="22" t="e">
        <v>#N/A</v>
      </c>
      <c r="AD1330" s="23" t="e">
        <v>#N/A</v>
      </c>
      <c r="AE1330" s="23" t="e">
        <v>#N/A</v>
      </c>
      <c r="AF1330" s="24" t="e">
        <v>#N/A</v>
      </c>
      <c r="AG1330" s="27">
        <v>-5.2885510168514983E-3</v>
      </c>
      <c r="AH1330" s="27">
        <v>0.99471144898314845</v>
      </c>
      <c r="AI1330" s="27">
        <v>0.78018542863790308</v>
      </c>
      <c r="AJ1330" s="27" t="e">
        <v>#N/A</v>
      </c>
      <c r="AK1330" s="27" t="e">
        <v>#N/A</v>
      </c>
      <c r="AL1330" s="27" t="e">
        <v>#N/A</v>
      </c>
      <c r="AM1330" s="27" t="e">
        <v>#N/A</v>
      </c>
      <c r="AN1330" s="23">
        <v>0.73727091255008048</v>
      </c>
      <c r="AO1330" s="23">
        <v>0.98228917624105228</v>
      </c>
      <c r="AP1330" s="23">
        <v>2.8062020833175394</v>
      </c>
      <c r="AQ1330" s="24" t="e">
        <v>#N/A</v>
      </c>
      <c r="AR1330" s="65" t="e">
        <v>#N/A</v>
      </c>
      <c r="AS1330" s="157" t="e">
        <v>#N/A</v>
      </c>
    </row>
    <row r="1331" spans="1:45" ht="18" customHeight="1" x14ac:dyDescent="0.25">
      <c r="A1331" s="16">
        <v>1330</v>
      </c>
      <c r="B1331" s="149" t="s">
        <v>1639</v>
      </c>
      <c r="C1331" s="149" t="s">
        <v>691</v>
      </c>
      <c r="D1331" s="4">
        <v>7</v>
      </c>
      <c r="E1331" s="151" t="s">
        <v>844</v>
      </c>
      <c r="F1331" s="151" t="s">
        <v>845</v>
      </c>
      <c r="G1331" s="4" t="s">
        <v>904</v>
      </c>
      <c r="H1331" s="70" t="s">
        <v>704</v>
      </c>
      <c r="I1331" s="20">
        <v>1686.4391820000001</v>
      </c>
      <c r="J1331" s="20">
        <v>2266.8459939999998</v>
      </c>
      <c r="K1331" s="20">
        <v>-580.40681200000017</v>
      </c>
      <c r="L1331" s="20">
        <v>-1159.096992</v>
      </c>
      <c r="M1331" s="20">
        <v>50.723999999999997</v>
      </c>
      <c r="N1331" s="20">
        <v>-3527.1362259999996</v>
      </c>
      <c r="O1331" s="153">
        <v>-3577.8602259999998</v>
      </c>
      <c r="P1331" s="21">
        <v>-715.57204520000005</v>
      </c>
      <c r="Q1331" s="20">
        <v>282.67909100000003</v>
      </c>
      <c r="R1331" s="20">
        <v>21998.479683000001</v>
      </c>
      <c r="S1331" s="20">
        <v>27553.040859000001</v>
      </c>
      <c r="T1331" s="20">
        <v>701.42092600000001</v>
      </c>
      <c r="U1331" s="20">
        <v>39334.655104999998</v>
      </c>
      <c r="V1331" s="20">
        <v>310</v>
      </c>
      <c r="W1331" s="20">
        <v>34706.127535</v>
      </c>
      <c r="X1331" s="20">
        <v>0</v>
      </c>
      <c r="Y1331" s="20">
        <v>34706.127535</v>
      </c>
      <c r="Z1331" s="20">
        <v>4628.5275700000002</v>
      </c>
      <c r="AA1331" s="21">
        <v>925.70551399999999</v>
      </c>
      <c r="AB1331" s="22">
        <v>-0.34416112848592495</v>
      </c>
      <c r="AC1331" s="22">
        <v>-2.1215471415677767</v>
      </c>
      <c r="AD1331" s="23">
        <v>-9.0959491482746027E-2</v>
      </c>
      <c r="AE1331" s="23">
        <v>-0.77300181794099143</v>
      </c>
      <c r="AF1331" s="24">
        <v>-69.535845477486006</v>
      </c>
      <c r="AG1331" s="27">
        <v>-0.2061044312358486</v>
      </c>
      <c r="AH1331" s="27">
        <v>0.79389556876415135</v>
      </c>
      <c r="AI1331" s="27">
        <v>0.78575063554695712</v>
      </c>
      <c r="AJ1331" s="27">
        <v>-0.23576383991799407</v>
      </c>
      <c r="AK1331" s="27">
        <v>8.0191498634753984</v>
      </c>
      <c r="AL1331" s="27">
        <v>7.6661624180476784E-2</v>
      </c>
      <c r="AM1331" s="27">
        <v>2.4043183194109612</v>
      </c>
      <c r="AN1331" s="23">
        <v>0.88232952449577606</v>
      </c>
      <c r="AO1331" s="23">
        <v>0</v>
      </c>
      <c r="AP1331" s="23">
        <v>7.4983084815026819</v>
      </c>
      <c r="AQ1331" s="24">
        <v>46.4</v>
      </c>
      <c r="AR1331" s="65" t="s">
        <v>78</v>
      </c>
      <c r="AS1331" s="157">
        <v>0.2</v>
      </c>
    </row>
    <row r="1332" spans="1:45" ht="18" customHeight="1" x14ac:dyDescent="0.25">
      <c r="A1332" s="16">
        <v>1331</v>
      </c>
      <c r="B1332" s="149" t="s">
        <v>1640</v>
      </c>
      <c r="C1332" s="149" t="s">
        <v>691</v>
      </c>
      <c r="D1332" s="4">
        <v>729.30000000000007</v>
      </c>
      <c r="E1332" s="151" t="s">
        <v>833</v>
      </c>
      <c r="F1332" s="151" t="s">
        <v>835</v>
      </c>
      <c r="G1332" s="4" t="s">
        <v>836</v>
      </c>
      <c r="H1332" s="70" t="s">
        <v>704</v>
      </c>
      <c r="I1332" s="20">
        <v>1788781.438758</v>
      </c>
      <c r="J1332" s="20">
        <v>1456940.2534680001</v>
      </c>
      <c r="K1332" s="20">
        <v>331841.18529000011</v>
      </c>
      <c r="L1332" s="20">
        <v>137040.23696099999</v>
      </c>
      <c r="M1332" s="20">
        <v>2086.658171</v>
      </c>
      <c r="N1332" s="20">
        <v>136905.09999399999</v>
      </c>
      <c r="O1332" s="153">
        <v>107854.75345800001</v>
      </c>
      <c r="P1332" s="21">
        <v>3268.3258623636366</v>
      </c>
      <c r="Q1332" s="20">
        <v>296408.50068499998</v>
      </c>
      <c r="R1332" s="20">
        <v>31278.035097</v>
      </c>
      <c r="S1332" s="20">
        <v>365946.75605700002</v>
      </c>
      <c r="T1332" s="20">
        <v>135512.231998</v>
      </c>
      <c r="U1332" s="20">
        <v>584454.05745199998</v>
      </c>
      <c r="V1332" s="20">
        <v>25835.766919999998</v>
      </c>
      <c r="W1332" s="20">
        <v>174889.73323400001</v>
      </c>
      <c r="X1332" s="20">
        <v>0</v>
      </c>
      <c r="Y1332" s="20">
        <v>174889.73323400001</v>
      </c>
      <c r="Z1332" s="20">
        <v>409564.32421799999</v>
      </c>
      <c r="AA1332" s="21">
        <v>12411.040127818182</v>
      </c>
      <c r="AB1332" s="22">
        <v>0.18551242656028819</v>
      </c>
      <c r="AC1332" s="22">
        <v>6.0295098730947544E-2</v>
      </c>
      <c r="AD1332" s="23">
        <v>0.18453931850213548</v>
      </c>
      <c r="AE1332" s="23">
        <v>0.26334020587347801</v>
      </c>
      <c r="AF1332" s="24">
        <v>65.60973996444767</v>
      </c>
      <c r="AG1332" s="27">
        <v>1.0924427597323187</v>
      </c>
      <c r="AH1332" s="27">
        <v>2.092442759732319</v>
      </c>
      <c r="AI1332" s="27">
        <v>0.39761199291761073</v>
      </c>
      <c r="AJ1332" s="27">
        <v>9.3625526679287354</v>
      </c>
      <c r="AK1332" s="27">
        <v>4.9153119768866667</v>
      </c>
      <c r="AL1332" s="27">
        <v>57.189699839219415</v>
      </c>
      <c r="AM1332" s="27">
        <v>13.200147413883643</v>
      </c>
      <c r="AN1332" s="23">
        <v>0.29923606655492052</v>
      </c>
      <c r="AO1332" s="23">
        <v>0</v>
      </c>
      <c r="AP1332" s="23">
        <v>0.42701408031064481</v>
      </c>
      <c r="AQ1332" s="24">
        <v>90.8</v>
      </c>
      <c r="AR1332" s="65" t="s">
        <v>61</v>
      </c>
      <c r="AS1332" s="157">
        <v>0.5</v>
      </c>
    </row>
    <row r="1333" spans="1:45" ht="18" customHeight="1" x14ac:dyDescent="0.25">
      <c r="A1333" s="16">
        <v>1332</v>
      </c>
      <c r="B1333" s="149" t="s">
        <v>1641</v>
      </c>
      <c r="C1333" s="149" t="s">
        <v>691</v>
      </c>
      <c r="D1333" s="4">
        <v>32.5</v>
      </c>
      <c r="E1333" s="151" t="s">
        <v>833</v>
      </c>
      <c r="F1333" s="151" t="s">
        <v>835</v>
      </c>
      <c r="G1333" s="4" t="s">
        <v>836</v>
      </c>
      <c r="H1333" s="70" t="s">
        <v>704</v>
      </c>
      <c r="I1333" s="20">
        <v>153998.708392</v>
      </c>
      <c r="J1333" s="20">
        <v>113178.024665</v>
      </c>
      <c r="K1333" s="20">
        <v>40820.683726999996</v>
      </c>
      <c r="L1333" s="20">
        <v>4472.5933539999996</v>
      </c>
      <c r="M1333" s="20">
        <v>0</v>
      </c>
      <c r="N1333" s="20">
        <v>4499.3848639999997</v>
      </c>
      <c r="O1333" s="153">
        <v>3562.4328909999999</v>
      </c>
      <c r="P1333" s="21">
        <v>712.48657820000005</v>
      </c>
      <c r="Q1333" s="20">
        <v>5635.7038839999996</v>
      </c>
      <c r="R1333" s="20">
        <v>13088.630179</v>
      </c>
      <c r="S1333" s="20">
        <v>32886.957499999997</v>
      </c>
      <c r="T1333" s="20">
        <v>17540.880995</v>
      </c>
      <c r="U1333" s="20">
        <v>66100.081491999998</v>
      </c>
      <c r="V1333" s="20">
        <v>0</v>
      </c>
      <c r="W1333" s="20">
        <v>15419.199164</v>
      </c>
      <c r="X1333" s="20">
        <v>0</v>
      </c>
      <c r="Y1333" s="20">
        <v>15419.199164</v>
      </c>
      <c r="Z1333" s="20">
        <v>50680.882328</v>
      </c>
      <c r="AA1333" s="21">
        <v>10136.1764656</v>
      </c>
      <c r="AB1333" s="22">
        <v>0.26507159802335439</v>
      </c>
      <c r="AC1333" s="22">
        <v>2.3132875127315437E-2</v>
      </c>
      <c r="AD1333" s="23">
        <v>5.3894530998893797E-2</v>
      </c>
      <c r="AE1333" s="23">
        <v>7.0291453648032465E-2</v>
      </c>
      <c r="AF1333" s="24">
        <v>100</v>
      </c>
      <c r="AG1333" s="27">
        <v>1.1328576893139091</v>
      </c>
      <c r="AH1333" s="27">
        <v>2.1328576893139091</v>
      </c>
      <c r="AI1333" s="27">
        <v>1.7673585590375476</v>
      </c>
      <c r="AJ1333" s="27">
        <v>8.8161689342025031</v>
      </c>
      <c r="AK1333" s="27">
        <v>20.082322810876772</v>
      </c>
      <c r="AL1333" s="27">
        <v>11.765838463300966</v>
      </c>
      <c r="AM1333" s="27">
        <v>8.7794169765986716</v>
      </c>
      <c r="AN1333" s="23">
        <v>0.23327050157821916</v>
      </c>
      <c r="AO1333" s="23">
        <v>0</v>
      </c>
      <c r="AP1333" s="23">
        <v>0.304240937721032</v>
      </c>
      <c r="AQ1333" s="24">
        <v>92</v>
      </c>
      <c r="AR1333" s="65" t="s">
        <v>61</v>
      </c>
      <c r="AS1333" s="157">
        <v>0.5</v>
      </c>
    </row>
    <row r="1334" spans="1:45" ht="18" customHeight="1" x14ac:dyDescent="0.25">
      <c r="A1334" s="16">
        <v>1333</v>
      </c>
      <c r="B1334" s="149" t="s">
        <v>1642</v>
      </c>
      <c r="C1334" s="149" t="s">
        <v>691</v>
      </c>
      <c r="D1334" s="4">
        <v>572.69999999999993</v>
      </c>
      <c r="E1334" s="151" t="s">
        <v>833</v>
      </c>
      <c r="F1334" s="151" t="s">
        <v>835</v>
      </c>
      <c r="G1334" s="4" t="s">
        <v>836</v>
      </c>
      <c r="H1334" s="70" t="s">
        <v>704</v>
      </c>
      <c r="I1334" s="20">
        <v>1892328.0699189999</v>
      </c>
      <c r="J1334" s="20">
        <v>1623929.259412</v>
      </c>
      <c r="K1334" s="20">
        <v>268398.81050700002</v>
      </c>
      <c r="L1334" s="20">
        <v>96284.573159000007</v>
      </c>
      <c r="M1334" s="20">
        <v>3986.7550719999999</v>
      </c>
      <c r="N1334" s="20">
        <v>96089.886956999995</v>
      </c>
      <c r="O1334" s="153">
        <v>79142.048196000003</v>
      </c>
      <c r="P1334" s="21">
        <v>3440.9586172173913</v>
      </c>
      <c r="Q1334" s="20">
        <v>343922.18134299997</v>
      </c>
      <c r="R1334" s="20">
        <v>32711.100697999998</v>
      </c>
      <c r="S1334" s="20">
        <v>416824.751024</v>
      </c>
      <c r="T1334" s="20">
        <v>56202.601052999999</v>
      </c>
      <c r="U1334" s="20">
        <v>557019.31886700005</v>
      </c>
      <c r="V1334" s="20">
        <v>77695.690726000001</v>
      </c>
      <c r="W1334" s="20">
        <v>258109.553437</v>
      </c>
      <c r="X1334" s="20">
        <v>0</v>
      </c>
      <c r="Y1334" s="20">
        <v>258109.553437</v>
      </c>
      <c r="Z1334" s="20">
        <v>298909.76543000003</v>
      </c>
      <c r="AA1334" s="21">
        <v>12996.076757826087</v>
      </c>
      <c r="AB1334" s="22">
        <v>0.14183524240513362</v>
      </c>
      <c r="AC1334" s="22">
        <v>4.1822583226484418E-2</v>
      </c>
      <c r="AD1334" s="23">
        <v>0.14208133455223446</v>
      </c>
      <c r="AE1334" s="23">
        <v>0.26476902847971295</v>
      </c>
      <c r="AF1334" s="24">
        <v>24.102279979992712</v>
      </c>
      <c r="AG1334" s="27">
        <v>0.61491407611047455</v>
      </c>
      <c r="AH1334" s="27">
        <v>1.6149140761104746</v>
      </c>
      <c r="AI1334" s="27">
        <v>0.28244816478206902</v>
      </c>
      <c r="AJ1334" s="27">
        <v>11.92279062552732</v>
      </c>
      <c r="AK1334" s="27">
        <v>4.7217927412260305</v>
      </c>
      <c r="AL1334" s="27">
        <v>57.849721640051676</v>
      </c>
      <c r="AM1334" s="27">
        <v>33.669759663516331</v>
      </c>
      <c r="AN1334" s="23">
        <v>0.46337630436589761</v>
      </c>
      <c r="AO1334" s="23">
        <v>0</v>
      </c>
      <c r="AP1334" s="23">
        <v>0.8635032484324946</v>
      </c>
      <c r="AQ1334" s="24">
        <v>88</v>
      </c>
      <c r="AR1334" s="65" t="s">
        <v>64</v>
      </c>
      <c r="AS1334" s="157">
        <v>0.5</v>
      </c>
    </row>
    <row r="1335" spans="1:45" ht="18" customHeight="1" x14ac:dyDescent="0.25">
      <c r="A1335" s="16">
        <v>1334</v>
      </c>
      <c r="B1335" s="149" t="s">
        <v>1643</v>
      </c>
      <c r="C1335" s="149" t="s">
        <v>691</v>
      </c>
      <c r="D1335" s="4">
        <v>99.5</v>
      </c>
      <c r="E1335" s="151" t="s">
        <v>833</v>
      </c>
      <c r="F1335" s="151" t="s">
        <v>838</v>
      </c>
      <c r="G1335" s="4" t="s">
        <v>839</v>
      </c>
      <c r="H1335" s="70" t="s">
        <v>704</v>
      </c>
      <c r="I1335" s="20">
        <v>767776.827086</v>
      </c>
      <c r="J1335" s="20">
        <v>709067.04269999999</v>
      </c>
      <c r="K1335" s="20">
        <v>58709.784385999963</v>
      </c>
      <c r="L1335" s="20">
        <v>17616.320535999999</v>
      </c>
      <c r="M1335" s="20">
        <v>4603.1515829999998</v>
      </c>
      <c r="N1335" s="20">
        <v>17167.996275999998</v>
      </c>
      <c r="O1335" s="153">
        <v>12393.181022000001</v>
      </c>
      <c r="P1335" s="21">
        <v>2478.6362044000002</v>
      </c>
      <c r="Q1335" s="20">
        <v>142284.05283599999</v>
      </c>
      <c r="R1335" s="20">
        <v>23046.892535999999</v>
      </c>
      <c r="S1335" s="20">
        <v>183684.345546</v>
      </c>
      <c r="T1335" s="20">
        <v>52532.910060000002</v>
      </c>
      <c r="U1335" s="20">
        <v>236490.03079600001</v>
      </c>
      <c r="V1335" s="20">
        <v>98112.914999999994</v>
      </c>
      <c r="W1335" s="20">
        <v>145455.312982</v>
      </c>
      <c r="X1335" s="20">
        <v>9033.6059999999998</v>
      </c>
      <c r="Y1335" s="20">
        <v>154488.918982</v>
      </c>
      <c r="Z1335" s="20">
        <v>82001.111814000004</v>
      </c>
      <c r="AA1335" s="21">
        <v>16400.222362799999</v>
      </c>
      <c r="AB1335" s="22">
        <v>7.6467252350954029E-2</v>
      </c>
      <c r="AC1335" s="22">
        <v>1.6141645052035178E-2</v>
      </c>
      <c r="AD1335" s="23">
        <v>5.2404665770839839E-2</v>
      </c>
      <c r="AE1335" s="23">
        <v>0.15113430474102571</v>
      </c>
      <c r="AF1335" s="24">
        <v>3.7296178425675794</v>
      </c>
      <c r="AG1335" s="27">
        <v>0.26282321202478737</v>
      </c>
      <c r="AH1335" s="27">
        <v>1.2628232120247873</v>
      </c>
      <c r="AI1335" s="27">
        <v>0.28462551048323181</v>
      </c>
      <c r="AJ1335" s="27">
        <v>20.083605981936618</v>
      </c>
      <c r="AK1335" s="27">
        <v>4.9834611016969532</v>
      </c>
      <c r="AL1335" s="27">
        <v>33.313681047746783</v>
      </c>
      <c r="AM1335" s="27">
        <v>14.615158882481294</v>
      </c>
      <c r="AN1335" s="23">
        <v>0.65325763822689231</v>
      </c>
      <c r="AO1335" s="23">
        <v>0.11016443314196256</v>
      </c>
      <c r="AP1335" s="23">
        <v>1.883985662687371</v>
      </c>
      <c r="AQ1335" s="24">
        <v>70</v>
      </c>
      <c r="AR1335" s="65" t="s">
        <v>68</v>
      </c>
      <c r="AS1335" s="157">
        <v>0.3</v>
      </c>
    </row>
    <row r="1336" spans="1:45" ht="18" customHeight="1" x14ac:dyDescent="0.25">
      <c r="A1336" s="16">
        <v>1335</v>
      </c>
      <c r="B1336" s="149" t="s">
        <v>1644</v>
      </c>
      <c r="C1336" s="149" t="s">
        <v>691</v>
      </c>
      <c r="D1336" s="4">
        <v>7492.1868199999999</v>
      </c>
      <c r="E1336" s="151" t="s">
        <v>795</v>
      </c>
      <c r="F1336" s="151" t="s">
        <v>851</v>
      </c>
      <c r="G1336" s="4" t="s">
        <v>850</v>
      </c>
      <c r="H1336" s="70" t="s">
        <v>704</v>
      </c>
      <c r="I1336" s="20">
        <v>4314372.8977939999</v>
      </c>
      <c r="J1336" s="20">
        <v>2977672.820845</v>
      </c>
      <c r="K1336" s="20">
        <v>1336700.0769490004</v>
      </c>
      <c r="L1336" s="20">
        <v>852613.35056399996</v>
      </c>
      <c r="M1336" s="20">
        <v>116284.02256100001</v>
      </c>
      <c r="N1336" s="20">
        <v>1069727.2486650001</v>
      </c>
      <c r="O1336" s="153">
        <v>466247.11472800002</v>
      </c>
      <c r="P1336" s="21">
        <v>1238.3721506719787</v>
      </c>
      <c r="Q1336" s="20">
        <v>995200.07143100002</v>
      </c>
      <c r="R1336" s="20">
        <v>602295.09996499994</v>
      </c>
      <c r="S1336" s="20">
        <v>5656110.5625360003</v>
      </c>
      <c r="T1336" s="20">
        <v>7326910.3509670002</v>
      </c>
      <c r="U1336" s="20">
        <v>16983773.259663001</v>
      </c>
      <c r="V1336" s="20">
        <v>778492.03820399998</v>
      </c>
      <c r="W1336" s="20">
        <v>3004580.3442290002</v>
      </c>
      <c r="X1336" s="20">
        <v>3157612.65802</v>
      </c>
      <c r="Y1336" s="20">
        <v>10083231.463437</v>
      </c>
      <c r="Z1336" s="20">
        <v>6900541.7962260004</v>
      </c>
      <c r="AA1336" s="21">
        <v>18328.132260892431</v>
      </c>
      <c r="AB1336" s="22">
        <v>0.30982488269209973</v>
      </c>
      <c r="AC1336" s="22">
        <v>0.10806833942573642</v>
      </c>
      <c r="AD1336" s="23">
        <v>2.7452504670169596E-2</v>
      </c>
      <c r="AE1336" s="23">
        <v>6.7566740191762453E-2</v>
      </c>
      <c r="AF1336" s="24">
        <v>9.1992625049055636</v>
      </c>
      <c r="AG1336" s="27">
        <v>0.88249602757332968</v>
      </c>
      <c r="AH1336" s="27">
        <v>1.8824960275733298</v>
      </c>
      <c r="AI1336" s="27">
        <v>1.5512683826403144</v>
      </c>
      <c r="AJ1336" s="27">
        <v>1.6271256755839363</v>
      </c>
      <c r="AK1336" s="27">
        <v>2.9920343721071068</v>
      </c>
      <c r="AL1336" s="27">
        <v>7.1632209826125317</v>
      </c>
      <c r="AM1336" s="27">
        <v>0.58883931850272908</v>
      </c>
      <c r="AN1336" s="23">
        <v>0.59369795564717021</v>
      </c>
      <c r="AO1336" s="23">
        <v>0.45758909246038348</v>
      </c>
      <c r="AP1336" s="23">
        <v>1.4612231562674769</v>
      </c>
      <c r="AQ1336" s="24">
        <v>92</v>
      </c>
      <c r="AR1336" s="65" t="s">
        <v>61</v>
      </c>
      <c r="AS1336" s="157">
        <v>0.5</v>
      </c>
    </row>
    <row r="1337" spans="1:45" ht="18" customHeight="1" x14ac:dyDescent="0.25">
      <c r="A1337" s="16">
        <v>1336</v>
      </c>
      <c r="B1337" s="149" t="s">
        <v>1645</v>
      </c>
      <c r="C1337" s="149" t="s">
        <v>691</v>
      </c>
      <c r="D1337" s="4">
        <v>98.272292999999991</v>
      </c>
      <c r="E1337" s="151" t="s">
        <v>829</v>
      </c>
      <c r="F1337" s="151" t="s">
        <v>857</v>
      </c>
      <c r="G1337" s="4" t="s">
        <v>858</v>
      </c>
      <c r="H1337" s="70" t="s">
        <v>704</v>
      </c>
      <c r="I1337" s="20">
        <v>31386.214584000001</v>
      </c>
      <c r="J1337" s="20">
        <v>21981.496134000001</v>
      </c>
      <c r="K1337" s="20">
        <v>9404.7184499999985</v>
      </c>
      <c r="L1337" s="20">
        <v>-760.22032000000002</v>
      </c>
      <c r="M1337" s="20">
        <v>0</v>
      </c>
      <c r="N1337" s="20">
        <v>203.35528199999999</v>
      </c>
      <c r="O1337" s="153">
        <v>203.35528199999999</v>
      </c>
      <c r="P1337" s="21">
        <v>20.899973792206112</v>
      </c>
      <c r="Q1337" s="20" t="e">
        <v>#N/A</v>
      </c>
      <c r="R1337" s="20">
        <v>13836.430489</v>
      </c>
      <c r="S1337" s="20">
        <v>65294.877186999998</v>
      </c>
      <c r="T1337" s="20">
        <v>71737.793590999994</v>
      </c>
      <c r="U1337" s="20">
        <v>148077.87813500001</v>
      </c>
      <c r="V1337" s="20">
        <v>27688.847056999999</v>
      </c>
      <c r="W1337" s="20">
        <v>37356.854839</v>
      </c>
      <c r="X1337" s="20">
        <v>0</v>
      </c>
      <c r="Y1337" s="20">
        <v>61402.168148999997</v>
      </c>
      <c r="Z1337" s="20">
        <v>86675.709986000002</v>
      </c>
      <c r="AA1337" s="21">
        <v>8908.1535001793436</v>
      </c>
      <c r="AB1337" s="22">
        <v>0.29964487832165387</v>
      </c>
      <c r="AC1337" s="22">
        <v>6.4791273715329159E-3</v>
      </c>
      <c r="AD1337" s="23">
        <v>1.3732995404931757E-3</v>
      </c>
      <c r="AE1337" s="23">
        <v>2.3461622873680093E-3</v>
      </c>
      <c r="AF1337" s="24">
        <v>100</v>
      </c>
      <c r="AG1337" s="27">
        <v>0.74786869688058211</v>
      </c>
      <c r="AH1337" s="27">
        <v>1.7478686968805821</v>
      </c>
      <c r="AI1337" s="27" t="e">
        <v>#N/A</v>
      </c>
      <c r="AJ1337" s="27">
        <v>1.1234229178088853</v>
      </c>
      <c r="AK1337" s="27" t="e">
        <v>#N/A</v>
      </c>
      <c r="AL1337" s="27">
        <v>2.2683751137225836</v>
      </c>
      <c r="AM1337" s="27">
        <v>0.43751296231583042</v>
      </c>
      <c r="AN1337" s="23">
        <v>0.41466131823566998</v>
      </c>
      <c r="AO1337" s="23">
        <v>0</v>
      </c>
      <c r="AP1337" s="23">
        <v>0.70841263554596523</v>
      </c>
      <c r="AQ1337" s="24" t="e">
        <v>#N/A</v>
      </c>
      <c r="AR1337" s="65" t="e">
        <v>#N/A</v>
      </c>
      <c r="AS1337" s="157" t="e">
        <v>#N/A</v>
      </c>
    </row>
    <row r="1338" spans="1:45" ht="18" customHeight="1" x14ac:dyDescent="0.25">
      <c r="A1338" s="16">
        <v>1337</v>
      </c>
      <c r="B1338" s="149" t="s">
        <v>1646</v>
      </c>
      <c r="C1338" s="149" t="s">
        <v>691</v>
      </c>
      <c r="D1338" s="4">
        <v>84.255600000000001</v>
      </c>
      <c r="E1338" s="151" t="s">
        <v>829</v>
      </c>
      <c r="F1338" s="151" t="s">
        <v>898</v>
      </c>
      <c r="G1338" s="4" t="s">
        <v>900</v>
      </c>
      <c r="H1338" s="70" t="s">
        <v>704</v>
      </c>
      <c r="I1338" s="20">
        <v>46249.738875000003</v>
      </c>
      <c r="J1338" s="20">
        <v>27760.289345000001</v>
      </c>
      <c r="K1338" s="20">
        <v>18489.449530000002</v>
      </c>
      <c r="L1338" s="20">
        <v>5754.1508649999996</v>
      </c>
      <c r="M1338" s="20">
        <v>0</v>
      </c>
      <c r="N1338" s="20">
        <v>5834.9126880000003</v>
      </c>
      <c r="O1338" s="153">
        <v>4621.024512</v>
      </c>
      <c r="P1338" s="21">
        <v>2413.1936456211811</v>
      </c>
      <c r="Q1338" s="20">
        <v>26638.922767</v>
      </c>
      <c r="R1338" s="20">
        <v>149.090442</v>
      </c>
      <c r="S1338" s="20">
        <v>29225.226687999999</v>
      </c>
      <c r="T1338" s="20">
        <v>1963.992976</v>
      </c>
      <c r="U1338" s="20">
        <v>31189.219664</v>
      </c>
      <c r="V1338" s="20">
        <v>0</v>
      </c>
      <c r="W1338" s="20">
        <v>6738.6106259999997</v>
      </c>
      <c r="X1338" s="20">
        <v>0</v>
      </c>
      <c r="Y1338" s="20">
        <v>7688.6106259999997</v>
      </c>
      <c r="Z1338" s="20">
        <v>23500.609037999999</v>
      </c>
      <c r="AA1338" s="21">
        <v>12272.499367068776</v>
      </c>
      <c r="AB1338" s="22">
        <v>0.39977413883290819</v>
      </c>
      <c r="AC1338" s="22">
        <v>9.9914607615176496E-2</v>
      </c>
      <c r="AD1338" s="23">
        <v>0.14816095310437646</v>
      </c>
      <c r="AE1338" s="23">
        <v>0.19663424486267139</v>
      </c>
      <c r="AF1338" s="24">
        <v>100</v>
      </c>
      <c r="AG1338" s="27">
        <v>3.3369810647967246</v>
      </c>
      <c r="AH1338" s="27">
        <v>4.3369810647967242</v>
      </c>
      <c r="AI1338" s="27">
        <v>0.38380373411413649</v>
      </c>
      <c r="AJ1338" s="27">
        <v>2.0567674009944592</v>
      </c>
      <c r="AK1338" s="27">
        <v>1.0420950421985209</v>
      </c>
      <c r="AL1338" s="27">
        <v>310.2126350594628</v>
      </c>
      <c r="AM1338" s="27">
        <v>23.548831100809398</v>
      </c>
      <c r="AN1338" s="23">
        <v>0.24651500450569272</v>
      </c>
      <c r="AO1338" s="23">
        <v>0</v>
      </c>
      <c r="AP1338" s="23">
        <v>0.32716644124276417</v>
      </c>
      <c r="AQ1338" s="24">
        <v>74.400000000000006</v>
      </c>
      <c r="AR1338" s="65" t="s">
        <v>68</v>
      </c>
      <c r="AS1338" s="157">
        <v>0.3</v>
      </c>
    </row>
    <row r="1339" spans="1:45" ht="18" customHeight="1" x14ac:dyDescent="0.25">
      <c r="A1339" s="16">
        <v>1338</v>
      </c>
      <c r="B1339" s="149" t="s">
        <v>1647</v>
      </c>
      <c r="C1339" s="149" t="s">
        <v>691</v>
      </c>
      <c r="D1339" s="4">
        <v>162.44280000000001</v>
      </c>
      <c r="E1339" s="151" t="s">
        <v>874</v>
      </c>
      <c r="F1339" s="151" t="s">
        <v>876</v>
      </c>
      <c r="G1339" s="4" t="s">
        <v>873</v>
      </c>
      <c r="H1339" s="70" t="s">
        <v>704</v>
      </c>
      <c r="I1339" s="20">
        <v>148965.51999500001</v>
      </c>
      <c r="J1339" s="20">
        <v>83730.052395999999</v>
      </c>
      <c r="K1339" s="20">
        <v>65235.467599000003</v>
      </c>
      <c r="L1339" s="20">
        <v>58646.763439000002</v>
      </c>
      <c r="M1339" s="20">
        <v>64896.521737000003</v>
      </c>
      <c r="N1339" s="20">
        <v>56166.439932000001</v>
      </c>
      <c r="O1339" s="153">
        <v>-8730.0818049999998</v>
      </c>
      <c r="P1339" s="21">
        <v>-580.41897513463198</v>
      </c>
      <c r="Q1339" s="20">
        <v>0</v>
      </c>
      <c r="R1339" s="20">
        <v>26806.657479000001</v>
      </c>
      <c r="S1339" s="20">
        <v>88733.003003999998</v>
      </c>
      <c r="T1339" s="20">
        <v>818375.71215599997</v>
      </c>
      <c r="U1339" s="20">
        <v>914456.803051</v>
      </c>
      <c r="V1339" s="20">
        <v>66993.557793999993</v>
      </c>
      <c r="W1339" s="20">
        <v>202426.265464</v>
      </c>
      <c r="X1339" s="20">
        <v>532040.31000000017</v>
      </c>
      <c r="Y1339" s="20">
        <v>1038761.059325</v>
      </c>
      <c r="Z1339" s="20">
        <v>-124304.256274</v>
      </c>
      <c r="AA1339" s="21">
        <v>-8264.3611644172597</v>
      </c>
      <c r="AB1339" s="22">
        <v>0.43792326976866602</v>
      </c>
      <c r="AC1339" s="22">
        <v>-5.8604714737296407E-2</v>
      </c>
      <c r="AD1339" s="23">
        <v>-9.5467405085433166E-3</v>
      </c>
      <c r="AE1339" s="23">
        <v>7.0231559776654406E-2</v>
      </c>
      <c r="AF1339" s="24">
        <v>0.86547689196071897</v>
      </c>
      <c r="AG1339" s="27">
        <v>-0.56165271932173988</v>
      </c>
      <c r="AH1339" s="27">
        <v>0.43834728067826012</v>
      </c>
      <c r="AI1339" s="27">
        <v>0.43834728067826012</v>
      </c>
      <c r="AJ1339" s="27">
        <v>-1.3102405258834897</v>
      </c>
      <c r="AK1339" s="27">
        <v>100</v>
      </c>
      <c r="AL1339" s="27">
        <v>5.5570344833815151</v>
      </c>
      <c r="AM1339" s="27">
        <v>0.18202583212367376</v>
      </c>
      <c r="AN1339" s="23">
        <v>1.1359323435062985</v>
      </c>
      <c r="AO1339" s="23">
        <v>-4.280145555331913</v>
      </c>
      <c r="AP1339" s="23">
        <v>-8.3566008957512388</v>
      </c>
      <c r="AQ1339" s="24">
        <v>47.6</v>
      </c>
      <c r="AR1339" s="65" t="s">
        <v>78</v>
      </c>
      <c r="AS1339" s="157">
        <v>0.2</v>
      </c>
    </row>
    <row r="1340" spans="1:45" ht="18" customHeight="1" x14ac:dyDescent="0.25">
      <c r="A1340" s="16">
        <v>1339</v>
      </c>
      <c r="B1340" s="149" t="s">
        <v>1648</v>
      </c>
      <c r="C1340" s="149" t="s">
        <v>691</v>
      </c>
      <c r="D1340" s="4">
        <v>85</v>
      </c>
      <c r="E1340" s="151" t="s">
        <v>848</v>
      </c>
      <c r="F1340" s="151" t="s">
        <v>887</v>
      </c>
      <c r="G1340" s="4" t="s">
        <v>882</v>
      </c>
      <c r="H1340" s="70" t="s">
        <v>704</v>
      </c>
      <c r="I1340" s="20">
        <v>204134.98499600001</v>
      </c>
      <c r="J1340" s="20">
        <v>168338.61670899999</v>
      </c>
      <c r="K1340" s="20">
        <v>35796.36828699999</v>
      </c>
      <c r="L1340" s="20">
        <v>18037.592165999999</v>
      </c>
      <c r="M1340" s="20">
        <v>161.492886</v>
      </c>
      <c r="N1340" s="20">
        <v>13164.579405</v>
      </c>
      <c r="O1340" s="153">
        <v>10846.839764</v>
      </c>
      <c r="P1340" s="21">
        <v>1276.098795764706</v>
      </c>
      <c r="Q1340" s="20">
        <v>67960.120576999994</v>
      </c>
      <c r="R1340" s="20">
        <v>51460.000107</v>
      </c>
      <c r="S1340" s="20">
        <v>131113.08091399999</v>
      </c>
      <c r="T1340" s="20">
        <v>21285.579644000001</v>
      </c>
      <c r="U1340" s="20">
        <v>154904.15453900001</v>
      </c>
      <c r="V1340" s="20">
        <v>7740.8766500000002</v>
      </c>
      <c r="W1340" s="20">
        <v>34326.553260000001</v>
      </c>
      <c r="X1340" s="20">
        <v>0</v>
      </c>
      <c r="Y1340" s="20">
        <v>34331.553260000001</v>
      </c>
      <c r="Z1340" s="20">
        <v>120572.60127899999</v>
      </c>
      <c r="AA1340" s="21">
        <v>14185.01191517647</v>
      </c>
      <c r="AB1340" s="22">
        <v>0.17535636180981626</v>
      </c>
      <c r="AC1340" s="22">
        <v>5.313562378449016E-2</v>
      </c>
      <c r="AD1340" s="23">
        <v>7.002291059449349E-2</v>
      </c>
      <c r="AE1340" s="23">
        <v>8.9961066187009303E-2</v>
      </c>
      <c r="AF1340" s="24">
        <v>81.51801439104878</v>
      </c>
      <c r="AG1340" s="27">
        <v>2.8195818823086811</v>
      </c>
      <c r="AH1340" s="27">
        <v>3.8195818823086811</v>
      </c>
      <c r="AI1340" s="27">
        <v>1.8397699255925817</v>
      </c>
      <c r="AJ1340" s="27">
        <v>2.1091260317319951</v>
      </c>
      <c r="AK1340" s="27">
        <v>2.4770205714727864</v>
      </c>
      <c r="AL1340" s="27">
        <v>3.9668671700650062</v>
      </c>
      <c r="AM1340" s="27">
        <v>9.5902948573703402</v>
      </c>
      <c r="AN1340" s="23">
        <v>0.22163093922284952</v>
      </c>
      <c r="AO1340" s="23">
        <v>0</v>
      </c>
      <c r="AP1340" s="23">
        <v>0.28473760121139141</v>
      </c>
      <c r="AQ1340" s="24">
        <v>87.200000000000017</v>
      </c>
      <c r="AR1340" s="65" t="s">
        <v>64</v>
      </c>
      <c r="AS1340" s="157">
        <v>0.5</v>
      </c>
    </row>
    <row r="1341" spans="1:45" ht="18" customHeight="1" x14ac:dyDescent="0.25">
      <c r="A1341" s="16">
        <v>1340</v>
      </c>
      <c r="B1341" s="149" t="s">
        <v>1649</v>
      </c>
      <c r="C1341" s="149" t="s">
        <v>691</v>
      </c>
      <c r="D1341" s="4">
        <v>227.5</v>
      </c>
      <c r="E1341" s="151" t="s">
        <v>829</v>
      </c>
      <c r="F1341" s="151" t="s">
        <v>866</v>
      </c>
      <c r="G1341" s="4" t="s">
        <v>867</v>
      </c>
      <c r="H1341" s="70" t="s">
        <v>704</v>
      </c>
      <c r="I1341" s="20">
        <v>851761.84160299995</v>
      </c>
      <c r="J1341" s="20">
        <v>774594.64141899999</v>
      </c>
      <c r="K1341" s="20">
        <v>77167.200183999958</v>
      </c>
      <c r="L1341" s="20">
        <v>30990.543406000001</v>
      </c>
      <c r="M1341" s="20">
        <v>2636.5957309999999</v>
      </c>
      <c r="N1341" s="20">
        <v>46252.818894000004</v>
      </c>
      <c r="O1341" s="153">
        <v>35679.511089</v>
      </c>
      <c r="P1341" s="21">
        <v>7135.9022177999996</v>
      </c>
      <c r="Q1341" s="20">
        <v>176414.32401499999</v>
      </c>
      <c r="R1341" s="20">
        <v>37113.154645000002</v>
      </c>
      <c r="S1341" s="20">
        <v>292936.10354600003</v>
      </c>
      <c r="T1341" s="20">
        <v>28528.368329000001</v>
      </c>
      <c r="U1341" s="20">
        <v>325840.95602400001</v>
      </c>
      <c r="V1341" s="20">
        <v>147457.642964</v>
      </c>
      <c r="W1341" s="20">
        <v>217625.07169700001</v>
      </c>
      <c r="X1341" s="20">
        <v>0</v>
      </c>
      <c r="Y1341" s="20">
        <v>217625.07169700001</v>
      </c>
      <c r="Z1341" s="20">
        <v>108215.88432700001</v>
      </c>
      <c r="AA1341" s="21">
        <v>21643.176865400001</v>
      </c>
      <c r="AB1341" s="22">
        <v>9.0597155701143781E-2</v>
      </c>
      <c r="AC1341" s="22">
        <v>4.1889069627552018E-2</v>
      </c>
      <c r="AD1341" s="23">
        <v>0.10949977413634891</v>
      </c>
      <c r="AE1341" s="23">
        <v>0.32970678298193157</v>
      </c>
      <c r="AF1341" s="24">
        <v>17.542628302920516</v>
      </c>
      <c r="AG1341" s="27">
        <v>0.34605861935731275</v>
      </c>
      <c r="AH1341" s="27">
        <v>1.3460586193573127</v>
      </c>
      <c r="AI1341" s="27">
        <v>0.53542442799620826</v>
      </c>
      <c r="AJ1341" s="27">
        <v>11.309921278343362</v>
      </c>
      <c r="AK1341" s="27">
        <v>4.3907695463160827</v>
      </c>
      <c r="AL1341" s="27">
        <v>22.950402620051914</v>
      </c>
      <c r="AM1341" s="27">
        <v>29.856661684263123</v>
      </c>
      <c r="AN1341" s="23">
        <v>0.66788740848455741</v>
      </c>
      <c r="AO1341" s="23">
        <v>0</v>
      </c>
      <c r="AP1341" s="23">
        <v>2.0110270599406106</v>
      </c>
      <c r="AQ1341" s="24">
        <v>78.8</v>
      </c>
      <c r="AR1341" s="65" t="s">
        <v>66</v>
      </c>
      <c r="AS1341" s="157">
        <v>0.5</v>
      </c>
    </row>
    <row r="1342" spans="1:45" ht="18" customHeight="1" x14ac:dyDescent="0.25">
      <c r="A1342" s="16">
        <v>1341</v>
      </c>
      <c r="B1342" s="149" t="s">
        <v>1650</v>
      </c>
      <c r="C1342" s="149" t="s">
        <v>691</v>
      </c>
      <c r="D1342" s="4">
        <v>245.34899999999999</v>
      </c>
      <c r="E1342" s="151" t="s">
        <v>833</v>
      </c>
      <c r="F1342" s="151" t="s">
        <v>834</v>
      </c>
      <c r="G1342" s="4" t="s">
        <v>836</v>
      </c>
      <c r="H1342" s="70" t="s">
        <v>704</v>
      </c>
      <c r="I1342" s="20">
        <v>1241135.2861909999</v>
      </c>
      <c r="J1342" s="20">
        <v>1020485.0468829999</v>
      </c>
      <c r="K1342" s="20">
        <v>220650.23930799999</v>
      </c>
      <c r="L1342" s="20">
        <v>62571.492741000002</v>
      </c>
      <c r="M1342" s="20">
        <v>8299.2750500000002</v>
      </c>
      <c r="N1342" s="20">
        <v>58062.410579999996</v>
      </c>
      <c r="O1342" s="153">
        <v>39859.427065000003</v>
      </c>
      <c r="P1342" s="21">
        <v>3785.3207089268758</v>
      </c>
      <c r="Q1342" s="20">
        <v>395203.66322400002</v>
      </c>
      <c r="R1342" s="20">
        <v>158595.92294300001</v>
      </c>
      <c r="S1342" s="20">
        <v>650472.33691299998</v>
      </c>
      <c r="T1342" s="20">
        <v>45741.724026000004</v>
      </c>
      <c r="U1342" s="20">
        <v>726103.016711</v>
      </c>
      <c r="V1342" s="20">
        <v>159052.131356</v>
      </c>
      <c r="W1342" s="20">
        <v>488072.69973400002</v>
      </c>
      <c r="X1342" s="20">
        <v>8258.9624359999998</v>
      </c>
      <c r="Y1342" s="20">
        <v>506329.41490600002</v>
      </c>
      <c r="Z1342" s="20">
        <v>219773.60180599999</v>
      </c>
      <c r="AA1342" s="21">
        <v>20871.187256030389</v>
      </c>
      <c r="AB1342" s="22">
        <v>0.17778097340634616</v>
      </c>
      <c r="AC1342" s="22">
        <v>3.2115295978190392E-2</v>
      </c>
      <c r="AD1342" s="23">
        <v>5.4895002702990643E-2</v>
      </c>
      <c r="AE1342" s="23">
        <v>0.18136585439494676</v>
      </c>
      <c r="AF1342" s="24">
        <v>6.9960822156388218</v>
      </c>
      <c r="AG1342" s="27">
        <v>0.33273657237437759</v>
      </c>
      <c r="AH1342" s="27">
        <v>1.3327365723743776</v>
      </c>
      <c r="AI1342" s="27">
        <v>0.5230136285600927</v>
      </c>
      <c r="AJ1342" s="27">
        <v>7.6424757330153215</v>
      </c>
      <c r="AK1342" s="27">
        <v>2.582175070337323</v>
      </c>
      <c r="AL1342" s="27">
        <v>7.8257704432734299</v>
      </c>
      <c r="AM1342" s="27">
        <v>27.133548475031844</v>
      </c>
      <c r="AN1342" s="23">
        <v>0.69732448874747865</v>
      </c>
      <c r="AO1342" s="23">
        <v>3.7579410666847994E-2</v>
      </c>
      <c r="AP1342" s="23">
        <v>2.3038682114012512</v>
      </c>
      <c r="AQ1342" s="24">
        <v>80.8</v>
      </c>
      <c r="AR1342" s="65" t="s">
        <v>64</v>
      </c>
      <c r="AS1342" s="157">
        <v>0.5</v>
      </c>
    </row>
    <row r="1343" spans="1:45" ht="18" customHeight="1" x14ac:dyDescent="0.25">
      <c r="A1343" s="16">
        <v>1342</v>
      </c>
      <c r="B1343" s="149" t="s">
        <v>1651</v>
      </c>
      <c r="C1343" s="149" t="s">
        <v>691</v>
      </c>
      <c r="D1343" s="4">
        <v>72</v>
      </c>
      <c r="E1343" s="151" t="s">
        <v>833</v>
      </c>
      <c r="F1343" s="151" t="s">
        <v>838</v>
      </c>
      <c r="G1343" s="4" t="s">
        <v>839</v>
      </c>
      <c r="H1343" s="70" t="s">
        <v>704</v>
      </c>
      <c r="I1343" s="20">
        <v>868408.66312699998</v>
      </c>
      <c r="J1343" s="20">
        <v>796424.85563699994</v>
      </c>
      <c r="K1343" s="20">
        <v>71983.807489999934</v>
      </c>
      <c r="L1343" s="20">
        <v>3993.395074</v>
      </c>
      <c r="M1343" s="20">
        <v>15175.893921999999</v>
      </c>
      <c r="N1343" s="20">
        <v>16900.796061000001</v>
      </c>
      <c r="O1343" s="153">
        <v>1724.902139</v>
      </c>
      <c r="P1343" s="21">
        <v>143.74184491666668</v>
      </c>
      <c r="Q1343" s="20">
        <v>147348.136455</v>
      </c>
      <c r="R1343" s="20">
        <v>97884.963822000005</v>
      </c>
      <c r="S1343" s="20">
        <v>353443.95347900002</v>
      </c>
      <c r="T1343" s="20">
        <v>46678.683126000004</v>
      </c>
      <c r="U1343" s="20">
        <v>437141.93808599998</v>
      </c>
      <c r="V1343" s="20">
        <v>227486.69305599999</v>
      </c>
      <c r="W1343" s="20">
        <v>289813.60153300001</v>
      </c>
      <c r="X1343" s="20">
        <v>8747.08</v>
      </c>
      <c r="Y1343" s="20">
        <v>298560.68153300002</v>
      </c>
      <c r="Z1343" s="20">
        <v>138581.25655300001</v>
      </c>
      <c r="AA1343" s="21">
        <v>11548.438046083333</v>
      </c>
      <c r="AB1343" s="22">
        <v>8.2891627578653829E-2</v>
      </c>
      <c r="AC1343" s="22">
        <v>1.986279285594532E-3</v>
      </c>
      <c r="AD1343" s="23">
        <v>3.9458628621915843E-3</v>
      </c>
      <c r="AE1343" s="23">
        <v>1.2446864618667359E-2</v>
      </c>
      <c r="AF1343" s="24">
        <v>1.11366066130045</v>
      </c>
      <c r="AG1343" s="27">
        <v>0.21955612714317224</v>
      </c>
      <c r="AH1343" s="27">
        <v>1.2195561271431723</v>
      </c>
      <c r="AI1343" s="27">
        <v>0.71113231378318398</v>
      </c>
      <c r="AJ1343" s="27">
        <v>13.647711140494339</v>
      </c>
      <c r="AK1343" s="27">
        <v>5.4050555018741449</v>
      </c>
      <c r="AL1343" s="27">
        <v>8.871726864058175</v>
      </c>
      <c r="AM1343" s="27">
        <v>18.603966628255133</v>
      </c>
      <c r="AN1343" s="23">
        <v>0.68298338713560691</v>
      </c>
      <c r="AO1343" s="23">
        <v>6.3118781122140449E-2</v>
      </c>
      <c r="AP1343" s="23">
        <v>2.154408820927499</v>
      </c>
      <c r="AQ1343" s="24">
        <v>64.8</v>
      </c>
      <c r="AR1343" s="65" t="s">
        <v>73</v>
      </c>
      <c r="AS1343" s="157">
        <v>0.3</v>
      </c>
    </row>
    <row r="1344" spans="1:45" ht="18" customHeight="1" x14ac:dyDescent="0.25">
      <c r="A1344" s="16">
        <v>1343</v>
      </c>
      <c r="B1344" s="149" t="s">
        <v>1652</v>
      </c>
      <c r="C1344" s="149" t="s">
        <v>691</v>
      </c>
      <c r="D1344" s="4">
        <v>66</v>
      </c>
      <c r="E1344" s="151" t="s">
        <v>833</v>
      </c>
      <c r="F1344" s="151" t="s">
        <v>838</v>
      </c>
      <c r="G1344" s="4" t="s">
        <v>839</v>
      </c>
      <c r="H1344" s="70" t="s">
        <v>704</v>
      </c>
      <c r="I1344" s="20">
        <v>190311.64000799999</v>
      </c>
      <c r="J1344" s="20">
        <v>149593.41250499999</v>
      </c>
      <c r="K1344" s="20">
        <v>40718.227502999995</v>
      </c>
      <c r="L1344" s="20">
        <v>9462.4473980000002</v>
      </c>
      <c r="M1344" s="20">
        <v>121.567708</v>
      </c>
      <c r="N1344" s="20">
        <v>15206.750682</v>
      </c>
      <c r="O1344" s="153">
        <v>11958.389642</v>
      </c>
      <c r="P1344" s="21">
        <v>1195.8389642</v>
      </c>
      <c r="Q1344" s="20">
        <v>47313.208493999999</v>
      </c>
      <c r="R1344" s="20">
        <v>10640.112775</v>
      </c>
      <c r="S1344" s="20">
        <v>184884.005722</v>
      </c>
      <c r="T1344" s="20">
        <v>1843.5253170000001</v>
      </c>
      <c r="U1344" s="20">
        <v>194051.92073799999</v>
      </c>
      <c r="V1344" s="20">
        <v>17500</v>
      </c>
      <c r="W1344" s="20">
        <v>72313.424010999996</v>
      </c>
      <c r="X1344" s="20">
        <v>0</v>
      </c>
      <c r="Y1344" s="20">
        <v>72313.424010999996</v>
      </c>
      <c r="Z1344" s="20">
        <v>121738.49672700001</v>
      </c>
      <c r="AA1344" s="21">
        <v>12173.8496727</v>
      </c>
      <c r="AB1344" s="22">
        <v>0.21395552842321339</v>
      </c>
      <c r="AC1344" s="22">
        <v>6.2835828862056547E-2</v>
      </c>
      <c r="AD1344" s="23">
        <v>6.1624690941068656E-2</v>
      </c>
      <c r="AE1344" s="23">
        <v>9.823014053489447E-2</v>
      </c>
      <c r="AF1344" s="24">
        <v>125.08873394240517</v>
      </c>
      <c r="AG1344" s="27">
        <v>1.5567037967096713</v>
      </c>
      <c r="AH1344" s="27">
        <v>2.5567037967096713</v>
      </c>
      <c r="AI1344" s="27">
        <v>1.9024240534796604</v>
      </c>
      <c r="AJ1344" s="27">
        <v>1.6905983527435515</v>
      </c>
      <c r="AK1344" s="27">
        <v>3.1617685053840852</v>
      </c>
      <c r="AL1344" s="27">
        <v>17.886242752535111</v>
      </c>
      <c r="AM1344" s="27">
        <v>103.23245265635806</v>
      </c>
      <c r="AN1344" s="23">
        <v>0.37264987502305769</v>
      </c>
      <c r="AO1344" s="23">
        <v>0</v>
      </c>
      <c r="AP1344" s="23">
        <v>0.5940062178783404</v>
      </c>
      <c r="AQ1344" s="24">
        <v>83.6</v>
      </c>
      <c r="AR1344" s="65" t="s">
        <v>64</v>
      </c>
      <c r="AS1344" s="157">
        <v>0.5</v>
      </c>
    </row>
    <row r="1345" spans="1:45" ht="18" customHeight="1" x14ac:dyDescent="0.25">
      <c r="A1345" s="16">
        <v>1344</v>
      </c>
      <c r="B1345" s="149" t="s">
        <v>1653</v>
      </c>
      <c r="C1345" s="149" t="s">
        <v>691</v>
      </c>
      <c r="D1345" s="4">
        <v>99.36</v>
      </c>
      <c r="E1345" s="151" t="s">
        <v>833</v>
      </c>
      <c r="F1345" s="151" t="s">
        <v>838</v>
      </c>
      <c r="G1345" s="4" t="s">
        <v>839</v>
      </c>
      <c r="H1345" s="70" t="s">
        <v>704</v>
      </c>
      <c r="I1345" s="20">
        <v>549741.32716099999</v>
      </c>
      <c r="J1345" s="20">
        <v>478432.97393799998</v>
      </c>
      <c r="K1345" s="20">
        <v>71308.353222999984</v>
      </c>
      <c r="L1345" s="20">
        <v>27751.980220000001</v>
      </c>
      <c r="M1345" s="20">
        <v>3953.9506409999999</v>
      </c>
      <c r="N1345" s="20">
        <v>26175.008299000001</v>
      </c>
      <c r="O1345" s="153">
        <v>20196.571318999999</v>
      </c>
      <c r="P1345" s="21">
        <v>1870.0528999074074</v>
      </c>
      <c r="Q1345" s="20">
        <v>87407.563504999998</v>
      </c>
      <c r="R1345" s="20">
        <v>92180.438217999996</v>
      </c>
      <c r="S1345" s="20">
        <v>224270.60368599999</v>
      </c>
      <c r="T1345" s="20">
        <v>156158.836094</v>
      </c>
      <c r="U1345" s="20">
        <v>383205.12159900001</v>
      </c>
      <c r="V1345" s="20">
        <v>156395.67757</v>
      </c>
      <c r="W1345" s="20">
        <v>246806.49199000001</v>
      </c>
      <c r="X1345" s="20">
        <v>0</v>
      </c>
      <c r="Y1345" s="20">
        <v>246806.49199000001</v>
      </c>
      <c r="Z1345" s="20">
        <v>136398.629609</v>
      </c>
      <c r="AA1345" s="21">
        <v>12629.502741574073</v>
      </c>
      <c r="AB1345" s="22">
        <v>0.12971255697885029</v>
      </c>
      <c r="AC1345" s="22">
        <v>3.6738317316073146E-2</v>
      </c>
      <c r="AD1345" s="23">
        <v>5.2704335565051337E-2</v>
      </c>
      <c r="AE1345" s="23">
        <v>0.14807019232447896</v>
      </c>
      <c r="AF1345" s="24">
        <v>6.6199633418742012</v>
      </c>
      <c r="AG1345" s="27">
        <v>-9.1309949435662008E-2</v>
      </c>
      <c r="AH1345" s="27">
        <v>0.90869005056433794</v>
      </c>
      <c r="AI1345" s="27">
        <v>0.55453581904379301</v>
      </c>
      <c r="AJ1345" s="27">
        <v>-24.394038510717294</v>
      </c>
      <c r="AK1345" s="27">
        <v>5.4735878081149361</v>
      </c>
      <c r="AL1345" s="27">
        <v>5.9637525899030983</v>
      </c>
      <c r="AM1345" s="27">
        <v>3.5203984667898176</v>
      </c>
      <c r="AN1345" s="23">
        <v>0.64405843784172445</v>
      </c>
      <c r="AO1345" s="23">
        <v>0</v>
      </c>
      <c r="AP1345" s="23">
        <v>1.8094499387383505</v>
      </c>
      <c r="AQ1345" s="24">
        <v>58.4</v>
      </c>
      <c r="AR1345" s="65" t="s">
        <v>75</v>
      </c>
      <c r="AS1345" s="157">
        <v>0.2</v>
      </c>
    </row>
    <row r="1346" spans="1:45" ht="18" customHeight="1" x14ac:dyDescent="0.25">
      <c r="A1346" s="16">
        <v>1345</v>
      </c>
      <c r="B1346" s="149" t="s">
        <v>1654</v>
      </c>
      <c r="C1346" s="149" t="s">
        <v>691</v>
      </c>
      <c r="D1346" s="4">
        <v>8798.518</v>
      </c>
      <c r="E1346" s="151" t="s">
        <v>848</v>
      </c>
      <c r="F1346" s="151" t="s">
        <v>849</v>
      </c>
      <c r="G1346" s="4" t="s">
        <v>847</v>
      </c>
      <c r="H1346" s="70" t="s">
        <v>706</v>
      </c>
      <c r="I1346" s="20">
        <v>8516.1048919999994</v>
      </c>
      <c r="J1346" s="20">
        <v>23026.405200000001</v>
      </c>
      <c r="K1346" s="20">
        <v>-14510.300308</v>
      </c>
      <c r="L1346" s="20">
        <v>-20812.939910000001</v>
      </c>
      <c r="M1346" s="20">
        <v>2284.4786300000001</v>
      </c>
      <c r="N1346" s="20">
        <v>-28644.205059</v>
      </c>
      <c r="O1346" s="153">
        <v>-30928.683689000001</v>
      </c>
      <c r="P1346" s="21">
        <v>-288.24764153440384</v>
      </c>
      <c r="Q1346" s="20">
        <v>63015.587569000003</v>
      </c>
      <c r="R1346" s="20">
        <v>0</v>
      </c>
      <c r="S1346" s="20">
        <v>65761.402285000004</v>
      </c>
      <c r="T1346" s="20">
        <v>57593.280018999998</v>
      </c>
      <c r="U1346" s="20">
        <v>827947.80014099996</v>
      </c>
      <c r="V1346" s="20">
        <v>27400</v>
      </c>
      <c r="W1346" s="20">
        <v>30511.519970000001</v>
      </c>
      <c r="X1346" s="20">
        <v>0</v>
      </c>
      <c r="Y1346" s="20">
        <v>30511.519970000001</v>
      </c>
      <c r="Z1346" s="20">
        <v>797436.28017100005</v>
      </c>
      <c r="AA1346" s="21">
        <v>7431.9078478923384</v>
      </c>
      <c r="AB1346" s="22">
        <v>-1.7038658508810673</v>
      </c>
      <c r="AC1346" s="22">
        <v>-3.6317875462119193</v>
      </c>
      <c r="AD1346" s="23">
        <v>-3.7355837751767478E-2</v>
      </c>
      <c r="AE1346" s="23">
        <v>-3.8785147425657307E-2</v>
      </c>
      <c r="AF1346" s="24">
        <v>-12.538618082411215</v>
      </c>
      <c r="AG1346" s="27">
        <v>1.1552974859875524</v>
      </c>
      <c r="AH1346" s="27">
        <v>2.1552974859875524</v>
      </c>
      <c r="AI1346" s="27">
        <v>8.9992721395059386E-2</v>
      </c>
      <c r="AJ1346" s="27">
        <v>0.2415924347178916</v>
      </c>
      <c r="AK1346" s="27">
        <v>0.36540808533740704</v>
      </c>
      <c r="AL1346" s="27">
        <v>100</v>
      </c>
      <c r="AM1346" s="27">
        <v>0.14786629428277986</v>
      </c>
      <c r="AN1346" s="23">
        <v>3.6851985070561061E-2</v>
      </c>
      <c r="AO1346" s="23">
        <v>0</v>
      </c>
      <c r="AP1346" s="23">
        <v>3.8262016324937205E-2</v>
      </c>
      <c r="AQ1346" s="24">
        <v>64.8</v>
      </c>
      <c r="AR1346" s="65" t="s">
        <v>73</v>
      </c>
      <c r="AS1346" s="157">
        <v>0.3</v>
      </c>
    </row>
    <row r="1347" spans="1:45" ht="18" customHeight="1" x14ac:dyDescent="0.25">
      <c r="A1347" s="16">
        <v>1346</v>
      </c>
      <c r="B1347" s="149" t="s">
        <v>1655</v>
      </c>
      <c r="C1347" s="149" t="s">
        <v>691</v>
      </c>
      <c r="D1347" s="4">
        <v>11.05</v>
      </c>
      <c r="E1347" s="151" t="s">
        <v>829</v>
      </c>
      <c r="F1347" s="151" t="s">
        <v>857</v>
      </c>
      <c r="G1347" s="4" t="s">
        <v>858</v>
      </c>
      <c r="H1347" s="70" t="s">
        <v>704</v>
      </c>
      <c r="I1347" s="20">
        <v>2774.0454140000002</v>
      </c>
      <c r="J1347" s="20">
        <v>1693.8693820000001</v>
      </c>
      <c r="K1347" s="20">
        <v>1080.1760320000001</v>
      </c>
      <c r="L1347" s="20">
        <v>-3397.635139</v>
      </c>
      <c r="M1347" s="20">
        <v>0</v>
      </c>
      <c r="N1347" s="20">
        <v>-3325.107704</v>
      </c>
      <c r="O1347" s="153">
        <v>-3325.107704</v>
      </c>
      <c r="P1347" s="21">
        <v>-391.18914164705882</v>
      </c>
      <c r="Q1347" s="20">
        <v>0</v>
      </c>
      <c r="R1347" s="20">
        <v>0</v>
      </c>
      <c r="S1347" s="20">
        <v>4767.0801060000003</v>
      </c>
      <c r="T1347" s="20">
        <v>5541.7778410000001</v>
      </c>
      <c r="U1347" s="20">
        <v>50676.003464000001</v>
      </c>
      <c r="V1347" s="20">
        <v>0</v>
      </c>
      <c r="W1347" s="20">
        <v>10754.73198</v>
      </c>
      <c r="X1347" s="20">
        <v>0</v>
      </c>
      <c r="Y1347" s="20">
        <v>10754.73198</v>
      </c>
      <c r="Z1347" s="20">
        <v>39921.271483999997</v>
      </c>
      <c r="AA1347" s="21">
        <v>4696.6201745882354</v>
      </c>
      <c r="AB1347" s="22">
        <v>0.38938657116015046</v>
      </c>
      <c r="AC1347" s="22">
        <v>-1.1986493397760936</v>
      </c>
      <c r="AD1347" s="23">
        <v>-6.5615034270848555E-2</v>
      </c>
      <c r="AE1347" s="23">
        <v>-8.3291628257197825E-2</v>
      </c>
      <c r="AF1347" s="24">
        <v>0</v>
      </c>
      <c r="AG1347" s="27">
        <v>-0.55674580130261875</v>
      </c>
      <c r="AH1347" s="27">
        <v>0.4432541986973812</v>
      </c>
      <c r="AI1347" s="27">
        <v>0.4432541986973812</v>
      </c>
      <c r="AJ1347" s="27">
        <v>-0.4632943718798439</v>
      </c>
      <c r="AK1347" s="27">
        <v>100</v>
      </c>
      <c r="AL1347" s="27">
        <v>100</v>
      </c>
      <c r="AM1347" s="27">
        <v>0.5005695813853539</v>
      </c>
      <c r="AN1347" s="23">
        <v>0.21222533832290291</v>
      </c>
      <c r="AO1347" s="23">
        <v>0</v>
      </c>
      <c r="AP1347" s="23">
        <v>0.26939853316822282</v>
      </c>
      <c r="AQ1347" s="24">
        <v>52.800000000000004</v>
      </c>
      <c r="AR1347" s="65" t="s">
        <v>78</v>
      </c>
      <c r="AS1347" s="157">
        <v>0.2</v>
      </c>
    </row>
    <row r="1348" spans="1:45" ht="18" customHeight="1" x14ac:dyDescent="0.25">
      <c r="A1348" s="16">
        <v>1347</v>
      </c>
      <c r="B1348" s="149" t="s">
        <v>1656</v>
      </c>
      <c r="C1348" s="149" t="s">
        <v>691</v>
      </c>
      <c r="D1348" s="4">
        <v>171.054</v>
      </c>
      <c r="E1348" s="151" t="s">
        <v>844</v>
      </c>
      <c r="F1348" s="151" t="s">
        <v>856</v>
      </c>
      <c r="G1348" s="4" t="s">
        <v>862</v>
      </c>
      <c r="H1348" s="70" t="s">
        <v>704</v>
      </c>
      <c r="I1348" s="20">
        <v>2077544.232878</v>
      </c>
      <c r="J1348" s="20">
        <v>1902373.458933</v>
      </c>
      <c r="K1348" s="20">
        <v>175170.77394500002</v>
      </c>
      <c r="L1348" s="20">
        <v>8734.6998160000003</v>
      </c>
      <c r="M1348" s="20">
        <v>32094.144251000002</v>
      </c>
      <c r="N1348" s="20">
        <v>31189.345439000001</v>
      </c>
      <c r="O1348" s="153">
        <v>-904.798812</v>
      </c>
      <c r="P1348" s="21">
        <v>-17.9844725104353</v>
      </c>
      <c r="Q1348" s="20">
        <v>112504.58588699999</v>
      </c>
      <c r="R1348" s="20">
        <v>23197.603519</v>
      </c>
      <c r="S1348" s="20">
        <v>388902.604024</v>
      </c>
      <c r="T1348" s="20">
        <v>1030666.396777</v>
      </c>
      <c r="U1348" s="20">
        <v>1472048.372334</v>
      </c>
      <c r="V1348" s="20">
        <v>105148.08</v>
      </c>
      <c r="W1348" s="20">
        <v>566222.32262500003</v>
      </c>
      <c r="X1348" s="20">
        <v>337932.28941500001</v>
      </c>
      <c r="Y1348" s="20">
        <v>968246.62763200002</v>
      </c>
      <c r="Z1348" s="20">
        <v>503801.744702</v>
      </c>
      <c r="AA1348" s="21">
        <v>10013.948413873981</v>
      </c>
      <c r="AB1348" s="22">
        <v>8.4316266856247782E-2</v>
      </c>
      <c r="AC1348" s="22">
        <v>-4.3551362116925509E-4</v>
      </c>
      <c r="AD1348" s="23">
        <v>-6.1465290747572383E-4</v>
      </c>
      <c r="AE1348" s="23">
        <v>-1.7959421965384236E-3</v>
      </c>
      <c r="AF1348" s="24">
        <v>0.97180797827404886</v>
      </c>
      <c r="AG1348" s="27">
        <v>-0.31316271279971425</v>
      </c>
      <c r="AH1348" s="27">
        <v>0.6868372872002857</v>
      </c>
      <c r="AI1348" s="27">
        <v>0.48814398001057618</v>
      </c>
      <c r="AJ1348" s="27">
        <v>-11.716374519817693</v>
      </c>
      <c r="AK1348" s="27">
        <v>16.909297020512131</v>
      </c>
      <c r="AL1348" s="27">
        <v>89.558571478143733</v>
      </c>
      <c r="AM1348" s="27">
        <v>2.0157290849635681</v>
      </c>
      <c r="AN1348" s="23">
        <v>0.65775462670211082</v>
      </c>
      <c r="AO1348" s="23">
        <v>0.67076442860452534</v>
      </c>
      <c r="AP1348" s="23">
        <v>1.921880259078341</v>
      </c>
      <c r="AQ1348" s="24">
        <v>49.6</v>
      </c>
      <c r="AR1348" s="65" t="s">
        <v>78</v>
      </c>
      <c r="AS1348" s="157">
        <v>0.2</v>
      </c>
    </row>
    <row r="1349" spans="1:45" ht="18" customHeight="1" x14ac:dyDescent="0.25">
      <c r="A1349" s="16">
        <v>1348</v>
      </c>
      <c r="B1349" s="149" t="s">
        <v>1657</v>
      </c>
      <c r="C1349" s="149" t="s">
        <v>691</v>
      </c>
      <c r="D1349" s="4">
        <v>12.4274</v>
      </c>
      <c r="E1349" s="151" t="s">
        <v>829</v>
      </c>
      <c r="F1349" s="151" t="s">
        <v>866</v>
      </c>
      <c r="G1349" s="4" t="s">
        <v>867</v>
      </c>
      <c r="H1349" s="70" t="s">
        <v>704</v>
      </c>
      <c r="I1349" s="20">
        <v>6047.4867919999997</v>
      </c>
      <c r="J1349" s="20">
        <v>327.27274999999997</v>
      </c>
      <c r="K1349" s="20">
        <v>5720.2140419999996</v>
      </c>
      <c r="L1349" s="20">
        <v>-423.53857699999998</v>
      </c>
      <c r="M1349" s="20">
        <v>324</v>
      </c>
      <c r="N1349" s="20">
        <v>-479.73046799999997</v>
      </c>
      <c r="O1349" s="153">
        <v>-803.73046799999997</v>
      </c>
      <c r="P1349" s="21">
        <v>-258.69625762428183</v>
      </c>
      <c r="Q1349" s="20">
        <v>5.6700010000000001</v>
      </c>
      <c r="R1349" s="20">
        <v>1188.9122500000001</v>
      </c>
      <c r="S1349" s="20">
        <v>2050.4107650000001</v>
      </c>
      <c r="T1349" s="20">
        <v>119.8404</v>
      </c>
      <c r="U1349" s="20">
        <v>2170.2511650000001</v>
      </c>
      <c r="V1349" s="20">
        <v>3000</v>
      </c>
      <c r="W1349" s="20">
        <v>15932.435632000001</v>
      </c>
      <c r="X1349" s="20">
        <v>0</v>
      </c>
      <c r="Y1349" s="20">
        <v>33002.435632000001</v>
      </c>
      <c r="Z1349" s="20">
        <v>-30832.184466999999</v>
      </c>
      <c r="AA1349" s="21">
        <v>-9923.9372570288233</v>
      </c>
      <c r="AB1349" s="22">
        <v>0.94588284997448235</v>
      </c>
      <c r="AC1349" s="22">
        <v>-0.13290322007205138</v>
      </c>
      <c r="AD1349" s="23">
        <v>-0.37033983944434373</v>
      </c>
      <c r="AE1349" s="23">
        <v>2.6067905401261492E-2</v>
      </c>
      <c r="AF1349" s="24">
        <v>-1.4806495925925924</v>
      </c>
      <c r="AG1349" s="27">
        <v>-0.87130588113710694</v>
      </c>
      <c r="AH1349" s="27">
        <v>0.128694118862893</v>
      </c>
      <c r="AI1349" s="27">
        <v>0.12833824100900029</v>
      </c>
      <c r="AJ1349" s="27">
        <v>-0.43563434368828519</v>
      </c>
      <c r="AK1349" s="27">
        <v>57.720051548491782</v>
      </c>
      <c r="AL1349" s="27">
        <v>5.0865711847110662</v>
      </c>
      <c r="AM1349" s="27">
        <v>50.46283884232696</v>
      </c>
      <c r="AN1349" s="23">
        <v>15.206735590901065</v>
      </c>
      <c r="AO1349" s="23">
        <v>0</v>
      </c>
      <c r="AP1349" s="23">
        <v>-1.0703891470071751</v>
      </c>
      <c r="AQ1349" s="24">
        <v>44.400000000000006</v>
      </c>
      <c r="AR1349" s="65" t="s">
        <v>80</v>
      </c>
      <c r="AS1349" s="157">
        <v>0</v>
      </c>
    </row>
    <row r="1350" spans="1:45" ht="18" customHeight="1" x14ac:dyDescent="0.25">
      <c r="A1350" s="16">
        <v>1349</v>
      </c>
      <c r="B1350" s="149" t="s">
        <v>1658</v>
      </c>
      <c r="C1350" s="149" t="s">
        <v>691</v>
      </c>
      <c r="D1350" s="4">
        <v>24.407831000000002</v>
      </c>
      <c r="E1350" s="151" t="s">
        <v>844</v>
      </c>
      <c r="F1350" s="151" t="s">
        <v>856</v>
      </c>
      <c r="G1350" s="4" t="s">
        <v>862</v>
      </c>
      <c r="H1350" s="70" t="s">
        <v>704</v>
      </c>
      <c r="I1350" s="20">
        <v>32917.509918000003</v>
      </c>
      <c r="J1350" s="20">
        <v>31760.399343000001</v>
      </c>
      <c r="K1350" s="20">
        <v>1157.1105749999981</v>
      </c>
      <c r="L1350" s="20">
        <v>-3067.8982540000002</v>
      </c>
      <c r="M1350" s="20">
        <v>2322.082089</v>
      </c>
      <c r="N1350" s="20">
        <v>38045.413819000001</v>
      </c>
      <c r="O1350" s="153">
        <v>35723.331729999998</v>
      </c>
      <c r="P1350" s="21">
        <v>7171.6460785474956</v>
      </c>
      <c r="Q1350" s="20">
        <v>524.19992200000002</v>
      </c>
      <c r="R1350" s="20">
        <v>0</v>
      </c>
      <c r="S1350" s="20">
        <v>2881.2529570000002</v>
      </c>
      <c r="T1350" s="20">
        <v>37154.048586999997</v>
      </c>
      <c r="U1350" s="20">
        <v>44182.215608999999</v>
      </c>
      <c r="V1350" s="20">
        <v>18760</v>
      </c>
      <c r="W1350" s="20">
        <v>39413.936649000003</v>
      </c>
      <c r="X1350" s="20">
        <v>0</v>
      </c>
      <c r="Y1350" s="20">
        <v>39417.936649000003</v>
      </c>
      <c r="Z1350" s="20">
        <v>4764.2789599999996</v>
      </c>
      <c r="AA1350" s="21">
        <v>956.4539718420699</v>
      </c>
      <c r="AB1350" s="22">
        <v>3.51518258180053E-2</v>
      </c>
      <c r="AC1350" s="22">
        <v>1.0852379727078236</v>
      </c>
      <c r="AD1350" s="23">
        <v>0.80854550270048231</v>
      </c>
      <c r="AE1350" s="23">
        <v>7.4981612180828305</v>
      </c>
      <c r="AF1350" s="24">
        <v>16.384181248038558</v>
      </c>
      <c r="AG1350" s="27">
        <v>-0.92689761028798179</v>
      </c>
      <c r="AH1350" s="27">
        <v>7.3102389712018337E-2</v>
      </c>
      <c r="AI1350" s="27">
        <v>5.9802527618357103E-2</v>
      </c>
      <c r="AJ1350" s="27">
        <v>-0.90104275381248111</v>
      </c>
      <c r="AK1350" s="27">
        <v>60.588332828862953</v>
      </c>
      <c r="AL1350" s="27">
        <v>100</v>
      </c>
      <c r="AM1350" s="27">
        <v>0.88597370057586844</v>
      </c>
      <c r="AN1350" s="23">
        <v>0.89216749557870734</v>
      </c>
      <c r="AO1350" s="23">
        <v>0</v>
      </c>
      <c r="AP1350" s="23">
        <v>8.2736416108178528</v>
      </c>
      <c r="AQ1350" s="24">
        <v>54.4</v>
      </c>
      <c r="AR1350" s="65" t="s">
        <v>77</v>
      </c>
      <c r="AS1350" s="157">
        <v>0.2</v>
      </c>
    </row>
    <row r="1351" spans="1:45" ht="18" customHeight="1" x14ac:dyDescent="0.25">
      <c r="A1351" s="16">
        <v>1350</v>
      </c>
      <c r="B1351" s="149" t="s">
        <v>1659</v>
      </c>
      <c r="C1351" s="149" t="s">
        <v>691</v>
      </c>
      <c r="D1351" s="4">
        <v>190.08</v>
      </c>
      <c r="E1351" s="151" t="s">
        <v>833</v>
      </c>
      <c r="F1351" s="151" t="s">
        <v>838</v>
      </c>
      <c r="G1351" s="4" t="s">
        <v>839</v>
      </c>
      <c r="H1351" s="70" t="s">
        <v>704</v>
      </c>
      <c r="I1351" s="20">
        <v>11600.909632999999</v>
      </c>
      <c r="J1351" s="20">
        <v>6230.7014390000004</v>
      </c>
      <c r="K1351" s="20">
        <v>5370.2081940000007</v>
      </c>
      <c r="L1351" s="20">
        <v>-15248.820975000001</v>
      </c>
      <c r="M1351" s="20">
        <v>626.86337800000001</v>
      </c>
      <c r="N1351" s="20">
        <v>1749.9554760000001</v>
      </c>
      <c r="O1351" s="153">
        <v>656.98499300000003</v>
      </c>
      <c r="P1351" s="21">
        <v>16.590530126262625</v>
      </c>
      <c r="Q1351" s="20">
        <v>0</v>
      </c>
      <c r="R1351" s="20">
        <v>240362.65578999999</v>
      </c>
      <c r="S1351" s="20">
        <v>341737.16707299999</v>
      </c>
      <c r="T1351" s="20">
        <v>9037.2445129999996</v>
      </c>
      <c r="U1351" s="20">
        <v>1130290.9706260001</v>
      </c>
      <c r="V1351" s="20">
        <v>1494.501487</v>
      </c>
      <c r="W1351" s="20">
        <v>673945.46580200002</v>
      </c>
      <c r="X1351" s="20">
        <v>3340.6333060000002</v>
      </c>
      <c r="Y1351" s="20">
        <v>678666.09910800005</v>
      </c>
      <c r="Z1351" s="20">
        <v>451624.87151800003</v>
      </c>
      <c r="AA1351" s="21">
        <v>11404.668472676767</v>
      </c>
      <c r="AB1351" s="22">
        <v>0.46291268218518677</v>
      </c>
      <c r="AC1351" s="22">
        <v>5.6632196421144219E-2</v>
      </c>
      <c r="AD1351" s="23">
        <v>5.8125297828057112E-4</v>
      </c>
      <c r="AE1351" s="23">
        <v>1.4547139328083155E-3</v>
      </c>
      <c r="AF1351" s="24">
        <v>2.791605854505669</v>
      </c>
      <c r="AG1351" s="27">
        <v>-0.49293053457028563</v>
      </c>
      <c r="AH1351" s="27">
        <v>0.50706946542971432</v>
      </c>
      <c r="AI1351" s="27">
        <v>0.50706946542971432</v>
      </c>
      <c r="AJ1351" s="27">
        <v>-3.4920589513820301E-2</v>
      </c>
      <c r="AK1351" s="27">
        <v>100</v>
      </c>
      <c r="AL1351" s="27">
        <v>4.8264193099678013E-2</v>
      </c>
      <c r="AM1351" s="27">
        <v>1.2836777422932608</v>
      </c>
      <c r="AN1351" s="23">
        <v>0.60043485858524359</v>
      </c>
      <c r="AO1351" s="23">
        <v>7.3969205787349016E-3</v>
      </c>
      <c r="AP1351" s="23">
        <v>1.5027208240920606</v>
      </c>
      <c r="AQ1351" s="24">
        <v>53.6</v>
      </c>
      <c r="AR1351" s="65" t="s">
        <v>77</v>
      </c>
      <c r="AS1351" s="157">
        <v>0.2</v>
      </c>
    </row>
    <row r="1352" spans="1:45" ht="18" customHeight="1" x14ac:dyDescent="0.25">
      <c r="A1352" s="16">
        <v>1351</v>
      </c>
      <c r="B1352" s="149" t="s">
        <v>1660</v>
      </c>
      <c r="C1352" s="149" t="s">
        <v>691</v>
      </c>
      <c r="D1352" s="4">
        <v>10</v>
      </c>
      <c r="E1352" s="151" t="s">
        <v>844</v>
      </c>
      <c r="F1352" s="151" t="s">
        <v>1074</v>
      </c>
      <c r="G1352" s="4" t="s">
        <v>854</v>
      </c>
      <c r="H1352" s="70" t="s">
        <v>704</v>
      </c>
      <c r="I1352" s="20">
        <v>47760.994637999996</v>
      </c>
      <c r="J1352" s="20">
        <v>35345.797359999997</v>
      </c>
      <c r="K1352" s="20">
        <v>12415.197277999998</v>
      </c>
      <c r="L1352" s="20">
        <v>2182.8647820000001</v>
      </c>
      <c r="M1352" s="20">
        <v>231.66646</v>
      </c>
      <c r="N1352" s="20">
        <v>2171.9388039999999</v>
      </c>
      <c r="O1352" s="153">
        <v>1543.101013</v>
      </c>
      <c r="P1352" s="21">
        <v>617.24040520000005</v>
      </c>
      <c r="Q1352" s="20">
        <v>323.93244399999998</v>
      </c>
      <c r="R1352" s="20">
        <v>12837.005046</v>
      </c>
      <c r="S1352" s="20">
        <v>19383.134775999999</v>
      </c>
      <c r="T1352" s="20">
        <v>22011.000502999999</v>
      </c>
      <c r="U1352" s="20">
        <v>44407.963450000003</v>
      </c>
      <c r="V1352" s="20">
        <v>951.315201</v>
      </c>
      <c r="W1352" s="20">
        <v>16073.765447</v>
      </c>
      <c r="X1352" s="20">
        <v>2460</v>
      </c>
      <c r="Y1352" s="20">
        <v>18533.765447000002</v>
      </c>
      <c r="Z1352" s="20">
        <v>25874.198003000001</v>
      </c>
      <c r="AA1352" s="21">
        <v>10349.679201200001</v>
      </c>
      <c r="AB1352" s="22">
        <v>0.25994427821488703</v>
      </c>
      <c r="AC1352" s="22">
        <v>3.2308812341447037E-2</v>
      </c>
      <c r="AD1352" s="23">
        <v>3.4748294970504891E-2</v>
      </c>
      <c r="AE1352" s="23">
        <v>5.9638602627261492E-2</v>
      </c>
      <c r="AF1352" s="24">
        <v>9.3752837765121448</v>
      </c>
      <c r="AG1352" s="27">
        <v>0.20588637677412783</v>
      </c>
      <c r="AH1352" s="27">
        <v>1.2058863767741279</v>
      </c>
      <c r="AI1352" s="27">
        <v>1.1857335105979914</v>
      </c>
      <c r="AJ1352" s="27">
        <v>14.432053327946948</v>
      </c>
      <c r="AK1352" s="27">
        <v>109.11471825279718</v>
      </c>
      <c r="AL1352" s="27">
        <v>3.7205714624909554</v>
      </c>
      <c r="AM1352" s="27">
        <v>2.169869317457441</v>
      </c>
      <c r="AN1352" s="23">
        <v>0.41735229465921386</v>
      </c>
      <c r="AO1352" s="23">
        <v>9.5075410635520899E-2</v>
      </c>
      <c r="AP1352" s="23">
        <v>0.71630299207152592</v>
      </c>
      <c r="AQ1352" s="24">
        <v>76</v>
      </c>
      <c r="AR1352" s="65" t="s">
        <v>66</v>
      </c>
      <c r="AS1352" s="157">
        <v>0.5</v>
      </c>
    </row>
    <row r="1353" spans="1:45" ht="18" customHeight="1" x14ac:dyDescent="0.25">
      <c r="A1353" s="16">
        <v>1352</v>
      </c>
      <c r="B1353" s="149" t="s">
        <v>1661</v>
      </c>
      <c r="C1353" s="149" t="s">
        <v>691</v>
      </c>
      <c r="D1353" s="4">
        <v>66</v>
      </c>
      <c r="E1353" s="151" t="s">
        <v>795</v>
      </c>
      <c r="F1353" s="151" t="s">
        <v>852</v>
      </c>
      <c r="G1353" s="4" t="s">
        <v>850</v>
      </c>
      <c r="H1353" s="70" t="s">
        <v>704</v>
      </c>
      <c r="I1353" s="20">
        <v>111722.41813999999</v>
      </c>
      <c r="J1353" s="20">
        <v>123571.25664000001</v>
      </c>
      <c r="K1353" s="20">
        <v>-11848.838500000002</v>
      </c>
      <c r="L1353" s="20">
        <v>-352178.304535</v>
      </c>
      <c r="M1353" s="20">
        <v>14456.630534</v>
      </c>
      <c r="N1353" s="20">
        <v>-130297.134651</v>
      </c>
      <c r="O1353" s="153">
        <v>-146706.98384100001</v>
      </c>
      <c r="P1353" s="21">
        <v>-9780.4655894000007</v>
      </c>
      <c r="Q1353" s="20">
        <v>365501.25317500002</v>
      </c>
      <c r="R1353" s="20">
        <v>421804.18604900001</v>
      </c>
      <c r="S1353" s="20">
        <v>1702445.737243</v>
      </c>
      <c r="T1353" s="20">
        <v>860225.73738099996</v>
      </c>
      <c r="U1353" s="20">
        <v>4546820.4640239999</v>
      </c>
      <c r="V1353" s="20">
        <v>2213398.3937189998</v>
      </c>
      <c r="W1353" s="20">
        <v>5417907.5376239996</v>
      </c>
      <c r="X1353" s="20">
        <v>366456.18905400002</v>
      </c>
      <c r="Y1353" s="20">
        <v>6874102.358124</v>
      </c>
      <c r="Z1353" s="20">
        <v>-2327281.8941000002</v>
      </c>
      <c r="AA1353" s="21">
        <v>-155152.12627333333</v>
      </c>
      <c r="AB1353" s="22">
        <v>-0.10605605121393054</v>
      </c>
      <c r="AC1353" s="22">
        <v>-1.3131382786323211</v>
      </c>
      <c r="AD1353" s="23">
        <v>-3.2265840492668646E-2</v>
      </c>
      <c r="AE1353" s="23">
        <v>6.3037908820982827E-2</v>
      </c>
      <c r="AF1353" s="24">
        <v>-9.0129670495873242</v>
      </c>
      <c r="AG1353" s="27">
        <v>-0.68577430946900209</v>
      </c>
      <c r="AH1353" s="27">
        <v>0.31422569053099791</v>
      </c>
      <c r="AI1353" s="27">
        <v>0.24676399048594899</v>
      </c>
      <c r="AJ1353" s="27">
        <v>-3.0069591383914508E-2</v>
      </c>
      <c r="AK1353" s="27">
        <v>0.33808709427552841</v>
      </c>
      <c r="AL1353" s="27">
        <v>0.26486796915529298</v>
      </c>
      <c r="AM1353" s="27">
        <v>0.12987569806983973</v>
      </c>
      <c r="AN1353" s="23">
        <v>1.5118482052489759</v>
      </c>
      <c r="AO1353" s="23">
        <v>-0.1574610235154667</v>
      </c>
      <c r="AP1353" s="23">
        <v>-2.9537042227462238</v>
      </c>
      <c r="AQ1353" s="24">
        <v>35.200000000000003</v>
      </c>
      <c r="AR1353" s="65" t="s">
        <v>80</v>
      </c>
      <c r="AS1353" s="157">
        <v>0</v>
      </c>
    </row>
    <row r="1354" spans="1:45" ht="18" customHeight="1" x14ac:dyDescent="0.25">
      <c r="A1354" s="16">
        <v>1353</v>
      </c>
      <c r="B1354" s="149" t="s">
        <v>1662</v>
      </c>
      <c r="C1354" s="149" t="s">
        <v>691</v>
      </c>
      <c r="D1354" s="4">
        <v>38.419598000000001</v>
      </c>
      <c r="E1354" s="151" t="s">
        <v>844</v>
      </c>
      <c r="F1354" s="151" t="s">
        <v>856</v>
      </c>
      <c r="G1354" s="4" t="s">
        <v>862</v>
      </c>
      <c r="H1354" s="70" t="s">
        <v>704</v>
      </c>
      <c r="I1354" s="20">
        <v>35599.164258999997</v>
      </c>
      <c r="J1354" s="20">
        <v>21272.283544999998</v>
      </c>
      <c r="K1354" s="20">
        <v>14326.880714000001</v>
      </c>
      <c r="L1354" s="20">
        <v>11770.089948999999</v>
      </c>
      <c r="M1354" s="20">
        <v>0</v>
      </c>
      <c r="N1354" s="20">
        <v>14249.552239000001</v>
      </c>
      <c r="O1354" s="153">
        <v>11395.406714999999</v>
      </c>
      <c r="P1354" s="21">
        <v>4152.4560983173224</v>
      </c>
      <c r="Q1354" s="20">
        <v>457.00373400000001</v>
      </c>
      <c r="R1354" s="20">
        <v>43842.082896</v>
      </c>
      <c r="S1354" s="20">
        <v>83783.393805</v>
      </c>
      <c r="T1354" s="20">
        <v>21260.481305000001</v>
      </c>
      <c r="U1354" s="20">
        <v>105048.87510999999</v>
      </c>
      <c r="V1354" s="20">
        <v>0</v>
      </c>
      <c r="W1354" s="20">
        <v>24625.042562999999</v>
      </c>
      <c r="X1354" s="20">
        <v>0</v>
      </c>
      <c r="Y1354" s="20">
        <v>24865.042562999999</v>
      </c>
      <c r="Z1354" s="20">
        <v>80183.832546999998</v>
      </c>
      <c r="AA1354" s="21">
        <v>29218.776720620554</v>
      </c>
      <c r="AB1354" s="22">
        <v>0.40244991735663999</v>
      </c>
      <c r="AC1354" s="22">
        <v>0.32010320894314453</v>
      </c>
      <c r="AD1354" s="23">
        <v>0.10847718933751084</v>
      </c>
      <c r="AE1354" s="23">
        <v>0.14211601457588782</v>
      </c>
      <c r="AF1354" s="24">
        <v>100</v>
      </c>
      <c r="AG1354" s="27">
        <v>2.4023654412231363</v>
      </c>
      <c r="AH1354" s="27">
        <v>3.4023654412231363</v>
      </c>
      <c r="AI1354" s="27">
        <v>3.3838069460314704</v>
      </c>
      <c r="AJ1354" s="27">
        <v>0.60176058851562531</v>
      </c>
      <c r="AK1354" s="27">
        <v>46.547286077535631</v>
      </c>
      <c r="AL1354" s="27">
        <v>0.81198615365621563</v>
      </c>
      <c r="AM1354" s="27">
        <v>1.6744288968955681</v>
      </c>
      <c r="AN1354" s="23">
        <v>0.23669975082515665</v>
      </c>
      <c r="AO1354" s="23">
        <v>0</v>
      </c>
      <c r="AP1354" s="23">
        <v>0.31010045009291964</v>
      </c>
      <c r="AQ1354" s="24">
        <v>80.400000000000006</v>
      </c>
      <c r="AR1354" s="65" t="s">
        <v>64</v>
      </c>
      <c r="AS1354" s="157">
        <v>0.5</v>
      </c>
    </row>
    <row r="1355" spans="1:45" ht="18" customHeight="1" x14ac:dyDescent="0.25">
      <c r="A1355" s="16">
        <v>1354</v>
      </c>
      <c r="B1355" s="149" t="s">
        <v>1663</v>
      </c>
      <c r="C1355" s="149" t="s">
        <v>691</v>
      </c>
      <c r="D1355" s="4">
        <v>66.400000000000006</v>
      </c>
      <c r="E1355" s="151" t="s">
        <v>829</v>
      </c>
      <c r="F1355" s="151" t="s">
        <v>853</v>
      </c>
      <c r="G1355" s="4" t="s">
        <v>854</v>
      </c>
      <c r="H1355" s="70" t="s">
        <v>704</v>
      </c>
      <c r="I1355" s="20">
        <v>30946.346106000001</v>
      </c>
      <c r="J1355" s="20">
        <v>28252.024484000001</v>
      </c>
      <c r="K1355" s="20">
        <v>2694.3216219999981</v>
      </c>
      <c r="L1355" s="20">
        <v>-3738.0559549999998</v>
      </c>
      <c r="M1355" s="20">
        <v>995.25162399999999</v>
      </c>
      <c r="N1355" s="20">
        <v>-2972.2911490000001</v>
      </c>
      <c r="O1355" s="153">
        <v>-4040.041862</v>
      </c>
      <c r="P1355" s="21">
        <v>-505.00523275</v>
      </c>
      <c r="Q1355" s="20">
        <v>102.888115</v>
      </c>
      <c r="R1355" s="20">
        <v>2313.3461609999999</v>
      </c>
      <c r="S1355" s="20">
        <v>11897.990709</v>
      </c>
      <c r="T1355" s="20">
        <v>26053.232447999999</v>
      </c>
      <c r="U1355" s="20">
        <v>39926.008720999998</v>
      </c>
      <c r="V1355" s="20">
        <v>2594.7418259999999</v>
      </c>
      <c r="W1355" s="20">
        <v>34004.807954000004</v>
      </c>
      <c r="X1355" s="20">
        <v>5809.4968799999997</v>
      </c>
      <c r="Y1355" s="20">
        <v>41319.90569</v>
      </c>
      <c r="Z1355" s="20">
        <v>-1393.8969689999999</v>
      </c>
      <c r="AA1355" s="21">
        <v>-174.23712112499999</v>
      </c>
      <c r="AB1355" s="22">
        <v>8.7064289036617878E-2</v>
      </c>
      <c r="AC1355" s="22">
        <v>-0.13054988295424966</v>
      </c>
      <c r="AD1355" s="23">
        <v>-0.10118822270043355</v>
      </c>
      <c r="AE1355" s="23">
        <v>2.8983791139874415</v>
      </c>
      <c r="AF1355" s="24">
        <v>-2.9864720411649386</v>
      </c>
      <c r="AG1355" s="27">
        <v>-0.65010857508458797</v>
      </c>
      <c r="AH1355" s="27">
        <v>0.34989142491541209</v>
      </c>
      <c r="AI1355" s="27">
        <v>0.34686573175051666</v>
      </c>
      <c r="AJ1355" s="27">
        <v>-1.3998553370679929</v>
      </c>
      <c r="AK1355" s="27">
        <v>274.58977632158974</v>
      </c>
      <c r="AL1355" s="27">
        <v>13.377308864412532</v>
      </c>
      <c r="AM1355" s="27">
        <v>1.1878121522066882</v>
      </c>
      <c r="AN1355" s="23">
        <v>1.0349120038203781</v>
      </c>
      <c r="AO1355" s="23">
        <v>-4.1678093928045552</v>
      </c>
      <c r="AP1355" s="23">
        <v>-29.643443245050921</v>
      </c>
      <c r="AQ1355" s="24">
        <v>46</v>
      </c>
      <c r="AR1355" s="65" t="s">
        <v>78</v>
      </c>
      <c r="AS1355" s="157">
        <v>0.2</v>
      </c>
    </row>
    <row r="1356" spans="1:45" ht="18" customHeight="1" x14ac:dyDescent="0.25">
      <c r="A1356" s="16">
        <v>1355</v>
      </c>
      <c r="B1356" s="149" t="s">
        <v>1664</v>
      </c>
      <c r="C1356" s="149" t="s">
        <v>691</v>
      </c>
      <c r="D1356" s="4">
        <v>11.0684</v>
      </c>
      <c r="E1356" s="151" t="s">
        <v>844</v>
      </c>
      <c r="F1356" s="151" t="s">
        <v>1074</v>
      </c>
      <c r="G1356" s="4" t="s">
        <v>854</v>
      </c>
      <c r="H1356" s="70" t="s">
        <v>704</v>
      </c>
      <c r="I1356" s="20">
        <v>124686.02623600001</v>
      </c>
      <c r="J1356" s="20">
        <v>104462.391775</v>
      </c>
      <c r="K1356" s="20">
        <v>20223.634460999998</v>
      </c>
      <c r="L1356" s="20">
        <v>7693.1508229999999</v>
      </c>
      <c r="M1356" s="20">
        <v>0</v>
      </c>
      <c r="N1356" s="20">
        <v>9611.1969300000001</v>
      </c>
      <c r="O1356" s="153">
        <v>7438.3901409999999</v>
      </c>
      <c r="P1356" s="21">
        <v>3965.0267276119403</v>
      </c>
      <c r="Q1356" s="20">
        <v>2047.795087</v>
      </c>
      <c r="R1356" s="20">
        <v>36160.748252999998</v>
      </c>
      <c r="S1356" s="20">
        <v>76051.304602999997</v>
      </c>
      <c r="T1356" s="20">
        <v>20646.787428</v>
      </c>
      <c r="U1356" s="20">
        <v>97033.816892000003</v>
      </c>
      <c r="V1356" s="20">
        <v>0</v>
      </c>
      <c r="W1356" s="20">
        <v>29278.986535</v>
      </c>
      <c r="X1356" s="20">
        <v>0</v>
      </c>
      <c r="Y1356" s="20">
        <v>29278.986535</v>
      </c>
      <c r="Z1356" s="20">
        <v>67754.830356999999</v>
      </c>
      <c r="AA1356" s="21">
        <v>36116.647311833687</v>
      </c>
      <c r="AB1356" s="22">
        <v>0.16219647920065741</v>
      </c>
      <c r="AC1356" s="22">
        <v>5.9656966907590391E-2</v>
      </c>
      <c r="AD1356" s="23">
        <v>7.6657709438339758E-2</v>
      </c>
      <c r="AE1356" s="23">
        <v>0.10978390915905396</v>
      </c>
      <c r="AF1356" s="24">
        <v>100</v>
      </c>
      <c r="AG1356" s="27">
        <v>1.5974705276116208</v>
      </c>
      <c r="AH1356" s="27">
        <v>2.597470527611621</v>
      </c>
      <c r="AI1356" s="27">
        <v>2.5275297499637306</v>
      </c>
      <c r="AJ1356" s="27">
        <v>2.6658081400781777</v>
      </c>
      <c r="AK1356" s="27">
        <v>51.012131261647077</v>
      </c>
      <c r="AL1356" s="27">
        <v>3.4481041532556147</v>
      </c>
      <c r="AM1356" s="27">
        <v>6.0390037273744532</v>
      </c>
      <c r="AN1356" s="23">
        <v>0.30174002706281172</v>
      </c>
      <c r="AO1356" s="23">
        <v>0</v>
      </c>
      <c r="AP1356" s="23">
        <v>0.43213135330321256</v>
      </c>
      <c r="AQ1356" s="24">
        <v>83.6</v>
      </c>
      <c r="AR1356" s="65" t="s">
        <v>64</v>
      </c>
      <c r="AS1356" s="157">
        <v>0.5</v>
      </c>
    </row>
    <row r="1357" spans="1:45" ht="18" customHeight="1" x14ac:dyDescent="0.25">
      <c r="A1357" s="16">
        <v>1356</v>
      </c>
      <c r="B1357" s="149" t="s">
        <v>1665</v>
      </c>
      <c r="C1357" s="149" t="s">
        <v>691</v>
      </c>
      <c r="D1357" s="4">
        <v>122.1</v>
      </c>
      <c r="E1357" s="151" t="s">
        <v>848</v>
      </c>
      <c r="F1357" s="151" t="s">
        <v>894</v>
      </c>
      <c r="G1357" s="4" t="s">
        <v>893</v>
      </c>
      <c r="H1357" s="70" t="s">
        <v>704</v>
      </c>
      <c r="I1357" s="20">
        <v>296064.382713</v>
      </c>
      <c r="J1357" s="20">
        <v>267376.719079</v>
      </c>
      <c r="K1357" s="20">
        <v>28687.663634000011</v>
      </c>
      <c r="L1357" s="20">
        <v>12937.418013</v>
      </c>
      <c r="M1357" s="20">
        <v>2232.833333</v>
      </c>
      <c r="N1357" s="20">
        <v>12924.236977</v>
      </c>
      <c r="O1357" s="153">
        <v>8595.8536609999992</v>
      </c>
      <c r="P1357" s="21">
        <v>781.44124190909088</v>
      </c>
      <c r="Q1357" s="20">
        <v>516727.84963000001</v>
      </c>
      <c r="R1357" s="20">
        <v>799.86120000000005</v>
      </c>
      <c r="S1357" s="20">
        <v>558929.11197500001</v>
      </c>
      <c r="T1357" s="20">
        <v>48961.640003</v>
      </c>
      <c r="U1357" s="20">
        <v>636340.79457300005</v>
      </c>
      <c r="V1357" s="20">
        <v>37000</v>
      </c>
      <c r="W1357" s="20">
        <v>450638.04247799999</v>
      </c>
      <c r="X1357" s="20">
        <v>0</v>
      </c>
      <c r="Y1357" s="20">
        <v>450802.30962299998</v>
      </c>
      <c r="Z1357" s="20">
        <v>185538.48495000001</v>
      </c>
      <c r="AA1357" s="21">
        <v>16867.134995454544</v>
      </c>
      <c r="AB1357" s="22">
        <v>9.6896706625495599E-2</v>
      </c>
      <c r="AC1357" s="22">
        <v>2.9033731049413938E-2</v>
      </c>
      <c r="AD1357" s="23">
        <v>1.3508254907290712E-2</v>
      </c>
      <c r="AE1357" s="23">
        <v>4.632922201189936E-2</v>
      </c>
      <c r="AF1357" s="24">
        <v>5.7882676624301368</v>
      </c>
      <c r="AG1357" s="27">
        <v>0.24030609777532655</v>
      </c>
      <c r="AH1357" s="27">
        <v>1.2403060977753266</v>
      </c>
      <c r="AI1357" s="27">
        <v>9.3647802375806402E-2</v>
      </c>
      <c r="AJ1357" s="27">
        <v>2.7339685912068847</v>
      </c>
      <c r="AK1357" s="27">
        <v>0.51744205246621322</v>
      </c>
      <c r="AL1357" s="27">
        <v>370.1446984964391</v>
      </c>
      <c r="AM1357" s="27">
        <v>6.0468640898233676</v>
      </c>
      <c r="AN1357" s="23">
        <v>0.70842905793192024</v>
      </c>
      <c r="AO1357" s="23">
        <v>0</v>
      </c>
      <c r="AP1357" s="23">
        <v>2.4296970504231767</v>
      </c>
      <c r="AQ1357" s="24">
        <v>56.4</v>
      </c>
      <c r="AR1357" s="65" t="s">
        <v>75</v>
      </c>
      <c r="AS1357" s="157">
        <v>0.2</v>
      </c>
    </row>
    <row r="1358" spans="1:45" ht="18" customHeight="1" x14ac:dyDescent="0.25">
      <c r="A1358" s="16">
        <v>1357</v>
      </c>
      <c r="B1358" s="149" t="s">
        <v>1666</v>
      </c>
      <c r="C1358" s="149" t="s">
        <v>691</v>
      </c>
      <c r="D1358" s="4">
        <v>109.4556177</v>
      </c>
      <c r="E1358" s="151" t="s">
        <v>874</v>
      </c>
      <c r="F1358" s="151" t="s">
        <v>878</v>
      </c>
      <c r="G1358" s="4" t="s">
        <v>873</v>
      </c>
      <c r="H1358" s="70" t="s">
        <v>704</v>
      </c>
      <c r="I1358" s="20">
        <v>135054.80245799999</v>
      </c>
      <c r="J1358" s="20">
        <v>102410.114652</v>
      </c>
      <c r="K1358" s="20">
        <v>32644.687805999994</v>
      </c>
      <c r="L1358" s="20">
        <v>-12041.184954</v>
      </c>
      <c r="M1358" s="20">
        <v>9795.1583360000004</v>
      </c>
      <c r="N1358" s="20">
        <v>-11529.231893</v>
      </c>
      <c r="O1358" s="153">
        <v>-21324.390229000001</v>
      </c>
      <c r="P1358" s="21">
        <v>-1344.2735573735654</v>
      </c>
      <c r="Q1358" s="20">
        <v>6134.1227870000002</v>
      </c>
      <c r="R1358" s="20">
        <v>7546.638492</v>
      </c>
      <c r="S1358" s="20">
        <v>22501.123220000001</v>
      </c>
      <c r="T1358" s="20">
        <v>231360.12054500001</v>
      </c>
      <c r="U1358" s="20">
        <v>279307.80530299997</v>
      </c>
      <c r="V1358" s="20">
        <v>29554.731057000001</v>
      </c>
      <c r="W1358" s="20">
        <v>95840.957580999995</v>
      </c>
      <c r="X1358" s="20">
        <v>45768.436055999999</v>
      </c>
      <c r="Y1358" s="20">
        <v>142000.865532</v>
      </c>
      <c r="Z1358" s="20">
        <v>137306.939771</v>
      </c>
      <c r="AA1358" s="21">
        <v>8655.7264426264337</v>
      </c>
      <c r="AB1358" s="22">
        <v>0.24171437973227203</v>
      </c>
      <c r="AC1358" s="22">
        <v>-0.15789434985573034</v>
      </c>
      <c r="AD1358" s="23">
        <v>-7.6347276460343741E-2</v>
      </c>
      <c r="AE1358" s="23">
        <v>-0.15530453351130494</v>
      </c>
      <c r="AF1358" s="24">
        <v>-1.1770337443782593</v>
      </c>
      <c r="AG1358" s="27">
        <v>-0.76522434888045454</v>
      </c>
      <c r="AH1358" s="27">
        <v>0.23477565111954538</v>
      </c>
      <c r="AI1358" s="27">
        <v>0.17077250526391527</v>
      </c>
      <c r="AJ1358" s="27">
        <v>-1.8414931480922221</v>
      </c>
      <c r="AK1358" s="27">
        <v>16.69515238088109</v>
      </c>
      <c r="AL1358" s="27">
        <v>17.896021202177387</v>
      </c>
      <c r="AM1358" s="27">
        <v>0.5837427908485705</v>
      </c>
      <c r="AN1358" s="23">
        <v>0.50840278300835151</v>
      </c>
      <c r="AO1358" s="23">
        <v>0.33332937237063487</v>
      </c>
      <c r="AP1358" s="23">
        <v>1.0341856410814232</v>
      </c>
      <c r="AQ1358" s="24">
        <v>62.8</v>
      </c>
      <c r="AR1358" s="65" t="s">
        <v>73</v>
      </c>
      <c r="AS1358" s="157">
        <v>0.3</v>
      </c>
    </row>
    <row r="1359" spans="1:45" ht="18" customHeight="1" x14ac:dyDescent="0.25">
      <c r="A1359" s="16">
        <v>1358</v>
      </c>
      <c r="B1359" s="149" t="s">
        <v>1667</v>
      </c>
      <c r="C1359" s="149" t="s">
        <v>691</v>
      </c>
      <c r="D1359" s="4">
        <v>8.0919999999999987</v>
      </c>
      <c r="E1359" s="151" t="s">
        <v>848</v>
      </c>
      <c r="F1359" s="151" t="s">
        <v>849</v>
      </c>
      <c r="G1359" s="4" t="s">
        <v>847</v>
      </c>
      <c r="H1359" s="70" t="s">
        <v>704</v>
      </c>
      <c r="I1359" s="20">
        <v>66520.021701999998</v>
      </c>
      <c r="J1359" s="20">
        <v>52611.133199000004</v>
      </c>
      <c r="K1359" s="20">
        <v>13908.888503</v>
      </c>
      <c r="L1359" s="20">
        <v>2929.682296</v>
      </c>
      <c r="M1359" s="20">
        <v>655.48268399999995</v>
      </c>
      <c r="N1359" s="20">
        <v>2855.8304550000003</v>
      </c>
      <c r="O1359" s="153">
        <v>1742.173747</v>
      </c>
      <c r="P1359" s="21">
        <v>732.0057760504202</v>
      </c>
      <c r="Q1359" s="20">
        <v>7306.883581</v>
      </c>
      <c r="R1359" s="20">
        <v>48122.90814</v>
      </c>
      <c r="S1359" s="20">
        <v>77388.771234</v>
      </c>
      <c r="T1359" s="20">
        <v>5562.9006929999996</v>
      </c>
      <c r="U1359" s="20">
        <v>83755.994437999994</v>
      </c>
      <c r="V1359" s="20">
        <v>8114.6</v>
      </c>
      <c r="W1359" s="20">
        <v>59738.994438000002</v>
      </c>
      <c r="X1359" s="20">
        <v>0</v>
      </c>
      <c r="Y1359" s="20">
        <v>59738.994438000002</v>
      </c>
      <c r="Z1359" s="20">
        <v>24017</v>
      </c>
      <c r="AA1359" s="21">
        <v>10091.176470588236</v>
      </c>
      <c r="AB1359" s="22">
        <v>0.20909326466112405</v>
      </c>
      <c r="AC1359" s="22">
        <v>2.6190216154839584E-2</v>
      </c>
      <c r="AD1359" s="23">
        <v>2.0800585781231892E-2</v>
      </c>
      <c r="AE1359" s="23">
        <v>7.2539190864804093E-2</v>
      </c>
      <c r="AF1359" s="24">
        <v>4.3568358473982212</v>
      </c>
      <c r="AG1359" s="27">
        <v>0.29544817354295749</v>
      </c>
      <c r="AH1359" s="27">
        <v>1.2954481735429575</v>
      </c>
      <c r="AI1359" s="27">
        <v>1.1731347056022905</v>
      </c>
      <c r="AJ1359" s="27">
        <v>3.7688874182859671</v>
      </c>
      <c r="AK1359" s="27">
        <v>7.2002150596465073</v>
      </c>
      <c r="AL1359" s="27">
        <v>1.3822943016760083</v>
      </c>
      <c r="AM1359" s="27">
        <v>11.957794210798076</v>
      </c>
      <c r="AN1359" s="23">
        <v>0.71325037495938903</v>
      </c>
      <c r="AO1359" s="23">
        <v>0</v>
      </c>
      <c r="AP1359" s="23">
        <v>2.4873628862056045</v>
      </c>
      <c r="AQ1359" s="24">
        <v>67.599999999999994</v>
      </c>
      <c r="AR1359" s="65" t="s">
        <v>71</v>
      </c>
      <c r="AS1359" s="157">
        <v>0.3</v>
      </c>
    </row>
    <row r="1360" spans="1:45" ht="18" customHeight="1" x14ac:dyDescent="0.25">
      <c r="A1360" s="16">
        <v>1359</v>
      </c>
      <c r="B1360" s="149" t="s">
        <v>1668</v>
      </c>
      <c r="C1360" s="149" t="s">
        <v>691</v>
      </c>
      <c r="D1360" s="4">
        <v>504.82</v>
      </c>
      <c r="E1360" s="151" t="s">
        <v>829</v>
      </c>
      <c r="F1360" s="151" t="s">
        <v>830</v>
      </c>
      <c r="G1360" s="4" t="s">
        <v>900</v>
      </c>
      <c r="H1360" s="70" t="s">
        <v>704</v>
      </c>
      <c r="I1360" s="20">
        <v>274419.17725499999</v>
      </c>
      <c r="J1360" s="20">
        <v>224494.35888799999</v>
      </c>
      <c r="K1360" s="20">
        <v>49924.818366999993</v>
      </c>
      <c r="L1360" s="20">
        <v>13976.095604</v>
      </c>
      <c r="M1360" s="20">
        <v>10370.129604</v>
      </c>
      <c r="N1360" s="20">
        <v>14555.409446</v>
      </c>
      <c r="O1360" s="153">
        <v>2829.8610739999999</v>
      </c>
      <c r="P1360" s="21">
        <v>96.417753798977856</v>
      </c>
      <c r="Q1360" s="20">
        <v>28151.264013</v>
      </c>
      <c r="R1360" s="20">
        <v>51463.869790999997</v>
      </c>
      <c r="S1360" s="20">
        <v>94593.583020000005</v>
      </c>
      <c r="T1360" s="20">
        <v>353459.84460100002</v>
      </c>
      <c r="U1360" s="20">
        <v>453634.54602299997</v>
      </c>
      <c r="V1360" s="20">
        <v>97164.283540999997</v>
      </c>
      <c r="W1360" s="20">
        <v>119637.510461</v>
      </c>
      <c r="X1360" s="20">
        <v>15826.060491</v>
      </c>
      <c r="Y1360" s="20">
        <v>155332.89423899999</v>
      </c>
      <c r="Z1360" s="20">
        <v>298301.65178399999</v>
      </c>
      <c r="AA1360" s="21">
        <v>10163.599720068143</v>
      </c>
      <c r="AB1360" s="22">
        <v>0.18192904324834444</v>
      </c>
      <c r="AC1360" s="22">
        <v>1.031218409116646E-2</v>
      </c>
      <c r="AD1360" s="23">
        <v>6.2381956991796684E-3</v>
      </c>
      <c r="AE1360" s="23">
        <v>9.4865752739750168E-3</v>
      </c>
      <c r="AF1360" s="24">
        <v>1.4035899262421601</v>
      </c>
      <c r="AG1360" s="27">
        <v>-0.2093317333710645</v>
      </c>
      <c r="AH1360" s="27">
        <v>0.79066826662893552</v>
      </c>
      <c r="AI1360" s="27">
        <v>0.55536360419886199</v>
      </c>
      <c r="AJ1360" s="27">
        <v>-10.9575136687923</v>
      </c>
      <c r="AK1360" s="27">
        <v>7.9745747396752957</v>
      </c>
      <c r="AL1360" s="27">
        <v>5.3322686064892544</v>
      </c>
      <c r="AM1360" s="27">
        <v>0.77638006536435733</v>
      </c>
      <c r="AN1360" s="23">
        <v>0.34241857371930479</v>
      </c>
      <c r="AO1360" s="23">
        <v>5.3053881520105158E-2</v>
      </c>
      <c r="AP1360" s="23">
        <v>0.52072421761672449</v>
      </c>
      <c r="AQ1360" s="24">
        <v>50.8</v>
      </c>
      <c r="AR1360" s="65" t="s">
        <v>78</v>
      </c>
      <c r="AS1360" s="157">
        <v>0.2</v>
      </c>
    </row>
    <row r="1361" spans="1:45" ht="18" customHeight="1" x14ac:dyDescent="0.25">
      <c r="A1361" s="16">
        <v>1360</v>
      </c>
      <c r="B1361" s="149" t="s">
        <v>1669</v>
      </c>
      <c r="C1361" s="149" t="s">
        <v>691</v>
      </c>
      <c r="D1361" s="4">
        <v>103.744634</v>
      </c>
      <c r="E1361" s="151" t="s">
        <v>874</v>
      </c>
      <c r="F1361" s="151" t="s">
        <v>876</v>
      </c>
      <c r="G1361" s="4" t="s">
        <v>873</v>
      </c>
      <c r="H1361" s="70" t="s">
        <v>704</v>
      </c>
      <c r="I1361" s="20">
        <v>67324.360241000002</v>
      </c>
      <c r="J1361" s="20">
        <v>30642.405573</v>
      </c>
      <c r="K1361" s="20">
        <v>36681.954667999998</v>
      </c>
      <c r="L1361" s="20">
        <v>32659.475634999999</v>
      </c>
      <c r="M1361" s="20">
        <v>18225.695941000002</v>
      </c>
      <c r="N1361" s="20">
        <v>32548.562697000001</v>
      </c>
      <c r="O1361" s="153">
        <v>14322.866755999999</v>
      </c>
      <c r="P1361" s="21">
        <v>966.41207767912124</v>
      </c>
      <c r="Q1361" s="20">
        <v>0</v>
      </c>
      <c r="R1361" s="20">
        <v>8923.1256069999999</v>
      </c>
      <c r="S1361" s="20">
        <v>15632.926508</v>
      </c>
      <c r="T1361" s="20">
        <v>293352.92118599999</v>
      </c>
      <c r="U1361" s="20">
        <v>309685.847694</v>
      </c>
      <c r="V1361" s="20">
        <v>36000</v>
      </c>
      <c r="W1361" s="20">
        <v>110604.857857</v>
      </c>
      <c r="X1361" s="20">
        <v>130555.78606699999</v>
      </c>
      <c r="Y1361" s="20">
        <v>241160.643924</v>
      </c>
      <c r="Z1361" s="20">
        <v>68525.203769999993</v>
      </c>
      <c r="AA1361" s="21">
        <v>4623.6263784978019</v>
      </c>
      <c r="AB1361" s="22">
        <v>0.54485411427141905</v>
      </c>
      <c r="AC1361" s="22">
        <v>0.21274419399944758</v>
      </c>
      <c r="AD1361" s="23">
        <v>4.6249665145022698E-2</v>
      </c>
      <c r="AE1361" s="23">
        <v>0.20901604034733978</v>
      </c>
      <c r="AF1361" s="24">
        <v>1.7858611710831678</v>
      </c>
      <c r="AG1361" s="27">
        <v>-0.85865967543476551</v>
      </c>
      <c r="AH1361" s="27">
        <v>0.14134032456523443</v>
      </c>
      <c r="AI1361" s="27">
        <v>0.14134032456523443</v>
      </c>
      <c r="AJ1361" s="27">
        <v>-0.70888692358585903</v>
      </c>
      <c r="AK1361" s="27">
        <v>100</v>
      </c>
      <c r="AL1361" s="27">
        <v>7.5449302415047805</v>
      </c>
      <c r="AM1361" s="27">
        <v>0.22949953921990465</v>
      </c>
      <c r="AN1361" s="23">
        <v>0.77872671844627006</v>
      </c>
      <c r="AO1361" s="23">
        <v>1.9052228798209965</v>
      </c>
      <c r="AP1361" s="23">
        <v>3.5192984574469661</v>
      </c>
      <c r="AQ1361" s="24">
        <v>55.2</v>
      </c>
      <c r="AR1361" s="65" t="s">
        <v>77</v>
      </c>
      <c r="AS1361" s="157">
        <v>0.2</v>
      </c>
    </row>
    <row r="1362" spans="1:45" ht="18" customHeight="1" x14ac:dyDescent="0.25">
      <c r="A1362" s="16">
        <v>1361</v>
      </c>
      <c r="B1362" s="149" t="s">
        <v>1670</v>
      </c>
      <c r="C1362" s="149" t="s">
        <v>691</v>
      </c>
      <c r="D1362" s="4">
        <v>60.436872999999999</v>
      </c>
      <c r="E1362" s="151" t="s">
        <v>829</v>
      </c>
      <c r="F1362" s="151" t="s">
        <v>857</v>
      </c>
      <c r="G1362" s="4" t="s">
        <v>858</v>
      </c>
      <c r="H1362" s="70" t="s">
        <v>704</v>
      </c>
      <c r="I1362" s="20">
        <v>26570.581269999999</v>
      </c>
      <c r="J1362" s="20">
        <v>16693.445346</v>
      </c>
      <c r="K1362" s="20">
        <v>9877.1359240000002</v>
      </c>
      <c r="L1362" s="20">
        <v>590.34403399999997</v>
      </c>
      <c r="M1362" s="20">
        <v>0</v>
      </c>
      <c r="N1362" s="20">
        <v>1151.4940429999999</v>
      </c>
      <c r="O1362" s="153">
        <v>785.77755500000001</v>
      </c>
      <c r="P1362" s="21">
        <v>240.23591210624247</v>
      </c>
      <c r="Q1362" s="20">
        <v>0</v>
      </c>
      <c r="R1362" s="20">
        <v>1856.9456929999999</v>
      </c>
      <c r="S1362" s="20">
        <v>29028.723077999999</v>
      </c>
      <c r="T1362" s="20">
        <v>45017.372210000001</v>
      </c>
      <c r="U1362" s="20">
        <v>77960.692507999993</v>
      </c>
      <c r="V1362" s="20">
        <v>0</v>
      </c>
      <c r="W1362" s="20">
        <v>10697.211423000001</v>
      </c>
      <c r="X1362" s="20">
        <v>0</v>
      </c>
      <c r="Y1362" s="20">
        <v>43451.915067000002</v>
      </c>
      <c r="Z1362" s="20">
        <v>34508.777440999998</v>
      </c>
      <c r="AA1362" s="21">
        <v>10550.374684868619</v>
      </c>
      <c r="AB1362" s="22">
        <v>0.37173202285762419</v>
      </c>
      <c r="AC1362" s="22">
        <v>2.9573216596777901E-2</v>
      </c>
      <c r="AD1362" s="23">
        <v>1.0079150527291261E-2</v>
      </c>
      <c r="AE1362" s="23">
        <v>2.2770367809855092E-2</v>
      </c>
      <c r="AF1362" s="24">
        <v>100</v>
      </c>
      <c r="AG1362" s="27">
        <v>1.7136719963845477</v>
      </c>
      <c r="AH1362" s="27">
        <v>2.7136719963845475</v>
      </c>
      <c r="AI1362" s="27">
        <v>2.7136719963845475</v>
      </c>
      <c r="AJ1362" s="27">
        <v>1.449448456300807</v>
      </c>
      <c r="AK1362" s="27">
        <v>100</v>
      </c>
      <c r="AL1362" s="27">
        <v>14.308755161855991</v>
      </c>
      <c r="AM1362" s="27">
        <v>0.59022950398019236</v>
      </c>
      <c r="AN1362" s="23">
        <v>0.55735670976166807</v>
      </c>
      <c r="AO1362" s="23">
        <v>0</v>
      </c>
      <c r="AP1362" s="23">
        <v>1.2591554465031447</v>
      </c>
      <c r="AQ1362" s="24">
        <v>73.599999999999994</v>
      </c>
      <c r="AR1362" s="65" t="s">
        <v>68</v>
      </c>
      <c r="AS1362" s="157">
        <v>0.3</v>
      </c>
    </row>
    <row r="1363" spans="1:45" ht="18" customHeight="1" x14ac:dyDescent="0.25">
      <c r="A1363" s="16">
        <v>1362</v>
      </c>
      <c r="B1363" s="149" t="s">
        <v>1671</v>
      </c>
      <c r="C1363" s="149" t="s">
        <v>691</v>
      </c>
      <c r="D1363" s="4">
        <v>832.04</v>
      </c>
      <c r="E1363" s="151" t="s">
        <v>844</v>
      </c>
      <c r="F1363" s="151" t="s">
        <v>856</v>
      </c>
      <c r="G1363" s="4" t="s">
        <v>862</v>
      </c>
      <c r="H1363" s="70" t="s">
        <v>704</v>
      </c>
      <c r="I1363" s="20">
        <v>250332.79134200001</v>
      </c>
      <c r="J1363" s="20">
        <v>180081.91789099999</v>
      </c>
      <c r="K1363" s="20">
        <v>70250.873450999978</v>
      </c>
      <c r="L1363" s="20">
        <v>54060.743453000003</v>
      </c>
      <c r="M1363" s="20">
        <v>1419.1216340000001</v>
      </c>
      <c r="N1363" s="20">
        <v>128528.35360799999</v>
      </c>
      <c r="O1363" s="153">
        <v>105848.98581100001</v>
      </c>
      <c r="P1363" s="21">
        <v>1577.4811596274219</v>
      </c>
      <c r="Q1363" s="20">
        <v>4879.7581469999996</v>
      </c>
      <c r="R1363" s="20">
        <v>44091.683470999997</v>
      </c>
      <c r="S1363" s="20">
        <v>599540.48552800005</v>
      </c>
      <c r="T1363" s="20">
        <v>366042.11885099998</v>
      </c>
      <c r="U1363" s="20">
        <v>1275684.559386</v>
      </c>
      <c r="V1363" s="20">
        <v>2833.2419</v>
      </c>
      <c r="W1363" s="20">
        <v>112459.885501</v>
      </c>
      <c r="X1363" s="20">
        <v>63762.934639999999</v>
      </c>
      <c r="Y1363" s="20">
        <v>199105.636241</v>
      </c>
      <c r="Z1363" s="20">
        <v>1076578.9231449999</v>
      </c>
      <c r="AA1363" s="21">
        <v>16044.395277868853</v>
      </c>
      <c r="AB1363" s="22">
        <v>0.28062992896134226</v>
      </c>
      <c r="AC1363" s="22">
        <v>0.42283308248814711</v>
      </c>
      <c r="AD1363" s="23">
        <v>8.2974262745600838E-2</v>
      </c>
      <c r="AE1363" s="23">
        <v>9.8319764148627725E-2</v>
      </c>
      <c r="AF1363" s="24">
        <v>90.568948093423245</v>
      </c>
      <c r="AG1363" s="27">
        <v>4.3311497060226767</v>
      </c>
      <c r="AH1363" s="27">
        <v>5.3311497060226767</v>
      </c>
      <c r="AI1363" s="27">
        <v>5.2877586059405361</v>
      </c>
      <c r="AJ1363" s="27">
        <v>0.5139453128047462</v>
      </c>
      <c r="AK1363" s="27">
        <v>36.903861311592173</v>
      </c>
      <c r="AL1363" s="27">
        <v>5.6775512213465156</v>
      </c>
      <c r="AM1363" s="27">
        <v>0.68389067391422176</v>
      </c>
      <c r="AN1363" s="23">
        <v>0.15607748387017523</v>
      </c>
      <c r="AO1363" s="23">
        <v>5.9227366679007555E-2</v>
      </c>
      <c r="AP1363" s="23">
        <v>0.18494290753840376</v>
      </c>
      <c r="AQ1363" s="24">
        <v>78.400000000000006</v>
      </c>
      <c r="AR1363" s="65" t="s">
        <v>66</v>
      </c>
      <c r="AS1363" s="157">
        <v>0.5</v>
      </c>
    </row>
    <row r="1364" spans="1:45" ht="18" customHeight="1" x14ac:dyDescent="0.25">
      <c r="A1364" s="16">
        <v>1363</v>
      </c>
      <c r="B1364" s="149" t="s">
        <v>1672</v>
      </c>
      <c r="C1364" s="149" t="s">
        <v>691</v>
      </c>
      <c r="D1364" s="4">
        <v>306</v>
      </c>
      <c r="E1364" s="151" t="s">
        <v>844</v>
      </c>
      <c r="F1364" s="151" t="s">
        <v>1074</v>
      </c>
      <c r="G1364" s="4" t="s">
        <v>854</v>
      </c>
      <c r="H1364" s="70" t="s">
        <v>704</v>
      </c>
      <c r="I1364" s="20">
        <v>353498.30840799998</v>
      </c>
      <c r="J1364" s="20">
        <v>294015.32823799999</v>
      </c>
      <c r="K1364" s="20">
        <v>59482.980169999981</v>
      </c>
      <c r="L1364" s="20">
        <v>30497.373729999999</v>
      </c>
      <c r="M1364" s="20">
        <v>55.061483000000003</v>
      </c>
      <c r="N1364" s="20">
        <v>35356.850223000001</v>
      </c>
      <c r="O1364" s="153">
        <v>28583.993317</v>
      </c>
      <c r="P1364" s="21">
        <v>952.79977723333332</v>
      </c>
      <c r="Q1364" s="20">
        <v>6752.3017339999997</v>
      </c>
      <c r="R1364" s="20">
        <v>181455.62753299999</v>
      </c>
      <c r="S1364" s="20">
        <v>276806.46276899998</v>
      </c>
      <c r="T1364" s="20">
        <v>203619.95282400001</v>
      </c>
      <c r="U1364" s="20">
        <v>489805.32249300001</v>
      </c>
      <c r="V1364" s="20">
        <v>0</v>
      </c>
      <c r="W1364" s="20">
        <v>144411.780355</v>
      </c>
      <c r="X1364" s="20">
        <v>0</v>
      </c>
      <c r="Y1364" s="20">
        <v>144411.780355</v>
      </c>
      <c r="Z1364" s="20">
        <v>345393.54213800002</v>
      </c>
      <c r="AA1364" s="21">
        <v>11513.118071266666</v>
      </c>
      <c r="AB1364" s="22">
        <v>0.16826949027814309</v>
      </c>
      <c r="AC1364" s="22">
        <v>8.0860339744565288E-2</v>
      </c>
      <c r="AD1364" s="23">
        <v>5.8357865879271872E-2</v>
      </c>
      <c r="AE1364" s="23">
        <v>8.2757752620572819E-2</v>
      </c>
      <c r="AF1364" s="24">
        <v>642.13399815257424</v>
      </c>
      <c r="AG1364" s="27">
        <v>0.91678588885574985</v>
      </c>
      <c r="AH1364" s="27">
        <v>1.9167858888557499</v>
      </c>
      <c r="AI1364" s="27">
        <v>1.8700286110394861</v>
      </c>
      <c r="AJ1364" s="27">
        <v>2.6700340373384934</v>
      </c>
      <c r="AK1364" s="27">
        <v>43.542978353224164</v>
      </c>
      <c r="AL1364" s="27">
        <v>1.9481253528150393</v>
      </c>
      <c r="AM1364" s="27">
        <v>1.7360691008191527</v>
      </c>
      <c r="AN1364" s="23">
        <v>0.29483505736519194</v>
      </c>
      <c r="AO1364" s="23">
        <v>0</v>
      </c>
      <c r="AP1364" s="23">
        <v>0.41810793410057762</v>
      </c>
      <c r="AQ1364" s="24">
        <v>81.599999999999994</v>
      </c>
      <c r="AR1364" s="65" t="s">
        <v>64</v>
      </c>
      <c r="AS1364" s="157">
        <v>0.5</v>
      </c>
    </row>
    <row r="1365" spans="1:45" ht="18" customHeight="1" x14ac:dyDescent="0.25">
      <c r="A1365" s="16">
        <v>1364</v>
      </c>
      <c r="B1365" s="149" t="s">
        <v>1673</v>
      </c>
      <c r="C1365" s="149" t="s">
        <v>691</v>
      </c>
      <c r="D1365" s="4">
        <v>164.7</v>
      </c>
      <c r="E1365" s="151" t="s">
        <v>829</v>
      </c>
      <c r="F1365" s="151" t="s">
        <v>898</v>
      </c>
      <c r="G1365" s="4" t="s">
        <v>900</v>
      </c>
      <c r="H1365" s="70" t="s">
        <v>704</v>
      </c>
      <c r="I1365" s="20">
        <v>279865.06404199998</v>
      </c>
      <c r="J1365" s="20">
        <v>234375.12485699999</v>
      </c>
      <c r="K1365" s="20">
        <v>45489.939185000003</v>
      </c>
      <c r="L1365" s="20">
        <v>1724.272811</v>
      </c>
      <c r="M1365" s="20">
        <v>311.70827400000002</v>
      </c>
      <c r="N1365" s="20">
        <v>6631.2345329999998</v>
      </c>
      <c r="O1365" s="153">
        <v>5023.7083510000002</v>
      </c>
      <c r="P1365" s="21">
        <v>372.12654451851853</v>
      </c>
      <c r="Q1365" s="20">
        <v>27513.463358000001</v>
      </c>
      <c r="R1365" s="20">
        <v>14641.601693000001</v>
      </c>
      <c r="S1365" s="20">
        <v>149347.64102700001</v>
      </c>
      <c r="T1365" s="20">
        <v>101758.44544700001</v>
      </c>
      <c r="U1365" s="20">
        <v>294257.17527599999</v>
      </c>
      <c r="V1365" s="20">
        <v>4174.2847190000002</v>
      </c>
      <c r="W1365" s="20">
        <v>21781.989934000001</v>
      </c>
      <c r="X1365" s="20">
        <v>0</v>
      </c>
      <c r="Y1365" s="20">
        <v>145324.39753300001</v>
      </c>
      <c r="Z1365" s="20">
        <v>148932.77774300001</v>
      </c>
      <c r="AA1365" s="21">
        <v>11032.057610592592</v>
      </c>
      <c r="AB1365" s="22">
        <v>0.16254239999806916</v>
      </c>
      <c r="AC1365" s="22">
        <v>1.7950466122652883E-2</v>
      </c>
      <c r="AD1365" s="23">
        <v>1.7072509264346697E-2</v>
      </c>
      <c r="AE1365" s="23">
        <v>3.3731381547646717E-2</v>
      </c>
      <c r="AF1365" s="24">
        <v>21.273848293805635</v>
      </c>
      <c r="AG1365" s="27">
        <v>5.8564736959078241</v>
      </c>
      <c r="AH1365" s="27">
        <v>6.8564736959078241</v>
      </c>
      <c r="AI1365" s="27">
        <v>5.5933446869712427</v>
      </c>
      <c r="AJ1365" s="27">
        <v>2.1938904528301912</v>
      </c>
      <c r="AK1365" s="27">
        <v>8.5185613242271625</v>
      </c>
      <c r="AL1365" s="27">
        <v>19.114374909939027</v>
      </c>
      <c r="AM1365" s="27">
        <v>2.7502883206658777</v>
      </c>
      <c r="AN1365" s="23">
        <v>0.49386866232469018</v>
      </c>
      <c r="AO1365" s="23">
        <v>0</v>
      </c>
      <c r="AP1365" s="23">
        <v>0.97577175243298919</v>
      </c>
      <c r="AQ1365" s="24">
        <v>82.800000000000011</v>
      </c>
      <c r="AR1365" s="65" t="s">
        <v>64</v>
      </c>
      <c r="AS1365" s="157">
        <v>0.5</v>
      </c>
    </row>
    <row r="1366" spans="1:45" ht="18" customHeight="1" x14ac:dyDescent="0.25">
      <c r="A1366" s="16">
        <v>1365</v>
      </c>
      <c r="B1366" s="149" t="s">
        <v>1674</v>
      </c>
      <c r="C1366" s="149" t="s">
        <v>691</v>
      </c>
      <c r="D1366" s="4">
        <v>18.479264000000001</v>
      </c>
      <c r="E1366" s="151" t="s">
        <v>844</v>
      </c>
      <c r="F1366" s="151" t="s">
        <v>845</v>
      </c>
      <c r="G1366" s="4" t="s">
        <v>904</v>
      </c>
      <c r="H1366" s="70" t="s">
        <v>704</v>
      </c>
      <c r="I1366" s="20">
        <v>226182.38261500001</v>
      </c>
      <c r="J1366" s="20">
        <v>215277.97863999999</v>
      </c>
      <c r="K1366" s="20">
        <v>10904.403974999987</v>
      </c>
      <c r="L1366" s="20">
        <v>-715.05277699999999</v>
      </c>
      <c r="M1366" s="20">
        <v>144.64236600000001</v>
      </c>
      <c r="N1366" s="20">
        <v>1207.163587</v>
      </c>
      <c r="O1366" s="153">
        <v>850.016977</v>
      </c>
      <c r="P1366" s="21">
        <v>367.98737309018367</v>
      </c>
      <c r="Q1366" s="20">
        <v>107251.274414</v>
      </c>
      <c r="R1366" s="20">
        <v>106622.76842199999</v>
      </c>
      <c r="S1366" s="20">
        <v>339553.18104400003</v>
      </c>
      <c r="T1366" s="20">
        <v>19314.362426</v>
      </c>
      <c r="U1366" s="20">
        <v>358918.42581300001</v>
      </c>
      <c r="V1366" s="20">
        <v>51129.075166000002</v>
      </c>
      <c r="W1366" s="20">
        <v>331372.84904900001</v>
      </c>
      <c r="X1366" s="20">
        <v>142.5</v>
      </c>
      <c r="Y1366" s="20">
        <v>331515.34904900001</v>
      </c>
      <c r="Z1366" s="20">
        <v>27403.076764000001</v>
      </c>
      <c r="AA1366" s="21">
        <v>11863.27627074325</v>
      </c>
      <c r="AB1366" s="22">
        <v>4.8210668969568216E-2</v>
      </c>
      <c r="AC1366" s="22">
        <v>3.7581042660023178E-3</v>
      </c>
      <c r="AD1366" s="23">
        <v>2.3682734456293062E-3</v>
      </c>
      <c r="AE1366" s="23">
        <v>3.1019034261024484E-2</v>
      </c>
      <c r="AF1366" s="24">
        <v>8.345850668676146</v>
      </c>
      <c r="AG1366" s="27">
        <v>2.4686186627771643E-2</v>
      </c>
      <c r="AH1366" s="27">
        <v>1.0246861866277717</v>
      </c>
      <c r="AI1366" s="27">
        <v>0.701028787653178</v>
      </c>
      <c r="AJ1366" s="27">
        <v>27.649535832194498</v>
      </c>
      <c r="AK1366" s="27">
        <v>2.0072300288853144</v>
      </c>
      <c r="AL1366" s="27">
        <v>2.1213328631629369</v>
      </c>
      <c r="AM1366" s="27">
        <v>11.710579807207353</v>
      </c>
      <c r="AN1366" s="23">
        <v>0.9236509613516547</v>
      </c>
      <c r="AO1366" s="23">
        <v>5.2001459991968951E-3</v>
      </c>
      <c r="AP1366" s="23">
        <v>12.097741866873822</v>
      </c>
      <c r="AQ1366" s="24">
        <v>54.800000000000004</v>
      </c>
      <c r="AR1366" s="65" t="s">
        <v>77</v>
      </c>
      <c r="AS1366" s="157">
        <v>0.2</v>
      </c>
    </row>
    <row r="1367" spans="1:45" ht="18" customHeight="1" x14ac:dyDescent="0.25">
      <c r="A1367" s="16">
        <v>1366</v>
      </c>
      <c r="B1367" s="149" t="s">
        <v>1675</v>
      </c>
      <c r="C1367" s="149" t="s">
        <v>691</v>
      </c>
      <c r="D1367" s="4">
        <v>18</v>
      </c>
      <c r="E1367" s="151" t="s">
        <v>844</v>
      </c>
      <c r="F1367" s="151" t="s">
        <v>845</v>
      </c>
      <c r="G1367" s="4" t="s">
        <v>904</v>
      </c>
      <c r="H1367" s="70" t="s">
        <v>704</v>
      </c>
      <c r="I1367" s="20">
        <v>574859.01128700003</v>
      </c>
      <c r="J1367" s="20">
        <v>553733.45947400003</v>
      </c>
      <c r="K1367" s="20">
        <v>21125.551812999965</v>
      </c>
      <c r="L1367" s="20">
        <v>8526.6338510000005</v>
      </c>
      <c r="M1367" s="20">
        <v>2340.9312479999999</v>
      </c>
      <c r="N1367" s="20">
        <v>9252.0057429999997</v>
      </c>
      <c r="O1367" s="153">
        <v>5500.1199770000003</v>
      </c>
      <c r="P1367" s="21">
        <v>1833.3733256666667</v>
      </c>
      <c r="Q1367" s="20">
        <v>160214.92601200001</v>
      </c>
      <c r="R1367" s="20">
        <v>118665.86304500001</v>
      </c>
      <c r="S1367" s="20">
        <v>395644.34403400001</v>
      </c>
      <c r="T1367" s="20">
        <v>7821.69535</v>
      </c>
      <c r="U1367" s="20">
        <v>416406.00073700002</v>
      </c>
      <c r="V1367" s="20">
        <v>29775.850824000001</v>
      </c>
      <c r="W1367" s="20">
        <v>376468.33757099998</v>
      </c>
      <c r="X1367" s="20">
        <v>0</v>
      </c>
      <c r="Y1367" s="20">
        <v>376468.33757099998</v>
      </c>
      <c r="Z1367" s="20">
        <v>39937.663165999998</v>
      </c>
      <c r="AA1367" s="21">
        <v>13312.554388666667</v>
      </c>
      <c r="AB1367" s="22">
        <v>3.6749100906853439E-2</v>
      </c>
      <c r="AC1367" s="22">
        <v>9.5677720432463566E-3</v>
      </c>
      <c r="AD1367" s="23">
        <v>1.3208551191061842E-2</v>
      </c>
      <c r="AE1367" s="23">
        <v>0.13771762143766086</v>
      </c>
      <c r="AF1367" s="24">
        <v>3.9522757239899939</v>
      </c>
      <c r="AG1367" s="27">
        <v>5.0936571682827197E-2</v>
      </c>
      <c r="AH1367" s="27">
        <v>1.0509365716828272</v>
      </c>
      <c r="AI1367" s="27">
        <v>0.62536313024624346</v>
      </c>
      <c r="AJ1367" s="27">
        <v>29.978035958435171</v>
      </c>
      <c r="AK1367" s="27">
        <v>3.4561914626638823</v>
      </c>
      <c r="AL1367" s="27">
        <v>4.8443503172349089</v>
      </c>
      <c r="AM1367" s="27">
        <v>73.495448948545416</v>
      </c>
      <c r="AN1367" s="23">
        <v>0.90408960702940377</v>
      </c>
      <c r="AO1367" s="23">
        <v>0</v>
      </c>
      <c r="AP1367" s="23">
        <v>9.4263987356049803</v>
      </c>
      <c r="AQ1367" s="24">
        <v>60.400000000000006</v>
      </c>
      <c r="AR1367" s="65" t="s">
        <v>73</v>
      </c>
      <c r="AS1367" s="157">
        <v>0.3</v>
      </c>
    </row>
    <row r="1368" spans="1:45" ht="18" customHeight="1" x14ac:dyDescent="0.25">
      <c r="A1368" s="16">
        <v>1367</v>
      </c>
      <c r="B1368" s="149" t="s">
        <v>1676</v>
      </c>
      <c r="C1368" s="149" t="s">
        <v>691</v>
      </c>
      <c r="D1368" s="4">
        <v>768.74038699999994</v>
      </c>
      <c r="E1368" s="151" t="s">
        <v>829</v>
      </c>
      <c r="F1368" s="151" t="s">
        <v>898</v>
      </c>
      <c r="G1368" s="4" t="s">
        <v>900</v>
      </c>
      <c r="H1368" s="70" t="s">
        <v>704</v>
      </c>
      <c r="I1368" s="20" t="e">
        <v>#N/A</v>
      </c>
      <c r="J1368" s="20" t="e">
        <v>#N/A</v>
      </c>
      <c r="K1368" s="20" t="e">
        <v>#N/A</v>
      </c>
      <c r="L1368" s="20" t="e">
        <v>#N/A</v>
      </c>
      <c r="M1368" s="20" t="e">
        <v>#N/A</v>
      </c>
      <c r="N1368" s="20" t="e">
        <v>#N/A</v>
      </c>
      <c r="O1368" s="153" t="e">
        <v>#N/A</v>
      </c>
      <c r="P1368" s="21" t="e">
        <v>#N/A</v>
      </c>
      <c r="Q1368" s="20" t="e">
        <v>#N/A</v>
      </c>
      <c r="R1368" s="20" t="e">
        <v>#N/A</v>
      </c>
      <c r="S1368" s="20" t="e">
        <v>#N/A</v>
      </c>
      <c r="T1368" s="20" t="e">
        <v>#N/A</v>
      </c>
      <c r="U1368" s="20" t="e">
        <v>#N/A</v>
      </c>
      <c r="V1368" s="20" t="e">
        <v>#N/A</v>
      </c>
      <c r="W1368" s="20" t="e">
        <v>#N/A</v>
      </c>
      <c r="X1368" s="20" t="e">
        <v>#N/A</v>
      </c>
      <c r="Y1368" s="20" t="e">
        <v>#N/A</v>
      </c>
      <c r="Z1368" s="20" t="e">
        <v>#N/A</v>
      </c>
      <c r="AA1368" s="21" t="e">
        <v>#N/A</v>
      </c>
      <c r="AB1368" s="22" t="e">
        <v>#N/A</v>
      </c>
      <c r="AC1368" s="22" t="e">
        <v>#N/A</v>
      </c>
      <c r="AD1368" s="23" t="e">
        <v>#N/A</v>
      </c>
      <c r="AE1368" s="23" t="e">
        <v>#N/A</v>
      </c>
      <c r="AF1368" s="24" t="e">
        <v>#N/A</v>
      </c>
      <c r="AG1368" s="27" t="e">
        <v>#N/A</v>
      </c>
      <c r="AH1368" s="27" t="e">
        <v>#N/A</v>
      </c>
      <c r="AI1368" s="27" t="e">
        <v>#N/A</v>
      </c>
      <c r="AJ1368" s="27" t="e">
        <v>#N/A</v>
      </c>
      <c r="AK1368" s="27" t="e">
        <v>#N/A</v>
      </c>
      <c r="AL1368" s="27" t="e">
        <v>#N/A</v>
      </c>
      <c r="AM1368" s="27" t="e">
        <v>#N/A</v>
      </c>
      <c r="AN1368" s="23" t="e">
        <v>#N/A</v>
      </c>
      <c r="AO1368" s="23" t="e">
        <v>#N/A</v>
      </c>
      <c r="AP1368" s="23" t="e">
        <v>#N/A</v>
      </c>
      <c r="AQ1368" s="24" t="e">
        <v>#N/A</v>
      </c>
      <c r="AR1368" s="65" t="e">
        <v>#N/A</v>
      </c>
      <c r="AS1368" s="157" t="e">
        <v>#N/A</v>
      </c>
    </row>
    <row r="1369" spans="1:45" ht="18" customHeight="1" x14ac:dyDescent="0.25">
      <c r="A1369" s="16">
        <v>1368</v>
      </c>
      <c r="B1369" s="149" t="s">
        <v>1677</v>
      </c>
      <c r="C1369" s="149" t="s">
        <v>691</v>
      </c>
      <c r="D1369" s="4">
        <v>92.787175000000005</v>
      </c>
      <c r="E1369" s="151" t="s">
        <v>833</v>
      </c>
      <c r="F1369" s="151" t="s">
        <v>835</v>
      </c>
      <c r="G1369" s="4" t="s">
        <v>836</v>
      </c>
      <c r="H1369" s="70" t="s">
        <v>704</v>
      </c>
      <c r="I1369" s="20" t="e">
        <v>#N/A</v>
      </c>
      <c r="J1369" s="20" t="e">
        <v>#N/A</v>
      </c>
      <c r="K1369" s="20" t="e">
        <v>#N/A</v>
      </c>
      <c r="L1369" s="20" t="e">
        <v>#N/A</v>
      </c>
      <c r="M1369" s="20" t="e">
        <v>#N/A</v>
      </c>
      <c r="N1369" s="20" t="e">
        <v>#N/A</v>
      </c>
      <c r="O1369" s="153" t="e">
        <v>#N/A</v>
      </c>
      <c r="P1369" s="21" t="e">
        <v>#N/A</v>
      </c>
      <c r="Q1369" s="20" t="e">
        <v>#N/A</v>
      </c>
      <c r="R1369" s="20" t="e">
        <v>#N/A</v>
      </c>
      <c r="S1369" s="20" t="e">
        <v>#N/A</v>
      </c>
      <c r="T1369" s="20" t="e">
        <v>#N/A</v>
      </c>
      <c r="U1369" s="20" t="e">
        <v>#N/A</v>
      </c>
      <c r="V1369" s="20" t="e">
        <v>#N/A</v>
      </c>
      <c r="W1369" s="20" t="e">
        <v>#N/A</v>
      </c>
      <c r="X1369" s="20" t="e">
        <v>#N/A</v>
      </c>
      <c r="Y1369" s="20" t="e">
        <v>#N/A</v>
      </c>
      <c r="Z1369" s="20" t="e">
        <v>#N/A</v>
      </c>
      <c r="AA1369" s="21" t="e">
        <v>#N/A</v>
      </c>
      <c r="AB1369" s="22" t="e">
        <v>#N/A</v>
      </c>
      <c r="AC1369" s="22" t="e">
        <v>#N/A</v>
      </c>
      <c r="AD1369" s="23" t="e">
        <v>#N/A</v>
      </c>
      <c r="AE1369" s="23" t="e">
        <v>#N/A</v>
      </c>
      <c r="AF1369" s="24" t="e">
        <v>#N/A</v>
      </c>
      <c r="AG1369" s="27" t="e">
        <v>#N/A</v>
      </c>
      <c r="AH1369" s="27" t="e">
        <v>#N/A</v>
      </c>
      <c r="AI1369" s="27" t="e">
        <v>#N/A</v>
      </c>
      <c r="AJ1369" s="27" t="e">
        <v>#N/A</v>
      </c>
      <c r="AK1369" s="27" t="e">
        <v>#N/A</v>
      </c>
      <c r="AL1369" s="27" t="e">
        <v>#N/A</v>
      </c>
      <c r="AM1369" s="27" t="e">
        <v>#N/A</v>
      </c>
      <c r="AN1369" s="23" t="e">
        <v>#N/A</v>
      </c>
      <c r="AO1369" s="23" t="e">
        <v>#N/A</v>
      </c>
      <c r="AP1369" s="23" t="e">
        <v>#N/A</v>
      </c>
      <c r="AQ1369" s="24" t="e">
        <v>#N/A</v>
      </c>
      <c r="AR1369" s="65" t="e">
        <v>#N/A</v>
      </c>
      <c r="AS1369" s="157" t="e">
        <v>#N/A</v>
      </c>
    </row>
    <row r="1370" spans="1:45" ht="18" customHeight="1" x14ac:dyDescent="0.25">
      <c r="A1370" s="16">
        <v>1369</v>
      </c>
      <c r="B1370" s="149" t="s">
        <v>1678</v>
      </c>
      <c r="C1370" s="149" t="s">
        <v>691</v>
      </c>
      <c r="D1370" s="4">
        <v>16.150380000000002</v>
      </c>
      <c r="E1370" s="151" t="s">
        <v>844</v>
      </c>
      <c r="F1370" s="151" t="s">
        <v>1074</v>
      </c>
      <c r="G1370" s="4" t="s">
        <v>854</v>
      </c>
      <c r="H1370" s="70" t="s">
        <v>704</v>
      </c>
      <c r="I1370" s="20">
        <v>89635.265423000004</v>
      </c>
      <c r="J1370" s="20">
        <v>76574.632666000005</v>
      </c>
      <c r="K1370" s="20">
        <v>13060.632756999999</v>
      </c>
      <c r="L1370" s="20">
        <v>5267.2008070000002</v>
      </c>
      <c r="M1370" s="20">
        <v>0</v>
      </c>
      <c r="N1370" s="20">
        <v>5422.8008369999998</v>
      </c>
      <c r="O1370" s="153">
        <v>4288.0356060000004</v>
      </c>
      <c r="P1370" s="21">
        <v>3026.7774447660058</v>
      </c>
      <c r="Q1370" s="20">
        <v>4735.692462</v>
      </c>
      <c r="R1370" s="20">
        <v>9514.6107649999994</v>
      </c>
      <c r="S1370" s="20">
        <v>26247.314427000001</v>
      </c>
      <c r="T1370" s="20">
        <v>10333.491781999999</v>
      </c>
      <c r="U1370" s="20">
        <v>38260.094424000003</v>
      </c>
      <c r="V1370" s="20">
        <v>0</v>
      </c>
      <c r="W1370" s="20">
        <v>14776.799951000001</v>
      </c>
      <c r="X1370" s="20">
        <v>0</v>
      </c>
      <c r="Y1370" s="20">
        <v>15885.799951000001</v>
      </c>
      <c r="Z1370" s="20">
        <v>22374.294473000002</v>
      </c>
      <c r="AA1370" s="21">
        <v>15793.248022164184</v>
      </c>
      <c r="AB1370" s="22">
        <v>0.1457086415192195</v>
      </c>
      <c r="AC1370" s="22">
        <v>4.7838711535735684E-2</v>
      </c>
      <c r="AD1370" s="23">
        <v>0.11207592847209959</v>
      </c>
      <c r="AE1370" s="23">
        <v>0.19165009252803714</v>
      </c>
      <c r="AF1370" s="24">
        <v>100</v>
      </c>
      <c r="AG1370" s="27">
        <v>0.77625159128067833</v>
      </c>
      <c r="AH1370" s="27">
        <v>1.7762515912806782</v>
      </c>
      <c r="AI1370" s="27">
        <v>1.455769993255152</v>
      </c>
      <c r="AJ1370" s="27">
        <v>7.8144067217338646</v>
      </c>
      <c r="AK1370" s="27">
        <v>16.169680206315729</v>
      </c>
      <c r="AL1370" s="27">
        <v>9.4208021365128332</v>
      </c>
      <c r="AM1370" s="27">
        <v>8.6742475161335566</v>
      </c>
      <c r="AN1370" s="23">
        <v>0.41520545597595465</v>
      </c>
      <c r="AO1370" s="23">
        <v>0</v>
      </c>
      <c r="AP1370" s="23">
        <v>0.71000227382231251</v>
      </c>
      <c r="AQ1370" s="24">
        <v>84</v>
      </c>
      <c r="AR1370" s="65" t="s">
        <v>64</v>
      </c>
      <c r="AS1370" s="157">
        <v>0.5</v>
      </c>
    </row>
    <row r="1371" spans="1:45" ht="18" customHeight="1" x14ac:dyDescent="0.25">
      <c r="A1371" s="16">
        <v>1370</v>
      </c>
      <c r="B1371" s="149" t="s">
        <v>1679</v>
      </c>
      <c r="C1371" s="149" t="s">
        <v>691</v>
      </c>
      <c r="D1371" s="4">
        <v>85</v>
      </c>
      <c r="E1371" s="151" t="s">
        <v>874</v>
      </c>
      <c r="F1371" s="151" t="s">
        <v>878</v>
      </c>
      <c r="G1371" s="4" t="s">
        <v>873</v>
      </c>
      <c r="H1371" s="70" t="s">
        <v>704</v>
      </c>
      <c r="I1371" s="20">
        <v>214553.90116800001</v>
      </c>
      <c r="J1371" s="20">
        <v>197959.71942899999</v>
      </c>
      <c r="K1371" s="20">
        <v>16594.181739</v>
      </c>
      <c r="L1371" s="20">
        <v>5046.6127649999999</v>
      </c>
      <c r="M1371" s="20">
        <v>0</v>
      </c>
      <c r="N1371" s="20">
        <v>6671.8776340000004</v>
      </c>
      <c r="O1371" s="153">
        <v>5179.8235599999998</v>
      </c>
      <c r="P1371" s="21">
        <v>1035.964712</v>
      </c>
      <c r="Q1371" s="20">
        <v>10121.125203</v>
      </c>
      <c r="R1371" s="20">
        <v>87065.233196999994</v>
      </c>
      <c r="S1371" s="20">
        <v>152370.65347700001</v>
      </c>
      <c r="T1371" s="20">
        <v>5210.404466</v>
      </c>
      <c r="U1371" s="20">
        <v>157806.49742299999</v>
      </c>
      <c r="V1371" s="20">
        <v>0</v>
      </c>
      <c r="W1371" s="20">
        <v>95622.352218</v>
      </c>
      <c r="X1371" s="20">
        <v>0</v>
      </c>
      <c r="Y1371" s="20">
        <v>95622.352218</v>
      </c>
      <c r="Z1371" s="20">
        <v>62184.145205000001</v>
      </c>
      <c r="AA1371" s="21">
        <v>12436.829041000001</v>
      </c>
      <c r="AB1371" s="22">
        <v>7.7342717371549546E-2</v>
      </c>
      <c r="AC1371" s="22">
        <v>2.4142294928229221E-2</v>
      </c>
      <c r="AD1371" s="23">
        <v>3.282389283449777E-2</v>
      </c>
      <c r="AE1371" s="23">
        <v>8.3298138824999229E-2</v>
      </c>
      <c r="AF1371" s="24">
        <v>100</v>
      </c>
      <c r="AG1371" s="27">
        <v>0.59346272019773305</v>
      </c>
      <c r="AH1371" s="27">
        <v>1.5934627201977332</v>
      </c>
      <c r="AI1371" s="27">
        <v>1.4876179572501971</v>
      </c>
      <c r="AJ1371" s="27">
        <v>3.7807986566641545</v>
      </c>
      <c r="AK1371" s="27">
        <v>19.559062402500743</v>
      </c>
      <c r="AL1371" s="27">
        <v>2.464289054191529</v>
      </c>
      <c r="AM1371" s="27">
        <v>41.177974295095737</v>
      </c>
      <c r="AN1371" s="23">
        <v>0.60594686390944019</v>
      </c>
      <c r="AO1371" s="23">
        <v>0</v>
      </c>
      <c r="AP1371" s="23">
        <v>1.5377288198264298</v>
      </c>
      <c r="AQ1371" s="24">
        <v>74</v>
      </c>
      <c r="AR1371" s="65" t="s">
        <v>68</v>
      </c>
      <c r="AS1371" s="157">
        <v>0.3</v>
      </c>
    </row>
    <row r="1372" spans="1:45" ht="18" customHeight="1" x14ac:dyDescent="0.25">
      <c r="A1372" s="16">
        <v>1371</v>
      </c>
      <c r="B1372" s="149" t="s">
        <v>1680</v>
      </c>
      <c r="C1372" s="149" t="s">
        <v>691</v>
      </c>
      <c r="D1372" s="4">
        <v>12.5</v>
      </c>
      <c r="E1372" s="151" t="s">
        <v>848</v>
      </c>
      <c r="F1372" s="151" t="s">
        <v>887</v>
      </c>
      <c r="G1372" s="4" t="s">
        <v>882</v>
      </c>
      <c r="H1372" s="70" t="s">
        <v>704</v>
      </c>
      <c r="I1372" s="20">
        <v>237790.39653500001</v>
      </c>
      <c r="J1372" s="20">
        <v>218159.67453399999</v>
      </c>
      <c r="K1372" s="20">
        <v>19630.722001000006</v>
      </c>
      <c r="L1372" s="20">
        <v>2644.576247</v>
      </c>
      <c r="M1372" s="20">
        <v>961.75217999999995</v>
      </c>
      <c r="N1372" s="20">
        <v>2814.9115270000002</v>
      </c>
      <c r="O1372" s="153">
        <v>1384.1469139999999</v>
      </c>
      <c r="P1372" s="21">
        <v>1107.3175312000001</v>
      </c>
      <c r="Q1372" s="20">
        <v>10567.027088999999</v>
      </c>
      <c r="R1372" s="20">
        <v>30469.795387999999</v>
      </c>
      <c r="S1372" s="20">
        <v>41791.155887000001</v>
      </c>
      <c r="T1372" s="20">
        <v>2552.35662</v>
      </c>
      <c r="U1372" s="20">
        <v>44343.512506999999</v>
      </c>
      <c r="V1372" s="20">
        <v>4881.3394900000003</v>
      </c>
      <c r="W1372" s="20">
        <v>26341.834800000001</v>
      </c>
      <c r="X1372" s="20">
        <v>0</v>
      </c>
      <c r="Y1372" s="20">
        <v>26427.743899000001</v>
      </c>
      <c r="Z1372" s="20">
        <v>17915.768607999998</v>
      </c>
      <c r="AA1372" s="21">
        <v>14332.614886400001</v>
      </c>
      <c r="AB1372" s="22">
        <v>8.2554730077632005E-2</v>
      </c>
      <c r="AC1372" s="22">
        <v>5.8208696994046577E-3</v>
      </c>
      <c r="AD1372" s="23">
        <v>3.1214192014705659E-2</v>
      </c>
      <c r="AE1372" s="23">
        <v>7.7258584004145453E-2</v>
      </c>
      <c r="AF1372" s="24">
        <v>2.9268574436711963</v>
      </c>
      <c r="AG1372" s="27">
        <v>0.58649373531869542</v>
      </c>
      <c r="AH1372" s="27">
        <v>1.5864937353186954</v>
      </c>
      <c r="AI1372" s="27">
        <v>1.1853437330796714</v>
      </c>
      <c r="AJ1372" s="27">
        <v>15.391640525556255</v>
      </c>
      <c r="AK1372" s="27">
        <v>20.645321782235094</v>
      </c>
      <c r="AL1372" s="27">
        <v>7.8041349968713485</v>
      </c>
      <c r="AM1372" s="27">
        <v>93.165036057931431</v>
      </c>
      <c r="AN1372" s="23">
        <v>0.5959776843304454</v>
      </c>
      <c r="AO1372" s="23">
        <v>0</v>
      </c>
      <c r="AP1372" s="23">
        <v>1.4751108075373958</v>
      </c>
      <c r="AQ1372" s="24">
        <v>76</v>
      </c>
      <c r="AR1372" s="65" t="s">
        <v>66</v>
      </c>
      <c r="AS1372" s="157">
        <v>0.5</v>
      </c>
    </row>
    <row r="1373" spans="1:45" ht="18" customHeight="1" x14ac:dyDescent="0.25">
      <c r="A1373" s="16">
        <v>1372</v>
      </c>
      <c r="B1373" s="149" t="s">
        <v>1681</v>
      </c>
      <c r="C1373" s="149" t="s">
        <v>691</v>
      </c>
      <c r="D1373" s="4">
        <v>2881.0230078</v>
      </c>
      <c r="E1373" s="151" t="s">
        <v>844</v>
      </c>
      <c r="F1373" s="151" t="s">
        <v>879</v>
      </c>
      <c r="G1373" s="4" t="s">
        <v>880</v>
      </c>
      <c r="H1373" s="70" t="s">
        <v>704</v>
      </c>
      <c r="I1373" s="20">
        <v>2458074.0777850002</v>
      </c>
      <c r="J1373" s="20">
        <v>2071833.9440609999</v>
      </c>
      <c r="K1373" s="20">
        <v>386240.13372400007</v>
      </c>
      <c r="L1373" s="20">
        <v>207060.34503699999</v>
      </c>
      <c r="M1373" s="20">
        <v>70039.382790999996</v>
      </c>
      <c r="N1373" s="20">
        <v>205511.34943300002</v>
      </c>
      <c r="O1373" s="153">
        <v>102743.440873</v>
      </c>
      <c r="P1373" s="21">
        <v>3644.6705315411123</v>
      </c>
      <c r="Q1373" s="20">
        <v>678245.07518299995</v>
      </c>
      <c r="R1373" s="20">
        <v>470094.53142700001</v>
      </c>
      <c r="S1373" s="20">
        <v>1293721.902735</v>
      </c>
      <c r="T1373" s="20">
        <v>214109.99267400001</v>
      </c>
      <c r="U1373" s="20">
        <v>1512807.8053009999</v>
      </c>
      <c r="V1373" s="20">
        <v>657019.48399400001</v>
      </c>
      <c r="W1373" s="20">
        <v>1020000.666002</v>
      </c>
      <c r="X1373" s="20">
        <v>40575.268807</v>
      </c>
      <c r="Y1373" s="20">
        <v>1060575.934809</v>
      </c>
      <c r="Z1373" s="20">
        <v>452231.87049200002</v>
      </c>
      <c r="AA1373" s="21">
        <v>16042.252019214298</v>
      </c>
      <c r="AB1373" s="22">
        <v>0.15713120170570516</v>
      </c>
      <c r="AC1373" s="22">
        <v>4.1798350099189578E-2</v>
      </c>
      <c r="AD1373" s="23">
        <v>6.7915726315648781E-2</v>
      </c>
      <c r="AE1373" s="23">
        <v>0.22719195080439941</v>
      </c>
      <c r="AF1373" s="24">
        <v>2.9342255919966225</v>
      </c>
      <c r="AG1373" s="27">
        <v>0.26835397843991537</v>
      </c>
      <c r="AH1373" s="27">
        <v>1.2683539784399154</v>
      </c>
      <c r="AI1373" s="27">
        <v>0.60340826047146257</v>
      </c>
      <c r="AJ1373" s="27">
        <v>8.9802095998225955</v>
      </c>
      <c r="AK1373" s="27">
        <v>3.0546981023076212</v>
      </c>
      <c r="AL1373" s="27">
        <v>5.2288931554327371</v>
      </c>
      <c r="AM1373" s="27">
        <v>11.480426705387913</v>
      </c>
      <c r="AN1373" s="23">
        <v>0.70106455763425923</v>
      </c>
      <c r="AO1373" s="23">
        <v>8.9722267390966157E-2</v>
      </c>
      <c r="AP1373" s="23">
        <v>2.3452038744088508</v>
      </c>
      <c r="AQ1373" s="24">
        <v>58.400000000000006</v>
      </c>
      <c r="AR1373" s="65" t="s">
        <v>75</v>
      </c>
      <c r="AS1373" s="157">
        <v>0.2</v>
      </c>
    </row>
    <row r="1374" spans="1:45" ht="18" customHeight="1" x14ac:dyDescent="0.25">
      <c r="A1374" s="16">
        <v>1373</v>
      </c>
      <c r="B1374" s="149" t="s">
        <v>1682</v>
      </c>
      <c r="C1374" s="149" t="s">
        <v>691</v>
      </c>
      <c r="D1374" s="4">
        <v>10.270114000000001</v>
      </c>
      <c r="E1374" s="151" t="s">
        <v>844</v>
      </c>
      <c r="F1374" s="151" t="s">
        <v>845</v>
      </c>
      <c r="G1374" s="4" t="s">
        <v>904</v>
      </c>
      <c r="H1374" s="70" t="s">
        <v>704</v>
      </c>
      <c r="I1374" s="20">
        <v>10349.111564999999</v>
      </c>
      <c r="J1374" s="20">
        <v>9178.2145110000001</v>
      </c>
      <c r="K1374" s="20">
        <v>1170.8970540000007</v>
      </c>
      <c r="L1374" s="20">
        <v>-6961.5053230000003</v>
      </c>
      <c r="M1374" s="20">
        <v>7869.1251560000001</v>
      </c>
      <c r="N1374" s="20">
        <v>-24321.078181999997</v>
      </c>
      <c r="O1374" s="153">
        <v>-32748.244631000001</v>
      </c>
      <c r="P1374" s="21">
        <v>-19769.899020809313</v>
      </c>
      <c r="Q1374" s="20">
        <v>160173.81180200001</v>
      </c>
      <c r="R1374" s="20">
        <v>11382.881067</v>
      </c>
      <c r="S1374" s="20">
        <v>209965.98863199999</v>
      </c>
      <c r="T1374" s="20">
        <v>1917.4832730000001</v>
      </c>
      <c r="U1374" s="20">
        <v>212758.73215600001</v>
      </c>
      <c r="V1374" s="20">
        <v>80741.096338000003</v>
      </c>
      <c r="W1374" s="20">
        <v>287340.37764899997</v>
      </c>
      <c r="X1374" s="20">
        <v>0</v>
      </c>
      <c r="Y1374" s="20">
        <v>288880.61412699998</v>
      </c>
      <c r="Z1374" s="20">
        <v>-76121.881970999995</v>
      </c>
      <c r="AA1374" s="21">
        <v>-45954.277452051654</v>
      </c>
      <c r="AB1374" s="22">
        <v>0.11313986197229682</v>
      </c>
      <c r="AC1374" s="22">
        <v>-3.1643532321897436</v>
      </c>
      <c r="AD1374" s="23">
        <v>-0.15392197678160713</v>
      </c>
      <c r="AE1374" s="23">
        <v>0.43020802669429581</v>
      </c>
      <c r="AF1374" s="24">
        <v>-3.0906965767923791</v>
      </c>
      <c r="AG1374" s="27">
        <v>-0.2692778148691532</v>
      </c>
      <c r="AH1374" s="27">
        <v>0.73072218513084686</v>
      </c>
      <c r="AI1374" s="27">
        <v>0.17328639029918555</v>
      </c>
      <c r="AJ1374" s="27">
        <v>-0.13375370967680519</v>
      </c>
      <c r="AK1374" s="27">
        <v>5.7301592612066417E-2</v>
      </c>
      <c r="AL1374" s="27">
        <v>0.9091820870379651</v>
      </c>
      <c r="AM1374" s="27">
        <v>5.3972369463271965</v>
      </c>
      <c r="AN1374" s="23">
        <v>1.357784995236696</v>
      </c>
      <c r="AO1374" s="23">
        <v>0</v>
      </c>
      <c r="AP1374" s="23">
        <v>-3.7949746728155547</v>
      </c>
      <c r="AQ1374" s="24">
        <v>38.4</v>
      </c>
      <c r="AR1374" s="65" t="s">
        <v>80</v>
      </c>
      <c r="AS1374" s="157">
        <v>0</v>
      </c>
    </row>
    <row r="1375" spans="1:45" ht="18" customHeight="1" x14ac:dyDescent="0.25">
      <c r="A1375" s="16">
        <v>1374</v>
      </c>
      <c r="B1375" s="149" t="s">
        <v>1683</v>
      </c>
      <c r="C1375" s="149" t="s">
        <v>691</v>
      </c>
      <c r="D1375" s="4">
        <v>39</v>
      </c>
      <c r="E1375" s="151" t="s">
        <v>833</v>
      </c>
      <c r="F1375" s="151" t="s">
        <v>838</v>
      </c>
      <c r="G1375" s="4" t="s">
        <v>839</v>
      </c>
      <c r="H1375" s="70" t="s">
        <v>704</v>
      </c>
      <c r="I1375" s="20">
        <v>86314.057423000006</v>
      </c>
      <c r="J1375" s="20">
        <v>79607.069675999999</v>
      </c>
      <c r="K1375" s="20">
        <v>6706.9877469999974</v>
      </c>
      <c r="L1375" s="20">
        <v>-4934.8679309999998</v>
      </c>
      <c r="M1375" s="20">
        <v>0</v>
      </c>
      <c r="N1375" s="20">
        <v>-3819.9535609999998</v>
      </c>
      <c r="O1375" s="153">
        <v>-3819.9535609999998</v>
      </c>
      <c r="P1375" s="21">
        <v>-381.99535609999998</v>
      </c>
      <c r="Q1375" s="20">
        <v>2087.8430360000002</v>
      </c>
      <c r="R1375" s="20">
        <v>33057.521710000001</v>
      </c>
      <c r="S1375" s="20">
        <v>46247.968978999997</v>
      </c>
      <c r="T1375" s="20">
        <v>16933.694622999999</v>
      </c>
      <c r="U1375" s="20">
        <v>74949.953901000001</v>
      </c>
      <c r="V1375" s="20">
        <v>0</v>
      </c>
      <c r="W1375" s="20">
        <v>116660.842028</v>
      </c>
      <c r="X1375" s="20">
        <v>0</v>
      </c>
      <c r="Y1375" s="20">
        <v>116660.842028</v>
      </c>
      <c r="Z1375" s="20">
        <v>-41710.888126999998</v>
      </c>
      <c r="AA1375" s="21">
        <v>-4171.0888126999998</v>
      </c>
      <c r="AB1375" s="22">
        <v>7.770446607707257E-2</v>
      </c>
      <c r="AC1375" s="22">
        <v>-4.4256447617559237E-2</v>
      </c>
      <c r="AD1375" s="23">
        <v>-5.096672328905906E-2</v>
      </c>
      <c r="AE1375" s="23">
        <v>9.1581688439937442E-2</v>
      </c>
      <c r="AF1375" s="24">
        <v>0</v>
      </c>
      <c r="AG1375" s="27">
        <v>-0.60356904531942324</v>
      </c>
      <c r="AH1375" s="27">
        <v>0.39643095468057682</v>
      </c>
      <c r="AI1375" s="27">
        <v>0.3785342637283643</v>
      </c>
      <c r="AJ1375" s="27">
        <v>-1.2258278022959586</v>
      </c>
      <c r="AK1375" s="27">
        <v>38.128857535437824</v>
      </c>
      <c r="AL1375" s="27">
        <v>2.6110262644670588</v>
      </c>
      <c r="AM1375" s="27">
        <v>5.0971781022769189</v>
      </c>
      <c r="AN1375" s="23">
        <v>1.5565165281101458</v>
      </c>
      <c r="AO1375" s="23">
        <v>0</v>
      </c>
      <c r="AP1375" s="23">
        <v>-2.7968918252901913</v>
      </c>
      <c r="AQ1375" s="24">
        <v>41.600000000000009</v>
      </c>
      <c r="AR1375" s="65" t="s">
        <v>80</v>
      </c>
      <c r="AS1375" s="157">
        <v>0</v>
      </c>
    </row>
    <row r="1376" spans="1:45" ht="18" customHeight="1" x14ac:dyDescent="0.25">
      <c r="A1376" s="16">
        <v>1375</v>
      </c>
      <c r="B1376" s="149" t="s">
        <v>1684</v>
      </c>
      <c r="C1376" s="149" t="s">
        <v>691</v>
      </c>
      <c r="D1376" s="4">
        <v>109.71</v>
      </c>
      <c r="E1376" s="151" t="s">
        <v>844</v>
      </c>
      <c r="F1376" s="151" t="s">
        <v>845</v>
      </c>
      <c r="G1376" s="4" t="s">
        <v>904</v>
      </c>
      <c r="H1376" s="70" t="s">
        <v>704</v>
      </c>
      <c r="I1376" s="20">
        <v>447094.921156</v>
      </c>
      <c r="J1376" s="20">
        <v>403223.16732499999</v>
      </c>
      <c r="K1376" s="20">
        <v>43871.753830999995</v>
      </c>
      <c r="L1376" s="20">
        <v>-22744.388733</v>
      </c>
      <c r="M1376" s="20">
        <v>12954.777314000001</v>
      </c>
      <c r="N1376" s="20">
        <v>-24627.861561999998</v>
      </c>
      <c r="O1376" s="153">
        <v>-37256.535679000001</v>
      </c>
      <c r="P1376" s="21">
        <v>-1562.1188963941299</v>
      </c>
      <c r="Q1376" s="20">
        <v>444438.98382199998</v>
      </c>
      <c r="R1376" s="20">
        <v>290412.68895400001</v>
      </c>
      <c r="S1376" s="20">
        <v>1003859.275903</v>
      </c>
      <c r="T1376" s="20">
        <v>214314.94605299999</v>
      </c>
      <c r="U1376" s="20">
        <v>1263537.724102</v>
      </c>
      <c r="V1376" s="20">
        <v>192522.52346500001</v>
      </c>
      <c r="W1376" s="20">
        <v>1063280.387656</v>
      </c>
      <c r="X1376" s="20">
        <v>7713.7359999999999</v>
      </c>
      <c r="Y1376" s="20">
        <v>1074620.8829669999</v>
      </c>
      <c r="Z1376" s="20">
        <v>188916.841135</v>
      </c>
      <c r="AA1376" s="21">
        <v>7921.0415570230607</v>
      </c>
      <c r="AB1376" s="22">
        <v>9.812626302612884E-2</v>
      </c>
      <c r="AC1376" s="22">
        <v>-8.3330259226989695E-2</v>
      </c>
      <c r="AD1376" s="23">
        <v>-2.9485891056777375E-2</v>
      </c>
      <c r="AE1376" s="23">
        <v>-0.19721129918944852</v>
      </c>
      <c r="AF1376" s="24">
        <v>-1.9010640603899149</v>
      </c>
      <c r="AG1376" s="27">
        <v>-5.5884705899629822E-2</v>
      </c>
      <c r="AH1376" s="27">
        <v>0.94411529410037021</v>
      </c>
      <c r="AI1376" s="27">
        <v>0.52612678515987799</v>
      </c>
      <c r="AJ1376" s="27">
        <v>-7.5241763064695242</v>
      </c>
      <c r="AK1376" s="27">
        <v>0.90726327348118696</v>
      </c>
      <c r="AL1376" s="27">
        <v>1.5395157930816781</v>
      </c>
      <c r="AM1376" s="27">
        <v>2.086158382278358</v>
      </c>
      <c r="AN1376" s="23">
        <v>0.85048579276153879</v>
      </c>
      <c r="AO1376" s="23">
        <v>4.0831383552976962E-2</v>
      </c>
      <c r="AP1376" s="23">
        <v>5.688327607590451</v>
      </c>
      <c r="AQ1376" s="24">
        <v>47.2</v>
      </c>
      <c r="AR1376" s="65" t="s">
        <v>78</v>
      </c>
      <c r="AS1376" s="157">
        <v>0.2</v>
      </c>
    </row>
    <row r="1377" spans="1:45" ht="18" customHeight="1" x14ac:dyDescent="0.25">
      <c r="A1377" s="16">
        <v>1376</v>
      </c>
      <c r="B1377" s="149" t="s">
        <v>1685</v>
      </c>
      <c r="C1377" s="149" t="s">
        <v>691</v>
      </c>
      <c r="D1377" s="4">
        <v>364.45766939999999</v>
      </c>
      <c r="E1377" s="151" t="s">
        <v>844</v>
      </c>
      <c r="F1377" s="151" t="s">
        <v>856</v>
      </c>
      <c r="G1377" s="4" t="s">
        <v>862</v>
      </c>
      <c r="H1377" s="70" t="s">
        <v>704</v>
      </c>
      <c r="I1377" s="20">
        <v>659417.75667799998</v>
      </c>
      <c r="J1377" s="20">
        <v>528231.68390199984</v>
      </c>
      <c r="K1377" s="20">
        <v>131186.07277600019</v>
      </c>
      <c r="L1377" s="20">
        <v>83674.568652000002</v>
      </c>
      <c r="M1377" s="20">
        <v>13465.049675</v>
      </c>
      <c r="N1377" s="20">
        <v>90253.002430000008</v>
      </c>
      <c r="O1377" s="153">
        <v>57743.349582000003</v>
      </c>
      <c r="P1377" s="21">
        <v>3850.0037525691318</v>
      </c>
      <c r="Q1377" s="20">
        <v>2558.3961949999998</v>
      </c>
      <c r="R1377" s="20">
        <v>119001.746451</v>
      </c>
      <c r="S1377" s="20">
        <v>285475.32183999999</v>
      </c>
      <c r="T1377" s="20">
        <v>310063.31634000002</v>
      </c>
      <c r="U1377" s="20">
        <v>609840.55666200002</v>
      </c>
      <c r="V1377" s="20">
        <v>36953.104619999998</v>
      </c>
      <c r="W1377" s="20">
        <v>136597.06926700001</v>
      </c>
      <c r="X1377" s="20">
        <v>124082.110634</v>
      </c>
      <c r="Y1377" s="20">
        <v>269323.122882</v>
      </c>
      <c r="Z1377" s="20">
        <v>340517.43378000002</v>
      </c>
      <c r="AA1377" s="21">
        <v>22703.79891984789</v>
      </c>
      <c r="AB1377" s="22">
        <v>0.19894228119801696</v>
      </c>
      <c r="AC1377" s="22">
        <v>8.7567174218811092E-2</v>
      </c>
      <c r="AD1377" s="23">
        <v>9.4685978082634903E-2</v>
      </c>
      <c r="AE1377" s="23">
        <v>0.16957531055313477</v>
      </c>
      <c r="AF1377" s="24">
        <v>6.7027604508261875</v>
      </c>
      <c r="AG1377" s="27">
        <v>1.0899081025083672</v>
      </c>
      <c r="AH1377" s="27">
        <v>2.089908102508367</v>
      </c>
      <c r="AI1377" s="27">
        <v>2.0711785923605381</v>
      </c>
      <c r="AJ1377" s="27">
        <v>4.4292416473296896</v>
      </c>
      <c r="AK1377" s="27">
        <v>206.46985206370661</v>
      </c>
      <c r="AL1377" s="27">
        <v>5.5412443627415247</v>
      </c>
      <c r="AM1377" s="27">
        <v>2.1267196792635579</v>
      </c>
      <c r="AN1377" s="23">
        <v>0.44162875023622034</v>
      </c>
      <c r="AO1377" s="23">
        <v>0.36439282786961918</v>
      </c>
      <c r="AP1377" s="23">
        <v>0.79092315448378214</v>
      </c>
      <c r="AQ1377" s="24">
        <v>74.400000000000006</v>
      </c>
      <c r="AR1377" s="65" t="s">
        <v>68</v>
      </c>
      <c r="AS1377" s="157">
        <v>0.3</v>
      </c>
    </row>
    <row r="1378" spans="1:45" ht="18" customHeight="1" x14ac:dyDescent="0.25">
      <c r="A1378" s="16">
        <v>1377</v>
      </c>
      <c r="B1378" s="149" t="s">
        <v>1686</v>
      </c>
      <c r="C1378" s="149" t="s">
        <v>691</v>
      </c>
      <c r="D1378" s="4">
        <v>290.51900000000001</v>
      </c>
      <c r="E1378" s="151" t="s">
        <v>874</v>
      </c>
      <c r="F1378" s="151" t="s">
        <v>876</v>
      </c>
      <c r="G1378" s="4" t="s">
        <v>873</v>
      </c>
      <c r="H1378" s="70" t="s">
        <v>704</v>
      </c>
      <c r="I1378" s="20">
        <v>55730.164567</v>
      </c>
      <c r="J1378" s="20">
        <v>23261.230447999998</v>
      </c>
      <c r="K1378" s="20">
        <v>32468.934119000001</v>
      </c>
      <c r="L1378" s="20">
        <v>28029.948456999999</v>
      </c>
      <c r="M1378" s="20">
        <v>0</v>
      </c>
      <c r="N1378" s="20">
        <v>28578.456458000001</v>
      </c>
      <c r="O1378" s="153">
        <v>27050.390585000001</v>
      </c>
      <c r="P1378" s="21">
        <v>3286.8032302551642</v>
      </c>
      <c r="Q1378" s="20">
        <v>618.31161199999997</v>
      </c>
      <c r="R1378" s="20">
        <v>6805.2950540000002</v>
      </c>
      <c r="S1378" s="20">
        <v>15808.160330999999</v>
      </c>
      <c r="T1378" s="20">
        <v>72975.839850000004</v>
      </c>
      <c r="U1378" s="20">
        <v>89633.851422000007</v>
      </c>
      <c r="V1378" s="20">
        <v>0</v>
      </c>
      <c r="W1378" s="20">
        <v>6269.5622240000002</v>
      </c>
      <c r="X1378" s="20">
        <v>0</v>
      </c>
      <c r="Y1378" s="20">
        <v>6269.5622240000002</v>
      </c>
      <c r="Z1378" s="20">
        <v>83364.289197999999</v>
      </c>
      <c r="AA1378" s="21">
        <v>10129.318250060753</v>
      </c>
      <c r="AB1378" s="22">
        <v>0.58260969389324435</v>
      </c>
      <c r="AC1378" s="22">
        <v>0.48538149483623794</v>
      </c>
      <c r="AD1378" s="23">
        <v>0.30178766343137042</v>
      </c>
      <c r="AE1378" s="23">
        <v>0.32448415077050724</v>
      </c>
      <c r="AF1378" s="24">
        <v>100</v>
      </c>
      <c r="AG1378" s="27">
        <v>1.5214137393016163</v>
      </c>
      <c r="AH1378" s="27">
        <v>2.5214137393016163</v>
      </c>
      <c r="AI1378" s="27">
        <v>2.4227925613136079</v>
      </c>
      <c r="AJ1378" s="27">
        <v>5.8425948909726939</v>
      </c>
      <c r="AK1378" s="27">
        <v>37.62056218345775</v>
      </c>
      <c r="AL1378" s="27">
        <v>8.1892356062127032</v>
      </c>
      <c r="AM1378" s="27">
        <v>0.76367966002929111</v>
      </c>
      <c r="AN1378" s="23">
        <v>6.9946366518187794E-2</v>
      </c>
      <c r="AO1378" s="23">
        <v>0</v>
      </c>
      <c r="AP1378" s="23">
        <v>7.5206809586165269E-2</v>
      </c>
      <c r="AQ1378" s="24">
        <v>100</v>
      </c>
      <c r="AR1378" s="65" t="s">
        <v>61</v>
      </c>
      <c r="AS1378" s="157">
        <v>0.5</v>
      </c>
    </row>
    <row r="1379" spans="1:45" ht="18" customHeight="1" x14ac:dyDescent="0.25">
      <c r="A1379" s="16">
        <v>1378</v>
      </c>
      <c r="B1379" s="149" t="s">
        <v>1687</v>
      </c>
      <c r="C1379" s="149" t="s">
        <v>691</v>
      </c>
      <c r="D1379" s="4">
        <v>782.39998370000012</v>
      </c>
      <c r="E1379" s="151" t="s">
        <v>848</v>
      </c>
      <c r="F1379" s="151" t="s">
        <v>885</v>
      </c>
      <c r="G1379" s="4" t="s">
        <v>882</v>
      </c>
      <c r="H1379" s="70" t="s">
        <v>704</v>
      </c>
      <c r="I1379" s="20">
        <v>746411.41110300005</v>
      </c>
      <c r="J1379" s="20">
        <v>636625.16413000005</v>
      </c>
      <c r="K1379" s="20">
        <v>109786.24697300002</v>
      </c>
      <c r="L1379" s="20">
        <v>70207.732216000004</v>
      </c>
      <c r="M1379" s="20">
        <v>26366.311675000001</v>
      </c>
      <c r="N1379" s="20">
        <v>71763.447824000003</v>
      </c>
      <c r="O1379" s="153">
        <v>36087.754538000001</v>
      </c>
      <c r="P1379" s="21">
        <v>751.82823520475495</v>
      </c>
      <c r="Q1379" s="20">
        <v>438678.03756500001</v>
      </c>
      <c r="R1379" s="20">
        <v>140006.706228</v>
      </c>
      <c r="S1379" s="20">
        <v>633798.96657199995</v>
      </c>
      <c r="T1379" s="20">
        <v>215322.99202899999</v>
      </c>
      <c r="U1379" s="20">
        <v>886231.42619100004</v>
      </c>
      <c r="V1379" s="20">
        <v>462146.49792499997</v>
      </c>
      <c r="W1379" s="20">
        <v>548944.68417899997</v>
      </c>
      <c r="X1379" s="20">
        <v>33250.146313999998</v>
      </c>
      <c r="Y1379" s="20">
        <v>582338.44570499996</v>
      </c>
      <c r="Z1379" s="20">
        <v>303892.98048600001</v>
      </c>
      <c r="AA1379" s="21">
        <v>6331.1038920229976</v>
      </c>
      <c r="AB1379" s="22">
        <v>0.14708543484184516</v>
      </c>
      <c r="AC1379" s="22">
        <v>4.8348342484035418E-2</v>
      </c>
      <c r="AD1379" s="23">
        <v>4.0720463607462266E-2</v>
      </c>
      <c r="AE1379" s="23">
        <v>0.11875152390912998</v>
      </c>
      <c r="AF1379" s="24">
        <v>2.7217856144833728</v>
      </c>
      <c r="AG1379" s="27">
        <v>0.15457710920346698</v>
      </c>
      <c r="AH1379" s="27">
        <v>1.1545771092034669</v>
      </c>
      <c r="AI1379" s="27">
        <v>0.35544734220137719</v>
      </c>
      <c r="AJ1379" s="27">
        <v>8.7963905892930523</v>
      </c>
      <c r="AK1379" s="27">
        <v>1.4512355523056468</v>
      </c>
      <c r="AL1379" s="27">
        <v>5.3312547035245155</v>
      </c>
      <c r="AM1379" s="27">
        <v>3.4664733388177718</v>
      </c>
      <c r="AN1379" s="23">
        <v>0.65709523324835784</v>
      </c>
      <c r="AO1379" s="23">
        <v>0.10941399916781491</v>
      </c>
      <c r="AP1379" s="23">
        <v>1.9162615891084316</v>
      </c>
      <c r="AQ1379" s="24">
        <v>58.8</v>
      </c>
      <c r="AR1379" s="65" t="s">
        <v>75</v>
      </c>
      <c r="AS1379" s="157">
        <v>0.2</v>
      </c>
    </row>
    <row r="1380" spans="1:45" ht="18" customHeight="1" x14ac:dyDescent="0.25">
      <c r="A1380" s="16">
        <v>1379</v>
      </c>
      <c r="B1380" s="149" t="s">
        <v>1688</v>
      </c>
      <c r="C1380" s="149" t="s">
        <v>691</v>
      </c>
      <c r="D1380" s="4">
        <v>134.47932299999999</v>
      </c>
      <c r="E1380" s="151" t="s">
        <v>848</v>
      </c>
      <c r="F1380" s="151" t="s">
        <v>889</v>
      </c>
      <c r="G1380" s="4" t="s">
        <v>890</v>
      </c>
      <c r="H1380" s="70" t="s">
        <v>704</v>
      </c>
      <c r="I1380" s="20">
        <v>2485937.7520829998</v>
      </c>
      <c r="J1380" s="20">
        <v>2397379.982357</v>
      </c>
      <c r="K1380" s="20">
        <v>88557.769726000057</v>
      </c>
      <c r="L1380" s="20">
        <v>44930.390534999999</v>
      </c>
      <c r="M1380" s="20">
        <v>3259.1858189999998</v>
      </c>
      <c r="N1380" s="20">
        <v>46565.583452999999</v>
      </c>
      <c r="O1380" s="153">
        <v>34336.381027000003</v>
      </c>
      <c r="P1380" s="21">
        <v>2808.611635388736</v>
      </c>
      <c r="Q1380" s="20">
        <v>333080.82004800002</v>
      </c>
      <c r="R1380" s="20">
        <v>140464.00224599999</v>
      </c>
      <c r="S1380" s="20">
        <v>550074.64132699999</v>
      </c>
      <c r="T1380" s="20">
        <v>53614.201261000002</v>
      </c>
      <c r="U1380" s="20">
        <v>603688.842588</v>
      </c>
      <c r="V1380" s="20">
        <v>119428.769436</v>
      </c>
      <c r="W1380" s="20">
        <v>274819.80231100001</v>
      </c>
      <c r="X1380" s="20">
        <v>0</v>
      </c>
      <c r="Y1380" s="20">
        <v>325867.80231100001</v>
      </c>
      <c r="Z1380" s="20">
        <v>277821.04027699999</v>
      </c>
      <c r="AA1380" s="21">
        <v>22724.916923079691</v>
      </c>
      <c r="AB1380" s="22">
        <v>3.5623486409422901E-2</v>
      </c>
      <c r="AC1380" s="22">
        <v>1.3812244895604928E-2</v>
      </c>
      <c r="AD1380" s="23">
        <v>5.6877614102988451E-2</v>
      </c>
      <c r="AE1380" s="23">
        <v>0.12359172290466229</v>
      </c>
      <c r="AF1380" s="24">
        <v>14.287489587595067</v>
      </c>
      <c r="AG1380" s="27">
        <v>1.0015829889307164</v>
      </c>
      <c r="AH1380" s="27">
        <v>2.0015829889307164</v>
      </c>
      <c r="AI1380" s="27">
        <v>0.78958582843836989</v>
      </c>
      <c r="AJ1380" s="27">
        <v>9.0314043559412145</v>
      </c>
      <c r="AK1380" s="27">
        <v>7.1975924101889603</v>
      </c>
      <c r="AL1380" s="27">
        <v>17.698041578861478</v>
      </c>
      <c r="AM1380" s="27">
        <v>46.367150747638178</v>
      </c>
      <c r="AN1380" s="23">
        <v>0.53979431011845824</v>
      </c>
      <c r="AO1380" s="23">
        <v>0</v>
      </c>
      <c r="AP1380" s="23">
        <v>1.1729414085632077</v>
      </c>
      <c r="AQ1380" s="24">
        <v>77.599999999999994</v>
      </c>
      <c r="AR1380" s="65" t="s">
        <v>66</v>
      </c>
      <c r="AS1380" s="157">
        <v>0.5</v>
      </c>
    </row>
    <row r="1381" spans="1:45" ht="18" customHeight="1" x14ac:dyDescent="0.25">
      <c r="A1381" s="16">
        <v>1380</v>
      </c>
      <c r="B1381" s="149" t="s">
        <v>1689</v>
      </c>
      <c r="C1381" s="149" t="s">
        <v>691</v>
      </c>
      <c r="D1381" s="4">
        <v>11.62238</v>
      </c>
      <c r="E1381" s="151" t="s">
        <v>844</v>
      </c>
      <c r="F1381" s="151" t="s">
        <v>845</v>
      </c>
      <c r="G1381" s="4" t="s">
        <v>904</v>
      </c>
      <c r="H1381" s="70" t="s">
        <v>704</v>
      </c>
      <c r="I1381" s="20">
        <v>70955.372654000006</v>
      </c>
      <c r="J1381" s="20">
        <v>46377.898030999997</v>
      </c>
      <c r="K1381" s="20">
        <v>24577.474623000006</v>
      </c>
      <c r="L1381" s="20">
        <v>3471.2890600000001</v>
      </c>
      <c r="M1381" s="20">
        <v>2217.0862940000002</v>
      </c>
      <c r="N1381" s="20">
        <v>2819.497507</v>
      </c>
      <c r="O1381" s="153">
        <v>312.14315099999999</v>
      </c>
      <c r="P1381" s="21">
        <v>187.99953684185166</v>
      </c>
      <c r="Q1381" s="20">
        <v>53337.328157999997</v>
      </c>
      <c r="R1381" s="20">
        <v>40315.961112999998</v>
      </c>
      <c r="S1381" s="20">
        <v>172346.69541099999</v>
      </c>
      <c r="T1381" s="20">
        <v>2441.370715</v>
      </c>
      <c r="U1381" s="20">
        <v>178227.62031900001</v>
      </c>
      <c r="V1381" s="20">
        <v>8953.3238920000003</v>
      </c>
      <c r="W1381" s="20">
        <v>160744.78635400001</v>
      </c>
      <c r="X1381" s="20">
        <v>0</v>
      </c>
      <c r="Y1381" s="20">
        <v>170441.345134</v>
      </c>
      <c r="Z1381" s="20">
        <v>7786.2751850000004</v>
      </c>
      <c r="AA1381" s="21">
        <v>4689.5667062167986</v>
      </c>
      <c r="AB1381" s="22">
        <v>0.34637933258200548</v>
      </c>
      <c r="AC1381" s="22">
        <v>4.3991475109588247E-3</v>
      </c>
      <c r="AD1381" s="23">
        <v>1.7513736111233029E-3</v>
      </c>
      <c r="AE1381" s="23">
        <v>4.0088892773958641E-2</v>
      </c>
      <c r="AF1381" s="24">
        <v>1.2717130202059694</v>
      </c>
      <c r="AG1381" s="27">
        <v>7.2175958674327967E-2</v>
      </c>
      <c r="AH1381" s="27">
        <v>1.072175958674328</v>
      </c>
      <c r="AI1381" s="27">
        <v>0.74036222232994708</v>
      </c>
      <c r="AJ1381" s="27">
        <v>6.1158359633227137</v>
      </c>
      <c r="AK1381" s="27">
        <v>0.86952045842295977</v>
      </c>
      <c r="AL1381" s="27">
        <v>1.7599821682316348</v>
      </c>
      <c r="AM1381" s="27">
        <v>29.063743665820127</v>
      </c>
      <c r="AN1381" s="23">
        <v>0.95631274675011779</v>
      </c>
      <c r="AO1381" s="23">
        <v>0</v>
      </c>
      <c r="AP1381" s="23">
        <v>21.889971916526861</v>
      </c>
      <c r="AQ1381" s="24">
        <v>54.800000000000004</v>
      </c>
      <c r="AR1381" s="65" t="s">
        <v>77</v>
      </c>
      <c r="AS1381" s="157">
        <v>0.2</v>
      </c>
    </row>
    <row r="1382" spans="1:45" ht="18" customHeight="1" x14ac:dyDescent="0.25">
      <c r="A1382" s="16">
        <v>1381</v>
      </c>
      <c r="B1382" s="149" t="s">
        <v>1690</v>
      </c>
      <c r="C1382" s="149" t="s">
        <v>691</v>
      </c>
      <c r="D1382" s="4">
        <v>37.5</v>
      </c>
      <c r="E1382" s="151" t="s">
        <v>844</v>
      </c>
      <c r="F1382" s="151" t="s">
        <v>845</v>
      </c>
      <c r="G1382" s="4" t="s">
        <v>904</v>
      </c>
      <c r="H1382" s="70" t="s">
        <v>704</v>
      </c>
      <c r="I1382" s="20">
        <v>39520.006261000002</v>
      </c>
      <c r="J1382" s="20">
        <v>37426.739861000002</v>
      </c>
      <c r="K1382" s="20">
        <v>2093.2664000000013</v>
      </c>
      <c r="L1382" s="20">
        <v>-21752.796923999998</v>
      </c>
      <c r="M1382" s="20">
        <v>0</v>
      </c>
      <c r="N1382" s="20">
        <v>-11027.779817000001</v>
      </c>
      <c r="O1382" s="153">
        <v>-11029.839779</v>
      </c>
      <c r="P1382" s="21">
        <v>-2205.9679557999998</v>
      </c>
      <c r="Q1382" s="20">
        <v>9514.8466509999998</v>
      </c>
      <c r="R1382" s="20">
        <v>19835.651325999999</v>
      </c>
      <c r="S1382" s="20">
        <v>64183.736191999997</v>
      </c>
      <c r="T1382" s="20">
        <v>5586.904869</v>
      </c>
      <c r="U1382" s="20">
        <v>69821.497141999993</v>
      </c>
      <c r="V1382" s="20">
        <v>0</v>
      </c>
      <c r="W1382" s="20">
        <v>26549.602483999999</v>
      </c>
      <c r="X1382" s="20">
        <v>0</v>
      </c>
      <c r="Y1382" s="20">
        <v>26549.602483999999</v>
      </c>
      <c r="Z1382" s="20">
        <v>43271.894657999997</v>
      </c>
      <c r="AA1382" s="21">
        <v>8654.3789316000002</v>
      </c>
      <c r="AB1382" s="22">
        <v>5.2967258815080812E-2</v>
      </c>
      <c r="AC1382" s="22">
        <v>-0.27909509189234893</v>
      </c>
      <c r="AD1382" s="23">
        <v>-0.15797197468521737</v>
      </c>
      <c r="AE1382" s="23">
        <v>-0.2548961598787039</v>
      </c>
      <c r="AF1382" s="24">
        <v>0</v>
      </c>
      <c r="AG1382" s="27">
        <v>1.4175027189457936</v>
      </c>
      <c r="AH1382" s="27">
        <v>2.4175027189457938</v>
      </c>
      <c r="AI1382" s="27">
        <v>2.0591227146977422</v>
      </c>
      <c r="AJ1382" s="27">
        <v>1.0501106938619162</v>
      </c>
      <c r="AK1382" s="27">
        <v>3.9335095176827148</v>
      </c>
      <c r="AL1382" s="27">
        <v>1.9923725019908127</v>
      </c>
      <c r="AM1382" s="27">
        <v>7.0736851955873181</v>
      </c>
      <c r="AN1382" s="23">
        <v>0.38024968771443768</v>
      </c>
      <c r="AO1382" s="23">
        <v>0</v>
      </c>
      <c r="AP1382" s="23">
        <v>0.6135530393072719</v>
      </c>
      <c r="AQ1382" s="24">
        <v>71.2</v>
      </c>
      <c r="AR1382" s="65" t="s">
        <v>68</v>
      </c>
      <c r="AS1382" s="157">
        <v>0.3</v>
      </c>
    </row>
    <row r="1383" spans="1:45" ht="18" customHeight="1" x14ac:dyDescent="0.25">
      <c r="A1383" s="16">
        <v>1382</v>
      </c>
      <c r="B1383" s="149" t="s">
        <v>1691</v>
      </c>
      <c r="C1383" s="149" t="s">
        <v>691</v>
      </c>
      <c r="D1383" s="4">
        <v>39.97</v>
      </c>
      <c r="E1383" s="151" t="s">
        <v>844</v>
      </c>
      <c r="F1383" s="151" t="s">
        <v>879</v>
      </c>
      <c r="G1383" s="4" t="s">
        <v>880</v>
      </c>
      <c r="H1383" s="70" t="s">
        <v>704</v>
      </c>
      <c r="I1383" s="20">
        <v>1168427.4287930001</v>
      </c>
      <c r="J1383" s="20">
        <v>1159277.7289720001</v>
      </c>
      <c r="K1383" s="20">
        <v>9149.6998209999201</v>
      </c>
      <c r="L1383" s="20">
        <v>-3358.7922640000002</v>
      </c>
      <c r="M1383" s="20">
        <v>45493.568964999999</v>
      </c>
      <c r="N1383" s="20">
        <v>56498.840885999998</v>
      </c>
      <c r="O1383" s="153">
        <v>8750.0035119999993</v>
      </c>
      <c r="P1383" s="21">
        <v>875.65709402051539</v>
      </c>
      <c r="Q1383" s="20">
        <v>319332.02950399998</v>
      </c>
      <c r="R1383" s="20">
        <v>4202.5244089999997</v>
      </c>
      <c r="S1383" s="20">
        <v>1100599.4015180001</v>
      </c>
      <c r="T1383" s="20">
        <v>68260.474608000004</v>
      </c>
      <c r="U1383" s="20">
        <v>1172797.081488</v>
      </c>
      <c r="V1383" s="20">
        <v>583278.81594100001</v>
      </c>
      <c r="W1383" s="20">
        <v>1046114.721973</v>
      </c>
      <c r="X1383" s="20">
        <v>0</v>
      </c>
      <c r="Y1383" s="20">
        <v>1046114.721973</v>
      </c>
      <c r="Z1383" s="20">
        <v>126682.359515</v>
      </c>
      <c r="AA1383" s="21">
        <v>12677.744259694771</v>
      </c>
      <c r="AB1383" s="22">
        <v>7.8307814379637367E-3</v>
      </c>
      <c r="AC1383" s="22">
        <v>7.4887008781014848E-3</v>
      </c>
      <c r="AD1383" s="23">
        <v>7.4607991869303858E-3</v>
      </c>
      <c r="AE1383" s="23">
        <v>6.9070417897954789E-2</v>
      </c>
      <c r="AF1383" s="24">
        <v>1.2419082998185258</v>
      </c>
      <c r="AG1383" s="27">
        <v>5.2082891484636157E-2</v>
      </c>
      <c r="AH1383" s="27">
        <v>1.0520828914846361</v>
      </c>
      <c r="AI1383" s="27">
        <v>0.74682762378155731</v>
      </c>
      <c r="AJ1383" s="27">
        <v>21.445063796841652</v>
      </c>
      <c r="AK1383" s="27">
        <v>3.6303208631236874</v>
      </c>
      <c r="AL1383" s="27">
        <v>278.02989705205067</v>
      </c>
      <c r="AM1383" s="27">
        <v>17.1171887611819</v>
      </c>
      <c r="AN1383" s="23">
        <v>0.89198271251300332</v>
      </c>
      <c r="AO1383" s="23">
        <v>0</v>
      </c>
      <c r="AP1383" s="23">
        <v>8.2577773730930026</v>
      </c>
      <c r="AQ1383" s="24">
        <v>55.199999999999996</v>
      </c>
      <c r="AR1383" s="65" t="s">
        <v>77</v>
      </c>
      <c r="AS1383" s="157">
        <v>0.2</v>
      </c>
    </row>
    <row r="1384" spans="1:45" ht="18" customHeight="1" x14ac:dyDescent="0.25">
      <c r="A1384" s="16">
        <v>1383</v>
      </c>
      <c r="B1384" s="149" t="s">
        <v>1692</v>
      </c>
      <c r="C1384" s="149" t="s">
        <v>691</v>
      </c>
      <c r="D1384" s="4">
        <v>67.696129999999997</v>
      </c>
      <c r="E1384" s="151" t="s">
        <v>829</v>
      </c>
      <c r="F1384" s="151" t="s">
        <v>898</v>
      </c>
      <c r="G1384" s="4" t="s">
        <v>900</v>
      </c>
      <c r="H1384" s="70" t="s">
        <v>704</v>
      </c>
      <c r="I1384" s="20">
        <v>77941.899067000006</v>
      </c>
      <c r="J1384" s="20">
        <v>62819.605066999997</v>
      </c>
      <c r="K1384" s="20">
        <v>15122.294</v>
      </c>
      <c r="L1384" s="20">
        <v>-6457.8875799999996</v>
      </c>
      <c r="M1384" s="20">
        <v>73275.577113000007</v>
      </c>
      <c r="N1384" s="20">
        <v>51245.309685000007</v>
      </c>
      <c r="O1384" s="153">
        <v>-22030.267427999999</v>
      </c>
      <c r="P1384" s="21" t="e">
        <v>#N/A</v>
      </c>
      <c r="Q1384" s="20">
        <v>5664.9955389999996</v>
      </c>
      <c r="R1384" s="20">
        <v>101733.711128</v>
      </c>
      <c r="S1384" s="20">
        <v>594221.19851500005</v>
      </c>
      <c r="T1384" s="20">
        <v>1027.165289</v>
      </c>
      <c r="U1384" s="20">
        <v>766819.20283900003</v>
      </c>
      <c r="V1384" s="20">
        <v>572910.69046199997</v>
      </c>
      <c r="W1384" s="20">
        <v>844033.71154799999</v>
      </c>
      <c r="X1384" s="20">
        <v>16516</v>
      </c>
      <c r="Y1384" s="20">
        <v>881854.79975699994</v>
      </c>
      <c r="Z1384" s="20">
        <v>-115035.596918</v>
      </c>
      <c r="AA1384" s="21" t="e">
        <v>#N/A</v>
      </c>
      <c r="AB1384" s="22">
        <v>0.19402008651342526</v>
      </c>
      <c r="AC1384" s="22">
        <v>-0.28264986729489944</v>
      </c>
      <c r="AD1384" s="23">
        <v>-2.8729415416876871E-2</v>
      </c>
      <c r="AE1384" s="23">
        <v>0.19150826368731477</v>
      </c>
      <c r="AF1384" s="24">
        <v>0.69935047534287442</v>
      </c>
      <c r="AG1384" s="27">
        <v>-0.29597456785799625</v>
      </c>
      <c r="AH1384" s="27">
        <v>0.70402543214200375</v>
      </c>
      <c r="AI1384" s="27">
        <v>0.69731362020666043</v>
      </c>
      <c r="AJ1384" s="27">
        <v>-0.31200158118862514</v>
      </c>
      <c r="AK1384" s="27">
        <v>11.089082883565533</v>
      </c>
      <c r="AL1384" s="27">
        <v>0.76613639867058969</v>
      </c>
      <c r="AM1384" s="27">
        <v>75.880581150557163</v>
      </c>
      <c r="AN1384" s="23">
        <v>1.1500165834294482</v>
      </c>
      <c r="AO1384" s="23">
        <v>-0.14357294996063683</v>
      </c>
      <c r="AP1384" s="23">
        <v>-7.6659297068333228</v>
      </c>
      <c r="AQ1384" s="24">
        <v>44</v>
      </c>
      <c r="AR1384" s="65" t="s">
        <v>80</v>
      </c>
      <c r="AS1384" s="157">
        <v>0</v>
      </c>
    </row>
    <row r="1385" spans="1:45" ht="18" customHeight="1" x14ac:dyDescent="0.25">
      <c r="A1385" s="16">
        <v>1384</v>
      </c>
      <c r="B1385" s="149" t="s">
        <v>1693</v>
      </c>
      <c r="C1385" s="149" t="s">
        <v>691</v>
      </c>
      <c r="D1385" s="4">
        <v>197.972466</v>
      </c>
      <c r="E1385" s="151" t="s">
        <v>874</v>
      </c>
      <c r="F1385" s="151" t="s">
        <v>878</v>
      </c>
      <c r="G1385" s="4" t="s">
        <v>873</v>
      </c>
      <c r="H1385" s="70" t="s">
        <v>704</v>
      </c>
      <c r="I1385" s="20">
        <v>317010.173152</v>
      </c>
      <c r="J1385" s="20">
        <v>224969.22482599999</v>
      </c>
      <c r="K1385" s="20">
        <v>92040.948326000012</v>
      </c>
      <c r="L1385" s="20">
        <v>33861.225824000001</v>
      </c>
      <c r="M1385" s="20">
        <v>15047.705424</v>
      </c>
      <c r="N1385" s="20">
        <v>37075.171990999996</v>
      </c>
      <c r="O1385" s="153">
        <v>17552.580442999999</v>
      </c>
      <c r="P1385" s="21">
        <v>531.97035318032567</v>
      </c>
      <c r="Q1385" s="20">
        <v>19139.929855999999</v>
      </c>
      <c r="R1385" s="20">
        <v>48852.752038999999</v>
      </c>
      <c r="S1385" s="20">
        <v>141678.76560399999</v>
      </c>
      <c r="T1385" s="20">
        <v>613376.68232499994</v>
      </c>
      <c r="U1385" s="20">
        <v>766052.03532000002</v>
      </c>
      <c r="V1385" s="20">
        <v>20622.749896000001</v>
      </c>
      <c r="W1385" s="20">
        <v>147709.19285299999</v>
      </c>
      <c r="X1385" s="20">
        <v>262637.52105799998</v>
      </c>
      <c r="Y1385" s="20">
        <v>415660.03112499998</v>
      </c>
      <c r="Z1385" s="20">
        <v>350392.00419499999</v>
      </c>
      <c r="AA1385" s="21">
        <v>10619.416263522222</v>
      </c>
      <c r="AB1385" s="22">
        <v>0.29034067711722372</v>
      </c>
      <c r="AC1385" s="22">
        <v>5.5369139319651706E-2</v>
      </c>
      <c r="AD1385" s="23">
        <v>2.2913039367707999E-2</v>
      </c>
      <c r="AE1385" s="23">
        <v>5.0094123818052783E-2</v>
      </c>
      <c r="AF1385" s="24">
        <v>2.4638422235371369</v>
      </c>
      <c r="AG1385" s="27">
        <v>-4.0826350293589879E-2</v>
      </c>
      <c r="AH1385" s="27">
        <v>0.95917364970641017</v>
      </c>
      <c r="AI1385" s="27">
        <v>0.82959518890574735</v>
      </c>
      <c r="AJ1385" s="27">
        <v>-52.568443339494465</v>
      </c>
      <c r="AK1385" s="27">
        <v>11.753921070691723</v>
      </c>
      <c r="AL1385" s="27">
        <v>6.4890954945368335</v>
      </c>
      <c r="AM1385" s="27">
        <v>0.51682788453968487</v>
      </c>
      <c r="AN1385" s="23">
        <v>0.54260025684987301</v>
      </c>
      <c r="AO1385" s="23">
        <v>0.7495534085071105</v>
      </c>
      <c r="AP1385" s="23">
        <v>1.186271450685493</v>
      </c>
      <c r="AQ1385" s="24">
        <v>64.8</v>
      </c>
      <c r="AR1385" s="65" t="s">
        <v>73</v>
      </c>
      <c r="AS1385" s="157">
        <v>0.3</v>
      </c>
    </row>
    <row r="1386" spans="1:45" ht="18" customHeight="1" x14ac:dyDescent="0.25">
      <c r="A1386" s="16">
        <v>1385</v>
      </c>
      <c r="B1386" s="149" t="s">
        <v>1694</v>
      </c>
      <c r="C1386" s="149" t="s">
        <v>691</v>
      </c>
      <c r="D1386" s="4">
        <v>8.2754140000000014</v>
      </c>
      <c r="E1386" s="151" t="s">
        <v>844</v>
      </c>
      <c r="F1386" s="151" t="s">
        <v>856</v>
      </c>
      <c r="G1386" s="4" t="s">
        <v>862</v>
      </c>
      <c r="H1386" s="70" t="s">
        <v>704</v>
      </c>
      <c r="I1386" s="20">
        <v>107886.238748</v>
      </c>
      <c r="J1386" s="20">
        <v>91230.407070000001</v>
      </c>
      <c r="K1386" s="20">
        <v>16655.831677999999</v>
      </c>
      <c r="L1386" s="20">
        <v>3179.4883540000001</v>
      </c>
      <c r="M1386" s="20">
        <v>0</v>
      </c>
      <c r="N1386" s="20">
        <v>3397.5696499999999</v>
      </c>
      <c r="O1386" s="153">
        <v>2632.9031319999999</v>
      </c>
      <c r="P1386" s="21">
        <v>1558.9824686474901</v>
      </c>
      <c r="Q1386" s="20">
        <v>5635.4325449999997</v>
      </c>
      <c r="R1386" s="20">
        <v>14938.759228999999</v>
      </c>
      <c r="S1386" s="20">
        <v>33546.394550999998</v>
      </c>
      <c r="T1386" s="20">
        <v>12317.042496</v>
      </c>
      <c r="U1386" s="20">
        <v>47718.578158999997</v>
      </c>
      <c r="V1386" s="20">
        <v>0</v>
      </c>
      <c r="W1386" s="20">
        <v>27432.362860000001</v>
      </c>
      <c r="X1386" s="20">
        <v>0</v>
      </c>
      <c r="Y1386" s="20">
        <v>27432.362860000001</v>
      </c>
      <c r="Z1386" s="20">
        <v>20286.215299</v>
      </c>
      <c r="AA1386" s="21">
        <v>12011.780312755349</v>
      </c>
      <c r="AB1386" s="22">
        <v>0.15438328253248856</v>
      </c>
      <c r="AC1386" s="22">
        <v>2.4404438995689882E-2</v>
      </c>
      <c r="AD1386" s="23">
        <v>5.5175640884082361E-2</v>
      </c>
      <c r="AE1386" s="23">
        <v>0.12978779398687482</v>
      </c>
      <c r="AF1386" s="24">
        <v>100</v>
      </c>
      <c r="AG1386" s="27">
        <v>0.22287659733150658</v>
      </c>
      <c r="AH1386" s="27">
        <v>1.2228765973315066</v>
      </c>
      <c r="AI1386" s="27">
        <v>1.0174465155787895</v>
      </c>
      <c r="AJ1386" s="27">
        <v>17.645678694601987</v>
      </c>
      <c r="AK1386" s="27">
        <v>16.188714236486351</v>
      </c>
      <c r="AL1386" s="27">
        <v>7.2219009018208746</v>
      </c>
      <c r="AM1386" s="27">
        <v>8.7591025835168157</v>
      </c>
      <c r="AN1386" s="23">
        <v>0.57487804369598761</v>
      </c>
      <c r="AO1386" s="23">
        <v>0</v>
      </c>
      <c r="AP1386" s="23">
        <v>1.3522661795545603</v>
      </c>
      <c r="AQ1386" s="24">
        <v>71.2</v>
      </c>
      <c r="AR1386" s="65" t="s">
        <v>68</v>
      </c>
      <c r="AS1386" s="157">
        <v>0.3</v>
      </c>
    </row>
    <row r="1387" spans="1:45" ht="18" customHeight="1" x14ac:dyDescent="0.25">
      <c r="A1387" s="16">
        <v>1386</v>
      </c>
      <c r="B1387" s="149" t="s">
        <v>1695</v>
      </c>
      <c r="C1387" s="149" t="s">
        <v>691</v>
      </c>
      <c r="D1387" s="4">
        <v>41.222375</v>
      </c>
      <c r="E1387" s="151" t="s">
        <v>844</v>
      </c>
      <c r="F1387" s="151" t="s">
        <v>1074</v>
      </c>
      <c r="G1387" s="4" t="s">
        <v>854</v>
      </c>
      <c r="H1387" s="70" t="s">
        <v>704</v>
      </c>
      <c r="I1387" s="20">
        <v>212307.51037100001</v>
      </c>
      <c r="J1387" s="20">
        <v>193961.27274499999</v>
      </c>
      <c r="K1387" s="20">
        <v>18346.237625999987</v>
      </c>
      <c r="L1387" s="20">
        <v>6153.4663890000002</v>
      </c>
      <c r="M1387" s="20">
        <v>2116.6051459999999</v>
      </c>
      <c r="N1387" s="20">
        <v>6769.7318800000003</v>
      </c>
      <c r="O1387" s="153">
        <v>3715.9898109999999</v>
      </c>
      <c r="P1387" s="21">
        <v>1126.8121411612019</v>
      </c>
      <c r="Q1387" s="20">
        <v>26533.888094999998</v>
      </c>
      <c r="R1387" s="20">
        <v>66685.444262000005</v>
      </c>
      <c r="S1387" s="20">
        <v>156111.75212799999</v>
      </c>
      <c r="T1387" s="20">
        <v>31501.089183</v>
      </c>
      <c r="U1387" s="20">
        <v>189677.499045</v>
      </c>
      <c r="V1387" s="20">
        <v>11920.767320000001</v>
      </c>
      <c r="W1387" s="20">
        <v>104610.831225</v>
      </c>
      <c r="X1387" s="20">
        <v>41407.913753000001</v>
      </c>
      <c r="Y1387" s="20">
        <v>154841.68183099999</v>
      </c>
      <c r="Z1387" s="20">
        <v>34835.817214000002</v>
      </c>
      <c r="AA1387" s="21">
        <v>10563.382511924652</v>
      </c>
      <c r="AB1387" s="22">
        <v>8.6413512145380886E-2</v>
      </c>
      <c r="AC1387" s="22">
        <v>1.75028655581069E-2</v>
      </c>
      <c r="AD1387" s="23">
        <v>1.9591094514159534E-2</v>
      </c>
      <c r="AE1387" s="23">
        <v>0.10667152684182182</v>
      </c>
      <c r="AF1387" s="24">
        <v>3.1983914868550549</v>
      </c>
      <c r="AG1387" s="27">
        <v>0.49230964231830182</v>
      </c>
      <c r="AH1387" s="27">
        <v>1.4923096423183018</v>
      </c>
      <c r="AI1387" s="27">
        <v>1.2386658486089281</v>
      </c>
      <c r="AJ1387" s="27">
        <v>4.1224022143385177</v>
      </c>
      <c r="AK1387" s="27">
        <v>7.3099453819415832</v>
      </c>
      <c r="AL1387" s="27">
        <v>3.1837159176276373</v>
      </c>
      <c r="AM1387" s="27">
        <v>6.7396879243646826</v>
      </c>
      <c r="AN1387" s="23">
        <v>0.81634185715546892</v>
      </c>
      <c r="AO1387" s="23">
        <v>1.1886591750848541</v>
      </c>
      <c r="AP1387" s="23">
        <v>4.444898791373018</v>
      </c>
      <c r="AQ1387" s="24">
        <v>58.4</v>
      </c>
      <c r="AR1387" s="65" t="s">
        <v>75</v>
      </c>
      <c r="AS1387" s="157">
        <v>0.2</v>
      </c>
    </row>
    <row r="1388" spans="1:45" ht="18" customHeight="1" x14ac:dyDescent="0.25">
      <c r="A1388" s="16">
        <v>1387</v>
      </c>
      <c r="B1388" s="149" t="s">
        <v>1696</v>
      </c>
      <c r="C1388" s="149" t="s">
        <v>691</v>
      </c>
      <c r="D1388" s="4">
        <v>104.958</v>
      </c>
      <c r="E1388" s="151" t="s">
        <v>874</v>
      </c>
      <c r="F1388" s="151" t="s">
        <v>878</v>
      </c>
      <c r="G1388" s="4" t="s">
        <v>873</v>
      </c>
      <c r="H1388" s="70" t="s">
        <v>704</v>
      </c>
      <c r="I1388" s="20">
        <v>129275.223937</v>
      </c>
      <c r="J1388" s="20">
        <v>106472.183597</v>
      </c>
      <c r="K1388" s="20">
        <v>22803.040340000003</v>
      </c>
      <c r="L1388" s="20">
        <v>3092.1477129999998</v>
      </c>
      <c r="M1388" s="20">
        <v>0</v>
      </c>
      <c r="N1388" s="20">
        <v>5193.5675110000002</v>
      </c>
      <c r="O1388" s="153">
        <v>4000.110698</v>
      </c>
      <c r="P1388" s="21">
        <v>800.34227651060428</v>
      </c>
      <c r="Q1388" s="20">
        <v>12158.526468</v>
      </c>
      <c r="R1388" s="20">
        <v>43451.337402999998</v>
      </c>
      <c r="S1388" s="20">
        <v>86162.741966999994</v>
      </c>
      <c r="T1388" s="20">
        <v>2469.4320130000001</v>
      </c>
      <c r="U1388" s="20">
        <v>89609.482535000003</v>
      </c>
      <c r="V1388" s="20">
        <v>0</v>
      </c>
      <c r="W1388" s="20">
        <v>34981.358853999998</v>
      </c>
      <c r="X1388" s="20">
        <v>0</v>
      </c>
      <c r="Y1388" s="20">
        <v>35106.527254000001</v>
      </c>
      <c r="Z1388" s="20">
        <v>54502.955281000002</v>
      </c>
      <c r="AA1388" s="21">
        <v>10904.953037414965</v>
      </c>
      <c r="AB1388" s="22">
        <v>0.17639142014646722</v>
      </c>
      <c r="AC1388" s="22">
        <v>3.0942593454329526E-2</v>
      </c>
      <c r="AD1388" s="23">
        <v>4.4639368344054679E-2</v>
      </c>
      <c r="AE1388" s="23">
        <v>7.3392546833042249E-2</v>
      </c>
      <c r="AF1388" s="24">
        <v>100</v>
      </c>
      <c r="AG1388" s="27">
        <v>1.4631044873532002</v>
      </c>
      <c r="AH1388" s="27">
        <v>2.4631044873532</v>
      </c>
      <c r="AI1388" s="27">
        <v>2.1155328987609603</v>
      </c>
      <c r="AJ1388" s="27">
        <v>2.5258251355103432</v>
      </c>
      <c r="AK1388" s="27">
        <v>8.7569973119048523</v>
      </c>
      <c r="AL1388" s="27">
        <v>2.9751724955668335</v>
      </c>
      <c r="AM1388" s="27">
        <v>52.350185490609817</v>
      </c>
      <c r="AN1388" s="23">
        <v>0.3917724582360797</v>
      </c>
      <c r="AO1388" s="23">
        <v>0</v>
      </c>
      <c r="AP1388" s="23">
        <v>0.64412153566722841</v>
      </c>
      <c r="AQ1388" s="24">
        <v>83.6</v>
      </c>
      <c r="AR1388" s="65" t="s">
        <v>64</v>
      </c>
      <c r="AS1388" s="157">
        <v>0.5</v>
      </c>
    </row>
    <row r="1389" spans="1:45" ht="18" customHeight="1" x14ac:dyDescent="0.25">
      <c r="A1389" s="16">
        <v>1388</v>
      </c>
      <c r="B1389" s="149" t="s">
        <v>1697</v>
      </c>
      <c r="C1389" s="149" t="s">
        <v>691</v>
      </c>
      <c r="D1389" s="4">
        <v>4620</v>
      </c>
      <c r="E1389" s="151" t="s">
        <v>795</v>
      </c>
      <c r="F1389" s="151" t="s">
        <v>852</v>
      </c>
      <c r="G1389" s="4" t="s">
        <v>850</v>
      </c>
      <c r="H1389" s="70" t="s">
        <v>704</v>
      </c>
      <c r="I1389" s="20">
        <v>10073090.301199</v>
      </c>
      <c r="J1389" s="20">
        <v>9533701.9940540008</v>
      </c>
      <c r="K1389" s="20">
        <v>539388.3071450002</v>
      </c>
      <c r="L1389" s="20">
        <v>51815.275503999997</v>
      </c>
      <c r="M1389" s="20">
        <v>107748.703056</v>
      </c>
      <c r="N1389" s="20">
        <v>472533.71515300003</v>
      </c>
      <c r="O1389" s="153">
        <v>145193.348092</v>
      </c>
      <c r="P1389" s="21">
        <v>725.96674045999998</v>
      </c>
      <c r="Q1389" s="20">
        <v>871012.94721599994</v>
      </c>
      <c r="R1389" s="20">
        <v>539589.36901100015</v>
      </c>
      <c r="S1389" s="20">
        <v>2446635.896888</v>
      </c>
      <c r="T1389" s="20">
        <v>3124761.0561179998</v>
      </c>
      <c r="U1389" s="20">
        <v>10408345.183913</v>
      </c>
      <c r="V1389" s="20">
        <v>1106804.1224400001</v>
      </c>
      <c r="W1389" s="20">
        <v>2588079.3849089998</v>
      </c>
      <c r="X1389" s="20">
        <v>1360692.4137810001</v>
      </c>
      <c r="Y1389" s="20">
        <v>7264357.4329220001</v>
      </c>
      <c r="Z1389" s="20">
        <v>3143987.7509909999</v>
      </c>
      <c r="AA1389" s="21">
        <v>15719.938754954999</v>
      </c>
      <c r="AB1389" s="22">
        <v>5.35474507838768E-2</v>
      </c>
      <c r="AC1389" s="22">
        <v>1.4413982576401368E-2</v>
      </c>
      <c r="AD1389" s="23">
        <v>1.3949705311119861E-2</v>
      </c>
      <c r="AE1389" s="23">
        <v>4.6181270282059581E-2</v>
      </c>
      <c r="AF1389" s="24">
        <v>4.3855165004390919</v>
      </c>
      <c r="AG1389" s="27">
        <v>-5.4651912474459573E-2</v>
      </c>
      <c r="AH1389" s="27">
        <v>0.94534808752554045</v>
      </c>
      <c r="AI1389" s="27">
        <v>0.6088000850589832</v>
      </c>
      <c r="AJ1389" s="27">
        <v>-71.216359566185673</v>
      </c>
      <c r="AK1389" s="27">
        <v>10.945534190423194</v>
      </c>
      <c r="AL1389" s="27">
        <v>18.668066644199673</v>
      </c>
      <c r="AM1389" s="27">
        <v>3.2236353821284349</v>
      </c>
      <c r="AN1389" s="23">
        <v>0.69793586824442511</v>
      </c>
      <c r="AO1389" s="23">
        <v>0.4327918941007653</v>
      </c>
      <c r="AP1389" s="23">
        <v>2.310555259202979</v>
      </c>
      <c r="AQ1389" s="24">
        <v>65.2</v>
      </c>
      <c r="AR1389" s="65" t="s">
        <v>71</v>
      </c>
      <c r="AS1389" s="157">
        <v>0.3</v>
      </c>
    </row>
    <row r="1390" spans="1:45" ht="18" customHeight="1" x14ac:dyDescent="0.25">
      <c r="A1390" s="16">
        <v>1389</v>
      </c>
      <c r="B1390" s="149" t="s">
        <v>1698</v>
      </c>
      <c r="C1390" s="149" t="s">
        <v>691</v>
      </c>
      <c r="D1390" s="4">
        <v>89.000070000000008</v>
      </c>
      <c r="E1390" s="151" t="s">
        <v>844</v>
      </c>
      <c r="F1390" s="151" t="s">
        <v>879</v>
      </c>
      <c r="G1390" s="4" t="s">
        <v>880</v>
      </c>
      <c r="H1390" s="70" t="s">
        <v>704</v>
      </c>
      <c r="I1390" s="20">
        <v>94093.426554999998</v>
      </c>
      <c r="J1390" s="20">
        <v>80539.932384</v>
      </c>
      <c r="K1390" s="20">
        <v>13553.494170999998</v>
      </c>
      <c r="L1390" s="20">
        <v>-26060.438184999999</v>
      </c>
      <c r="M1390" s="20">
        <v>1474.5205390000001</v>
      </c>
      <c r="N1390" s="20">
        <v>-31012.113389999999</v>
      </c>
      <c r="O1390" s="153">
        <v>-32657.154168000001</v>
      </c>
      <c r="P1390" s="21">
        <v>-3412.4864594196388</v>
      </c>
      <c r="Q1390" s="20">
        <v>29774.795273</v>
      </c>
      <c r="R1390" s="20">
        <v>26453.491342000001</v>
      </c>
      <c r="S1390" s="20">
        <v>78591.054151999997</v>
      </c>
      <c r="T1390" s="20">
        <v>50294.199396000004</v>
      </c>
      <c r="U1390" s="20">
        <v>242332.864141</v>
      </c>
      <c r="V1390" s="20">
        <v>10967.808209999999</v>
      </c>
      <c r="W1390" s="20">
        <v>36712.417304000002</v>
      </c>
      <c r="X1390" s="20">
        <v>0</v>
      </c>
      <c r="Y1390" s="20">
        <v>36712.417304000002</v>
      </c>
      <c r="Z1390" s="20">
        <v>205620.446837</v>
      </c>
      <c r="AA1390" s="21">
        <v>21486.164624186251</v>
      </c>
      <c r="AB1390" s="22">
        <v>0.14404294398905365</v>
      </c>
      <c r="AC1390" s="22">
        <v>-0.347071579425488</v>
      </c>
      <c r="AD1390" s="23">
        <v>-0.13476155734699946</v>
      </c>
      <c r="AE1390" s="23">
        <v>-0.15882250364861852</v>
      </c>
      <c r="AF1390" s="24">
        <v>-21.031998246041383</v>
      </c>
      <c r="AG1390" s="27">
        <v>1.140721312389231</v>
      </c>
      <c r="AH1390" s="27">
        <v>2.140721312389231</v>
      </c>
      <c r="AI1390" s="27">
        <v>1.3296933970534603</v>
      </c>
      <c r="AJ1390" s="27">
        <v>2.2468120654575134</v>
      </c>
      <c r="AK1390" s="27">
        <v>2.7049701482593971</v>
      </c>
      <c r="AL1390" s="27">
        <v>3.5569379231847784</v>
      </c>
      <c r="AM1390" s="27">
        <v>1.8708604110414258</v>
      </c>
      <c r="AN1390" s="23">
        <v>0.15149582552137497</v>
      </c>
      <c r="AO1390" s="23">
        <v>0</v>
      </c>
      <c r="AP1390" s="23">
        <v>0.17854458478588353</v>
      </c>
      <c r="AQ1390" s="24">
        <v>67.600000000000009</v>
      </c>
      <c r="AR1390" s="65" t="s">
        <v>71</v>
      </c>
      <c r="AS1390" s="157">
        <v>0.3</v>
      </c>
    </row>
    <row r="1391" spans="1:45" ht="18" customHeight="1" x14ac:dyDescent="0.25">
      <c r="A1391" s="16">
        <v>1390</v>
      </c>
      <c r="B1391" s="149" t="s">
        <v>1699</v>
      </c>
      <c r="C1391" s="149" t="s">
        <v>691</v>
      </c>
      <c r="D1391" s="4">
        <v>1379.9167500000001</v>
      </c>
      <c r="E1391" s="151" t="s">
        <v>848</v>
      </c>
      <c r="F1391" s="151" t="s">
        <v>889</v>
      </c>
      <c r="G1391" s="4" t="s">
        <v>890</v>
      </c>
      <c r="H1391" s="70" t="s">
        <v>704</v>
      </c>
      <c r="I1391" s="20">
        <v>9725418.3150750007</v>
      </c>
      <c r="J1391" s="20">
        <v>9166557.5260770004</v>
      </c>
      <c r="K1391" s="20">
        <v>558860.78899800009</v>
      </c>
      <c r="L1391" s="20">
        <v>260747.314224</v>
      </c>
      <c r="M1391" s="20">
        <v>223106.39055700001</v>
      </c>
      <c r="N1391" s="20">
        <v>345797.11968900001</v>
      </c>
      <c r="O1391" s="153">
        <v>98693.898929000003</v>
      </c>
      <c r="P1391" s="21" t="e">
        <v>#N/A</v>
      </c>
      <c r="Q1391" s="20">
        <v>2026948.013978</v>
      </c>
      <c r="R1391" s="20">
        <v>593723.71975499997</v>
      </c>
      <c r="S1391" s="20">
        <v>2899101.445884</v>
      </c>
      <c r="T1391" s="20">
        <v>6675846.9415210001</v>
      </c>
      <c r="U1391" s="20">
        <v>9939887.1865909994</v>
      </c>
      <c r="V1391" s="20">
        <v>2301757.7621439998</v>
      </c>
      <c r="W1391" s="20">
        <v>3956862.622773</v>
      </c>
      <c r="X1391" s="20">
        <v>3264614.8440479999</v>
      </c>
      <c r="Y1391" s="20">
        <v>8051235.2504070001</v>
      </c>
      <c r="Z1391" s="20">
        <v>1888651.936184</v>
      </c>
      <c r="AA1391" s="21" t="e">
        <v>#N/A</v>
      </c>
      <c r="AB1391" s="22">
        <v>5.7463933261537065E-2</v>
      </c>
      <c r="AC1391" s="22">
        <v>1.0148036385850708E-2</v>
      </c>
      <c r="AD1391" s="23">
        <v>9.929076364381579E-3</v>
      </c>
      <c r="AE1391" s="23">
        <v>5.2256266513781208E-2</v>
      </c>
      <c r="AF1391" s="24">
        <v>1.5499202816454267</v>
      </c>
      <c r="AG1391" s="27">
        <v>-0.26732319964844087</v>
      </c>
      <c r="AH1391" s="27">
        <v>0.73267680035155913</v>
      </c>
      <c r="AI1391" s="27">
        <v>0.22041539347019032</v>
      </c>
      <c r="AJ1391" s="27">
        <v>-9.1943422840291795</v>
      </c>
      <c r="AK1391" s="27">
        <v>4.5223446594898666</v>
      </c>
      <c r="AL1391" s="27">
        <v>16.380376918557666</v>
      </c>
      <c r="AM1391" s="27">
        <v>1.4568066644228961</v>
      </c>
      <c r="AN1391" s="23">
        <v>0.8099926185548858</v>
      </c>
      <c r="AO1391" s="23">
        <v>1.7285423436168539</v>
      </c>
      <c r="AP1391" s="23">
        <v>4.2629534305163874</v>
      </c>
      <c r="AQ1391" s="24">
        <v>31.2</v>
      </c>
      <c r="AR1391" s="65" t="s">
        <v>80</v>
      </c>
      <c r="AS1391" s="157">
        <v>0</v>
      </c>
    </row>
    <row r="1392" spans="1:45" ht="18" customHeight="1" x14ac:dyDescent="0.25">
      <c r="A1392" s="16">
        <v>1391</v>
      </c>
      <c r="B1392" s="149" t="s">
        <v>1700</v>
      </c>
      <c r="C1392" s="149" t="s">
        <v>691</v>
      </c>
      <c r="D1392" s="4">
        <v>102.608366</v>
      </c>
      <c r="E1392" s="151" t="s">
        <v>844</v>
      </c>
      <c r="F1392" s="151" t="s">
        <v>845</v>
      </c>
      <c r="G1392" s="4" t="s">
        <v>904</v>
      </c>
      <c r="H1392" s="70" t="s">
        <v>704</v>
      </c>
      <c r="I1392" s="20">
        <v>358081.13191</v>
      </c>
      <c r="J1392" s="20">
        <v>323790.62704599998</v>
      </c>
      <c r="K1392" s="20">
        <v>34290.504864000024</v>
      </c>
      <c r="L1392" s="20">
        <v>17817.662864000002</v>
      </c>
      <c r="M1392" s="20">
        <v>17414.212818</v>
      </c>
      <c r="N1392" s="20">
        <v>30666.343154000002</v>
      </c>
      <c r="O1392" s="153">
        <v>11448.916955000001</v>
      </c>
      <c r="P1392" s="21">
        <v>781.05150495233499</v>
      </c>
      <c r="Q1392" s="20">
        <v>149192.390514</v>
      </c>
      <c r="R1392" s="20">
        <v>203442.19847900001</v>
      </c>
      <c r="S1392" s="20">
        <v>658688.06096200005</v>
      </c>
      <c r="T1392" s="20">
        <v>363690.13400399999</v>
      </c>
      <c r="U1392" s="20">
        <v>1139471.766417</v>
      </c>
      <c r="V1392" s="20">
        <v>129563.62147699999</v>
      </c>
      <c r="W1392" s="20">
        <v>453407.729047</v>
      </c>
      <c r="X1392" s="20">
        <v>51947.570187999998</v>
      </c>
      <c r="Y1392" s="20">
        <v>806301.98443099996</v>
      </c>
      <c r="Z1392" s="20">
        <v>333169.78198600002</v>
      </c>
      <c r="AA1392" s="21">
        <v>22729.028487813557</v>
      </c>
      <c r="AB1392" s="22">
        <v>9.5761831071899617E-2</v>
      </c>
      <c r="AC1392" s="22">
        <v>3.1972969069695545E-2</v>
      </c>
      <c r="AD1392" s="23">
        <v>1.004756527754999E-2</v>
      </c>
      <c r="AE1392" s="23">
        <v>3.4363611509885046E-2</v>
      </c>
      <c r="AF1392" s="24">
        <v>1.760995083412676</v>
      </c>
      <c r="AG1392" s="27">
        <v>0.45274996159961972</v>
      </c>
      <c r="AH1392" s="27">
        <v>1.4527499615996198</v>
      </c>
      <c r="AI1392" s="27">
        <v>1.123703099457279</v>
      </c>
      <c r="AJ1392" s="27">
        <v>1.7443518751629348</v>
      </c>
      <c r="AK1392" s="27">
        <v>2.1702891543628424</v>
      </c>
      <c r="AL1392" s="27">
        <v>1.7601123787843962</v>
      </c>
      <c r="AM1392" s="27">
        <v>0.98457752473995264</v>
      </c>
      <c r="AN1392" s="23">
        <v>0.70761032277821834</v>
      </c>
      <c r="AO1392" s="23">
        <v>0.15591921295606234</v>
      </c>
      <c r="AP1392" s="23">
        <v>2.4200933818928427</v>
      </c>
      <c r="AQ1392" s="24">
        <v>65.2</v>
      </c>
      <c r="AR1392" s="65" t="s">
        <v>71</v>
      </c>
      <c r="AS1392" s="157">
        <v>0.3</v>
      </c>
    </row>
    <row r="1393" spans="1:45" ht="18" customHeight="1" x14ac:dyDescent="0.25">
      <c r="A1393" s="16">
        <v>1392</v>
      </c>
      <c r="B1393" s="149" t="s">
        <v>1701</v>
      </c>
      <c r="C1393" s="149" t="s">
        <v>691</v>
      </c>
      <c r="D1393" s="4">
        <v>24</v>
      </c>
      <c r="E1393" s="151" t="s">
        <v>829</v>
      </c>
      <c r="F1393" s="151" t="s">
        <v>866</v>
      </c>
      <c r="G1393" s="4" t="s">
        <v>867</v>
      </c>
      <c r="H1393" s="70" t="s">
        <v>704</v>
      </c>
      <c r="I1393" s="20">
        <v>125416.757748</v>
      </c>
      <c r="J1393" s="20">
        <v>94220.993604000003</v>
      </c>
      <c r="K1393" s="20">
        <v>31195.76414399999</v>
      </c>
      <c r="L1393" s="20">
        <v>2810.7337900000002</v>
      </c>
      <c r="M1393" s="20">
        <v>61.064934000000001</v>
      </c>
      <c r="N1393" s="20">
        <v>2442.4869020000001</v>
      </c>
      <c r="O1393" s="153">
        <v>1814.3823870000001</v>
      </c>
      <c r="P1393" s="21">
        <v>604.794129</v>
      </c>
      <c r="Q1393" s="20">
        <v>43487.738218999999</v>
      </c>
      <c r="R1393" s="20">
        <v>16359.714891</v>
      </c>
      <c r="S1393" s="20">
        <v>67383.336332999999</v>
      </c>
      <c r="T1393" s="20">
        <v>3343.2003650000001</v>
      </c>
      <c r="U1393" s="20">
        <v>72571.048366999996</v>
      </c>
      <c r="V1393" s="20">
        <v>504</v>
      </c>
      <c r="W1393" s="20">
        <v>27410.628234</v>
      </c>
      <c r="X1393" s="20">
        <v>447.41666700000002</v>
      </c>
      <c r="Y1393" s="20">
        <v>28083.044901000001</v>
      </c>
      <c r="Z1393" s="20">
        <v>44488.003466000002</v>
      </c>
      <c r="AA1393" s="21">
        <v>14829.334488666667</v>
      </c>
      <c r="AB1393" s="22">
        <v>0.24873680921238345</v>
      </c>
      <c r="AC1393" s="22">
        <v>1.4466825802064188E-2</v>
      </c>
      <c r="AD1393" s="23">
        <v>2.5001463087930925E-2</v>
      </c>
      <c r="AE1393" s="23">
        <v>4.0783632567072681E-2</v>
      </c>
      <c r="AF1393" s="24">
        <v>39.998191138632855</v>
      </c>
      <c r="AG1393" s="27">
        <v>1.4582923002624966</v>
      </c>
      <c r="AH1393" s="27">
        <v>2.4582923002624968</v>
      </c>
      <c r="AI1393" s="27">
        <v>0.87176397089505686</v>
      </c>
      <c r="AJ1393" s="27">
        <v>3.1375596929130145</v>
      </c>
      <c r="AK1393" s="27">
        <v>2.166610577204827</v>
      </c>
      <c r="AL1393" s="27">
        <v>7.6661945873516268</v>
      </c>
      <c r="AM1393" s="27">
        <v>37.513981830401001</v>
      </c>
      <c r="AN1393" s="23">
        <v>0.38697311852215321</v>
      </c>
      <c r="AO1393" s="23">
        <v>1.0057018345225103E-2</v>
      </c>
      <c r="AP1393" s="23">
        <v>0.63124983620500064</v>
      </c>
      <c r="AQ1393" s="24">
        <v>78.8</v>
      </c>
      <c r="AR1393" s="65" t="s">
        <v>66</v>
      </c>
      <c r="AS1393" s="157">
        <v>0.5</v>
      </c>
    </row>
    <row r="1394" spans="1:45" ht="18" customHeight="1" x14ac:dyDescent="0.25">
      <c r="A1394" s="16">
        <v>1393</v>
      </c>
      <c r="B1394" s="149" t="s">
        <v>1702</v>
      </c>
      <c r="C1394" s="149" t="s">
        <v>691</v>
      </c>
      <c r="D1394" s="4">
        <v>2010.9291500000002</v>
      </c>
      <c r="E1394" s="151" t="s">
        <v>795</v>
      </c>
      <c r="F1394" s="151" t="s">
        <v>852</v>
      </c>
      <c r="G1394" s="4" t="s">
        <v>850</v>
      </c>
      <c r="H1394" s="70" t="s">
        <v>704</v>
      </c>
      <c r="I1394" s="20">
        <v>14443003.244334999</v>
      </c>
      <c r="J1394" s="20">
        <v>13826595.928603999</v>
      </c>
      <c r="K1394" s="20">
        <v>616407.31573099922</v>
      </c>
      <c r="L1394" s="20">
        <v>258208.53878800001</v>
      </c>
      <c r="M1394" s="20">
        <v>169230.78940899999</v>
      </c>
      <c r="N1394" s="20">
        <v>333271.86013399996</v>
      </c>
      <c r="O1394" s="153">
        <v>119838.389215</v>
      </c>
      <c r="P1394" s="21">
        <v>10147.282298325981</v>
      </c>
      <c r="Q1394" s="20">
        <v>1807809.1533570001</v>
      </c>
      <c r="R1394" s="20">
        <v>1884291.0853530001</v>
      </c>
      <c r="S1394" s="20">
        <v>7032827.7052490003</v>
      </c>
      <c r="T1394" s="20">
        <v>2041687.7060070001</v>
      </c>
      <c r="U1394" s="20">
        <v>9745674.5372640006</v>
      </c>
      <c r="V1394" s="20">
        <v>3382198.1395410001</v>
      </c>
      <c r="W1394" s="20">
        <v>6795812.9747160003</v>
      </c>
      <c r="X1394" s="20">
        <v>22019</v>
      </c>
      <c r="Y1394" s="20">
        <v>7218265.4764050003</v>
      </c>
      <c r="Z1394" s="20">
        <v>2527409.0608589998</v>
      </c>
      <c r="AA1394" s="21">
        <v>214007.6597480927</v>
      </c>
      <c r="AB1394" s="22">
        <v>4.2678610902671756E-2</v>
      </c>
      <c r="AC1394" s="22">
        <v>8.2973317382591047E-3</v>
      </c>
      <c r="AD1394" s="23">
        <v>1.2296572059407538E-2</v>
      </c>
      <c r="AE1394" s="23">
        <v>4.7415509847966629E-2</v>
      </c>
      <c r="AF1394" s="24">
        <v>1.9693334841601582</v>
      </c>
      <c r="AG1394" s="27">
        <v>3.4876582303665443E-2</v>
      </c>
      <c r="AH1394" s="27">
        <v>1.0348765823036654</v>
      </c>
      <c r="AI1394" s="27">
        <v>0.76885849733237488</v>
      </c>
      <c r="AJ1394" s="27">
        <v>60.937154462321779</v>
      </c>
      <c r="AK1394" s="27">
        <v>7.648260826055</v>
      </c>
      <c r="AL1394" s="27">
        <v>7.6649533379442119</v>
      </c>
      <c r="AM1394" s="27">
        <v>7.0740511400647481</v>
      </c>
      <c r="AN1394" s="23">
        <v>0.74066350654384316</v>
      </c>
      <c r="AO1394" s="23">
        <v>8.7120839839500783E-3</v>
      </c>
      <c r="AP1394" s="23">
        <v>2.8559941436435707</v>
      </c>
      <c r="AQ1394" s="24">
        <v>66.8</v>
      </c>
      <c r="AR1394" s="65" t="s">
        <v>71</v>
      </c>
      <c r="AS1394" s="157">
        <v>0.3</v>
      </c>
    </row>
    <row r="1395" spans="1:45" ht="18" customHeight="1" x14ac:dyDescent="0.25">
      <c r="A1395" s="16">
        <v>1394</v>
      </c>
      <c r="B1395" s="149" t="s">
        <v>1703</v>
      </c>
      <c r="C1395" s="149" t="s">
        <v>691</v>
      </c>
      <c r="D1395" s="4">
        <v>97.15822</v>
      </c>
      <c r="E1395" s="151" t="s">
        <v>848</v>
      </c>
      <c r="F1395" s="151" t="s">
        <v>894</v>
      </c>
      <c r="G1395" s="4" t="s">
        <v>893</v>
      </c>
      <c r="H1395" s="70" t="s">
        <v>704</v>
      </c>
      <c r="I1395" s="20">
        <v>558948.30126900005</v>
      </c>
      <c r="J1395" s="20">
        <v>498174.17736199999</v>
      </c>
      <c r="K1395" s="20">
        <v>60774.123907000023</v>
      </c>
      <c r="L1395" s="20">
        <v>34165.007852000002</v>
      </c>
      <c r="M1395" s="20">
        <v>11160.670314000001</v>
      </c>
      <c r="N1395" s="20">
        <v>31187.759375000001</v>
      </c>
      <c r="O1395" s="153">
        <v>15566.07215</v>
      </c>
      <c r="P1395" s="21">
        <v>2226.9696057111792</v>
      </c>
      <c r="Q1395" s="20">
        <v>146031.16336100001</v>
      </c>
      <c r="R1395" s="20">
        <v>1910.5633170000001</v>
      </c>
      <c r="S1395" s="20">
        <v>177504.37085000001</v>
      </c>
      <c r="T1395" s="20">
        <v>143166.053728</v>
      </c>
      <c r="U1395" s="20">
        <v>335463.90798399999</v>
      </c>
      <c r="V1395" s="20">
        <v>134170.846681</v>
      </c>
      <c r="W1395" s="20">
        <v>255483.93442100001</v>
      </c>
      <c r="X1395" s="20">
        <v>4602.9016620000002</v>
      </c>
      <c r="Y1395" s="20">
        <v>261133.40548300001</v>
      </c>
      <c r="Z1395" s="20">
        <v>74330.502500999995</v>
      </c>
      <c r="AA1395" s="21">
        <v>10634.13867363873</v>
      </c>
      <c r="AB1395" s="22">
        <v>0.10872941874771314</v>
      </c>
      <c r="AC1395" s="22">
        <v>2.7848858498468996E-2</v>
      </c>
      <c r="AD1395" s="23">
        <v>4.640163003986237E-2</v>
      </c>
      <c r="AE1395" s="23">
        <v>0.20941701759369358</v>
      </c>
      <c r="AF1395" s="24">
        <v>2.7944342496953718</v>
      </c>
      <c r="AG1395" s="27">
        <v>-0.30522296342321525</v>
      </c>
      <c r="AH1395" s="27">
        <v>0.6947770365767848</v>
      </c>
      <c r="AI1395" s="27">
        <v>0.12319055427233545</v>
      </c>
      <c r="AJ1395" s="27">
        <v>-7.167881886900795</v>
      </c>
      <c r="AK1395" s="27">
        <v>3.4114237392636255</v>
      </c>
      <c r="AL1395" s="27">
        <v>292.55680578368396</v>
      </c>
      <c r="AM1395" s="27">
        <v>3.9041957692774107</v>
      </c>
      <c r="AN1395" s="23">
        <v>0.77842474039101339</v>
      </c>
      <c r="AO1395" s="23">
        <v>6.192480216231655E-2</v>
      </c>
      <c r="AP1395" s="23">
        <v>3.5131392456210948</v>
      </c>
      <c r="AQ1395" s="24">
        <v>52</v>
      </c>
      <c r="AR1395" s="65" t="s">
        <v>78</v>
      </c>
      <c r="AS1395" s="157">
        <v>0.2</v>
      </c>
    </row>
    <row r="1396" spans="1:45" ht="18" customHeight="1" x14ac:dyDescent="0.25">
      <c r="A1396" s="16">
        <v>1395</v>
      </c>
      <c r="B1396" s="149" t="s">
        <v>1704</v>
      </c>
      <c r="C1396" s="149" t="s">
        <v>691</v>
      </c>
      <c r="D1396" s="4">
        <v>549</v>
      </c>
      <c r="E1396" s="151" t="s">
        <v>848</v>
      </c>
      <c r="F1396" s="151" t="s">
        <v>889</v>
      </c>
      <c r="G1396" s="4" t="s">
        <v>890</v>
      </c>
      <c r="H1396" s="70" t="s">
        <v>704</v>
      </c>
      <c r="I1396" s="20">
        <v>851292.87968200003</v>
      </c>
      <c r="J1396" s="20">
        <v>623040.60734999995</v>
      </c>
      <c r="K1396" s="20">
        <v>228252.27233200002</v>
      </c>
      <c r="L1396" s="20">
        <v>183122.72613600001</v>
      </c>
      <c r="M1396" s="20">
        <v>358.189841</v>
      </c>
      <c r="N1396" s="20">
        <v>186840.57508000001</v>
      </c>
      <c r="O1396" s="153">
        <v>148051.48457999999</v>
      </c>
      <c r="P1396" s="21">
        <v>8225.0824766666665</v>
      </c>
      <c r="Q1396" s="20">
        <v>92142.210982999997</v>
      </c>
      <c r="R1396" s="20">
        <v>972.06523100000004</v>
      </c>
      <c r="S1396" s="20">
        <v>193966.86687500001</v>
      </c>
      <c r="T1396" s="20">
        <v>197175.51957400001</v>
      </c>
      <c r="U1396" s="20">
        <v>451386.75267800002</v>
      </c>
      <c r="V1396" s="20">
        <v>19619.016080000001</v>
      </c>
      <c r="W1396" s="20">
        <v>143999.01461000001</v>
      </c>
      <c r="X1396" s="20">
        <v>0</v>
      </c>
      <c r="Y1396" s="20">
        <v>150335.268098</v>
      </c>
      <c r="Z1396" s="20">
        <v>301051.48457999999</v>
      </c>
      <c r="AA1396" s="21">
        <v>16725.082476666666</v>
      </c>
      <c r="AB1396" s="22">
        <v>0.26812425873603396</v>
      </c>
      <c r="AC1396" s="22">
        <v>0.17391368835987978</v>
      </c>
      <c r="AD1396" s="23">
        <v>0.32799253345747514</v>
      </c>
      <c r="AE1396" s="23">
        <v>0.49178128048944231</v>
      </c>
      <c r="AF1396" s="24">
        <v>521.62443959431005</v>
      </c>
      <c r="AG1396" s="27">
        <v>0.34700134858790888</v>
      </c>
      <c r="AH1396" s="27">
        <v>1.3470013485879089</v>
      </c>
      <c r="AI1396" s="27">
        <v>0.70712050473245947</v>
      </c>
      <c r="AJ1396" s="27">
        <v>17.036811491661581</v>
      </c>
      <c r="AK1396" s="27">
        <v>6.7617284272129021</v>
      </c>
      <c r="AL1396" s="27">
        <v>875.75694771660858</v>
      </c>
      <c r="AM1396" s="27">
        <v>4.3174369796069421</v>
      </c>
      <c r="AN1396" s="23">
        <v>0.33305201627226916</v>
      </c>
      <c r="AO1396" s="23">
        <v>0</v>
      </c>
      <c r="AP1396" s="23">
        <v>0.49936730359504544</v>
      </c>
      <c r="AQ1396" s="24">
        <v>98</v>
      </c>
      <c r="AR1396" s="65" t="s">
        <v>61</v>
      </c>
      <c r="AS1396" s="157">
        <v>0.5</v>
      </c>
    </row>
    <row r="1397" spans="1:45" ht="18" customHeight="1" x14ac:dyDescent="0.25">
      <c r="A1397" s="16">
        <v>1396</v>
      </c>
      <c r="B1397" s="149" t="s">
        <v>1705</v>
      </c>
      <c r="C1397" s="149" t="s">
        <v>691</v>
      </c>
      <c r="D1397" s="4">
        <v>66.205370000000002</v>
      </c>
      <c r="E1397" s="151" t="s">
        <v>829</v>
      </c>
      <c r="F1397" s="151" t="s">
        <v>898</v>
      </c>
      <c r="G1397" s="4" t="s">
        <v>900</v>
      </c>
      <c r="H1397" s="70" t="s">
        <v>704</v>
      </c>
      <c r="I1397" s="20">
        <v>223139.87404600001</v>
      </c>
      <c r="J1397" s="20">
        <v>198505.81821200001</v>
      </c>
      <c r="K1397" s="20">
        <v>24634.055833999984</v>
      </c>
      <c r="L1397" s="20">
        <v>2511.9236970000002</v>
      </c>
      <c r="M1397" s="20">
        <v>2049.5129579999998</v>
      </c>
      <c r="N1397" s="20">
        <v>5771.5248109999993</v>
      </c>
      <c r="O1397" s="153">
        <v>2975.2209950000001</v>
      </c>
      <c r="P1397" s="21">
        <v>638.13763338230717</v>
      </c>
      <c r="Q1397" s="20">
        <v>18349.801176000001</v>
      </c>
      <c r="R1397" s="20">
        <v>10430.860282</v>
      </c>
      <c r="S1397" s="20">
        <v>83351.442003000004</v>
      </c>
      <c r="T1397" s="20">
        <v>42661.482673999999</v>
      </c>
      <c r="U1397" s="20">
        <v>167480.16513800001</v>
      </c>
      <c r="V1397" s="20">
        <v>49395.93578</v>
      </c>
      <c r="W1397" s="20">
        <v>80121.933336999995</v>
      </c>
      <c r="X1397" s="20">
        <v>0</v>
      </c>
      <c r="Y1397" s="20">
        <v>81974.564769000004</v>
      </c>
      <c r="Z1397" s="20">
        <v>85505.600369000007</v>
      </c>
      <c r="AA1397" s="21">
        <v>18339.592773815781</v>
      </c>
      <c r="AB1397" s="22">
        <v>0.11039737267630484</v>
      </c>
      <c r="AC1397" s="22">
        <v>1.3333434948460452E-2</v>
      </c>
      <c r="AD1397" s="23">
        <v>1.7764617037178597E-2</v>
      </c>
      <c r="AE1397" s="23">
        <v>3.4795627212257603E-2</v>
      </c>
      <c r="AF1397" s="24">
        <v>2.8160469971519935</v>
      </c>
      <c r="AG1397" s="27">
        <v>4.0307423092455941E-2</v>
      </c>
      <c r="AH1397" s="27">
        <v>1.0403074230924558</v>
      </c>
      <c r="AI1397" s="27">
        <v>0.8112839783033855</v>
      </c>
      <c r="AJ1397" s="27">
        <v>69.094062634108255</v>
      </c>
      <c r="AK1397" s="27">
        <v>10.817872973557281</v>
      </c>
      <c r="AL1397" s="27">
        <v>21.392279065520707</v>
      </c>
      <c r="AM1397" s="27">
        <v>5.230476299924578</v>
      </c>
      <c r="AN1397" s="23">
        <v>0.48945834691203433</v>
      </c>
      <c r="AO1397" s="23">
        <v>0</v>
      </c>
      <c r="AP1397" s="23">
        <v>0.95870404295435863</v>
      </c>
      <c r="AQ1397" s="24">
        <v>76.800000000000011</v>
      </c>
      <c r="AR1397" s="65" t="s">
        <v>66</v>
      </c>
      <c r="AS1397" s="157">
        <v>0.5</v>
      </c>
    </row>
    <row r="1398" spans="1:45" ht="18" customHeight="1" x14ac:dyDescent="0.25">
      <c r="A1398" s="16">
        <v>1397</v>
      </c>
      <c r="B1398" s="149" t="s">
        <v>1706</v>
      </c>
      <c r="C1398" s="149" t="s">
        <v>691</v>
      </c>
      <c r="D1398" s="4">
        <v>83.796634300000008</v>
      </c>
      <c r="E1398" s="151" t="s">
        <v>848</v>
      </c>
      <c r="F1398" s="151" t="s">
        <v>889</v>
      </c>
      <c r="G1398" s="4" t="s">
        <v>890</v>
      </c>
      <c r="H1398" s="70" t="s">
        <v>704</v>
      </c>
      <c r="I1398" s="20">
        <v>2098961.368119</v>
      </c>
      <c r="J1398" s="20">
        <v>2032778.454717</v>
      </c>
      <c r="K1398" s="20">
        <v>66182.913402000006</v>
      </c>
      <c r="L1398" s="20">
        <v>13751.663699000001</v>
      </c>
      <c r="M1398" s="20">
        <v>10829.485468999999</v>
      </c>
      <c r="N1398" s="20">
        <v>28593.5514</v>
      </c>
      <c r="O1398" s="153">
        <v>14273.903638</v>
      </c>
      <c r="P1398" s="21">
        <v>1243.4806890257166</v>
      </c>
      <c r="Q1398" s="20">
        <v>173696.773567</v>
      </c>
      <c r="R1398" s="20">
        <v>177943.745975</v>
      </c>
      <c r="S1398" s="20">
        <v>421149.80347799999</v>
      </c>
      <c r="T1398" s="20">
        <v>142887.53702300001</v>
      </c>
      <c r="U1398" s="20">
        <v>564646.37163099996</v>
      </c>
      <c r="V1398" s="20">
        <v>243935.79518300001</v>
      </c>
      <c r="W1398" s="20">
        <v>375630.09928299999</v>
      </c>
      <c r="X1398" s="20">
        <v>0</v>
      </c>
      <c r="Y1398" s="20">
        <v>375630.09928299999</v>
      </c>
      <c r="Z1398" s="20">
        <v>189016.272348</v>
      </c>
      <c r="AA1398" s="21">
        <v>16466.279340056979</v>
      </c>
      <c r="AB1398" s="22">
        <v>3.1531267991516357E-2</v>
      </c>
      <c r="AC1398" s="22">
        <v>6.8004603871254978E-3</v>
      </c>
      <c r="AD1398" s="23">
        <v>2.5279368389049151E-2</v>
      </c>
      <c r="AE1398" s="23">
        <v>7.5516797896215807E-2</v>
      </c>
      <c r="AF1398" s="24">
        <v>2.6403425612279201</v>
      </c>
      <c r="AG1398" s="27">
        <v>0.12118225957368081</v>
      </c>
      <c r="AH1398" s="27">
        <v>1.1211822595736809</v>
      </c>
      <c r="AI1398" s="27">
        <v>0.65876784204284089</v>
      </c>
      <c r="AJ1398" s="27">
        <v>46.111050263581355</v>
      </c>
      <c r="AK1398" s="27">
        <v>11.703029440169175</v>
      </c>
      <c r="AL1398" s="27">
        <v>11.79564562170053</v>
      </c>
      <c r="AM1398" s="27">
        <v>14.689604228961823</v>
      </c>
      <c r="AN1398" s="23">
        <v>0.66524840706578858</v>
      </c>
      <c r="AO1398" s="23">
        <v>0</v>
      </c>
      <c r="AP1398" s="23">
        <v>1.9872897429244778</v>
      </c>
      <c r="AQ1398" s="24">
        <v>66.8</v>
      </c>
      <c r="AR1398" s="65" t="s">
        <v>71</v>
      </c>
      <c r="AS1398" s="157">
        <v>0.3</v>
      </c>
    </row>
    <row r="1399" spans="1:45" ht="18" customHeight="1" x14ac:dyDescent="0.25">
      <c r="A1399" s="16">
        <v>1398</v>
      </c>
      <c r="B1399" s="149" t="s">
        <v>1707</v>
      </c>
      <c r="C1399" s="149" t="s">
        <v>691</v>
      </c>
      <c r="D1399" s="4">
        <v>161.6</v>
      </c>
      <c r="E1399" s="151" t="s">
        <v>842</v>
      </c>
      <c r="F1399" s="151" t="s">
        <v>846</v>
      </c>
      <c r="G1399" s="4" t="s">
        <v>847</v>
      </c>
      <c r="H1399" s="70" t="s">
        <v>704</v>
      </c>
      <c r="I1399" s="20">
        <v>2506169.3588490002</v>
      </c>
      <c r="J1399" s="20">
        <v>2271770.3515309999</v>
      </c>
      <c r="K1399" s="20">
        <v>234399.00731800002</v>
      </c>
      <c r="L1399" s="20">
        <v>145894.766982</v>
      </c>
      <c r="M1399" s="20">
        <v>71362.614449999994</v>
      </c>
      <c r="N1399" s="20">
        <v>150824.93157199997</v>
      </c>
      <c r="O1399" s="153">
        <v>63067.700249000001</v>
      </c>
      <c r="P1399" s="21">
        <v>3941.7312655625001</v>
      </c>
      <c r="Q1399" s="20">
        <v>60525.856773</v>
      </c>
      <c r="R1399" s="20">
        <v>316895.52839300002</v>
      </c>
      <c r="S1399" s="20">
        <v>405784.23156099999</v>
      </c>
      <c r="T1399" s="20">
        <v>862159.93776200002</v>
      </c>
      <c r="U1399" s="20">
        <v>1569210.0897049999</v>
      </c>
      <c r="V1399" s="20">
        <v>354332.12915699999</v>
      </c>
      <c r="W1399" s="20">
        <v>748007.31931399996</v>
      </c>
      <c r="X1399" s="20">
        <v>450695.50512099999</v>
      </c>
      <c r="Y1399" s="20">
        <v>1198702.8244350001</v>
      </c>
      <c r="Z1399" s="20">
        <v>370507.26526999997</v>
      </c>
      <c r="AA1399" s="21">
        <v>23156.704079374998</v>
      </c>
      <c r="AB1399" s="22">
        <v>9.3528797840562394E-2</v>
      </c>
      <c r="AC1399" s="22">
        <v>2.5164979384300224E-2</v>
      </c>
      <c r="AD1399" s="23">
        <v>4.0190730777710119E-2</v>
      </c>
      <c r="AE1399" s="23">
        <v>0.17021987464413318</v>
      </c>
      <c r="AF1399" s="24">
        <v>2.1135006436412866</v>
      </c>
      <c r="AG1399" s="27">
        <v>-0.45751302014912626</v>
      </c>
      <c r="AH1399" s="27">
        <v>0.5424869798508738</v>
      </c>
      <c r="AI1399" s="27">
        <v>0.46157085081017341</v>
      </c>
      <c r="AJ1399" s="27">
        <v>-7.3232036310122703</v>
      </c>
      <c r="AK1399" s="27">
        <v>37.533881759843418</v>
      </c>
      <c r="AL1399" s="27">
        <v>7.9085033845632502</v>
      </c>
      <c r="AM1399" s="27">
        <v>2.906849702799378</v>
      </c>
      <c r="AN1399" s="23">
        <v>0.7638893174975363</v>
      </c>
      <c r="AO1399" s="23">
        <v>1.2164282522032717</v>
      </c>
      <c r="AP1399" s="23">
        <v>3.2353018059213188</v>
      </c>
      <c r="AQ1399" s="24">
        <v>47.199999999999996</v>
      </c>
      <c r="AR1399" s="65" t="s">
        <v>78</v>
      </c>
      <c r="AS1399" s="157">
        <v>0.2</v>
      </c>
    </row>
    <row r="1400" spans="1:45" ht="18" customHeight="1" x14ac:dyDescent="0.25">
      <c r="A1400" s="16">
        <v>1399</v>
      </c>
      <c r="B1400" s="149" t="s">
        <v>1708</v>
      </c>
      <c r="C1400" s="149" t="s">
        <v>691</v>
      </c>
      <c r="D1400" s="4">
        <v>23.726863999999999</v>
      </c>
      <c r="E1400" s="151" t="s">
        <v>844</v>
      </c>
      <c r="F1400" s="151" t="s">
        <v>845</v>
      </c>
      <c r="G1400" s="4" t="s">
        <v>904</v>
      </c>
      <c r="H1400" s="70" t="s">
        <v>704</v>
      </c>
      <c r="I1400" s="20">
        <v>532798.45725800015</v>
      </c>
      <c r="J1400" s="20">
        <v>515813.12941300002</v>
      </c>
      <c r="K1400" s="20">
        <v>16985.327845000149</v>
      </c>
      <c r="L1400" s="20">
        <v>9075.6964869999993</v>
      </c>
      <c r="M1400" s="20">
        <v>3086.2574669999999</v>
      </c>
      <c r="N1400" s="20">
        <v>5081.1789859999999</v>
      </c>
      <c r="O1400" s="153">
        <v>1225.752007</v>
      </c>
      <c r="P1400" s="21">
        <v>211.80983836296275</v>
      </c>
      <c r="Q1400" s="20">
        <v>103973.93578</v>
      </c>
      <c r="R1400" s="20">
        <v>132660.01926</v>
      </c>
      <c r="S1400" s="20">
        <v>399593.61369700002</v>
      </c>
      <c r="T1400" s="20">
        <v>24019.415687000001</v>
      </c>
      <c r="U1400" s="20">
        <v>435329.23976600001</v>
      </c>
      <c r="V1400" s="20">
        <v>114653.31948200001</v>
      </c>
      <c r="W1400" s="20">
        <v>386955.08849200001</v>
      </c>
      <c r="X1400" s="20">
        <v>4675</v>
      </c>
      <c r="Y1400" s="20">
        <v>394325.09228899999</v>
      </c>
      <c r="Z1400" s="20">
        <v>41004.147476999999</v>
      </c>
      <c r="AA1400" s="21">
        <v>7085.5130562429149</v>
      </c>
      <c r="AB1400" s="22">
        <v>3.1879461386606911E-2</v>
      </c>
      <c r="AC1400" s="22">
        <v>2.3005922601732438E-3</v>
      </c>
      <c r="AD1400" s="23">
        <v>2.8156895862517101E-3</v>
      </c>
      <c r="AE1400" s="23">
        <v>2.9893366462198673E-2</v>
      </c>
      <c r="AF1400" s="24">
        <v>1.6463885597137706</v>
      </c>
      <c r="AG1400" s="27">
        <v>3.2661478246102209E-2</v>
      </c>
      <c r="AH1400" s="27">
        <v>1.0326614782461021</v>
      </c>
      <c r="AI1400" s="27">
        <v>0.76396379504675183</v>
      </c>
      <c r="AJ1400" s="27">
        <v>42.156695390947682</v>
      </c>
      <c r="AK1400" s="27">
        <v>4.9609849386140068</v>
      </c>
      <c r="AL1400" s="27">
        <v>4.0162700128496889</v>
      </c>
      <c r="AM1400" s="27">
        <v>22.181990777834201</v>
      </c>
      <c r="AN1400" s="23">
        <v>0.90580888272278526</v>
      </c>
      <c r="AO1400" s="23">
        <v>0.1140128569341015</v>
      </c>
      <c r="AP1400" s="23">
        <v>9.6167123706250539</v>
      </c>
      <c r="AQ1400" s="24">
        <v>58.8</v>
      </c>
      <c r="AR1400" s="65" t="s">
        <v>75</v>
      </c>
      <c r="AS1400" s="157">
        <v>0.2</v>
      </c>
    </row>
    <row r="1401" spans="1:45" ht="18" customHeight="1" x14ac:dyDescent="0.25">
      <c r="A1401" s="16">
        <v>1400</v>
      </c>
      <c r="B1401" s="149" t="s">
        <v>1709</v>
      </c>
      <c r="C1401" s="149" t="s">
        <v>691</v>
      </c>
      <c r="D1401" s="4">
        <v>64.61</v>
      </c>
      <c r="E1401" s="151" t="s">
        <v>844</v>
      </c>
      <c r="F1401" s="151" t="s">
        <v>861</v>
      </c>
      <c r="G1401" s="4" t="s">
        <v>862</v>
      </c>
      <c r="H1401" s="70" t="s">
        <v>704</v>
      </c>
      <c r="I1401" s="20">
        <v>50043.837943999999</v>
      </c>
      <c r="J1401" s="20">
        <v>32612.4768</v>
      </c>
      <c r="K1401" s="20">
        <v>17431.361144000002</v>
      </c>
      <c r="L1401" s="20">
        <v>10463.963873000001</v>
      </c>
      <c r="M1401" s="20">
        <v>1784.7741410000001</v>
      </c>
      <c r="N1401" s="20">
        <v>10364.154673999999</v>
      </c>
      <c r="O1401" s="153">
        <v>6873.4446150000003</v>
      </c>
      <c r="P1401" s="21">
        <v>968.09079084507039</v>
      </c>
      <c r="Q1401" s="20">
        <v>107.909612</v>
      </c>
      <c r="R1401" s="20">
        <v>2405.8400459999998</v>
      </c>
      <c r="S1401" s="20">
        <v>4171.5694439999997</v>
      </c>
      <c r="T1401" s="20">
        <v>88240.498267999996</v>
      </c>
      <c r="U1401" s="20">
        <v>107086.187846</v>
      </c>
      <c r="V1401" s="20">
        <v>8634.4452700000002</v>
      </c>
      <c r="W1401" s="20">
        <v>13472.248466999999</v>
      </c>
      <c r="X1401" s="20">
        <v>10320</v>
      </c>
      <c r="Y1401" s="20">
        <v>25792.248467000001</v>
      </c>
      <c r="Z1401" s="20">
        <v>81293.939379000003</v>
      </c>
      <c r="AA1401" s="21">
        <v>11449.850616760563</v>
      </c>
      <c r="AB1401" s="22">
        <v>0.3483218286236564</v>
      </c>
      <c r="AC1401" s="22">
        <v>0.13734847080856419</v>
      </c>
      <c r="AD1401" s="23">
        <v>6.4186098630055435E-2</v>
      </c>
      <c r="AE1401" s="23">
        <v>8.4550517141940368E-2</v>
      </c>
      <c r="AF1401" s="24">
        <v>5.8069838843546977</v>
      </c>
      <c r="AG1401" s="27">
        <v>-0.69035833519414569</v>
      </c>
      <c r="AH1401" s="27">
        <v>0.30964166480585442</v>
      </c>
      <c r="AI1401" s="27">
        <v>0.30163189477642521</v>
      </c>
      <c r="AJ1401" s="27">
        <v>-5.3806649837334133</v>
      </c>
      <c r="AK1401" s="27">
        <v>302.22031379373323</v>
      </c>
      <c r="AL1401" s="27">
        <v>20.800983019300862</v>
      </c>
      <c r="AM1401" s="27">
        <v>0.56713004715826909</v>
      </c>
      <c r="AN1401" s="23">
        <v>0.24085504382779671</v>
      </c>
      <c r="AO1401" s="23">
        <v>0.12694673279255403</v>
      </c>
      <c r="AP1401" s="23">
        <v>0.31727148006389638</v>
      </c>
      <c r="AQ1401" s="24">
        <v>64</v>
      </c>
      <c r="AR1401" s="65" t="s">
        <v>73</v>
      </c>
      <c r="AS1401" s="157">
        <v>0.3</v>
      </c>
    </row>
    <row r="1402" spans="1:45" ht="18" customHeight="1" x14ac:dyDescent="0.25">
      <c r="A1402" s="16">
        <v>1401</v>
      </c>
      <c r="B1402" s="149" t="s">
        <v>1710</v>
      </c>
      <c r="C1402" s="149" t="s">
        <v>691</v>
      </c>
      <c r="D1402" s="4">
        <v>44</v>
      </c>
      <c r="E1402" s="151" t="s">
        <v>848</v>
      </c>
      <c r="F1402" s="151" t="s">
        <v>889</v>
      </c>
      <c r="G1402" s="4" t="s">
        <v>890</v>
      </c>
      <c r="H1402" s="70" t="s">
        <v>704</v>
      </c>
      <c r="I1402" s="20">
        <v>1614681.1612780001</v>
      </c>
      <c r="J1402" s="20">
        <v>1598943.353499</v>
      </c>
      <c r="K1402" s="20">
        <v>15737.807778999924</v>
      </c>
      <c r="L1402" s="20">
        <v>4541.4970020000001</v>
      </c>
      <c r="M1402" s="20">
        <v>5294.2683550000002</v>
      </c>
      <c r="N1402" s="20">
        <v>5274.3311080000003</v>
      </c>
      <c r="O1402" s="153">
        <v>-19.937246999999999</v>
      </c>
      <c r="P1402" s="21">
        <v>-0.99686235000000001</v>
      </c>
      <c r="Q1402" s="20">
        <v>73279.290374000004</v>
      </c>
      <c r="R1402" s="20">
        <v>196701.13256100001</v>
      </c>
      <c r="S1402" s="20">
        <v>282980.30923999997</v>
      </c>
      <c r="T1402" s="20">
        <v>324127.936177</v>
      </c>
      <c r="U1402" s="20">
        <v>630389.83786099998</v>
      </c>
      <c r="V1402" s="20">
        <v>79711.654527000006</v>
      </c>
      <c r="W1402" s="20">
        <v>470328.83367000002</v>
      </c>
      <c r="X1402" s="20">
        <v>135602.90433399999</v>
      </c>
      <c r="Y1402" s="20">
        <v>605931.73800400004</v>
      </c>
      <c r="Z1402" s="20">
        <v>24458.099857000001</v>
      </c>
      <c r="AA1402" s="21">
        <v>1222.9049928500001</v>
      </c>
      <c r="AB1402" s="22">
        <v>9.7466968441891309E-3</v>
      </c>
      <c r="AC1402" s="22">
        <v>-1.2347482263445692E-5</v>
      </c>
      <c r="AD1402" s="23">
        <v>-3.1626853420813129E-5</v>
      </c>
      <c r="AE1402" s="23">
        <v>-8.1515927715430773E-4</v>
      </c>
      <c r="AF1402" s="24">
        <v>0.99623418276839504</v>
      </c>
      <c r="AG1402" s="27">
        <v>-0.39833518810256624</v>
      </c>
      <c r="AH1402" s="27">
        <v>0.60166481189743382</v>
      </c>
      <c r="AI1402" s="27">
        <v>0.44586043604788622</v>
      </c>
      <c r="AJ1402" s="27">
        <v>-8.6185955624182213</v>
      </c>
      <c r="AK1402" s="27">
        <v>21.819853130923825</v>
      </c>
      <c r="AL1402" s="27">
        <v>8.2088045973871697</v>
      </c>
      <c r="AM1402" s="27">
        <v>4.9816167662766775</v>
      </c>
      <c r="AN1402" s="23">
        <v>0.96120162732954317</v>
      </c>
      <c r="AO1402" s="23">
        <v>5.5442943289476316</v>
      </c>
      <c r="AP1402" s="23">
        <v>24.774276887686355</v>
      </c>
      <c r="AQ1402" s="24">
        <v>33.200000000000003</v>
      </c>
      <c r="AR1402" s="65" t="s">
        <v>80</v>
      </c>
      <c r="AS1402" s="157">
        <v>0</v>
      </c>
    </row>
    <row r="1403" spans="1:45" ht="18" customHeight="1" x14ac:dyDescent="0.25">
      <c r="A1403" s="16">
        <v>1402</v>
      </c>
      <c r="B1403" s="149" t="s">
        <v>1711</v>
      </c>
      <c r="C1403" s="149" t="s">
        <v>691</v>
      </c>
      <c r="D1403" s="4">
        <v>129.6</v>
      </c>
      <c r="E1403" s="151" t="s">
        <v>874</v>
      </c>
      <c r="F1403" s="151" t="s">
        <v>878</v>
      </c>
      <c r="G1403" s="4" t="s">
        <v>873</v>
      </c>
      <c r="H1403" s="70" t="s">
        <v>704</v>
      </c>
      <c r="I1403" s="20">
        <v>173964.98774700001</v>
      </c>
      <c r="J1403" s="20">
        <v>79321.572853999998</v>
      </c>
      <c r="K1403" s="20">
        <v>94643.414892999994</v>
      </c>
      <c r="L1403" s="20">
        <v>17210.071434000001</v>
      </c>
      <c r="M1403" s="20">
        <v>13217.166741999999</v>
      </c>
      <c r="N1403" s="20">
        <v>21200.3887</v>
      </c>
      <c r="O1403" s="153">
        <v>3479.0257889999998</v>
      </c>
      <c r="P1403" s="21">
        <v>217.43911181249999</v>
      </c>
      <c r="Q1403" s="20">
        <v>15563.750453000001</v>
      </c>
      <c r="R1403" s="20">
        <v>14796.694089000001</v>
      </c>
      <c r="S1403" s="20">
        <v>149726.27683700001</v>
      </c>
      <c r="T1403" s="20">
        <v>340795.71845400002</v>
      </c>
      <c r="U1403" s="20">
        <v>500641.65007500001</v>
      </c>
      <c r="V1403" s="20">
        <v>8377.6583439999995</v>
      </c>
      <c r="W1403" s="20">
        <v>129123.129424</v>
      </c>
      <c r="X1403" s="20">
        <v>128674.334988</v>
      </c>
      <c r="Y1403" s="20">
        <v>257805.78742499999</v>
      </c>
      <c r="Z1403" s="20">
        <v>242835.86265</v>
      </c>
      <c r="AA1403" s="21">
        <v>15177.241415625</v>
      </c>
      <c r="AB1403" s="22">
        <v>0.54403714286831895</v>
      </c>
      <c r="AC1403" s="22">
        <v>1.9998425166215635E-2</v>
      </c>
      <c r="AD1403" s="23">
        <v>6.9491337536116199E-3</v>
      </c>
      <c r="AE1403" s="23">
        <v>1.43266556720015E-2</v>
      </c>
      <c r="AF1403" s="24">
        <v>1.6040040285359971</v>
      </c>
      <c r="AG1403" s="27">
        <v>0.15956202041344364</v>
      </c>
      <c r="AH1403" s="27">
        <v>1.1595620204134436</v>
      </c>
      <c r="AI1403" s="27">
        <v>1.0390278409645124</v>
      </c>
      <c r="AJ1403" s="27">
        <v>8.4436122433038037</v>
      </c>
      <c r="AK1403" s="27">
        <v>5.0965590262795759</v>
      </c>
      <c r="AL1403" s="27">
        <v>11.75701725673488</v>
      </c>
      <c r="AM1403" s="27">
        <v>0.51046705790842117</v>
      </c>
      <c r="AN1403" s="23">
        <v>0.51495073849005302</v>
      </c>
      <c r="AO1403" s="23">
        <v>0.52988192758603647</v>
      </c>
      <c r="AP1403" s="23">
        <v>1.0616462684367844</v>
      </c>
      <c r="AQ1403" s="24">
        <v>66.8</v>
      </c>
      <c r="AR1403" s="65" t="s">
        <v>71</v>
      </c>
      <c r="AS1403" s="157">
        <v>0.3</v>
      </c>
    </row>
    <row r="1404" spans="1:45" ht="18" customHeight="1" x14ac:dyDescent="0.25">
      <c r="A1404" s="16">
        <v>1403</v>
      </c>
      <c r="B1404" s="149" t="s">
        <v>1712</v>
      </c>
      <c r="C1404" s="149" t="s">
        <v>691</v>
      </c>
      <c r="D1404" s="4">
        <v>20.28</v>
      </c>
      <c r="E1404" s="151" t="s">
        <v>829</v>
      </c>
      <c r="F1404" s="151" t="s">
        <v>898</v>
      </c>
      <c r="G1404" s="4" t="s">
        <v>900</v>
      </c>
      <c r="H1404" s="70" t="s">
        <v>704</v>
      </c>
      <c r="I1404" s="20">
        <v>67972.280408999999</v>
      </c>
      <c r="J1404" s="20">
        <v>65742.489405</v>
      </c>
      <c r="K1404" s="20">
        <v>2229.7910039999961</v>
      </c>
      <c r="L1404" s="20">
        <v>433.37410299999999</v>
      </c>
      <c r="M1404" s="20">
        <v>65.650683999999998</v>
      </c>
      <c r="N1404" s="20">
        <v>426.725594</v>
      </c>
      <c r="O1404" s="153">
        <v>284.43761499999999</v>
      </c>
      <c r="P1404" s="21">
        <v>11.220418737672583</v>
      </c>
      <c r="Q1404" s="20">
        <v>15328.552600000001</v>
      </c>
      <c r="R1404" s="20">
        <v>30742.253941999999</v>
      </c>
      <c r="S1404" s="20">
        <v>213524.361756</v>
      </c>
      <c r="T1404" s="20">
        <v>2704.0158590000001</v>
      </c>
      <c r="U1404" s="20">
        <v>265869.71416500001</v>
      </c>
      <c r="V1404" s="20">
        <v>0</v>
      </c>
      <c r="W1404" s="20">
        <v>11087.890131</v>
      </c>
      <c r="X1404" s="20">
        <v>0</v>
      </c>
      <c r="Y1404" s="20">
        <v>11087.890131</v>
      </c>
      <c r="Z1404" s="20">
        <v>254781.82403399999</v>
      </c>
      <c r="AA1404" s="21">
        <v>10050.565050650888</v>
      </c>
      <c r="AB1404" s="22">
        <v>3.280441660310629E-2</v>
      </c>
      <c r="AC1404" s="22">
        <v>4.1846119225144975E-3</v>
      </c>
      <c r="AD1404" s="23">
        <v>1.0698383450454859E-3</v>
      </c>
      <c r="AE1404" s="23">
        <v>1.1163968076547035E-3</v>
      </c>
      <c r="AF1404" s="24">
        <v>6.4999413258207639</v>
      </c>
      <c r="AG1404" s="27">
        <v>18.257438451614831</v>
      </c>
      <c r="AH1404" s="27">
        <v>19.257438451614831</v>
      </c>
      <c r="AI1404" s="27">
        <v>17.874979533020049</v>
      </c>
      <c r="AJ1404" s="27">
        <v>0.33577092044418799</v>
      </c>
      <c r="AK1404" s="27">
        <v>4.2888908770812453</v>
      </c>
      <c r="AL1404" s="27">
        <v>2.2110376336504207</v>
      </c>
      <c r="AM1404" s="27">
        <v>25.137530234063615</v>
      </c>
      <c r="AN1404" s="23">
        <v>4.1704224062612871E-2</v>
      </c>
      <c r="AO1404" s="23">
        <v>0</v>
      </c>
      <c r="AP1404" s="23">
        <v>4.3519156725718197E-2</v>
      </c>
      <c r="AQ1404" s="24">
        <v>64.800000000000011</v>
      </c>
      <c r="AR1404" s="65" t="s">
        <v>73</v>
      </c>
      <c r="AS1404" s="157">
        <v>0.3</v>
      </c>
    </row>
    <row r="1405" spans="1:45" ht="18" customHeight="1" x14ac:dyDescent="0.25">
      <c r="A1405" s="16">
        <v>1404</v>
      </c>
      <c r="B1405" s="149" t="s">
        <v>1713</v>
      </c>
      <c r="C1405" s="149" t="s">
        <v>691</v>
      </c>
      <c r="D1405" s="4">
        <v>34.618499999999997</v>
      </c>
      <c r="E1405" s="151" t="s">
        <v>844</v>
      </c>
      <c r="F1405" s="151" t="s">
        <v>856</v>
      </c>
      <c r="G1405" s="4" t="s">
        <v>862</v>
      </c>
      <c r="H1405" s="70" t="s">
        <v>704</v>
      </c>
      <c r="I1405" s="20">
        <v>72997.829752999998</v>
      </c>
      <c r="J1405" s="20">
        <v>59092.272122000002</v>
      </c>
      <c r="K1405" s="20">
        <v>13905.557630999998</v>
      </c>
      <c r="L1405" s="20">
        <v>7982.3856800000003</v>
      </c>
      <c r="M1405" s="20">
        <v>97.624277000000006</v>
      </c>
      <c r="N1405" s="20">
        <v>7982.2318169999999</v>
      </c>
      <c r="O1405" s="153">
        <v>6307.6860319999996</v>
      </c>
      <c r="P1405" s="21">
        <v>1147.8955472247499</v>
      </c>
      <c r="Q1405" s="20">
        <v>263.41732500000001</v>
      </c>
      <c r="R1405" s="20">
        <v>16596.143306000002</v>
      </c>
      <c r="S1405" s="20">
        <v>24305.941500000001</v>
      </c>
      <c r="T1405" s="20">
        <v>37434.245105000002</v>
      </c>
      <c r="U1405" s="20">
        <v>64223.901361999997</v>
      </c>
      <c r="V1405" s="20">
        <v>333</v>
      </c>
      <c r="W1405" s="20">
        <v>9129.0237379999999</v>
      </c>
      <c r="X1405" s="20">
        <v>0</v>
      </c>
      <c r="Y1405" s="20">
        <v>9129.0237379999999</v>
      </c>
      <c r="Z1405" s="20">
        <v>55094.877624000001</v>
      </c>
      <c r="AA1405" s="21">
        <v>10026.365354686079</v>
      </c>
      <c r="AB1405" s="22">
        <v>0.19049275407298694</v>
      </c>
      <c r="AC1405" s="22">
        <v>8.640922686801894E-2</v>
      </c>
      <c r="AD1405" s="23">
        <v>9.8213996631044465E-2</v>
      </c>
      <c r="AE1405" s="23">
        <v>0.11448770383060611</v>
      </c>
      <c r="AF1405" s="24">
        <v>81.764823897236127</v>
      </c>
      <c r="AG1405" s="27">
        <v>1.662490776404201</v>
      </c>
      <c r="AH1405" s="27">
        <v>2.662490776404201</v>
      </c>
      <c r="AI1405" s="27">
        <v>2.6336358481490021</v>
      </c>
      <c r="AJ1405" s="27">
        <v>4.8097927983620048</v>
      </c>
      <c r="AK1405" s="27">
        <v>224.32948220850699</v>
      </c>
      <c r="AL1405" s="27">
        <v>4.3984815271273963</v>
      </c>
      <c r="AM1405" s="27">
        <v>1.9500280972207946</v>
      </c>
      <c r="AN1405" s="23">
        <v>0.14214371198884315</v>
      </c>
      <c r="AO1405" s="23">
        <v>0</v>
      </c>
      <c r="AP1405" s="23">
        <v>0.16569641555975226</v>
      </c>
      <c r="AQ1405" s="24">
        <v>80.400000000000006</v>
      </c>
      <c r="AR1405" s="65" t="s">
        <v>64</v>
      </c>
      <c r="AS1405" s="157">
        <v>0.5</v>
      </c>
    </row>
    <row r="1406" spans="1:45" ht="18" customHeight="1" x14ac:dyDescent="0.25">
      <c r="A1406" s="16">
        <v>1405</v>
      </c>
      <c r="B1406" s="149" t="s">
        <v>1714</v>
      </c>
      <c r="C1406" s="149" t="s">
        <v>691</v>
      </c>
      <c r="D1406" s="4">
        <v>67.547502699999995</v>
      </c>
      <c r="E1406" s="151" t="s">
        <v>874</v>
      </c>
      <c r="F1406" s="151" t="s">
        <v>878</v>
      </c>
      <c r="G1406" s="4" t="s">
        <v>873</v>
      </c>
      <c r="H1406" s="70" t="s">
        <v>704</v>
      </c>
      <c r="I1406" s="20">
        <v>50058.503987999997</v>
      </c>
      <c r="J1406" s="20">
        <v>26468.582055999999</v>
      </c>
      <c r="K1406" s="20">
        <v>23589.921932000001</v>
      </c>
      <c r="L1406" s="20">
        <v>18839.279681</v>
      </c>
      <c r="M1406" s="20">
        <v>1524.2818440000001</v>
      </c>
      <c r="N1406" s="20">
        <v>20118.756732000002</v>
      </c>
      <c r="O1406" s="153">
        <v>15651.695492000001</v>
      </c>
      <c r="P1406" s="21">
        <v>2942.7117943897119</v>
      </c>
      <c r="Q1406" s="20">
        <v>3453.1108869999998</v>
      </c>
      <c r="R1406" s="20">
        <v>2157.196156</v>
      </c>
      <c r="S1406" s="20">
        <v>12249.232588000001</v>
      </c>
      <c r="T1406" s="20">
        <v>120935.39348699999</v>
      </c>
      <c r="U1406" s="20">
        <v>141461.57959899999</v>
      </c>
      <c r="V1406" s="20">
        <v>10910.378599</v>
      </c>
      <c r="W1406" s="20">
        <v>22734.669944000001</v>
      </c>
      <c r="X1406" s="20">
        <v>13777.620134999999</v>
      </c>
      <c r="Y1406" s="20">
        <v>36512.290078999999</v>
      </c>
      <c r="Z1406" s="20">
        <v>104949.28952000001</v>
      </c>
      <c r="AA1406" s="21">
        <v>19731.760833270662</v>
      </c>
      <c r="AB1406" s="22">
        <v>0.47124704201417938</v>
      </c>
      <c r="AC1406" s="22">
        <v>0.31266806326757224</v>
      </c>
      <c r="AD1406" s="23">
        <v>0.11064273095470684</v>
      </c>
      <c r="AE1406" s="23">
        <v>0.14913579275843772</v>
      </c>
      <c r="AF1406" s="24">
        <v>13.198842990351855</v>
      </c>
      <c r="AG1406" s="27">
        <v>-0.46120913045263956</v>
      </c>
      <c r="AH1406" s="27">
        <v>0.53879086954736044</v>
      </c>
      <c r="AI1406" s="27">
        <v>0.38690342647008252</v>
      </c>
      <c r="AJ1406" s="27">
        <v>-4.774097854807688</v>
      </c>
      <c r="AK1406" s="27">
        <v>7.6651410632791537</v>
      </c>
      <c r="AL1406" s="27">
        <v>23.205355641288282</v>
      </c>
      <c r="AM1406" s="27">
        <v>0.41392765628518058</v>
      </c>
      <c r="AN1406" s="23">
        <v>0.25810746764245879</v>
      </c>
      <c r="AO1406" s="23">
        <v>0.13127883188170056</v>
      </c>
      <c r="AP1406" s="23">
        <v>0.34790411870336591</v>
      </c>
      <c r="AQ1406" s="24">
        <v>72</v>
      </c>
      <c r="AR1406" s="65" t="s">
        <v>68</v>
      </c>
      <c r="AS1406" s="157">
        <v>0.3</v>
      </c>
    </row>
    <row r="1407" spans="1:45" ht="18" customHeight="1" x14ac:dyDescent="0.25">
      <c r="A1407" s="16">
        <v>1406</v>
      </c>
      <c r="B1407" s="149" t="s">
        <v>1715</v>
      </c>
      <c r="C1407" s="149" t="s">
        <v>691</v>
      </c>
      <c r="D1407" s="4">
        <v>165.5</v>
      </c>
      <c r="E1407" s="151" t="s">
        <v>844</v>
      </c>
      <c r="F1407" s="151" t="s">
        <v>856</v>
      </c>
      <c r="G1407" s="4" t="s">
        <v>862</v>
      </c>
      <c r="H1407" s="70" t="s">
        <v>704</v>
      </c>
      <c r="I1407" s="20">
        <v>42629.151173999999</v>
      </c>
      <c r="J1407" s="20">
        <v>19040.992279999999</v>
      </c>
      <c r="K1407" s="20">
        <v>23588.158894</v>
      </c>
      <c r="L1407" s="20">
        <v>17114.72163</v>
      </c>
      <c r="M1407" s="20">
        <v>0</v>
      </c>
      <c r="N1407" s="20">
        <v>25505.850212000001</v>
      </c>
      <c r="O1407" s="153">
        <v>20340.773294999999</v>
      </c>
      <c r="P1407" s="21">
        <v>4068.1546589999998</v>
      </c>
      <c r="Q1407" s="20">
        <v>0</v>
      </c>
      <c r="R1407" s="20">
        <v>366.36662999999999</v>
      </c>
      <c r="S1407" s="20">
        <v>81444.676393999995</v>
      </c>
      <c r="T1407" s="20">
        <v>6196.7752819999996</v>
      </c>
      <c r="U1407" s="20">
        <v>94848.328875000007</v>
      </c>
      <c r="V1407" s="20">
        <v>0</v>
      </c>
      <c r="W1407" s="20">
        <v>32981.942155999997</v>
      </c>
      <c r="X1407" s="20">
        <v>0</v>
      </c>
      <c r="Y1407" s="20">
        <v>32981.942155999997</v>
      </c>
      <c r="Z1407" s="20">
        <v>61866.386719000002</v>
      </c>
      <c r="AA1407" s="21">
        <v>12373.2773438</v>
      </c>
      <c r="AB1407" s="22">
        <v>0.55333400371309027</v>
      </c>
      <c r="AC1407" s="22">
        <v>0.47715642312404444</v>
      </c>
      <c r="AD1407" s="23">
        <v>0.21445578995711112</v>
      </c>
      <c r="AE1407" s="23">
        <v>0.32878553886440359</v>
      </c>
      <c r="AF1407" s="24">
        <v>100</v>
      </c>
      <c r="AG1407" s="27">
        <v>1.4693717552707481</v>
      </c>
      <c r="AH1407" s="27">
        <v>2.4693717552707479</v>
      </c>
      <c r="AI1407" s="27">
        <v>2.4693717552707479</v>
      </c>
      <c r="AJ1407" s="27">
        <v>0.87962744662009096</v>
      </c>
      <c r="AK1407" s="27">
        <v>100</v>
      </c>
      <c r="AL1407" s="27">
        <v>116.35653381968767</v>
      </c>
      <c r="AM1407" s="27">
        <v>6.8792475495805787</v>
      </c>
      <c r="AN1407" s="23">
        <v>0.34773350829898841</v>
      </c>
      <c r="AO1407" s="23">
        <v>0</v>
      </c>
      <c r="AP1407" s="23">
        <v>0.53311570151664922</v>
      </c>
      <c r="AQ1407" s="24">
        <v>96.8</v>
      </c>
      <c r="AR1407" s="65" t="s">
        <v>61</v>
      </c>
      <c r="AS1407" s="157">
        <v>0.5</v>
      </c>
    </row>
    <row r="1408" spans="1:45" ht="18" customHeight="1" x14ac:dyDescent="0.25">
      <c r="A1408" s="16">
        <v>1407</v>
      </c>
      <c r="B1408" s="149" t="s">
        <v>1716</v>
      </c>
      <c r="C1408" s="149" t="s">
        <v>691</v>
      </c>
      <c r="D1408" s="4">
        <v>281.15843799999999</v>
      </c>
      <c r="E1408" s="151" t="s">
        <v>833</v>
      </c>
      <c r="F1408" s="151" t="s">
        <v>834</v>
      </c>
      <c r="G1408" s="4" t="s">
        <v>836</v>
      </c>
      <c r="H1408" s="70" t="s">
        <v>704</v>
      </c>
      <c r="I1408" s="20">
        <v>931461.31711499998</v>
      </c>
      <c r="J1408" s="20">
        <v>827342.10178499995</v>
      </c>
      <c r="K1408" s="20">
        <v>104119.21533000002</v>
      </c>
      <c r="L1408" s="20">
        <v>62890.164495999998</v>
      </c>
      <c r="M1408" s="20">
        <v>10281.226855999999</v>
      </c>
      <c r="N1408" s="20">
        <v>66877.629658999998</v>
      </c>
      <c r="O1408" s="153">
        <v>45487.620241999997</v>
      </c>
      <c r="P1408" s="21">
        <v>12635.450067222222</v>
      </c>
      <c r="Q1408" s="20">
        <v>218972.20923899999</v>
      </c>
      <c r="R1408" s="20">
        <v>111527.719463</v>
      </c>
      <c r="S1408" s="20">
        <v>401371.07619400002</v>
      </c>
      <c r="T1408" s="20">
        <v>94854.898881000001</v>
      </c>
      <c r="U1408" s="20">
        <v>521885.87180099997</v>
      </c>
      <c r="V1408" s="20">
        <v>218690.13565899999</v>
      </c>
      <c r="W1408" s="20">
        <v>322177.38885599998</v>
      </c>
      <c r="X1408" s="20">
        <v>58797.054161</v>
      </c>
      <c r="Y1408" s="20">
        <v>380974.44301699998</v>
      </c>
      <c r="Z1408" s="20">
        <v>140911.42878399999</v>
      </c>
      <c r="AA1408" s="21">
        <v>39142.06355111111</v>
      </c>
      <c r="AB1408" s="22">
        <v>0.11178050383507795</v>
      </c>
      <c r="AC1408" s="22">
        <v>4.8834685248001566E-2</v>
      </c>
      <c r="AD1408" s="23">
        <v>8.7160091314648303E-2</v>
      </c>
      <c r="AE1408" s="23">
        <v>0.3228100135988754</v>
      </c>
      <c r="AF1408" s="24">
        <v>6.5048296857656656</v>
      </c>
      <c r="AG1408" s="27">
        <v>0.24580771363007217</v>
      </c>
      <c r="AH1408" s="27">
        <v>1.2458077136300723</v>
      </c>
      <c r="AI1408" s="27">
        <v>0.56614422136410325</v>
      </c>
      <c r="AJ1408" s="27">
        <v>11.761812695240552</v>
      </c>
      <c r="AK1408" s="27">
        <v>3.7782972764456466</v>
      </c>
      <c r="AL1408" s="27">
        <v>8.3518368491702013</v>
      </c>
      <c r="AM1408" s="27">
        <v>9.8198546211467974</v>
      </c>
      <c r="AN1408" s="23">
        <v>0.72999570136336078</v>
      </c>
      <c r="AO1408" s="23">
        <v>0.41726249366989743</v>
      </c>
      <c r="AP1408" s="23">
        <v>2.7036447384334403</v>
      </c>
      <c r="AQ1408" s="24">
        <v>72.400000000000006</v>
      </c>
      <c r="AR1408" s="65" t="s">
        <v>68</v>
      </c>
      <c r="AS1408" s="157">
        <v>0.3</v>
      </c>
    </row>
    <row r="1409" spans="1:45" ht="18" customHeight="1" x14ac:dyDescent="0.25">
      <c r="A1409" s="16">
        <v>1408</v>
      </c>
      <c r="B1409" s="149" t="s">
        <v>1717</v>
      </c>
      <c r="C1409" s="149" t="s">
        <v>691</v>
      </c>
      <c r="D1409" s="4">
        <v>89.331999999999994</v>
      </c>
      <c r="E1409" s="151" t="s">
        <v>874</v>
      </c>
      <c r="F1409" s="151" t="s">
        <v>878</v>
      </c>
      <c r="G1409" s="4" t="s">
        <v>873</v>
      </c>
      <c r="H1409" s="70" t="s">
        <v>704</v>
      </c>
      <c r="I1409" s="20">
        <v>66150.790133000002</v>
      </c>
      <c r="J1409" s="20">
        <v>50598.768277000003</v>
      </c>
      <c r="K1409" s="20">
        <v>15552.021856000005</v>
      </c>
      <c r="L1409" s="20">
        <v>1557.629837</v>
      </c>
      <c r="M1409" s="20">
        <v>592.15216599999997</v>
      </c>
      <c r="N1409" s="20">
        <v>3118.629582</v>
      </c>
      <c r="O1409" s="153">
        <v>2013.518106</v>
      </c>
      <c r="P1409" s="21">
        <v>225.39718197286527</v>
      </c>
      <c r="Q1409" s="20">
        <v>5296.9279829999996</v>
      </c>
      <c r="R1409" s="20">
        <v>2577.3062570000002</v>
      </c>
      <c r="S1409" s="20">
        <v>18026.501555999999</v>
      </c>
      <c r="T1409" s="20">
        <v>123664.434507</v>
      </c>
      <c r="U1409" s="20">
        <v>144246.51915599999</v>
      </c>
      <c r="V1409" s="20">
        <v>0</v>
      </c>
      <c r="W1409" s="20">
        <v>16987.419639</v>
      </c>
      <c r="X1409" s="20">
        <v>35913.581410999999</v>
      </c>
      <c r="Y1409" s="20">
        <v>52901.001049999999</v>
      </c>
      <c r="Z1409" s="20">
        <v>91345.518106000003</v>
      </c>
      <c r="AA1409" s="21">
        <v>10225.397181972865</v>
      </c>
      <c r="AB1409" s="22">
        <v>0.23509956305482915</v>
      </c>
      <c r="AC1409" s="22">
        <v>3.0438307720160332E-2</v>
      </c>
      <c r="AD1409" s="23">
        <v>1.3958867900461547E-2</v>
      </c>
      <c r="AE1409" s="23">
        <v>2.2042877940255973E-2</v>
      </c>
      <c r="AF1409" s="24">
        <v>5.2666016626543932</v>
      </c>
      <c r="AG1409" s="27">
        <v>6.1167731125830203E-2</v>
      </c>
      <c r="AH1409" s="27">
        <v>1.0611677311258303</v>
      </c>
      <c r="AI1409" s="27">
        <v>0.74935298259043615</v>
      </c>
      <c r="AJ1409" s="27">
        <v>63.662728655685029</v>
      </c>
      <c r="AK1409" s="27">
        <v>9.5524742717650817</v>
      </c>
      <c r="AL1409" s="27">
        <v>25.666639326751923</v>
      </c>
      <c r="AM1409" s="27">
        <v>0.53492170482739365</v>
      </c>
      <c r="AN1409" s="23">
        <v>0.36674022610409424</v>
      </c>
      <c r="AO1409" s="23">
        <v>0.39316194330765997</v>
      </c>
      <c r="AP1409" s="23">
        <v>0.5791307789027168</v>
      </c>
      <c r="AQ1409" s="24">
        <v>68</v>
      </c>
      <c r="AR1409" s="65" t="s">
        <v>71</v>
      </c>
      <c r="AS1409" s="157">
        <v>0.3</v>
      </c>
    </row>
    <row r="1410" spans="1:45" ht="18" customHeight="1" x14ac:dyDescent="0.25">
      <c r="A1410" s="16">
        <v>1409</v>
      </c>
      <c r="B1410" s="149" t="s">
        <v>1718</v>
      </c>
      <c r="C1410" s="149" t="s">
        <v>691</v>
      </c>
      <c r="D1410" s="4">
        <v>106.20354500000001</v>
      </c>
      <c r="E1410" s="151" t="s">
        <v>844</v>
      </c>
      <c r="F1410" s="151" t="s">
        <v>856</v>
      </c>
      <c r="G1410" s="4" t="s">
        <v>862</v>
      </c>
      <c r="H1410" s="70" t="s">
        <v>704</v>
      </c>
      <c r="I1410" s="20">
        <v>621138.443111</v>
      </c>
      <c r="J1410" s="20">
        <v>511210.77205799997</v>
      </c>
      <c r="K1410" s="20">
        <v>109927.67105299995</v>
      </c>
      <c r="L1410" s="20">
        <v>26906.749152</v>
      </c>
      <c r="M1410" s="20">
        <v>1651.846041</v>
      </c>
      <c r="N1410" s="20">
        <v>29176.806561000001</v>
      </c>
      <c r="O1410" s="153">
        <v>21752.44313</v>
      </c>
      <c r="P1410" s="21">
        <v>7168.6449783761927</v>
      </c>
      <c r="Q1410" s="20">
        <v>41691.304830000001</v>
      </c>
      <c r="R1410" s="20">
        <v>159580.87749300001</v>
      </c>
      <c r="S1410" s="20">
        <v>286506.66305500001</v>
      </c>
      <c r="T1410" s="20">
        <v>106519.064436</v>
      </c>
      <c r="U1410" s="20">
        <v>401731.84703499998</v>
      </c>
      <c r="V1410" s="20">
        <v>6721.5561449999996</v>
      </c>
      <c r="W1410" s="20">
        <v>250663.945507</v>
      </c>
      <c r="X1410" s="20">
        <v>5000</v>
      </c>
      <c r="Y1410" s="20">
        <v>255663.945507</v>
      </c>
      <c r="Z1410" s="20">
        <v>146067.90152799999</v>
      </c>
      <c r="AA1410" s="21">
        <v>48137.532070892739</v>
      </c>
      <c r="AB1410" s="22">
        <v>0.17697772899455755</v>
      </c>
      <c r="AC1410" s="22">
        <v>3.5020281502867387E-2</v>
      </c>
      <c r="AD1410" s="23">
        <v>5.4146673435389522E-2</v>
      </c>
      <c r="AE1410" s="23">
        <v>0.14892007691251893</v>
      </c>
      <c r="AF1410" s="24">
        <v>17.663151308784716</v>
      </c>
      <c r="AG1410" s="27">
        <v>0.1429911169534315</v>
      </c>
      <c r="AH1410" s="27">
        <v>1.1429911169534315</v>
      </c>
      <c r="AI1410" s="27">
        <v>0.97666761659651347</v>
      </c>
      <c r="AJ1410" s="27">
        <v>17.329557734543453</v>
      </c>
      <c r="AK1410" s="27">
        <v>12.261807927156688</v>
      </c>
      <c r="AL1410" s="27">
        <v>3.8923112397238584</v>
      </c>
      <c r="AM1410" s="27">
        <v>5.8312420072389903</v>
      </c>
      <c r="AN1410" s="23">
        <v>0.63640447575650094</v>
      </c>
      <c r="AO1410" s="23">
        <v>3.4230655384896745E-2</v>
      </c>
      <c r="AP1410" s="23">
        <v>1.7503088825986275</v>
      </c>
      <c r="AQ1410" s="24">
        <v>68.400000000000006</v>
      </c>
      <c r="AR1410" s="65" t="s">
        <v>71</v>
      </c>
      <c r="AS1410" s="157">
        <v>0.3</v>
      </c>
    </row>
    <row r="1411" spans="1:45" ht="18" customHeight="1" x14ac:dyDescent="0.25">
      <c r="A1411" s="16">
        <v>1410</v>
      </c>
      <c r="B1411" s="149" t="s">
        <v>1719</v>
      </c>
      <c r="C1411" s="149" t="s">
        <v>691</v>
      </c>
      <c r="D1411" s="4">
        <v>47.182902399999996</v>
      </c>
      <c r="E1411" s="151" t="s">
        <v>848</v>
      </c>
      <c r="F1411" s="151" t="s">
        <v>894</v>
      </c>
      <c r="G1411" s="4" t="s">
        <v>893</v>
      </c>
      <c r="H1411" s="70" t="s">
        <v>704</v>
      </c>
      <c r="I1411" s="20">
        <v>363549.35141900001</v>
      </c>
      <c r="J1411" s="20">
        <v>336368.84641</v>
      </c>
      <c r="K1411" s="20">
        <v>27180.505009000019</v>
      </c>
      <c r="L1411" s="20">
        <v>4324.4457240000002</v>
      </c>
      <c r="M1411" s="20">
        <v>1302.7374359999999</v>
      </c>
      <c r="N1411" s="20">
        <v>4594.8746000000001</v>
      </c>
      <c r="O1411" s="153">
        <v>2383.2645130000001</v>
      </c>
      <c r="P1411" s="21">
        <v>217.1981138214168</v>
      </c>
      <c r="Q1411" s="20">
        <v>73567.11335</v>
      </c>
      <c r="R1411" s="20">
        <v>5170.2204620000002</v>
      </c>
      <c r="S1411" s="20">
        <v>140731.63191500001</v>
      </c>
      <c r="T1411" s="20">
        <v>124193.74055</v>
      </c>
      <c r="U1411" s="20">
        <v>270404.70782499999</v>
      </c>
      <c r="V1411" s="20">
        <v>4120</v>
      </c>
      <c r="W1411" s="20">
        <v>113343.9238</v>
      </c>
      <c r="X1411" s="20">
        <v>4424.7133999999996</v>
      </c>
      <c r="Y1411" s="20">
        <v>136285.41172199999</v>
      </c>
      <c r="Z1411" s="20">
        <v>134119.296103</v>
      </c>
      <c r="AA1411" s="21">
        <v>12222.922794230226</v>
      </c>
      <c r="AB1411" s="22">
        <v>7.4764278640326295E-2</v>
      </c>
      <c r="AC1411" s="22">
        <v>6.5555460453929574E-3</v>
      </c>
      <c r="AD1411" s="23">
        <v>8.8136945993647301E-3</v>
      </c>
      <c r="AE1411" s="23">
        <v>1.7769736214315629E-2</v>
      </c>
      <c r="AF1411" s="24">
        <v>3.5270918552155588</v>
      </c>
      <c r="AG1411" s="27">
        <v>0.24163366854430357</v>
      </c>
      <c r="AH1411" s="27">
        <v>1.2416336685443035</v>
      </c>
      <c r="AI1411" s="27">
        <v>0.59257273185208015</v>
      </c>
      <c r="AJ1411" s="27">
        <v>13.274179419923323</v>
      </c>
      <c r="AK1411" s="27">
        <v>4.572271917340359</v>
      </c>
      <c r="AL1411" s="27">
        <v>70.316025030462228</v>
      </c>
      <c r="AM1411" s="27">
        <v>2.9272759626129163</v>
      </c>
      <c r="AN1411" s="23">
        <v>0.50400532157228906</v>
      </c>
      <c r="AO1411" s="23">
        <v>3.2990878483301456E-2</v>
      </c>
      <c r="AP1411" s="23">
        <v>1.0161506634909303</v>
      </c>
      <c r="AQ1411" s="24">
        <v>69.2</v>
      </c>
      <c r="AR1411" s="65" t="s">
        <v>71</v>
      </c>
      <c r="AS1411" s="157">
        <v>0.3</v>
      </c>
    </row>
    <row r="1412" spans="1:45" ht="18" customHeight="1" x14ac:dyDescent="0.25">
      <c r="A1412" s="16">
        <v>1411</v>
      </c>
      <c r="B1412" s="149" t="s">
        <v>1720</v>
      </c>
      <c r="C1412" s="149" t="s">
        <v>691</v>
      </c>
      <c r="D1412" s="4">
        <v>38.518799999999999</v>
      </c>
      <c r="E1412" s="151" t="s">
        <v>844</v>
      </c>
      <c r="F1412" s="151" t="s">
        <v>845</v>
      </c>
      <c r="G1412" s="4" t="s">
        <v>904</v>
      </c>
      <c r="H1412" s="70" t="s">
        <v>704</v>
      </c>
      <c r="I1412" s="20">
        <v>214917.948642</v>
      </c>
      <c r="J1412" s="20">
        <v>192282.75533499999</v>
      </c>
      <c r="K1412" s="20">
        <v>22635.193306999987</v>
      </c>
      <c r="L1412" s="20">
        <v>9138.5137140000006</v>
      </c>
      <c r="M1412" s="20">
        <v>6938.3865489999998</v>
      </c>
      <c r="N1412" s="20">
        <v>9139.3115199999993</v>
      </c>
      <c r="O1412" s="153">
        <v>1760.739977</v>
      </c>
      <c r="P1412" s="21">
        <v>2670.6203200364021</v>
      </c>
      <c r="Q1412" s="20">
        <v>71308.883805999998</v>
      </c>
      <c r="R1412" s="20">
        <v>79914.730163999993</v>
      </c>
      <c r="S1412" s="20">
        <v>167739.016241</v>
      </c>
      <c r="T1412" s="20">
        <v>51391.122689999997</v>
      </c>
      <c r="U1412" s="20">
        <v>238654.04143499999</v>
      </c>
      <c r="V1412" s="20">
        <v>83948.134500999993</v>
      </c>
      <c r="W1412" s="20">
        <v>165078.07195400001</v>
      </c>
      <c r="X1412" s="20">
        <v>21337.1345</v>
      </c>
      <c r="Y1412" s="20">
        <v>207400.613862</v>
      </c>
      <c r="Z1412" s="20">
        <v>31253.427573000001</v>
      </c>
      <c r="AA1412" s="21">
        <v>47403.955062945548</v>
      </c>
      <c r="AB1412" s="22">
        <v>0.10532016264823281</v>
      </c>
      <c r="AC1412" s="22">
        <v>8.1926148473199702E-3</v>
      </c>
      <c r="AD1412" s="23">
        <v>7.377792416222528E-3</v>
      </c>
      <c r="AE1412" s="23">
        <v>5.6337500035391716E-2</v>
      </c>
      <c r="AF1412" s="24">
        <v>1.3172099097472754</v>
      </c>
      <c r="AG1412" s="27">
        <v>1.6119308006828908E-2</v>
      </c>
      <c r="AH1412" s="27">
        <v>1.0161193080068289</v>
      </c>
      <c r="AI1412" s="27">
        <v>0.58414864732531424</v>
      </c>
      <c r="AJ1412" s="27">
        <v>80.767549208744754</v>
      </c>
      <c r="AK1412" s="27">
        <v>2.6964768633613243</v>
      </c>
      <c r="AL1412" s="27">
        <v>2.6893408536942829</v>
      </c>
      <c r="AM1412" s="27">
        <v>4.1820053229508467</v>
      </c>
      <c r="AN1412" s="23">
        <v>0.86904295697203937</v>
      </c>
      <c r="AO1412" s="23">
        <v>0.68271342239701294</v>
      </c>
      <c r="AP1412" s="23">
        <v>6.636091781535491</v>
      </c>
      <c r="AQ1412" s="24">
        <v>58</v>
      </c>
      <c r="AR1412" s="65" t="s">
        <v>75</v>
      </c>
      <c r="AS1412" s="157">
        <v>0.2</v>
      </c>
    </row>
    <row r="1413" spans="1:45" ht="18" customHeight="1" x14ac:dyDescent="0.25">
      <c r="A1413" s="16">
        <v>1412</v>
      </c>
      <c r="B1413" s="149" t="s">
        <v>1721</v>
      </c>
      <c r="C1413" s="149" t="s">
        <v>691</v>
      </c>
      <c r="D1413" s="4">
        <v>29.7697</v>
      </c>
      <c r="E1413" s="151" t="s">
        <v>844</v>
      </c>
      <c r="F1413" s="151" t="s">
        <v>845</v>
      </c>
      <c r="G1413" s="4" t="s">
        <v>904</v>
      </c>
      <c r="H1413" s="70" t="s">
        <v>704</v>
      </c>
      <c r="I1413" s="20">
        <v>114134.34430300001</v>
      </c>
      <c r="J1413" s="20">
        <v>102590.849692</v>
      </c>
      <c r="K1413" s="20">
        <v>11543.494611</v>
      </c>
      <c r="L1413" s="20">
        <v>2122.7477589999999</v>
      </c>
      <c r="M1413" s="20">
        <v>3396.6242950000001</v>
      </c>
      <c r="N1413" s="20">
        <v>3396.6242950000001</v>
      </c>
      <c r="O1413" s="153">
        <v>0</v>
      </c>
      <c r="P1413" s="21">
        <v>0</v>
      </c>
      <c r="Q1413" s="20">
        <v>30145.116717000001</v>
      </c>
      <c r="R1413" s="20">
        <v>29354.110387000001</v>
      </c>
      <c r="S1413" s="20">
        <v>71657.828966000001</v>
      </c>
      <c r="T1413" s="20">
        <v>15448.21848</v>
      </c>
      <c r="U1413" s="20">
        <v>127897.658438</v>
      </c>
      <c r="V1413" s="20">
        <v>40810.366046000003</v>
      </c>
      <c r="W1413" s="20">
        <v>73338.253954999993</v>
      </c>
      <c r="X1413" s="20">
        <v>5496.7243500000004</v>
      </c>
      <c r="Y1413" s="20">
        <v>93033.838050000006</v>
      </c>
      <c r="Z1413" s="20">
        <v>34863.820388</v>
      </c>
      <c r="AA1413" s="21">
        <v>110988.1523357167</v>
      </c>
      <c r="AB1413" s="22">
        <v>0.10113953588198413</v>
      </c>
      <c r="AC1413" s="22">
        <v>0</v>
      </c>
      <c r="AD1413" s="23">
        <v>0</v>
      </c>
      <c r="AE1413" s="23">
        <v>0</v>
      </c>
      <c r="AF1413" s="24">
        <v>1</v>
      </c>
      <c r="AG1413" s="27">
        <v>-2.2913348741996131E-2</v>
      </c>
      <c r="AH1413" s="27">
        <v>0.97708665125800387</v>
      </c>
      <c r="AI1413" s="27">
        <v>0.56604445852326957</v>
      </c>
      <c r="AJ1413" s="27">
        <v>-67.919928024231822</v>
      </c>
      <c r="AK1413" s="27">
        <v>3.4032327907406987</v>
      </c>
      <c r="AL1413" s="27">
        <v>3.8881895175248258</v>
      </c>
      <c r="AM1413" s="27">
        <v>7.3881881234890461</v>
      </c>
      <c r="AN1413" s="23">
        <v>0.72740845443311486</v>
      </c>
      <c r="AO1413" s="23">
        <v>0.15766270847046793</v>
      </c>
      <c r="AP1413" s="23">
        <v>2.6684923515158401</v>
      </c>
      <c r="AQ1413" s="24">
        <v>56.8</v>
      </c>
      <c r="AR1413" s="65" t="s">
        <v>75</v>
      </c>
      <c r="AS1413" s="157">
        <v>0.2</v>
      </c>
    </row>
    <row r="1414" spans="1:45" ht="18" customHeight="1" x14ac:dyDescent="0.25">
      <c r="A1414" s="16">
        <v>1413</v>
      </c>
      <c r="B1414" s="149" t="s">
        <v>1722</v>
      </c>
      <c r="C1414" s="149" t="s">
        <v>691</v>
      </c>
      <c r="D1414" s="4">
        <v>12.74</v>
      </c>
      <c r="E1414" s="151" t="s">
        <v>829</v>
      </c>
      <c r="F1414" s="151" t="s">
        <v>853</v>
      </c>
      <c r="G1414" s="4" t="s">
        <v>854</v>
      </c>
      <c r="H1414" s="70" t="s">
        <v>704</v>
      </c>
      <c r="I1414" s="20">
        <v>53060.108940999999</v>
      </c>
      <c r="J1414" s="20">
        <v>51635.917654999997</v>
      </c>
      <c r="K1414" s="20">
        <v>1424.191286</v>
      </c>
      <c r="L1414" s="20">
        <v>-1586.540823</v>
      </c>
      <c r="M1414" s="20">
        <v>785.08253300000001</v>
      </c>
      <c r="N1414" s="20">
        <v>-735.51459</v>
      </c>
      <c r="O1414" s="153">
        <v>-1540.92</v>
      </c>
      <c r="P1414" s="21">
        <v>-1209.513343799058</v>
      </c>
      <c r="Q1414" s="20">
        <v>542.04317600000002</v>
      </c>
      <c r="R1414" s="20">
        <v>3572.8318730000001</v>
      </c>
      <c r="S1414" s="20">
        <v>11212.686250000001</v>
      </c>
      <c r="T1414" s="20">
        <v>6769.9013830000004</v>
      </c>
      <c r="U1414" s="20">
        <v>27064.929747999999</v>
      </c>
      <c r="V1414" s="20">
        <v>0</v>
      </c>
      <c r="W1414" s="20">
        <v>15388.052556000001</v>
      </c>
      <c r="X1414" s="20">
        <v>4199.864877</v>
      </c>
      <c r="Y1414" s="20">
        <v>19587.917432999999</v>
      </c>
      <c r="Z1414" s="20">
        <v>7477.0123149999999</v>
      </c>
      <c r="AA1414" s="21">
        <v>5868.92646389325</v>
      </c>
      <c r="AB1414" s="22">
        <v>2.6841092384179317E-2</v>
      </c>
      <c r="AC1414" s="22">
        <v>-2.9041025937459358E-2</v>
      </c>
      <c r="AD1414" s="23">
        <v>-5.693419544581927E-2</v>
      </c>
      <c r="AE1414" s="23">
        <v>-0.20608766377295984</v>
      </c>
      <c r="AF1414" s="24">
        <v>-0.9368627616633014</v>
      </c>
      <c r="AG1414" s="27">
        <v>-0.27133818855927749</v>
      </c>
      <c r="AH1414" s="27">
        <v>0.72866181144072251</v>
      </c>
      <c r="AI1414" s="27">
        <v>0.69343687482009408</v>
      </c>
      <c r="AJ1414" s="27">
        <v>-12.707893164906906</v>
      </c>
      <c r="AK1414" s="27">
        <v>95.261632174850945</v>
      </c>
      <c r="AL1414" s="27">
        <v>14.850995184513682</v>
      </c>
      <c r="AM1414" s="27">
        <v>7.8376487247273685</v>
      </c>
      <c r="AN1414" s="23">
        <v>0.72373797439645948</v>
      </c>
      <c r="AO1414" s="23">
        <v>0.56170361904773725</v>
      </c>
      <c r="AP1414" s="23">
        <v>2.6197519286819575</v>
      </c>
      <c r="AQ1414" s="24">
        <v>56.4</v>
      </c>
      <c r="AR1414" s="65" t="s">
        <v>75</v>
      </c>
      <c r="AS1414" s="157">
        <v>0.2</v>
      </c>
    </row>
    <row r="1415" spans="1:45" ht="18" customHeight="1" x14ac:dyDescent="0.25">
      <c r="A1415" s="16">
        <v>1414</v>
      </c>
      <c r="B1415" s="149" t="s">
        <v>1723</v>
      </c>
      <c r="C1415" s="149" t="s">
        <v>691</v>
      </c>
      <c r="D1415" s="4">
        <v>29.203949999999999</v>
      </c>
      <c r="E1415" s="151" t="s">
        <v>844</v>
      </c>
      <c r="F1415" s="151" t="s">
        <v>856</v>
      </c>
      <c r="G1415" s="4" t="s">
        <v>862</v>
      </c>
      <c r="H1415" s="70" t="s">
        <v>704</v>
      </c>
      <c r="I1415" s="20">
        <v>141556.83714300001</v>
      </c>
      <c r="J1415" s="20">
        <v>113039.171636</v>
      </c>
      <c r="K1415" s="20">
        <v>28517.665507000002</v>
      </c>
      <c r="L1415" s="20">
        <v>7129.3813099999998</v>
      </c>
      <c r="M1415" s="20">
        <v>153.48930300000001</v>
      </c>
      <c r="N1415" s="20">
        <v>7319.4893030000003</v>
      </c>
      <c r="O1415" s="153">
        <v>5732.8</v>
      </c>
      <c r="P1415" s="21">
        <v>1864.8710191600794</v>
      </c>
      <c r="Q1415" s="20">
        <v>7163.3711190000004</v>
      </c>
      <c r="R1415" s="20">
        <v>62321.654108000002</v>
      </c>
      <c r="S1415" s="20">
        <v>77321.629277</v>
      </c>
      <c r="T1415" s="20">
        <v>11129.625225</v>
      </c>
      <c r="U1415" s="20">
        <v>93307.203332000005</v>
      </c>
      <c r="V1415" s="20">
        <v>6500</v>
      </c>
      <c r="W1415" s="20">
        <v>55748.870545999998</v>
      </c>
      <c r="X1415" s="20">
        <v>0</v>
      </c>
      <c r="Y1415" s="20">
        <v>55748.870545999998</v>
      </c>
      <c r="Z1415" s="20">
        <v>37558.332785999999</v>
      </c>
      <c r="AA1415" s="21">
        <v>12217.667865716796</v>
      </c>
      <c r="AB1415" s="22">
        <v>0.20145735156678868</v>
      </c>
      <c r="AC1415" s="22">
        <v>4.0498220472450615E-2</v>
      </c>
      <c r="AD1415" s="23">
        <v>6.1440058165733467E-2</v>
      </c>
      <c r="AE1415" s="23">
        <v>0.1526372331984055</v>
      </c>
      <c r="AF1415" s="24">
        <v>47.68729259914614</v>
      </c>
      <c r="AG1415" s="27">
        <v>0.38696315314943819</v>
      </c>
      <c r="AH1415" s="27">
        <v>1.3869631531494382</v>
      </c>
      <c r="AI1415" s="27">
        <v>1.2584695881885248</v>
      </c>
      <c r="AJ1415" s="27">
        <v>6.5618328609768017</v>
      </c>
      <c r="AK1415" s="27">
        <v>15.780164081709641</v>
      </c>
      <c r="AL1415" s="27">
        <v>2.2713908860263849</v>
      </c>
      <c r="AM1415" s="27">
        <v>12.718922181227358</v>
      </c>
      <c r="AN1415" s="23">
        <v>0.59747659939648778</v>
      </c>
      <c r="AO1415" s="23">
        <v>0</v>
      </c>
      <c r="AP1415" s="23">
        <v>1.4843276154893805</v>
      </c>
      <c r="AQ1415" s="24">
        <v>74.8</v>
      </c>
      <c r="AR1415" s="65" t="s">
        <v>68</v>
      </c>
      <c r="AS1415" s="157">
        <v>0.3</v>
      </c>
    </row>
    <row r="1416" spans="1:45" ht="18" customHeight="1" x14ac:dyDescent="0.25">
      <c r="A1416" s="16">
        <v>1415</v>
      </c>
      <c r="B1416" s="149" t="s">
        <v>1724</v>
      </c>
      <c r="C1416" s="149" t="s">
        <v>691</v>
      </c>
      <c r="D1416" s="4">
        <v>1495.9479999999999</v>
      </c>
      <c r="E1416" s="151" t="s">
        <v>829</v>
      </c>
      <c r="F1416" s="151" t="s">
        <v>853</v>
      </c>
      <c r="G1416" s="4" t="s">
        <v>854</v>
      </c>
      <c r="H1416" s="70" t="s">
        <v>709</v>
      </c>
      <c r="I1416" s="20">
        <v>163965.96056499999</v>
      </c>
      <c r="J1416" s="20">
        <v>128355.908879</v>
      </c>
      <c r="K1416" s="20">
        <v>35610.051685999999</v>
      </c>
      <c r="L1416" s="20">
        <v>6600.8760110000003</v>
      </c>
      <c r="M1416" s="20">
        <v>0</v>
      </c>
      <c r="N1416" s="20">
        <v>99551.054525</v>
      </c>
      <c r="O1416" s="153">
        <v>91563.037125000003</v>
      </c>
      <c r="P1416" s="21">
        <v>1224.1473249738626</v>
      </c>
      <c r="Q1416" s="20">
        <v>557.57272</v>
      </c>
      <c r="R1416" s="20">
        <v>9333.6839319999999</v>
      </c>
      <c r="S1416" s="20">
        <v>544905.16951200017</v>
      </c>
      <c r="T1416" s="20">
        <v>7610.2616939999998</v>
      </c>
      <c r="U1416" s="20">
        <v>911125.72544900002</v>
      </c>
      <c r="V1416" s="20">
        <v>0</v>
      </c>
      <c r="W1416" s="20">
        <v>46966.310852000002</v>
      </c>
      <c r="X1416" s="20">
        <v>0</v>
      </c>
      <c r="Y1416" s="20">
        <v>52042.720090000003</v>
      </c>
      <c r="Z1416" s="20">
        <v>859083.00535899994</v>
      </c>
      <c r="AA1416" s="21">
        <v>11485.466143996984</v>
      </c>
      <c r="AB1416" s="22">
        <v>0.21717953874873519</v>
      </c>
      <c r="AC1416" s="22">
        <v>0.55842710773314597</v>
      </c>
      <c r="AD1416" s="23">
        <v>0.10049440441370264</v>
      </c>
      <c r="AE1416" s="23">
        <v>0.10658229362451066</v>
      </c>
      <c r="AF1416" s="24">
        <v>100</v>
      </c>
      <c r="AG1416" s="27">
        <v>10.60204324391376</v>
      </c>
      <c r="AH1416" s="27">
        <v>11.60204324391376</v>
      </c>
      <c r="AI1416" s="27">
        <v>11.590171484989432</v>
      </c>
      <c r="AJ1416" s="27">
        <v>0.32928934489316153</v>
      </c>
      <c r="AK1416" s="27">
        <v>230.20478634428167</v>
      </c>
      <c r="AL1416" s="27">
        <v>17.56712159524195</v>
      </c>
      <c r="AM1416" s="27">
        <v>21.545377433508268</v>
      </c>
      <c r="AN1416" s="23">
        <v>5.7119142437069823E-2</v>
      </c>
      <c r="AO1416" s="23">
        <v>0</v>
      </c>
      <c r="AP1416" s="23">
        <v>6.0579384955068462E-2</v>
      </c>
      <c r="AQ1416" s="24">
        <v>87.6</v>
      </c>
      <c r="AR1416" s="65" t="s">
        <v>64</v>
      </c>
      <c r="AS1416" s="157">
        <v>0.5</v>
      </c>
    </row>
    <row r="1417" spans="1:45" ht="18" customHeight="1" x14ac:dyDescent="0.25">
      <c r="A1417" s="16">
        <v>1416</v>
      </c>
      <c r="B1417" s="149" t="s">
        <v>1725</v>
      </c>
      <c r="C1417" s="149" t="s">
        <v>691</v>
      </c>
      <c r="D1417" s="4">
        <v>839.80799999999999</v>
      </c>
      <c r="E1417" s="151" t="s">
        <v>869</v>
      </c>
      <c r="F1417" s="151" t="s">
        <v>891</v>
      </c>
      <c r="G1417" s="4" t="s">
        <v>892</v>
      </c>
      <c r="H1417" s="70" t="s">
        <v>704</v>
      </c>
      <c r="I1417" s="20">
        <v>581626.75783500005</v>
      </c>
      <c r="J1417" s="20">
        <v>446575.600515</v>
      </c>
      <c r="K1417" s="20">
        <v>135051.15732</v>
      </c>
      <c r="L1417" s="20">
        <v>72462.894623</v>
      </c>
      <c r="M1417" s="20">
        <v>0</v>
      </c>
      <c r="N1417" s="20">
        <v>74935.525108000002</v>
      </c>
      <c r="O1417" s="153">
        <v>66611.442400999993</v>
      </c>
      <c r="P1417" s="21">
        <v>4283.1431585005139</v>
      </c>
      <c r="Q1417" s="20">
        <v>42434.510274</v>
      </c>
      <c r="R1417" s="20">
        <v>8955.900517</v>
      </c>
      <c r="S1417" s="20">
        <v>109676.54709599999</v>
      </c>
      <c r="T1417" s="20">
        <v>167427.61285800001</v>
      </c>
      <c r="U1417" s="20">
        <v>289846.569808</v>
      </c>
      <c r="V1417" s="20">
        <v>0</v>
      </c>
      <c r="W1417" s="20">
        <v>80853.629352999997</v>
      </c>
      <c r="X1417" s="20">
        <v>0</v>
      </c>
      <c r="Y1417" s="20">
        <v>80895.673047999997</v>
      </c>
      <c r="Z1417" s="20">
        <v>208950.89676</v>
      </c>
      <c r="AA1417" s="21">
        <v>13435.628649691358</v>
      </c>
      <c r="AB1417" s="22">
        <v>0.23219557130195212</v>
      </c>
      <c r="AC1417" s="22">
        <v>0.11452609685453431</v>
      </c>
      <c r="AD1417" s="23">
        <v>0.22981621774970359</v>
      </c>
      <c r="AE1417" s="23">
        <v>0.31878993310810999</v>
      </c>
      <c r="AF1417" s="24">
        <v>100</v>
      </c>
      <c r="AG1417" s="27">
        <v>0.35648267089114349</v>
      </c>
      <c r="AH1417" s="27">
        <v>1.3564826708911435</v>
      </c>
      <c r="AI1417" s="27">
        <v>0.8316514343274195</v>
      </c>
      <c r="AJ1417" s="27">
        <v>20.179315745237322</v>
      </c>
      <c r="AK1417" s="27">
        <v>10.523877797374295</v>
      </c>
      <c r="AL1417" s="27">
        <v>64.943414314502718</v>
      </c>
      <c r="AM1417" s="27">
        <v>3.4738998418874538</v>
      </c>
      <c r="AN1417" s="23">
        <v>0.27909825912925884</v>
      </c>
      <c r="AO1417" s="23">
        <v>0</v>
      </c>
      <c r="AP1417" s="23">
        <v>0.38715159543400468</v>
      </c>
      <c r="AQ1417" s="24">
        <v>93.2</v>
      </c>
      <c r="AR1417" s="65" t="s">
        <v>61</v>
      </c>
      <c r="AS1417" s="157">
        <v>0.5</v>
      </c>
    </row>
    <row r="1418" spans="1:45" ht="18" customHeight="1" x14ac:dyDescent="0.25">
      <c r="A1418" s="16">
        <v>1417</v>
      </c>
      <c r="B1418" s="149" t="s">
        <v>1726</v>
      </c>
      <c r="C1418" s="149" t="s">
        <v>691</v>
      </c>
      <c r="D1418" s="4">
        <v>19.889999999999997</v>
      </c>
      <c r="E1418" s="151" t="s">
        <v>829</v>
      </c>
      <c r="F1418" s="151" t="s">
        <v>866</v>
      </c>
      <c r="G1418" s="4" t="s">
        <v>867</v>
      </c>
      <c r="H1418" s="70" t="s">
        <v>704</v>
      </c>
      <c r="I1418" s="20">
        <v>58935.039793999997</v>
      </c>
      <c r="J1418" s="20">
        <v>46153.640015999998</v>
      </c>
      <c r="K1418" s="20">
        <v>12781.399777999997</v>
      </c>
      <c r="L1418" s="20">
        <v>160.725292</v>
      </c>
      <c r="M1418" s="20">
        <v>77.068810999999997</v>
      </c>
      <c r="N1418" s="20">
        <v>654.42431499999998</v>
      </c>
      <c r="O1418" s="153">
        <v>461.7319</v>
      </c>
      <c r="P1418" s="21">
        <v>236.78558974358975</v>
      </c>
      <c r="Q1418" s="20">
        <v>1992.1215259999999</v>
      </c>
      <c r="R1418" s="20">
        <v>6653.8298770000001</v>
      </c>
      <c r="S1418" s="20">
        <v>17257.198635000001</v>
      </c>
      <c r="T1418" s="20">
        <v>8055.1452689999996</v>
      </c>
      <c r="U1418" s="20">
        <v>25602.035748999999</v>
      </c>
      <c r="V1418" s="20">
        <v>0</v>
      </c>
      <c r="W1418" s="20">
        <v>3634.094885</v>
      </c>
      <c r="X1418" s="20">
        <v>0</v>
      </c>
      <c r="Y1418" s="20">
        <v>3634.094885</v>
      </c>
      <c r="Z1418" s="20">
        <v>21967.940864</v>
      </c>
      <c r="AA1418" s="21">
        <v>11265.610699487179</v>
      </c>
      <c r="AB1418" s="22">
        <v>0.21687267579144376</v>
      </c>
      <c r="AC1418" s="22">
        <v>7.8345904510105646E-3</v>
      </c>
      <c r="AD1418" s="23">
        <v>1.8034968177014398E-2</v>
      </c>
      <c r="AE1418" s="23">
        <v>2.101844241381148E-2</v>
      </c>
      <c r="AF1418" s="24">
        <v>8.4914287181620072</v>
      </c>
      <c r="AG1418" s="27">
        <v>3.7486923652517676</v>
      </c>
      <c r="AH1418" s="27">
        <v>4.7486923652517676</v>
      </c>
      <c r="AI1418" s="27">
        <v>4.2005169353193708</v>
      </c>
      <c r="AJ1418" s="27">
        <v>4.3261095911421794</v>
      </c>
      <c r="AK1418" s="27">
        <v>23.168084584012473</v>
      </c>
      <c r="AL1418" s="27">
        <v>8.8573108846257327</v>
      </c>
      <c r="AM1418" s="27">
        <v>7.3164465476258806</v>
      </c>
      <c r="AN1418" s="23">
        <v>0.14194554373051937</v>
      </c>
      <c r="AO1418" s="23">
        <v>0</v>
      </c>
      <c r="AP1418" s="23">
        <v>0.16542719718238949</v>
      </c>
      <c r="AQ1418" s="24">
        <v>88.4</v>
      </c>
      <c r="AR1418" s="65" t="s">
        <v>64</v>
      </c>
      <c r="AS1418" s="157">
        <v>0.5</v>
      </c>
    </row>
    <row r="1419" spans="1:45" ht="18" customHeight="1" x14ac:dyDescent="0.25">
      <c r="A1419" s="16">
        <v>1418</v>
      </c>
      <c r="B1419" s="149" t="s">
        <v>1727</v>
      </c>
      <c r="C1419" s="149" t="s">
        <v>691</v>
      </c>
      <c r="D1419" s="4">
        <v>240</v>
      </c>
      <c r="E1419" s="151" t="s">
        <v>833</v>
      </c>
      <c r="F1419" s="151" t="s">
        <v>835</v>
      </c>
      <c r="G1419" s="4" t="s">
        <v>836</v>
      </c>
      <c r="H1419" s="70" t="s">
        <v>704</v>
      </c>
      <c r="I1419" s="20">
        <v>102229.063534</v>
      </c>
      <c r="J1419" s="20">
        <v>57932.395074</v>
      </c>
      <c r="K1419" s="20">
        <v>44296.668460000001</v>
      </c>
      <c r="L1419" s="20">
        <v>3058.321805</v>
      </c>
      <c r="M1419" s="20">
        <v>521.791516</v>
      </c>
      <c r="N1419" s="20">
        <v>3449.4851339999996</v>
      </c>
      <c r="O1419" s="153">
        <v>2332.3501630000001</v>
      </c>
      <c r="P1419" s="21">
        <v>777.45005433333336</v>
      </c>
      <c r="Q1419" s="20">
        <v>14233.457238000001</v>
      </c>
      <c r="R1419" s="20">
        <v>2164.6439359999999</v>
      </c>
      <c r="S1419" s="20">
        <v>31237.926455000001</v>
      </c>
      <c r="T1419" s="20">
        <v>11092.680869</v>
      </c>
      <c r="U1419" s="20">
        <v>52808.531239000004</v>
      </c>
      <c r="V1419" s="20">
        <v>1530.404714</v>
      </c>
      <c r="W1419" s="20">
        <v>9922.0478440000006</v>
      </c>
      <c r="X1419" s="20">
        <v>1323.5628449999999</v>
      </c>
      <c r="Y1419" s="20">
        <v>11312.610688999999</v>
      </c>
      <c r="Z1419" s="20">
        <v>41495.920550000003</v>
      </c>
      <c r="AA1419" s="21">
        <v>13831.973516666667</v>
      </c>
      <c r="AB1419" s="22">
        <v>0.43330797454940523</v>
      </c>
      <c r="AC1419" s="22">
        <v>2.2814942075883263E-2</v>
      </c>
      <c r="AD1419" s="23">
        <v>4.4166162327906586E-2</v>
      </c>
      <c r="AE1419" s="23">
        <v>5.6206733868927265E-2</v>
      </c>
      <c r="AF1419" s="24">
        <v>6.6108494067580805</v>
      </c>
      <c r="AG1419" s="27">
        <v>2.1483345924289217</v>
      </c>
      <c r="AH1419" s="27">
        <v>3.1483345924289217</v>
      </c>
      <c r="AI1419" s="27">
        <v>1.7138064121796022</v>
      </c>
      <c r="AJ1419" s="27">
        <v>4.7959113203640111</v>
      </c>
      <c r="AK1419" s="27">
        <v>4.0701562596706342</v>
      </c>
      <c r="AL1419" s="27">
        <v>47.226734075677562</v>
      </c>
      <c r="AM1419" s="27">
        <v>9.2159023360793668</v>
      </c>
      <c r="AN1419" s="23">
        <v>0.21421937750553158</v>
      </c>
      <c r="AO1419" s="23">
        <v>3.1896216000442477E-2</v>
      </c>
      <c r="AP1419" s="23">
        <v>0.27261982717961414</v>
      </c>
      <c r="AQ1419" s="24">
        <v>88</v>
      </c>
      <c r="AR1419" s="65" t="s">
        <v>64</v>
      </c>
      <c r="AS1419" s="157">
        <v>0.5</v>
      </c>
    </row>
    <row r="1420" spans="1:45" ht="18" customHeight="1" x14ac:dyDescent="0.25">
      <c r="A1420" s="16">
        <v>1419</v>
      </c>
      <c r="B1420" s="149" t="s">
        <v>1728</v>
      </c>
      <c r="C1420" s="149" t="s">
        <v>691</v>
      </c>
      <c r="D1420" s="4">
        <v>227.71050000000002</v>
      </c>
      <c r="E1420" s="151" t="s">
        <v>871</v>
      </c>
      <c r="F1420" s="151" t="s">
        <v>872</v>
      </c>
      <c r="G1420" s="4" t="s">
        <v>880</v>
      </c>
      <c r="H1420" s="70" t="s">
        <v>704</v>
      </c>
      <c r="I1420" s="20">
        <v>258898.58612200001</v>
      </c>
      <c r="J1420" s="20">
        <v>191084.50456</v>
      </c>
      <c r="K1420" s="20">
        <v>67814.081562000007</v>
      </c>
      <c r="L1420" s="20">
        <v>44124.323267</v>
      </c>
      <c r="M1420" s="20">
        <v>6071.6039559999999</v>
      </c>
      <c r="N1420" s="20">
        <v>69783.513254000005</v>
      </c>
      <c r="O1420" s="153">
        <v>50563.952266</v>
      </c>
      <c r="P1420" s="21">
        <v>2065.0991327751685</v>
      </c>
      <c r="Q1420" s="20">
        <v>50319.556344999997</v>
      </c>
      <c r="R1420" s="20">
        <v>125401.332125</v>
      </c>
      <c r="S1420" s="20">
        <v>190273.259005</v>
      </c>
      <c r="T1420" s="20">
        <v>162884.19732899999</v>
      </c>
      <c r="U1420" s="20">
        <v>403682.26069800003</v>
      </c>
      <c r="V1420" s="20">
        <v>62677.069023999997</v>
      </c>
      <c r="W1420" s="20">
        <v>158849.91890300001</v>
      </c>
      <c r="X1420" s="20">
        <v>0</v>
      </c>
      <c r="Y1420" s="20">
        <v>162095.87662200001</v>
      </c>
      <c r="Z1420" s="20">
        <v>241586.38407599999</v>
      </c>
      <c r="AA1420" s="21">
        <v>9866.7095803961602</v>
      </c>
      <c r="AB1420" s="22">
        <v>0.26193299306024087</v>
      </c>
      <c r="AC1420" s="22">
        <v>0.19530408807320757</v>
      </c>
      <c r="AD1420" s="23">
        <v>0.12525681009259793</v>
      </c>
      <c r="AE1420" s="23">
        <v>0.20929967746068515</v>
      </c>
      <c r="AF1420" s="24">
        <v>11.493423115162093</v>
      </c>
      <c r="AG1420" s="27">
        <v>0.19781779127749075</v>
      </c>
      <c r="AH1420" s="27">
        <v>1.1978177912774908</v>
      </c>
      <c r="AI1420" s="27">
        <v>0.88104358898326685</v>
      </c>
      <c r="AJ1420" s="27">
        <v>8.2390536868969573</v>
      </c>
      <c r="AK1420" s="27">
        <v>3.7974202961943861</v>
      </c>
      <c r="AL1420" s="27">
        <v>2.0645600946561715</v>
      </c>
      <c r="AM1420" s="27">
        <v>1.5894641123415203</v>
      </c>
      <c r="AN1420" s="23">
        <v>0.40154322446996515</v>
      </c>
      <c r="AO1420" s="23">
        <v>0</v>
      </c>
      <c r="AP1420" s="23">
        <v>0.67096445539334171</v>
      </c>
      <c r="AQ1420" s="24">
        <v>69.2</v>
      </c>
      <c r="AR1420" s="65" t="s">
        <v>71</v>
      </c>
      <c r="AS1420" s="157">
        <v>0.3</v>
      </c>
    </row>
    <row r="1421" spans="1:45" ht="18" customHeight="1" x14ac:dyDescent="0.25">
      <c r="A1421" s="16">
        <v>1420</v>
      </c>
      <c r="B1421" s="149" t="s">
        <v>1729</v>
      </c>
      <c r="C1421" s="149" t="s">
        <v>691</v>
      </c>
      <c r="D1421" s="4">
        <v>404.18132300000002</v>
      </c>
      <c r="E1421" s="151" t="s">
        <v>848</v>
      </c>
      <c r="F1421" s="151" t="s">
        <v>887</v>
      </c>
      <c r="G1421" s="4" t="s">
        <v>882</v>
      </c>
      <c r="H1421" s="70" t="s">
        <v>704</v>
      </c>
      <c r="I1421" s="20">
        <v>1704119.240129</v>
      </c>
      <c r="J1421" s="20">
        <v>1566782.560753</v>
      </c>
      <c r="K1421" s="20">
        <v>137336.67937599996</v>
      </c>
      <c r="L1421" s="20">
        <v>49611.128828000001</v>
      </c>
      <c r="M1421" s="20">
        <v>1835.5330550000001</v>
      </c>
      <c r="N1421" s="20">
        <v>61877.242630000001</v>
      </c>
      <c r="O1421" s="153">
        <v>47219.029678999999</v>
      </c>
      <c r="P1421" s="21">
        <v>3493.1079371079695</v>
      </c>
      <c r="Q1421" s="20">
        <v>290952.377614</v>
      </c>
      <c r="R1421" s="20">
        <v>381212.940244</v>
      </c>
      <c r="S1421" s="20">
        <v>783357.57834799995</v>
      </c>
      <c r="T1421" s="20">
        <v>345178.728466</v>
      </c>
      <c r="U1421" s="20">
        <v>1247892.2007240001</v>
      </c>
      <c r="V1421" s="20">
        <v>0</v>
      </c>
      <c r="W1421" s="20">
        <v>474459.95286299998</v>
      </c>
      <c r="X1421" s="20">
        <v>0</v>
      </c>
      <c r="Y1421" s="20">
        <v>482407.17693800002</v>
      </c>
      <c r="Z1421" s="20">
        <v>765485.02378599998</v>
      </c>
      <c r="AA1421" s="21">
        <v>56628.055055382654</v>
      </c>
      <c r="AB1421" s="22">
        <v>8.059100334176364E-2</v>
      </c>
      <c r="AC1421" s="22">
        <v>2.7708759203625661E-2</v>
      </c>
      <c r="AD1421" s="23">
        <v>3.7839029406229588E-2</v>
      </c>
      <c r="AE1421" s="23">
        <v>6.1685112329775138E-2</v>
      </c>
      <c r="AF1421" s="24">
        <v>33.710775440107774</v>
      </c>
      <c r="AG1421" s="27">
        <v>0.65105099728868787</v>
      </c>
      <c r="AH1421" s="27">
        <v>1.6510509972886878</v>
      </c>
      <c r="AI1421" s="27">
        <v>1.0378224711331572</v>
      </c>
      <c r="AJ1421" s="27">
        <v>5.516776755578368</v>
      </c>
      <c r="AK1421" s="27">
        <v>5.3850137730498817</v>
      </c>
      <c r="AL1421" s="27">
        <v>4.4702554930015168</v>
      </c>
      <c r="AM1421" s="27">
        <v>4.9369184703305242</v>
      </c>
      <c r="AN1421" s="23">
        <v>0.38657760394537105</v>
      </c>
      <c r="AO1421" s="23">
        <v>0</v>
      </c>
      <c r="AP1421" s="23">
        <v>0.63019805998564171</v>
      </c>
      <c r="AQ1421" s="24">
        <v>78.400000000000006</v>
      </c>
      <c r="AR1421" s="65" t="s">
        <v>66</v>
      </c>
      <c r="AS1421" s="157">
        <v>0.5</v>
      </c>
    </row>
    <row r="1422" spans="1:45" ht="18" customHeight="1" x14ac:dyDescent="0.25">
      <c r="A1422" s="16">
        <v>1421</v>
      </c>
      <c r="B1422" s="149" t="s">
        <v>1730</v>
      </c>
      <c r="C1422" s="149" t="s">
        <v>691</v>
      </c>
      <c r="D1422" s="4">
        <v>304.79999999999995</v>
      </c>
      <c r="E1422" s="151" t="s">
        <v>848</v>
      </c>
      <c r="F1422" s="151" t="s">
        <v>889</v>
      </c>
      <c r="G1422" s="4" t="s">
        <v>890</v>
      </c>
      <c r="H1422" s="70" t="s">
        <v>704</v>
      </c>
      <c r="I1422" s="20">
        <v>2504563.8091429998</v>
      </c>
      <c r="J1422" s="20">
        <v>2418682.125769</v>
      </c>
      <c r="K1422" s="20">
        <v>85881.683373999913</v>
      </c>
      <c r="L1422" s="20">
        <v>73391.624320000003</v>
      </c>
      <c r="M1422" s="20">
        <v>68077.875071999995</v>
      </c>
      <c r="N1422" s="20">
        <v>74151.54491099999</v>
      </c>
      <c r="O1422" s="153">
        <v>6073.6698390000001</v>
      </c>
      <c r="P1422" s="21">
        <v>119.56042990157481</v>
      </c>
      <c r="Q1422" s="20">
        <v>26153.314590999998</v>
      </c>
      <c r="R1422" s="20">
        <v>986196.08991099999</v>
      </c>
      <c r="S1422" s="20">
        <v>1021411.436231</v>
      </c>
      <c r="T1422" s="20">
        <v>992650.36876600003</v>
      </c>
      <c r="U1422" s="20">
        <v>2041057.7509329999</v>
      </c>
      <c r="V1422" s="20">
        <v>269952.607112</v>
      </c>
      <c r="W1422" s="20">
        <v>1372820.641576</v>
      </c>
      <c r="X1422" s="20">
        <v>398223.28705699998</v>
      </c>
      <c r="Y1422" s="20">
        <v>1804515.980883</v>
      </c>
      <c r="Z1422" s="20">
        <v>236541.77004999999</v>
      </c>
      <c r="AA1422" s="21">
        <v>4656.3340561023624</v>
      </c>
      <c r="AB1422" s="22">
        <v>3.42900760046463E-2</v>
      </c>
      <c r="AC1422" s="22">
        <v>2.425040965946985E-3</v>
      </c>
      <c r="AD1422" s="23">
        <v>2.9757461964139082E-3</v>
      </c>
      <c r="AE1422" s="23">
        <v>2.5676944235752328E-2</v>
      </c>
      <c r="AF1422" s="24">
        <v>1.0892165014342239</v>
      </c>
      <c r="AG1422" s="27">
        <v>-0.25597605011356894</v>
      </c>
      <c r="AH1422" s="27">
        <v>0.74402394988643106</v>
      </c>
      <c r="AI1422" s="27">
        <v>0.72497316218777297</v>
      </c>
      <c r="AJ1422" s="27">
        <v>-7.1272003437818752</v>
      </c>
      <c r="AK1422" s="27">
        <v>92.480902080431832</v>
      </c>
      <c r="AL1422" s="27">
        <v>2.5396205022157674</v>
      </c>
      <c r="AM1422" s="27">
        <v>2.5231077204519803</v>
      </c>
      <c r="AN1422" s="23">
        <v>0.88410824243367292</v>
      </c>
      <c r="AO1422" s="23">
        <v>1.683522056053034</v>
      </c>
      <c r="AP1422" s="23">
        <v>7.6287413445057206</v>
      </c>
      <c r="AQ1422" s="24">
        <v>38</v>
      </c>
      <c r="AR1422" s="65" t="s">
        <v>80</v>
      </c>
      <c r="AS1422" s="157">
        <v>0</v>
      </c>
    </row>
    <row r="1423" spans="1:45" ht="18" customHeight="1" x14ac:dyDescent="0.25">
      <c r="A1423" s="16">
        <v>1422</v>
      </c>
      <c r="B1423" s="149" t="s">
        <v>1731</v>
      </c>
      <c r="C1423" s="149" t="s">
        <v>691</v>
      </c>
      <c r="D1423" s="4">
        <v>5.6493400000000005</v>
      </c>
      <c r="E1423" s="151" t="s">
        <v>844</v>
      </c>
      <c r="F1423" s="151" t="s">
        <v>856</v>
      </c>
      <c r="G1423" s="4" t="s">
        <v>862</v>
      </c>
      <c r="H1423" s="70" t="s">
        <v>704</v>
      </c>
      <c r="I1423" s="20">
        <v>104657.342578</v>
      </c>
      <c r="J1423" s="20">
        <v>96473.549746000004</v>
      </c>
      <c r="K1423" s="20">
        <v>8183.7928319999974</v>
      </c>
      <c r="L1423" s="20">
        <v>3048.0542540000001</v>
      </c>
      <c r="M1423" s="20">
        <v>6.572781</v>
      </c>
      <c r="N1423" s="20">
        <v>3559.0011669999999</v>
      </c>
      <c r="O1423" s="153">
        <v>2841.9427110000001</v>
      </c>
      <c r="P1423" s="21">
        <v>2163.1471388339169</v>
      </c>
      <c r="Q1423" s="20">
        <v>4417.6483349999999</v>
      </c>
      <c r="R1423" s="20">
        <v>35232.110737000003</v>
      </c>
      <c r="S1423" s="20">
        <v>48936.958332000002</v>
      </c>
      <c r="T1423" s="20">
        <v>7748.6485700000003</v>
      </c>
      <c r="U1423" s="20">
        <v>56685.606902</v>
      </c>
      <c r="V1423" s="20">
        <v>7996.8833249999998</v>
      </c>
      <c r="W1423" s="20">
        <v>40164.490879999998</v>
      </c>
      <c r="X1423" s="20">
        <v>0</v>
      </c>
      <c r="Y1423" s="20">
        <v>40164.490879999998</v>
      </c>
      <c r="Z1423" s="20">
        <v>16521.116021999998</v>
      </c>
      <c r="AA1423" s="21">
        <v>12575.061669964985</v>
      </c>
      <c r="AB1423" s="22">
        <v>7.8196069481706015E-2</v>
      </c>
      <c r="AC1423" s="22">
        <v>2.715473793806613E-2</v>
      </c>
      <c r="AD1423" s="23">
        <v>5.0135173041602026E-2</v>
      </c>
      <c r="AE1423" s="23">
        <v>0.17201880957772989</v>
      </c>
      <c r="AF1423" s="24">
        <v>541.47569605620515</v>
      </c>
      <c r="AG1423" s="27">
        <v>0.21841351053620039</v>
      </c>
      <c r="AH1423" s="27">
        <v>1.2184135105362004</v>
      </c>
      <c r="AI1423" s="27">
        <v>1.1084246064517775</v>
      </c>
      <c r="AJ1423" s="27">
        <v>11.930205857206063</v>
      </c>
      <c r="AK1423" s="27">
        <v>21.838214006683717</v>
      </c>
      <c r="AL1423" s="27">
        <v>2.9705101507895497</v>
      </c>
      <c r="AM1423" s="27">
        <v>13.506528478165322</v>
      </c>
      <c r="AN1423" s="23">
        <v>0.70854830838166261</v>
      </c>
      <c r="AO1423" s="23">
        <v>0</v>
      </c>
      <c r="AP1423" s="23">
        <v>2.431100346157959</v>
      </c>
      <c r="AQ1423" s="24">
        <v>64</v>
      </c>
      <c r="AR1423" s="65" t="s">
        <v>73</v>
      </c>
      <c r="AS1423" s="157">
        <v>0.3</v>
      </c>
    </row>
    <row r="1424" spans="1:45" ht="18" customHeight="1" x14ac:dyDescent="0.25">
      <c r="A1424" s="16">
        <v>1423</v>
      </c>
      <c r="B1424" s="149" t="s">
        <v>1732</v>
      </c>
      <c r="C1424" s="149" t="s">
        <v>691</v>
      </c>
      <c r="D1424" s="4">
        <v>27.54</v>
      </c>
      <c r="E1424" s="151" t="s">
        <v>844</v>
      </c>
      <c r="F1424" s="151" t="s">
        <v>856</v>
      </c>
      <c r="G1424" s="4" t="s">
        <v>862</v>
      </c>
      <c r="H1424" s="70" t="s">
        <v>704</v>
      </c>
      <c r="I1424" s="20">
        <v>66705.228489000001</v>
      </c>
      <c r="J1424" s="20">
        <v>50913.484184000001</v>
      </c>
      <c r="K1424" s="20">
        <v>15791.744305000006</v>
      </c>
      <c r="L1424" s="20">
        <v>6423.8890540000002</v>
      </c>
      <c r="M1424" s="20">
        <v>0</v>
      </c>
      <c r="N1424" s="20">
        <v>6602.7374639999998</v>
      </c>
      <c r="O1424" s="153">
        <v>5224.4699710000004</v>
      </c>
      <c r="P1424" s="21">
        <v>1934.9888781481482</v>
      </c>
      <c r="Q1424" s="20">
        <v>1262.196297</v>
      </c>
      <c r="R1424" s="20">
        <v>11045.179910000001</v>
      </c>
      <c r="S1424" s="20">
        <v>27841.195212999999</v>
      </c>
      <c r="T1424" s="20">
        <v>8117.6332329999996</v>
      </c>
      <c r="U1424" s="20">
        <v>39140.406345000003</v>
      </c>
      <c r="V1424" s="20">
        <v>0</v>
      </c>
      <c r="W1424" s="20">
        <v>7412.5363740000003</v>
      </c>
      <c r="X1424" s="20">
        <v>0</v>
      </c>
      <c r="Y1424" s="20">
        <v>7412.5363740000003</v>
      </c>
      <c r="Z1424" s="20">
        <v>31727.869971</v>
      </c>
      <c r="AA1424" s="21">
        <v>11751.062952222223</v>
      </c>
      <c r="AB1424" s="22">
        <v>0.23673922813418047</v>
      </c>
      <c r="AC1424" s="22">
        <v>7.8321746126115727E-2</v>
      </c>
      <c r="AD1424" s="23">
        <v>0.13348021798622439</v>
      </c>
      <c r="AE1424" s="23">
        <v>0.16466500826482477</v>
      </c>
      <c r="AF1424" s="24">
        <v>100</v>
      </c>
      <c r="AG1424" s="27">
        <v>2.7559606871751723</v>
      </c>
      <c r="AH1424" s="27">
        <v>3.7559606871751718</v>
      </c>
      <c r="AI1424" s="27">
        <v>3.5856820897672401</v>
      </c>
      <c r="AJ1424" s="27">
        <v>3.2652769334839644</v>
      </c>
      <c r="AK1424" s="27">
        <v>40.337215617738423</v>
      </c>
      <c r="AL1424" s="27">
        <v>6.0393066507324997</v>
      </c>
      <c r="AM1424" s="27">
        <v>8.2173247514840018</v>
      </c>
      <c r="AN1424" s="23">
        <v>0.1893832248102584</v>
      </c>
      <c r="AO1424" s="23">
        <v>0</v>
      </c>
      <c r="AP1424" s="23">
        <v>0.2336285537218612</v>
      </c>
      <c r="AQ1424" s="24">
        <v>85.6</v>
      </c>
      <c r="AR1424" s="65" t="s">
        <v>64</v>
      </c>
      <c r="AS1424" s="157">
        <v>0.5</v>
      </c>
    </row>
    <row r="1425" spans="1:45" ht="18" customHeight="1" x14ac:dyDescent="0.25">
      <c r="A1425" s="16">
        <v>1424</v>
      </c>
      <c r="B1425" s="149" t="s">
        <v>1733</v>
      </c>
      <c r="C1425" s="149" t="s">
        <v>691</v>
      </c>
      <c r="D1425" s="4">
        <v>269.58232190000001</v>
      </c>
      <c r="E1425" s="151" t="s">
        <v>844</v>
      </c>
      <c r="F1425" s="151" t="s">
        <v>845</v>
      </c>
      <c r="G1425" s="4" t="s">
        <v>904</v>
      </c>
      <c r="H1425" s="70" t="s">
        <v>704</v>
      </c>
      <c r="I1425" s="20">
        <v>655987.51181299996</v>
      </c>
      <c r="J1425" s="20">
        <v>472646.88439899997</v>
      </c>
      <c r="K1425" s="20">
        <v>183340.62741399996</v>
      </c>
      <c r="L1425" s="20">
        <v>111176.665977</v>
      </c>
      <c r="M1425" s="20">
        <v>85355.613423999996</v>
      </c>
      <c r="N1425" s="20">
        <v>105737.66384699999</v>
      </c>
      <c r="O1425" s="153">
        <v>2493.6004819999998</v>
      </c>
      <c r="P1425" s="21">
        <v>93.423651412655929</v>
      </c>
      <c r="Q1425" s="20">
        <v>493409.79152500001</v>
      </c>
      <c r="R1425" s="20">
        <v>275648.44383</v>
      </c>
      <c r="S1425" s="20">
        <v>880837.65473399998</v>
      </c>
      <c r="T1425" s="20">
        <v>816067.67315799999</v>
      </c>
      <c r="U1425" s="20">
        <v>1702980.957282</v>
      </c>
      <c r="V1425" s="20">
        <v>427471.61680100003</v>
      </c>
      <c r="W1425" s="20">
        <v>837357.28304600006</v>
      </c>
      <c r="X1425" s="20">
        <v>524574.44375600002</v>
      </c>
      <c r="Y1425" s="20">
        <v>1409495.0538629999</v>
      </c>
      <c r="Z1425" s="20">
        <v>293485.90341899998</v>
      </c>
      <c r="AA1425" s="21">
        <v>10995.556398655308</v>
      </c>
      <c r="AB1425" s="22">
        <v>0.27948798431739691</v>
      </c>
      <c r="AC1425" s="22">
        <v>3.8012926116661222E-3</v>
      </c>
      <c r="AD1425" s="23">
        <v>1.4642562333637883E-3</v>
      </c>
      <c r="AE1425" s="23">
        <v>8.496491493971246E-3</v>
      </c>
      <c r="AF1425" s="24">
        <v>1.2387898066147462</v>
      </c>
      <c r="AG1425" s="27">
        <v>5.1925710289202009E-2</v>
      </c>
      <c r="AH1425" s="27">
        <v>1.0519257102892021</v>
      </c>
      <c r="AI1425" s="27">
        <v>0.46267927807312892</v>
      </c>
      <c r="AJ1425" s="27">
        <v>15.086980316546946</v>
      </c>
      <c r="AK1425" s="27">
        <v>0.95791954784312783</v>
      </c>
      <c r="AL1425" s="27">
        <v>2.3797976244609802</v>
      </c>
      <c r="AM1425" s="27">
        <v>0.80383959981465081</v>
      </c>
      <c r="AN1425" s="23">
        <v>0.82766342620330235</v>
      </c>
      <c r="AO1425" s="23">
        <v>1.7873922994082707</v>
      </c>
      <c r="AP1425" s="23">
        <v>4.8025988214183872</v>
      </c>
      <c r="AQ1425" s="24">
        <v>52.8</v>
      </c>
      <c r="AR1425" s="65" t="s">
        <v>78</v>
      </c>
      <c r="AS1425" s="157">
        <v>0.2</v>
      </c>
    </row>
    <row r="1426" spans="1:45" ht="18" customHeight="1" x14ac:dyDescent="0.25">
      <c r="A1426" s="16">
        <v>1425</v>
      </c>
      <c r="B1426" s="149" t="s">
        <v>1734</v>
      </c>
      <c r="C1426" s="149" t="s">
        <v>691</v>
      </c>
      <c r="D1426" s="4">
        <v>109.61999999999999</v>
      </c>
      <c r="E1426" s="151" t="s">
        <v>848</v>
      </c>
      <c r="F1426" s="151" t="s">
        <v>894</v>
      </c>
      <c r="G1426" s="4" t="s">
        <v>893</v>
      </c>
      <c r="H1426" s="70" t="s">
        <v>704</v>
      </c>
      <c r="I1426" s="20">
        <v>244498.67185300001</v>
      </c>
      <c r="J1426" s="20">
        <v>203108.048438</v>
      </c>
      <c r="K1426" s="20">
        <v>41390.623414999995</v>
      </c>
      <c r="L1426" s="20">
        <v>31792.516699</v>
      </c>
      <c r="M1426" s="20">
        <v>2871.1486789999999</v>
      </c>
      <c r="N1426" s="20">
        <v>33964.477988999999</v>
      </c>
      <c r="O1426" s="153">
        <v>24856.276744999999</v>
      </c>
      <c r="P1426" s="21">
        <v>3945.4407531746033</v>
      </c>
      <c r="Q1426" s="20">
        <v>31086.442028000001</v>
      </c>
      <c r="R1426" s="20">
        <v>11448.782723</v>
      </c>
      <c r="S1426" s="20">
        <v>94000.443138000002</v>
      </c>
      <c r="T1426" s="20">
        <v>47432.753769000003</v>
      </c>
      <c r="U1426" s="20">
        <v>142289.04402900001</v>
      </c>
      <c r="V1426" s="20">
        <v>22563.122319999999</v>
      </c>
      <c r="W1426" s="20">
        <v>42442.181662000003</v>
      </c>
      <c r="X1426" s="20">
        <v>4069.2100019999998</v>
      </c>
      <c r="Y1426" s="20">
        <v>46567.391664000002</v>
      </c>
      <c r="Z1426" s="20">
        <v>95721.652365000002</v>
      </c>
      <c r="AA1426" s="21">
        <v>15193.913073809525</v>
      </c>
      <c r="AB1426" s="22">
        <v>0.16928772292016903</v>
      </c>
      <c r="AC1426" s="22">
        <v>0.10166221581745173</v>
      </c>
      <c r="AD1426" s="23">
        <v>0.17468862001725183</v>
      </c>
      <c r="AE1426" s="23">
        <v>0.25967245791181653</v>
      </c>
      <c r="AF1426" s="24">
        <v>11.829578258144952</v>
      </c>
      <c r="AG1426" s="27">
        <v>1.2147882002531918</v>
      </c>
      <c r="AH1426" s="27">
        <v>2.2147882002531918</v>
      </c>
      <c r="AI1426" s="27">
        <v>1.4823460681411942</v>
      </c>
      <c r="AJ1426" s="27">
        <v>4.7421822391511856</v>
      </c>
      <c r="AK1426" s="27">
        <v>6.5336537470276488</v>
      </c>
      <c r="AL1426" s="27">
        <v>21.35586618844771</v>
      </c>
      <c r="AM1426" s="27">
        <v>5.1546379331826557</v>
      </c>
      <c r="AN1426" s="23">
        <v>0.32727320632296242</v>
      </c>
      <c r="AO1426" s="23">
        <v>4.2510862500404138E-2</v>
      </c>
      <c r="AP1426" s="23">
        <v>0.48648754501679564</v>
      </c>
      <c r="AQ1426" s="24">
        <v>96</v>
      </c>
      <c r="AR1426" s="65" t="s">
        <v>61</v>
      </c>
      <c r="AS1426" s="157">
        <v>0.5</v>
      </c>
    </row>
    <row r="1427" spans="1:45" ht="18" customHeight="1" x14ac:dyDescent="0.25">
      <c r="A1427" s="16">
        <v>1426</v>
      </c>
      <c r="B1427" s="149" t="s">
        <v>1735</v>
      </c>
      <c r="C1427" s="149" t="s">
        <v>691</v>
      </c>
      <c r="D1427" s="4">
        <v>1.6236712000000002</v>
      </c>
      <c r="E1427" s="151" t="s">
        <v>844</v>
      </c>
      <c r="F1427" s="151" t="s">
        <v>845</v>
      </c>
      <c r="G1427" s="4" t="s">
        <v>904</v>
      </c>
      <c r="H1427" s="70" t="s">
        <v>704</v>
      </c>
      <c r="I1427" s="20">
        <v>38315.955691000003</v>
      </c>
      <c r="J1427" s="20">
        <v>26531.229359000001</v>
      </c>
      <c r="K1427" s="20">
        <v>11784.726332000002</v>
      </c>
      <c r="L1427" s="20">
        <v>3876.5361389999998</v>
      </c>
      <c r="M1427" s="20">
        <v>1950.214457</v>
      </c>
      <c r="N1427" s="20">
        <v>3164.0319319999999</v>
      </c>
      <c r="O1427" s="153">
        <v>663.45254299999999</v>
      </c>
      <c r="P1427" s="21">
        <v>326.89009597509641</v>
      </c>
      <c r="Q1427" s="20">
        <v>54881.308713999999</v>
      </c>
      <c r="R1427" s="20">
        <v>25086.936414</v>
      </c>
      <c r="S1427" s="20">
        <v>125630.356843</v>
      </c>
      <c r="T1427" s="20">
        <v>6309.6120739999997</v>
      </c>
      <c r="U1427" s="20">
        <v>158435.701095</v>
      </c>
      <c r="V1427" s="20">
        <v>46087.143273000001</v>
      </c>
      <c r="W1427" s="20">
        <v>112305.472962</v>
      </c>
      <c r="X1427" s="20">
        <v>0</v>
      </c>
      <c r="Y1427" s="20">
        <v>126002.785091</v>
      </c>
      <c r="Z1427" s="20">
        <v>32432.916003999999</v>
      </c>
      <c r="AA1427" s="21">
        <v>15980.041281264335</v>
      </c>
      <c r="AB1427" s="22">
        <v>0.30756707276306056</v>
      </c>
      <c r="AC1427" s="22">
        <v>1.7315307188222835E-2</v>
      </c>
      <c r="AD1427" s="23">
        <v>4.1875192170367313E-3</v>
      </c>
      <c r="AE1427" s="23">
        <v>2.0456148405471018E-2</v>
      </c>
      <c r="AF1427" s="24">
        <v>1.6224020494993181</v>
      </c>
      <c r="AG1427" s="27">
        <v>0.11864857098735203</v>
      </c>
      <c r="AH1427" s="27">
        <v>1.1186485709873519</v>
      </c>
      <c r="AI1427" s="27">
        <v>0.62996972687999675</v>
      </c>
      <c r="AJ1427" s="27">
        <v>2.8755189188278676</v>
      </c>
      <c r="AK1427" s="27">
        <v>0.4834292399487185</v>
      </c>
      <c r="AL1427" s="27">
        <v>1.5273270142948752</v>
      </c>
      <c r="AM1427" s="27">
        <v>6.0726325551595242</v>
      </c>
      <c r="AN1427" s="23">
        <v>0.79529288045657831</v>
      </c>
      <c r="AO1427" s="23">
        <v>0</v>
      </c>
      <c r="AP1427" s="23">
        <v>3.8850279473933176</v>
      </c>
      <c r="AQ1427" s="24">
        <v>60</v>
      </c>
      <c r="AR1427" s="65" t="s">
        <v>73</v>
      </c>
      <c r="AS1427" s="157">
        <v>0.3</v>
      </c>
    </row>
    <row r="1428" spans="1:45" ht="18" customHeight="1" x14ac:dyDescent="0.25">
      <c r="A1428" s="16">
        <v>1427</v>
      </c>
      <c r="B1428" s="149" t="s">
        <v>1736</v>
      </c>
      <c r="C1428" s="149" t="s">
        <v>691</v>
      </c>
      <c r="D1428" s="4">
        <v>72.071999999999989</v>
      </c>
      <c r="E1428" s="151" t="s">
        <v>844</v>
      </c>
      <c r="F1428" s="151" t="s">
        <v>845</v>
      </c>
      <c r="G1428" s="4" t="s">
        <v>904</v>
      </c>
      <c r="H1428" s="70" t="s">
        <v>704</v>
      </c>
      <c r="I1428" s="20">
        <v>94048.439335000003</v>
      </c>
      <c r="J1428" s="20">
        <v>55208.874240999998</v>
      </c>
      <c r="K1428" s="20">
        <v>38839.565094000005</v>
      </c>
      <c r="L1428" s="20">
        <v>7399.1203299999997</v>
      </c>
      <c r="M1428" s="20">
        <v>0</v>
      </c>
      <c r="N1428" s="20">
        <v>23524.687177</v>
      </c>
      <c r="O1428" s="153">
        <v>19185.468092999999</v>
      </c>
      <c r="P1428" s="21">
        <v>4791.5754478021981</v>
      </c>
      <c r="Q1428" s="20">
        <v>36328.698544999999</v>
      </c>
      <c r="R1428" s="20">
        <v>4765.8332129999999</v>
      </c>
      <c r="S1428" s="20">
        <v>232527.92815299999</v>
      </c>
      <c r="T1428" s="20">
        <v>26726.515983000001</v>
      </c>
      <c r="U1428" s="20">
        <v>295401.88910799997</v>
      </c>
      <c r="V1428" s="20">
        <v>0</v>
      </c>
      <c r="W1428" s="20">
        <v>219507.67185499999</v>
      </c>
      <c r="X1428" s="20">
        <v>0</v>
      </c>
      <c r="Y1428" s="20">
        <v>219669.619855</v>
      </c>
      <c r="Z1428" s="20">
        <v>75732.269253000006</v>
      </c>
      <c r="AA1428" s="21">
        <v>18914.153160089911</v>
      </c>
      <c r="AB1428" s="22">
        <v>0.41297405218659394</v>
      </c>
      <c r="AC1428" s="22">
        <v>0.20399560299625463</v>
      </c>
      <c r="AD1428" s="23">
        <v>6.4947005420082887E-2</v>
      </c>
      <c r="AE1428" s="23">
        <v>0.25333280360194671</v>
      </c>
      <c r="AF1428" s="24">
        <v>100</v>
      </c>
      <c r="AG1428" s="27">
        <v>5.9315723172540288E-2</v>
      </c>
      <c r="AH1428" s="27">
        <v>1.0593157231725403</v>
      </c>
      <c r="AI1428" s="27">
        <v>0.89381490838098432</v>
      </c>
      <c r="AJ1428" s="27">
        <v>7.2232402483080564</v>
      </c>
      <c r="AK1428" s="27">
        <v>1.5197041582046578</v>
      </c>
      <c r="AL1428" s="27">
        <v>19.733892297879709</v>
      </c>
      <c r="AM1428" s="27">
        <v>3.5189187919151759</v>
      </c>
      <c r="AN1428" s="23">
        <v>0.74362970568102227</v>
      </c>
      <c r="AO1428" s="23">
        <v>0</v>
      </c>
      <c r="AP1428" s="23">
        <v>2.9006079181537023</v>
      </c>
      <c r="AQ1428" s="24">
        <v>74</v>
      </c>
      <c r="AR1428" s="65" t="s">
        <v>68</v>
      </c>
      <c r="AS1428" s="157">
        <v>0.3</v>
      </c>
    </row>
    <row r="1429" spans="1:45" ht="18" customHeight="1" x14ac:dyDescent="0.25">
      <c r="A1429" s="16">
        <v>1428</v>
      </c>
      <c r="B1429" s="149" t="s">
        <v>1737</v>
      </c>
      <c r="C1429" s="149" t="s">
        <v>691</v>
      </c>
      <c r="D1429" s="4">
        <v>22.08</v>
      </c>
      <c r="E1429" s="151" t="s">
        <v>844</v>
      </c>
      <c r="F1429" s="151" t="s">
        <v>845</v>
      </c>
      <c r="G1429" s="4" t="s">
        <v>904</v>
      </c>
      <c r="H1429" s="70" t="s">
        <v>704</v>
      </c>
      <c r="I1429" s="20">
        <v>201931.63705399999</v>
      </c>
      <c r="J1429" s="20">
        <v>178646.669096</v>
      </c>
      <c r="K1429" s="20">
        <v>23284.967958000005</v>
      </c>
      <c r="L1429" s="20">
        <v>7397.0983159999996</v>
      </c>
      <c r="M1429" s="20">
        <v>3623.1767220000002</v>
      </c>
      <c r="N1429" s="20">
        <v>5046.1588140000003</v>
      </c>
      <c r="O1429" s="153">
        <v>1187.5780930000001</v>
      </c>
      <c r="P1429" s="21">
        <v>494.82420541666664</v>
      </c>
      <c r="Q1429" s="20">
        <v>48746.893343000003</v>
      </c>
      <c r="R1429" s="20">
        <v>148108.570496</v>
      </c>
      <c r="S1429" s="20">
        <v>213890.61945900001</v>
      </c>
      <c r="T1429" s="20">
        <v>22073.378313000001</v>
      </c>
      <c r="U1429" s="20">
        <v>237424.641733</v>
      </c>
      <c r="V1429" s="20">
        <v>27746.402937999999</v>
      </c>
      <c r="W1429" s="20">
        <v>181556.3585</v>
      </c>
      <c r="X1429" s="20">
        <v>10360.344870999999</v>
      </c>
      <c r="Y1429" s="20">
        <v>191916.70337100001</v>
      </c>
      <c r="Z1429" s="20">
        <v>45507.938362000001</v>
      </c>
      <c r="AA1429" s="21">
        <v>18961.640984166668</v>
      </c>
      <c r="AB1429" s="22">
        <v>0.11531114340331527</v>
      </c>
      <c r="AC1429" s="22">
        <v>5.8810898100252673E-3</v>
      </c>
      <c r="AD1429" s="23">
        <v>5.0019159103776249E-3</v>
      </c>
      <c r="AE1429" s="23">
        <v>2.6096064461396267E-2</v>
      </c>
      <c r="AF1429" s="24">
        <v>1.3927443238856181</v>
      </c>
      <c r="AG1429" s="27">
        <v>0.17809489695729938</v>
      </c>
      <c r="AH1429" s="27">
        <v>1.1780948969572993</v>
      </c>
      <c r="AI1429" s="27">
        <v>0.90960034382932398</v>
      </c>
      <c r="AJ1429" s="27">
        <v>6.2451291931505795</v>
      </c>
      <c r="AK1429" s="27">
        <v>3.6647806012781214</v>
      </c>
      <c r="AL1429" s="27">
        <v>1.3634027820115489</v>
      </c>
      <c r="AM1429" s="27">
        <v>9.1481980778208936</v>
      </c>
      <c r="AN1429" s="23">
        <v>0.80832681043622789</v>
      </c>
      <c r="AO1429" s="23">
        <v>0.22766016752037893</v>
      </c>
      <c r="AP1429" s="23">
        <v>4.2172137494862687</v>
      </c>
      <c r="AQ1429" s="24">
        <v>64.8</v>
      </c>
      <c r="AR1429" s="65" t="s">
        <v>73</v>
      </c>
      <c r="AS1429" s="157">
        <v>0.3</v>
      </c>
    </row>
    <row r="1430" spans="1:45" ht="18" customHeight="1" x14ac:dyDescent="0.25">
      <c r="A1430" s="16">
        <v>1429</v>
      </c>
      <c r="B1430" s="149" t="s">
        <v>1738</v>
      </c>
      <c r="C1430" s="149" t="s">
        <v>691</v>
      </c>
      <c r="D1430" s="4">
        <v>4474.8</v>
      </c>
      <c r="E1430" s="151" t="s">
        <v>848</v>
      </c>
      <c r="F1430" s="151" t="s">
        <v>889</v>
      </c>
      <c r="G1430" s="4" t="s">
        <v>890</v>
      </c>
      <c r="H1430" s="70" t="s">
        <v>704</v>
      </c>
      <c r="I1430" s="20">
        <v>24667549.465643998</v>
      </c>
      <c r="J1430" s="20">
        <v>23516324.886197999</v>
      </c>
      <c r="K1430" s="20">
        <v>1151224.5794460014</v>
      </c>
      <c r="L1430" s="20">
        <v>439367.92994900001</v>
      </c>
      <c r="M1430" s="20">
        <v>192616.41520300001</v>
      </c>
      <c r="N1430" s="20">
        <v>858379.78998699994</v>
      </c>
      <c r="O1430" s="153">
        <v>485989.79953199998</v>
      </c>
      <c r="P1430" s="21">
        <v>716.7991143539823</v>
      </c>
      <c r="Q1430" s="20">
        <v>3460086.6065779999</v>
      </c>
      <c r="R1430" s="20">
        <v>1233256.3546559999</v>
      </c>
      <c r="S1430" s="20">
        <v>6465688.6435190002</v>
      </c>
      <c r="T1430" s="20">
        <v>2914213.6300789998</v>
      </c>
      <c r="U1430" s="20">
        <v>14931422.205456</v>
      </c>
      <c r="V1430" s="20">
        <v>3568436.5611930001</v>
      </c>
      <c r="W1430" s="20">
        <v>5569733.8893839996</v>
      </c>
      <c r="X1430" s="20">
        <v>41049.805907000002</v>
      </c>
      <c r="Y1430" s="20">
        <v>6231951.2600029996</v>
      </c>
      <c r="Z1430" s="20">
        <v>8699470.9454529993</v>
      </c>
      <c r="AA1430" s="21">
        <v>12831.078090638641</v>
      </c>
      <c r="AB1430" s="22">
        <v>4.6669596469214834E-2</v>
      </c>
      <c r="AC1430" s="22">
        <v>1.970158406731352E-2</v>
      </c>
      <c r="AD1430" s="23">
        <v>3.254812521170404E-2</v>
      </c>
      <c r="AE1430" s="23">
        <v>5.5864293654088813E-2</v>
      </c>
      <c r="AF1430" s="24">
        <v>4.4564207525217752</v>
      </c>
      <c r="AG1430" s="27">
        <v>0.16086132155123323</v>
      </c>
      <c r="AH1430" s="27">
        <v>1.1608613215512333</v>
      </c>
      <c r="AI1430" s="27">
        <v>0.53963117388242288</v>
      </c>
      <c r="AJ1430" s="27">
        <v>27.53213747881642</v>
      </c>
      <c r="AK1430" s="27">
        <v>6.7964555689129043</v>
      </c>
      <c r="AL1430" s="27">
        <v>20.001964208426621</v>
      </c>
      <c r="AM1430" s="27">
        <v>8.4645645779150716</v>
      </c>
      <c r="AN1430" s="23">
        <v>0.41737157882561382</v>
      </c>
      <c r="AO1430" s="23">
        <v>4.7186554405881124E-3</v>
      </c>
      <c r="AP1430" s="23">
        <v>0.71635979924276749</v>
      </c>
      <c r="AQ1430" s="24">
        <v>77.599999999999994</v>
      </c>
      <c r="AR1430" s="65" t="s">
        <v>66</v>
      </c>
      <c r="AS1430" s="157">
        <v>0.5</v>
      </c>
    </row>
    <row r="1431" spans="1:45" ht="18" customHeight="1" x14ac:dyDescent="0.25">
      <c r="A1431" s="16">
        <v>1430</v>
      </c>
      <c r="B1431" s="149" t="s">
        <v>1739</v>
      </c>
      <c r="C1431" s="149" t="s">
        <v>691</v>
      </c>
      <c r="D1431" s="4">
        <v>308.24033960000003</v>
      </c>
      <c r="E1431" s="151" t="s">
        <v>869</v>
      </c>
      <c r="F1431" s="151" t="s">
        <v>891</v>
      </c>
      <c r="G1431" s="4" t="s">
        <v>892</v>
      </c>
      <c r="H1431" s="70" t="s">
        <v>704</v>
      </c>
      <c r="I1431" s="20">
        <v>415058.314663</v>
      </c>
      <c r="J1431" s="20">
        <v>246923.04332500001</v>
      </c>
      <c r="K1431" s="20">
        <v>168135.27133799999</v>
      </c>
      <c r="L1431" s="20">
        <v>43545.776393</v>
      </c>
      <c r="M1431" s="20">
        <v>817.91900299999998</v>
      </c>
      <c r="N1431" s="20">
        <v>51248.293816000005</v>
      </c>
      <c r="O1431" s="153">
        <v>40143.793389999999</v>
      </c>
      <c r="P1431" s="21">
        <v>3620.5431699504916</v>
      </c>
      <c r="Q1431" s="20">
        <v>126108.772731</v>
      </c>
      <c r="R1431" s="20">
        <v>176048.15564099999</v>
      </c>
      <c r="S1431" s="20">
        <v>336341.701245</v>
      </c>
      <c r="T1431" s="20">
        <v>35593.316856999998</v>
      </c>
      <c r="U1431" s="20">
        <v>378586.81251100003</v>
      </c>
      <c r="V1431" s="20">
        <v>20770.1531</v>
      </c>
      <c r="W1431" s="20">
        <v>128176.301278</v>
      </c>
      <c r="X1431" s="20">
        <v>0</v>
      </c>
      <c r="Y1431" s="20">
        <v>130559.93113</v>
      </c>
      <c r="Z1431" s="20">
        <v>248026.88138100001</v>
      </c>
      <c r="AA1431" s="21">
        <v>22369.386535647976</v>
      </c>
      <c r="AB1431" s="22">
        <v>0.40508831024024844</v>
      </c>
      <c r="AC1431" s="22">
        <v>9.6718441654624149E-2</v>
      </c>
      <c r="AD1431" s="23">
        <v>0.10603589999277538</v>
      </c>
      <c r="AE1431" s="23">
        <v>0.16185259100336855</v>
      </c>
      <c r="AF1431" s="24">
        <v>62.656930121478062</v>
      </c>
      <c r="AG1431" s="27">
        <v>1.6240552886255677</v>
      </c>
      <c r="AH1431" s="27">
        <v>2.6240552886255677</v>
      </c>
      <c r="AI1431" s="27">
        <v>1.6401856382017796</v>
      </c>
      <c r="AJ1431" s="27">
        <v>1.9938871432466598</v>
      </c>
      <c r="AK1431" s="27">
        <v>1.9580163852018955</v>
      </c>
      <c r="AL1431" s="27">
        <v>2.3576408009033227</v>
      </c>
      <c r="AM1431" s="27">
        <v>11.66113055241639</v>
      </c>
      <c r="AN1431" s="23">
        <v>0.34486127571125186</v>
      </c>
      <c r="AO1431" s="23">
        <v>0</v>
      </c>
      <c r="AP1431" s="23">
        <v>0.52639427792281823</v>
      </c>
      <c r="AQ1431" s="24">
        <v>80.8</v>
      </c>
      <c r="AR1431" s="65" t="s">
        <v>64</v>
      </c>
      <c r="AS1431" s="157">
        <v>0.5</v>
      </c>
    </row>
    <row r="1432" spans="1:45" ht="18" customHeight="1" x14ac:dyDescent="0.25">
      <c r="A1432" s="16">
        <v>1431</v>
      </c>
      <c r="B1432" s="149" t="s">
        <v>1740</v>
      </c>
      <c r="C1432" s="149" t="s">
        <v>691</v>
      </c>
      <c r="D1432" s="4">
        <v>19.25</v>
      </c>
      <c r="E1432" s="151" t="s">
        <v>844</v>
      </c>
      <c r="F1432" s="151" t="s">
        <v>1074</v>
      </c>
      <c r="G1432" s="4" t="s">
        <v>854</v>
      </c>
      <c r="H1432" s="70" t="s">
        <v>704</v>
      </c>
      <c r="I1432" s="20">
        <v>44834.368096999999</v>
      </c>
      <c r="J1432" s="20">
        <v>31283.551409</v>
      </c>
      <c r="K1432" s="20">
        <v>13550.816687999999</v>
      </c>
      <c r="L1432" s="20">
        <v>6547.016721</v>
      </c>
      <c r="M1432" s="20">
        <v>0</v>
      </c>
      <c r="N1432" s="20">
        <v>6102.0232130000004</v>
      </c>
      <c r="O1432" s="153">
        <v>5240.3597259999997</v>
      </c>
      <c r="P1432" s="21">
        <v>2994.4912720000002</v>
      </c>
      <c r="Q1432" s="20">
        <v>1175.012665</v>
      </c>
      <c r="R1432" s="20">
        <v>14181.329706</v>
      </c>
      <c r="S1432" s="20">
        <v>24623.809669999999</v>
      </c>
      <c r="T1432" s="20">
        <v>7714.876628</v>
      </c>
      <c r="U1432" s="20">
        <v>34996.374002999997</v>
      </c>
      <c r="V1432" s="20">
        <v>0</v>
      </c>
      <c r="W1432" s="20">
        <v>11351.003687</v>
      </c>
      <c r="X1432" s="20">
        <v>0</v>
      </c>
      <c r="Y1432" s="20">
        <v>11366.121594</v>
      </c>
      <c r="Z1432" s="20">
        <v>23630.252409000001</v>
      </c>
      <c r="AA1432" s="21">
        <v>13503.001376571428</v>
      </c>
      <c r="AB1432" s="22">
        <v>0.30224172355195356</v>
      </c>
      <c r="AC1432" s="22">
        <v>0.11688264936984018</v>
      </c>
      <c r="AD1432" s="23">
        <v>0.14974007665910702</v>
      </c>
      <c r="AE1432" s="23">
        <v>0.2217648646022975</v>
      </c>
      <c r="AF1432" s="24">
        <v>100</v>
      </c>
      <c r="AG1432" s="27">
        <v>1.1693068162951077</v>
      </c>
      <c r="AH1432" s="27">
        <v>2.1693068162951077</v>
      </c>
      <c r="AI1432" s="27">
        <v>2.0657906253572342</v>
      </c>
      <c r="AJ1432" s="27">
        <v>3.3779118111441173</v>
      </c>
      <c r="AK1432" s="27">
        <v>26.624012098627041</v>
      </c>
      <c r="AL1432" s="27">
        <v>3.1615066447563769</v>
      </c>
      <c r="AM1432" s="27">
        <v>5.8114173769519937</v>
      </c>
      <c r="AN1432" s="23">
        <v>0.3247799784350705</v>
      </c>
      <c r="AO1432" s="23">
        <v>0</v>
      </c>
      <c r="AP1432" s="23">
        <v>0.48099873828139944</v>
      </c>
      <c r="AQ1432" s="24">
        <v>87.6</v>
      </c>
      <c r="AR1432" s="65" t="s">
        <v>64</v>
      </c>
      <c r="AS1432" s="157">
        <v>0.5</v>
      </c>
    </row>
    <row r="1433" spans="1:45" ht="18" customHeight="1" x14ac:dyDescent="0.25">
      <c r="A1433" s="16">
        <v>1432</v>
      </c>
      <c r="B1433" s="149" t="s">
        <v>1741</v>
      </c>
      <c r="C1433" s="149" t="s">
        <v>691</v>
      </c>
      <c r="D1433" s="4">
        <v>186.85260800000003</v>
      </c>
      <c r="E1433" s="151" t="s">
        <v>874</v>
      </c>
      <c r="F1433" s="151" t="s">
        <v>878</v>
      </c>
      <c r="G1433" s="4" t="s">
        <v>873</v>
      </c>
      <c r="H1433" s="70" t="s">
        <v>704</v>
      </c>
      <c r="I1433" s="20">
        <v>91244.765633999996</v>
      </c>
      <c r="J1433" s="20">
        <v>52222.440798000003</v>
      </c>
      <c r="K1433" s="20">
        <v>39022.324836</v>
      </c>
      <c r="L1433" s="20">
        <v>16447.590336000001</v>
      </c>
      <c r="M1433" s="20">
        <v>889.13345500000003</v>
      </c>
      <c r="N1433" s="20">
        <v>14872.680263999999</v>
      </c>
      <c r="O1433" s="153">
        <v>11155.555665</v>
      </c>
      <c r="P1433" s="21">
        <v>764.19116671895745</v>
      </c>
      <c r="Q1433" s="20">
        <v>10043.133946</v>
      </c>
      <c r="R1433" s="20">
        <v>8046.3008470000004</v>
      </c>
      <c r="S1433" s="20">
        <v>22084.756194000001</v>
      </c>
      <c r="T1433" s="20">
        <v>276818.567652</v>
      </c>
      <c r="U1433" s="20">
        <v>313162.12239199999</v>
      </c>
      <c r="V1433" s="20">
        <v>15940</v>
      </c>
      <c r="W1433" s="20">
        <v>61242.014477999997</v>
      </c>
      <c r="X1433" s="20">
        <v>88961.920392</v>
      </c>
      <c r="Y1433" s="20">
        <v>150417.618804</v>
      </c>
      <c r="Z1433" s="20">
        <v>162744.50358799999</v>
      </c>
      <c r="AA1433" s="21">
        <v>11148.517905227205</v>
      </c>
      <c r="AB1433" s="22">
        <v>0.42766644820510497</v>
      </c>
      <c r="AC1433" s="22">
        <v>0.12225967799344285</v>
      </c>
      <c r="AD1433" s="23">
        <v>3.5622301892040631E-2</v>
      </c>
      <c r="AE1433" s="23">
        <v>6.854643578772486E-2</v>
      </c>
      <c r="AF1433" s="24">
        <v>16.72716303763421</v>
      </c>
      <c r="AG1433" s="27">
        <v>-0.63938553651050256</v>
      </c>
      <c r="AH1433" s="27">
        <v>0.36061446348949738</v>
      </c>
      <c r="AI1433" s="27">
        <v>0.19662354921923281</v>
      </c>
      <c r="AJ1433" s="27">
        <v>-2.3302133405822087</v>
      </c>
      <c r="AK1433" s="27">
        <v>5.1998152248879705</v>
      </c>
      <c r="AL1433" s="27">
        <v>11.33996445932293</v>
      </c>
      <c r="AM1433" s="27">
        <v>0.32961938358379034</v>
      </c>
      <c r="AN1433" s="23">
        <v>0.48031868495167201</v>
      </c>
      <c r="AO1433" s="23">
        <v>0.54663548341524226</v>
      </c>
      <c r="AP1433" s="23">
        <v>0.9242562144205716</v>
      </c>
      <c r="AQ1433" s="24">
        <v>70</v>
      </c>
      <c r="AR1433" s="65" t="s">
        <v>68</v>
      </c>
      <c r="AS1433" s="157">
        <v>0.3</v>
      </c>
    </row>
    <row r="1434" spans="1:45" ht="18" customHeight="1" x14ac:dyDescent="0.25">
      <c r="A1434" s="16">
        <v>1433</v>
      </c>
      <c r="B1434" s="149" t="s">
        <v>1742</v>
      </c>
      <c r="C1434" s="149" t="s">
        <v>691</v>
      </c>
      <c r="D1434" s="4">
        <v>19.7639</v>
      </c>
      <c r="E1434" s="151" t="s">
        <v>869</v>
      </c>
      <c r="F1434" s="151" t="s">
        <v>891</v>
      </c>
      <c r="G1434" s="4" t="s">
        <v>892</v>
      </c>
      <c r="H1434" s="70" t="s">
        <v>704</v>
      </c>
      <c r="I1434" s="20">
        <v>256003.53051899999</v>
      </c>
      <c r="J1434" s="20">
        <v>226700.96677100001</v>
      </c>
      <c r="K1434" s="20">
        <v>29302.563747999986</v>
      </c>
      <c r="L1434" s="20">
        <v>3743.319904</v>
      </c>
      <c r="M1434" s="20">
        <v>1469.8506159999999</v>
      </c>
      <c r="N1434" s="20">
        <v>1776.7241899999999</v>
      </c>
      <c r="O1434" s="153">
        <v>202.534941</v>
      </c>
      <c r="P1434" s="21">
        <v>117.84879611311533</v>
      </c>
      <c r="Q1434" s="20">
        <v>40577.460521000001</v>
      </c>
      <c r="R1434" s="20">
        <v>67429.593127</v>
      </c>
      <c r="S1434" s="20">
        <v>118510.98762699999</v>
      </c>
      <c r="T1434" s="20">
        <v>10102.623723000001</v>
      </c>
      <c r="U1434" s="20">
        <v>130936.900444</v>
      </c>
      <c r="V1434" s="20">
        <v>13888.699758000001</v>
      </c>
      <c r="W1434" s="20">
        <v>107914.02712</v>
      </c>
      <c r="X1434" s="20">
        <v>1551.82</v>
      </c>
      <c r="Y1434" s="20">
        <v>109465.84712000001</v>
      </c>
      <c r="Z1434" s="20">
        <v>21471.053324</v>
      </c>
      <c r="AA1434" s="21">
        <v>12493.33953450483</v>
      </c>
      <c r="AB1434" s="22">
        <v>0.11446156109095229</v>
      </c>
      <c r="AC1434" s="22">
        <v>7.9114120258184613E-4</v>
      </c>
      <c r="AD1434" s="23">
        <v>1.5468133147585968E-3</v>
      </c>
      <c r="AE1434" s="23">
        <v>9.4329299053814777E-3</v>
      </c>
      <c r="AF1434" s="24">
        <v>1.2087787497991564</v>
      </c>
      <c r="AG1434" s="27">
        <v>9.8198174878750613E-2</v>
      </c>
      <c r="AH1434" s="27">
        <v>1.0981981748787506</v>
      </c>
      <c r="AI1434" s="27">
        <v>0.72218162166571909</v>
      </c>
      <c r="AJ1434" s="27">
        <v>24.158203699059996</v>
      </c>
      <c r="AK1434" s="27">
        <v>5.5868692584563231</v>
      </c>
      <c r="AL1434" s="27">
        <v>3.7966050015581607</v>
      </c>
      <c r="AM1434" s="27">
        <v>25.34030144428452</v>
      </c>
      <c r="AN1434" s="23">
        <v>0.83601984428230081</v>
      </c>
      <c r="AO1434" s="23">
        <v>7.2274982348695505E-2</v>
      </c>
      <c r="AP1434" s="23">
        <v>5.0982988802715532</v>
      </c>
      <c r="AQ1434" s="24">
        <v>61.6</v>
      </c>
      <c r="AR1434" s="65" t="s">
        <v>73</v>
      </c>
      <c r="AS1434" s="157">
        <v>0.3</v>
      </c>
    </row>
    <row r="1435" spans="1:45" ht="18" customHeight="1" x14ac:dyDescent="0.25">
      <c r="A1435" s="16">
        <v>1434</v>
      </c>
      <c r="B1435" s="149" t="s">
        <v>1743</v>
      </c>
      <c r="C1435" s="149" t="s">
        <v>691</v>
      </c>
      <c r="D1435" s="4">
        <v>53.443449999999999</v>
      </c>
      <c r="E1435" s="151" t="s">
        <v>844</v>
      </c>
      <c r="F1435" s="151" t="s">
        <v>1074</v>
      </c>
      <c r="G1435" s="4" t="s">
        <v>854</v>
      </c>
      <c r="H1435" s="70" t="s">
        <v>704</v>
      </c>
      <c r="I1435" s="20">
        <v>70125.015622999999</v>
      </c>
      <c r="J1435" s="20">
        <v>55447.451204999998</v>
      </c>
      <c r="K1435" s="20">
        <v>14677.564418000002</v>
      </c>
      <c r="L1435" s="20">
        <v>4151.2729939999999</v>
      </c>
      <c r="M1435" s="20">
        <v>0</v>
      </c>
      <c r="N1435" s="20">
        <v>5429.4140960000004</v>
      </c>
      <c r="O1435" s="153">
        <v>4238.2720639999998</v>
      </c>
      <c r="P1435" s="21">
        <v>793.03863504320918</v>
      </c>
      <c r="Q1435" s="20">
        <v>7646.6087280000002</v>
      </c>
      <c r="R1435" s="20">
        <v>10670.502199</v>
      </c>
      <c r="S1435" s="20">
        <v>55514.851568999999</v>
      </c>
      <c r="T1435" s="20">
        <v>14434.435541000001</v>
      </c>
      <c r="U1435" s="20">
        <v>70442.083864999993</v>
      </c>
      <c r="V1435" s="20">
        <v>0</v>
      </c>
      <c r="W1435" s="20">
        <v>11415.414384</v>
      </c>
      <c r="X1435" s="20">
        <v>0</v>
      </c>
      <c r="Y1435" s="20">
        <v>11805.414384</v>
      </c>
      <c r="Z1435" s="20">
        <v>58636.669480999997</v>
      </c>
      <c r="AA1435" s="21">
        <v>10971.722349698606</v>
      </c>
      <c r="AB1435" s="22">
        <v>0.20930568482021089</v>
      </c>
      <c r="AC1435" s="22">
        <v>6.0438803846910048E-2</v>
      </c>
      <c r="AD1435" s="23">
        <v>6.016676156433011E-2</v>
      </c>
      <c r="AE1435" s="23">
        <v>7.2280231832971414E-2</v>
      </c>
      <c r="AF1435" s="24">
        <v>100</v>
      </c>
      <c r="AG1435" s="27">
        <v>3.8631481697949024</v>
      </c>
      <c r="AH1435" s="27">
        <v>4.8631481697949024</v>
      </c>
      <c r="AI1435" s="27">
        <v>4.1932987477084298</v>
      </c>
      <c r="AJ1435" s="27">
        <v>1.5901567026540726</v>
      </c>
      <c r="AK1435" s="27">
        <v>7.2512473407937126</v>
      </c>
      <c r="AL1435" s="27">
        <v>6.5718570986819955</v>
      </c>
      <c r="AM1435" s="27">
        <v>4.8581751204482373</v>
      </c>
      <c r="AN1435" s="23">
        <v>0.16759036269603692</v>
      </c>
      <c r="AO1435" s="23">
        <v>0</v>
      </c>
      <c r="AP1435" s="23">
        <v>0.20133159827273786</v>
      </c>
      <c r="AQ1435" s="24">
        <v>80</v>
      </c>
      <c r="AR1435" s="65" t="s">
        <v>64</v>
      </c>
      <c r="AS1435" s="157">
        <v>0.5</v>
      </c>
    </row>
    <row r="1436" spans="1:45" ht="18" customHeight="1" x14ac:dyDescent="0.25">
      <c r="A1436" s="16">
        <v>1435</v>
      </c>
      <c r="B1436" s="149" t="s">
        <v>1744</v>
      </c>
      <c r="C1436" s="149" t="s">
        <v>691</v>
      </c>
      <c r="D1436" s="4">
        <v>113.964552</v>
      </c>
      <c r="E1436" s="151" t="s">
        <v>844</v>
      </c>
      <c r="F1436" s="151" t="s">
        <v>845</v>
      </c>
      <c r="G1436" s="4" t="s">
        <v>904</v>
      </c>
      <c r="H1436" s="70" t="s">
        <v>704</v>
      </c>
      <c r="I1436" s="20">
        <v>75107.818813000005</v>
      </c>
      <c r="J1436" s="20">
        <v>41307.190253000001</v>
      </c>
      <c r="K1436" s="20">
        <v>33800.628559999997</v>
      </c>
      <c r="L1436" s="20">
        <v>28123.778725</v>
      </c>
      <c r="M1436" s="20">
        <v>0</v>
      </c>
      <c r="N1436" s="20">
        <v>30812.236761</v>
      </c>
      <c r="O1436" s="153">
        <v>24641.869408999999</v>
      </c>
      <c r="P1436" s="21">
        <v>1686.5470711471758</v>
      </c>
      <c r="Q1436" s="20">
        <v>270180.85918700002</v>
      </c>
      <c r="R1436" s="20">
        <v>47425.516534000002</v>
      </c>
      <c r="S1436" s="20">
        <v>343010.746919</v>
      </c>
      <c r="T1436" s="20">
        <v>7113.0013360000003</v>
      </c>
      <c r="U1436" s="20">
        <v>465750.06778799999</v>
      </c>
      <c r="V1436" s="20">
        <v>0</v>
      </c>
      <c r="W1436" s="20">
        <v>269448.66767499998</v>
      </c>
      <c r="X1436" s="20">
        <v>0</v>
      </c>
      <c r="Y1436" s="20">
        <v>269448.66767499998</v>
      </c>
      <c r="Z1436" s="20">
        <v>196301.40011300001</v>
      </c>
      <c r="AA1436" s="21">
        <v>13435.326108081397</v>
      </c>
      <c r="AB1436" s="22">
        <v>0.45002809420088802</v>
      </c>
      <c r="AC1436" s="22">
        <v>0.32808660667343026</v>
      </c>
      <c r="AD1436" s="23">
        <v>5.2907924471234817E-2</v>
      </c>
      <c r="AE1436" s="23">
        <v>0.12553078783347962</v>
      </c>
      <c r="AF1436" s="24">
        <v>100</v>
      </c>
      <c r="AG1436" s="27">
        <v>0.27300962323824945</v>
      </c>
      <c r="AH1436" s="27">
        <v>1.2730096232382495</v>
      </c>
      <c r="AI1436" s="27">
        <v>0.27029225403276058</v>
      </c>
      <c r="AJ1436" s="27">
        <v>1.0210127226539216</v>
      </c>
      <c r="AK1436" s="27">
        <v>0.15288718222785017</v>
      </c>
      <c r="AL1436" s="27">
        <v>1.5837005962634942</v>
      </c>
      <c r="AM1436" s="27">
        <v>10.559230241229917</v>
      </c>
      <c r="AN1436" s="23">
        <v>0.57852630908826308</v>
      </c>
      <c r="AO1436" s="23">
        <v>0</v>
      </c>
      <c r="AP1436" s="23">
        <v>1.372627334903842</v>
      </c>
      <c r="AQ1436" s="24">
        <v>68.400000000000006</v>
      </c>
      <c r="AR1436" s="65" t="s">
        <v>71</v>
      </c>
      <c r="AS1436" s="157">
        <v>0.3</v>
      </c>
    </row>
    <row r="1437" spans="1:45" ht="18" customHeight="1" x14ac:dyDescent="0.25">
      <c r="A1437" s="16">
        <v>1436</v>
      </c>
      <c r="B1437" s="149" t="s">
        <v>1745</v>
      </c>
      <c r="C1437" s="149" t="s">
        <v>691</v>
      </c>
      <c r="D1437" s="4">
        <v>85.577309999999997</v>
      </c>
      <c r="E1437" s="151" t="s">
        <v>844</v>
      </c>
      <c r="F1437" s="151" t="s">
        <v>845</v>
      </c>
      <c r="G1437" s="4" t="s">
        <v>904</v>
      </c>
      <c r="H1437" s="70" t="s">
        <v>704</v>
      </c>
      <c r="I1437" s="20">
        <v>157671.08320600001</v>
      </c>
      <c r="J1437" s="20">
        <v>142565.19831499999</v>
      </c>
      <c r="K1437" s="20">
        <v>15105.884891000005</v>
      </c>
      <c r="L1437" s="20">
        <v>3982.845687</v>
      </c>
      <c r="M1437" s="20">
        <v>407.21699799999999</v>
      </c>
      <c r="N1437" s="20">
        <v>4216.8910160000005</v>
      </c>
      <c r="O1437" s="153">
        <v>2994.0712309999999</v>
      </c>
      <c r="P1437" s="21">
        <v>1228.0346298347074</v>
      </c>
      <c r="Q1437" s="20">
        <v>20397.975136000001</v>
      </c>
      <c r="R1437" s="20">
        <v>35601.423793000002</v>
      </c>
      <c r="S1437" s="20">
        <v>57023.139454999997</v>
      </c>
      <c r="T1437" s="20">
        <v>9360.9770129999997</v>
      </c>
      <c r="U1437" s="20">
        <v>66413.216744999998</v>
      </c>
      <c r="V1437" s="20">
        <v>2346.5479959999998</v>
      </c>
      <c r="W1437" s="20">
        <v>38687.825105999997</v>
      </c>
      <c r="X1437" s="20">
        <v>0</v>
      </c>
      <c r="Y1437" s="20">
        <v>38687.825105999997</v>
      </c>
      <c r="Z1437" s="20">
        <v>27725.391639000001</v>
      </c>
      <c r="AA1437" s="21">
        <v>11371.720454042083</v>
      </c>
      <c r="AB1437" s="22">
        <v>9.5806311365692232E-2</v>
      </c>
      <c r="AC1437" s="22">
        <v>1.8989349030400164E-2</v>
      </c>
      <c r="AD1437" s="23">
        <v>4.5082460656830213E-2</v>
      </c>
      <c r="AE1437" s="23">
        <v>0.10799022318546372</v>
      </c>
      <c r="AF1437" s="24">
        <v>10.355390459412995</v>
      </c>
      <c r="AG1437" s="27">
        <v>0.47392982931357447</v>
      </c>
      <c r="AH1437" s="27">
        <v>1.4739298293135745</v>
      </c>
      <c r="AI1437" s="27">
        <v>0.94668449877064531</v>
      </c>
      <c r="AJ1437" s="27">
        <v>8.5993117000799781</v>
      </c>
      <c r="AK1437" s="27">
        <v>6.9891838461646794</v>
      </c>
      <c r="AL1437" s="27">
        <v>4.4287858857207141</v>
      </c>
      <c r="AM1437" s="27">
        <v>16.843443049484605</v>
      </c>
      <c r="AN1437" s="23">
        <v>0.58253201700115897</v>
      </c>
      <c r="AO1437" s="23">
        <v>0</v>
      </c>
      <c r="AP1437" s="23">
        <v>1.395393277387637</v>
      </c>
      <c r="AQ1437" s="24">
        <v>86.4</v>
      </c>
      <c r="AR1437" s="65" t="s">
        <v>64</v>
      </c>
      <c r="AS1437" s="157">
        <v>0.5</v>
      </c>
    </row>
    <row r="1438" spans="1:45" ht="18" customHeight="1" x14ac:dyDescent="0.25">
      <c r="A1438" s="16">
        <v>1437</v>
      </c>
      <c r="B1438" s="149" t="s">
        <v>1746</v>
      </c>
      <c r="C1438" s="149" t="s">
        <v>691</v>
      </c>
      <c r="D1438" s="4">
        <v>17.311199800000001</v>
      </c>
      <c r="E1438" s="151" t="s">
        <v>844</v>
      </c>
      <c r="F1438" s="151" t="s">
        <v>845</v>
      </c>
      <c r="G1438" s="4" t="s">
        <v>904</v>
      </c>
      <c r="H1438" s="70" t="s">
        <v>704</v>
      </c>
      <c r="I1438" s="20">
        <v>45150.537162000001</v>
      </c>
      <c r="J1438" s="20">
        <v>40755.770321000004</v>
      </c>
      <c r="K1438" s="20">
        <v>4394.7668410000033</v>
      </c>
      <c r="L1438" s="20">
        <v>-113.668328</v>
      </c>
      <c r="M1438" s="20">
        <v>0</v>
      </c>
      <c r="N1438" s="20">
        <v>931.70121099999994</v>
      </c>
      <c r="O1438" s="153">
        <v>740.54507699999999</v>
      </c>
      <c r="P1438" s="21">
        <v>402.11676857891734</v>
      </c>
      <c r="Q1438" s="20">
        <v>253.9205</v>
      </c>
      <c r="R1438" s="20">
        <v>5181.308481</v>
      </c>
      <c r="S1438" s="20">
        <v>20504.126669000001</v>
      </c>
      <c r="T1438" s="20">
        <v>9759.1376240000009</v>
      </c>
      <c r="U1438" s="20">
        <v>34784.673175000004</v>
      </c>
      <c r="V1438" s="20">
        <v>0</v>
      </c>
      <c r="W1438" s="20">
        <v>6666.2985870000002</v>
      </c>
      <c r="X1438" s="20">
        <v>0</v>
      </c>
      <c r="Y1438" s="20">
        <v>6666.2985870000002</v>
      </c>
      <c r="Z1438" s="20">
        <v>28118.374587999999</v>
      </c>
      <c r="AA1438" s="21">
        <v>15268.307464581398</v>
      </c>
      <c r="AB1438" s="22">
        <v>9.7335870561884835E-2</v>
      </c>
      <c r="AC1438" s="22">
        <v>1.6401689183517934E-2</v>
      </c>
      <c r="AD1438" s="23">
        <v>2.1289407356922793E-2</v>
      </c>
      <c r="AE1438" s="23">
        <v>2.6336695767473002E-2</v>
      </c>
      <c r="AF1438" s="24">
        <v>100</v>
      </c>
      <c r="AG1438" s="27">
        <v>2.0757888206485759</v>
      </c>
      <c r="AH1438" s="27">
        <v>3.0757888206485764</v>
      </c>
      <c r="AI1438" s="27">
        <v>3.0376986426155712</v>
      </c>
      <c r="AJ1438" s="27">
        <v>3.2628340874339243</v>
      </c>
      <c r="AK1438" s="27">
        <v>160.50602578759887</v>
      </c>
      <c r="AL1438" s="27">
        <v>8.7141187071891704</v>
      </c>
      <c r="AM1438" s="27">
        <v>4.6264884154276373</v>
      </c>
      <c r="AN1438" s="23">
        <v>0.19164470953808235</v>
      </c>
      <c r="AO1438" s="23">
        <v>0</v>
      </c>
      <c r="AP1438" s="23">
        <v>0.23707979869664864</v>
      </c>
      <c r="AQ1438" s="24">
        <v>89.6</v>
      </c>
      <c r="AR1438" s="65" t="s">
        <v>64</v>
      </c>
      <c r="AS1438" s="157">
        <v>0.5</v>
      </c>
    </row>
    <row r="1439" spans="1:45" ht="18" customHeight="1" x14ac:dyDescent="0.25">
      <c r="A1439" s="16">
        <v>1438</v>
      </c>
      <c r="B1439" s="149" t="s">
        <v>1747</v>
      </c>
      <c r="C1439" s="149" t="s">
        <v>691</v>
      </c>
      <c r="D1439" s="4">
        <v>47.6</v>
      </c>
      <c r="E1439" s="151" t="s">
        <v>829</v>
      </c>
      <c r="F1439" s="151" t="s">
        <v>857</v>
      </c>
      <c r="G1439" s="4" t="s">
        <v>858</v>
      </c>
      <c r="H1439" s="70" t="s">
        <v>704</v>
      </c>
      <c r="I1439" s="20">
        <v>179930.00111400001</v>
      </c>
      <c r="J1439" s="20">
        <v>143620.15222799999</v>
      </c>
      <c r="K1439" s="20">
        <v>36309.848886</v>
      </c>
      <c r="L1439" s="20">
        <v>12406.483423</v>
      </c>
      <c r="M1439" s="20">
        <v>1138.685872</v>
      </c>
      <c r="N1439" s="20">
        <v>12358.238649999999</v>
      </c>
      <c r="O1439" s="153">
        <v>8804.8318920000002</v>
      </c>
      <c r="P1439" s="21">
        <v>2589.6564388235292</v>
      </c>
      <c r="Q1439" s="20">
        <v>2479.4965040000002</v>
      </c>
      <c r="R1439" s="20">
        <v>81465.370207999993</v>
      </c>
      <c r="S1439" s="20">
        <v>87426.776742000002</v>
      </c>
      <c r="T1439" s="20">
        <v>23830.920129999999</v>
      </c>
      <c r="U1439" s="20">
        <v>114266.54620300001</v>
      </c>
      <c r="V1439" s="20">
        <v>20029.811740000001</v>
      </c>
      <c r="W1439" s="20">
        <v>66815.228728999995</v>
      </c>
      <c r="X1439" s="20">
        <v>0</v>
      </c>
      <c r="Y1439" s="20">
        <v>66815.228728999995</v>
      </c>
      <c r="Z1439" s="20">
        <v>47451.317474000003</v>
      </c>
      <c r="AA1439" s="21">
        <v>13956.269845294117</v>
      </c>
      <c r="AB1439" s="22">
        <v>0.20179985917409524</v>
      </c>
      <c r="AC1439" s="22">
        <v>4.8934762615943275E-2</v>
      </c>
      <c r="AD1439" s="23">
        <v>7.7055202809383896E-2</v>
      </c>
      <c r="AE1439" s="23">
        <v>0.18555505643914799</v>
      </c>
      <c r="AF1439" s="24">
        <v>10.853071030286744</v>
      </c>
      <c r="AG1439" s="27">
        <v>0.30848578093775081</v>
      </c>
      <c r="AH1439" s="27">
        <v>1.3084857809377508</v>
      </c>
      <c r="AI1439" s="27">
        <v>1.2713760298949648</v>
      </c>
      <c r="AJ1439" s="27">
        <v>8.7295724222419153</v>
      </c>
      <c r="AK1439" s="27">
        <v>57.923111404395023</v>
      </c>
      <c r="AL1439" s="27">
        <v>2.2086685502637131</v>
      </c>
      <c r="AM1439" s="27">
        <v>7.5502750264137628</v>
      </c>
      <c r="AN1439" s="23">
        <v>0.58473132293943264</v>
      </c>
      <c r="AO1439" s="23">
        <v>0</v>
      </c>
      <c r="AP1439" s="23">
        <v>1.4080795283631493</v>
      </c>
      <c r="AQ1439" s="24">
        <v>75.599999999999994</v>
      </c>
      <c r="AR1439" s="65" t="s">
        <v>66</v>
      </c>
      <c r="AS1439" s="157">
        <v>0.5</v>
      </c>
    </row>
    <row r="1440" spans="1:45" ht="18" customHeight="1" x14ac:dyDescent="0.25">
      <c r="A1440" s="16">
        <v>1439</v>
      </c>
      <c r="B1440" s="149" t="s">
        <v>1748</v>
      </c>
      <c r="C1440" s="149" t="s">
        <v>691</v>
      </c>
      <c r="D1440" s="4">
        <v>259.24549949999999</v>
      </c>
      <c r="E1440" s="151" t="s">
        <v>869</v>
      </c>
      <c r="F1440" s="151" t="s">
        <v>891</v>
      </c>
      <c r="G1440" s="4" t="s">
        <v>892</v>
      </c>
      <c r="H1440" s="70" t="s">
        <v>704</v>
      </c>
      <c r="I1440" s="20">
        <v>113056.45793800001</v>
      </c>
      <c r="J1440" s="20">
        <v>99126.911923000007</v>
      </c>
      <c r="K1440" s="20">
        <v>13929.546014999993</v>
      </c>
      <c r="L1440" s="20">
        <v>-2145.5016129999999</v>
      </c>
      <c r="M1440" s="20">
        <v>152.130831</v>
      </c>
      <c r="N1440" s="20">
        <v>12803.671753000001</v>
      </c>
      <c r="O1440" s="153">
        <v>8157.8359920000003</v>
      </c>
      <c r="P1440" s="21">
        <v>613.61837389967877</v>
      </c>
      <c r="Q1440" s="20">
        <v>66508.751678999994</v>
      </c>
      <c r="R1440" s="20">
        <v>54521.868748000001</v>
      </c>
      <c r="S1440" s="20">
        <v>168459.990024</v>
      </c>
      <c r="T1440" s="20">
        <v>57496.149067999999</v>
      </c>
      <c r="U1440" s="20">
        <v>410987.76547300001</v>
      </c>
      <c r="V1440" s="20">
        <v>4763.3999999999996</v>
      </c>
      <c r="W1440" s="20">
        <v>241819.98400200001</v>
      </c>
      <c r="X1440" s="20">
        <v>0</v>
      </c>
      <c r="Y1440" s="20">
        <v>243157.55807299999</v>
      </c>
      <c r="Z1440" s="20">
        <v>167830.20740000001</v>
      </c>
      <c r="AA1440" s="21">
        <v>12623.899163580272</v>
      </c>
      <c r="AB1440" s="22">
        <v>0.12320876019872244</v>
      </c>
      <c r="AC1440" s="22">
        <v>7.2157187132766407E-2</v>
      </c>
      <c r="AD1440" s="23">
        <v>1.9849340241579361E-2</v>
      </c>
      <c r="AE1440" s="23">
        <v>4.8607673900783126E-2</v>
      </c>
      <c r="AF1440" s="24">
        <v>84.162241597168432</v>
      </c>
      <c r="AG1440" s="27">
        <v>-0.30336613527107537</v>
      </c>
      <c r="AH1440" s="27">
        <v>0.69663386472892463</v>
      </c>
      <c r="AI1440" s="27">
        <v>0.42159972330556766</v>
      </c>
      <c r="AJ1440" s="27">
        <v>-1.5411186916387234</v>
      </c>
      <c r="AK1440" s="27">
        <v>1.4904341070996094</v>
      </c>
      <c r="AL1440" s="27">
        <v>2.073598365832741</v>
      </c>
      <c r="AM1440" s="27">
        <v>1.966330959040222</v>
      </c>
      <c r="AN1440" s="23">
        <v>0.59164184070821035</v>
      </c>
      <c r="AO1440" s="23">
        <v>0</v>
      </c>
      <c r="AP1440" s="23">
        <v>1.4488307071769726</v>
      </c>
      <c r="AQ1440" s="24">
        <v>49.2</v>
      </c>
      <c r="AR1440" s="65" t="s">
        <v>78</v>
      </c>
      <c r="AS1440" s="157">
        <v>0.2</v>
      </c>
    </row>
    <row r="1441" spans="1:45" ht="18" customHeight="1" x14ac:dyDescent="0.25">
      <c r="A1441" s="16">
        <v>1440</v>
      </c>
      <c r="B1441" s="149" t="s">
        <v>1749</v>
      </c>
      <c r="C1441" s="149" t="s">
        <v>691</v>
      </c>
      <c r="D1441" s="4">
        <v>28.6</v>
      </c>
      <c r="E1441" s="151" t="s">
        <v>844</v>
      </c>
      <c r="F1441" s="151" t="s">
        <v>845</v>
      </c>
      <c r="G1441" s="4" t="s">
        <v>904</v>
      </c>
      <c r="H1441" s="70" t="s">
        <v>704</v>
      </c>
      <c r="I1441" s="20">
        <v>155980.73784300001</v>
      </c>
      <c r="J1441" s="20">
        <v>137277.81973799999</v>
      </c>
      <c r="K1441" s="20">
        <v>18702.918104999993</v>
      </c>
      <c r="L1441" s="20">
        <v>3439.7785899999999</v>
      </c>
      <c r="M1441" s="20">
        <v>136.77879899999999</v>
      </c>
      <c r="N1441" s="20">
        <v>5136.8785619999999</v>
      </c>
      <c r="O1441" s="153">
        <v>3961.5376529999999</v>
      </c>
      <c r="P1441" s="21">
        <v>720.27957327272725</v>
      </c>
      <c r="Q1441" s="20">
        <v>43130.980085000003</v>
      </c>
      <c r="R1441" s="20">
        <v>42996.56925</v>
      </c>
      <c r="S1441" s="20">
        <v>161630.04973100001</v>
      </c>
      <c r="T1441" s="20">
        <v>14536.838487000001</v>
      </c>
      <c r="U1441" s="20">
        <v>203869.19871600001</v>
      </c>
      <c r="V1441" s="20">
        <v>8359.0895149999997</v>
      </c>
      <c r="W1441" s="20">
        <v>123755.981757</v>
      </c>
      <c r="X1441" s="20">
        <v>20000</v>
      </c>
      <c r="Y1441" s="20">
        <v>143755.981757</v>
      </c>
      <c r="Z1441" s="20">
        <v>60113.216958999998</v>
      </c>
      <c r="AA1441" s="21">
        <v>10929.675810727273</v>
      </c>
      <c r="AB1441" s="22">
        <v>0.11990530602454981</v>
      </c>
      <c r="AC1441" s="22">
        <v>2.53976081135571E-2</v>
      </c>
      <c r="AD1441" s="23">
        <v>1.9431761531169895E-2</v>
      </c>
      <c r="AE1441" s="23">
        <v>6.5901275183824423E-2</v>
      </c>
      <c r="AF1441" s="24">
        <v>37.556102258216207</v>
      </c>
      <c r="AG1441" s="27">
        <v>0.30603828143327494</v>
      </c>
      <c r="AH1441" s="27">
        <v>1.3060382814332749</v>
      </c>
      <c r="AI1441" s="27">
        <v>0.95752195541285301</v>
      </c>
      <c r="AJ1441" s="27">
        <v>4.1184046548704121</v>
      </c>
      <c r="AK1441" s="27">
        <v>3.1828124347617637</v>
      </c>
      <c r="AL1441" s="27">
        <v>3.6277484590936289</v>
      </c>
      <c r="AM1441" s="27">
        <v>10.730031704107493</v>
      </c>
      <c r="AN1441" s="23">
        <v>0.70513830761290852</v>
      </c>
      <c r="AO1441" s="23">
        <v>0.33270553485169374</v>
      </c>
      <c r="AP1441" s="23">
        <v>2.3914205399296504</v>
      </c>
      <c r="AQ1441" s="24">
        <v>72.8</v>
      </c>
      <c r="AR1441" s="65" t="s">
        <v>68</v>
      </c>
      <c r="AS1441" s="157">
        <v>0.3</v>
      </c>
    </row>
    <row r="1442" spans="1:45" ht="18" customHeight="1" x14ac:dyDescent="0.25">
      <c r="A1442" s="16">
        <v>1441</v>
      </c>
      <c r="B1442" s="149" t="s">
        <v>1750</v>
      </c>
      <c r="C1442" s="149" t="s">
        <v>691</v>
      </c>
      <c r="D1442" s="4">
        <v>85.679999999999993</v>
      </c>
      <c r="E1442" s="151" t="s">
        <v>844</v>
      </c>
      <c r="F1442" s="151" t="s">
        <v>1074</v>
      </c>
      <c r="G1442" s="4" t="s">
        <v>854</v>
      </c>
      <c r="H1442" s="70" t="s">
        <v>704</v>
      </c>
      <c r="I1442" s="20" t="e">
        <v>#N/A</v>
      </c>
      <c r="J1442" s="20" t="e">
        <v>#N/A</v>
      </c>
      <c r="K1442" s="20" t="e">
        <v>#N/A</v>
      </c>
      <c r="L1442" s="20" t="e">
        <v>#N/A</v>
      </c>
      <c r="M1442" s="20" t="e">
        <v>#N/A</v>
      </c>
      <c r="N1442" s="20" t="e">
        <v>#N/A</v>
      </c>
      <c r="O1442" s="153" t="e">
        <v>#N/A</v>
      </c>
      <c r="P1442" s="21" t="e">
        <v>#N/A</v>
      </c>
      <c r="Q1442" s="20">
        <v>33720.365571000002</v>
      </c>
      <c r="R1442" s="20">
        <v>67016.951744999998</v>
      </c>
      <c r="S1442" s="20">
        <v>161690.91278300001</v>
      </c>
      <c r="T1442" s="20">
        <v>66682.397031</v>
      </c>
      <c r="U1442" s="20">
        <v>237898.88464199999</v>
      </c>
      <c r="V1442" s="20">
        <v>28599.843916999998</v>
      </c>
      <c r="W1442" s="20">
        <v>164478.56736099999</v>
      </c>
      <c r="X1442" s="20">
        <v>16230.788342</v>
      </c>
      <c r="Y1442" s="20">
        <v>180709.35570300001</v>
      </c>
      <c r="Z1442" s="20">
        <v>57189.528939000003</v>
      </c>
      <c r="AA1442" s="21">
        <v>10212.415881964285</v>
      </c>
      <c r="AB1442" s="22" t="e">
        <v>#N/A</v>
      </c>
      <c r="AC1442" s="22" t="e">
        <v>#N/A</v>
      </c>
      <c r="AD1442" s="23" t="e">
        <v>#N/A</v>
      </c>
      <c r="AE1442" s="23" t="e">
        <v>#N/A</v>
      </c>
      <c r="AF1442" s="24" t="e">
        <v>#N/A</v>
      </c>
      <c r="AG1442" s="27">
        <v>-1.6948436642700088E-2</v>
      </c>
      <c r="AH1442" s="27">
        <v>0.98305156335729993</v>
      </c>
      <c r="AI1442" s="27">
        <v>0.77803782745218319</v>
      </c>
      <c r="AJ1442" s="27" t="e">
        <v>#N/A</v>
      </c>
      <c r="AK1442" s="27" t="e">
        <v>#N/A</v>
      </c>
      <c r="AL1442" s="27" t="e">
        <v>#N/A</v>
      </c>
      <c r="AM1442" s="27" t="e">
        <v>#N/A</v>
      </c>
      <c r="AN1442" s="23">
        <v>0.75960572902617374</v>
      </c>
      <c r="AO1442" s="23">
        <v>0.28380699479641153</v>
      </c>
      <c r="AP1442" s="23">
        <v>3.159832910946859</v>
      </c>
      <c r="AQ1442" s="24" t="e">
        <v>#N/A</v>
      </c>
      <c r="AR1442" s="65" t="e">
        <v>#N/A</v>
      </c>
      <c r="AS1442" s="157" t="e">
        <v>#N/A</v>
      </c>
    </row>
    <row r="1443" spans="1:45" ht="18" customHeight="1" x14ac:dyDescent="0.25">
      <c r="A1443" s="16">
        <v>1442</v>
      </c>
      <c r="B1443" s="149" t="s">
        <v>1751</v>
      </c>
      <c r="C1443" s="149" t="s">
        <v>691</v>
      </c>
      <c r="D1443" s="4">
        <v>2.5199666999999999</v>
      </c>
      <c r="E1443" s="151" t="s">
        <v>844</v>
      </c>
      <c r="F1443" s="151" t="s">
        <v>845</v>
      </c>
      <c r="G1443" s="4" t="s">
        <v>904</v>
      </c>
      <c r="H1443" s="70" t="s">
        <v>704</v>
      </c>
      <c r="I1443" s="20">
        <v>2757.6699530000001</v>
      </c>
      <c r="J1443" s="20">
        <v>2626.5292989999998</v>
      </c>
      <c r="K1443" s="20">
        <v>131.14065400000013</v>
      </c>
      <c r="L1443" s="20">
        <v>-2372.6269480000001</v>
      </c>
      <c r="M1443" s="20">
        <v>8632.4431690000001</v>
      </c>
      <c r="N1443" s="20">
        <v>-4161.3360589999993</v>
      </c>
      <c r="O1443" s="153">
        <v>-12793.779227999999</v>
      </c>
      <c r="P1443" s="21">
        <v>-1523.0890822485869</v>
      </c>
      <c r="Q1443" s="20">
        <v>5894.9893970000003</v>
      </c>
      <c r="R1443" s="20">
        <v>40552.876878000003</v>
      </c>
      <c r="S1443" s="20">
        <v>83260.199726999999</v>
      </c>
      <c r="T1443" s="20">
        <v>199436.68762899999</v>
      </c>
      <c r="U1443" s="20">
        <v>282696.88735600002</v>
      </c>
      <c r="V1443" s="20">
        <v>74824.204154999999</v>
      </c>
      <c r="W1443" s="20">
        <v>277699.71506999998</v>
      </c>
      <c r="X1443" s="20">
        <v>0</v>
      </c>
      <c r="Y1443" s="20">
        <v>277699.71506999998</v>
      </c>
      <c r="Z1443" s="20">
        <v>4997.172286</v>
      </c>
      <c r="AA1443" s="21">
        <v>594.909323920828</v>
      </c>
      <c r="AB1443" s="22">
        <v>4.7554876484524729E-2</v>
      </c>
      <c r="AC1443" s="22">
        <v>-4.639343883078527</v>
      </c>
      <c r="AD1443" s="23">
        <v>-4.5256172954917614E-2</v>
      </c>
      <c r="AE1443" s="23">
        <v>-2.5602037503975703</v>
      </c>
      <c r="AF1443" s="24">
        <v>-0.48205774165346249</v>
      </c>
      <c r="AG1443" s="27">
        <v>-0.70017902356863226</v>
      </c>
      <c r="AH1443" s="27">
        <v>0.29982097643136774</v>
      </c>
      <c r="AI1443" s="27">
        <v>0.27859304900798509</v>
      </c>
      <c r="AJ1443" s="27">
        <v>-1.4182662141156582E-2</v>
      </c>
      <c r="AK1443" s="27">
        <v>0.44555284532600825</v>
      </c>
      <c r="AL1443" s="27">
        <v>6.8001832799587159E-2</v>
      </c>
      <c r="AM1443" s="27">
        <v>1.3827295197210288E-2</v>
      </c>
      <c r="AN1443" s="23">
        <v>0.98232321433483949</v>
      </c>
      <c r="AO1443" s="23">
        <v>0</v>
      </c>
      <c r="AP1443" s="23">
        <v>55.571371002756734</v>
      </c>
      <c r="AQ1443" s="24">
        <v>28.800000000000004</v>
      </c>
      <c r="AR1443" s="65" t="s">
        <v>80</v>
      </c>
      <c r="AS1443" s="157">
        <v>0</v>
      </c>
    </row>
    <row r="1444" spans="1:45" ht="18" customHeight="1" x14ac:dyDescent="0.25">
      <c r="A1444" s="16">
        <v>1443</v>
      </c>
      <c r="B1444" s="149" t="s">
        <v>1752</v>
      </c>
      <c r="C1444" s="149" t="s">
        <v>691</v>
      </c>
      <c r="D1444" s="4">
        <v>3</v>
      </c>
      <c r="E1444" s="151" t="s">
        <v>844</v>
      </c>
      <c r="F1444" s="151" t="s">
        <v>845</v>
      </c>
      <c r="G1444" s="4" t="s">
        <v>904</v>
      </c>
      <c r="H1444" s="70" t="s">
        <v>704</v>
      </c>
      <c r="I1444" s="20">
        <v>770.70031300000005</v>
      </c>
      <c r="J1444" s="20">
        <v>11972.493025</v>
      </c>
      <c r="K1444" s="20">
        <v>-11201.792712</v>
      </c>
      <c r="L1444" s="20">
        <v>-25796.132573999999</v>
      </c>
      <c r="M1444" s="20">
        <v>14695.810989</v>
      </c>
      <c r="N1444" s="20">
        <v>-25867.089485000004</v>
      </c>
      <c r="O1444" s="153">
        <v>-40562.900474000002</v>
      </c>
      <c r="P1444" s="21">
        <v>-4056.2900473999998</v>
      </c>
      <c r="Q1444" s="20">
        <v>96296.413331000003</v>
      </c>
      <c r="R1444" s="20">
        <v>37677.907831999997</v>
      </c>
      <c r="S1444" s="20">
        <v>239299.82880799999</v>
      </c>
      <c r="T1444" s="20">
        <v>10200.346847000001</v>
      </c>
      <c r="U1444" s="20">
        <v>249537.50335799999</v>
      </c>
      <c r="V1444" s="20">
        <v>98435.898717000004</v>
      </c>
      <c r="W1444" s="20">
        <v>242100.888309</v>
      </c>
      <c r="X1444" s="20">
        <v>0</v>
      </c>
      <c r="Y1444" s="20">
        <v>242100.888309</v>
      </c>
      <c r="Z1444" s="20">
        <v>7436.615049</v>
      </c>
      <c r="AA1444" s="21">
        <v>743.66150489999995</v>
      </c>
      <c r="AB1444" s="22">
        <v>-14.534563595019586</v>
      </c>
      <c r="AC1444" s="22">
        <v>-52.631223563548751</v>
      </c>
      <c r="AD1444" s="23">
        <v>-0.16255232150738591</v>
      </c>
      <c r="AE1444" s="23">
        <v>-5.4544843597161163</v>
      </c>
      <c r="AF1444" s="24">
        <v>-1.7601675405570913</v>
      </c>
      <c r="AG1444" s="27">
        <v>-1.1569802657745484E-2</v>
      </c>
      <c r="AH1444" s="27">
        <v>0.98843019734225457</v>
      </c>
      <c r="AI1444" s="27">
        <v>0.59067695486718252</v>
      </c>
      <c r="AJ1444" s="27">
        <v>-0.27514599840697818</v>
      </c>
      <c r="AK1444" s="27">
        <v>0.12432958415436417</v>
      </c>
      <c r="AL1444" s="27">
        <v>2.045496571721642E-2</v>
      </c>
      <c r="AM1444" s="27">
        <v>7.5556284953846337E-2</v>
      </c>
      <c r="AN1444" s="23">
        <v>0.97019840725772188</v>
      </c>
      <c r="AO1444" s="23">
        <v>0</v>
      </c>
      <c r="AP1444" s="23">
        <v>32.555253527820462</v>
      </c>
      <c r="AQ1444" s="24">
        <v>35.6</v>
      </c>
      <c r="AR1444" s="65" t="s">
        <v>80</v>
      </c>
      <c r="AS1444" s="157">
        <v>0</v>
      </c>
    </row>
    <row r="1445" spans="1:45" ht="18" customHeight="1" x14ac:dyDescent="0.25">
      <c r="A1445" s="16">
        <v>1444</v>
      </c>
      <c r="B1445" s="149" t="s">
        <v>1753</v>
      </c>
      <c r="C1445" s="149" t="s">
        <v>691</v>
      </c>
      <c r="D1445" s="4">
        <v>720</v>
      </c>
      <c r="E1445" s="151" t="s">
        <v>874</v>
      </c>
      <c r="F1445" s="151" t="s">
        <v>878</v>
      </c>
      <c r="G1445" s="4" t="s">
        <v>873</v>
      </c>
      <c r="H1445" s="70" t="s">
        <v>704</v>
      </c>
      <c r="I1445" s="20">
        <v>590924.86366000003</v>
      </c>
      <c r="J1445" s="20">
        <v>458963.377966</v>
      </c>
      <c r="K1445" s="20">
        <v>131961.485694</v>
      </c>
      <c r="L1445" s="20">
        <v>94593.083199999994</v>
      </c>
      <c r="M1445" s="20">
        <v>5374.3752420000001</v>
      </c>
      <c r="N1445" s="20">
        <v>99308.912996999992</v>
      </c>
      <c r="O1445" s="153">
        <v>87410.536798999994</v>
      </c>
      <c r="P1445" s="21">
        <v>5463.1585499374996</v>
      </c>
      <c r="Q1445" s="20">
        <v>35489.411419999997</v>
      </c>
      <c r="R1445" s="20">
        <v>10387.372638999999</v>
      </c>
      <c r="S1445" s="20">
        <v>143072.65053099999</v>
      </c>
      <c r="T1445" s="20">
        <v>513590.35356999998</v>
      </c>
      <c r="U1445" s="20">
        <v>658638.38857399998</v>
      </c>
      <c r="V1445" s="20">
        <v>18094.678658000001</v>
      </c>
      <c r="W1445" s="20">
        <v>156136.32876199999</v>
      </c>
      <c r="X1445" s="20">
        <v>157511.862976</v>
      </c>
      <c r="Y1445" s="20">
        <v>316884.55537299998</v>
      </c>
      <c r="Z1445" s="20">
        <v>341753.833201</v>
      </c>
      <c r="AA1445" s="21">
        <v>21359.6145750625</v>
      </c>
      <c r="AB1445" s="22">
        <v>0.22331347656734676</v>
      </c>
      <c r="AC1445" s="22">
        <v>0.14792157543956946</v>
      </c>
      <c r="AD1445" s="23">
        <v>0.13271400257772731</v>
      </c>
      <c r="AE1445" s="23">
        <v>0.25577046489948257</v>
      </c>
      <c r="AF1445" s="24">
        <v>18.478224635472891</v>
      </c>
      <c r="AG1445" s="27">
        <v>-8.3668409104924457E-2</v>
      </c>
      <c r="AH1445" s="27">
        <v>0.91633159089507554</v>
      </c>
      <c r="AI1445" s="27">
        <v>0.68903399973615431</v>
      </c>
      <c r="AJ1445" s="27">
        <v>-45.23418697329366</v>
      </c>
      <c r="AK1445" s="27">
        <v>12.93240320427946</v>
      </c>
      <c r="AL1445" s="27">
        <v>56.888771029676747</v>
      </c>
      <c r="AM1445" s="27">
        <v>1.1505762511940554</v>
      </c>
      <c r="AN1445" s="23">
        <v>0.48112068909174593</v>
      </c>
      <c r="AO1445" s="23">
        <v>0.46089274698306182</v>
      </c>
      <c r="AP1445" s="23">
        <v>0.9272304348569711</v>
      </c>
      <c r="AQ1445" s="24">
        <v>76.8</v>
      </c>
      <c r="AR1445" s="65" t="s">
        <v>66</v>
      </c>
      <c r="AS1445" s="157">
        <v>0.5</v>
      </c>
    </row>
    <row r="1446" spans="1:45" ht="18" customHeight="1" x14ac:dyDescent="0.25">
      <c r="A1446" s="16">
        <v>1445</v>
      </c>
      <c r="B1446" s="149" t="s">
        <v>1754</v>
      </c>
      <c r="C1446" s="149" t="s">
        <v>691</v>
      </c>
      <c r="D1446" s="4">
        <v>60.199999999999996</v>
      </c>
      <c r="E1446" s="151" t="s">
        <v>848</v>
      </c>
      <c r="F1446" s="151" t="s">
        <v>849</v>
      </c>
      <c r="G1446" s="4" t="s">
        <v>847</v>
      </c>
      <c r="H1446" s="70" t="s">
        <v>704</v>
      </c>
      <c r="I1446" s="20">
        <v>127889.614827</v>
      </c>
      <c r="J1446" s="20">
        <v>114338.734581</v>
      </c>
      <c r="K1446" s="20">
        <v>13550.880245999999</v>
      </c>
      <c r="L1446" s="20">
        <v>1573.60014</v>
      </c>
      <c r="M1446" s="20">
        <v>908.06924100000003</v>
      </c>
      <c r="N1446" s="20">
        <v>1507.576748</v>
      </c>
      <c r="O1446" s="153">
        <v>453.072563</v>
      </c>
      <c r="P1446" s="21">
        <v>52.682856162790699</v>
      </c>
      <c r="Q1446" s="20">
        <v>4450.7089930000002</v>
      </c>
      <c r="R1446" s="20">
        <v>114102.684741</v>
      </c>
      <c r="S1446" s="20">
        <v>126617.05759700001</v>
      </c>
      <c r="T1446" s="20">
        <v>22572.876529000001</v>
      </c>
      <c r="U1446" s="20">
        <v>150329.612781</v>
      </c>
      <c r="V1446" s="20">
        <v>10367.116133</v>
      </c>
      <c r="W1446" s="20">
        <v>63461.950392999999</v>
      </c>
      <c r="X1446" s="20">
        <v>0</v>
      </c>
      <c r="Y1446" s="20">
        <v>63461.950392999999</v>
      </c>
      <c r="Z1446" s="20">
        <v>86867.662387999997</v>
      </c>
      <c r="AA1446" s="21">
        <v>10100.890975348837</v>
      </c>
      <c r="AB1446" s="22">
        <v>0.10595762810241213</v>
      </c>
      <c r="AC1446" s="22">
        <v>3.5426845534947027E-3</v>
      </c>
      <c r="AD1446" s="23">
        <v>3.0138610392087921E-3</v>
      </c>
      <c r="AE1446" s="23">
        <v>5.2156642707423427E-3</v>
      </c>
      <c r="AF1446" s="24">
        <v>1.6602002137411898</v>
      </c>
      <c r="AG1446" s="27">
        <v>0.99516492658829725</v>
      </c>
      <c r="AH1446" s="27">
        <v>1.9951649265882974</v>
      </c>
      <c r="AI1446" s="27">
        <v>1.9250329976854168</v>
      </c>
      <c r="AJ1446" s="27">
        <v>2.0250082770645657</v>
      </c>
      <c r="AK1446" s="27">
        <v>25.690004617428375</v>
      </c>
      <c r="AL1446" s="27">
        <v>1.120829147160689</v>
      </c>
      <c r="AM1446" s="27">
        <v>5.6656321431917043</v>
      </c>
      <c r="AN1446" s="23">
        <v>0.42215202460110962</v>
      </c>
      <c r="AO1446" s="23">
        <v>0</v>
      </c>
      <c r="AP1446" s="23">
        <v>0.73055897497901023</v>
      </c>
      <c r="AQ1446" s="24">
        <v>71.599999999999994</v>
      </c>
      <c r="AR1446" s="65" t="s">
        <v>68</v>
      </c>
      <c r="AS1446" s="157">
        <v>0.3</v>
      </c>
    </row>
    <row r="1447" spans="1:45" ht="18" customHeight="1" x14ac:dyDescent="0.25">
      <c r="A1447" s="16">
        <v>1446</v>
      </c>
      <c r="B1447" s="149" t="s">
        <v>1755</v>
      </c>
      <c r="C1447" s="149" t="s">
        <v>691</v>
      </c>
      <c r="D1447" s="4">
        <v>75.399999999999991</v>
      </c>
      <c r="E1447" s="151" t="s">
        <v>844</v>
      </c>
      <c r="F1447" s="151" t="s">
        <v>879</v>
      </c>
      <c r="G1447" s="4" t="s">
        <v>880</v>
      </c>
      <c r="H1447" s="70" t="s">
        <v>704</v>
      </c>
      <c r="I1447" s="20">
        <v>56533.993604000003</v>
      </c>
      <c r="J1447" s="20">
        <v>41826.299871000003</v>
      </c>
      <c r="K1447" s="20">
        <v>14707.693733</v>
      </c>
      <c r="L1447" s="20">
        <v>1594.0557899999999</v>
      </c>
      <c r="M1447" s="20">
        <v>0</v>
      </c>
      <c r="N1447" s="20">
        <v>1992.786793</v>
      </c>
      <c r="O1447" s="153">
        <v>1992.786793</v>
      </c>
      <c r="P1447" s="21">
        <v>687.16785965517238</v>
      </c>
      <c r="Q1447" s="20">
        <v>835.94666099999995</v>
      </c>
      <c r="R1447" s="20">
        <v>3466.1916449999999</v>
      </c>
      <c r="S1447" s="20">
        <v>16944.84592</v>
      </c>
      <c r="T1447" s="20">
        <v>111.84</v>
      </c>
      <c r="U1447" s="20">
        <v>18194.562752000002</v>
      </c>
      <c r="V1447" s="20">
        <v>0</v>
      </c>
      <c r="W1447" s="20">
        <v>105.178405</v>
      </c>
      <c r="X1447" s="20">
        <v>0</v>
      </c>
      <c r="Y1447" s="20">
        <v>1790.954405</v>
      </c>
      <c r="Z1447" s="20">
        <v>16403.608347000001</v>
      </c>
      <c r="AA1447" s="21">
        <v>5656.4166713793111</v>
      </c>
      <c r="AB1447" s="22">
        <v>0.2601566384292967</v>
      </c>
      <c r="AC1447" s="22">
        <v>3.5249354697259573E-2</v>
      </c>
      <c r="AD1447" s="23">
        <v>0.10952650086526244</v>
      </c>
      <c r="AE1447" s="23">
        <v>0.12148466062129884</v>
      </c>
      <c r="AF1447" s="24">
        <v>100</v>
      </c>
      <c r="AG1447" s="27">
        <v>160.10575093813222</v>
      </c>
      <c r="AH1447" s="27">
        <v>161.10575093813222</v>
      </c>
      <c r="AI1447" s="27">
        <v>153.15785839307983</v>
      </c>
      <c r="AJ1447" s="27">
        <v>3.3571917945316985</v>
      </c>
      <c r="AK1447" s="27">
        <v>50.03465151827433</v>
      </c>
      <c r="AL1447" s="27">
        <v>16.310117672100038</v>
      </c>
      <c r="AM1447" s="27">
        <v>505.48992850500719</v>
      </c>
      <c r="AN1447" s="23">
        <v>9.8433495182682129E-2</v>
      </c>
      <c r="AO1447" s="23">
        <v>0</v>
      </c>
      <c r="AP1447" s="23">
        <v>0.10918051486687326</v>
      </c>
      <c r="AQ1447" s="24">
        <v>84</v>
      </c>
      <c r="AR1447" s="65" t="s">
        <v>64</v>
      </c>
      <c r="AS1447" s="157">
        <v>0.5</v>
      </c>
    </row>
    <row r="1448" spans="1:45" ht="18" customHeight="1" x14ac:dyDescent="0.25">
      <c r="A1448" s="16">
        <v>1447</v>
      </c>
      <c r="B1448" s="149" t="s">
        <v>1756</v>
      </c>
      <c r="C1448" s="149" t="s">
        <v>691</v>
      </c>
      <c r="D1448" s="4">
        <v>3</v>
      </c>
      <c r="E1448" s="151" t="s">
        <v>844</v>
      </c>
      <c r="F1448" s="151" t="s">
        <v>845</v>
      </c>
      <c r="G1448" s="4" t="s">
        <v>904</v>
      </c>
      <c r="H1448" s="70" t="s">
        <v>704</v>
      </c>
      <c r="I1448" s="20">
        <v>14389.840459999999</v>
      </c>
      <c r="J1448" s="20">
        <v>54989.926829000004</v>
      </c>
      <c r="K1448" s="20">
        <v>-40600.086368999997</v>
      </c>
      <c r="L1448" s="20">
        <v>-45251.910698</v>
      </c>
      <c r="M1448" s="20">
        <v>32009.933564999999</v>
      </c>
      <c r="N1448" s="20">
        <v>-46915.846128000005</v>
      </c>
      <c r="O1448" s="153">
        <v>-78938.028940999997</v>
      </c>
      <c r="P1448" s="21">
        <v>-15787.6057882</v>
      </c>
      <c r="Q1448" s="20">
        <v>148098.453416</v>
      </c>
      <c r="R1448" s="20">
        <v>178982.42259900001</v>
      </c>
      <c r="S1448" s="20">
        <v>401845.42353199999</v>
      </c>
      <c r="T1448" s="20">
        <v>9691.7478809999993</v>
      </c>
      <c r="U1448" s="20">
        <v>411537.17141299997</v>
      </c>
      <c r="V1448" s="20">
        <v>280114.67965200002</v>
      </c>
      <c r="W1448" s="20">
        <v>534473.06499600003</v>
      </c>
      <c r="X1448" s="20">
        <v>17336.128553999999</v>
      </c>
      <c r="Y1448" s="20">
        <v>552718.28445899999</v>
      </c>
      <c r="Z1448" s="20">
        <v>-141181.11304600001</v>
      </c>
      <c r="AA1448" s="21">
        <v>-28236.222609199998</v>
      </c>
      <c r="AB1448" s="22">
        <v>-2.8214410355596118</v>
      </c>
      <c r="AC1448" s="22">
        <v>-5.485677840586705</v>
      </c>
      <c r="AD1448" s="23">
        <v>-0.19181263425116316</v>
      </c>
      <c r="AE1448" s="23">
        <v>0.55912598532411484</v>
      </c>
      <c r="AF1448" s="24">
        <v>-1.4656652139790221</v>
      </c>
      <c r="AG1448" s="27">
        <v>-0.24814653936769035</v>
      </c>
      <c r="AH1448" s="27">
        <v>0.75185346063230962</v>
      </c>
      <c r="AI1448" s="27">
        <v>0.47476100618447259</v>
      </c>
      <c r="AJ1448" s="27">
        <v>-0.10849804988733004</v>
      </c>
      <c r="AK1448" s="27">
        <v>0.37130655696002762</v>
      </c>
      <c r="AL1448" s="27">
        <v>8.0398065078377129E-2</v>
      </c>
      <c r="AM1448" s="27">
        <v>1.4847518359624567</v>
      </c>
      <c r="AN1448" s="23">
        <v>1.3430579856523266</v>
      </c>
      <c r="AO1448" s="23">
        <v>-0.12279353930544162</v>
      </c>
      <c r="AP1448" s="23">
        <v>-3.9149591084390432</v>
      </c>
      <c r="AQ1448" s="24">
        <v>32.800000000000004</v>
      </c>
      <c r="AR1448" s="65" t="s">
        <v>80</v>
      </c>
      <c r="AS1448" s="157">
        <v>0</v>
      </c>
    </row>
    <row r="1449" spans="1:45" ht="18" customHeight="1" x14ac:dyDescent="0.25">
      <c r="A1449" s="16">
        <v>1448</v>
      </c>
      <c r="B1449" s="149" t="s">
        <v>1757</v>
      </c>
      <c r="C1449" s="149" t="s">
        <v>691</v>
      </c>
      <c r="D1449" s="4">
        <v>160.98561319999999</v>
      </c>
      <c r="E1449" s="151" t="s">
        <v>848</v>
      </c>
      <c r="F1449" s="151" t="s">
        <v>889</v>
      </c>
      <c r="G1449" s="4" t="s">
        <v>890</v>
      </c>
      <c r="H1449" s="70" t="s">
        <v>704</v>
      </c>
      <c r="I1449" s="20">
        <v>2512157.9742490002</v>
      </c>
      <c r="J1449" s="20">
        <v>2423070.1861760002</v>
      </c>
      <c r="K1449" s="20">
        <v>89087.788073000076</v>
      </c>
      <c r="L1449" s="20">
        <v>48168.234557000003</v>
      </c>
      <c r="M1449" s="20">
        <v>8471.2086569999992</v>
      </c>
      <c r="N1449" s="20">
        <v>48613.687667000006</v>
      </c>
      <c r="O1449" s="153">
        <v>32097.073408</v>
      </c>
      <c r="P1449" s="21">
        <v>2113.4123190382084</v>
      </c>
      <c r="Q1449" s="20">
        <v>359058.788627</v>
      </c>
      <c r="R1449" s="20">
        <v>129416.38832899999</v>
      </c>
      <c r="S1449" s="20">
        <v>526510.63699799997</v>
      </c>
      <c r="T1449" s="20">
        <v>77720.267108999993</v>
      </c>
      <c r="U1449" s="20">
        <v>611006.37944799999</v>
      </c>
      <c r="V1449" s="20">
        <v>275798.62845000002</v>
      </c>
      <c r="W1449" s="20">
        <v>361182.95597299997</v>
      </c>
      <c r="X1449" s="20">
        <v>0</v>
      </c>
      <c r="Y1449" s="20">
        <v>361182.95597299997</v>
      </c>
      <c r="Z1449" s="20">
        <v>249823.42347499999</v>
      </c>
      <c r="AA1449" s="21">
        <v>16449.471702450242</v>
      </c>
      <c r="AB1449" s="22">
        <v>3.5462653617407372E-2</v>
      </c>
      <c r="AC1449" s="22">
        <v>1.2776693877141742E-2</v>
      </c>
      <c r="AD1449" s="23">
        <v>5.2531486556649999E-2</v>
      </c>
      <c r="AE1449" s="23">
        <v>0.12847903916108161</v>
      </c>
      <c r="AF1449" s="24">
        <v>5.7386955787978549</v>
      </c>
      <c r="AG1449" s="27">
        <v>0.45773943175037024</v>
      </c>
      <c r="AH1449" s="27">
        <v>1.4577394317503702</v>
      </c>
      <c r="AI1449" s="27">
        <v>0.46362057124178846</v>
      </c>
      <c r="AJ1449" s="27">
        <v>15.195023354069333</v>
      </c>
      <c r="AK1449" s="27">
        <v>6.7483940316334969</v>
      </c>
      <c r="AL1449" s="27">
        <v>19.411436269281737</v>
      </c>
      <c r="AM1449" s="27">
        <v>32.323074375513727</v>
      </c>
      <c r="AN1449" s="23">
        <v>0.59112796219787855</v>
      </c>
      <c r="AO1449" s="23">
        <v>0</v>
      </c>
      <c r="AP1449" s="23">
        <v>1.4457529680324144</v>
      </c>
      <c r="AQ1449" s="24">
        <v>69.599999999999994</v>
      </c>
      <c r="AR1449" s="65" t="s">
        <v>71</v>
      </c>
      <c r="AS1449" s="157">
        <v>0.3</v>
      </c>
    </row>
    <row r="1450" spans="1:45" ht="18" customHeight="1" x14ac:dyDescent="0.25">
      <c r="A1450" s="16">
        <v>1449</v>
      </c>
      <c r="B1450" s="149" t="s">
        <v>1758</v>
      </c>
      <c r="C1450" s="149" t="s">
        <v>691</v>
      </c>
      <c r="D1450" s="4">
        <v>40</v>
      </c>
      <c r="E1450" s="151" t="s">
        <v>844</v>
      </c>
      <c r="F1450" s="151" t="s">
        <v>845</v>
      </c>
      <c r="G1450" s="4" t="s">
        <v>904</v>
      </c>
      <c r="H1450" s="70" t="s">
        <v>704</v>
      </c>
      <c r="I1450" s="20">
        <v>61629.021232999999</v>
      </c>
      <c r="J1450" s="20">
        <v>56732.305289999997</v>
      </c>
      <c r="K1450" s="20">
        <v>4896.7159429999974</v>
      </c>
      <c r="L1450" s="20">
        <v>862.61651900000004</v>
      </c>
      <c r="M1450" s="20">
        <v>0</v>
      </c>
      <c r="N1450" s="20">
        <v>821.04534999999998</v>
      </c>
      <c r="O1450" s="153">
        <v>621.90146200000004</v>
      </c>
      <c r="P1450" s="21">
        <v>124.3802924</v>
      </c>
      <c r="Q1450" s="20">
        <v>22171.671695000001</v>
      </c>
      <c r="R1450" s="20">
        <v>55471.385683</v>
      </c>
      <c r="S1450" s="20">
        <v>81099.047955000002</v>
      </c>
      <c r="T1450" s="20">
        <v>6842.0247920000002</v>
      </c>
      <c r="U1450" s="20">
        <v>87941.072746999998</v>
      </c>
      <c r="V1450" s="20">
        <v>0</v>
      </c>
      <c r="W1450" s="20">
        <v>31448.359506000001</v>
      </c>
      <c r="X1450" s="20">
        <v>0</v>
      </c>
      <c r="Y1450" s="20">
        <v>31448.359506000001</v>
      </c>
      <c r="Z1450" s="20">
        <v>56492.713240999998</v>
      </c>
      <c r="AA1450" s="21">
        <v>11298.5426482</v>
      </c>
      <c r="AB1450" s="22">
        <v>7.9454708918498804E-2</v>
      </c>
      <c r="AC1450" s="22">
        <v>1.0091048820145717E-2</v>
      </c>
      <c r="AD1450" s="23">
        <v>7.0717975409415896E-3</v>
      </c>
      <c r="AE1450" s="23">
        <v>1.1008525282666907E-2</v>
      </c>
      <c r="AF1450" s="24">
        <v>100</v>
      </c>
      <c r="AG1450" s="27">
        <v>1.578800587023536</v>
      </c>
      <c r="AH1450" s="27">
        <v>2.5788005870235362</v>
      </c>
      <c r="AI1450" s="27">
        <v>1.8737821999509168</v>
      </c>
      <c r="AJ1450" s="27">
        <v>1.2412520985747026</v>
      </c>
      <c r="AK1450" s="27">
        <v>2.5587743707568009</v>
      </c>
      <c r="AL1450" s="27">
        <v>1.1110056198197171</v>
      </c>
      <c r="AM1450" s="27">
        <v>9.0074244257430038</v>
      </c>
      <c r="AN1450" s="23">
        <v>0.35760718539873421</v>
      </c>
      <c r="AO1450" s="23">
        <v>0</v>
      </c>
      <c r="AP1450" s="23">
        <v>0.55667992740656902</v>
      </c>
      <c r="AQ1450" s="24">
        <v>76</v>
      </c>
      <c r="AR1450" s="65" t="s">
        <v>66</v>
      </c>
      <c r="AS1450" s="157">
        <v>0.5</v>
      </c>
    </row>
    <row r="1451" spans="1:45" ht="18" customHeight="1" x14ac:dyDescent="0.25">
      <c r="A1451" s="16">
        <v>1450</v>
      </c>
      <c r="B1451" s="149" t="s">
        <v>1759</v>
      </c>
      <c r="C1451" s="149" t="s">
        <v>691</v>
      </c>
      <c r="D1451" s="4">
        <v>3704.9995450000001</v>
      </c>
      <c r="E1451" s="151" t="s">
        <v>844</v>
      </c>
      <c r="F1451" s="151" t="s">
        <v>845</v>
      </c>
      <c r="G1451" s="4" t="s">
        <v>904</v>
      </c>
      <c r="H1451" s="70" t="s">
        <v>709</v>
      </c>
      <c r="I1451" s="20">
        <v>512526.062332</v>
      </c>
      <c r="J1451" s="20">
        <v>143039.945389</v>
      </c>
      <c r="K1451" s="20">
        <v>369486.116943</v>
      </c>
      <c r="L1451" s="20">
        <v>297919.85770599998</v>
      </c>
      <c r="M1451" s="20">
        <v>46125.614736000003</v>
      </c>
      <c r="N1451" s="20">
        <v>298254.12676900002</v>
      </c>
      <c r="O1451" s="153">
        <v>234930.50119099999</v>
      </c>
      <c r="P1451" s="21">
        <v>4121.5882463529424</v>
      </c>
      <c r="Q1451" s="20">
        <v>21625.695423000001</v>
      </c>
      <c r="R1451" s="20">
        <v>42882.286351000002</v>
      </c>
      <c r="S1451" s="20">
        <v>214359.97871</v>
      </c>
      <c r="T1451" s="20">
        <v>1496164.9674140001</v>
      </c>
      <c r="U1451" s="20">
        <v>1753704.961749</v>
      </c>
      <c r="V1451" s="20">
        <v>273935.21322400001</v>
      </c>
      <c r="W1451" s="20">
        <v>430498.76062999998</v>
      </c>
      <c r="X1451" s="20">
        <v>439824.29247300001</v>
      </c>
      <c r="Y1451" s="20">
        <v>870527.74104800005</v>
      </c>
      <c r="Z1451" s="20">
        <v>883177.22070099995</v>
      </c>
      <c r="AA1451" s="21">
        <v>15494.339108094277</v>
      </c>
      <c r="AB1451" s="22">
        <v>0.72091186009514041</v>
      </c>
      <c r="AC1451" s="22">
        <v>0.45837766790251266</v>
      </c>
      <c r="AD1451" s="23">
        <v>0.13396238609982591</v>
      </c>
      <c r="AE1451" s="23">
        <v>0.26600606954573597</v>
      </c>
      <c r="AF1451" s="24">
        <v>6.4661279524632418</v>
      </c>
      <c r="AG1451" s="27">
        <v>-0.50206597947854348</v>
      </c>
      <c r="AH1451" s="27">
        <v>0.49793402052145652</v>
      </c>
      <c r="AI1451" s="27">
        <v>0.44769997248063859</v>
      </c>
      <c r="AJ1451" s="27">
        <v>-2.3712822741903978</v>
      </c>
      <c r="AK1451" s="27">
        <v>6.6143512424053617</v>
      </c>
      <c r="AL1451" s="27">
        <v>11.951929478220277</v>
      </c>
      <c r="AM1451" s="27">
        <v>0.34255986037279018</v>
      </c>
      <c r="AN1451" s="23">
        <v>0.49639349835664937</v>
      </c>
      <c r="AO1451" s="23">
        <v>0.4980023059515738</v>
      </c>
      <c r="AP1451" s="23">
        <v>0.9856773030865088</v>
      </c>
      <c r="AQ1451" s="24">
        <v>71.599999999999994</v>
      </c>
      <c r="AR1451" s="65" t="s">
        <v>68</v>
      </c>
      <c r="AS1451" s="157">
        <v>0.3</v>
      </c>
    </row>
    <row r="1452" spans="1:45" ht="18" customHeight="1" x14ac:dyDescent="0.25">
      <c r="A1452" s="16">
        <v>1451</v>
      </c>
      <c r="B1452" s="149" t="s">
        <v>1760</v>
      </c>
      <c r="C1452" s="149" t="s">
        <v>691</v>
      </c>
      <c r="D1452" s="4">
        <v>5.5</v>
      </c>
      <c r="E1452" s="151" t="s">
        <v>844</v>
      </c>
      <c r="F1452" s="151" t="s">
        <v>845</v>
      </c>
      <c r="G1452" s="4" t="s">
        <v>904</v>
      </c>
      <c r="H1452" s="70" t="s">
        <v>704</v>
      </c>
      <c r="I1452" s="20">
        <v>1604.7758080000001</v>
      </c>
      <c r="J1452" s="20">
        <v>469.16218300000003</v>
      </c>
      <c r="K1452" s="20">
        <v>1135.6136249999997</v>
      </c>
      <c r="L1452" s="20">
        <v>-3418.9717559999999</v>
      </c>
      <c r="M1452" s="20">
        <v>26.031597999999999</v>
      </c>
      <c r="N1452" s="20">
        <v>-3300.3553889999998</v>
      </c>
      <c r="O1452" s="153">
        <v>-2224.902998</v>
      </c>
      <c r="P1452" s="21">
        <v>-2022.639089090909</v>
      </c>
      <c r="Q1452" s="20">
        <v>10396.072866</v>
      </c>
      <c r="R1452" s="20">
        <v>4055.6841730000001</v>
      </c>
      <c r="S1452" s="20">
        <v>28050.004343000001</v>
      </c>
      <c r="T1452" s="20">
        <v>728.87344399999995</v>
      </c>
      <c r="U1452" s="20">
        <v>37260.165177000003</v>
      </c>
      <c r="V1452" s="20">
        <v>458.2</v>
      </c>
      <c r="W1452" s="20">
        <v>42301.293091</v>
      </c>
      <c r="X1452" s="20">
        <v>0</v>
      </c>
      <c r="Y1452" s="20">
        <v>42411.524938000002</v>
      </c>
      <c r="Z1452" s="20">
        <v>-5151.3597609999997</v>
      </c>
      <c r="AA1452" s="21">
        <v>-4683.0543281818182</v>
      </c>
      <c r="AB1452" s="22">
        <v>0.70764627640747668</v>
      </c>
      <c r="AC1452" s="22">
        <v>-1.386426058336991</v>
      </c>
      <c r="AD1452" s="23">
        <v>-5.9712644520786791E-2</v>
      </c>
      <c r="AE1452" s="23">
        <v>0.43190596293513273</v>
      </c>
      <c r="AF1452" s="24">
        <v>-126.78266578179334</v>
      </c>
      <c r="AG1452" s="27">
        <v>-0.33689960061840513</v>
      </c>
      <c r="AH1452" s="27">
        <v>0.66310039938159493</v>
      </c>
      <c r="AI1452" s="27">
        <v>0.41733786811250079</v>
      </c>
      <c r="AJ1452" s="27">
        <v>-0.11260566229318815</v>
      </c>
      <c r="AK1452" s="27">
        <v>4.5128789404158452E-2</v>
      </c>
      <c r="AL1452" s="27">
        <v>0.39568559570873668</v>
      </c>
      <c r="AM1452" s="27">
        <v>2.2017207804870993</v>
      </c>
      <c r="AN1452" s="23">
        <v>1.1382538090351739</v>
      </c>
      <c r="AO1452" s="23">
        <v>0</v>
      </c>
      <c r="AP1452" s="23">
        <v>-8.2330737719174429</v>
      </c>
      <c r="AQ1452" s="24">
        <v>39.6</v>
      </c>
      <c r="AR1452" s="65" t="s">
        <v>80</v>
      </c>
      <c r="AS1452" s="157">
        <v>0</v>
      </c>
    </row>
    <row r="1453" spans="1:45" ht="18" customHeight="1" x14ac:dyDescent="0.25">
      <c r="A1453" s="16">
        <v>1452</v>
      </c>
      <c r="B1453" s="149" t="s">
        <v>1761</v>
      </c>
      <c r="C1453" s="149" t="s">
        <v>691</v>
      </c>
      <c r="D1453" s="4">
        <v>2962.5</v>
      </c>
      <c r="E1453" s="151" t="s">
        <v>874</v>
      </c>
      <c r="F1453" s="151" t="s">
        <v>878</v>
      </c>
      <c r="G1453" s="4" t="s">
        <v>873</v>
      </c>
      <c r="H1453" s="70" t="s">
        <v>704</v>
      </c>
      <c r="I1453" s="20">
        <v>468566.78301499999</v>
      </c>
      <c r="J1453" s="20">
        <v>200669.54367499999</v>
      </c>
      <c r="K1453" s="20">
        <v>267897.23933999997</v>
      </c>
      <c r="L1453" s="20">
        <v>233925.912213</v>
      </c>
      <c r="M1453" s="20">
        <v>6437.2325840000003</v>
      </c>
      <c r="N1453" s="20">
        <v>236893.95051600001</v>
      </c>
      <c r="O1453" s="153">
        <v>218577.34256399999</v>
      </c>
      <c r="P1453" s="21">
        <v>2914.36456752</v>
      </c>
      <c r="Q1453" s="20">
        <v>63727.141090999998</v>
      </c>
      <c r="R1453" s="20">
        <v>96248.942836000002</v>
      </c>
      <c r="S1453" s="20">
        <v>247645.282408</v>
      </c>
      <c r="T1453" s="20">
        <v>1096347.9532639999</v>
      </c>
      <c r="U1453" s="20">
        <v>1352176.203853</v>
      </c>
      <c r="V1453" s="20">
        <v>31059.473854</v>
      </c>
      <c r="W1453" s="20">
        <v>158012.582586</v>
      </c>
      <c r="X1453" s="20">
        <v>207148.596471</v>
      </c>
      <c r="Y1453" s="20">
        <v>365161.17905699997</v>
      </c>
      <c r="Z1453" s="20">
        <v>987015.02479599998</v>
      </c>
      <c r="AA1453" s="21">
        <v>13160.200330613334</v>
      </c>
      <c r="AB1453" s="22">
        <v>0.57173758160194621</v>
      </c>
      <c r="AC1453" s="22">
        <v>0.46648066078769135</v>
      </c>
      <c r="AD1453" s="23">
        <v>0.16164856469235894</v>
      </c>
      <c r="AE1453" s="23">
        <v>0.22145290301854967</v>
      </c>
      <c r="AF1453" s="24">
        <v>36.80058898365882</v>
      </c>
      <c r="AG1453" s="27">
        <v>0.56725039458940851</v>
      </c>
      <c r="AH1453" s="27">
        <v>1.5672503945894085</v>
      </c>
      <c r="AI1453" s="27">
        <v>1.1639461763552952</v>
      </c>
      <c r="AJ1453" s="27">
        <v>5.2276321470347158</v>
      </c>
      <c r="AK1453" s="27">
        <v>3.1488866476600812</v>
      </c>
      <c r="AL1453" s="27">
        <v>4.8682797878974924</v>
      </c>
      <c r="AM1453" s="27">
        <v>0.427388751554653</v>
      </c>
      <c r="AN1453" s="23">
        <v>0.27005443374648974</v>
      </c>
      <c r="AO1453" s="23">
        <v>0.20987380259364771</v>
      </c>
      <c r="AP1453" s="23">
        <v>0.36996516758442749</v>
      </c>
      <c r="AQ1453" s="24">
        <v>81.599999999999994</v>
      </c>
      <c r="AR1453" s="65" t="s">
        <v>64</v>
      </c>
      <c r="AS1453" s="157">
        <v>0.5</v>
      </c>
    </row>
    <row r="1454" spans="1:45" ht="18" customHeight="1" x14ac:dyDescent="0.25">
      <c r="A1454" s="16">
        <v>1453</v>
      </c>
      <c r="B1454" s="149" t="s">
        <v>1762</v>
      </c>
      <c r="C1454" s="149" t="s">
        <v>691</v>
      </c>
      <c r="D1454" s="4">
        <v>92.855000000000004</v>
      </c>
      <c r="E1454" s="151" t="s">
        <v>848</v>
      </c>
      <c r="F1454" s="151" t="s">
        <v>864</v>
      </c>
      <c r="G1454" s="4" t="s">
        <v>865</v>
      </c>
      <c r="H1454" s="70" t="s">
        <v>709</v>
      </c>
      <c r="I1454" s="20">
        <v>835963.31569700001</v>
      </c>
      <c r="J1454" s="20">
        <v>719486.527519</v>
      </c>
      <c r="K1454" s="20">
        <v>116476.788178</v>
      </c>
      <c r="L1454" s="20">
        <v>57479.467908999999</v>
      </c>
      <c r="M1454" s="20">
        <v>49153.216999999997</v>
      </c>
      <c r="N1454" s="20">
        <v>57191.467280999997</v>
      </c>
      <c r="O1454" s="153">
        <v>6415.3837400000002</v>
      </c>
      <c r="P1454" s="21">
        <v>241.81619826611384</v>
      </c>
      <c r="Q1454" s="20">
        <v>65544.034834000006</v>
      </c>
      <c r="R1454" s="20">
        <v>33904.395083000003</v>
      </c>
      <c r="S1454" s="20">
        <v>156690.21797699999</v>
      </c>
      <c r="T1454" s="20">
        <v>546555.710983</v>
      </c>
      <c r="U1454" s="20">
        <v>722070.452254</v>
      </c>
      <c r="V1454" s="20">
        <v>334989.65923300001</v>
      </c>
      <c r="W1454" s="20">
        <v>423552.43948</v>
      </c>
      <c r="X1454" s="20">
        <v>152055.12604900001</v>
      </c>
      <c r="Y1454" s="20">
        <v>575607.56552900001</v>
      </c>
      <c r="Z1454" s="20">
        <v>146462.88672499999</v>
      </c>
      <c r="AA1454" s="21">
        <v>5520.651591594421</v>
      </c>
      <c r="AB1454" s="22">
        <v>0.13933241565855711</v>
      </c>
      <c r="AC1454" s="22">
        <v>7.6742407466182348E-3</v>
      </c>
      <c r="AD1454" s="23">
        <v>8.8847060836984432E-3</v>
      </c>
      <c r="AE1454" s="23">
        <v>4.3802111807652554E-2</v>
      </c>
      <c r="AF1454" s="24">
        <v>1.1635345715215344</v>
      </c>
      <c r="AG1454" s="27">
        <v>-0.6300570994954714</v>
      </c>
      <c r="AH1454" s="27">
        <v>0.36994290050452855</v>
      </c>
      <c r="AI1454" s="27">
        <v>0.21519456541178505</v>
      </c>
      <c r="AJ1454" s="27">
        <v>-3.1325652278121439</v>
      </c>
      <c r="AK1454" s="27">
        <v>10.977147338292591</v>
      </c>
      <c r="AL1454" s="27">
        <v>24.656488152952189</v>
      </c>
      <c r="AM1454" s="27">
        <v>1.5295116287294668</v>
      </c>
      <c r="AN1454" s="23">
        <v>0.7971626089008288</v>
      </c>
      <c r="AO1454" s="23">
        <v>1.0381819548217703</v>
      </c>
      <c r="AP1454" s="23">
        <v>3.9300574937442403</v>
      </c>
      <c r="AQ1454" s="24">
        <v>46.800000000000004</v>
      </c>
      <c r="AR1454" s="65" t="s">
        <v>78</v>
      </c>
      <c r="AS1454" s="157">
        <v>0.2</v>
      </c>
    </row>
    <row r="1455" spans="1:45" ht="18" customHeight="1" x14ac:dyDescent="0.25">
      <c r="A1455" s="16">
        <v>1454</v>
      </c>
      <c r="B1455" s="149" t="s">
        <v>1763</v>
      </c>
      <c r="C1455" s="149" t="s">
        <v>691</v>
      </c>
      <c r="D1455" s="4">
        <v>40.799999999999997</v>
      </c>
      <c r="E1455" s="151" t="s">
        <v>842</v>
      </c>
      <c r="F1455" s="151" t="s">
        <v>846</v>
      </c>
      <c r="G1455" s="4" t="s">
        <v>847</v>
      </c>
      <c r="H1455" s="70" t="s">
        <v>704</v>
      </c>
      <c r="I1455" s="20">
        <v>4938974.3138420004</v>
      </c>
      <c r="J1455" s="20">
        <v>4711796.591674</v>
      </c>
      <c r="K1455" s="20">
        <v>227177.72216800018</v>
      </c>
      <c r="L1455" s="20">
        <v>44443.607479999999</v>
      </c>
      <c r="M1455" s="20">
        <v>17224.236152000001</v>
      </c>
      <c r="N1455" s="20">
        <v>40332.840250000001</v>
      </c>
      <c r="O1455" s="153">
        <v>18341.321016999998</v>
      </c>
      <c r="P1455" s="21">
        <v>3596.3374543137256</v>
      </c>
      <c r="Q1455" s="20">
        <v>22461.447763</v>
      </c>
      <c r="R1455" s="20">
        <v>15175.741180999999</v>
      </c>
      <c r="S1455" s="20">
        <v>38351.423225999999</v>
      </c>
      <c r="T1455" s="20">
        <v>165814.162874</v>
      </c>
      <c r="U1455" s="20">
        <v>227671.35524199999</v>
      </c>
      <c r="V1455" s="20">
        <v>41400</v>
      </c>
      <c r="W1455" s="20">
        <v>145514.86641399999</v>
      </c>
      <c r="X1455" s="20">
        <v>29865</v>
      </c>
      <c r="Y1455" s="20">
        <v>175379.86641399999</v>
      </c>
      <c r="Z1455" s="20">
        <v>52291.488828000001</v>
      </c>
      <c r="AA1455" s="21">
        <v>10253.233103529412</v>
      </c>
      <c r="AB1455" s="22">
        <v>4.5996943440525795E-2</v>
      </c>
      <c r="AC1455" s="22">
        <v>3.7135890675917258E-3</v>
      </c>
      <c r="AD1455" s="23">
        <v>8.056051231172387E-2</v>
      </c>
      <c r="AE1455" s="23">
        <v>0.35075155494863158</v>
      </c>
      <c r="AF1455" s="24">
        <v>2.3416330276751767</v>
      </c>
      <c r="AG1455" s="27">
        <v>-0.73644326403813953</v>
      </c>
      <c r="AH1455" s="27">
        <v>0.26355673596186052</v>
      </c>
      <c r="AI1455" s="27">
        <v>0.10919829605445196</v>
      </c>
      <c r="AJ1455" s="27">
        <v>-46.088238366673345</v>
      </c>
      <c r="AK1455" s="27">
        <v>209.77261311871388</v>
      </c>
      <c r="AL1455" s="27">
        <v>325.45193377609706</v>
      </c>
      <c r="AM1455" s="27">
        <v>29.786202989156372</v>
      </c>
      <c r="AN1455" s="23">
        <v>0.77032029886931752</v>
      </c>
      <c r="AO1455" s="23">
        <v>0.57112544831595013</v>
      </c>
      <c r="AP1455" s="23">
        <v>3.3538893296931924</v>
      </c>
      <c r="AQ1455" s="24">
        <v>56</v>
      </c>
      <c r="AR1455" s="65" t="s">
        <v>75</v>
      </c>
      <c r="AS1455" s="157">
        <v>0.2</v>
      </c>
    </row>
    <row r="1456" spans="1:45" ht="18" customHeight="1" x14ac:dyDescent="0.25">
      <c r="A1456" s="16">
        <v>1455</v>
      </c>
      <c r="B1456" s="149" t="s">
        <v>1764</v>
      </c>
      <c r="C1456" s="149" t="s">
        <v>691</v>
      </c>
      <c r="D1456" s="4">
        <v>72.5</v>
      </c>
      <c r="E1456" s="151" t="s">
        <v>829</v>
      </c>
      <c r="F1456" s="151" t="s">
        <v>866</v>
      </c>
      <c r="G1456" s="4" t="s">
        <v>867</v>
      </c>
      <c r="H1456" s="70" t="s">
        <v>704</v>
      </c>
      <c r="I1456" s="20" t="e">
        <v>#N/A</v>
      </c>
      <c r="J1456" s="20" t="e">
        <v>#N/A</v>
      </c>
      <c r="K1456" s="20" t="e">
        <v>#N/A</v>
      </c>
      <c r="L1456" s="20" t="e">
        <v>#N/A</v>
      </c>
      <c r="M1456" s="20" t="e">
        <v>#N/A</v>
      </c>
      <c r="N1456" s="20" t="e">
        <v>#N/A</v>
      </c>
      <c r="O1456" s="153" t="e">
        <v>#N/A</v>
      </c>
      <c r="P1456" s="21" t="e">
        <v>#N/A</v>
      </c>
      <c r="Q1456" s="20" t="e">
        <v>#N/A</v>
      </c>
      <c r="R1456" s="20" t="e">
        <v>#N/A</v>
      </c>
      <c r="S1456" s="20" t="e">
        <v>#N/A</v>
      </c>
      <c r="T1456" s="20" t="e">
        <v>#N/A</v>
      </c>
      <c r="U1456" s="20" t="e">
        <v>#N/A</v>
      </c>
      <c r="V1456" s="20" t="e">
        <v>#N/A</v>
      </c>
      <c r="W1456" s="20" t="e">
        <v>#N/A</v>
      </c>
      <c r="X1456" s="20" t="e">
        <v>#N/A</v>
      </c>
      <c r="Y1456" s="20" t="e">
        <v>#N/A</v>
      </c>
      <c r="Z1456" s="20" t="e">
        <v>#N/A</v>
      </c>
      <c r="AA1456" s="21" t="e">
        <v>#N/A</v>
      </c>
      <c r="AB1456" s="22" t="e">
        <v>#N/A</v>
      </c>
      <c r="AC1456" s="22" t="e">
        <v>#N/A</v>
      </c>
      <c r="AD1456" s="23" t="e">
        <v>#N/A</v>
      </c>
      <c r="AE1456" s="23" t="e">
        <v>#N/A</v>
      </c>
      <c r="AF1456" s="24" t="e">
        <v>#N/A</v>
      </c>
      <c r="AG1456" s="27" t="e">
        <v>#N/A</v>
      </c>
      <c r="AH1456" s="27" t="e">
        <v>#N/A</v>
      </c>
      <c r="AI1456" s="27" t="e">
        <v>#N/A</v>
      </c>
      <c r="AJ1456" s="27" t="e">
        <v>#N/A</v>
      </c>
      <c r="AK1456" s="27" t="e">
        <v>#N/A</v>
      </c>
      <c r="AL1456" s="27" t="e">
        <v>#N/A</v>
      </c>
      <c r="AM1456" s="27" t="e">
        <v>#N/A</v>
      </c>
      <c r="AN1456" s="23" t="e">
        <v>#N/A</v>
      </c>
      <c r="AO1456" s="23" t="e">
        <v>#N/A</v>
      </c>
      <c r="AP1456" s="23" t="e">
        <v>#N/A</v>
      </c>
      <c r="AQ1456" s="24" t="e">
        <v>#N/A</v>
      </c>
      <c r="AR1456" s="65" t="e">
        <v>#N/A</v>
      </c>
      <c r="AS1456" s="157" t="e">
        <v>#N/A</v>
      </c>
    </row>
    <row r="1457" spans="1:45" ht="18" customHeight="1" x14ac:dyDescent="0.25">
      <c r="A1457" s="16">
        <v>1456</v>
      </c>
      <c r="B1457" s="149" t="s">
        <v>1765</v>
      </c>
      <c r="C1457" s="149" t="s">
        <v>691</v>
      </c>
      <c r="D1457" s="4">
        <v>46.216815000000004</v>
      </c>
      <c r="E1457" s="151" t="s">
        <v>829</v>
      </c>
      <c r="F1457" s="151" t="s">
        <v>866</v>
      </c>
      <c r="G1457" s="4" t="s">
        <v>867</v>
      </c>
      <c r="H1457" s="70" t="s">
        <v>704</v>
      </c>
      <c r="I1457" s="20">
        <v>741058.98775299999</v>
      </c>
      <c r="J1457" s="20">
        <v>654162.15588600002</v>
      </c>
      <c r="K1457" s="20">
        <v>86896.831867000044</v>
      </c>
      <c r="L1457" s="20">
        <v>22043.224639</v>
      </c>
      <c r="M1457" s="20">
        <v>10633.660183</v>
      </c>
      <c r="N1457" s="20">
        <v>24294.422092000001</v>
      </c>
      <c r="O1457" s="153">
        <v>13058.239534</v>
      </c>
      <c r="P1457" s="21">
        <v>4379.4171618489936</v>
      </c>
      <c r="Q1457" s="20">
        <v>100403.339383</v>
      </c>
      <c r="R1457" s="20">
        <v>83419.281881000003</v>
      </c>
      <c r="S1457" s="20">
        <v>220211.97236799999</v>
      </c>
      <c r="T1457" s="20">
        <v>159527.53246799999</v>
      </c>
      <c r="U1457" s="20">
        <v>388424.58502900001</v>
      </c>
      <c r="V1457" s="20">
        <v>124057.789706</v>
      </c>
      <c r="W1457" s="20">
        <v>240854.09961899999</v>
      </c>
      <c r="X1457" s="20">
        <v>65739.489117999998</v>
      </c>
      <c r="Y1457" s="20">
        <v>308172.76662399998</v>
      </c>
      <c r="Z1457" s="20">
        <v>80251.818404999998</v>
      </c>
      <c r="AA1457" s="21">
        <v>26914.515534605747</v>
      </c>
      <c r="AB1457" s="22">
        <v>0.117260344052346</v>
      </c>
      <c r="AC1457" s="22">
        <v>1.7621052776911197E-2</v>
      </c>
      <c r="AD1457" s="23">
        <v>3.3618468133331636E-2</v>
      </c>
      <c r="AE1457" s="23">
        <v>0.16271580873220964</v>
      </c>
      <c r="AF1457" s="24">
        <v>2.2846716628051946</v>
      </c>
      <c r="AG1457" s="27">
        <v>-8.570386505213394E-2</v>
      </c>
      <c r="AH1457" s="27">
        <v>0.9142961349478661</v>
      </c>
      <c r="AI1457" s="27">
        <v>0.49743240067128497</v>
      </c>
      <c r="AJ1457" s="27">
        <v>-35.900320676353729</v>
      </c>
      <c r="AK1457" s="27">
        <v>6.5153426161516776</v>
      </c>
      <c r="AL1457" s="27">
        <v>8.8835455190101236</v>
      </c>
      <c r="AM1457" s="27">
        <v>4.6453359886429055</v>
      </c>
      <c r="AN1457" s="23">
        <v>0.79339150636150291</v>
      </c>
      <c r="AO1457" s="23">
        <v>0.81916510335302473</v>
      </c>
      <c r="AP1457" s="23">
        <v>3.8400720724952397</v>
      </c>
      <c r="AQ1457" s="24">
        <v>55.199999999999996</v>
      </c>
      <c r="AR1457" s="65" t="s">
        <v>77</v>
      </c>
      <c r="AS1457" s="157">
        <v>0.2</v>
      </c>
    </row>
    <row r="1458" spans="1:45" ht="18" customHeight="1" x14ac:dyDescent="0.25">
      <c r="A1458" s="16">
        <v>1457</v>
      </c>
      <c r="B1458" s="149" t="s">
        <v>1766</v>
      </c>
      <c r="C1458" s="149" t="s">
        <v>691</v>
      </c>
      <c r="D1458" s="4">
        <v>70.755840000000006</v>
      </c>
      <c r="E1458" s="151" t="s">
        <v>829</v>
      </c>
      <c r="F1458" s="151" t="s">
        <v>830</v>
      </c>
      <c r="G1458" s="4" t="s">
        <v>900</v>
      </c>
      <c r="H1458" s="70" t="s">
        <v>704</v>
      </c>
      <c r="I1458" s="20">
        <v>117629.49331000001</v>
      </c>
      <c r="J1458" s="20">
        <v>107510.111691</v>
      </c>
      <c r="K1458" s="20">
        <v>10119.381619000003</v>
      </c>
      <c r="L1458" s="20">
        <v>4676.2762650000004</v>
      </c>
      <c r="M1458" s="20">
        <v>103.153492</v>
      </c>
      <c r="N1458" s="20">
        <v>4743.5438360000007</v>
      </c>
      <c r="O1458" s="153">
        <v>3685.325366</v>
      </c>
      <c r="P1458" s="21">
        <v>1875.0637852084012</v>
      </c>
      <c r="Q1458" s="20">
        <v>11597.545400999999</v>
      </c>
      <c r="R1458" s="20">
        <v>4355.6596769999996</v>
      </c>
      <c r="S1458" s="20">
        <v>22810.763561</v>
      </c>
      <c r="T1458" s="20">
        <v>15096.824461</v>
      </c>
      <c r="U1458" s="20">
        <v>38051.588022000004</v>
      </c>
      <c r="V1458" s="20">
        <v>1500</v>
      </c>
      <c r="W1458" s="20">
        <v>7074.3953359999996</v>
      </c>
      <c r="X1458" s="20">
        <v>0</v>
      </c>
      <c r="Y1458" s="20">
        <v>7074.3953359999996</v>
      </c>
      <c r="Z1458" s="20">
        <v>30977.192685999999</v>
      </c>
      <c r="AA1458" s="21">
        <v>15760.945480910126</v>
      </c>
      <c r="AB1458" s="22">
        <v>8.6027588271008273E-2</v>
      </c>
      <c r="AC1458" s="22">
        <v>3.1329943386627687E-2</v>
      </c>
      <c r="AD1458" s="23">
        <v>9.6850763859560415E-2</v>
      </c>
      <c r="AE1458" s="23">
        <v>0.1189689912625803</v>
      </c>
      <c r="AF1458" s="24">
        <v>45.985295737734219</v>
      </c>
      <c r="AG1458" s="27">
        <v>2.2244117663203209</v>
      </c>
      <c r="AH1458" s="27">
        <v>3.2244117663203209</v>
      </c>
      <c r="AI1458" s="27">
        <v>1.5850426258960206</v>
      </c>
      <c r="AJ1458" s="27">
        <v>7.4750089492138843</v>
      </c>
      <c r="AK1458" s="27">
        <v>9.2700746557741365</v>
      </c>
      <c r="AL1458" s="27">
        <v>27.00612583006448</v>
      </c>
      <c r="AM1458" s="27">
        <v>7.7916712626470011</v>
      </c>
      <c r="AN1458" s="23">
        <v>0.18591590269267735</v>
      </c>
      <c r="AO1458" s="23">
        <v>0</v>
      </c>
      <c r="AP1458" s="23">
        <v>0.22837432067229385</v>
      </c>
      <c r="AQ1458" s="24">
        <v>92</v>
      </c>
      <c r="AR1458" s="65" t="s">
        <v>61</v>
      </c>
      <c r="AS1458" s="157">
        <v>0.5</v>
      </c>
    </row>
    <row r="1459" spans="1:45" ht="18" customHeight="1" x14ac:dyDescent="0.25">
      <c r="A1459" s="16">
        <v>1458</v>
      </c>
      <c r="B1459" s="149" t="s">
        <v>943</v>
      </c>
      <c r="C1459" s="149" t="s">
        <v>691</v>
      </c>
      <c r="D1459" s="4">
        <v>65376.959999999999</v>
      </c>
      <c r="E1459" s="151" t="s">
        <v>844</v>
      </c>
      <c r="F1459" s="151" t="s">
        <v>845</v>
      </c>
      <c r="G1459" s="4" t="s">
        <v>904</v>
      </c>
      <c r="H1459" s="70" t="s">
        <v>706</v>
      </c>
      <c r="I1459" s="20">
        <v>7070076.3441610001</v>
      </c>
      <c r="J1459" s="20">
        <v>6467375.9483230002</v>
      </c>
      <c r="K1459" s="20">
        <v>602700.39583799988</v>
      </c>
      <c r="L1459" s="20">
        <v>-54010.913134000002</v>
      </c>
      <c r="M1459" s="20">
        <v>20403.475064999999</v>
      </c>
      <c r="N1459" s="20">
        <v>7146628.320696</v>
      </c>
      <c r="O1459" s="153">
        <v>7010370.6926450003</v>
      </c>
      <c r="P1459" s="21">
        <v>5275.7154520206204</v>
      </c>
      <c r="Q1459" s="20">
        <v>2305795.6639820002</v>
      </c>
      <c r="R1459" s="20">
        <v>1190392.761311</v>
      </c>
      <c r="S1459" s="20">
        <v>16407545.885321001</v>
      </c>
      <c r="T1459" s="20">
        <v>2456335.1370890001</v>
      </c>
      <c r="U1459" s="20">
        <v>26405981.212071002</v>
      </c>
      <c r="V1459" s="20">
        <v>384022.42681799998</v>
      </c>
      <c r="W1459" s="20">
        <v>1398652.891088</v>
      </c>
      <c r="X1459" s="20">
        <v>115683.33778</v>
      </c>
      <c r="Y1459" s="20">
        <v>1556403.2513900001</v>
      </c>
      <c r="Z1459" s="20">
        <v>24849577.960680999</v>
      </c>
      <c r="AA1459" s="21">
        <v>18700.766075166317</v>
      </c>
      <c r="AB1459" s="22">
        <v>8.5246660219695528E-2</v>
      </c>
      <c r="AC1459" s="22">
        <v>0.99155516169704316</v>
      </c>
      <c r="AD1459" s="23">
        <v>0.26548419603662898</v>
      </c>
      <c r="AE1459" s="23">
        <v>0.28211226378723103</v>
      </c>
      <c r="AF1459" s="24">
        <v>350.26525128336027</v>
      </c>
      <c r="AG1459" s="27">
        <v>10.730963407624111</v>
      </c>
      <c r="AH1459" s="27">
        <v>11.730963407624111</v>
      </c>
      <c r="AI1459" s="27">
        <v>10.082380203975678</v>
      </c>
      <c r="AJ1459" s="27">
        <v>0.47105914785837955</v>
      </c>
      <c r="AK1459" s="27">
        <v>2.8048348122721976</v>
      </c>
      <c r="AL1459" s="27">
        <v>5.9392803568249217</v>
      </c>
      <c r="AM1459" s="27">
        <v>2.8783028168296854</v>
      </c>
      <c r="AN1459" s="23">
        <v>5.8941314806303026E-2</v>
      </c>
      <c r="AO1459" s="23">
        <v>4.6553441657256108E-3</v>
      </c>
      <c r="AP1459" s="23">
        <v>6.2632985310763292E-2</v>
      </c>
      <c r="AQ1459" s="24">
        <v>92.800000000000011</v>
      </c>
      <c r="AR1459" s="65" t="s">
        <v>61</v>
      </c>
      <c r="AS1459" s="157">
        <v>0.5</v>
      </c>
    </row>
    <row r="1460" spans="1:45" ht="18" customHeight="1" x14ac:dyDescent="0.25">
      <c r="A1460" s="16">
        <v>1459</v>
      </c>
      <c r="B1460" s="149" t="s">
        <v>1767</v>
      </c>
      <c r="C1460" s="149" t="s">
        <v>691</v>
      </c>
      <c r="D1460" s="4">
        <v>429.24</v>
      </c>
      <c r="E1460" s="151" t="s">
        <v>871</v>
      </c>
      <c r="F1460" s="151" t="s">
        <v>881</v>
      </c>
      <c r="G1460" s="4" t="s">
        <v>880</v>
      </c>
      <c r="H1460" s="70" t="s">
        <v>704</v>
      </c>
      <c r="I1460" s="20">
        <v>1102597.4380119999</v>
      </c>
      <c r="J1460" s="20">
        <v>939917.54957300005</v>
      </c>
      <c r="K1460" s="20">
        <v>162679.88843900009</v>
      </c>
      <c r="L1460" s="20">
        <v>15042.496993999999</v>
      </c>
      <c r="M1460" s="20">
        <v>5791.7670740000003</v>
      </c>
      <c r="N1460" s="20">
        <v>26901.550350999998</v>
      </c>
      <c r="O1460" s="153">
        <v>7382.603752</v>
      </c>
      <c r="P1460" s="21">
        <v>168.55259707762556</v>
      </c>
      <c r="Q1460" s="20">
        <v>189440.754564</v>
      </c>
      <c r="R1460" s="20">
        <v>504024.20763800002</v>
      </c>
      <c r="S1460" s="20">
        <v>986331.140503</v>
      </c>
      <c r="T1460" s="20">
        <v>143957.151507</v>
      </c>
      <c r="U1460" s="20">
        <v>1241950.4188310001</v>
      </c>
      <c r="V1460" s="20">
        <v>80446.595912000004</v>
      </c>
      <c r="W1460" s="20">
        <v>563433.70546099998</v>
      </c>
      <c r="X1460" s="20">
        <v>0</v>
      </c>
      <c r="Y1460" s="20">
        <v>589399.35695000004</v>
      </c>
      <c r="Z1460" s="20">
        <v>652551.06188099994</v>
      </c>
      <c r="AA1460" s="21">
        <v>14898.426070342466</v>
      </c>
      <c r="AB1460" s="22">
        <v>0.14754241469335755</v>
      </c>
      <c r="AC1460" s="22">
        <v>6.6956474752117578E-3</v>
      </c>
      <c r="AD1460" s="23">
        <v>5.9443627056778641E-3</v>
      </c>
      <c r="AE1460" s="23">
        <v>1.1313449909528001E-2</v>
      </c>
      <c r="AF1460" s="24">
        <v>4.6447914785393518</v>
      </c>
      <c r="AG1460" s="27">
        <v>0.7505717725850044</v>
      </c>
      <c r="AH1460" s="27">
        <v>1.7505717725850043</v>
      </c>
      <c r="AI1460" s="27">
        <v>1.4143463165502077</v>
      </c>
      <c r="AJ1460" s="27">
        <v>2.6072455083642101</v>
      </c>
      <c r="AK1460" s="27">
        <v>4.9615382483892168</v>
      </c>
      <c r="AL1460" s="27">
        <v>2.1875882572765373</v>
      </c>
      <c r="AM1460" s="27">
        <v>7.6592057182958744</v>
      </c>
      <c r="AN1460" s="23">
        <v>0.47457559336771177</v>
      </c>
      <c r="AO1460" s="23">
        <v>0</v>
      </c>
      <c r="AP1460" s="23">
        <v>0.90322335121337016</v>
      </c>
      <c r="AQ1460" s="24">
        <v>66</v>
      </c>
      <c r="AR1460" s="65" t="s">
        <v>71</v>
      </c>
      <c r="AS1460" s="157">
        <v>0.3</v>
      </c>
    </row>
    <row r="1461" spans="1:45" ht="18" customHeight="1" x14ac:dyDescent="0.25">
      <c r="A1461" s="16">
        <v>1460</v>
      </c>
      <c r="B1461" s="149" t="s">
        <v>1768</v>
      </c>
      <c r="C1461" s="149" t="s">
        <v>691</v>
      </c>
      <c r="D1461" s="4">
        <v>101.8582</v>
      </c>
      <c r="E1461" s="151" t="s">
        <v>844</v>
      </c>
      <c r="F1461" s="151" t="s">
        <v>879</v>
      </c>
      <c r="G1461" s="4" t="s">
        <v>880</v>
      </c>
      <c r="H1461" s="70" t="s">
        <v>704</v>
      </c>
      <c r="I1461" s="20">
        <v>391285.13386</v>
      </c>
      <c r="J1461" s="20">
        <v>328947.56558200001</v>
      </c>
      <c r="K1461" s="20">
        <v>62337.568277999977</v>
      </c>
      <c r="L1461" s="20">
        <v>35315.325538999998</v>
      </c>
      <c r="M1461" s="20">
        <v>1354.5811180000001</v>
      </c>
      <c r="N1461" s="20">
        <v>37243.009238999999</v>
      </c>
      <c r="O1461" s="153">
        <v>35531.796083000001</v>
      </c>
      <c r="P1461" s="21">
        <v>3488.3589227965936</v>
      </c>
      <c r="Q1461" s="20">
        <v>90428.581428000005</v>
      </c>
      <c r="R1461" s="20">
        <v>124918.868911</v>
      </c>
      <c r="S1461" s="20">
        <v>302243.05343799997</v>
      </c>
      <c r="T1461" s="20">
        <v>62884.074005000002</v>
      </c>
      <c r="U1461" s="20">
        <v>365941.82338100002</v>
      </c>
      <c r="V1461" s="20">
        <v>31792.954663</v>
      </c>
      <c r="W1461" s="20">
        <v>170575.57827500001</v>
      </c>
      <c r="X1461" s="20">
        <v>10238.957555000001</v>
      </c>
      <c r="Y1461" s="20">
        <v>208343.298385</v>
      </c>
      <c r="Z1461" s="20">
        <v>157598.52499599999</v>
      </c>
      <c r="AA1461" s="21">
        <v>15472.345377789909</v>
      </c>
      <c r="AB1461" s="22">
        <v>0.15931494167193191</v>
      </c>
      <c r="AC1461" s="22">
        <v>9.080793776262687E-2</v>
      </c>
      <c r="AD1461" s="23">
        <v>9.7096843849974759E-2</v>
      </c>
      <c r="AE1461" s="23">
        <v>0.22545766899723099</v>
      </c>
      <c r="AF1461" s="24">
        <v>27.49411515051105</v>
      </c>
      <c r="AG1461" s="27">
        <v>0.77190109214067659</v>
      </c>
      <c r="AH1461" s="27">
        <v>1.7719010921406766</v>
      </c>
      <c r="AI1461" s="27">
        <v>1.241763177074007</v>
      </c>
      <c r="AJ1461" s="27">
        <v>2.9717675787099433</v>
      </c>
      <c r="AK1461" s="27">
        <v>3.6376504019794984</v>
      </c>
      <c r="AL1461" s="27">
        <v>3.1323140953091397</v>
      </c>
      <c r="AM1461" s="27">
        <v>6.2223248103945741</v>
      </c>
      <c r="AN1461" s="23">
        <v>0.56933448180391111</v>
      </c>
      <c r="AO1461" s="23">
        <v>6.4968612842410012E-2</v>
      </c>
      <c r="AP1461" s="23">
        <v>1.3219876162564843</v>
      </c>
      <c r="AQ1461" s="24">
        <v>76.800000000000011</v>
      </c>
      <c r="AR1461" s="65" t="s">
        <v>66</v>
      </c>
      <c r="AS1461" s="157">
        <v>0.5</v>
      </c>
    </row>
    <row r="1462" spans="1:45" ht="18" customHeight="1" x14ac:dyDescent="0.25">
      <c r="A1462" s="16">
        <v>1461</v>
      </c>
      <c r="B1462" s="149" t="s">
        <v>1769</v>
      </c>
      <c r="C1462" s="149" t="s">
        <v>691</v>
      </c>
      <c r="D1462" s="4">
        <v>20242.392075</v>
      </c>
      <c r="E1462" s="151" t="s">
        <v>871</v>
      </c>
      <c r="F1462" s="151" t="s">
        <v>872</v>
      </c>
      <c r="G1462" s="4" t="s">
        <v>873</v>
      </c>
      <c r="H1462" s="70" t="s">
        <v>709</v>
      </c>
      <c r="I1462" s="20">
        <v>15059.454107</v>
      </c>
      <c r="J1462" s="20">
        <v>17701.953270999998</v>
      </c>
      <c r="K1462" s="20">
        <v>-2642.4991640000003</v>
      </c>
      <c r="L1462" s="20">
        <v>-13240.085604</v>
      </c>
      <c r="M1462" s="20">
        <v>0</v>
      </c>
      <c r="N1462" s="20">
        <v>41488.634071</v>
      </c>
      <c r="O1462" s="153">
        <v>32579.508223000001</v>
      </c>
      <c r="P1462" s="21">
        <v>195.55051766748767</v>
      </c>
      <c r="Q1462" s="20">
        <v>0</v>
      </c>
      <c r="R1462" s="20">
        <v>240.86363600000001</v>
      </c>
      <c r="S1462" s="20">
        <v>1016171.522791</v>
      </c>
      <c r="T1462" s="20">
        <v>807115.81913199998</v>
      </c>
      <c r="U1462" s="20">
        <v>1826207.8620500001</v>
      </c>
      <c r="V1462" s="20">
        <v>0</v>
      </c>
      <c r="W1462" s="20">
        <v>7915.0371100000002</v>
      </c>
      <c r="X1462" s="20">
        <v>0</v>
      </c>
      <c r="Y1462" s="20">
        <v>7964.0371100000002</v>
      </c>
      <c r="Z1462" s="20">
        <v>1818243.82494</v>
      </c>
      <c r="AA1462" s="21">
        <v>10913.563175324969</v>
      </c>
      <c r="AB1462" s="22">
        <v>-0.17547111238060764</v>
      </c>
      <c r="AC1462" s="22">
        <v>2.163392377407376</v>
      </c>
      <c r="AD1462" s="23">
        <v>1.7839978076990667E-2</v>
      </c>
      <c r="AE1462" s="23">
        <v>1.7918118448209272E-2</v>
      </c>
      <c r="AF1462" s="24">
        <v>100</v>
      </c>
      <c r="AG1462" s="27">
        <v>127.38493473481641</v>
      </c>
      <c r="AH1462" s="27">
        <v>128.38493473481643</v>
      </c>
      <c r="AI1462" s="27">
        <v>128.38493473481643</v>
      </c>
      <c r="AJ1462" s="27">
        <v>1.4936134129430859E-2</v>
      </c>
      <c r="AK1462" s="27">
        <v>100</v>
      </c>
      <c r="AL1462" s="27">
        <v>62.522738413697276</v>
      </c>
      <c r="AM1462" s="27">
        <v>1.8658355777483648E-2</v>
      </c>
      <c r="AN1462" s="23">
        <v>4.360969676836246E-3</v>
      </c>
      <c r="AO1462" s="23">
        <v>0</v>
      </c>
      <c r="AP1462" s="23">
        <v>4.3800710337970235E-3</v>
      </c>
      <c r="AQ1462" s="24">
        <v>77.599999999999994</v>
      </c>
      <c r="AR1462" s="65" t="s">
        <v>66</v>
      </c>
      <c r="AS1462" s="157">
        <v>0.5</v>
      </c>
    </row>
    <row r="1463" spans="1:45" ht="18" customHeight="1" x14ac:dyDescent="0.25">
      <c r="A1463" s="16">
        <v>1462</v>
      </c>
      <c r="B1463" s="149" t="s">
        <v>1770</v>
      </c>
      <c r="C1463" s="149" t="s">
        <v>691</v>
      </c>
      <c r="D1463" s="4">
        <v>5.4044999999999996</v>
      </c>
      <c r="E1463" s="151" t="s">
        <v>844</v>
      </c>
      <c r="F1463" s="151" t="s">
        <v>845</v>
      </c>
      <c r="G1463" s="4" t="s">
        <v>904</v>
      </c>
      <c r="H1463" s="70" t="s">
        <v>704</v>
      </c>
      <c r="I1463" s="20">
        <v>847</v>
      </c>
      <c r="J1463" s="20">
        <v>266.15258399999999</v>
      </c>
      <c r="K1463" s="20">
        <v>580.84741599999995</v>
      </c>
      <c r="L1463" s="20">
        <v>170.63576</v>
      </c>
      <c r="M1463" s="20">
        <v>350.58333399999998</v>
      </c>
      <c r="N1463" s="20">
        <v>142.49232699999999</v>
      </c>
      <c r="O1463" s="153">
        <v>-208.09100699999999</v>
      </c>
      <c r="P1463" s="21">
        <v>-23.101971357202331</v>
      </c>
      <c r="Q1463" s="20">
        <v>0</v>
      </c>
      <c r="R1463" s="20" t="e">
        <v>#N/A</v>
      </c>
      <c r="S1463" s="20">
        <v>431.04339299999998</v>
      </c>
      <c r="T1463" s="20">
        <v>132.80346599999999</v>
      </c>
      <c r="U1463" s="20">
        <v>19145.908823000002</v>
      </c>
      <c r="V1463" s="20">
        <v>0</v>
      </c>
      <c r="W1463" s="20">
        <v>2954.4952899999998</v>
      </c>
      <c r="X1463" s="20">
        <v>3300</v>
      </c>
      <c r="Y1463" s="20">
        <v>6494.4952899999998</v>
      </c>
      <c r="Z1463" s="20">
        <v>12651.413533000001</v>
      </c>
      <c r="AA1463" s="21">
        <v>1404.5421629752984</v>
      </c>
      <c r="AB1463" s="22">
        <v>0.68577026682408493</v>
      </c>
      <c r="AC1463" s="22">
        <v>-0.24568005548996458</v>
      </c>
      <c r="AD1463" s="23">
        <v>-1.0868693093848856E-2</v>
      </c>
      <c r="AE1463" s="23">
        <v>-1.6448044043237898E-2</v>
      </c>
      <c r="AF1463" s="24">
        <v>0.40644352763214919</v>
      </c>
      <c r="AG1463" s="27">
        <v>-0.85410591295950244</v>
      </c>
      <c r="AH1463" s="27">
        <v>0.14589408704049753</v>
      </c>
      <c r="AI1463" s="27">
        <v>0.14589408704049753</v>
      </c>
      <c r="AJ1463" s="27">
        <v>-0.33565133577816719</v>
      </c>
      <c r="AK1463" s="27">
        <v>100</v>
      </c>
      <c r="AL1463" s="27" t="e">
        <v>#N/A</v>
      </c>
      <c r="AM1463" s="27">
        <v>6.3778455902649416</v>
      </c>
      <c r="AN1463" s="23">
        <v>0.33921060368772649</v>
      </c>
      <c r="AO1463" s="23">
        <v>0.26084041845539757</v>
      </c>
      <c r="AP1463" s="23">
        <v>0.51334147548491171</v>
      </c>
      <c r="AQ1463" s="24" t="e">
        <v>#N/A</v>
      </c>
      <c r="AR1463" s="65" t="e">
        <v>#N/A</v>
      </c>
      <c r="AS1463" s="157" t="e">
        <v>#N/A</v>
      </c>
    </row>
    <row r="1464" spans="1:45" ht="18" customHeight="1" x14ac:dyDescent="0.25">
      <c r="A1464" s="16">
        <v>1463</v>
      </c>
      <c r="B1464" s="149" t="s">
        <v>1771</v>
      </c>
      <c r="C1464" s="149" t="s">
        <v>691</v>
      </c>
      <c r="D1464" s="4">
        <v>909.57749999999999</v>
      </c>
      <c r="E1464" s="151" t="s">
        <v>833</v>
      </c>
      <c r="F1464" s="151" t="s">
        <v>834</v>
      </c>
      <c r="G1464" s="4" t="s">
        <v>836</v>
      </c>
      <c r="H1464" s="70" t="s">
        <v>704</v>
      </c>
      <c r="I1464" s="20">
        <v>868884.72541299998</v>
      </c>
      <c r="J1464" s="20">
        <v>528110.79700599983</v>
      </c>
      <c r="K1464" s="20">
        <v>340773.9284070002</v>
      </c>
      <c r="L1464" s="20">
        <v>77284.724549000006</v>
      </c>
      <c r="M1464" s="20">
        <v>0</v>
      </c>
      <c r="N1464" s="20">
        <v>154256.217905</v>
      </c>
      <c r="O1464" s="153">
        <v>121244.86743899999</v>
      </c>
      <c r="P1464" s="21">
        <v>7597.986366222779</v>
      </c>
      <c r="Q1464" s="20">
        <v>207075.683212</v>
      </c>
      <c r="R1464" s="20">
        <v>111220.28508</v>
      </c>
      <c r="S1464" s="20">
        <v>590994.16313999996</v>
      </c>
      <c r="T1464" s="20">
        <v>267369.41105900001</v>
      </c>
      <c r="U1464" s="20">
        <v>1065301.8881059999</v>
      </c>
      <c r="V1464" s="20">
        <v>0</v>
      </c>
      <c r="W1464" s="20">
        <v>544005.15087600017</v>
      </c>
      <c r="X1464" s="20">
        <v>201500</v>
      </c>
      <c r="Y1464" s="20">
        <v>745505.15087600017</v>
      </c>
      <c r="Z1464" s="20">
        <v>319796.73723000003</v>
      </c>
      <c r="AA1464" s="21">
        <v>20040.528731317561</v>
      </c>
      <c r="AB1464" s="22">
        <v>0.39219693756847074</v>
      </c>
      <c r="AC1464" s="22">
        <v>0.139540797407124</v>
      </c>
      <c r="AD1464" s="23">
        <v>0.11381268426601705</v>
      </c>
      <c r="AE1464" s="23">
        <v>0.37913103332195613</v>
      </c>
      <c r="AF1464" s="24">
        <v>100</v>
      </c>
      <c r="AG1464" s="27">
        <v>8.6376042925943544E-2</v>
      </c>
      <c r="AH1464" s="27">
        <v>1.0863760429259435</v>
      </c>
      <c r="AI1464" s="27">
        <v>0.70572581768717446</v>
      </c>
      <c r="AJ1464" s="27">
        <v>18.491231961449174</v>
      </c>
      <c r="AK1464" s="27">
        <v>2.5503274397763565</v>
      </c>
      <c r="AL1464" s="27">
        <v>7.8122864438624395</v>
      </c>
      <c r="AM1464" s="27">
        <v>3.2497536721628357</v>
      </c>
      <c r="AN1464" s="23">
        <v>0.69980646725543094</v>
      </c>
      <c r="AO1464" s="23">
        <v>0.63008772930375401</v>
      </c>
      <c r="AP1464" s="23">
        <v>2.3311843558298335</v>
      </c>
      <c r="AQ1464" s="24">
        <v>71.2</v>
      </c>
      <c r="AR1464" s="65" t="s">
        <v>68</v>
      </c>
      <c r="AS1464" s="157">
        <v>0.3</v>
      </c>
    </row>
    <row r="1465" spans="1:45" ht="18" customHeight="1" x14ac:dyDescent="0.25">
      <c r="A1465" s="16">
        <v>1464</v>
      </c>
      <c r="B1465" s="149" t="s">
        <v>1772</v>
      </c>
      <c r="C1465" s="149" t="s">
        <v>691</v>
      </c>
      <c r="D1465" s="4">
        <v>358.29125720000002</v>
      </c>
      <c r="E1465" s="151" t="s">
        <v>844</v>
      </c>
      <c r="F1465" s="151" t="s">
        <v>856</v>
      </c>
      <c r="G1465" s="4" t="s">
        <v>862</v>
      </c>
      <c r="H1465" s="70" t="s">
        <v>704</v>
      </c>
      <c r="I1465" s="20">
        <v>1011138.724312</v>
      </c>
      <c r="J1465" s="20">
        <v>932355.42641399999</v>
      </c>
      <c r="K1465" s="20">
        <v>78783.297897999961</v>
      </c>
      <c r="L1465" s="20">
        <v>25512.047805999999</v>
      </c>
      <c r="M1465" s="20">
        <v>18793.769375</v>
      </c>
      <c r="N1465" s="20">
        <v>49242.365837000005</v>
      </c>
      <c r="O1465" s="153">
        <v>17656.107527</v>
      </c>
      <c r="P1465" s="21">
        <v>522.35363276455632</v>
      </c>
      <c r="Q1465" s="20">
        <v>7623.3429749999996</v>
      </c>
      <c r="R1465" s="20">
        <v>251523.05201799999</v>
      </c>
      <c r="S1465" s="20">
        <v>412705.491476</v>
      </c>
      <c r="T1465" s="20">
        <v>342896.44890999998</v>
      </c>
      <c r="U1465" s="20">
        <v>908350.70655500004</v>
      </c>
      <c r="V1465" s="20">
        <v>103483.510799</v>
      </c>
      <c r="W1465" s="20">
        <v>280339.87126300001</v>
      </c>
      <c r="X1465" s="20">
        <v>120940.02127500001</v>
      </c>
      <c r="Y1465" s="20">
        <v>409721.121461</v>
      </c>
      <c r="Z1465" s="20">
        <v>498629.58509399998</v>
      </c>
      <c r="AA1465" s="21">
        <v>14751.891082416287</v>
      </c>
      <c r="AB1465" s="22">
        <v>7.7915419520309406E-2</v>
      </c>
      <c r="AC1465" s="22">
        <v>1.7461607495068084E-2</v>
      </c>
      <c r="AD1465" s="23">
        <v>1.9437544771624984E-2</v>
      </c>
      <c r="AE1465" s="23">
        <v>3.5409265825395275E-2</v>
      </c>
      <c r="AF1465" s="24">
        <v>2.6201431365069099</v>
      </c>
      <c r="AG1465" s="27">
        <v>0.47216123634736773</v>
      </c>
      <c r="AH1465" s="27">
        <v>1.4721612363473677</v>
      </c>
      <c r="AI1465" s="27">
        <v>1.444968019268916</v>
      </c>
      <c r="AJ1465" s="27">
        <v>7.6389830129976097</v>
      </c>
      <c r="AK1465" s="27">
        <v>122.30269967802414</v>
      </c>
      <c r="AL1465" s="27">
        <v>4.0200638319212141</v>
      </c>
      <c r="AM1465" s="27">
        <v>2.9488165524204466</v>
      </c>
      <c r="AN1465" s="23">
        <v>0.45106049734348025</v>
      </c>
      <c r="AO1465" s="23">
        <v>0.24254481661412208</v>
      </c>
      <c r="AP1465" s="23">
        <v>0.82169436734035894</v>
      </c>
      <c r="AQ1465" s="24">
        <v>71.599999999999994</v>
      </c>
      <c r="AR1465" s="65" t="s">
        <v>68</v>
      </c>
      <c r="AS1465" s="157">
        <v>0.3</v>
      </c>
    </row>
    <row r="1466" spans="1:45" ht="18" customHeight="1" x14ac:dyDescent="0.25">
      <c r="A1466" s="16">
        <v>1465</v>
      </c>
      <c r="B1466" s="149" t="s">
        <v>1773</v>
      </c>
      <c r="C1466" s="149" t="s">
        <v>691</v>
      </c>
      <c r="D1466" s="4">
        <v>61.499999999999993</v>
      </c>
      <c r="E1466" s="151" t="s">
        <v>844</v>
      </c>
      <c r="F1466" s="151" t="s">
        <v>856</v>
      </c>
      <c r="G1466" s="4" t="s">
        <v>862</v>
      </c>
      <c r="H1466" s="70" t="s">
        <v>704</v>
      </c>
      <c r="I1466" s="20">
        <v>213892.27825199999</v>
      </c>
      <c r="J1466" s="20">
        <v>211575.56589</v>
      </c>
      <c r="K1466" s="20">
        <v>2316.7123619999852</v>
      </c>
      <c r="L1466" s="20">
        <v>-10010.631738</v>
      </c>
      <c r="M1466" s="20">
        <v>5088.3640869999999</v>
      </c>
      <c r="N1466" s="20">
        <v>-43583.861843999999</v>
      </c>
      <c r="O1466" s="153">
        <v>-51231.257709999998</v>
      </c>
      <c r="P1466" s="21">
        <v>-3415.4171806666668</v>
      </c>
      <c r="Q1466" s="20">
        <v>3469.377657</v>
      </c>
      <c r="R1466" s="20">
        <v>17801.085255000002</v>
      </c>
      <c r="S1466" s="20">
        <v>108364.430423</v>
      </c>
      <c r="T1466" s="20">
        <v>166025.54222900001</v>
      </c>
      <c r="U1466" s="20">
        <v>377558.46060699999</v>
      </c>
      <c r="V1466" s="20">
        <v>63613.356404999999</v>
      </c>
      <c r="W1466" s="20">
        <v>113745.58401200001</v>
      </c>
      <c r="X1466" s="20">
        <v>45972.945285000002</v>
      </c>
      <c r="Y1466" s="20">
        <v>166722.39793199999</v>
      </c>
      <c r="Z1466" s="20">
        <v>210836.06267499999</v>
      </c>
      <c r="AA1466" s="21">
        <v>14055.737511666666</v>
      </c>
      <c r="AB1466" s="22">
        <v>1.083121083628143E-2</v>
      </c>
      <c r="AC1466" s="22">
        <v>-0.23951896781257909</v>
      </c>
      <c r="AD1466" s="23">
        <v>-0.1356909275126178</v>
      </c>
      <c r="AE1466" s="23">
        <v>-0.2429909620773561</v>
      </c>
      <c r="AF1466" s="24">
        <v>-8.5653976599964938</v>
      </c>
      <c r="AG1466" s="27">
        <v>-4.7308681350058425E-2</v>
      </c>
      <c r="AH1466" s="27">
        <v>0.95269131864994161</v>
      </c>
      <c r="AI1466" s="27">
        <v>0.92219011117771132</v>
      </c>
      <c r="AJ1466" s="27">
        <v>-39.74840612043338</v>
      </c>
      <c r="AK1466" s="27">
        <v>60.983722963429457</v>
      </c>
      <c r="AL1466" s="27">
        <v>12.015687537473116</v>
      </c>
      <c r="AM1466" s="27">
        <v>1.2883094696174948</v>
      </c>
      <c r="AN1466" s="23">
        <v>0.44158035199094925</v>
      </c>
      <c r="AO1466" s="23">
        <v>0.21805067264923492</v>
      </c>
      <c r="AP1466" s="23">
        <v>0.79076793512787036</v>
      </c>
      <c r="AQ1466" s="24">
        <v>55.6</v>
      </c>
      <c r="AR1466" s="65" t="s">
        <v>77</v>
      </c>
      <c r="AS1466" s="157">
        <v>0.2</v>
      </c>
    </row>
    <row r="1467" spans="1:45" ht="18" customHeight="1" x14ac:dyDescent="0.25">
      <c r="A1467" s="16">
        <v>1466</v>
      </c>
      <c r="B1467" s="149" t="s">
        <v>941</v>
      </c>
      <c r="C1467" s="149" t="s">
        <v>691</v>
      </c>
      <c r="D1467" s="4">
        <v>2403.4500000000003</v>
      </c>
      <c r="E1467" s="151" t="s">
        <v>829</v>
      </c>
      <c r="F1467" s="151" t="s">
        <v>866</v>
      </c>
      <c r="G1467" s="4" t="s">
        <v>867</v>
      </c>
      <c r="H1467" s="70" t="s">
        <v>709</v>
      </c>
      <c r="I1467" s="20">
        <v>9716998.9582449999</v>
      </c>
      <c r="J1467" s="20">
        <v>8546827.6938850004</v>
      </c>
      <c r="K1467" s="20">
        <v>1170171.2643600004</v>
      </c>
      <c r="L1467" s="20">
        <v>477791.71184499998</v>
      </c>
      <c r="M1467" s="20">
        <v>0</v>
      </c>
      <c r="N1467" s="20">
        <v>581414.60818600003</v>
      </c>
      <c r="O1467" s="153">
        <v>453024.20941299998</v>
      </c>
      <c r="P1467" s="21">
        <v>10272.657809818595</v>
      </c>
      <c r="Q1467" s="20">
        <v>790597.00554499996</v>
      </c>
      <c r="R1467" s="20">
        <v>1162533.3244700001</v>
      </c>
      <c r="S1467" s="20">
        <v>3621619.23484</v>
      </c>
      <c r="T1467" s="20">
        <v>567791.92143500003</v>
      </c>
      <c r="U1467" s="20">
        <v>4701038.4019809999</v>
      </c>
      <c r="V1467" s="20">
        <v>78748.030325</v>
      </c>
      <c r="W1467" s="20">
        <v>3000175.1099589998</v>
      </c>
      <c r="X1467" s="20">
        <v>0</v>
      </c>
      <c r="Y1467" s="20">
        <v>3031269.1863589999</v>
      </c>
      <c r="Z1467" s="20">
        <v>1669769.2156219999</v>
      </c>
      <c r="AA1467" s="21">
        <v>37863.247519773242</v>
      </c>
      <c r="AB1467" s="22">
        <v>0.12042517132999123</v>
      </c>
      <c r="AC1467" s="22">
        <v>4.6621823400382588E-2</v>
      </c>
      <c r="AD1467" s="23">
        <v>9.6366838701444621E-2</v>
      </c>
      <c r="AE1467" s="23">
        <v>0.2713094750906912</v>
      </c>
      <c r="AF1467" s="24">
        <v>100</v>
      </c>
      <c r="AG1467" s="27">
        <v>0.207135951104365</v>
      </c>
      <c r="AH1467" s="27">
        <v>1.2071359511043649</v>
      </c>
      <c r="AI1467" s="27">
        <v>0.94361899740368438</v>
      </c>
      <c r="AJ1467" s="27">
        <v>15.636158697462461</v>
      </c>
      <c r="AK1467" s="27">
        <v>10.810599627800544</v>
      </c>
      <c r="AL1467" s="27">
        <v>8.3584691756470608</v>
      </c>
      <c r="AM1467" s="27">
        <v>17.113661874031063</v>
      </c>
      <c r="AN1467" s="23">
        <v>0.64480842893809043</v>
      </c>
      <c r="AO1467" s="23">
        <v>0</v>
      </c>
      <c r="AP1467" s="23">
        <v>1.8153821246667508</v>
      </c>
      <c r="AQ1467" s="24">
        <v>90.399999999999991</v>
      </c>
      <c r="AR1467" s="65" t="s">
        <v>61</v>
      </c>
      <c r="AS1467" s="157">
        <v>0.5</v>
      </c>
    </row>
    <row r="1468" spans="1:45" ht="18" customHeight="1" x14ac:dyDescent="0.25">
      <c r="A1468" s="16">
        <v>1467</v>
      </c>
      <c r="B1468" s="149" t="s">
        <v>939</v>
      </c>
      <c r="C1468" s="149" t="s">
        <v>691</v>
      </c>
      <c r="D1468" s="4">
        <v>95575.671679999999</v>
      </c>
      <c r="E1468" s="151" t="s">
        <v>871</v>
      </c>
      <c r="F1468" s="151" t="s">
        <v>872</v>
      </c>
      <c r="G1468" s="4" t="s">
        <v>880</v>
      </c>
      <c r="H1468" s="70" t="s">
        <v>706</v>
      </c>
      <c r="I1468" s="20">
        <v>16866959.405999001</v>
      </c>
      <c r="J1468" s="20">
        <v>11554390.160669999</v>
      </c>
      <c r="K1468" s="20">
        <v>5312569.245329001</v>
      </c>
      <c r="L1468" s="20">
        <v>1603245.039358</v>
      </c>
      <c r="M1468" s="20">
        <v>942617.23849000002</v>
      </c>
      <c r="N1468" s="20">
        <v>803053.29456100008</v>
      </c>
      <c r="O1468" s="153">
        <v>-1079983.0183860001</v>
      </c>
      <c r="P1468" s="21">
        <v>-354.81274869676548</v>
      </c>
      <c r="Q1468" s="20">
        <v>3580014.2450600001</v>
      </c>
      <c r="R1468" s="20">
        <v>3668573.9612639998</v>
      </c>
      <c r="S1468" s="20">
        <v>22937368.396807</v>
      </c>
      <c r="T1468" s="20">
        <v>14438177.856675999</v>
      </c>
      <c r="U1468" s="20">
        <v>57869328.935252003</v>
      </c>
      <c r="V1468" s="20">
        <v>9229412.4377670009</v>
      </c>
      <c r="W1468" s="20">
        <v>17858927.285796002</v>
      </c>
      <c r="X1468" s="20">
        <v>10375562.443135999</v>
      </c>
      <c r="Y1468" s="20">
        <v>33156672.528716002</v>
      </c>
      <c r="Z1468" s="20">
        <v>24712656.406536002</v>
      </c>
      <c r="AA1468" s="21">
        <v>8118.9846487640234</v>
      </c>
      <c r="AB1468" s="22">
        <v>0.31496899455627442</v>
      </c>
      <c r="AC1468" s="22">
        <v>-6.4029502436692115E-2</v>
      </c>
      <c r="AD1468" s="23">
        <v>-1.866244240700209E-2</v>
      </c>
      <c r="AE1468" s="23">
        <v>-4.3701615909666688E-2</v>
      </c>
      <c r="AF1468" s="24">
        <v>0.85193996223475543</v>
      </c>
      <c r="AG1468" s="27">
        <v>0.28436428626091714</v>
      </c>
      <c r="AH1468" s="27">
        <v>1.2843642862609173</v>
      </c>
      <c r="AI1468" s="27">
        <v>1.0839035201819072</v>
      </c>
      <c r="AJ1468" s="27">
        <v>3.3212867959477403</v>
      </c>
      <c r="AK1468" s="27">
        <v>3.2274704427820931</v>
      </c>
      <c r="AL1468" s="27">
        <v>4.5976882527366367</v>
      </c>
      <c r="AM1468" s="27">
        <v>1.1682193953719699</v>
      </c>
      <c r="AN1468" s="23">
        <v>0.57295761224074082</v>
      </c>
      <c r="AO1468" s="23">
        <v>0.41984812447729702</v>
      </c>
      <c r="AP1468" s="23">
        <v>1.341687918258222</v>
      </c>
      <c r="AQ1468" s="24">
        <v>60.400000000000006</v>
      </c>
      <c r="AR1468" s="65" t="s">
        <v>73</v>
      </c>
      <c r="AS1468" s="157">
        <v>0.3</v>
      </c>
    </row>
    <row r="1469" spans="1:45" ht="18" customHeight="1" x14ac:dyDescent="0.25">
      <c r="A1469" s="16">
        <v>1468</v>
      </c>
      <c r="B1469" s="149" t="s">
        <v>1774</v>
      </c>
      <c r="C1469" s="149" t="s">
        <v>691</v>
      </c>
      <c r="D1469" s="4">
        <v>256.44176250000004</v>
      </c>
      <c r="E1469" s="151" t="s">
        <v>848</v>
      </c>
      <c r="F1469" s="151" t="s">
        <v>849</v>
      </c>
      <c r="G1469" s="4" t="s">
        <v>847</v>
      </c>
      <c r="H1469" s="70" t="s">
        <v>704</v>
      </c>
      <c r="I1469" s="20">
        <v>323020.96413400001</v>
      </c>
      <c r="J1469" s="20">
        <v>279266.60446100001</v>
      </c>
      <c r="K1469" s="20">
        <v>43754.359672999999</v>
      </c>
      <c r="L1469" s="20">
        <v>18434.346844</v>
      </c>
      <c r="M1469" s="20">
        <v>213.31549999999999</v>
      </c>
      <c r="N1469" s="20">
        <v>18750.454412999999</v>
      </c>
      <c r="O1469" s="153">
        <v>15546.161716000001</v>
      </c>
      <c r="P1469" s="21">
        <v>1667.1209986321944</v>
      </c>
      <c r="Q1469" s="20">
        <v>58423.143715999999</v>
      </c>
      <c r="R1469" s="20">
        <v>27177.26944</v>
      </c>
      <c r="S1469" s="20">
        <v>99095.376552999995</v>
      </c>
      <c r="T1469" s="20">
        <v>36109.901658000002</v>
      </c>
      <c r="U1469" s="20">
        <v>135595.59400000001</v>
      </c>
      <c r="V1469" s="20">
        <v>0</v>
      </c>
      <c r="W1469" s="20">
        <v>17877.542401999999</v>
      </c>
      <c r="X1469" s="20">
        <v>0</v>
      </c>
      <c r="Y1469" s="20">
        <v>17877.542401999999</v>
      </c>
      <c r="Z1469" s="20">
        <v>117718.05159800001</v>
      </c>
      <c r="AA1469" s="21">
        <v>12623.709911309785</v>
      </c>
      <c r="AB1469" s="22">
        <v>0.13545362230684574</v>
      </c>
      <c r="AC1469" s="22">
        <v>4.8127407946039466E-2</v>
      </c>
      <c r="AD1469" s="23">
        <v>0.11465093560488403</v>
      </c>
      <c r="AE1469" s="23">
        <v>0.13206268286778308</v>
      </c>
      <c r="AF1469" s="24">
        <v>87.900102960169335</v>
      </c>
      <c r="AG1469" s="27">
        <v>4.5430088948866914</v>
      </c>
      <c r="AH1469" s="27">
        <v>5.5430088948866922</v>
      </c>
      <c r="AI1469" s="27">
        <v>2.275046084211771</v>
      </c>
      <c r="AJ1469" s="27">
        <v>3.9772171655481512</v>
      </c>
      <c r="AK1469" s="27">
        <v>4.7800680808711586</v>
      </c>
      <c r="AL1469" s="27">
        <v>11.885703412814971</v>
      </c>
      <c r="AM1469" s="27">
        <v>8.9454955373005287</v>
      </c>
      <c r="AN1469" s="23">
        <v>0.13184456717671814</v>
      </c>
      <c r="AO1469" s="23">
        <v>0</v>
      </c>
      <c r="AP1469" s="23">
        <v>0.15186746772747073</v>
      </c>
      <c r="AQ1469" s="24">
        <v>84.8</v>
      </c>
      <c r="AR1469" s="65" t="s">
        <v>64</v>
      </c>
      <c r="AS1469" s="157">
        <v>0.5</v>
      </c>
    </row>
    <row r="1470" spans="1:45" ht="18" customHeight="1" x14ac:dyDescent="0.25">
      <c r="A1470" s="16">
        <v>1469</v>
      </c>
      <c r="B1470" s="149" t="s">
        <v>1775</v>
      </c>
      <c r="C1470" s="149" t="s">
        <v>691</v>
      </c>
      <c r="D1470" s="4">
        <v>1170.125</v>
      </c>
      <c r="E1470" s="151" t="s">
        <v>844</v>
      </c>
      <c r="F1470" s="151" t="s">
        <v>861</v>
      </c>
      <c r="G1470" s="4" t="s">
        <v>862</v>
      </c>
      <c r="H1470" s="70" t="s">
        <v>704</v>
      </c>
      <c r="I1470" s="20">
        <v>757329.066444</v>
      </c>
      <c r="J1470" s="20">
        <v>543363.977082</v>
      </c>
      <c r="K1470" s="20">
        <v>213965.089362</v>
      </c>
      <c r="L1470" s="20">
        <v>180994.852942</v>
      </c>
      <c r="M1470" s="20">
        <v>33682.698262999998</v>
      </c>
      <c r="N1470" s="20">
        <v>181931.34969</v>
      </c>
      <c r="O1470" s="153">
        <v>148248.651427</v>
      </c>
      <c r="P1470" s="21">
        <v>2343.8521964743081</v>
      </c>
      <c r="Q1470" s="20">
        <v>12880.339110000001</v>
      </c>
      <c r="R1470" s="20">
        <v>69070.403361000004</v>
      </c>
      <c r="S1470" s="20">
        <v>168306.29616100001</v>
      </c>
      <c r="T1470" s="20">
        <v>738157.52836300002</v>
      </c>
      <c r="U1470" s="20">
        <v>1240297.6152600001</v>
      </c>
      <c r="V1470" s="20">
        <v>41817.388848000002</v>
      </c>
      <c r="W1470" s="20">
        <v>119845.99984600001</v>
      </c>
      <c r="X1470" s="20">
        <v>231250.439985</v>
      </c>
      <c r="Y1470" s="20">
        <v>351096.439831</v>
      </c>
      <c r="Z1470" s="20">
        <v>889201.17542900005</v>
      </c>
      <c r="AA1470" s="21">
        <v>14058.516607573123</v>
      </c>
      <c r="AB1470" s="22">
        <v>0.28252591752045403</v>
      </c>
      <c r="AC1470" s="22">
        <v>0.19575196304440551</v>
      </c>
      <c r="AD1470" s="23">
        <v>0.1195266761807996</v>
      </c>
      <c r="AE1470" s="23">
        <v>0.1667211599843833</v>
      </c>
      <c r="AF1470" s="24">
        <v>5.4013294383202428</v>
      </c>
      <c r="AG1470" s="27">
        <v>0.40435472504105791</v>
      </c>
      <c r="AH1470" s="27">
        <v>1.404354725041058</v>
      </c>
      <c r="AI1470" s="27">
        <v>1.296880640578072</v>
      </c>
      <c r="AJ1470" s="27">
        <v>15.627825746694468</v>
      </c>
      <c r="AK1470" s="27">
        <v>42.1855335051035</v>
      </c>
      <c r="AL1470" s="27">
        <v>10.964595971530393</v>
      </c>
      <c r="AM1470" s="27">
        <v>1.0259721500416266</v>
      </c>
      <c r="AN1470" s="23">
        <v>0.28307434885892335</v>
      </c>
      <c r="AO1470" s="23">
        <v>0.26006537820131864</v>
      </c>
      <c r="AP1470" s="23">
        <v>0.39484477701191922</v>
      </c>
      <c r="AQ1470" s="24">
        <v>82.4</v>
      </c>
      <c r="AR1470" s="65" t="s">
        <v>64</v>
      </c>
      <c r="AS1470" s="157">
        <v>0.5</v>
      </c>
    </row>
    <row r="1471" spans="1:45" ht="18" customHeight="1" x14ac:dyDescent="0.25">
      <c r="A1471" s="16">
        <v>1470</v>
      </c>
      <c r="B1471" s="149" t="s">
        <v>938</v>
      </c>
      <c r="C1471" s="149" t="s">
        <v>691</v>
      </c>
      <c r="D1471" s="4">
        <v>4250</v>
      </c>
      <c r="E1471" s="151" t="s">
        <v>829</v>
      </c>
      <c r="F1471" s="151" t="s">
        <v>866</v>
      </c>
      <c r="G1471" s="4" t="s">
        <v>867</v>
      </c>
      <c r="H1471" s="70" t="s">
        <v>706</v>
      </c>
      <c r="I1471" s="20">
        <v>19101466.132167999</v>
      </c>
      <c r="J1471" s="20">
        <v>17300466.741034999</v>
      </c>
      <c r="K1471" s="20">
        <v>1800999.391132999</v>
      </c>
      <c r="L1471" s="20">
        <v>370440.98816800001</v>
      </c>
      <c r="M1471" s="20">
        <v>457300.47703399998</v>
      </c>
      <c r="N1471" s="20">
        <v>1218701.1648800001</v>
      </c>
      <c r="O1471" s="153">
        <v>438096.56318</v>
      </c>
      <c r="P1471" s="21">
        <v>876.19312635999995</v>
      </c>
      <c r="Q1471" s="20">
        <v>4843699.3465379998</v>
      </c>
      <c r="R1471" s="20">
        <v>2174833.9043680001</v>
      </c>
      <c r="S1471" s="20">
        <v>10547264.170794001</v>
      </c>
      <c r="T1471" s="20">
        <v>8048564.2338269996</v>
      </c>
      <c r="U1471" s="20">
        <v>21894860.692678001</v>
      </c>
      <c r="V1471" s="20">
        <v>5727826.4764759997</v>
      </c>
      <c r="W1471" s="20">
        <v>8778639.9419630002</v>
      </c>
      <c r="X1471" s="20">
        <v>4633405.7840369996</v>
      </c>
      <c r="Y1471" s="20">
        <v>13898761.746966001</v>
      </c>
      <c r="Z1471" s="20">
        <v>7996098.9457120001</v>
      </c>
      <c r="AA1471" s="21">
        <v>15992.197891424001</v>
      </c>
      <c r="AB1471" s="22">
        <v>9.4285924372056948E-2</v>
      </c>
      <c r="AC1471" s="22">
        <v>2.2935232308802699E-2</v>
      </c>
      <c r="AD1471" s="23">
        <v>2.0009104845618252E-2</v>
      </c>
      <c r="AE1471" s="23">
        <v>5.4788787151631525E-2</v>
      </c>
      <c r="AF1471" s="24">
        <v>2.6649899269389796</v>
      </c>
      <c r="AG1471" s="27">
        <v>0.20146904765700149</v>
      </c>
      <c r="AH1471" s="27">
        <v>1.2014690476570016</v>
      </c>
      <c r="AI1471" s="27">
        <v>0.64970939256686511</v>
      </c>
      <c r="AJ1471" s="27">
        <v>10.80018345377605</v>
      </c>
      <c r="AK1471" s="27">
        <v>3.5717466141659653</v>
      </c>
      <c r="AL1471" s="27">
        <v>8.7829539965346566</v>
      </c>
      <c r="AM1471" s="27">
        <v>2.3732762238371889</v>
      </c>
      <c r="AN1471" s="23">
        <v>0.63479562359645314</v>
      </c>
      <c r="AO1471" s="23">
        <v>0.5794582852831901</v>
      </c>
      <c r="AP1471" s="23">
        <v>1.7381928164382423</v>
      </c>
      <c r="AQ1471" s="24">
        <v>88</v>
      </c>
      <c r="AR1471" s="65" t="s">
        <v>64</v>
      </c>
      <c r="AS1471" s="157">
        <v>0.5</v>
      </c>
    </row>
    <row r="1472" spans="1:45" ht="18" customHeight="1" x14ac:dyDescent="0.25">
      <c r="A1472" s="16">
        <v>1471</v>
      </c>
      <c r="B1472" s="149" t="s">
        <v>1776</v>
      </c>
      <c r="C1472" s="149" t="s">
        <v>691</v>
      </c>
      <c r="D1472" s="4">
        <v>461.49037920000001</v>
      </c>
      <c r="E1472" s="151" t="s">
        <v>795</v>
      </c>
      <c r="F1472" s="151" t="s">
        <v>852</v>
      </c>
      <c r="G1472" s="4" t="s">
        <v>850</v>
      </c>
      <c r="H1472" s="70" t="s">
        <v>704</v>
      </c>
      <c r="I1472" s="20">
        <v>885542.81882299995</v>
      </c>
      <c r="J1472" s="20">
        <v>732814.43382000003</v>
      </c>
      <c r="K1472" s="20">
        <v>152728.38500299997</v>
      </c>
      <c r="L1472" s="20">
        <v>44908.145172999997</v>
      </c>
      <c r="M1472" s="20">
        <v>1384.4901589999999</v>
      </c>
      <c r="N1472" s="20">
        <v>57797.445428999999</v>
      </c>
      <c r="O1472" s="153">
        <v>33520.233015999998</v>
      </c>
      <c r="P1472" s="21">
        <v>936.98812672106078</v>
      </c>
      <c r="Q1472" s="20">
        <v>210647.62221999999</v>
      </c>
      <c r="R1472" s="20">
        <v>161302.541192</v>
      </c>
      <c r="S1472" s="20">
        <v>741767.29235899996</v>
      </c>
      <c r="T1472" s="20">
        <v>171110.2199</v>
      </c>
      <c r="U1472" s="20">
        <v>1059436.2561329999</v>
      </c>
      <c r="V1472" s="20">
        <v>18570.107852000001</v>
      </c>
      <c r="W1472" s="20">
        <v>562251.37773199996</v>
      </c>
      <c r="X1472" s="20">
        <v>21300</v>
      </c>
      <c r="Y1472" s="20">
        <v>603695.87275800004</v>
      </c>
      <c r="Z1472" s="20">
        <v>455740.38337499998</v>
      </c>
      <c r="AA1472" s="21">
        <v>12739.270872187881</v>
      </c>
      <c r="AB1472" s="22">
        <v>0.17246866188356155</v>
      </c>
      <c r="AC1472" s="22">
        <v>3.7852752349742599E-2</v>
      </c>
      <c r="AD1472" s="23">
        <v>3.1639688392721875E-2</v>
      </c>
      <c r="AE1472" s="23">
        <v>7.3551158156678675E-2</v>
      </c>
      <c r="AF1472" s="24">
        <v>41.746375048809576</v>
      </c>
      <c r="AG1472" s="27">
        <v>0.31928052422232955</v>
      </c>
      <c r="AH1472" s="27">
        <v>1.3192805242223296</v>
      </c>
      <c r="AI1472" s="27">
        <v>0.94463026890466928</v>
      </c>
      <c r="AJ1472" s="27">
        <v>4.9329488177301153</v>
      </c>
      <c r="AK1472" s="27">
        <v>3.4788640199064291</v>
      </c>
      <c r="AL1472" s="27">
        <v>5.4899495834286309</v>
      </c>
      <c r="AM1472" s="27">
        <v>5.1752771946674354</v>
      </c>
      <c r="AN1472" s="23">
        <v>0.56982746178757648</v>
      </c>
      <c r="AO1472" s="23">
        <v>4.6737135388929478E-2</v>
      </c>
      <c r="AP1472" s="23">
        <v>1.3246486262360841</v>
      </c>
      <c r="AQ1472" s="24">
        <v>78</v>
      </c>
      <c r="AR1472" s="65" t="s">
        <v>66</v>
      </c>
      <c r="AS1472" s="157">
        <v>0.5</v>
      </c>
    </row>
    <row r="1473" spans="1:45" ht="18" customHeight="1" x14ac:dyDescent="0.25">
      <c r="A1473" s="16">
        <v>1472</v>
      </c>
      <c r="B1473" s="149" t="s">
        <v>1777</v>
      </c>
      <c r="C1473" s="149" t="s">
        <v>691</v>
      </c>
      <c r="D1473" s="4">
        <v>44.800000000000004</v>
      </c>
      <c r="E1473" s="151" t="s">
        <v>795</v>
      </c>
      <c r="F1473" s="151" t="s">
        <v>852</v>
      </c>
      <c r="G1473" s="4" t="s">
        <v>850</v>
      </c>
      <c r="H1473" s="70" t="s">
        <v>704</v>
      </c>
      <c r="I1473" s="20">
        <v>461527.33131400001</v>
      </c>
      <c r="J1473" s="20">
        <v>426495.05809800001</v>
      </c>
      <c r="K1473" s="20">
        <v>35032.273215999972</v>
      </c>
      <c r="L1473" s="20">
        <v>30154.641775</v>
      </c>
      <c r="M1473" s="20">
        <v>0</v>
      </c>
      <c r="N1473" s="20">
        <v>25005.817188000001</v>
      </c>
      <c r="O1473" s="153">
        <v>13162.229509000001</v>
      </c>
      <c r="P1473" s="21">
        <v>1880.3185012857143</v>
      </c>
      <c r="Q1473" s="20">
        <v>95897.788505999997</v>
      </c>
      <c r="R1473" s="20">
        <v>36573.432341</v>
      </c>
      <c r="S1473" s="20">
        <v>162593.26182399999</v>
      </c>
      <c r="T1473" s="20">
        <v>12693.999549</v>
      </c>
      <c r="U1473" s="20">
        <v>203496.075213</v>
      </c>
      <c r="V1473" s="20">
        <v>0</v>
      </c>
      <c r="W1473" s="20">
        <v>111457.896892</v>
      </c>
      <c r="X1473" s="20">
        <v>0</v>
      </c>
      <c r="Y1473" s="20">
        <v>111683.896892</v>
      </c>
      <c r="Z1473" s="20">
        <v>91812.178320999999</v>
      </c>
      <c r="AA1473" s="21">
        <v>13116.025474428572</v>
      </c>
      <c r="AB1473" s="22">
        <v>7.5905089122805983E-2</v>
      </c>
      <c r="AC1473" s="22">
        <v>2.8518851682144651E-2</v>
      </c>
      <c r="AD1473" s="23">
        <v>6.4680507942096926E-2</v>
      </c>
      <c r="AE1473" s="23">
        <v>0.14336038801934659</v>
      </c>
      <c r="AF1473" s="24">
        <v>100</v>
      </c>
      <c r="AG1473" s="27">
        <v>0.4587863790535085</v>
      </c>
      <c r="AH1473" s="27">
        <v>1.4587863790535085</v>
      </c>
      <c r="AI1473" s="27">
        <v>0.59839163646364402</v>
      </c>
      <c r="AJ1473" s="27">
        <v>9.0255996398527891</v>
      </c>
      <c r="AK1473" s="27">
        <v>4.4473920070775739</v>
      </c>
      <c r="AL1473" s="27">
        <v>12.619196552591893</v>
      </c>
      <c r="AM1473" s="27">
        <v>36.357913007044175</v>
      </c>
      <c r="AN1473" s="23">
        <v>0.54882580302887962</v>
      </c>
      <c r="AO1473" s="23">
        <v>0</v>
      </c>
      <c r="AP1473" s="23">
        <v>1.2164388094738712</v>
      </c>
      <c r="AQ1473" s="24">
        <v>76.8</v>
      </c>
      <c r="AR1473" s="65" t="s">
        <v>66</v>
      </c>
      <c r="AS1473" s="157">
        <v>0.5</v>
      </c>
    </row>
    <row r="1474" spans="1:45" ht="18" customHeight="1" x14ac:dyDescent="0.25">
      <c r="A1474" s="16">
        <v>1473</v>
      </c>
      <c r="B1474" s="149" t="s">
        <v>1778</v>
      </c>
      <c r="C1474" s="149" t="s">
        <v>691</v>
      </c>
      <c r="D1474" s="4">
        <v>479.45</v>
      </c>
      <c r="E1474" s="151" t="s">
        <v>833</v>
      </c>
      <c r="F1474" s="151" t="s">
        <v>835</v>
      </c>
      <c r="G1474" s="4" t="s">
        <v>836</v>
      </c>
      <c r="H1474" s="70" t="s">
        <v>704</v>
      </c>
      <c r="I1474" s="20">
        <v>554326.99201000005</v>
      </c>
      <c r="J1474" s="20">
        <v>517827.56867499999</v>
      </c>
      <c r="K1474" s="20">
        <v>36499.423335000021</v>
      </c>
      <c r="L1474" s="20">
        <v>-1809.079549</v>
      </c>
      <c r="M1474" s="20">
        <v>6340.7261769999996</v>
      </c>
      <c r="N1474" s="20">
        <v>15886.020095</v>
      </c>
      <c r="O1474" s="153">
        <v>9545.2939179999994</v>
      </c>
      <c r="P1474" s="21">
        <v>443.9671589767442</v>
      </c>
      <c r="Q1474" s="20">
        <v>42348.527236000002</v>
      </c>
      <c r="R1474" s="20">
        <v>20008.023353</v>
      </c>
      <c r="S1474" s="20">
        <v>201537.18346</v>
      </c>
      <c r="T1474" s="20">
        <v>12878.599941</v>
      </c>
      <c r="U1474" s="20">
        <v>312195.84872399998</v>
      </c>
      <c r="V1474" s="20">
        <v>31959.062815000001</v>
      </c>
      <c r="W1474" s="20">
        <v>73670.982665999996</v>
      </c>
      <c r="X1474" s="20">
        <v>0</v>
      </c>
      <c r="Y1474" s="20">
        <v>86752.934760999997</v>
      </c>
      <c r="Z1474" s="20">
        <v>225442.913963</v>
      </c>
      <c r="AA1474" s="21">
        <v>10485.716928511629</v>
      </c>
      <c r="AB1474" s="22">
        <v>6.5844571635691837E-2</v>
      </c>
      <c r="AC1474" s="22">
        <v>1.7219608742826298E-2</v>
      </c>
      <c r="AD1474" s="23">
        <v>3.0574698404906134E-2</v>
      </c>
      <c r="AE1474" s="23">
        <v>4.2340181601656313E-2</v>
      </c>
      <c r="AF1474" s="24">
        <v>2.5053944377260877</v>
      </c>
      <c r="AG1474" s="27">
        <v>1.7356385942848529</v>
      </c>
      <c r="AH1474" s="27">
        <v>2.7356385942848531</v>
      </c>
      <c r="AI1474" s="27">
        <v>2.160805387186282</v>
      </c>
      <c r="AJ1474" s="27">
        <v>4.3352112486946695</v>
      </c>
      <c r="AK1474" s="27">
        <v>12.227758613404639</v>
      </c>
      <c r="AL1474" s="27">
        <v>27.705235156419604</v>
      </c>
      <c r="AM1474" s="27">
        <v>43.042488667208147</v>
      </c>
      <c r="AN1474" s="23">
        <v>0.27787984726758758</v>
      </c>
      <c r="AO1474" s="23">
        <v>0</v>
      </c>
      <c r="AP1474" s="23">
        <v>0.38481109579358086</v>
      </c>
      <c r="AQ1474" s="24">
        <v>82.4</v>
      </c>
      <c r="AR1474" s="65" t="s">
        <v>64</v>
      </c>
      <c r="AS1474" s="157">
        <v>0.5</v>
      </c>
    </row>
    <row r="1475" spans="1:45" ht="18" customHeight="1" x14ac:dyDescent="0.25">
      <c r="A1475" s="16">
        <v>1474</v>
      </c>
      <c r="B1475" s="149" t="s">
        <v>1779</v>
      </c>
      <c r="C1475" s="149" t="s">
        <v>691</v>
      </c>
      <c r="D1475" s="4">
        <v>90</v>
      </c>
      <c r="E1475" s="151" t="s">
        <v>844</v>
      </c>
      <c r="F1475" s="151" t="s">
        <v>884</v>
      </c>
      <c r="G1475" s="4" t="s">
        <v>882</v>
      </c>
      <c r="H1475" s="70" t="s">
        <v>704</v>
      </c>
      <c r="I1475" s="20">
        <v>12199.126007999999</v>
      </c>
      <c r="J1475" s="20">
        <v>16429.506785000001</v>
      </c>
      <c r="K1475" s="20">
        <v>-4230.3807769999985</v>
      </c>
      <c r="L1475" s="20">
        <v>-11573.615619</v>
      </c>
      <c r="M1475" s="20">
        <v>758.237527</v>
      </c>
      <c r="N1475" s="20">
        <v>-202787.687538</v>
      </c>
      <c r="O1475" s="153">
        <v>-261162.923809</v>
      </c>
      <c r="P1475" s="21">
        <v>-1741.0861587266666</v>
      </c>
      <c r="Q1475" s="20">
        <v>0</v>
      </c>
      <c r="R1475" s="20">
        <v>10119.298505999999</v>
      </c>
      <c r="S1475" s="20">
        <v>74773.771068000002</v>
      </c>
      <c r="T1475" s="20">
        <v>128177.77288800001</v>
      </c>
      <c r="U1475" s="20">
        <v>347263.60003099998</v>
      </c>
      <c r="V1475" s="20">
        <v>5500</v>
      </c>
      <c r="W1475" s="20">
        <v>44774.768037000002</v>
      </c>
      <c r="X1475" s="20">
        <v>2346.7584969999998</v>
      </c>
      <c r="Y1475" s="20">
        <v>180272.57246</v>
      </c>
      <c r="Z1475" s="20">
        <v>166991.02757100001</v>
      </c>
      <c r="AA1475" s="21">
        <v>1113.27351714</v>
      </c>
      <c r="AB1475" s="22">
        <v>-0.34677736538058379</v>
      </c>
      <c r="AC1475" s="22">
        <v>-21.408330698259316</v>
      </c>
      <c r="AD1475" s="23">
        <v>-0.75205959906447484</v>
      </c>
      <c r="AE1475" s="23">
        <v>-1.5639338688299327</v>
      </c>
      <c r="AF1475" s="24">
        <v>-267.44612382921531</v>
      </c>
      <c r="AG1475" s="27">
        <v>0.66999795523697803</v>
      </c>
      <c r="AH1475" s="27">
        <v>1.6699979552369779</v>
      </c>
      <c r="AI1475" s="27">
        <v>1.6699979552369779</v>
      </c>
      <c r="AJ1475" s="27">
        <v>0.40665104754960746</v>
      </c>
      <c r="AK1475" s="27">
        <v>100</v>
      </c>
      <c r="AL1475" s="27">
        <v>1.2055307984804298</v>
      </c>
      <c r="AM1475" s="27">
        <v>9.5173490170245276E-2</v>
      </c>
      <c r="AN1475" s="23">
        <v>0.51912314577141738</v>
      </c>
      <c r="AO1475" s="23">
        <v>1.405320112784037E-2</v>
      </c>
      <c r="AP1475" s="23">
        <v>1.0795344820748112</v>
      </c>
      <c r="AQ1475" s="24">
        <v>58.800000000000011</v>
      </c>
      <c r="AR1475" s="65" t="s">
        <v>75</v>
      </c>
      <c r="AS1475" s="157">
        <v>0.2</v>
      </c>
    </row>
    <row r="1476" spans="1:45" ht="18" customHeight="1" x14ac:dyDescent="0.25">
      <c r="A1476" s="16">
        <v>1475</v>
      </c>
      <c r="B1476" s="149" t="s">
        <v>1780</v>
      </c>
      <c r="C1476" s="149" t="s">
        <v>691</v>
      </c>
      <c r="D1476" s="4">
        <v>57.75</v>
      </c>
      <c r="E1476" s="151" t="s">
        <v>844</v>
      </c>
      <c r="F1476" s="151" t="s">
        <v>845</v>
      </c>
      <c r="G1476" s="4" t="s">
        <v>904</v>
      </c>
      <c r="H1476" s="70" t="s">
        <v>704</v>
      </c>
      <c r="I1476" s="20">
        <v>89540.683137999993</v>
      </c>
      <c r="J1476" s="20">
        <v>80723.365246000001</v>
      </c>
      <c r="K1476" s="20">
        <v>8817.3178920000028</v>
      </c>
      <c r="L1476" s="20">
        <v>1784.451088</v>
      </c>
      <c r="M1476" s="20">
        <v>229.960588</v>
      </c>
      <c r="N1476" s="20">
        <v>1833.588702</v>
      </c>
      <c r="O1476" s="153">
        <v>1956.8771879999999</v>
      </c>
      <c r="P1476" s="21">
        <v>260.9169584</v>
      </c>
      <c r="Q1476" s="20">
        <v>1852.459519</v>
      </c>
      <c r="R1476" s="20">
        <v>37652.794265999997</v>
      </c>
      <c r="S1476" s="20">
        <v>46238.072382999999</v>
      </c>
      <c r="T1476" s="20">
        <v>22471.827474999998</v>
      </c>
      <c r="U1476" s="20">
        <v>69266.469387999998</v>
      </c>
      <c r="V1476" s="20">
        <v>2733.8</v>
      </c>
      <c r="W1476" s="20">
        <v>32606.972470000001</v>
      </c>
      <c r="X1476" s="20">
        <v>1994.65</v>
      </c>
      <c r="Y1476" s="20">
        <v>34601.622470000002</v>
      </c>
      <c r="Z1476" s="20">
        <v>34664.846918000003</v>
      </c>
      <c r="AA1476" s="21">
        <v>4621.9795890666664</v>
      </c>
      <c r="AB1476" s="22">
        <v>9.8472756550346652E-2</v>
      </c>
      <c r="AC1476" s="22">
        <v>2.1854615348244139E-2</v>
      </c>
      <c r="AD1476" s="23">
        <v>2.8251435438963159E-2</v>
      </c>
      <c r="AE1476" s="23">
        <v>5.6451343709349414E-2</v>
      </c>
      <c r="AF1476" s="24">
        <v>7.9734911010055338</v>
      </c>
      <c r="AG1476" s="27">
        <v>0.41804248847516501</v>
      </c>
      <c r="AH1476" s="27">
        <v>1.418042488475165</v>
      </c>
      <c r="AI1476" s="27">
        <v>1.3612307277174205</v>
      </c>
      <c r="AJ1476" s="27">
        <v>6.5688523823822118</v>
      </c>
      <c r="AK1476" s="27">
        <v>43.576318088492599</v>
      </c>
      <c r="AL1476" s="27">
        <v>2.3780621035834812</v>
      </c>
      <c r="AM1476" s="27">
        <v>3.9845750523678762</v>
      </c>
      <c r="AN1476" s="23">
        <v>0.49954361433058009</v>
      </c>
      <c r="AO1476" s="23">
        <v>5.7541001254624378E-2</v>
      </c>
      <c r="AP1476" s="23">
        <v>0.99817612210578754</v>
      </c>
      <c r="AQ1476" s="24">
        <v>86</v>
      </c>
      <c r="AR1476" s="65" t="s">
        <v>64</v>
      </c>
      <c r="AS1476" s="157">
        <v>0.5</v>
      </c>
    </row>
    <row r="1477" spans="1:45" ht="18" customHeight="1" x14ac:dyDescent="0.25">
      <c r="A1477" s="16">
        <v>1476</v>
      </c>
      <c r="B1477" s="149" t="s">
        <v>1781</v>
      </c>
      <c r="C1477" s="149" t="s">
        <v>691</v>
      </c>
      <c r="D1477" s="4">
        <v>7000</v>
      </c>
      <c r="E1477" s="151" t="s">
        <v>833</v>
      </c>
      <c r="F1477" s="151" t="s">
        <v>834</v>
      </c>
      <c r="G1477" s="4" t="s">
        <v>836</v>
      </c>
      <c r="H1477" s="70" t="s">
        <v>704</v>
      </c>
      <c r="I1477" s="20">
        <v>1847735.631846</v>
      </c>
      <c r="J1477" s="20">
        <v>1593160.1248260001</v>
      </c>
      <c r="K1477" s="20">
        <v>254575.50701999999</v>
      </c>
      <c r="L1477" s="20">
        <v>-65526.119680999996</v>
      </c>
      <c r="M1477" s="20">
        <v>9589.6052409999993</v>
      </c>
      <c r="N1477" s="20">
        <v>901946.23650999996</v>
      </c>
      <c r="O1477" s="153">
        <v>849491.02191899996</v>
      </c>
      <c r="P1477" s="21">
        <v>2427.1172054828571</v>
      </c>
      <c r="Q1477" s="20">
        <v>973846.07764000003</v>
      </c>
      <c r="R1477" s="20">
        <v>141011.45987699999</v>
      </c>
      <c r="S1477" s="20">
        <v>3952462.1744900001</v>
      </c>
      <c r="T1477" s="20">
        <v>341758.20441100001</v>
      </c>
      <c r="U1477" s="20">
        <v>5996450.8056429997</v>
      </c>
      <c r="V1477" s="20">
        <v>173905.344167</v>
      </c>
      <c r="W1477" s="20">
        <v>508586.66438600002</v>
      </c>
      <c r="X1477" s="20">
        <v>12408.16516</v>
      </c>
      <c r="Y1477" s="20">
        <v>544522.146756</v>
      </c>
      <c r="Z1477" s="20">
        <v>5451928.6588869998</v>
      </c>
      <c r="AA1477" s="21">
        <v>15576.939025391428</v>
      </c>
      <c r="AB1477" s="22">
        <v>0.1377770188723717</v>
      </c>
      <c r="AC1477" s="22">
        <v>0.45974705865811921</v>
      </c>
      <c r="AD1477" s="23">
        <v>0.14166563679961833</v>
      </c>
      <c r="AE1477" s="23">
        <v>0.15581477217869938</v>
      </c>
      <c r="AF1477" s="24">
        <v>94.054574077122851</v>
      </c>
      <c r="AG1477" s="27">
        <v>6.7714624689612695</v>
      </c>
      <c r="AH1477" s="27">
        <v>7.7714624689612695</v>
      </c>
      <c r="AI1477" s="27">
        <v>5.85665394991429</v>
      </c>
      <c r="AJ1477" s="27">
        <v>0.53652799772376236</v>
      </c>
      <c r="AK1477" s="27">
        <v>1.6359465437154441</v>
      </c>
      <c r="AL1477" s="27">
        <v>13.103443035464803</v>
      </c>
      <c r="AM1477" s="27">
        <v>5.4065582274183077</v>
      </c>
      <c r="AN1477" s="23">
        <v>9.0807406648541811E-2</v>
      </c>
      <c r="AO1477" s="23">
        <v>2.2759221435837904E-3</v>
      </c>
      <c r="AP1477" s="23">
        <v>9.9876975805322274E-2</v>
      </c>
      <c r="AQ1477" s="24">
        <v>81.599999999999994</v>
      </c>
      <c r="AR1477" s="65" t="s">
        <v>64</v>
      </c>
      <c r="AS1477" s="157">
        <v>0.5</v>
      </c>
    </row>
    <row r="1478" spans="1:45" ht="18" customHeight="1" x14ac:dyDescent="0.25">
      <c r="A1478" s="16">
        <v>1477</v>
      </c>
      <c r="B1478" s="149" t="s">
        <v>1782</v>
      </c>
      <c r="C1478" s="149" t="s">
        <v>691</v>
      </c>
      <c r="D1478" s="4">
        <v>62.16</v>
      </c>
      <c r="E1478" s="151" t="s">
        <v>848</v>
      </c>
      <c r="F1478" s="151" t="s">
        <v>894</v>
      </c>
      <c r="G1478" s="4" t="s">
        <v>893</v>
      </c>
      <c r="H1478" s="70" t="s">
        <v>704</v>
      </c>
      <c r="I1478" s="20">
        <v>531900.27290500002</v>
      </c>
      <c r="J1478" s="20">
        <v>463686.751124</v>
      </c>
      <c r="K1478" s="20">
        <v>68213.521781000003</v>
      </c>
      <c r="L1478" s="20">
        <v>36107.313177999997</v>
      </c>
      <c r="M1478" s="20">
        <v>20221.595158</v>
      </c>
      <c r="N1478" s="20">
        <v>23111.855016000001</v>
      </c>
      <c r="O1478" s="153">
        <v>122.666844</v>
      </c>
      <c r="P1478" s="21">
        <v>21.90479357142857</v>
      </c>
      <c r="Q1478" s="20">
        <v>110408.911511</v>
      </c>
      <c r="R1478" s="20">
        <v>10063.000146</v>
      </c>
      <c r="S1478" s="20">
        <v>166875.847362</v>
      </c>
      <c r="T1478" s="20">
        <v>192119.313796</v>
      </c>
      <c r="U1478" s="20">
        <v>379119.071497</v>
      </c>
      <c r="V1478" s="20">
        <v>163560.759475</v>
      </c>
      <c r="W1478" s="20">
        <v>257638.64896300001</v>
      </c>
      <c r="X1478" s="20">
        <v>59110.734979000001</v>
      </c>
      <c r="Y1478" s="20">
        <v>317801.689442</v>
      </c>
      <c r="Z1478" s="20">
        <v>61317.382055000002</v>
      </c>
      <c r="AA1478" s="21">
        <v>10949.532509821429</v>
      </c>
      <c r="AB1478" s="22">
        <v>0.12824494600923672</v>
      </c>
      <c r="AC1478" s="22">
        <v>2.3062000575793819E-4</v>
      </c>
      <c r="AD1478" s="23">
        <v>3.2355756600593665E-4</v>
      </c>
      <c r="AE1478" s="23">
        <v>2.0005231777503354E-3</v>
      </c>
      <c r="AF1478" s="24">
        <v>1.1429293700826844</v>
      </c>
      <c r="AG1478" s="27">
        <v>-0.35228721298734428</v>
      </c>
      <c r="AH1478" s="27">
        <v>0.64771278701265567</v>
      </c>
      <c r="AI1478" s="27">
        <v>0.21917106023603364</v>
      </c>
      <c r="AJ1478" s="27">
        <v>-5.8603333471709362</v>
      </c>
      <c r="AK1478" s="27">
        <v>4.1997221490386947</v>
      </c>
      <c r="AL1478" s="27">
        <v>52.857027247130482</v>
      </c>
      <c r="AM1478" s="27">
        <v>2.7685934453721455</v>
      </c>
      <c r="AN1478" s="23">
        <v>0.83826352545948035</v>
      </c>
      <c r="AO1478" s="23">
        <v>0.9640126991393615</v>
      </c>
      <c r="AP1478" s="23">
        <v>5.1828972273627185</v>
      </c>
      <c r="AQ1478" s="24">
        <v>40.4</v>
      </c>
      <c r="AR1478" s="65" t="s">
        <v>80</v>
      </c>
      <c r="AS1478" s="157">
        <v>0</v>
      </c>
    </row>
    <row r="1479" spans="1:45" ht="18" customHeight="1" x14ac:dyDescent="0.25">
      <c r="A1479" s="16">
        <v>1478</v>
      </c>
      <c r="B1479" s="149" t="s">
        <v>1783</v>
      </c>
      <c r="C1479" s="149" t="s">
        <v>691</v>
      </c>
      <c r="D1479" s="4">
        <v>23.75</v>
      </c>
      <c r="E1479" s="151" t="s">
        <v>848</v>
      </c>
      <c r="F1479" s="151" t="s">
        <v>849</v>
      </c>
      <c r="G1479" s="4" t="s">
        <v>847</v>
      </c>
      <c r="H1479" s="70" t="s">
        <v>704</v>
      </c>
      <c r="I1479" s="20">
        <v>92239.927355000007</v>
      </c>
      <c r="J1479" s="20">
        <v>75557.777409000002</v>
      </c>
      <c r="K1479" s="20">
        <v>16682.149946000009</v>
      </c>
      <c r="L1479" s="20">
        <v>9500.0548039999994</v>
      </c>
      <c r="M1479" s="20">
        <v>1795.461853</v>
      </c>
      <c r="N1479" s="20">
        <v>9842.4375490000002</v>
      </c>
      <c r="O1479" s="153">
        <v>6762.0507639999996</v>
      </c>
      <c r="P1479" s="21">
        <v>5409.6406112000004</v>
      </c>
      <c r="Q1479" s="20">
        <v>6970.5578150000001</v>
      </c>
      <c r="R1479" s="20">
        <v>23578.402420999999</v>
      </c>
      <c r="S1479" s="20">
        <v>34055.971799999999</v>
      </c>
      <c r="T1479" s="20">
        <v>14043.985476</v>
      </c>
      <c r="U1479" s="20">
        <v>50534.997248</v>
      </c>
      <c r="V1479" s="20">
        <v>16427.034872</v>
      </c>
      <c r="W1479" s="20">
        <v>26154.273588</v>
      </c>
      <c r="X1479" s="20">
        <v>1299.1600000000001</v>
      </c>
      <c r="Y1479" s="20">
        <v>28659.472387000002</v>
      </c>
      <c r="Z1479" s="20">
        <v>21875.524861000002</v>
      </c>
      <c r="AA1479" s="21">
        <v>17500.419888799999</v>
      </c>
      <c r="AB1479" s="22">
        <v>0.18085606119133318</v>
      </c>
      <c r="AC1479" s="22">
        <v>7.3309367839972092E-2</v>
      </c>
      <c r="AD1479" s="23">
        <v>0.13380926352514283</v>
      </c>
      <c r="AE1479" s="23">
        <v>0.30911490384651208</v>
      </c>
      <c r="AF1479" s="24">
        <v>5.4818416401075165</v>
      </c>
      <c r="AG1479" s="27">
        <v>0.30211881761554354</v>
      </c>
      <c r="AH1479" s="27">
        <v>1.3021188176155436</v>
      </c>
      <c r="AI1479" s="27">
        <v>1.0356018451006501</v>
      </c>
      <c r="AJ1479" s="27">
        <v>11.673430809458003</v>
      </c>
      <c r="AK1479" s="27">
        <v>10.839559675756021</v>
      </c>
      <c r="AL1479" s="27">
        <v>3.9120516185968106</v>
      </c>
      <c r="AM1479" s="27">
        <v>6.567930984593394</v>
      </c>
      <c r="AN1479" s="23">
        <v>0.56712128124503347</v>
      </c>
      <c r="AO1479" s="23">
        <v>5.938874647602907E-2</v>
      </c>
      <c r="AP1479" s="23">
        <v>1.3101158746638586</v>
      </c>
      <c r="AQ1479" s="24">
        <v>77.2</v>
      </c>
      <c r="AR1479" s="65" t="s">
        <v>66</v>
      </c>
      <c r="AS1479" s="157">
        <v>0.5</v>
      </c>
    </row>
    <row r="1480" spans="1:45" ht="18" customHeight="1" x14ac:dyDescent="0.25">
      <c r="A1480" s="16">
        <v>1479</v>
      </c>
      <c r="B1480" s="149" t="s">
        <v>1784</v>
      </c>
      <c r="C1480" s="149" t="s">
        <v>691</v>
      </c>
      <c r="D1480" s="4">
        <v>272.84999999999997</v>
      </c>
      <c r="E1480" s="151" t="s">
        <v>844</v>
      </c>
      <c r="F1480" s="151" t="s">
        <v>856</v>
      </c>
      <c r="G1480" s="4" t="s">
        <v>862</v>
      </c>
      <c r="H1480" s="70" t="s">
        <v>704</v>
      </c>
      <c r="I1480" s="20">
        <v>193669.531345</v>
      </c>
      <c r="J1480" s="20">
        <v>177528.83864599999</v>
      </c>
      <c r="K1480" s="20">
        <v>16140.69269900001</v>
      </c>
      <c r="L1480" s="20">
        <v>1303.8499569999999</v>
      </c>
      <c r="M1480" s="20">
        <v>0</v>
      </c>
      <c r="N1480" s="20">
        <v>46200.458723000003</v>
      </c>
      <c r="O1480" s="153">
        <v>42072.839844000002</v>
      </c>
      <c r="P1480" s="21">
        <v>1649.9152879999999</v>
      </c>
      <c r="Q1480" s="20">
        <v>567.04648499999996</v>
      </c>
      <c r="R1480" s="20">
        <v>27899.511084999998</v>
      </c>
      <c r="S1480" s="20">
        <v>282896.94553600001</v>
      </c>
      <c r="T1480" s="20">
        <v>23725.144420000001</v>
      </c>
      <c r="U1480" s="20">
        <v>488453.33816799999</v>
      </c>
      <c r="V1480" s="20">
        <v>0</v>
      </c>
      <c r="W1480" s="20">
        <v>85443.682711999994</v>
      </c>
      <c r="X1480" s="20">
        <v>0</v>
      </c>
      <c r="Y1480" s="20">
        <v>85677.582311999999</v>
      </c>
      <c r="Z1480" s="20">
        <v>402775.755856</v>
      </c>
      <c r="AA1480" s="21">
        <v>15795.127680627451</v>
      </c>
      <c r="AB1480" s="22">
        <v>8.3341414557601329E-2</v>
      </c>
      <c r="AC1480" s="22">
        <v>0.21724036585317116</v>
      </c>
      <c r="AD1480" s="23">
        <v>8.6134818940533792E-2</v>
      </c>
      <c r="AE1480" s="23">
        <v>0.10445723018900334</v>
      </c>
      <c r="AF1480" s="24">
        <v>100</v>
      </c>
      <c r="AG1480" s="27">
        <v>2.3109170456702359</v>
      </c>
      <c r="AH1480" s="27">
        <v>3.3109170456702355</v>
      </c>
      <c r="AI1480" s="27">
        <v>3.3042805517013214</v>
      </c>
      <c r="AJ1480" s="27">
        <v>0.98083733119987659</v>
      </c>
      <c r="AK1480" s="27">
        <v>313.07634090351519</v>
      </c>
      <c r="AL1480" s="27">
        <v>6.9416819081509011</v>
      </c>
      <c r="AM1480" s="27">
        <v>8.1630496285510059</v>
      </c>
      <c r="AN1480" s="23">
        <v>0.17540586913244069</v>
      </c>
      <c r="AO1480" s="23">
        <v>0</v>
      </c>
      <c r="AP1480" s="23">
        <v>0.21271782391647071</v>
      </c>
      <c r="AQ1480" s="24">
        <v>83.2</v>
      </c>
      <c r="AR1480" s="65" t="s">
        <v>64</v>
      </c>
      <c r="AS1480" s="157">
        <v>0.5</v>
      </c>
    </row>
    <row r="1481" spans="1:45" ht="18" customHeight="1" x14ac:dyDescent="0.25">
      <c r="A1481" s="16">
        <v>1480</v>
      </c>
      <c r="B1481" s="149" t="s">
        <v>1785</v>
      </c>
      <c r="C1481" s="149" t="s">
        <v>691</v>
      </c>
      <c r="D1481" s="4">
        <v>74.983999999999995</v>
      </c>
      <c r="E1481" s="151" t="s">
        <v>829</v>
      </c>
      <c r="F1481" s="151" t="s">
        <v>853</v>
      </c>
      <c r="G1481" s="4" t="s">
        <v>854</v>
      </c>
      <c r="H1481" s="70" t="s">
        <v>704</v>
      </c>
      <c r="I1481" s="20">
        <v>61112.964937999997</v>
      </c>
      <c r="J1481" s="20">
        <v>40161.771159000004</v>
      </c>
      <c r="K1481" s="20">
        <v>20951.193778999997</v>
      </c>
      <c r="L1481" s="20">
        <v>9388.6653960000003</v>
      </c>
      <c r="M1481" s="20">
        <v>0</v>
      </c>
      <c r="N1481" s="20">
        <v>11339.440343</v>
      </c>
      <c r="O1481" s="153">
        <v>9009.5876970000008</v>
      </c>
      <c r="P1481" s="21">
        <v>1093.3965651699029</v>
      </c>
      <c r="Q1481" s="20">
        <v>269.89541500000001</v>
      </c>
      <c r="R1481" s="20">
        <v>780.81238900000005</v>
      </c>
      <c r="S1481" s="20">
        <v>37691.753857000003</v>
      </c>
      <c r="T1481" s="20">
        <v>68288.690319000001</v>
      </c>
      <c r="U1481" s="20">
        <v>108521.844493</v>
      </c>
      <c r="V1481" s="20">
        <v>0</v>
      </c>
      <c r="W1481" s="20">
        <v>13571.052426</v>
      </c>
      <c r="X1481" s="20">
        <v>0</v>
      </c>
      <c r="Y1481" s="20">
        <v>13831.052426</v>
      </c>
      <c r="Z1481" s="20">
        <v>94690.792067000002</v>
      </c>
      <c r="AA1481" s="21">
        <v>11491.600979004854</v>
      </c>
      <c r="AB1481" s="22">
        <v>0.34282731659730947</v>
      </c>
      <c r="AC1481" s="22">
        <v>0.14742514466677178</v>
      </c>
      <c r="AD1481" s="23">
        <v>8.3020959873024894E-2</v>
      </c>
      <c r="AE1481" s="23">
        <v>9.5147453097922358E-2</v>
      </c>
      <c r="AF1481" s="24">
        <v>100</v>
      </c>
      <c r="AG1481" s="27">
        <v>1.7773641036702896</v>
      </c>
      <c r="AH1481" s="27">
        <v>2.7773641036702901</v>
      </c>
      <c r="AI1481" s="27">
        <v>2.7574765218875448</v>
      </c>
      <c r="AJ1481" s="27">
        <v>2.533631333766166</v>
      </c>
      <c r="AK1481" s="27">
        <v>148.80494045814007</v>
      </c>
      <c r="AL1481" s="27">
        <v>78.268436565496131</v>
      </c>
      <c r="AM1481" s="27">
        <v>0.89492073508102554</v>
      </c>
      <c r="AN1481" s="23">
        <v>0.12744947794259198</v>
      </c>
      <c r="AO1481" s="23">
        <v>0</v>
      </c>
      <c r="AP1481" s="23">
        <v>0.14606544231052176</v>
      </c>
      <c r="AQ1481" s="24">
        <v>87.6</v>
      </c>
      <c r="AR1481" s="65" t="s">
        <v>64</v>
      </c>
      <c r="AS1481" s="157">
        <v>0.5</v>
      </c>
    </row>
    <row r="1482" spans="1:45" ht="18" customHeight="1" x14ac:dyDescent="0.25">
      <c r="A1482" s="16">
        <v>1481</v>
      </c>
      <c r="B1482" s="149" t="s">
        <v>1786</v>
      </c>
      <c r="C1482" s="149" t="s">
        <v>691</v>
      </c>
      <c r="D1482" s="4">
        <v>713.62878000000001</v>
      </c>
      <c r="E1482" s="151" t="s">
        <v>874</v>
      </c>
      <c r="F1482" s="151" t="s">
        <v>878</v>
      </c>
      <c r="G1482" s="4" t="s">
        <v>873</v>
      </c>
      <c r="H1482" s="70" t="s">
        <v>704</v>
      </c>
      <c r="I1482" s="20">
        <v>1958484.755445</v>
      </c>
      <c r="J1482" s="20">
        <v>1787971.4030520001</v>
      </c>
      <c r="K1482" s="20">
        <v>170513.35239300007</v>
      </c>
      <c r="L1482" s="20">
        <v>81291.728713000004</v>
      </c>
      <c r="M1482" s="20">
        <v>48141.016070999998</v>
      </c>
      <c r="N1482" s="20">
        <v>79357.835061999998</v>
      </c>
      <c r="O1482" s="153">
        <v>1403.3508859999999</v>
      </c>
      <c r="P1482" s="21">
        <v>24.187948106296947</v>
      </c>
      <c r="Q1482" s="20">
        <v>1041426.4021759999</v>
      </c>
      <c r="R1482" s="20">
        <v>697453.78567300003</v>
      </c>
      <c r="S1482" s="20">
        <v>2306397.32235</v>
      </c>
      <c r="T1482" s="20">
        <v>442848.77148699999</v>
      </c>
      <c r="U1482" s="20">
        <v>2932829.8254720001</v>
      </c>
      <c r="V1482" s="20">
        <v>514291.24060600001</v>
      </c>
      <c r="W1482" s="20">
        <v>1939020.2079700001</v>
      </c>
      <c r="X1482" s="20">
        <v>177447.449738</v>
      </c>
      <c r="Y1482" s="20">
        <v>2168568.3932650001</v>
      </c>
      <c r="Z1482" s="20">
        <v>764261.43220699998</v>
      </c>
      <c r="AA1482" s="21">
        <v>13172.696897322583</v>
      </c>
      <c r="AB1482" s="22">
        <v>8.7063916080498988E-2</v>
      </c>
      <c r="AC1482" s="22">
        <v>7.1654930277010784E-4</v>
      </c>
      <c r="AD1482" s="23">
        <v>4.784972090135333E-4</v>
      </c>
      <c r="AE1482" s="23">
        <v>1.8362183761484157E-3</v>
      </c>
      <c r="AF1482" s="24">
        <v>1.6484453702630701</v>
      </c>
      <c r="AG1482" s="27">
        <v>0.18946533556997558</v>
      </c>
      <c r="AH1482" s="27">
        <v>1.1894653355699756</v>
      </c>
      <c r="AI1482" s="27">
        <v>0.65237634707186676</v>
      </c>
      <c r="AJ1482" s="27">
        <v>5.330992810344803</v>
      </c>
      <c r="AK1482" s="27">
        <v>1.7168485447614328</v>
      </c>
      <c r="AL1482" s="27">
        <v>2.8080495018823113</v>
      </c>
      <c r="AM1482" s="27">
        <v>4.4224685299877642</v>
      </c>
      <c r="AN1482" s="23">
        <v>0.73941159982441118</v>
      </c>
      <c r="AO1482" s="23">
        <v>0.23218160993100906</v>
      </c>
      <c r="AP1482" s="23">
        <v>2.8374693552214265</v>
      </c>
      <c r="AQ1482" s="24">
        <v>52.4</v>
      </c>
      <c r="AR1482" s="65" t="s">
        <v>78</v>
      </c>
      <c r="AS1482" s="157">
        <v>0.2</v>
      </c>
    </row>
    <row r="1483" spans="1:45" ht="18" customHeight="1" x14ac:dyDescent="0.25">
      <c r="A1483" s="16">
        <v>1482</v>
      </c>
      <c r="B1483" s="149" t="s">
        <v>1787</v>
      </c>
      <c r="C1483" s="149" t="s">
        <v>691</v>
      </c>
      <c r="D1483" s="4">
        <v>179.99982</v>
      </c>
      <c r="E1483" s="151" t="s">
        <v>833</v>
      </c>
      <c r="F1483" s="151" t="s">
        <v>835</v>
      </c>
      <c r="G1483" s="4" t="s">
        <v>836</v>
      </c>
      <c r="H1483" s="70" t="s">
        <v>704</v>
      </c>
      <c r="I1483" s="20">
        <v>216889.00271500001</v>
      </c>
      <c r="J1483" s="20">
        <v>162891.03349</v>
      </c>
      <c r="K1483" s="20">
        <v>53997.969225000008</v>
      </c>
      <c r="L1483" s="20">
        <v>3525.0523450000001</v>
      </c>
      <c r="M1483" s="20">
        <v>3676.476885</v>
      </c>
      <c r="N1483" s="20">
        <v>3971.3986640000003</v>
      </c>
      <c r="O1483" s="153">
        <v>-224.35619399999999</v>
      </c>
      <c r="P1483" s="21">
        <v>-18.696368196368198</v>
      </c>
      <c r="Q1483" s="20">
        <v>13930.294061000001</v>
      </c>
      <c r="R1483" s="20">
        <v>54574.361531000002</v>
      </c>
      <c r="S1483" s="20">
        <v>72474.029334999999</v>
      </c>
      <c r="T1483" s="20">
        <v>49180.471445000003</v>
      </c>
      <c r="U1483" s="20">
        <v>232003.42995399999</v>
      </c>
      <c r="V1483" s="20">
        <v>34364.651066999999</v>
      </c>
      <c r="W1483" s="20">
        <v>70717.511568000002</v>
      </c>
      <c r="X1483" s="20">
        <v>3801.8919449999999</v>
      </c>
      <c r="Y1483" s="20">
        <v>77059.584742000006</v>
      </c>
      <c r="Z1483" s="20">
        <v>154943.84521199999</v>
      </c>
      <c r="AA1483" s="21">
        <v>12912.000013000013</v>
      </c>
      <c r="AB1483" s="22">
        <v>0.24896591597110754</v>
      </c>
      <c r="AC1483" s="22">
        <v>-1.0344286302741321E-3</v>
      </c>
      <c r="AD1483" s="23">
        <v>-9.6703826337603608E-4</v>
      </c>
      <c r="AE1483" s="23">
        <v>-1.4479839047044909E-3</v>
      </c>
      <c r="AF1483" s="24">
        <v>1.0802185864960225</v>
      </c>
      <c r="AG1483" s="27">
        <v>2.4838512103342023E-2</v>
      </c>
      <c r="AH1483" s="27">
        <v>1.0248385121033421</v>
      </c>
      <c r="AI1483" s="27">
        <v>0.82785344076630807</v>
      </c>
      <c r="AJ1483" s="27">
        <v>123.47669166218022</v>
      </c>
      <c r="AK1483" s="27">
        <v>11.693294683996548</v>
      </c>
      <c r="AL1483" s="27">
        <v>3.9741922146317745</v>
      </c>
      <c r="AM1483" s="27">
        <v>4.4100635138797619</v>
      </c>
      <c r="AN1483" s="23">
        <v>0.33214847193112118</v>
      </c>
      <c r="AO1483" s="23">
        <v>2.4537224694521482E-2</v>
      </c>
      <c r="AP1483" s="23">
        <v>0.49733879158971556</v>
      </c>
      <c r="AQ1483" s="24">
        <v>72</v>
      </c>
      <c r="AR1483" s="65" t="s">
        <v>68</v>
      </c>
      <c r="AS1483" s="157">
        <v>0.3</v>
      </c>
    </row>
    <row r="1484" spans="1:45" ht="18" customHeight="1" x14ac:dyDescent="0.25">
      <c r="A1484" s="16">
        <v>1483</v>
      </c>
      <c r="B1484" s="149" t="s">
        <v>1788</v>
      </c>
      <c r="C1484" s="149" t="s">
        <v>691</v>
      </c>
      <c r="D1484" s="4">
        <v>4</v>
      </c>
      <c r="E1484" s="151" t="s">
        <v>848</v>
      </c>
      <c r="F1484" s="151" t="s">
        <v>888</v>
      </c>
      <c r="G1484" s="4" t="s">
        <v>882</v>
      </c>
      <c r="H1484" s="70" t="s">
        <v>704</v>
      </c>
      <c r="I1484" s="20">
        <v>35618.165493</v>
      </c>
      <c r="J1484" s="20">
        <v>46870.107070999999</v>
      </c>
      <c r="K1484" s="20">
        <v>-11251.941577999998</v>
      </c>
      <c r="L1484" s="20">
        <v>-27904.146905000001</v>
      </c>
      <c r="M1484" s="20">
        <v>13147.185833</v>
      </c>
      <c r="N1484" s="20">
        <v>-34723.617886000007</v>
      </c>
      <c r="O1484" s="153">
        <v>-47870.803719000003</v>
      </c>
      <c r="P1484" s="21">
        <v>-5983.8504648750004</v>
      </c>
      <c r="Q1484" s="20">
        <v>7195.0290910000003</v>
      </c>
      <c r="R1484" s="20">
        <v>1315.6714509999999</v>
      </c>
      <c r="S1484" s="20">
        <v>16011.266656</v>
      </c>
      <c r="T1484" s="20">
        <v>91590.754532000006</v>
      </c>
      <c r="U1484" s="20">
        <v>125216.641065</v>
      </c>
      <c r="V1484" s="20">
        <v>71582.399999999994</v>
      </c>
      <c r="W1484" s="20">
        <v>195979.24155800001</v>
      </c>
      <c r="X1484" s="20">
        <v>63375</v>
      </c>
      <c r="Y1484" s="20">
        <v>259365.24155800001</v>
      </c>
      <c r="Z1484" s="20">
        <v>-134148.60049300001</v>
      </c>
      <c r="AA1484" s="21">
        <v>-16768.575061625001</v>
      </c>
      <c r="AB1484" s="22">
        <v>-0.31590457908932257</v>
      </c>
      <c r="AC1484" s="22">
        <v>-1.3439996994906434</v>
      </c>
      <c r="AD1484" s="23">
        <v>-0.38230384804963946</v>
      </c>
      <c r="AE1484" s="23">
        <v>0.35684907291670137</v>
      </c>
      <c r="AF1484" s="24">
        <v>-2.64114452530535</v>
      </c>
      <c r="AG1484" s="27">
        <v>-0.91830121124710307</v>
      </c>
      <c r="AH1484" s="27">
        <v>8.169878875289692E-2</v>
      </c>
      <c r="AI1484" s="27">
        <v>4.4985568343424966E-2</v>
      </c>
      <c r="AJ1484" s="27">
        <v>-0.19791390947414705</v>
      </c>
      <c r="AK1484" s="27">
        <v>6.5142345469635563</v>
      </c>
      <c r="AL1484" s="27">
        <v>27.072234079357553</v>
      </c>
      <c r="AM1484" s="27">
        <v>0.38888385268794479</v>
      </c>
      <c r="AN1484" s="23">
        <v>2.0713320478175374</v>
      </c>
      <c r="AO1484" s="23">
        <v>-0.4724238625456772</v>
      </c>
      <c r="AP1484" s="23">
        <v>-1.9334174236989816</v>
      </c>
      <c r="AQ1484" s="24">
        <v>40.799999999999997</v>
      </c>
      <c r="AR1484" s="65" t="s">
        <v>80</v>
      </c>
      <c r="AS1484" s="157">
        <v>0</v>
      </c>
    </row>
    <row r="1485" spans="1:45" ht="18" customHeight="1" x14ac:dyDescent="0.25">
      <c r="A1485" s="16">
        <v>1484</v>
      </c>
      <c r="B1485" s="149" t="s">
        <v>1789</v>
      </c>
      <c r="C1485" s="149" t="s">
        <v>691</v>
      </c>
      <c r="D1485" s="4">
        <v>1446.8881739999999</v>
      </c>
      <c r="E1485" s="151" t="s">
        <v>844</v>
      </c>
      <c r="F1485" s="151" t="s">
        <v>845</v>
      </c>
      <c r="G1485" s="4" t="s">
        <v>904</v>
      </c>
      <c r="H1485" s="70" t="s">
        <v>704</v>
      </c>
      <c r="I1485" s="20">
        <v>978243.088888</v>
      </c>
      <c r="J1485" s="20">
        <v>761348.80117800005</v>
      </c>
      <c r="K1485" s="20">
        <v>216894.28771000003</v>
      </c>
      <c r="L1485" s="20">
        <v>158873.04277999999</v>
      </c>
      <c r="M1485" s="20">
        <v>0</v>
      </c>
      <c r="N1485" s="20">
        <v>177633.32262600001</v>
      </c>
      <c r="O1485" s="153">
        <v>141764.20991100001</v>
      </c>
      <c r="P1485" s="21">
        <v>3027.5415646944807</v>
      </c>
      <c r="Q1485" s="20">
        <v>28843.037582000001</v>
      </c>
      <c r="R1485" s="20">
        <v>23908.038284999999</v>
      </c>
      <c r="S1485" s="20">
        <v>360128.067721</v>
      </c>
      <c r="T1485" s="20">
        <v>158721.99056499999</v>
      </c>
      <c r="U1485" s="20">
        <v>754846.54321699997</v>
      </c>
      <c r="V1485" s="20">
        <v>0</v>
      </c>
      <c r="W1485" s="20">
        <v>156856.38839899999</v>
      </c>
      <c r="X1485" s="20">
        <v>0</v>
      </c>
      <c r="Y1485" s="20">
        <v>156856.38839899999</v>
      </c>
      <c r="Z1485" s="20">
        <v>597990.15481800004</v>
      </c>
      <c r="AA1485" s="21">
        <v>12770.783614046042</v>
      </c>
      <c r="AB1485" s="22">
        <v>0.22171819067646126</v>
      </c>
      <c r="AC1485" s="22">
        <v>0.1449171596726003</v>
      </c>
      <c r="AD1485" s="23">
        <v>0.18780533763436241</v>
      </c>
      <c r="AE1485" s="23">
        <v>0.23706779914151987</v>
      </c>
      <c r="AF1485" s="24">
        <v>100</v>
      </c>
      <c r="AG1485" s="27">
        <v>1.2959094710566212</v>
      </c>
      <c r="AH1485" s="27">
        <v>2.2959094710566212</v>
      </c>
      <c r="AI1485" s="27">
        <v>2.1120276548526729</v>
      </c>
      <c r="AJ1485" s="27">
        <v>4.8124908110705276</v>
      </c>
      <c r="AK1485" s="27">
        <v>26.396276710228779</v>
      </c>
      <c r="AL1485" s="27">
        <v>40.916911593777805</v>
      </c>
      <c r="AM1485" s="27">
        <v>6.1632486173199101</v>
      </c>
      <c r="AN1485" s="23">
        <v>0.20779904181651343</v>
      </c>
      <c r="AO1485" s="23">
        <v>0</v>
      </c>
      <c r="AP1485" s="23">
        <v>0.26230597131944366</v>
      </c>
      <c r="AQ1485" s="24">
        <v>97.2</v>
      </c>
      <c r="AR1485" s="65" t="s">
        <v>61</v>
      </c>
      <c r="AS1485" s="157">
        <v>0.5</v>
      </c>
    </row>
    <row r="1486" spans="1:45" ht="18" customHeight="1" x14ac:dyDescent="0.25">
      <c r="A1486" s="16">
        <v>1485</v>
      </c>
      <c r="B1486" s="149" t="s">
        <v>1790</v>
      </c>
      <c r="C1486" s="149" t="s">
        <v>691</v>
      </c>
      <c r="D1486" s="4">
        <v>1041.1665</v>
      </c>
      <c r="E1486" s="151" t="s">
        <v>833</v>
      </c>
      <c r="F1486" s="151" t="s">
        <v>835</v>
      </c>
      <c r="G1486" s="4" t="s">
        <v>836</v>
      </c>
      <c r="H1486" s="70" t="s">
        <v>704</v>
      </c>
      <c r="I1486" s="20">
        <v>2544871.142494</v>
      </c>
      <c r="J1486" s="20">
        <v>2077414.7337470001</v>
      </c>
      <c r="K1486" s="20">
        <v>467456.4087469998</v>
      </c>
      <c r="L1486" s="20">
        <v>144954.367906</v>
      </c>
      <c r="M1486" s="20">
        <v>73.008230999999995</v>
      </c>
      <c r="N1486" s="20">
        <v>228586.22530400002</v>
      </c>
      <c r="O1486" s="153">
        <v>120107.043376</v>
      </c>
      <c r="P1486" s="21">
        <v>1903.4095081852902</v>
      </c>
      <c r="Q1486" s="20">
        <v>360111.97335099999</v>
      </c>
      <c r="R1486" s="20">
        <v>56403.048124000001</v>
      </c>
      <c r="S1486" s="20">
        <v>1297489.7745079999</v>
      </c>
      <c r="T1486" s="20">
        <v>241172.939006</v>
      </c>
      <c r="U1486" s="20">
        <v>1593730.505019</v>
      </c>
      <c r="V1486" s="20">
        <v>0</v>
      </c>
      <c r="W1486" s="20">
        <v>303292.547808</v>
      </c>
      <c r="X1486" s="20">
        <v>0</v>
      </c>
      <c r="Y1486" s="20">
        <v>314684.52091100003</v>
      </c>
      <c r="Z1486" s="20">
        <v>1279045.9841080001</v>
      </c>
      <c r="AA1486" s="21">
        <v>20269.821145591988</v>
      </c>
      <c r="AB1486" s="22">
        <v>0.18368568881208175</v>
      </c>
      <c r="AC1486" s="22">
        <v>4.7195726876093955E-2</v>
      </c>
      <c r="AD1486" s="23">
        <v>7.5362203959676424E-2</v>
      </c>
      <c r="AE1486" s="23">
        <v>9.3903616342427304E-2</v>
      </c>
      <c r="AF1486" s="24">
        <v>3130.9651278086717</v>
      </c>
      <c r="AG1486" s="27">
        <v>3.2780140293106661</v>
      </c>
      <c r="AH1486" s="27">
        <v>4.2780140293106657</v>
      </c>
      <c r="AI1486" s="27">
        <v>3.0906720522207123</v>
      </c>
      <c r="AJ1486" s="27">
        <v>2.5597246443153856</v>
      </c>
      <c r="AK1486" s="27">
        <v>5.7688021712128705</v>
      </c>
      <c r="AL1486" s="27">
        <v>45.119390301375127</v>
      </c>
      <c r="AM1486" s="27">
        <v>10.552059252512935</v>
      </c>
      <c r="AN1486" s="23">
        <v>0.19745152641553312</v>
      </c>
      <c r="AO1486" s="23">
        <v>0</v>
      </c>
      <c r="AP1486" s="23">
        <v>0.24603065473870306</v>
      </c>
      <c r="AQ1486" s="24">
        <v>85.199999999999989</v>
      </c>
      <c r="AR1486" s="65" t="s">
        <v>64</v>
      </c>
      <c r="AS1486" s="157">
        <v>0.5</v>
      </c>
    </row>
    <row r="1487" spans="1:45" ht="18" customHeight="1" x14ac:dyDescent="0.25">
      <c r="A1487" s="16">
        <v>1486</v>
      </c>
      <c r="B1487" s="149" t="s">
        <v>1791</v>
      </c>
      <c r="C1487" s="149" t="s">
        <v>691</v>
      </c>
      <c r="D1487" s="4">
        <v>8.3719874000000001</v>
      </c>
      <c r="E1487" s="151" t="s">
        <v>833</v>
      </c>
      <c r="F1487" s="151" t="s">
        <v>835</v>
      </c>
      <c r="G1487" s="4" t="s">
        <v>836</v>
      </c>
      <c r="H1487" s="70" t="s">
        <v>704</v>
      </c>
      <c r="I1487" s="20">
        <v>4.2050000000000001</v>
      </c>
      <c r="J1487" s="20">
        <v>0</v>
      </c>
      <c r="K1487" s="20" t="e">
        <v>#N/A</v>
      </c>
      <c r="L1487" s="20">
        <v>-4618.077464</v>
      </c>
      <c r="M1487" s="20">
        <v>17937.933145999999</v>
      </c>
      <c r="N1487" s="20">
        <v>8069.9295129999991</v>
      </c>
      <c r="O1487" s="153">
        <v>-13623.912791000001</v>
      </c>
      <c r="P1487" s="21">
        <v>-1139.12485746216</v>
      </c>
      <c r="Q1487" s="20">
        <v>0</v>
      </c>
      <c r="R1487" s="20" t="e">
        <v>#N/A</v>
      </c>
      <c r="S1487" s="20">
        <v>41331.690130000003</v>
      </c>
      <c r="T1487" s="20">
        <v>39726.350015000004</v>
      </c>
      <c r="U1487" s="20">
        <v>90180.939960000003</v>
      </c>
      <c r="V1487" s="20">
        <v>125511.55261300001</v>
      </c>
      <c r="W1487" s="20">
        <v>183451.637992</v>
      </c>
      <c r="X1487" s="20">
        <v>0</v>
      </c>
      <c r="Y1487" s="20">
        <v>183451.637992</v>
      </c>
      <c r="Z1487" s="20">
        <v>-93270.698032</v>
      </c>
      <c r="AA1487" s="21">
        <v>-7798.5650841280531</v>
      </c>
      <c r="AB1487" s="22" t="e">
        <v>#N/A</v>
      </c>
      <c r="AC1487" s="22">
        <v>-3239.9316982164091</v>
      </c>
      <c r="AD1487" s="23">
        <v>-0.15107308481196718</v>
      </c>
      <c r="AE1487" s="23">
        <v>0.14606851967941537</v>
      </c>
      <c r="AF1487" s="24">
        <v>0.44988067729528369</v>
      </c>
      <c r="AG1487" s="27">
        <v>-0.77469980327020904</v>
      </c>
      <c r="AH1487" s="27">
        <v>0.22530019672979101</v>
      </c>
      <c r="AI1487" s="27">
        <v>0.22530019672979101</v>
      </c>
      <c r="AJ1487" s="27">
        <v>-2.9587683244037637E-5</v>
      </c>
      <c r="AK1487" s="27">
        <v>0</v>
      </c>
      <c r="AL1487" s="27" t="e">
        <v>#N/A</v>
      </c>
      <c r="AM1487" s="27">
        <v>1.0584914039201343E-4</v>
      </c>
      <c r="AN1487" s="23">
        <v>2.0342617638868088</v>
      </c>
      <c r="AO1487" s="23">
        <v>0</v>
      </c>
      <c r="AP1487" s="23">
        <v>-1.9668732180932114</v>
      </c>
      <c r="AQ1487" s="24" t="e">
        <v>#N/A</v>
      </c>
      <c r="AR1487" s="65" t="e">
        <v>#N/A</v>
      </c>
      <c r="AS1487" s="157" t="e">
        <v>#N/A</v>
      </c>
    </row>
    <row r="1488" spans="1:45" ht="18" customHeight="1" x14ac:dyDescent="0.25">
      <c r="A1488" s="16">
        <v>1487</v>
      </c>
      <c r="B1488" s="149" t="s">
        <v>1792</v>
      </c>
      <c r="C1488" s="149" t="s">
        <v>691</v>
      </c>
      <c r="D1488" s="4">
        <v>70.810649999999995</v>
      </c>
      <c r="E1488" s="151" t="s">
        <v>844</v>
      </c>
      <c r="F1488" s="151" t="s">
        <v>856</v>
      </c>
      <c r="G1488" s="4" t="s">
        <v>862</v>
      </c>
      <c r="H1488" s="70" t="s">
        <v>704</v>
      </c>
      <c r="I1488" s="20">
        <v>1892993.957589</v>
      </c>
      <c r="J1488" s="20">
        <v>1876963.057613</v>
      </c>
      <c r="K1488" s="20">
        <v>16030.89997599993</v>
      </c>
      <c r="L1488" s="20">
        <v>10205.846195</v>
      </c>
      <c r="M1488" s="20">
        <v>3841.7354190000001</v>
      </c>
      <c r="N1488" s="20">
        <v>23600.008527000002</v>
      </c>
      <c r="O1488" s="153">
        <v>15373.666362</v>
      </c>
      <c r="P1488" s="21">
        <v>1085.5476091520131</v>
      </c>
      <c r="Q1488" s="20">
        <v>0</v>
      </c>
      <c r="R1488" s="20">
        <v>76322.880011000001</v>
      </c>
      <c r="S1488" s="20">
        <v>148050.17780400001</v>
      </c>
      <c r="T1488" s="20">
        <v>114146.603978</v>
      </c>
      <c r="U1488" s="20">
        <v>270487.38668300002</v>
      </c>
      <c r="V1488" s="20">
        <v>37386.498363999999</v>
      </c>
      <c r="W1488" s="20">
        <v>94080.214577999999</v>
      </c>
      <c r="X1488" s="20">
        <v>2450.4347950000001</v>
      </c>
      <c r="Y1488" s="20">
        <v>96530.649372999993</v>
      </c>
      <c r="Z1488" s="20">
        <v>173956.73731</v>
      </c>
      <c r="AA1488" s="21">
        <v>12283.232628848909</v>
      </c>
      <c r="AB1488" s="22">
        <v>8.4685426024378781E-3</v>
      </c>
      <c r="AC1488" s="22">
        <v>8.1213499390038069E-3</v>
      </c>
      <c r="AD1488" s="23">
        <v>5.6836906705809903E-2</v>
      </c>
      <c r="AE1488" s="23">
        <v>8.8376377941621911E-2</v>
      </c>
      <c r="AF1488" s="24">
        <v>6.1430593086348102</v>
      </c>
      <c r="AG1488" s="27">
        <v>0.57365901500208216</v>
      </c>
      <c r="AH1488" s="27">
        <v>1.5736590150020822</v>
      </c>
      <c r="AI1488" s="27">
        <v>1.5736590150020822</v>
      </c>
      <c r="AJ1488" s="27">
        <v>35.074953630449222</v>
      </c>
      <c r="AK1488" s="27">
        <v>100</v>
      </c>
      <c r="AL1488" s="27">
        <v>24.802444002587077</v>
      </c>
      <c r="AM1488" s="27">
        <v>16.583883283587181</v>
      </c>
      <c r="AN1488" s="23">
        <v>0.35687671265104093</v>
      </c>
      <c r="AO1488" s="23">
        <v>1.4086460995374944E-2</v>
      </c>
      <c r="AP1488" s="23">
        <v>0.5549118181089896</v>
      </c>
      <c r="AQ1488" s="24">
        <v>86</v>
      </c>
      <c r="AR1488" s="65" t="s">
        <v>64</v>
      </c>
      <c r="AS1488" s="157">
        <v>0.5</v>
      </c>
    </row>
    <row r="1489" spans="1:45" ht="18" customHeight="1" x14ac:dyDescent="0.25">
      <c r="A1489" s="16">
        <v>1488</v>
      </c>
      <c r="B1489" s="149" t="s">
        <v>1793</v>
      </c>
      <c r="C1489" s="149" t="s">
        <v>691</v>
      </c>
      <c r="D1489" s="4">
        <v>7.7796884000000004</v>
      </c>
      <c r="E1489" s="151" t="s">
        <v>844</v>
      </c>
      <c r="F1489" s="151" t="s">
        <v>1074</v>
      </c>
      <c r="G1489" s="4" t="s">
        <v>854</v>
      </c>
      <c r="H1489" s="70" t="s">
        <v>704</v>
      </c>
      <c r="I1489" s="20">
        <v>66644.368619999994</v>
      </c>
      <c r="J1489" s="20">
        <v>44023.787963000002</v>
      </c>
      <c r="K1489" s="20">
        <v>22620.580656999995</v>
      </c>
      <c r="L1489" s="20">
        <v>10011.3758</v>
      </c>
      <c r="M1489" s="20">
        <v>0</v>
      </c>
      <c r="N1489" s="20">
        <v>9927.7547290000002</v>
      </c>
      <c r="O1489" s="153">
        <v>9076.4591849999997</v>
      </c>
      <c r="P1489" s="21">
        <v>2566.7107961547663</v>
      </c>
      <c r="Q1489" s="20">
        <v>191.37659199999999</v>
      </c>
      <c r="R1489" s="20">
        <v>30906.892500999998</v>
      </c>
      <c r="S1489" s="20">
        <v>43059.347799000003</v>
      </c>
      <c r="T1489" s="20">
        <v>9874.7341369999995</v>
      </c>
      <c r="U1489" s="20">
        <v>56534.197261000001</v>
      </c>
      <c r="V1489" s="20">
        <v>0</v>
      </c>
      <c r="W1489" s="20">
        <v>9773.3703860000005</v>
      </c>
      <c r="X1489" s="20">
        <v>0</v>
      </c>
      <c r="Y1489" s="20">
        <v>9773.3703860000005</v>
      </c>
      <c r="Z1489" s="20">
        <v>46760.826874999999</v>
      </c>
      <c r="AA1489" s="21">
        <v>13223.385543950577</v>
      </c>
      <c r="AB1489" s="22">
        <v>0.33942223664808718</v>
      </c>
      <c r="AC1489" s="22">
        <v>0.13619244015579363</v>
      </c>
      <c r="AD1489" s="23">
        <v>0.16054812175181227</v>
      </c>
      <c r="AE1489" s="23">
        <v>0.19410390687194193</v>
      </c>
      <c r="AF1489" s="24">
        <v>100</v>
      </c>
      <c r="AG1489" s="27">
        <v>3.4057828669504802</v>
      </c>
      <c r="AH1489" s="27">
        <v>4.4057828669504797</v>
      </c>
      <c r="AI1489" s="27">
        <v>4.3862014345027607</v>
      </c>
      <c r="AJ1489" s="27">
        <v>2.0021755045105483</v>
      </c>
      <c r="AK1489" s="27">
        <v>230.03747481823694</v>
      </c>
      <c r="AL1489" s="27">
        <v>2.1562947040969487</v>
      </c>
      <c r="AM1489" s="27">
        <v>6.7489785239166888</v>
      </c>
      <c r="AN1489" s="23">
        <v>0.17287537206691958</v>
      </c>
      <c r="AO1489" s="23">
        <v>0</v>
      </c>
      <c r="AP1489" s="23">
        <v>0.20900764676651157</v>
      </c>
      <c r="AQ1489" s="24">
        <v>85.6</v>
      </c>
      <c r="AR1489" s="65" t="s">
        <v>64</v>
      </c>
      <c r="AS1489" s="157">
        <v>0.5</v>
      </c>
    </row>
    <row r="1490" spans="1:45" ht="18" customHeight="1" x14ac:dyDescent="0.25">
      <c r="A1490" s="16">
        <v>1489</v>
      </c>
      <c r="B1490" s="149" t="s">
        <v>1794</v>
      </c>
      <c r="C1490" s="149" t="s">
        <v>691</v>
      </c>
      <c r="D1490" s="4">
        <v>289</v>
      </c>
      <c r="E1490" s="151" t="s">
        <v>874</v>
      </c>
      <c r="F1490" s="151" t="s">
        <v>878</v>
      </c>
      <c r="G1490" s="4" t="s">
        <v>873</v>
      </c>
      <c r="H1490" s="70" t="s">
        <v>704</v>
      </c>
      <c r="I1490" s="20">
        <v>130424.33103099999</v>
      </c>
      <c r="J1490" s="20">
        <v>53420.813110000003</v>
      </c>
      <c r="K1490" s="20">
        <v>77003.517921000006</v>
      </c>
      <c r="L1490" s="20">
        <v>25038.399698000001</v>
      </c>
      <c r="M1490" s="20">
        <v>161.082797</v>
      </c>
      <c r="N1490" s="20">
        <v>33699.489397000005</v>
      </c>
      <c r="O1490" s="153">
        <v>31652.005997</v>
      </c>
      <c r="P1490" s="21">
        <v>1095.2251210034601</v>
      </c>
      <c r="Q1490" s="20">
        <v>11461.196666</v>
      </c>
      <c r="R1490" s="20">
        <v>8587.7791739999993</v>
      </c>
      <c r="S1490" s="20">
        <v>153104.59564399999</v>
      </c>
      <c r="T1490" s="20">
        <v>262895.24210199999</v>
      </c>
      <c r="U1490" s="20">
        <v>432827.806064</v>
      </c>
      <c r="V1490" s="20">
        <v>5307.48</v>
      </c>
      <c r="W1490" s="20">
        <v>39943.390544000002</v>
      </c>
      <c r="X1490" s="20">
        <v>45113.836636</v>
      </c>
      <c r="Y1490" s="20">
        <v>111207.930354</v>
      </c>
      <c r="Z1490" s="20">
        <v>321619.87570999999</v>
      </c>
      <c r="AA1490" s="21">
        <v>11128.71542249135</v>
      </c>
      <c r="AB1490" s="22">
        <v>0.59040761269227726</v>
      </c>
      <c r="AC1490" s="22">
        <v>0.24268482534502533</v>
      </c>
      <c r="AD1490" s="23">
        <v>7.3128402458320307E-2</v>
      </c>
      <c r="AE1490" s="23">
        <v>9.8414334397480333E-2</v>
      </c>
      <c r="AF1490" s="24">
        <v>209.20601097459217</v>
      </c>
      <c r="AG1490" s="27">
        <v>2.8330395481912394</v>
      </c>
      <c r="AH1490" s="27">
        <v>3.8330395481912394</v>
      </c>
      <c r="AI1490" s="27">
        <v>3.5461035492710971</v>
      </c>
      <c r="AJ1490" s="27">
        <v>1.152553394210893</v>
      </c>
      <c r="AK1490" s="27">
        <v>4.6610153081549086</v>
      </c>
      <c r="AL1490" s="27">
        <v>15.187201299477662</v>
      </c>
      <c r="AM1490" s="27">
        <v>0.49610761301034512</v>
      </c>
      <c r="AN1490" s="23">
        <v>0.25693342432245736</v>
      </c>
      <c r="AO1490" s="23">
        <v>0.14027067368398119</v>
      </c>
      <c r="AP1490" s="23">
        <v>0.34577443358716609</v>
      </c>
      <c r="AQ1490" s="24">
        <v>89.6</v>
      </c>
      <c r="AR1490" s="65" t="s">
        <v>64</v>
      </c>
      <c r="AS1490" s="157">
        <v>0.5</v>
      </c>
    </row>
    <row r="1491" spans="1:45" ht="18" customHeight="1" x14ac:dyDescent="0.25">
      <c r="A1491" s="16">
        <v>1490</v>
      </c>
      <c r="B1491" s="149" t="s">
        <v>1795</v>
      </c>
      <c r="C1491" s="149" t="s">
        <v>691</v>
      </c>
      <c r="D1491" s="4">
        <v>24.3</v>
      </c>
      <c r="E1491" s="151" t="s">
        <v>829</v>
      </c>
      <c r="F1491" s="151" t="s">
        <v>896</v>
      </c>
      <c r="G1491" s="4" t="s">
        <v>897</v>
      </c>
      <c r="H1491" s="70" t="s">
        <v>704</v>
      </c>
      <c r="I1491" s="20">
        <v>348256.63288400002</v>
      </c>
      <c r="J1491" s="20">
        <v>318543.91381300002</v>
      </c>
      <c r="K1491" s="20">
        <v>29712.719070999981</v>
      </c>
      <c r="L1491" s="20">
        <v>5553.9714000000004</v>
      </c>
      <c r="M1491" s="20">
        <v>410.04983199999998</v>
      </c>
      <c r="N1491" s="20">
        <v>5802.9050799999995</v>
      </c>
      <c r="O1491" s="153">
        <v>4265.1466970000001</v>
      </c>
      <c r="P1491" s="21">
        <v>1579.6839618518518</v>
      </c>
      <c r="Q1491" s="20">
        <v>11917.351377000001</v>
      </c>
      <c r="R1491" s="20">
        <v>103419.54551</v>
      </c>
      <c r="S1491" s="20">
        <v>118195.99568000001</v>
      </c>
      <c r="T1491" s="20">
        <v>31353.423126999998</v>
      </c>
      <c r="U1491" s="20">
        <v>149859.496365</v>
      </c>
      <c r="V1491" s="20">
        <v>0</v>
      </c>
      <c r="W1491" s="20">
        <v>109169.726419</v>
      </c>
      <c r="X1491" s="20">
        <v>0</v>
      </c>
      <c r="Y1491" s="20">
        <v>111179.90483699999</v>
      </c>
      <c r="Z1491" s="20">
        <v>38679.591527999997</v>
      </c>
      <c r="AA1491" s="21">
        <v>14325.77464</v>
      </c>
      <c r="AB1491" s="22">
        <v>8.5318458473975192E-2</v>
      </c>
      <c r="AC1491" s="22">
        <v>1.2247137008358626E-2</v>
      </c>
      <c r="AD1491" s="23">
        <v>2.8460970445354668E-2</v>
      </c>
      <c r="AE1491" s="23">
        <v>0.11026865922077998</v>
      </c>
      <c r="AF1491" s="24">
        <v>14.151707005211016</v>
      </c>
      <c r="AG1491" s="27">
        <v>8.2681065136653756E-2</v>
      </c>
      <c r="AH1491" s="27">
        <v>1.0826810651366539</v>
      </c>
      <c r="AI1491" s="27">
        <v>0.9735175473014942</v>
      </c>
      <c r="AJ1491" s="27">
        <v>38.582566375315189</v>
      </c>
      <c r="AK1491" s="27">
        <v>26.72942197775394</v>
      </c>
      <c r="AL1491" s="27">
        <v>3.3674160060036802</v>
      </c>
      <c r="AM1491" s="27">
        <v>11.107451695891504</v>
      </c>
      <c r="AN1491" s="23">
        <v>0.74189429121133954</v>
      </c>
      <c r="AO1491" s="23">
        <v>0</v>
      </c>
      <c r="AP1491" s="23">
        <v>2.8743815651857987</v>
      </c>
      <c r="AQ1491" s="24">
        <v>70.399999999999991</v>
      </c>
      <c r="AR1491" s="65" t="s">
        <v>68</v>
      </c>
      <c r="AS1491" s="157">
        <v>0.3</v>
      </c>
    </row>
    <row r="1492" spans="1:45" ht="18" customHeight="1" x14ac:dyDescent="0.25">
      <c r="A1492" s="16">
        <v>1491</v>
      </c>
      <c r="B1492" s="149" t="s">
        <v>1796</v>
      </c>
      <c r="C1492" s="149" t="s">
        <v>691</v>
      </c>
      <c r="D1492" s="4">
        <v>27.84</v>
      </c>
      <c r="E1492" s="151" t="s">
        <v>842</v>
      </c>
      <c r="F1492" s="151" t="s">
        <v>902</v>
      </c>
      <c r="G1492" s="4" t="s">
        <v>901</v>
      </c>
      <c r="H1492" s="70" t="s">
        <v>704</v>
      </c>
      <c r="I1492" s="20">
        <v>390646.278872</v>
      </c>
      <c r="J1492" s="20">
        <v>354879.98706700001</v>
      </c>
      <c r="K1492" s="20">
        <v>35766.291804999979</v>
      </c>
      <c r="L1492" s="20">
        <v>-3225.5307969999999</v>
      </c>
      <c r="M1492" s="20">
        <v>2857.7280009999999</v>
      </c>
      <c r="N1492" s="20">
        <v>4203.3064109999996</v>
      </c>
      <c r="O1492" s="153">
        <v>932.66419199999996</v>
      </c>
      <c r="P1492" s="21">
        <v>97.152519999999996</v>
      </c>
      <c r="Q1492" s="20">
        <v>9175.751467</v>
      </c>
      <c r="R1492" s="20">
        <v>20867.045635999999</v>
      </c>
      <c r="S1492" s="20">
        <v>41544.391510000001</v>
      </c>
      <c r="T1492" s="20">
        <v>37571.133383</v>
      </c>
      <c r="U1492" s="20">
        <v>124829.56844</v>
      </c>
      <c r="V1492" s="20">
        <v>12986</v>
      </c>
      <c r="W1492" s="20">
        <v>65388.704025999999</v>
      </c>
      <c r="X1492" s="20">
        <v>1555.2</v>
      </c>
      <c r="Y1492" s="20">
        <v>81664.384978000002</v>
      </c>
      <c r="Z1492" s="20">
        <v>43165.183462000001</v>
      </c>
      <c r="AA1492" s="21">
        <v>4496.3732772916665</v>
      </c>
      <c r="AB1492" s="22">
        <v>9.1556719568085893E-2</v>
      </c>
      <c r="AC1492" s="22">
        <v>2.3874902755840629E-3</v>
      </c>
      <c r="AD1492" s="23">
        <v>7.4715005719841925E-3</v>
      </c>
      <c r="AE1492" s="23">
        <v>2.1606862688793173E-2</v>
      </c>
      <c r="AF1492" s="24">
        <v>1.4708560120239378</v>
      </c>
      <c r="AG1492" s="27">
        <v>-0.3646549181723952</v>
      </c>
      <c r="AH1492" s="27">
        <v>0.63534508182760485</v>
      </c>
      <c r="AI1492" s="27">
        <v>0.49501883429482729</v>
      </c>
      <c r="AJ1492" s="27">
        <v>-16.383205790054493</v>
      </c>
      <c r="AK1492" s="27">
        <v>38.675849966436324</v>
      </c>
      <c r="AL1492" s="27">
        <v>18.720727681644295</v>
      </c>
      <c r="AM1492" s="27">
        <v>10.397511166079374</v>
      </c>
      <c r="AN1492" s="23">
        <v>0.65420706006247564</v>
      </c>
      <c r="AO1492" s="23">
        <v>3.6029037183847569E-2</v>
      </c>
      <c r="AP1492" s="23">
        <v>1.8919040399745399</v>
      </c>
      <c r="AQ1492" s="24">
        <v>49.2</v>
      </c>
      <c r="AR1492" s="65" t="s">
        <v>78</v>
      </c>
      <c r="AS1492" s="157">
        <v>0.2</v>
      </c>
    </row>
    <row r="1493" spans="1:45" ht="18" customHeight="1" x14ac:dyDescent="0.25">
      <c r="A1493" s="16">
        <v>1492</v>
      </c>
      <c r="B1493" s="149" t="s">
        <v>1797</v>
      </c>
      <c r="C1493" s="149" t="s">
        <v>691</v>
      </c>
      <c r="D1493" s="4">
        <v>88</v>
      </c>
      <c r="E1493" s="151" t="s">
        <v>844</v>
      </c>
      <c r="F1493" s="151" t="s">
        <v>856</v>
      </c>
      <c r="G1493" s="4" t="s">
        <v>862</v>
      </c>
      <c r="H1493" s="70" t="s">
        <v>704</v>
      </c>
      <c r="I1493" s="20">
        <v>765279.65693900001</v>
      </c>
      <c r="J1493" s="20">
        <v>729763.67966100003</v>
      </c>
      <c r="K1493" s="20">
        <v>35515.977277999984</v>
      </c>
      <c r="L1493" s="20">
        <v>-339.40696200000002</v>
      </c>
      <c r="M1493" s="20">
        <v>28964.930785</v>
      </c>
      <c r="N1493" s="20">
        <v>62188.953141000005</v>
      </c>
      <c r="O1493" s="153">
        <v>33224.022356000001</v>
      </c>
      <c r="P1493" s="21">
        <v>1661.2011178</v>
      </c>
      <c r="Q1493" s="20">
        <v>42121.788783000004</v>
      </c>
      <c r="R1493" s="20">
        <v>30249.521692999999</v>
      </c>
      <c r="S1493" s="20">
        <v>137277.33787300001</v>
      </c>
      <c r="T1493" s="20">
        <v>559126.48821600003</v>
      </c>
      <c r="U1493" s="20">
        <v>710313.57946399995</v>
      </c>
      <c r="V1493" s="20">
        <v>137682.49319000001</v>
      </c>
      <c r="W1493" s="20">
        <v>289499.21817900002</v>
      </c>
      <c r="X1493" s="20">
        <v>285853.005</v>
      </c>
      <c r="Y1493" s="20">
        <v>675517.20251099998</v>
      </c>
      <c r="Z1493" s="20">
        <v>34796.376952999999</v>
      </c>
      <c r="AA1493" s="21">
        <v>1739.81884765</v>
      </c>
      <c r="AB1493" s="22">
        <v>4.6409148545851049E-2</v>
      </c>
      <c r="AC1493" s="22">
        <v>4.3414223878485078E-2</v>
      </c>
      <c r="AD1493" s="23">
        <v>4.6773739537783764E-2</v>
      </c>
      <c r="AE1493" s="23">
        <v>0.95481269216264097</v>
      </c>
      <c r="AF1493" s="24">
        <v>2.1470430432792766</v>
      </c>
      <c r="AG1493" s="27">
        <v>-0.52581102382072697</v>
      </c>
      <c r="AH1493" s="27">
        <v>0.47418897617927303</v>
      </c>
      <c r="AI1493" s="27">
        <v>0.32869017639683046</v>
      </c>
      <c r="AJ1493" s="27">
        <v>-5.0273958999889956</v>
      </c>
      <c r="AK1493" s="27">
        <v>17.325087579270292</v>
      </c>
      <c r="AL1493" s="27">
        <v>25.298901077040579</v>
      </c>
      <c r="AM1493" s="27">
        <v>1.3687057813711725</v>
      </c>
      <c r="AN1493" s="23">
        <v>0.95101265418682102</v>
      </c>
      <c r="AO1493" s="23">
        <v>8.215022080778871</v>
      </c>
      <c r="AP1493" s="23">
        <v>19.413435008576652</v>
      </c>
      <c r="AQ1493" s="24">
        <v>30.800000000000004</v>
      </c>
      <c r="AR1493" s="65" t="s">
        <v>80</v>
      </c>
      <c r="AS1493" s="157">
        <v>0</v>
      </c>
    </row>
    <row r="1494" spans="1:45" ht="18" customHeight="1" x14ac:dyDescent="0.25">
      <c r="A1494" s="16">
        <v>1493</v>
      </c>
      <c r="B1494" s="149" t="s">
        <v>1798</v>
      </c>
      <c r="C1494" s="149" t="s">
        <v>691</v>
      </c>
      <c r="D1494" s="4">
        <v>1052.3718799999999</v>
      </c>
      <c r="E1494" s="151" t="s">
        <v>829</v>
      </c>
      <c r="F1494" s="151" t="s">
        <v>859</v>
      </c>
      <c r="G1494" s="4" t="s">
        <v>858</v>
      </c>
      <c r="H1494" s="70" t="s">
        <v>709</v>
      </c>
      <c r="I1494" s="20">
        <v>36851.735287000003</v>
      </c>
      <c r="J1494" s="20">
        <v>24844.290783</v>
      </c>
      <c r="K1494" s="20">
        <v>12007.444503999999</v>
      </c>
      <c r="L1494" s="20">
        <v>-14315.582581000001</v>
      </c>
      <c r="M1494" s="20">
        <v>0</v>
      </c>
      <c r="N1494" s="20">
        <v>39262.112273999999</v>
      </c>
      <c r="O1494" s="153">
        <v>32752.168100999999</v>
      </c>
      <c r="P1494" s="21">
        <v>482.3946888104802</v>
      </c>
      <c r="Q1494" s="20">
        <v>9270.1176660000001</v>
      </c>
      <c r="R1494" s="20">
        <v>556417.41126399999</v>
      </c>
      <c r="S1494" s="20">
        <v>740057.35473699996</v>
      </c>
      <c r="T1494" s="20">
        <v>13951.41008</v>
      </c>
      <c r="U1494" s="20">
        <v>775409.39280000003</v>
      </c>
      <c r="V1494" s="20">
        <v>0</v>
      </c>
      <c r="W1494" s="20">
        <v>16515.183961999999</v>
      </c>
      <c r="X1494" s="20">
        <v>0</v>
      </c>
      <c r="Y1494" s="20">
        <v>17008.383962</v>
      </c>
      <c r="Z1494" s="20">
        <v>758401.00883800001</v>
      </c>
      <c r="AA1494" s="21">
        <v>11170.210702502807</v>
      </c>
      <c r="AB1494" s="22">
        <v>0.32583118299549391</v>
      </c>
      <c r="AC1494" s="22">
        <v>0.88875511141951058</v>
      </c>
      <c r="AD1494" s="23">
        <v>4.2238549603754554E-2</v>
      </c>
      <c r="AE1494" s="23">
        <v>4.3185818214010449E-2</v>
      </c>
      <c r="AF1494" s="24">
        <v>100</v>
      </c>
      <c r="AG1494" s="27">
        <v>43.810724266820614</v>
      </c>
      <c r="AH1494" s="27">
        <v>44.810724266820614</v>
      </c>
      <c r="AI1494" s="27">
        <v>44.249415492584141</v>
      </c>
      <c r="AJ1494" s="27">
        <v>5.0932394510643929E-2</v>
      </c>
      <c r="AK1494" s="27">
        <v>2.6800404998224971</v>
      </c>
      <c r="AL1494" s="27">
        <v>6.6230377664287687E-2</v>
      </c>
      <c r="AM1494" s="27">
        <v>2.6414344554195774</v>
      </c>
      <c r="AN1494" s="23">
        <v>2.1934714900193299E-2</v>
      </c>
      <c r="AO1494" s="23">
        <v>0</v>
      </c>
      <c r="AP1494" s="23">
        <v>2.2426636784225473E-2</v>
      </c>
      <c r="AQ1494" s="24">
        <v>75.2</v>
      </c>
      <c r="AR1494" s="65" t="s">
        <v>66</v>
      </c>
      <c r="AS1494" s="157">
        <v>0.5</v>
      </c>
    </row>
    <row r="1495" spans="1:45" ht="18" customHeight="1" x14ac:dyDescent="0.25">
      <c r="A1495" s="16">
        <v>1494</v>
      </c>
      <c r="B1495" s="149" t="s">
        <v>1799</v>
      </c>
      <c r="C1495" s="149" t="s">
        <v>691</v>
      </c>
      <c r="D1495" s="4">
        <v>2.4069213</v>
      </c>
      <c r="E1495" s="151" t="s">
        <v>833</v>
      </c>
      <c r="F1495" s="151" t="s">
        <v>835</v>
      </c>
      <c r="G1495" s="4" t="s">
        <v>836</v>
      </c>
      <c r="H1495" s="70" t="s">
        <v>704</v>
      </c>
      <c r="I1495" s="20">
        <v>20990.331607</v>
      </c>
      <c r="J1495" s="20">
        <v>20926.96761</v>
      </c>
      <c r="K1495" s="20">
        <v>63.363997000000722</v>
      </c>
      <c r="L1495" s="20">
        <v>-1340.9989459999999</v>
      </c>
      <c r="M1495" s="20">
        <v>15.677419</v>
      </c>
      <c r="N1495" s="20">
        <v>-1246.3755639999999</v>
      </c>
      <c r="O1495" s="153">
        <v>-1262.052983</v>
      </c>
      <c r="P1495" s="21">
        <v>-157.30298074141436</v>
      </c>
      <c r="Q1495" s="20">
        <v>0</v>
      </c>
      <c r="R1495" s="20">
        <v>0</v>
      </c>
      <c r="S1495" s="20">
        <v>339.676964</v>
      </c>
      <c r="T1495" s="20">
        <v>2837.1320390000001</v>
      </c>
      <c r="U1495" s="20">
        <v>3176.8090029999998</v>
      </c>
      <c r="V1495" s="20">
        <v>300</v>
      </c>
      <c r="W1495" s="20">
        <v>8672.1433049999996</v>
      </c>
      <c r="X1495" s="20">
        <v>0</v>
      </c>
      <c r="Y1495" s="20">
        <v>8672.1433049999996</v>
      </c>
      <c r="Z1495" s="20">
        <v>-5495.3343020000002</v>
      </c>
      <c r="AA1495" s="21">
        <v>-684.94150207570146</v>
      </c>
      <c r="AB1495" s="22">
        <v>3.0187230095435778E-3</v>
      </c>
      <c r="AC1495" s="22">
        <v>-6.0125442829074789E-2</v>
      </c>
      <c r="AD1495" s="23">
        <v>-0.397270651716294</v>
      </c>
      <c r="AE1495" s="23">
        <v>0.22965900046166107</v>
      </c>
      <c r="AF1495" s="24">
        <v>-79.501323782951772</v>
      </c>
      <c r="AG1495" s="27">
        <v>-0.96083125565923744</v>
      </c>
      <c r="AH1495" s="27">
        <v>3.9168744340762486E-2</v>
      </c>
      <c r="AI1495" s="27">
        <v>3.9168744340762486E-2</v>
      </c>
      <c r="AJ1495" s="27">
        <v>-2.5191018778818015</v>
      </c>
      <c r="AK1495" s="27">
        <v>100</v>
      </c>
      <c r="AL1495" s="27">
        <v>100</v>
      </c>
      <c r="AM1495" s="27">
        <v>7.3984331072580014</v>
      </c>
      <c r="AN1495" s="23">
        <v>2.7298283582080369</v>
      </c>
      <c r="AO1495" s="23">
        <v>0</v>
      </c>
      <c r="AP1495" s="23">
        <v>-1.5780920374296092</v>
      </c>
      <c r="AQ1495" s="24">
        <v>46.4</v>
      </c>
      <c r="AR1495" s="65" t="s">
        <v>78</v>
      </c>
      <c r="AS1495" s="157">
        <v>0.2</v>
      </c>
    </row>
    <row r="1496" spans="1:45" ht="18" customHeight="1" x14ac:dyDescent="0.25">
      <c r="A1496" s="16">
        <v>1495</v>
      </c>
      <c r="B1496" s="149" t="s">
        <v>1800</v>
      </c>
      <c r="C1496" s="149" t="s">
        <v>691</v>
      </c>
      <c r="D1496" s="4">
        <v>97.358394400000009</v>
      </c>
      <c r="E1496" s="151" t="s">
        <v>795</v>
      </c>
      <c r="F1496" s="151" t="s">
        <v>852</v>
      </c>
      <c r="G1496" s="4" t="s">
        <v>850</v>
      </c>
      <c r="H1496" s="70" t="s">
        <v>704</v>
      </c>
      <c r="I1496" s="20">
        <v>6376.4829179999997</v>
      </c>
      <c r="J1496" s="20">
        <v>1289.9683709999999</v>
      </c>
      <c r="K1496" s="20">
        <v>5086.5145469999998</v>
      </c>
      <c r="L1496" s="20">
        <v>12.69003</v>
      </c>
      <c r="M1496" s="20">
        <v>2530.4138910000001</v>
      </c>
      <c r="N1496" s="20">
        <v>-762.21754299999975</v>
      </c>
      <c r="O1496" s="153">
        <v>-3299.4308460000002</v>
      </c>
      <c r="P1496" s="21">
        <v>-318.56164169034406</v>
      </c>
      <c r="Q1496" s="20">
        <v>0</v>
      </c>
      <c r="R1496" s="20">
        <v>186.375157</v>
      </c>
      <c r="S1496" s="20">
        <v>31853.775651</v>
      </c>
      <c r="T1496" s="20">
        <v>91428.872667000003</v>
      </c>
      <c r="U1496" s="20">
        <v>353809.84700100002</v>
      </c>
      <c r="V1496" s="20">
        <v>72509.046100000007</v>
      </c>
      <c r="W1496" s="20">
        <v>207381.92250099999</v>
      </c>
      <c r="X1496" s="20">
        <v>94096.247365000003</v>
      </c>
      <c r="Y1496" s="20">
        <v>305396.89705700002</v>
      </c>
      <c r="Z1496" s="20">
        <v>48412.949944</v>
      </c>
      <c r="AA1496" s="21">
        <v>4674.2936988451402</v>
      </c>
      <c r="AB1496" s="22">
        <v>0.79769907838087617</v>
      </c>
      <c r="AC1496" s="22">
        <v>-0.51743741627318207</v>
      </c>
      <c r="AD1496" s="23">
        <v>-9.3254353262549935E-3</v>
      </c>
      <c r="AE1496" s="23">
        <v>-6.8151824043288053E-2</v>
      </c>
      <c r="AF1496" s="24">
        <v>-0.30122247815308079</v>
      </c>
      <c r="AG1496" s="27">
        <v>-0.84640042262677739</v>
      </c>
      <c r="AH1496" s="27">
        <v>0.15359957737322261</v>
      </c>
      <c r="AI1496" s="27">
        <v>0.15359957737322261</v>
      </c>
      <c r="AJ1496" s="27">
        <v>-3.6327409776900972E-2</v>
      </c>
      <c r="AK1496" s="27">
        <v>100</v>
      </c>
      <c r="AL1496" s="27">
        <v>34.213159203401766</v>
      </c>
      <c r="AM1496" s="27">
        <v>6.9742552128191165E-2</v>
      </c>
      <c r="AN1496" s="23">
        <v>0.86316675368319196</v>
      </c>
      <c r="AO1496" s="23">
        <v>1.9436173063992708</v>
      </c>
      <c r="AP1496" s="23">
        <v>6.308165427024325</v>
      </c>
      <c r="AQ1496" s="24">
        <v>41.2</v>
      </c>
      <c r="AR1496" s="65" t="s">
        <v>80</v>
      </c>
      <c r="AS1496" s="157">
        <v>0</v>
      </c>
    </row>
    <row r="1497" spans="1:45" ht="18" customHeight="1" x14ac:dyDescent="0.25">
      <c r="A1497" s="16">
        <v>1496</v>
      </c>
      <c r="B1497" s="149" t="s">
        <v>1801</v>
      </c>
      <c r="C1497" s="149" t="s">
        <v>691</v>
      </c>
      <c r="D1497" s="4">
        <v>95.201673700000015</v>
      </c>
      <c r="E1497" s="151" t="s">
        <v>848</v>
      </c>
      <c r="F1497" s="151" t="s">
        <v>888</v>
      </c>
      <c r="G1497" s="4" t="s">
        <v>882</v>
      </c>
      <c r="H1497" s="70" t="s">
        <v>704</v>
      </c>
      <c r="I1497" s="20">
        <v>201848.42478500001</v>
      </c>
      <c r="J1497" s="20">
        <v>189634.19869700001</v>
      </c>
      <c r="K1497" s="20">
        <v>12214.226087999994</v>
      </c>
      <c r="L1497" s="20">
        <v>-37491.801204000003</v>
      </c>
      <c r="M1497" s="20">
        <v>7085.0158719999999</v>
      </c>
      <c r="N1497" s="20">
        <v>43517.211899999995</v>
      </c>
      <c r="O1497" s="153">
        <v>39680.211071999998</v>
      </c>
      <c r="P1497" s="21">
        <v>2042.3278992499477</v>
      </c>
      <c r="Q1497" s="20">
        <v>58492.223518999999</v>
      </c>
      <c r="R1497" s="20">
        <v>17300.934606999999</v>
      </c>
      <c r="S1497" s="20">
        <v>174775.15301000001</v>
      </c>
      <c r="T1497" s="20">
        <v>18644.787651999999</v>
      </c>
      <c r="U1497" s="20">
        <v>392004.228994</v>
      </c>
      <c r="V1497" s="20">
        <v>123276.41780700001</v>
      </c>
      <c r="W1497" s="20">
        <v>201464.96246800001</v>
      </c>
      <c r="X1497" s="20">
        <v>29542.810501</v>
      </c>
      <c r="Y1497" s="20">
        <v>231284.77296900001</v>
      </c>
      <c r="Z1497" s="20">
        <v>160719.45602499999</v>
      </c>
      <c r="AA1497" s="21">
        <v>8272.179510248463</v>
      </c>
      <c r="AB1497" s="22">
        <v>6.0511872218027195E-2</v>
      </c>
      <c r="AC1497" s="22">
        <v>0.19658419982353392</v>
      </c>
      <c r="AD1497" s="23">
        <v>0.10122393621576807</v>
      </c>
      <c r="AE1497" s="23">
        <v>0.2468911484234225</v>
      </c>
      <c r="AF1497" s="24">
        <v>6.1421474116917825</v>
      </c>
      <c r="AG1497" s="27">
        <v>-0.13247866592306004</v>
      </c>
      <c r="AH1497" s="27">
        <v>0.86752133407693999</v>
      </c>
      <c r="AI1497" s="27">
        <v>0.57718686200569491</v>
      </c>
      <c r="AJ1497" s="27">
        <v>-7.5627525592730658</v>
      </c>
      <c r="AK1497" s="27">
        <v>3.2420412028857348</v>
      </c>
      <c r="AL1497" s="27">
        <v>11.666908717366729</v>
      </c>
      <c r="AM1497" s="27">
        <v>10.825997514825438</v>
      </c>
      <c r="AN1497" s="23">
        <v>0.59000581081113812</v>
      </c>
      <c r="AO1497" s="23">
        <v>0.18381601849376966</v>
      </c>
      <c r="AP1497" s="23">
        <v>1.439058958319418</v>
      </c>
      <c r="AQ1497" s="24">
        <v>62</v>
      </c>
      <c r="AR1497" s="65" t="s">
        <v>73</v>
      </c>
      <c r="AS1497" s="157">
        <v>0.3</v>
      </c>
    </row>
    <row r="1498" spans="1:45" ht="18" customHeight="1" x14ac:dyDescent="0.25">
      <c r="A1498" s="16">
        <v>1497</v>
      </c>
      <c r="B1498" s="149" t="s">
        <v>1802</v>
      </c>
      <c r="C1498" s="149" t="s">
        <v>691</v>
      </c>
      <c r="D1498" s="4">
        <v>79.866609600000004</v>
      </c>
      <c r="E1498" s="151" t="s">
        <v>871</v>
      </c>
      <c r="F1498" s="151" t="s">
        <v>872</v>
      </c>
      <c r="G1498" s="4" t="s">
        <v>873</v>
      </c>
      <c r="H1498" s="70" t="s">
        <v>704</v>
      </c>
      <c r="I1498" s="20">
        <v>164810.20416200001</v>
      </c>
      <c r="J1498" s="20">
        <v>134622.83801000001</v>
      </c>
      <c r="K1498" s="20">
        <v>30187.366152000002</v>
      </c>
      <c r="L1498" s="20">
        <v>13740.484055000001</v>
      </c>
      <c r="M1498" s="20">
        <v>0</v>
      </c>
      <c r="N1498" s="20">
        <v>15550.384872000001</v>
      </c>
      <c r="O1498" s="153">
        <v>12465.880357</v>
      </c>
      <c r="P1498" s="21">
        <v>10176.66085172595</v>
      </c>
      <c r="Q1498" s="20">
        <v>8218.2560049999993</v>
      </c>
      <c r="R1498" s="20">
        <v>4533.9228899999998</v>
      </c>
      <c r="S1498" s="20">
        <v>50141.956151999999</v>
      </c>
      <c r="T1498" s="20">
        <v>7616.2651539999997</v>
      </c>
      <c r="U1498" s="20">
        <v>58154.306530000002</v>
      </c>
      <c r="V1498" s="20">
        <v>22.64</v>
      </c>
      <c r="W1498" s="20">
        <v>23643.103092000001</v>
      </c>
      <c r="X1498" s="20">
        <v>0</v>
      </c>
      <c r="Y1498" s="20">
        <v>23643.103092000001</v>
      </c>
      <c r="Z1498" s="20">
        <v>34511.203437999997</v>
      </c>
      <c r="AA1498" s="21">
        <v>28173.606910660699</v>
      </c>
      <c r="AB1498" s="22">
        <v>0.18316442422659318</v>
      </c>
      <c r="AC1498" s="22">
        <v>7.5637794518758544E-2</v>
      </c>
      <c r="AD1498" s="23">
        <v>0.21435867953423604</v>
      </c>
      <c r="AE1498" s="23">
        <v>0.36121256621477082</v>
      </c>
      <c r="AF1498" s="24">
        <v>100</v>
      </c>
      <c r="AG1498" s="27">
        <v>1.1207857512141155</v>
      </c>
      <c r="AH1498" s="27">
        <v>2.1207857512141155</v>
      </c>
      <c r="AI1498" s="27">
        <v>1.7731894152754217</v>
      </c>
      <c r="AJ1498" s="27">
        <v>6.2195221728589045</v>
      </c>
      <c r="AK1498" s="27">
        <v>16.380949672058801</v>
      </c>
      <c r="AL1498" s="27">
        <v>36.350464743347239</v>
      </c>
      <c r="AM1498" s="27">
        <v>21.639241915762746</v>
      </c>
      <c r="AN1498" s="23">
        <v>0.40655807802992644</v>
      </c>
      <c r="AO1498" s="23">
        <v>0</v>
      </c>
      <c r="AP1498" s="23">
        <v>0.68508486336836283</v>
      </c>
      <c r="AQ1498" s="24">
        <v>90</v>
      </c>
      <c r="AR1498" s="65" t="s">
        <v>61</v>
      </c>
      <c r="AS1498" s="157">
        <v>0.5</v>
      </c>
    </row>
    <row r="1499" spans="1:45" ht="18" customHeight="1" x14ac:dyDescent="0.25">
      <c r="A1499" s="16">
        <v>1498</v>
      </c>
      <c r="B1499" s="149" t="s">
        <v>1803</v>
      </c>
      <c r="C1499" s="149" t="s">
        <v>691</v>
      </c>
      <c r="D1499" s="4">
        <v>42.074933700000003</v>
      </c>
      <c r="E1499" s="151" t="s">
        <v>833</v>
      </c>
      <c r="F1499" s="151" t="s">
        <v>834</v>
      </c>
      <c r="G1499" s="4" t="s">
        <v>836</v>
      </c>
      <c r="H1499" s="70" t="s">
        <v>704</v>
      </c>
      <c r="I1499" s="20">
        <v>149160.55410000001</v>
      </c>
      <c r="J1499" s="20">
        <v>121943.657347</v>
      </c>
      <c r="K1499" s="20">
        <v>27216.896753000005</v>
      </c>
      <c r="L1499" s="20">
        <v>710.26834799999995</v>
      </c>
      <c r="M1499" s="20">
        <v>19825.420962</v>
      </c>
      <c r="N1499" s="20">
        <v>5067.2007300000005</v>
      </c>
      <c r="O1499" s="153">
        <v>-15905.240691000001</v>
      </c>
      <c r="P1499" s="21">
        <v>-1927.9079625454544</v>
      </c>
      <c r="Q1499" s="20">
        <v>16028.278859</v>
      </c>
      <c r="R1499" s="20">
        <v>12170.944799000001</v>
      </c>
      <c r="S1499" s="20">
        <v>62750.302699</v>
      </c>
      <c r="T1499" s="20">
        <v>112295.368644</v>
      </c>
      <c r="U1499" s="20">
        <v>178148.79915499999</v>
      </c>
      <c r="V1499" s="20">
        <v>9319.3043199999993</v>
      </c>
      <c r="W1499" s="20">
        <v>121833.818933</v>
      </c>
      <c r="X1499" s="20">
        <v>152250.829275</v>
      </c>
      <c r="Y1499" s="20">
        <v>274084.648208</v>
      </c>
      <c r="Z1499" s="20">
        <v>-95935.849052999998</v>
      </c>
      <c r="AA1499" s="21">
        <v>-11628.587764</v>
      </c>
      <c r="AB1499" s="22">
        <v>0.18246712019287145</v>
      </c>
      <c r="AC1499" s="22">
        <v>-0.10663168145873762</v>
      </c>
      <c r="AD1499" s="23">
        <v>-8.9280650593448571E-2</v>
      </c>
      <c r="AE1499" s="23">
        <v>0.16579037813292413</v>
      </c>
      <c r="AF1499" s="24">
        <v>0.25559107873232356</v>
      </c>
      <c r="AG1499" s="27">
        <v>-0.48495168871372046</v>
      </c>
      <c r="AH1499" s="27">
        <v>0.51504831128627948</v>
      </c>
      <c r="AI1499" s="27">
        <v>0.38348977524618033</v>
      </c>
      <c r="AJ1499" s="27">
        <v>-2.5245713797609861</v>
      </c>
      <c r="AK1499" s="27">
        <v>7.6080319302984742</v>
      </c>
      <c r="AL1499" s="27">
        <v>12.255462214589574</v>
      </c>
      <c r="AM1499" s="27">
        <v>1.3282876747381311</v>
      </c>
      <c r="AN1499" s="23">
        <v>1.5385152721098623</v>
      </c>
      <c r="AO1499" s="23">
        <v>-1.5870066380596544</v>
      </c>
      <c r="AP1499" s="23">
        <v>-2.8569575493784525</v>
      </c>
      <c r="AQ1499" s="24">
        <v>52.8</v>
      </c>
      <c r="AR1499" s="65" t="s">
        <v>78</v>
      </c>
      <c r="AS1499" s="157">
        <v>0.2</v>
      </c>
    </row>
    <row r="1500" spans="1:45" ht="18" customHeight="1" x14ac:dyDescent="0.25">
      <c r="A1500" s="16">
        <v>1499</v>
      </c>
      <c r="B1500" s="149" t="s">
        <v>1804</v>
      </c>
      <c r="C1500" s="149" t="s">
        <v>691</v>
      </c>
      <c r="D1500" s="4">
        <v>1291.08</v>
      </c>
      <c r="E1500" s="151" t="s">
        <v>833</v>
      </c>
      <c r="F1500" s="151" t="s">
        <v>835</v>
      </c>
      <c r="G1500" s="4" t="s">
        <v>836</v>
      </c>
      <c r="H1500" s="70" t="s">
        <v>704</v>
      </c>
      <c r="I1500" s="20">
        <v>4357283.4249059996</v>
      </c>
      <c r="J1500" s="20">
        <v>4282766.7072489997</v>
      </c>
      <c r="K1500" s="20">
        <v>74516.717657000248</v>
      </c>
      <c r="L1500" s="20">
        <v>-30346.582364000002</v>
      </c>
      <c r="M1500" s="20">
        <v>42608.572402999998</v>
      </c>
      <c r="N1500" s="20">
        <v>303241.429213</v>
      </c>
      <c r="O1500" s="153">
        <v>279626.24638299999</v>
      </c>
      <c r="P1500" s="21">
        <v>2295.78199000821</v>
      </c>
      <c r="Q1500" s="20">
        <v>109709.407901</v>
      </c>
      <c r="R1500" s="20">
        <v>676947.384632</v>
      </c>
      <c r="S1500" s="20">
        <v>1427712.0591740001</v>
      </c>
      <c r="T1500" s="20">
        <v>163069.019333</v>
      </c>
      <c r="U1500" s="20">
        <v>3008098.7179720001</v>
      </c>
      <c r="V1500" s="20">
        <v>670620.575939</v>
      </c>
      <c r="W1500" s="20">
        <v>951964.87979100004</v>
      </c>
      <c r="X1500" s="20">
        <v>10692.788823000001</v>
      </c>
      <c r="Y1500" s="20">
        <v>964104.86489600001</v>
      </c>
      <c r="Z1500" s="20">
        <v>2043993.853076</v>
      </c>
      <c r="AA1500" s="21">
        <v>16781.558728045977</v>
      </c>
      <c r="AB1500" s="22">
        <v>1.7101645771093674E-2</v>
      </c>
      <c r="AC1500" s="22">
        <v>6.4174445202410127E-2</v>
      </c>
      <c r="AD1500" s="23">
        <v>9.2957802452546631E-2</v>
      </c>
      <c r="AE1500" s="23">
        <v>0.13680385876023615</v>
      </c>
      <c r="AF1500" s="24">
        <v>7.1169112718653134</v>
      </c>
      <c r="AG1500" s="27">
        <v>0.49975286849599782</v>
      </c>
      <c r="AH1500" s="27">
        <v>1.4997528684959978</v>
      </c>
      <c r="AI1500" s="27">
        <v>1.3845076423012181</v>
      </c>
      <c r="AJ1500" s="27">
        <v>9.1588213524607589</v>
      </c>
      <c r="AK1500" s="27">
        <v>39.037369622062855</v>
      </c>
      <c r="AL1500" s="27">
        <v>6.4366648336704815</v>
      </c>
      <c r="AM1500" s="27">
        <v>26.72048585763601</v>
      </c>
      <c r="AN1500" s="23">
        <v>0.32050306698244935</v>
      </c>
      <c r="AO1500" s="23">
        <v>5.2313214185592859E-3</v>
      </c>
      <c r="AP1500" s="23">
        <v>0.47167698838483374</v>
      </c>
      <c r="AQ1500" s="24">
        <v>84.8</v>
      </c>
      <c r="AR1500" s="65" t="s">
        <v>64</v>
      </c>
      <c r="AS1500" s="157">
        <v>0.5</v>
      </c>
    </row>
    <row r="1501" spans="1:45" ht="18" customHeight="1" x14ac:dyDescent="0.25">
      <c r="A1501" s="16">
        <v>1500</v>
      </c>
      <c r="B1501" s="149" t="s">
        <v>1805</v>
      </c>
      <c r="C1501" s="149" t="s">
        <v>691</v>
      </c>
      <c r="D1501" s="4">
        <v>34.675207099999994</v>
      </c>
      <c r="E1501" s="151" t="s">
        <v>844</v>
      </c>
      <c r="F1501" s="151" t="s">
        <v>856</v>
      </c>
      <c r="G1501" s="4" t="s">
        <v>862</v>
      </c>
      <c r="H1501" s="70" t="s">
        <v>704</v>
      </c>
      <c r="I1501" s="20">
        <v>81500.471122000003</v>
      </c>
      <c r="J1501" s="20">
        <v>101264.67343</v>
      </c>
      <c r="K1501" s="20">
        <v>-19764.202308000004</v>
      </c>
      <c r="L1501" s="20">
        <v>-23271.264435000001</v>
      </c>
      <c r="M1501" s="20">
        <v>14212.055248999999</v>
      </c>
      <c r="N1501" s="20">
        <v>-30004.034895000004</v>
      </c>
      <c r="O1501" s="153">
        <v>-44216.090144000002</v>
      </c>
      <c r="P1501" s="21">
        <v>-2932.8449874261892</v>
      </c>
      <c r="Q1501" s="20">
        <v>8712.1821490000002</v>
      </c>
      <c r="R1501" s="20" t="e">
        <v>#N/A</v>
      </c>
      <c r="S1501" s="20">
        <v>12197.034038</v>
      </c>
      <c r="T1501" s="20">
        <v>412964.24580199999</v>
      </c>
      <c r="U1501" s="20">
        <v>428763.486569</v>
      </c>
      <c r="V1501" s="20">
        <v>7238.3763070000005</v>
      </c>
      <c r="W1501" s="20">
        <v>21630.523968000001</v>
      </c>
      <c r="X1501" s="20">
        <v>307689.23798999999</v>
      </c>
      <c r="Y1501" s="20">
        <v>329319.76195800002</v>
      </c>
      <c r="Z1501" s="20">
        <v>99443.724610999998</v>
      </c>
      <c r="AA1501" s="21">
        <v>6596.0836497873433</v>
      </c>
      <c r="AB1501" s="22">
        <v>-0.24250414796270928</v>
      </c>
      <c r="AC1501" s="22">
        <v>-0.54252557727932493</v>
      </c>
      <c r="AD1501" s="23">
        <v>-0.10312466319793395</v>
      </c>
      <c r="AE1501" s="23">
        <v>-0.4446342925806806</v>
      </c>
      <c r="AF1501" s="24">
        <v>-2.1111679042418001</v>
      </c>
      <c r="AG1501" s="27">
        <v>-0.43611934430972732</v>
      </c>
      <c r="AH1501" s="27">
        <v>0.56388065569027268</v>
      </c>
      <c r="AI1501" s="27">
        <v>0.16110806627502217</v>
      </c>
      <c r="AJ1501" s="27">
        <v>-8.6394824955306859</v>
      </c>
      <c r="AK1501" s="27">
        <v>11.623342085613228</v>
      </c>
      <c r="AL1501" s="27" t="e">
        <v>#N/A</v>
      </c>
      <c r="AM1501" s="27">
        <v>0.19735478785511193</v>
      </c>
      <c r="AN1501" s="23">
        <v>0.76806857923757299</v>
      </c>
      <c r="AO1501" s="23">
        <v>3.0941041196275232</v>
      </c>
      <c r="AP1501" s="23">
        <v>3.3116193429622629</v>
      </c>
      <c r="AQ1501" s="24" t="e">
        <v>#N/A</v>
      </c>
      <c r="AR1501" s="65" t="e">
        <v>#N/A</v>
      </c>
      <c r="AS1501" s="157" t="e">
        <v>#N/A</v>
      </c>
    </row>
    <row r="1502" spans="1:45" ht="18" customHeight="1" x14ac:dyDescent="0.25">
      <c r="A1502" s="16">
        <v>1501</v>
      </c>
      <c r="B1502" s="149" t="s">
        <v>1806</v>
      </c>
      <c r="C1502" s="149" t="s">
        <v>691</v>
      </c>
      <c r="D1502" s="4">
        <v>4.5</v>
      </c>
      <c r="E1502" s="151" t="s">
        <v>844</v>
      </c>
      <c r="F1502" s="151" t="s">
        <v>845</v>
      </c>
      <c r="G1502" s="4" t="s">
        <v>904</v>
      </c>
      <c r="H1502" s="70" t="s">
        <v>704</v>
      </c>
      <c r="I1502" s="20">
        <v>26011.48242</v>
      </c>
      <c r="J1502" s="20">
        <v>24776.666386000001</v>
      </c>
      <c r="K1502" s="20">
        <v>1234.8160340000002</v>
      </c>
      <c r="L1502" s="20">
        <v>-2404.5959269999998</v>
      </c>
      <c r="M1502" s="20">
        <v>3330.7394530000001</v>
      </c>
      <c r="N1502" s="20">
        <v>-2340.7329629999995</v>
      </c>
      <c r="O1502" s="153">
        <v>-5671.4724159999996</v>
      </c>
      <c r="P1502" s="21">
        <v>-1008.2617628444444</v>
      </c>
      <c r="Q1502" s="20">
        <v>1627.688836</v>
      </c>
      <c r="R1502" s="20">
        <v>795.87966300000005</v>
      </c>
      <c r="S1502" s="20">
        <v>9788.7593240000006</v>
      </c>
      <c r="T1502" s="20">
        <v>49229.528209999997</v>
      </c>
      <c r="U1502" s="20">
        <v>64939.981183000004</v>
      </c>
      <c r="V1502" s="20">
        <v>12639</v>
      </c>
      <c r="W1502" s="20">
        <v>46755.175336</v>
      </c>
      <c r="X1502" s="20">
        <v>16202.884042</v>
      </c>
      <c r="Y1502" s="20">
        <v>62958.059377999998</v>
      </c>
      <c r="Z1502" s="20">
        <v>1981.9218049999999</v>
      </c>
      <c r="AA1502" s="21">
        <v>352.34165422222225</v>
      </c>
      <c r="AB1502" s="22">
        <v>4.7471959270209106E-2</v>
      </c>
      <c r="AC1502" s="22">
        <v>-0.21803726232993373</v>
      </c>
      <c r="AD1502" s="23">
        <v>-8.7334063125424466E-2</v>
      </c>
      <c r="AE1502" s="23">
        <v>-2.8616025121132362</v>
      </c>
      <c r="AF1502" s="24">
        <v>-0.70276675676078448</v>
      </c>
      <c r="AG1502" s="27">
        <v>-0.79063795069413489</v>
      </c>
      <c r="AH1502" s="27">
        <v>0.20936204930586511</v>
      </c>
      <c r="AI1502" s="27">
        <v>0.17454902969246777</v>
      </c>
      <c r="AJ1502" s="27">
        <v>-0.70365172570573731</v>
      </c>
      <c r="AK1502" s="27">
        <v>15.221991966774171</v>
      </c>
      <c r="AL1502" s="27">
        <v>32.682682608011305</v>
      </c>
      <c r="AM1502" s="27">
        <v>0.52837155597026997</v>
      </c>
      <c r="AN1502" s="23">
        <v>0.96948071482473985</v>
      </c>
      <c r="AO1502" s="23">
        <v>8.1753397137683752</v>
      </c>
      <c r="AP1502" s="23">
        <v>31.766167171262339</v>
      </c>
      <c r="AQ1502" s="24">
        <v>33.6</v>
      </c>
      <c r="AR1502" s="65" t="s">
        <v>80</v>
      </c>
      <c r="AS1502" s="157">
        <v>0</v>
      </c>
    </row>
    <row r="1503" spans="1:45" ht="18" customHeight="1" x14ac:dyDescent="0.25">
      <c r="A1503" s="16">
        <v>1502</v>
      </c>
      <c r="B1503" s="149" t="s">
        <v>1807</v>
      </c>
      <c r="C1503" s="149" t="s">
        <v>691</v>
      </c>
      <c r="D1503" s="4">
        <v>54.08</v>
      </c>
      <c r="E1503" s="151" t="s">
        <v>829</v>
      </c>
      <c r="F1503" s="151" t="s">
        <v>859</v>
      </c>
      <c r="G1503" s="4" t="s">
        <v>858</v>
      </c>
      <c r="H1503" s="70" t="s">
        <v>704</v>
      </c>
      <c r="I1503" s="20">
        <v>56382.980756999998</v>
      </c>
      <c r="J1503" s="20">
        <v>48442.689222000001</v>
      </c>
      <c r="K1503" s="20">
        <v>7940.291535000003</v>
      </c>
      <c r="L1503" s="20">
        <v>1749.0607050000001</v>
      </c>
      <c r="M1503" s="20">
        <v>402.20918499999999</v>
      </c>
      <c r="N1503" s="20">
        <v>3337.7548240000001</v>
      </c>
      <c r="O1503" s="153">
        <v>2325.3011190000002</v>
      </c>
      <c r="P1503" s="21">
        <v>558.96661514423079</v>
      </c>
      <c r="Q1503" s="20">
        <v>12298.154489</v>
      </c>
      <c r="R1503" s="20">
        <v>9489.0137799999993</v>
      </c>
      <c r="S1503" s="20">
        <v>58010.182928000002</v>
      </c>
      <c r="T1503" s="20">
        <v>34903.982558000003</v>
      </c>
      <c r="U1503" s="20">
        <v>108261.479573</v>
      </c>
      <c r="V1503" s="20">
        <v>13752.962385999999</v>
      </c>
      <c r="W1503" s="20">
        <v>29699.203536000001</v>
      </c>
      <c r="X1503" s="20">
        <v>18557.083364999999</v>
      </c>
      <c r="Y1503" s="20">
        <v>48900.590901000003</v>
      </c>
      <c r="Z1503" s="20">
        <v>59360.888672000001</v>
      </c>
      <c r="AA1503" s="21">
        <v>14269.444392307692</v>
      </c>
      <c r="AB1503" s="22">
        <v>0.14082780705087516</v>
      </c>
      <c r="AC1503" s="22">
        <v>4.1241188170267354E-2</v>
      </c>
      <c r="AD1503" s="23">
        <v>2.1478564011607332E-2</v>
      </c>
      <c r="AE1503" s="23">
        <v>3.9172276073030289E-2</v>
      </c>
      <c r="AF1503" s="24">
        <v>8.2985544549411525</v>
      </c>
      <c r="AG1503" s="27">
        <v>0.95325719282952293</v>
      </c>
      <c r="AH1503" s="27">
        <v>1.9532571928295228</v>
      </c>
      <c r="AI1503" s="27">
        <v>1.5391668124564348</v>
      </c>
      <c r="AJ1503" s="27">
        <v>1.9915588216256646</v>
      </c>
      <c r="AK1503" s="27">
        <v>3.939021034849516</v>
      </c>
      <c r="AL1503" s="27">
        <v>5.9419221074205248</v>
      </c>
      <c r="AM1503" s="27">
        <v>1.6153738520613889</v>
      </c>
      <c r="AN1503" s="23">
        <v>0.45168966001454519</v>
      </c>
      <c r="AO1503" s="23">
        <v>0.31261464880584255</v>
      </c>
      <c r="AP1503" s="23">
        <v>0.82378468373681835</v>
      </c>
      <c r="AQ1503" s="24">
        <v>62.4</v>
      </c>
      <c r="AR1503" s="65" t="s">
        <v>73</v>
      </c>
      <c r="AS1503" s="157">
        <v>0.3</v>
      </c>
    </row>
    <row r="1504" spans="1:45" ht="18" customHeight="1" x14ac:dyDescent="0.25">
      <c r="A1504" s="16">
        <v>1503</v>
      </c>
      <c r="B1504" s="149" t="s">
        <v>1808</v>
      </c>
      <c r="C1504" s="149" t="s">
        <v>691</v>
      </c>
      <c r="D1504" s="4">
        <v>123.97230359999999</v>
      </c>
      <c r="E1504" s="151" t="s">
        <v>874</v>
      </c>
      <c r="F1504" s="151" t="s">
        <v>878</v>
      </c>
      <c r="G1504" s="4" t="s">
        <v>873</v>
      </c>
      <c r="H1504" s="70" t="s">
        <v>704</v>
      </c>
      <c r="I1504" s="20">
        <v>138944.02246800001</v>
      </c>
      <c r="J1504" s="20">
        <v>110062.711614</v>
      </c>
      <c r="K1504" s="20">
        <v>28881.310853999999</v>
      </c>
      <c r="L1504" s="20">
        <v>4795.5230810000003</v>
      </c>
      <c r="M1504" s="20">
        <v>897.064662</v>
      </c>
      <c r="N1504" s="20">
        <v>6979.6384049999997</v>
      </c>
      <c r="O1504" s="153">
        <v>5230.2083119999998</v>
      </c>
      <c r="P1504" s="21">
        <v>468.29259905113196</v>
      </c>
      <c r="Q1504" s="20">
        <v>6755.0793599999997</v>
      </c>
      <c r="R1504" s="20">
        <v>20146.045343999998</v>
      </c>
      <c r="S1504" s="20">
        <v>44153.267367</v>
      </c>
      <c r="T1504" s="20">
        <v>156971.10303500001</v>
      </c>
      <c r="U1504" s="20">
        <v>228441.955793</v>
      </c>
      <c r="V1504" s="20">
        <v>8475.6634259999992</v>
      </c>
      <c r="W1504" s="20">
        <v>33342.256307000003</v>
      </c>
      <c r="X1504" s="20">
        <v>44305.027657999999</v>
      </c>
      <c r="Y1504" s="20">
        <v>110282.79574</v>
      </c>
      <c r="Z1504" s="20">
        <v>118159.160053</v>
      </c>
      <c r="AA1504" s="21">
        <v>10579.513637337139</v>
      </c>
      <c r="AB1504" s="22">
        <v>0.20786292451445049</v>
      </c>
      <c r="AC1504" s="22">
        <v>3.7642557190285468E-2</v>
      </c>
      <c r="AD1504" s="23">
        <v>2.2895130160500342E-2</v>
      </c>
      <c r="AE1504" s="23">
        <v>4.4264095222528686E-2</v>
      </c>
      <c r="AF1504" s="24">
        <v>7.7805298777893448</v>
      </c>
      <c r="AG1504" s="27">
        <v>0.3242435353041867</v>
      </c>
      <c r="AH1504" s="27">
        <v>1.3242435353041866</v>
      </c>
      <c r="AI1504" s="27">
        <v>1.1216453878422283</v>
      </c>
      <c r="AJ1504" s="27">
        <v>12.852084018495125</v>
      </c>
      <c r="AK1504" s="27">
        <v>16.293326214009127</v>
      </c>
      <c r="AL1504" s="27">
        <v>6.8968385653604747</v>
      </c>
      <c r="AM1504" s="27">
        <v>0.8851566930571898</v>
      </c>
      <c r="AN1504" s="23">
        <v>0.48276068797069599</v>
      </c>
      <c r="AO1504" s="23">
        <v>0.37496058399642557</v>
      </c>
      <c r="AP1504" s="23">
        <v>0.93334106040135123</v>
      </c>
      <c r="AQ1504" s="24">
        <v>77.2</v>
      </c>
      <c r="AR1504" s="65" t="s">
        <v>66</v>
      </c>
      <c r="AS1504" s="157">
        <v>0.5</v>
      </c>
    </row>
    <row r="1505" spans="1:45" ht="18" customHeight="1" x14ac:dyDescent="0.25">
      <c r="A1505" s="16">
        <v>1504</v>
      </c>
      <c r="B1505" s="149" t="s">
        <v>1809</v>
      </c>
      <c r="C1505" s="149" t="s">
        <v>691</v>
      </c>
      <c r="D1505" s="4">
        <v>59.393070000000002</v>
      </c>
      <c r="E1505" s="151" t="s">
        <v>844</v>
      </c>
      <c r="F1505" s="151" t="s">
        <v>845</v>
      </c>
      <c r="G1505" s="4" t="s">
        <v>904</v>
      </c>
      <c r="H1505" s="70" t="s">
        <v>704</v>
      </c>
      <c r="I1505" s="20">
        <v>132081.38561699999</v>
      </c>
      <c r="J1505" s="20">
        <v>97761.576811999999</v>
      </c>
      <c r="K1505" s="20">
        <v>34319.808805000008</v>
      </c>
      <c r="L1505" s="20">
        <v>6308.1742700000004</v>
      </c>
      <c r="M1505" s="20">
        <v>0</v>
      </c>
      <c r="N1505" s="20">
        <v>10425.180879</v>
      </c>
      <c r="O1505" s="153">
        <v>8288.2157289999996</v>
      </c>
      <c r="P1505" s="21">
        <v>2302.5507778685292</v>
      </c>
      <c r="Q1505" s="20">
        <v>248.87286</v>
      </c>
      <c r="R1505" s="20">
        <v>23342.323015999998</v>
      </c>
      <c r="S1505" s="20">
        <v>93311.339747999999</v>
      </c>
      <c r="T1505" s="20">
        <v>17869.171676999998</v>
      </c>
      <c r="U1505" s="20">
        <v>112423.062026</v>
      </c>
      <c r="V1505" s="20">
        <v>0</v>
      </c>
      <c r="W1505" s="20">
        <v>20680.202786999998</v>
      </c>
      <c r="X1505" s="20">
        <v>0</v>
      </c>
      <c r="Y1505" s="20">
        <v>25206.332055999999</v>
      </c>
      <c r="Z1505" s="20">
        <v>87216.72997</v>
      </c>
      <c r="AA1505" s="21">
        <v>24229.696234005078</v>
      </c>
      <c r="AB1505" s="22">
        <v>0.25983834621873286</v>
      </c>
      <c r="AC1505" s="22">
        <v>6.2750823594730942E-2</v>
      </c>
      <c r="AD1505" s="23">
        <v>7.3723447659548622E-2</v>
      </c>
      <c r="AE1505" s="23">
        <v>9.5030113280455519E-2</v>
      </c>
      <c r="AF1505" s="24">
        <v>100</v>
      </c>
      <c r="AG1505" s="27">
        <v>3.5121095140642153</v>
      </c>
      <c r="AH1505" s="27">
        <v>4.5121095140642158</v>
      </c>
      <c r="AI1505" s="27">
        <v>4.5000751610859915</v>
      </c>
      <c r="AJ1505" s="27">
        <v>1.8185228972516621</v>
      </c>
      <c r="AK1505" s="27">
        <v>392.8173478297312</v>
      </c>
      <c r="AL1505" s="27">
        <v>5.6584507688658405</v>
      </c>
      <c r="AM1505" s="27">
        <v>7.3915785244263059</v>
      </c>
      <c r="AN1505" s="23">
        <v>0.22420962035503489</v>
      </c>
      <c r="AO1505" s="23">
        <v>0</v>
      </c>
      <c r="AP1505" s="23">
        <v>0.28900799267147759</v>
      </c>
      <c r="AQ1505" s="24">
        <v>88.800000000000011</v>
      </c>
      <c r="AR1505" s="65" t="s">
        <v>64</v>
      </c>
      <c r="AS1505" s="157">
        <v>0.5</v>
      </c>
    </row>
    <row r="1506" spans="1:45" ht="18" customHeight="1" x14ac:dyDescent="0.25">
      <c r="A1506" s="16">
        <v>1505</v>
      </c>
      <c r="B1506" s="149" t="s">
        <v>1810</v>
      </c>
      <c r="C1506" s="149" t="s">
        <v>691</v>
      </c>
      <c r="D1506" s="4">
        <v>290.02252159999995</v>
      </c>
      <c r="E1506" s="151" t="s">
        <v>795</v>
      </c>
      <c r="F1506" s="151" t="s">
        <v>851</v>
      </c>
      <c r="G1506" s="4" t="s">
        <v>850</v>
      </c>
      <c r="H1506" s="70" t="s">
        <v>704</v>
      </c>
      <c r="I1506" s="20">
        <v>7038.0690599999998</v>
      </c>
      <c r="J1506" s="20">
        <v>4840.3502589999998</v>
      </c>
      <c r="K1506" s="20">
        <v>2197.718801</v>
      </c>
      <c r="L1506" s="20">
        <v>-5462.8867300000002</v>
      </c>
      <c r="M1506" s="20">
        <v>0</v>
      </c>
      <c r="N1506" s="20">
        <v>1948.4042979999999</v>
      </c>
      <c r="O1506" s="153">
        <v>1948.4042979999999</v>
      </c>
      <c r="P1506" s="21">
        <v>75.242874302352106</v>
      </c>
      <c r="Q1506" s="20">
        <v>85.375454000000005</v>
      </c>
      <c r="R1506" s="20">
        <v>13192.535115999999</v>
      </c>
      <c r="S1506" s="20">
        <v>93154.141866000005</v>
      </c>
      <c r="T1506" s="20">
        <v>203697.68244999999</v>
      </c>
      <c r="U1506" s="20">
        <v>445859.23057299998</v>
      </c>
      <c r="V1506" s="20">
        <v>0</v>
      </c>
      <c r="W1506" s="20">
        <v>37291.297009000002</v>
      </c>
      <c r="X1506" s="20">
        <v>0</v>
      </c>
      <c r="Y1506" s="20">
        <v>185957.36438499999</v>
      </c>
      <c r="Z1506" s="20">
        <v>259901.86618800001</v>
      </c>
      <c r="AA1506" s="21">
        <v>10036.809849272064</v>
      </c>
      <c r="AB1506" s="22">
        <v>0.31226161355682974</v>
      </c>
      <c r="AC1506" s="22">
        <v>0.27683790559452109</v>
      </c>
      <c r="AD1506" s="23">
        <v>4.3699987897435491E-3</v>
      </c>
      <c r="AE1506" s="23">
        <v>7.4966922191725309E-3</v>
      </c>
      <c r="AF1506" s="24">
        <v>100</v>
      </c>
      <c r="AG1506" s="27">
        <v>1.4980129235922763</v>
      </c>
      <c r="AH1506" s="27">
        <v>2.4980129235922766</v>
      </c>
      <c r="AI1506" s="27">
        <v>2.4957235032489886</v>
      </c>
      <c r="AJ1506" s="27">
        <v>0.12598837524326476</v>
      </c>
      <c r="AK1506" s="27">
        <v>56.694869921277366</v>
      </c>
      <c r="AL1506" s="27">
        <v>0.53348874936585766</v>
      </c>
      <c r="AM1506" s="27">
        <v>3.4551542144950896E-2</v>
      </c>
      <c r="AN1506" s="23">
        <v>0.41707640356803921</v>
      </c>
      <c r="AO1506" s="23">
        <v>0</v>
      </c>
      <c r="AP1506" s="23">
        <v>0.71549068543620131</v>
      </c>
      <c r="AQ1506" s="24">
        <v>79.199999999999989</v>
      </c>
      <c r="AR1506" s="65" t="s">
        <v>66</v>
      </c>
      <c r="AS1506" s="157">
        <v>0.5</v>
      </c>
    </row>
    <row r="1507" spans="1:45" ht="18" customHeight="1" x14ac:dyDescent="0.25">
      <c r="A1507" s="16">
        <v>1506</v>
      </c>
      <c r="B1507" s="149" t="s">
        <v>1811</v>
      </c>
      <c r="C1507" s="149" t="s">
        <v>691</v>
      </c>
      <c r="D1507" s="4">
        <v>62.560750000000006</v>
      </c>
      <c r="E1507" s="151" t="s">
        <v>844</v>
      </c>
      <c r="F1507" s="151" t="s">
        <v>856</v>
      </c>
      <c r="G1507" s="4" t="s">
        <v>862</v>
      </c>
      <c r="H1507" s="70" t="s">
        <v>704</v>
      </c>
      <c r="I1507" s="20">
        <v>100491.46044900001</v>
      </c>
      <c r="J1507" s="20">
        <v>88699.088577999995</v>
      </c>
      <c r="K1507" s="20">
        <v>11792.371871000005</v>
      </c>
      <c r="L1507" s="20">
        <v>4230.522363</v>
      </c>
      <c r="M1507" s="20">
        <v>14.405751</v>
      </c>
      <c r="N1507" s="20">
        <v>6267.6092850000005</v>
      </c>
      <c r="O1507" s="153">
        <v>4969.2214869999998</v>
      </c>
      <c r="P1507" s="21">
        <v>556.01236252762317</v>
      </c>
      <c r="Q1507" s="20">
        <v>12521.570137999999</v>
      </c>
      <c r="R1507" s="20">
        <v>13236.313758</v>
      </c>
      <c r="S1507" s="20">
        <v>114361.986422</v>
      </c>
      <c r="T1507" s="20">
        <v>14691.071717999999</v>
      </c>
      <c r="U1507" s="20">
        <v>136673.909743</v>
      </c>
      <c r="V1507" s="20">
        <v>0</v>
      </c>
      <c r="W1507" s="20">
        <v>41431.653915000003</v>
      </c>
      <c r="X1507" s="20">
        <v>0</v>
      </c>
      <c r="Y1507" s="20">
        <v>41431.653915000003</v>
      </c>
      <c r="Z1507" s="20">
        <v>95242.255827999994</v>
      </c>
      <c r="AA1507" s="21">
        <v>10656.774268147361</v>
      </c>
      <c r="AB1507" s="22">
        <v>0.11734700459433269</v>
      </c>
      <c r="AC1507" s="22">
        <v>4.9449191650686661E-2</v>
      </c>
      <c r="AD1507" s="23">
        <v>3.6358230304116307E-2</v>
      </c>
      <c r="AE1507" s="23">
        <v>5.2174546306148206E-2</v>
      </c>
      <c r="AF1507" s="24">
        <v>435.07688596033626</v>
      </c>
      <c r="AG1507" s="27">
        <v>1.7602563647741842</v>
      </c>
      <c r="AH1507" s="27">
        <v>2.7602563647741842</v>
      </c>
      <c r="AI1507" s="27">
        <v>2.4580340551437532</v>
      </c>
      <c r="AJ1507" s="27">
        <v>1.3779103562890602</v>
      </c>
      <c r="AK1507" s="27">
        <v>7.083703369501503</v>
      </c>
      <c r="AL1507" s="27">
        <v>7.5921032310270808</v>
      </c>
      <c r="AM1507" s="27">
        <v>6.8403083435958223</v>
      </c>
      <c r="AN1507" s="23">
        <v>0.30314237730454624</v>
      </c>
      <c r="AO1507" s="23">
        <v>0</v>
      </c>
      <c r="AP1507" s="23">
        <v>0.43501336202937385</v>
      </c>
      <c r="AQ1507" s="24">
        <v>75.599999999999994</v>
      </c>
      <c r="AR1507" s="65" t="s">
        <v>66</v>
      </c>
      <c r="AS1507" s="157">
        <v>0.5</v>
      </c>
    </row>
    <row r="1508" spans="1:45" ht="18" customHeight="1" x14ac:dyDescent="0.25">
      <c r="A1508" s="16">
        <v>1507</v>
      </c>
      <c r="B1508" s="149" t="s">
        <v>1812</v>
      </c>
      <c r="C1508" s="149" t="s">
        <v>691</v>
      </c>
      <c r="D1508" s="4">
        <v>3450</v>
      </c>
      <c r="E1508" s="151" t="s">
        <v>833</v>
      </c>
      <c r="F1508" s="151" t="s">
        <v>835</v>
      </c>
      <c r="G1508" s="4" t="s">
        <v>836</v>
      </c>
      <c r="H1508" s="70" t="s">
        <v>704</v>
      </c>
      <c r="I1508" s="20">
        <v>17740059.254253998</v>
      </c>
      <c r="J1508" s="20">
        <v>16217338.752606001</v>
      </c>
      <c r="K1508" s="20">
        <v>1522720.5016479993</v>
      </c>
      <c r="L1508" s="20">
        <v>-1044637.48639</v>
      </c>
      <c r="M1508" s="20">
        <v>171526.13847899999</v>
      </c>
      <c r="N1508" s="20">
        <v>-1191456.2447900001</v>
      </c>
      <c r="O1508" s="153">
        <v>-1468981.021282</v>
      </c>
      <c r="P1508" s="21">
        <v>-2937.9620425640001</v>
      </c>
      <c r="Q1508" s="20">
        <v>2820079.9124289998</v>
      </c>
      <c r="R1508" s="20" t="e">
        <v>#N/A</v>
      </c>
      <c r="S1508" s="20">
        <v>4037004.8455170002</v>
      </c>
      <c r="T1508" s="20">
        <v>3792843.5415830002</v>
      </c>
      <c r="U1508" s="20">
        <v>8891964.5995019991</v>
      </c>
      <c r="V1508" s="20">
        <v>3296995.73489</v>
      </c>
      <c r="W1508" s="20">
        <v>4240325.168846</v>
      </c>
      <c r="X1508" s="20">
        <v>31507.803375</v>
      </c>
      <c r="Y1508" s="20">
        <v>5534814.0616769996</v>
      </c>
      <c r="Z1508" s="20">
        <v>3357150.537825</v>
      </c>
      <c r="AA1508" s="21">
        <v>6714.3010756499998</v>
      </c>
      <c r="AB1508" s="22">
        <v>8.5835141801054393E-2</v>
      </c>
      <c r="AC1508" s="22">
        <v>-8.2805868922323014E-2</v>
      </c>
      <c r="AD1508" s="23">
        <v>-0.16520320170463471</v>
      </c>
      <c r="AE1508" s="23">
        <v>-0.43756781375484877</v>
      </c>
      <c r="AF1508" s="24">
        <v>-6.9462080552572489</v>
      </c>
      <c r="AG1508" s="27">
        <v>-4.7949229182424523E-2</v>
      </c>
      <c r="AH1508" s="27">
        <v>0.9520507708175755</v>
      </c>
      <c r="AI1508" s="27">
        <v>0.28698858805188876</v>
      </c>
      <c r="AJ1508" s="27">
        <v>-87.251775738858043</v>
      </c>
      <c r="AK1508" s="27">
        <v>5.7506663840024421</v>
      </c>
      <c r="AL1508" s="27" t="e">
        <v>#N/A</v>
      </c>
      <c r="AM1508" s="27">
        <v>4.6772452013272128</v>
      </c>
      <c r="AN1508" s="23">
        <v>0.62245120296441359</v>
      </c>
      <c r="AO1508" s="23">
        <v>9.3852816607422635E-3</v>
      </c>
      <c r="AP1508" s="23">
        <v>1.6486642464543291</v>
      </c>
      <c r="AQ1508" s="24" t="e">
        <v>#N/A</v>
      </c>
      <c r="AR1508" s="65" t="e">
        <v>#N/A</v>
      </c>
      <c r="AS1508" s="157" t="e">
        <v>#N/A</v>
      </c>
    </row>
    <row r="1509" spans="1:45" ht="18" customHeight="1" x14ac:dyDescent="0.25">
      <c r="A1509" s="16">
        <v>1508</v>
      </c>
      <c r="B1509" s="149" t="s">
        <v>1813</v>
      </c>
      <c r="C1509" s="149" t="s">
        <v>691</v>
      </c>
      <c r="D1509" s="4">
        <v>17.670400000000001</v>
      </c>
      <c r="E1509" s="151" t="s">
        <v>844</v>
      </c>
      <c r="F1509" s="151" t="s">
        <v>856</v>
      </c>
      <c r="G1509" s="4" t="s">
        <v>862</v>
      </c>
      <c r="H1509" s="70" t="s">
        <v>704</v>
      </c>
      <c r="I1509" s="20">
        <v>110972.08777899999</v>
      </c>
      <c r="J1509" s="20">
        <v>115292.16778</v>
      </c>
      <c r="K1509" s="20">
        <v>-4320.0800009999921</v>
      </c>
      <c r="L1509" s="20">
        <v>-11777.317488000001</v>
      </c>
      <c r="M1509" s="20">
        <v>31065.894746000002</v>
      </c>
      <c r="N1509" s="20">
        <v>-23150.976844000001</v>
      </c>
      <c r="O1509" s="153">
        <v>-54216.871590000002</v>
      </c>
      <c r="P1509" s="21">
        <v>-4909.1698288663529</v>
      </c>
      <c r="Q1509" s="20">
        <v>945.12299900000005</v>
      </c>
      <c r="R1509" s="20">
        <v>33110.343326000002</v>
      </c>
      <c r="S1509" s="20">
        <v>67669.148551999999</v>
      </c>
      <c r="T1509" s="20">
        <v>153689.22381699999</v>
      </c>
      <c r="U1509" s="20">
        <v>259525.26797300001</v>
      </c>
      <c r="V1509" s="20">
        <v>375675.28379999998</v>
      </c>
      <c r="W1509" s="20">
        <v>595603.24829000002</v>
      </c>
      <c r="X1509" s="20">
        <v>0</v>
      </c>
      <c r="Y1509" s="20">
        <v>616102.37967000005</v>
      </c>
      <c r="Z1509" s="20">
        <v>-356577.11169699999</v>
      </c>
      <c r="AA1509" s="21">
        <v>-32286.953250362189</v>
      </c>
      <c r="AB1509" s="22">
        <v>-3.8929428899304806E-2</v>
      </c>
      <c r="AC1509" s="22">
        <v>-0.48856313939026236</v>
      </c>
      <c r="AD1509" s="23">
        <v>-0.20890787249140039</v>
      </c>
      <c r="AE1509" s="23">
        <v>0.15204809790503485</v>
      </c>
      <c r="AF1509" s="24">
        <v>-0.74522163399078944</v>
      </c>
      <c r="AG1509" s="27">
        <v>-0.88638552804021675</v>
      </c>
      <c r="AH1509" s="27">
        <v>0.11361447195978321</v>
      </c>
      <c r="AI1509" s="27">
        <v>0.11202763877558972</v>
      </c>
      <c r="AJ1509" s="27">
        <v>-0.21020064404643035</v>
      </c>
      <c r="AK1509" s="27">
        <v>121.98641647911056</v>
      </c>
      <c r="AL1509" s="27">
        <v>3.3515837237440786</v>
      </c>
      <c r="AM1509" s="27">
        <v>0.72205509939419099</v>
      </c>
      <c r="AN1509" s="23">
        <v>2.3739591311551864</v>
      </c>
      <c r="AO1509" s="23">
        <v>0</v>
      </c>
      <c r="AP1509" s="23">
        <v>-1.7278236865453402</v>
      </c>
      <c r="AQ1509" s="24">
        <v>36.800000000000004</v>
      </c>
      <c r="AR1509" s="65" t="s">
        <v>80</v>
      </c>
      <c r="AS1509" s="157">
        <v>0</v>
      </c>
    </row>
    <row r="1510" spans="1:45" ht="18" customHeight="1" x14ac:dyDescent="0.25">
      <c r="A1510" s="16">
        <v>1509</v>
      </c>
      <c r="B1510" s="149" t="s">
        <v>1814</v>
      </c>
      <c r="C1510" s="149" t="s">
        <v>691</v>
      </c>
      <c r="D1510" s="4">
        <v>2888.6190900000006</v>
      </c>
      <c r="E1510" s="151" t="s">
        <v>833</v>
      </c>
      <c r="F1510" s="151" t="s">
        <v>835</v>
      </c>
      <c r="G1510" s="4" t="s">
        <v>836</v>
      </c>
      <c r="H1510" s="70" t="s">
        <v>704</v>
      </c>
      <c r="I1510" s="20">
        <v>4439501.4191030003</v>
      </c>
      <c r="J1510" s="20">
        <v>3531504.3811789998</v>
      </c>
      <c r="K1510" s="20">
        <v>907997.03792400041</v>
      </c>
      <c r="L1510" s="20">
        <v>173198.518113</v>
      </c>
      <c r="M1510" s="20">
        <v>14690.073076999999</v>
      </c>
      <c r="N1510" s="20">
        <v>189695.37924000001</v>
      </c>
      <c r="O1510" s="153">
        <v>138016.558032</v>
      </c>
      <c r="P1510" s="21">
        <v>1705.7254585070266</v>
      </c>
      <c r="Q1510" s="20">
        <v>520264.189503</v>
      </c>
      <c r="R1510" s="20">
        <v>270117.61763699999</v>
      </c>
      <c r="S1510" s="20">
        <v>1190428.2781499999</v>
      </c>
      <c r="T1510" s="20">
        <v>450016.73973299999</v>
      </c>
      <c r="U1510" s="20">
        <v>1721726.1524080001</v>
      </c>
      <c r="V1510" s="20">
        <v>194568.29397900001</v>
      </c>
      <c r="W1510" s="20">
        <v>665749.42531900003</v>
      </c>
      <c r="X1510" s="20">
        <v>11878.512183000001</v>
      </c>
      <c r="Y1510" s="20">
        <v>728120.94221799995</v>
      </c>
      <c r="Z1510" s="20">
        <v>993605.21019000001</v>
      </c>
      <c r="AA1510" s="21">
        <v>12279.814298320309</v>
      </c>
      <c r="AB1510" s="22">
        <v>0.20452680429764586</v>
      </c>
      <c r="AC1510" s="22">
        <v>3.1088301366031818E-2</v>
      </c>
      <c r="AD1510" s="23">
        <v>8.0161736428856892E-2</v>
      </c>
      <c r="AE1510" s="23">
        <v>0.13890482519270211</v>
      </c>
      <c r="AF1510" s="24">
        <v>12.913167841009782</v>
      </c>
      <c r="AG1510" s="27">
        <v>0.78810259968244833</v>
      </c>
      <c r="AH1510" s="27">
        <v>1.7881025996824482</v>
      </c>
      <c r="AI1510" s="27">
        <v>1.0066311184960988</v>
      </c>
      <c r="AJ1510" s="27">
        <v>8.461369073956126</v>
      </c>
      <c r="AK1510" s="27">
        <v>6.7879059378516695</v>
      </c>
      <c r="AL1510" s="27">
        <v>16.435438228501869</v>
      </c>
      <c r="AM1510" s="27">
        <v>9.8651917298387755</v>
      </c>
      <c r="AN1510" s="23">
        <v>0.42290171477017563</v>
      </c>
      <c r="AO1510" s="23">
        <v>1.1954961649937965E-2</v>
      </c>
      <c r="AP1510" s="23">
        <v>0.73280708952680174</v>
      </c>
      <c r="AQ1510" s="24">
        <v>92</v>
      </c>
      <c r="AR1510" s="65" t="s">
        <v>61</v>
      </c>
      <c r="AS1510" s="157">
        <v>0.5</v>
      </c>
    </row>
    <row r="1511" spans="1:45" ht="18" customHeight="1" x14ac:dyDescent="0.25">
      <c r="A1511" s="16">
        <v>1510</v>
      </c>
      <c r="B1511" s="149" t="s">
        <v>1815</v>
      </c>
      <c r="C1511" s="149" t="s">
        <v>691</v>
      </c>
      <c r="D1511" s="4">
        <v>36.207383299999996</v>
      </c>
      <c r="E1511" s="151" t="s">
        <v>844</v>
      </c>
      <c r="F1511" s="151" t="s">
        <v>856</v>
      </c>
      <c r="G1511" s="4" t="s">
        <v>862</v>
      </c>
      <c r="H1511" s="70" t="s">
        <v>704</v>
      </c>
      <c r="I1511" s="20">
        <v>224250.10453899999</v>
      </c>
      <c r="J1511" s="20">
        <v>413680.67894499999</v>
      </c>
      <c r="K1511" s="20">
        <v>-189430.574406</v>
      </c>
      <c r="L1511" s="20">
        <v>-426835.67995199998</v>
      </c>
      <c r="M1511" s="20">
        <v>338832.37060000002</v>
      </c>
      <c r="N1511" s="20">
        <v>-1695818.8264919999</v>
      </c>
      <c r="O1511" s="153">
        <v>-2036769.4001470001</v>
      </c>
      <c r="P1511" s="21">
        <v>-61878.16229629884</v>
      </c>
      <c r="Q1511" s="20">
        <v>6980.9057080000002</v>
      </c>
      <c r="R1511" s="20">
        <v>-136477.873712</v>
      </c>
      <c r="S1511" s="20">
        <v>417731.248777</v>
      </c>
      <c r="T1511" s="20">
        <v>422138.316796</v>
      </c>
      <c r="U1511" s="20">
        <v>921404.09020099998</v>
      </c>
      <c r="V1511" s="20">
        <v>200281.40386600001</v>
      </c>
      <c r="W1511" s="20">
        <v>945944.38270299998</v>
      </c>
      <c r="X1511" s="20">
        <v>1479799.283453</v>
      </c>
      <c r="Y1511" s="20">
        <v>2474433.5962499999</v>
      </c>
      <c r="Z1511" s="20">
        <v>-1553029.506049</v>
      </c>
      <c r="AA1511" s="21">
        <v>-47181.881178745665</v>
      </c>
      <c r="AB1511" s="22">
        <v>-0.84472903500054142</v>
      </c>
      <c r="AC1511" s="22">
        <v>-9.0825794901370021</v>
      </c>
      <c r="AD1511" s="23">
        <v>-2.210506141450586</v>
      </c>
      <c r="AE1511" s="23">
        <v>1.3114814575085978</v>
      </c>
      <c r="AF1511" s="24">
        <v>-5.0048902455484567</v>
      </c>
      <c r="AG1511" s="27">
        <v>-0.55839766437076466</v>
      </c>
      <c r="AH1511" s="27">
        <v>0.44160233562923529</v>
      </c>
      <c r="AI1511" s="27">
        <v>0.43422250882794672</v>
      </c>
      <c r="AJ1511" s="27">
        <v>-0.42454473419136207</v>
      </c>
      <c r="AK1511" s="27">
        <v>59.258883624646138</v>
      </c>
      <c r="AL1511" s="27">
        <v>-1.6431242547947353</v>
      </c>
      <c r="AM1511" s="27">
        <v>0.53122423531946217</v>
      </c>
      <c r="AN1511" s="23">
        <v>2.6855031604105575</v>
      </c>
      <c r="AO1511" s="23">
        <v>-0.9528468568621713</v>
      </c>
      <c r="AP1511" s="23">
        <v>-1.5932946454733543</v>
      </c>
      <c r="AQ1511" s="24">
        <v>39.6</v>
      </c>
      <c r="AR1511" s="65" t="s">
        <v>80</v>
      </c>
      <c r="AS1511" s="157">
        <v>0</v>
      </c>
    </row>
    <row r="1512" spans="1:45" ht="18" customHeight="1" x14ac:dyDescent="0.25">
      <c r="A1512" s="16">
        <v>1511</v>
      </c>
      <c r="B1512" s="149" t="s">
        <v>1816</v>
      </c>
      <c r="C1512" s="149" t="s">
        <v>691</v>
      </c>
      <c r="D1512" s="4">
        <v>30.499668499999999</v>
      </c>
      <c r="E1512" s="151" t="s">
        <v>844</v>
      </c>
      <c r="F1512" s="151" t="s">
        <v>856</v>
      </c>
      <c r="G1512" s="4" t="s">
        <v>862</v>
      </c>
      <c r="H1512" s="70" t="s">
        <v>704</v>
      </c>
      <c r="I1512" s="20">
        <v>532373.32730100001</v>
      </c>
      <c r="J1512" s="20">
        <v>578201.91156599997</v>
      </c>
      <c r="K1512" s="20">
        <v>-45828.584264999969</v>
      </c>
      <c r="L1512" s="20">
        <v>-94652.457974000004</v>
      </c>
      <c r="M1512" s="20">
        <v>113626.790391</v>
      </c>
      <c r="N1512" s="20">
        <v>-141546.45733299997</v>
      </c>
      <c r="O1512" s="153">
        <v>-255299.656797</v>
      </c>
      <c r="P1512" s="21">
        <v>-4185.2857646141301</v>
      </c>
      <c r="Q1512" s="20">
        <v>38088.095967000001</v>
      </c>
      <c r="R1512" s="20">
        <v>8214.5314899999994</v>
      </c>
      <c r="S1512" s="20">
        <v>137826.194571</v>
      </c>
      <c r="T1512" s="20">
        <v>892210.46640699997</v>
      </c>
      <c r="U1512" s="20">
        <v>1089095.602735</v>
      </c>
      <c r="V1512" s="20">
        <v>1177570.5971590001</v>
      </c>
      <c r="W1512" s="20">
        <v>2036954.128453</v>
      </c>
      <c r="X1512" s="20">
        <v>199238.35260000001</v>
      </c>
      <c r="Y1512" s="20">
        <v>2245289.6400549999</v>
      </c>
      <c r="Z1512" s="20">
        <v>-1156194.0373199999</v>
      </c>
      <c r="AA1512" s="21">
        <v>-18954.206622278532</v>
      </c>
      <c r="AB1512" s="22">
        <v>-8.608354685487242E-2</v>
      </c>
      <c r="AC1512" s="22">
        <v>-0.4795500520120074</v>
      </c>
      <c r="AD1512" s="23">
        <v>-0.23441436744017397</v>
      </c>
      <c r="AE1512" s="23">
        <v>0.22081039043305559</v>
      </c>
      <c r="AF1512" s="24">
        <v>-1.24571376913777</v>
      </c>
      <c r="AG1512" s="27">
        <v>-0.9323371142011555</v>
      </c>
      <c r="AH1512" s="27">
        <v>6.7662885798844413E-2</v>
      </c>
      <c r="AI1512" s="27">
        <v>4.8964332191293786E-2</v>
      </c>
      <c r="AJ1512" s="27">
        <v>-0.28032515229912802</v>
      </c>
      <c r="AK1512" s="27">
        <v>15.180646259318431</v>
      </c>
      <c r="AL1512" s="27">
        <v>64.808726821375913</v>
      </c>
      <c r="AM1512" s="27">
        <v>0.59669029600707135</v>
      </c>
      <c r="AN1512" s="23">
        <v>2.0616093154875461</v>
      </c>
      <c r="AO1512" s="23">
        <v>-0.17232259133754449</v>
      </c>
      <c r="AP1512" s="23">
        <v>-1.941966112590815</v>
      </c>
      <c r="AQ1512" s="24">
        <v>40.4</v>
      </c>
      <c r="AR1512" s="65" t="s">
        <v>80</v>
      </c>
      <c r="AS1512" s="157">
        <v>0</v>
      </c>
    </row>
    <row r="1513" spans="1:45" ht="18" customHeight="1" x14ac:dyDescent="0.25">
      <c r="A1513" s="16">
        <v>1512</v>
      </c>
      <c r="B1513" s="149" t="s">
        <v>1817</v>
      </c>
      <c r="C1513" s="149" t="s">
        <v>691</v>
      </c>
      <c r="D1513" s="4">
        <v>44</v>
      </c>
      <c r="E1513" s="151" t="s">
        <v>829</v>
      </c>
      <c r="F1513" s="151" t="s">
        <v>830</v>
      </c>
      <c r="G1513" s="4" t="s">
        <v>900</v>
      </c>
      <c r="H1513" s="70" t="s">
        <v>704</v>
      </c>
      <c r="I1513" s="20">
        <v>33812.756457000003</v>
      </c>
      <c r="J1513" s="20">
        <v>25618.473816999998</v>
      </c>
      <c r="K1513" s="20">
        <v>8194.2826400000013</v>
      </c>
      <c r="L1513" s="20">
        <v>2248.901417</v>
      </c>
      <c r="M1513" s="20">
        <v>399.07402999999999</v>
      </c>
      <c r="N1513" s="20">
        <v>3412.9202740000001</v>
      </c>
      <c r="O1513" s="153">
        <v>2579.7010059999998</v>
      </c>
      <c r="P1513" s="21">
        <v>1289.8505029999999</v>
      </c>
      <c r="Q1513" s="20">
        <v>617.40339300000005</v>
      </c>
      <c r="R1513" s="20">
        <v>1721.2379530000001</v>
      </c>
      <c r="S1513" s="20">
        <v>18481.059754999998</v>
      </c>
      <c r="T1513" s="20">
        <v>4709.6830369999998</v>
      </c>
      <c r="U1513" s="20">
        <v>53273.402137999998</v>
      </c>
      <c r="V1513" s="20">
        <v>2264.5128890000001</v>
      </c>
      <c r="W1513" s="20">
        <v>10783.758979</v>
      </c>
      <c r="X1513" s="20">
        <v>0</v>
      </c>
      <c r="Y1513" s="20">
        <v>17410.375638000001</v>
      </c>
      <c r="Z1513" s="20">
        <v>35863.0265</v>
      </c>
      <c r="AA1513" s="21">
        <v>17931.51325</v>
      </c>
      <c r="AB1513" s="22">
        <v>0.24234293499321022</v>
      </c>
      <c r="AC1513" s="22">
        <v>7.6293720959444089E-2</v>
      </c>
      <c r="AD1513" s="23">
        <v>4.8423808175748081E-2</v>
      </c>
      <c r="AE1513" s="23">
        <v>7.1932049739304629E-2</v>
      </c>
      <c r="AF1513" s="24">
        <v>8.5520981508117675</v>
      </c>
      <c r="AG1513" s="27">
        <v>0.71378642558587535</v>
      </c>
      <c r="AH1513" s="27">
        <v>1.7137864255858752</v>
      </c>
      <c r="AI1513" s="27">
        <v>1.6565333476747022</v>
      </c>
      <c r="AJ1513" s="27">
        <v>4.3928069645436461</v>
      </c>
      <c r="AK1513" s="27">
        <v>41.493898652740313</v>
      </c>
      <c r="AL1513" s="27">
        <v>19.644440443615991</v>
      </c>
      <c r="AM1513" s="27">
        <v>7.179412328040284</v>
      </c>
      <c r="AN1513" s="23">
        <v>0.32681178485466306</v>
      </c>
      <c r="AO1513" s="23">
        <v>0</v>
      </c>
      <c r="AP1513" s="23">
        <v>0.48546866612052392</v>
      </c>
      <c r="AQ1513" s="24">
        <v>89.2</v>
      </c>
      <c r="AR1513" s="65" t="s">
        <v>64</v>
      </c>
      <c r="AS1513" s="157">
        <v>0.5</v>
      </c>
    </row>
    <row r="1514" spans="1:45" ht="18" customHeight="1" x14ac:dyDescent="0.25">
      <c r="A1514" s="16">
        <v>1513</v>
      </c>
      <c r="B1514" s="149" t="s">
        <v>1818</v>
      </c>
      <c r="C1514" s="149" t="s">
        <v>691</v>
      </c>
      <c r="D1514" s="4">
        <v>188.73727499999998</v>
      </c>
      <c r="E1514" s="151" t="s">
        <v>844</v>
      </c>
      <c r="F1514" s="151" t="s">
        <v>856</v>
      </c>
      <c r="G1514" s="4" t="s">
        <v>862</v>
      </c>
      <c r="H1514" s="70" t="s">
        <v>704</v>
      </c>
      <c r="I1514" s="20">
        <v>86131.456674999994</v>
      </c>
      <c r="J1514" s="20">
        <v>79788.212971000001</v>
      </c>
      <c r="K1514" s="20">
        <v>6343.243704000005</v>
      </c>
      <c r="L1514" s="20">
        <v>-3352.7864709999999</v>
      </c>
      <c r="M1514" s="20">
        <v>1722.9042440000001</v>
      </c>
      <c r="N1514" s="20">
        <v>1672.0248800000002</v>
      </c>
      <c r="O1514" s="153">
        <v>-74.395276999999993</v>
      </c>
      <c r="P1514" s="21">
        <v>-9.8543434252719813</v>
      </c>
      <c r="Q1514" s="20">
        <v>32640.792484000001</v>
      </c>
      <c r="R1514" s="20">
        <v>6642.8025459999999</v>
      </c>
      <c r="S1514" s="20">
        <v>76708.822776999994</v>
      </c>
      <c r="T1514" s="20">
        <v>18550.996726000001</v>
      </c>
      <c r="U1514" s="20">
        <v>100708.734941</v>
      </c>
      <c r="V1514" s="20">
        <v>14369.363636</v>
      </c>
      <c r="W1514" s="20">
        <v>18909.820544999999</v>
      </c>
      <c r="X1514" s="20">
        <v>1976.0227299999999</v>
      </c>
      <c r="Y1514" s="20">
        <v>21196.367774999999</v>
      </c>
      <c r="Z1514" s="20">
        <v>79512.367165999996</v>
      </c>
      <c r="AA1514" s="21">
        <v>10532.149407953464</v>
      </c>
      <c r="AB1514" s="22">
        <v>7.3646074835759245E-2</v>
      </c>
      <c r="AC1514" s="22">
        <v>-8.6374107523475247E-4</v>
      </c>
      <c r="AD1514" s="23">
        <v>-7.3871722292593895E-4</v>
      </c>
      <c r="AE1514" s="23">
        <v>-9.356440972846787E-4</v>
      </c>
      <c r="AF1514" s="24">
        <v>0.97046883819737118</v>
      </c>
      <c r="AG1514" s="27">
        <v>3.0565600606549808</v>
      </c>
      <c r="AH1514" s="27">
        <v>4.0565600606549808</v>
      </c>
      <c r="AI1514" s="27">
        <v>2.3304309095969789</v>
      </c>
      <c r="AJ1514" s="27">
        <v>1.4901893345714874</v>
      </c>
      <c r="AK1514" s="27">
        <v>2.4444324692824453</v>
      </c>
      <c r="AL1514" s="27">
        <v>12.966132303129276</v>
      </c>
      <c r="AM1514" s="27">
        <v>4.6429557369434029</v>
      </c>
      <c r="AN1514" s="23">
        <v>0.21047198922137036</v>
      </c>
      <c r="AO1514" s="23">
        <v>2.4851765837565959E-2</v>
      </c>
      <c r="AP1514" s="23">
        <v>0.26657950870394542</v>
      </c>
      <c r="AQ1514" s="24">
        <v>72</v>
      </c>
      <c r="AR1514" s="65" t="s">
        <v>68</v>
      </c>
      <c r="AS1514" s="157">
        <v>0.3</v>
      </c>
    </row>
    <row r="1515" spans="1:45" ht="18" customHeight="1" x14ac:dyDescent="0.25">
      <c r="A1515" s="16">
        <v>1514</v>
      </c>
      <c r="B1515" s="149" t="s">
        <v>1819</v>
      </c>
      <c r="C1515" s="149" t="s">
        <v>691</v>
      </c>
      <c r="D1515" s="4">
        <v>48.8</v>
      </c>
      <c r="E1515" s="151" t="s">
        <v>848</v>
      </c>
      <c r="F1515" s="151" t="s">
        <v>894</v>
      </c>
      <c r="G1515" s="4" t="s">
        <v>893</v>
      </c>
      <c r="H1515" s="70" t="s">
        <v>704</v>
      </c>
      <c r="I1515" s="20">
        <v>372880.47898700001</v>
      </c>
      <c r="J1515" s="20">
        <v>328145.15279700002</v>
      </c>
      <c r="K1515" s="20">
        <v>44735.326189999992</v>
      </c>
      <c r="L1515" s="20">
        <v>18620.535345</v>
      </c>
      <c r="M1515" s="20">
        <v>2221.6356620000001</v>
      </c>
      <c r="N1515" s="20">
        <v>18876.265951000001</v>
      </c>
      <c r="O1515" s="153">
        <v>13142.338748</v>
      </c>
      <c r="P1515" s="21">
        <v>1642.7923435</v>
      </c>
      <c r="Q1515" s="20">
        <v>65947.333669</v>
      </c>
      <c r="R1515" s="20">
        <v>31910.795848999998</v>
      </c>
      <c r="S1515" s="20">
        <v>115719.834426</v>
      </c>
      <c r="T1515" s="20">
        <v>89543.262185</v>
      </c>
      <c r="U1515" s="20">
        <v>219514.472618</v>
      </c>
      <c r="V1515" s="20">
        <v>38891.434284000003</v>
      </c>
      <c r="W1515" s="20">
        <v>128094.016657</v>
      </c>
      <c r="X1515" s="20">
        <v>11906.941346</v>
      </c>
      <c r="Y1515" s="20">
        <v>151200.95800300001</v>
      </c>
      <c r="Z1515" s="20">
        <v>68313.514614999993</v>
      </c>
      <c r="AA1515" s="21">
        <v>8539.1893268749991</v>
      </c>
      <c r="AB1515" s="22">
        <v>0.11997229329765914</v>
      </c>
      <c r="AC1515" s="22">
        <v>3.5245445896507202E-2</v>
      </c>
      <c r="AD1515" s="23">
        <v>5.9870033129297826E-2</v>
      </c>
      <c r="AE1515" s="23">
        <v>0.19238270526801823</v>
      </c>
      <c r="AF1515" s="24">
        <v>8.4965623634286072</v>
      </c>
      <c r="AG1515" s="27">
        <v>-9.6602343762352327E-2</v>
      </c>
      <c r="AH1515" s="27">
        <v>0.90339765623764767</v>
      </c>
      <c r="AI1515" s="27">
        <v>0.3885622611888021</v>
      </c>
      <c r="AJ1515" s="27">
        <v>-30.133747186367909</v>
      </c>
      <c r="AK1515" s="27">
        <v>4.9758668704334879</v>
      </c>
      <c r="AL1515" s="27">
        <v>11.685088668783079</v>
      </c>
      <c r="AM1515" s="27">
        <v>4.1642494352798298</v>
      </c>
      <c r="AN1515" s="23">
        <v>0.68879721778582015</v>
      </c>
      <c r="AO1515" s="23">
        <v>0.17429847392722966</v>
      </c>
      <c r="AP1515" s="23">
        <v>2.2133388811150398</v>
      </c>
      <c r="AQ1515" s="24">
        <v>53.6</v>
      </c>
      <c r="AR1515" s="65" t="s">
        <v>77</v>
      </c>
      <c r="AS1515" s="157">
        <v>0.2</v>
      </c>
    </row>
    <row r="1516" spans="1:45" ht="18" customHeight="1" x14ac:dyDescent="0.25">
      <c r="A1516" s="16">
        <v>1515</v>
      </c>
      <c r="B1516" s="149" t="s">
        <v>1820</v>
      </c>
      <c r="C1516" s="149" t="s">
        <v>691</v>
      </c>
      <c r="D1516" s="4">
        <v>36.54</v>
      </c>
      <c r="E1516" s="151" t="s">
        <v>829</v>
      </c>
      <c r="F1516" s="151" t="s">
        <v>853</v>
      </c>
      <c r="G1516" s="4" t="s">
        <v>854</v>
      </c>
      <c r="H1516" s="70" t="s">
        <v>704</v>
      </c>
      <c r="I1516" s="20">
        <v>78039.674117000002</v>
      </c>
      <c r="J1516" s="20">
        <v>74818.871499999994</v>
      </c>
      <c r="K1516" s="20">
        <v>3220.8026170000016</v>
      </c>
      <c r="L1516" s="20">
        <v>1854.8483739999999</v>
      </c>
      <c r="M1516" s="20">
        <v>0</v>
      </c>
      <c r="N1516" s="20">
        <v>2294.8219519999998</v>
      </c>
      <c r="O1516" s="153">
        <v>1822.751068</v>
      </c>
      <c r="P1516" s="21">
        <v>1012.6394822222222</v>
      </c>
      <c r="Q1516" s="20">
        <v>0</v>
      </c>
      <c r="R1516" s="20">
        <v>5297.1939549999997</v>
      </c>
      <c r="S1516" s="20">
        <v>19396.962404999998</v>
      </c>
      <c r="T1516" s="20">
        <v>17136.563534000001</v>
      </c>
      <c r="U1516" s="20">
        <v>37128.846837999998</v>
      </c>
      <c r="V1516" s="20">
        <v>0</v>
      </c>
      <c r="W1516" s="20">
        <v>21591.461825999999</v>
      </c>
      <c r="X1516" s="20">
        <v>0</v>
      </c>
      <c r="Y1516" s="20">
        <v>21591.461825999999</v>
      </c>
      <c r="Z1516" s="20">
        <v>15537.385012000001</v>
      </c>
      <c r="AA1516" s="21">
        <v>8631.8805622222226</v>
      </c>
      <c r="AB1516" s="22">
        <v>4.1271348880458594E-2</v>
      </c>
      <c r="AC1516" s="22">
        <v>2.3356723213211569E-2</v>
      </c>
      <c r="AD1516" s="23">
        <v>4.9092584963734504E-2</v>
      </c>
      <c r="AE1516" s="23">
        <v>0.11731388947317925</v>
      </c>
      <c r="AF1516" s="24">
        <v>100</v>
      </c>
      <c r="AG1516" s="27">
        <v>-0.10163737122965101</v>
      </c>
      <c r="AH1516" s="27">
        <v>0.898362628770349</v>
      </c>
      <c r="AI1516" s="27">
        <v>0.898362628770349</v>
      </c>
      <c r="AJ1516" s="27">
        <v>-35.561492233813624</v>
      </c>
      <c r="AK1516" s="27">
        <v>100</v>
      </c>
      <c r="AL1516" s="27">
        <v>14.732266701946731</v>
      </c>
      <c r="AM1516" s="27">
        <v>4.5539862156239472</v>
      </c>
      <c r="AN1516" s="23">
        <v>0.58152794026185428</v>
      </c>
      <c r="AO1516" s="23">
        <v>0</v>
      </c>
      <c r="AP1516" s="23">
        <v>1.3896458000702336</v>
      </c>
      <c r="AQ1516" s="24">
        <v>65.599999999999994</v>
      </c>
      <c r="AR1516" s="65" t="s">
        <v>71</v>
      </c>
      <c r="AS1516" s="157">
        <v>0.3</v>
      </c>
    </row>
    <row r="1517" spans="1:45" ht="18" customHeight="1" x14ac:dyDescent="0.25">
      <c r="A1517" s="16">
        <v>1516</v>
      </c>
      <c r="B1517" s="149" t="s">
        <v>1821</v>
      </c>
      <c r="C1517" s="149" t="s">
        <v>691</v>
      </c>
      <c r="D1517" s="4">
        <v>71.759999999999991</v>
      </c>
      <c r="E1517" s="151" t="s">
        <v>871</v>
      </c>
      <c r="F1517" s="151" t="s">
        <v>872</v>
      </c>
      <c r="G1517" s="4" t="s">
        <v>880</v>
      </c>
      <c r="H1517" s="70" t="s">
        <v>704</v>
      </c>
      <c r="I1517" s="20">
        <v>709780.77441800002</v>
      </c>
      <c r="J1517" s="20">
        <v>667045.83230899996</v>
      </c>
      <c r="K1517" s="20">
        <v>42734.942108999967</v>
      </c>
      <c r="L1517" s="20">
        <v>14300.114836000001</v>
      </c>
      <c r="M1517" s="20">
        <v>7913.9987350000001</v>
      </c>
      <c r="N1517" s="20">
        <v>11088.104503</v>
      </c>
      <c r="O1517" s="153">
        <v>2531.1351549999999</v>
      </c>
      <c r="P1517" s="21">
        <v>162.25225352564104</v>
      </c>
      <c r="Q1517" s="20">
        <v>181460.38400399999</v>
      </c>
      <c r="R1517" s="20">
        <v>120440.041602</v>
      </c>
      <c r="S1517" s="20">
        <v>351121.063265</v>
      </c>
      <c r="T1517" s="20">
        <v>23473.118020000002</v>
      </c>
      <c r="U1517" s="20">
        <v>377198.70389200002</v>
      </c>
      <c r="V1517" s="20">
        <v>116603.95550500001</v>
      </c>
      <c r="W1517" s="20">
        <v>205919.41347500001</v>
      </c>
      <c r="X1517" s="20">
        <v>0</v>
      </c>
      <c r="Y1517" s="20">
        <v>205919.41347500001</v>
      </c>
      <c r="Z1517" s="20">
        <v>171279.29041700001</v>
      </c>
      <c r="AA1517" s="21">
        <v>10979.441693397435</v>
      </c>
      <c r="AB1517" s="22">
        <v>6.0208649838453851E-2</v>
      </c>
      <c r="AC1517" s="22">
        <v>3.5660801845125469E-3</v>
      </c>
      <c r="AD1517" s="23">
        <v>6.7103495555083286E-3</v>
      </c>
      <c r="AE1517" s="23">
        <v>1.4777823686901361E-2</v>
      </c>
      <c r="AF1517" s="24">
        <v>1.4010748389385483</v>
      </c>
      <c r="AG1517" s="27">
        <v>0.70513822538460391</v>
      </c>
      <c r="AH1517" s="27">
        <v>1.7051382253846039</v>
      </c>
      <c r="AI1517" s="27">
        <v>0.82391784435418447</v>
      </c>
      <c r="AJ1517" s="27">
        <v>4.8882418033440445</v>
      </c>
      <c r="AK1517" s="27">
        <v>3.6759860063687291</v>
      </c>
      <c r="AL1517" s="27">
        <v>5.8932292365316945</v>
      </c>
      <c r="AM1517" s="27">
        <v>30.238026912881342</v>
      </c>
      <c r="AN1517" s="23">
        <v>0.54591760615900498</v>
      </c>
      <c r="AO1517" s="23">
        <v>0</v>
      </c>
      <c r="AP1517" s="23">
        <v>1.2022434993376283</v>
      </c>
      <c r="AQ1517" s="24">
        <v>68.800000000000011</v>
      </c>
      <c r="AR1517" s="65" t="s">
        <v>71</v>
      </c>
      <c r="AS1517" s="157">
        <v>0.3</v>
      </c>
    </row>
    <row r="1518" spans="1:45" ht="18" customHeight="1" x14ac:dyDescent="0.25">
      <c r="A1518" s="16">
        <v>1517</v>
      </c>
      <c r="B1518" s="149" t="s">
        <v>1822</v>
      </c>
      <c r="C1518" s="149" t="s">
        <v>691</v>
      </c>
      <c r="D1518" s="4">
        <v>108.13809999999999</v>
      </c>
      <c r="E1518" s="151" t="s">
        <v>829</v>
      </c>
      <c r="F1518" s="151" t="s">
        <v>853</v>
      </c>
      <c r="G1518" s="4" t="s">
        <v>854</v>
      </c>
      <c r="H1518" s="70" t="s">
        <v>704</v>
      </c>
      <c r="I1518" s="20">
        <v>140482.60140300001</v>
      </c>
      <c r="J1518" s="20">
        <v>65404.696930999999</v>
      </c>
      <c r="K1518" s="20">
        <v>75077.904471999995</v>
      </c>
      <c r="L1518" s="20">
        <v>2920.0075940000002</v>
      </c>
      <c r="M1518" s="20">
        <v>104.610803</v>
      </c>
      <c r="N1518" s="20">
        <v>9963.2848699999995</v>
      </c>
      <c r="O1518" s="153">
        <v>8806.4463230000001</v>
      </c>
      <c r="P1518" s="21">
        <v>472.33480774491136</v>
      </c>
      <c r="Q1518" s="20">
        <v>1420.933444</v>
      </c>
      <c r="R1518" s="20">
        <v>10140.769705999999</v>
      </c>
      <c r="S1518" s="20">
        <v>60603.717333000001</v>
      </c>
      <c r="T1518" s="20">
        <v>101325.444886</v>
      </c>
      <c r="U1518" s="20">
        <v>237586.35735199999</v>
      </c>
      <c r="V1518" s="20">
        <v>435.64530000000002</v>
      </c>
      <c r="W1518" s="20">
        <v>44395.325731999998</v>
      </c>
      <c r="X1518" s="20">
        <v>14052.342613000001</v>
      </c>
      <c r="Y1518" s="20">
        <v>60384.095995000003</v>
      </c>
      <c r="Z1518" s="20">
        <v>177202.26135700001</v>
      </c>
      <c r="AA1518" s="21">
        <v>9504.2646011960624</v>
      </c>
      <c r="AB1518" s="22">
        <v>0.5344284895225232</v>
      </c>
      <c r="AC1518" s="22">
        <v>6.2687096017941035E-2</v>
      </c>
      <c r="AD1518" s="23">
        <v>3.7066296319163916E-2</v>
      </c>
      <c r="AE1518" s="23">
        <v>4.9697144131011506E-2</v>
      </c>
      <c r="AF1518" s="24">
        <v>95.241452931013242</v>
      </c>
      <c r="AG1518" s="27">
        <v>0.36509230045624036</v>
      </c>
      <c r="AH1518" s="27">
        <v>1.3650923004562403</v>
      </c>
      <c r="AI1518" s="27">
        <v>1.3330859254478058</v>
      </c>
      <c r="AJ1518" s="27">
        <v>8.6672758692684049</v>
      </c>
      <c r="AK1518" s="27">
        <v>46.029388080895927</v>
      </c>
      <c r="AL1518" s="27">
        <v>13.853248370277113</v>
      </c>
      <c r="AM1518" s="27">
        <v>1.3864493914737335</v>
      </c>
      <c r="AN1518" s="23">
        <v>0.25415641145394957</v>
      </c>
      <c r="AO1518" s="23">
        <v>7.9301147205393108E-2</v>
      </c>
      <c r="AP1518" s="23">
        <v>0.34076368739644558</v>
      </c>
      <c r="AQ1518" s="24">
        <v>88.4</v>
      </c>
      <c r="AR1518" s="65" t="s">
        <v>64</v>
      </c>
      <c r="AS1518" s="157">
        <v>0.5</v>
      </c>
    </row>
    <row r="1519" spans="1:45" ht="18" customHeight="1" x14ac:dyDescent="0.25">
      <c r="A1519" s="16">
        <v>1518</v>
      </c>
      <c r="B1519" s="149" t="s">
        <v>1823</v>
      </c>
      <c r="C1519" s="149" t="s">
        <v>691</v>
      </c>
      <c r="D1519" s="4">
        <v>17.119052</v>
      </c>
      <c r="E1519" s="151" t="s">
        <v>829</v>
      </c>
      <c r="F1519" s="151" t="s">
        <v>866</v>
      </c>
      <c r="G1519" s="4" t="s">
        <v>867</v>
      </c>
      <c r="H1519" s="70" t="s">
        <v>704</v>
      </c>
      <c r="I1519" s="20">
        <v>30914.687956999998</v>
      </c>
      <c r="J1519" s="20">
        <v>27618.170885</v>
      </c>
      <c r="K1519" s="20">
        <v>3296.5170720000006</v>
      </c>
      <c r="L1519" s="20">
        <v>-7686.5742499999997</v>
      </c>
      <c r="M1519" s="20">
        <v>10217.295727999999</v>
      </c>
      <c r="N1519" s="20">
        <v>-6391.321285</v>
      </c>
      <c r="O1519" s="153">
        <v>-16608.617012999999</v>
      </c>
      <c r="P1519" s="21">
        <v>-3233.9438187391984</v>
      </c>
      <c r="Q1519" s="20">
        <v>0</v>
      </c>
      <c r="R1519" s="20">
        <v>693.91391899999996</v>
      </c>
      <c r="S1519" s="20">
        <v>14998.245765</v>
      </c>
      <c r="T1519" s="20">
        <v>2216.2033059999999</v>
      </c>
      <c r="U1519" s="20">
        <v>19414.649071</v>
      </c>
      <c r="V1519" s="20">
        <v>208990.32707599999</v>
      </c>
      <c r="W1519" s="20">
        <v>279137.17770100001</v>
      </c>
      <c r="X1519" s="20">
        <v>3023.2510499999999</v>
      </c>
      <c r="Y1519" s="20">
        <v>282160.42875100003</v>
      </c>
      <c r="Z1519" s="20">
        <v>-262745.77967999998</v>
      </c>
      <c r="AA1519" s="21">
        <v>-51160.496351433758</v>
      </c>
      <c r="AB1519" s="22">
        <v>0.10663271376328325</v>
      </c>
      <c r="AC1519" s="22">
        <v>-0.53724032524932275</v>
      </c>
      <c r="AD1519" s="23">
        <v>-0.85546830912378324</v>
      </c>
      <c r="AE1519" s="23">
        <v>6.3211736581374425E-2</v>
      </c>
      <c r="AF1519" s="24">
        <v>-0.62553942404592411</v>
      </c>
      <c r="AG1519" s="27">
        <v>-0.94626926485204532</v>
      </c>
      <c r="AH1519" s="27">
        <v>5.3730735147954706E-2</v>
      </c>
      <c r="AI1519" s="27">
        <v>5.3730735147954706E-2</v>
      </c>
      <c r="AJ1519" s="27">
        <v>-0.11703949785217775</v>
      </c>
      <c r="AK1519" s="27">
        <v>100</v>
      </c>
      <c r="AL1519" s="27">
        <v>44.55118583231647</v>
      </c>
      <c r="AM1519" s="27">
        <v>13.949391679591692</v>
      </c>
      <c r="AN1519" s="23">
        <v>14.533377745800617</v>
      </c>
      <c r="AO1519" s="23">
        <v>-1.150637339896397E-2</v>
      </c>
      <c r="AP1519" s="23">
        <v>-1.0738913831257169</v>
      </c>
      <c r="AQ1519" s="24">
        <v>50.8</v>
      </c>
      <c r="AR1519" s="65" t="s">
        <v>78</v>
      </c>
      <c r="AS1519" s="157">
        <v>0.2</v>
      </c>
    </row>
    <row r="1520" spans="1:45" ht="18" customHeight="1" x14ac:dyDescent="0.25">
      <c r="A1520" s="16">
        <v>1519</v>
      </c>
      <c r="B1520" s="149" t="s">
        <v>1824</v>
      </c>
      <c r="C1520" s="149" t="s">
        <v>691</v>
      </c>
      <c r="D1520" s="4">
        <v>127.70908350000001</v>
      </c>
      <c r="E1520" s="151" t="s">
        <v>844</v>
      </c>
      <c r="F1520" s="151" t="s">
        <v>845</v>
      </c>
      <c r="G1520" s="4" t="s">
        <v>904</v>
      </c>
      <c r="H1520" s="70" t="s">
        <v>704</v>
      </c>
      <c r="I1520" s="20">
        <v>91886.425633999999</v>
      </c>
      <c r="J1520" s="20">
        <v>62416.322957999997</v>
      </c>
      <c r="K1520" s="20">
        <v>29470.102675999999</v>
      </c>
      <c r="L1520" s="20">
        <v>18763.385808999999</v>
      </c>
      <c r="M1520" s="20">
        <v>0</v>
      </c>
      <c r="N1520" s="20">
        <v>22392.532375999999</v>
      </c>
      <c r="O1520" s="153">
        <v>17880.166018</v>
      </c>
      <c r="P1520" s="21">
        <v>4298.2149876018802</v>
      </c>
      <c r="Q1520" s="20">
        <v>137.35230200000001</v>
      </c>
      <c r="R1520" s="20">
        <v>46047.102237999999</v>
      </c>
      <c r="S1520" s="20">
        <v>112374.813561</v>
      </c>
      <c r="T1520" s="20">
        <v>4084.7272699999999</v>
      </c>
      <c r="U1520" s="20">
        <v>120317.84422899999</v>
      </c>
      <c r="V1520" s="20">
        <v>0</v>
      </c>
      <c r="W1520" s="20">
        <v>26090.484261000001</v>
      </c>
      <c r="X1520" s="20">
        <v>0</v>
      </c>
      <c r="Y1520" s="20">
        <v>26090.484261000001</v>
      </c>
      <c r="Z1520" s="20">
        <v>94227.359968000004</v>
      </c>
      <c r="AA1520" s="21">
        <v>22651.324962469094</v>
      </c>
      <c r="AB1520" s="22">
        <v>0.32072313698853266</v>
      </c>
      <c r="AC1520" s="22">
        <v>0.194589852577571</v>
      </c>
      <c r="AD1520" s="23">
        <v>0.14860776581043808</v>
      </c>
      <c r="AE1520" s="23">
        <v>0.18975556594254767</v>
      </c>
      <c r="AF1520" s="24">
        <v>100</v>
      </c>
      <c r="AG1520" s="27">
        <v>3.3071187348169548</v>
      </c>
      <c r="AH1520" s="27">
        <v>4.3071187348169548</v>
      </c>
      <c r="AI1520" s="27">
        <v>4.301854275153195</v>
      </c>
      <c r="AJ1520" s="27">
        <v>1.0649259996507847</v>
      </c>
      <c r="AK1520" s="27">
        <v>454.42502272732196</v>
      </c>
      <c r="AL1520" s="27">
        <v>1.9954876890857089</v>
      </c>
      <c r="AM1520" s="27">
        <v>22.495118905209061</v>
      </c>
      <c r="AN1520" s="23">
        <v>0.21684634085815394</v>
      </c>
      <c r="AO1520" s="23">
        <v>0</v>
      </c>
      <c r="AP1520" s="23">
        <v>0.27688862629559435</v>
      </c>
      <c r="AQ1520" s="24">
        <v>88.4</v>
      </c>
      <c r="AR1520" s="65" t="s">
        <v>64</v>
      </c>
      <c r="AS1520" s="157">
        <v>0.5</v>
      </c>
    </row>
    <row r="1521" spans="1:45" ht="18" customHeight="1" x14ac:dyDescent="0.25">
      <c r="A1521" s="16">
        <v>1520</v>
      </c>
      <c r="B1521" s="149" t="s">
        <v>1825</v>
      </c>
      <c r="C1521" s="149" t="s">
        <v>691</v>
      </c>
      <c r="D1521" s="4">
        <v>71.499574600000003</v>
      </c>
      <c r="E1521" s="151" t="s">
        <v>844</v>
      </c>
      <c r="F1521" s="151" t="s">
        <v>856</v>
      </c>
      <c r="G1521" s="4" t="s">
        <v>862</v>
      </c>
      <c r="H1521" s="70" t="s">
        <v>704</v>
      </c>
      <c r="I1521" s="20">
        <v>306571.41486899997</v>
      </c>
      <c r="J1521" s="20">
        <v>263703.62540299998</v>
      </c>
      <c r="K1521" s="20">
        <v>42867.789466000009</v>
      </c>
      <c r="L1521" s="20">
        <v>9128.0164320000003</v>
      </c>
      <c r="M1521" s="20">
        <v>4729.5392689999999</v>
      </c>
      <c r="N1521" s="20">
        <v>10030.828234000001</v>
      </c>
      <c r="O1521" s="153">
        <v>4050.0975149999999</v>
      </c>
      <c r="P1521" s="21">
        <v>1234.8622536699679</v>
      </c>
      <c r="Q1521" s="20">
        <v>4163.5006110000004</v>
      </c>
      <c r="R1521" s="20">
        <v>33577.550178999998</v>
      </c>
      <c r="S1521" s="20">
        <v>41243.510746</v>
      </c>
      <c r="T1521" s="20">
        <v>56479.871625</v>
      </c>
      <c r="U1521" s="20">
        <v>112371.82204499999</v>
      </c>
      <c r="V1521" s="20">
        <v>14377.736868</v>
      </c>
      <c r="W1521" s="20">
        <v>60221.222414000003</v>
      </c>
      <c r="X1521" s="20">
        <v>13564.716</v>
      </c>
      <c r="Y1521" s="20">
        <v>73915.938414000004</v>
      </c>
      <c r="Z1521" s="20">
        <v>38455.883630999997</v>
      </c>
      <c r="AA1521" s="21">
        <v>11725.080433636595</v>
      </c>
      <c r="AB1521" s="22">
        <v>0.13982970161884697</v>
      </c>
      <c r="AC1521" s="22">
        <v>1.3210943090472521E-2</v>
      </c>
      <c r="AD1521" s="23">
        <v>3.604193152068063E-2</v>
      </c>
      <c r="AE1521" s="23">
        <v>0.10531801983442507</v>
      </c>
      <c r="AF1521" s="24">
        <v>2.1208890895034029</v>
      </c>
      <c r="AG1521" s="27">
        <v>-0.31513328536466467</v>
      </c>
      <c r="AH1521" s="27">
        <v>0.68486671463533533</v>
      </c>
      <c r="AI1521" s="27">
        <v>0.6157299478261633</v>
      </c>
      <c r="AJ1521" s="27">
        <v>-16.154287736699949</v>
      </c>
      <c r="AK1521" s="27">
        <v>63.336996926647011</v>
      </c>
      <c r="AL1521" s="27">
        <v>9.1302496231763577</v>
      </c>
      <c r="AM1521" s="27">
        <v>5.4279764816834417</v>
      </c>
      <c r="AN1521" s="23">
        <v>0.65778001165096267</v>
      </c>
      <c r="AO1521" s="23">
        <v>0.35273447699600463</v>
      </c>
      <c r="AP1521" s="23">
        <v>1.9220969962165946</v>
      </c>
      <c r="AQ1521" s="24">
        <v>55.599999999999994</v>
      </c>
      <c r="AR1521" s="65" t="s">
        <v>77</v>
      </c>
      <c r="AS1521" s="157">
        <v>0.2</v>
      </c>
    </row>
    <row r="1522" spans="1:45" ht="18" customHeight="1" x14ac:dyDescent="0.25">
      <c r="A1522" s="16">
        <v>1521</v>
      </c>
      <c r="B1522" s="149" t="s">
        <v>1826</v>
      </c>
      <c r="C1522" s="149" t="s">
        <v>691</v>
      </c>
      <c r="D1522" s="4">
        <v>7535.5691936000003</v>
      </c>
      <c r="E1522" s="151" t="s">
        <v>844</v>
      </c>
      <c r="F1522" s="151" t="s">
        <v>856</v>
      </c>
      <c r="G1522" s="4" t="s">
        <v>862</v>
      </c>
      <c r="H1522" s="70" t="s">
        <v>704</v>
      </c>
      <c r="I1522" s="20">
        <v>4922305.1837940002</v>
      </c>
      <c r="J1522" s="20">
        <v>4375727.1704479996</v>
      </c>
      <c r="K1522" s="20">
        <v>546578.01334599999</v>
      </c>
      <c r="L1522" s="20">
        <v>316997.615972</v>
      </c>
      <c r="M1522" s="20">
        <v>18806.093454000002</v>
      </c>
      <c r="N1522" s="20">
        <v>368835.75211300002</v>
      </c>
      <c r="O1522" s="153">
        <v>279031.64082199999</v>
      </c>
      <c r="P1522" s="21">
        <v>4769.2847633058727</v>
      </c>
      <c r="Q1522" s="20">
        <v>120088.254929</v>
      </c>
      <c r="R1522" s="20">
        <v>633977.98644999997</v>
      </c>
      <c r="S1522" s="20">
        <v>2490560.1355770002</v>
      </c>
      <c r="T1522" s="20">
        <v>226254.96682900001</v>
      </c>
      <c r="U1522" s="20">
        <v>2834156.863417</v>
      </c>
      <c r="V1522" s="20">
        <v>399833.56033499999</v>
      </c>
      <c r="W1522" s="20">
        <v>2153736.3199419999</v>
      </c>
      <c r="X1522" s="20">
        <v>0</v>
      </c>
      <c r="Y1522" s="20">
        <v>2153878.6348219998</v>
      </c>
      <c r="Z1522" s="20">
        <v>680278.22859499999</v>
      </c>
      <c r="AA1522" s="21">
        <v>11627.500669418841</v>
      </c>
      <c r="AB1522" s="22">
        <v>0.11104106570749239</v>
      </c>
      <c r="AC1522" s="22">
        <v>5.6687188299635004E-2</v>
      </c>
      <c r="AD1522" s="23">
        <v>9.8453139423477637E-2</v>
      </c>
      <c r="AE1522" s="23">
        <v>0.41017282207942007</v>
      </c>
      <c r="AF1522" s="24">
        <v>19.612566161876099</v>
      </c>
      <c r="AG1522" s="27">
        <v>0.15639046085459107</v>
      </c>
      <c r="AH1522" s="27">
        <v>1.156390460854591</v>
      </c>
      <c r="AI1522" s="27">
        <v>1.1006323562913389</v>
      </c>
      <c r="AJ1522" s="27">
        <v>14.613887009486477</v>
      </c>
      <c r="AK1522" s="27">
        <v>36.437594775901012</v>
      </c>
      <c r="AL1522" s="27">
        <v>7.7641578871795867</v>
      </c>
      <c r="AM1522" s="27">
        <v>21.755567414854596</v>
      </c>
      <c r="AN1522" s="23">
        <v>0.75997156777877739</v>
      </c>
      <c r="AO1522" s="23">
        <v>0</v>
      </c>
      <c r="AP1522" s="23">
        <v>3.1661731101853325</v>
      </c>
      <c r="AQ1522" s="24">
        <v>66</v>
      </c>
      <c r="AR1522" s="65" t="s">
        <v>71</v>
      </c>
      <c r="AS1522" s="157">
        <v>0.3</v>
      </c>
    </row>
    <row r="1523" spans="1:45" ht="18" customHeight="1" x14ac:dyDescent="0.25">
      <c r="A1523" s="16">
        <v>1522</v>
      </c>
      <c r="B1523" s="149" t="s">
        <v>1827</v>
      </c>
      <c r="C1523" s="149" t="s">
        <v>691</v>
      </c>
      <c r="D1523" s="4">
        <v>631.2053087999999</v>
      </c>
      <c r="E1523" s="151" t="s">
        <v>829</v>
      </c>
      <c r="F1523" s="151" t="s">
        <v>853</v>
      </c>
      <c r="G1523" s="4" t="s">
        <v>854</v>
      </c>
      <c r="H1523" s="70" t="s">
        <v>709</v>
      </c>
      <c r="I1523" s="20">
        <v>7233167.6467949999</v>
      </c>
      <c r="J1523" s="20">
        <v>6764204.2588649997</v>
      </c>
      <c r="K1523" s="20">
        <v>468963.38793000026</v>
      </c>
      <c r="L1523" s="20">
        <v>53093.953935999998</v>
      </c>
      <c r="M1523" s="20">
        <v>7408.726283</v>
      </c>
      <c r="N1523" s="20">
        <v>78813.635381</v>
      </c>
      <c r="O1523" s="153">
        <v>56265.620172000003</v>
      </c>
      <c r="P1523" s="21">
        <v>4626.3642688278987</v>
      </c>
      <c r="Q1523" s="20">
        <v>36965.032693000001</v>
      </c>
      <c r="R1523" s="20">
        <v>219652.231199</v>
      </c>
      <c r="S1523" s="20">
        <v>1036334.970712</v>
      </c>
      <c r="T1523" s="20">
        <v>110270.445622</v>
      </c>
      <c r="U1523" s="20">
        <v>1207864.7614889999</v>
      </c>
      <c r="V1523" s="20">
        <v>78740.795410000006</v>
      </c>
      <c r="W1523" s="20">
        <v>926833.878945</v>
      </c>
      <c r="X1523" s="20">
        <v>54763.360000000001</v>
      </c>
      <c r="Y1523" s="20">
        <v>983137.36394499999</v>
      </c>
      <c r="Z1523" s="20">
        <v>224727.39754400001</v>
      </c>
      <c r="AA1523" s="21">
        <v>18477.905318488349</v>
      </c>
      <c r="AB1523" s="22">
        <v>6.4835133212735208E-2</v>
      </c>
      <c r="AC1523" s="22">
        <v>7.7788353484287299E-3</v>
      </c>
      <c r="AD1523" s="23">
        <v>4.6582715189603136E-2</v>
      </c>
      <c r="AE1523" s="23">
        <v>0.25037276623551696</v>
      </c>
      <c r="AF1523" s="24">
        <v>10.637946709118555</v>
      </c>
      <c r="AG1523" s="27">
        <v>0.11814532706944567</v>
      </c>
      <c r="AH1523" s="27">
        <v>1.1181453270694457</v>
      </c>
      <c r="AI1523" s="27">
        <v>1.0782622007263767</v>
      </c>
      <c r="AJ1523" s="27">
        <v>66.055666935138589</v>
      </c>
      <c r="AK1523" s="27">
        <v>182.98926758817461</v>
      </c>
      <c r="AL1523" s="27">
        <v>32.930089566182971</v>
      </c>
      <c r="AM1523" s="27">
        <v>65.594798370452168</v>
      </c>
      <c r="AN1523" s="23">
        <v>0.81394655700778418</v>
      </c>
      <c r="AO1523" s="23">
        <v>0.24368795526712639</v>
      </c>
      <c r="AP1523" s="23">
        <v>4.3747997560133216</v>
      </c>
      <c r="AQ1523" s="24">
        <v>72</v>
      </c>
      <c r="AR1523" s="65" t="s">
        <v>68</v>
      </c>
      <c r="AS1523" s="157">
        <v>0.3</v>
      </c>
    </row>
    <row r="1524" spans="1:45" ht="18" customHeight="1" x14ac:dyDescent="0.25">
      <c r="A1524" s="16">
        <v>1523</v>
      </c>
      <c r="B1524" s="149" t="s">
        <v>1828</v>
      </c>
      <c r="C1524" s="149" t="s">
        <v>691</v>
      </c>
      <c r="D1524" s="4">
        <v>463.48829410000008</v>
      </c>
      <c r="E1524" s="151" t="s">
        <v>844</v>
      </c>
      <c r="F1524" s="151" t="s">
        <v>856</v>
      </c>
      <c r="G1524" s="4" t="s">
        <v>862</v>
      </c>
      <c r="H1524" s="70" t="s">
        <v>704</v>
      </c>
      <c r="I1524" s="20">
        <v>343965.00443600002</v>
      </c>
      <c r="J1524" s="20">
        <v>299393.34888599999</v>
      </c>
      <c r="K1524" s="20">
        <v>44571.655550000025</v>
      </c>
      <c r="L1524" s="20">
        <v>6361.5119139999997</v>
      </c>
      <c r="M1524" s="20">
        <v>1427.8711040000001</v>
      </c>
      <c r="N1524" s="20">
        <v>11847.264175</v>
      </c>
      <c r="O1524" s="153">
        <v>6090.2125500000002</v>
      </c>
      <c r="P1524" s="21">
        <v>290.39287306350116</v>
      </c>
      <c r="Q1524" s="20">
        <v>23082.886407999998</v>
      </c>
      <c r="R1524" s="20">
        <v>122445.516431</v>
      </c>
      <c r="S1524" s="20">
        <v>219496.49419299999</v>
      </c>
      <c r="T1524" s="20">
        <v>101690.903261</v>
      </c>
      <c r="U1524" s="20">
        <v>328579.47259000002</v>
      </c>
      <c r="V1524" s="20">
        <v>14944.949669</v>
      </c>
      <c r="W1524" s="20">
        <v>86569.380084999997</v>
      </c>
      <c r="X1524" s="20">
        <v>0</v>
      </c>
      <c r="Y1524" s="20">
        <v>87534.380084999997</v>
      </c>
      <c r="Z1524" s="20">
        <v>241045.09250500001</v>
      </c>
      <c r="AA1524" s="21">
        <v>11493.486701114292</v>
      </c>
      <c r="AB1524" s="22">
        <v>0.12958194867261058</v>
      </c>
      <c r="AC1524" s="22">
        <v>1.7705907494822423E-2</v>
      </c>
      <c r="AD1524" s="23">
        <v>1.8534975730511747E-2</v>
      </c>
      <c r="AE1524" s="23">
        <v>2.5265864103305363E-2</v>
      </c>
      <c r="AF1524" s="24">
        <v>8.297152412295052</v>
      </c>
      <c r="AG1524" s="27">
        <v>1.5354980476639972</v>
      </c>
      <c r="AH1524" s="27">
        <v>2.5354980476639968</v>
      </c>
      <c r="AI1524" s="27">
        <v>2.2688577369059026</v>
      </c>
      <c r="AJ1524" s="27">
        <v>2.5876210940420847</v>
      </c>
      <c r="AK1524" s="27">
        <v>12.97036010116296</v>
      </c>
      <c r="AL1524" s="27">
        <v>2.8091269853055811</v>
      </c>
      <c r="AM1524" s="27">
        <v>3.3824559857943144</v>
      </c>
      <c r="AN1524" s="23">
        <v>0.26640246085678337</v>
      </c>
      <c r="AO1524" s="23">
        <v>0</v>
      </c>
      <c r="AP1524" s="23">
        <v>0.36314524878030557</v>
      </c>
      <c r="AQ1524" s="24">
        <v>76.800000000000011</v>
      </c>
      <c r="AR1524" s="65" t="s">
        <v>66</v>
      </c>
      <c r="AS1524" s="157">
        <v>0.5</v>
      </c>
    </row>
    <row r="1525" spans="1:45" ht="18" customHeight="1" x14ac:dyDescent="0.25">
      <c r="A1525" s="16">
        <v>1524</v>
      </c>
      <c r="B1525" s="149" t="s">
        <v>1829</v>
      </c>
      <c r="C1525" s="149" t="s">
        <v>691</v>
      </c>
      <c r="D1525" s="4">
        <v>165</v>
      </c>
      <c r="E1525" s="151" t="s">
        <v>844</v>
      </c>
      <c r="F1525" s="151" t="s">
        <v>845</v>
      </c>
      <c r="G1525" s="4" t="s">
        <v>904</v>
      </c>
      <c r="H1525" s="70" t="s">
        <v>704</v>
      </c>
      <c r="I1525" s="20">
        <v>3394196.920351</v>
      </c>
      <c r="J1525" s="20">
        <v>3238785.226787</v>
      </c>
      <c r="K1525" s="20">
        <v>155411.69356399978</v>
      </c>
      <c r="L1525" s="20">
        <v>-82849.992698999995</v>
      </c>
      <c r="M1525" s="20">
        <v>171849.34870599999</v>
      </c>
      <c r="N1525" s="20">
        <v>-129765.00677100001</v>
      </c>
      <c r="O1525" s="153">
        <v>-331210.58512499998</v>
      </c>
      <c r="P1525" s="21">
        <v>-6022.0106386363632</v>
      </c>
      <c r="Q1525" s="20">
        <v>933295.96262500004</v>
      </c>
      <c r="R1525" s="20">
        <v>976154.457589</v>
      </c>
      <c r="S1525" s="20">
        <v>2679514.0613279999</v>
      </c>
      <c r="T1525" s="20">
        <v>2975593.1273099999</v>
      </c>
      <c r="U1525" s="20">
        <v>6051408.2821979998</v>
      </c>
      <c r="V1525" s="20">
        <v>626855.31938400003</v>
      </c>
      <c r="W1525" s="20">
        <v>2821824.8888269998</v>
      </c>
      <c r="X1525" s="20">
        <v>3563109.3480989998</v>
      </c>
      <c r="Y1525" s="20">
        <v>6444332.8762539998</v>
      </c>
      <c r="Z1525" s="20">
        <v>-392924.59405700001</v>
      </c>
      <c r="AA1525" s="21">
        <v>-7144.083528309091</v>
      </c>
      <c r="AB1525" s="22">
        <v>4.5787471148824324E-2</v>
      </c>
      <c r="AC1525" s="22">
        <v>-9.7581428802530679E-2</v>
      </c>
      <c r="AD1525" s="23">
        <v>-5.4732810889550038E-2</v>
      </c>
      <c r="AE1525" s="23">
        <v>0.84293676225559089</v>
      </c>
      <c r="AF1525" s="24">
        <v>-0.75510909845228502</v>
      </c>
      <c r="AG1525" s="27">
        <v>-5.0432196576931057E-2</v>
      </c>
      <c r="AH1525" s="27">
        <v>0.9495678034230689</v>
      </c>
      <c r="AI1525" s="27">
        <v>0.61882581928352132</v>
      </c>
      <c r="AJ1525" s="27">
        <v>-23.85058804028705</v>
      </c>
      <c r="AK1525" s="27">
        <v>3.4702659783050507</v>
      </c>
      <c r="AL1525" s="27">
        <v>3.477110506399073</v>
      </c>
      <c r="AM1525" s="27">
        <v>1.1406791100567661</v>
      </c>
      <c r="AN1525" s="23">
        <v>1.0649310996271568</v>
      </c>
      <c r="AO1525" s="23">
        <v>-9.0681759350042466</v>
      </c>
      <c r="AP1525" s="23">
        <v>-16.400940469812245</v>
      </c>
      <c r="AQ1525" s="24">
        <v>46.8</v>
      </c>
      <c r="AR1525" s="65" t="s">
        <v>78</v>
      </c>
      <c r="AS1525" s="157">
        <v>0.2</v>
      </c>
    </row>
    <row r="1526" spans="1:45" ht="18" customHeight="1" x14ac:dyDescent="0.25">
      <c r="A1526" s="16">
        <v>1525</v>
      </c>
      <c r="B1526" s="149" t="s">
        <v>1830</v>
      </c>
      <c r="C1526" s="149" t="s">
        <v>691</v>
      </c>
      <c r="D1526" s="4">
        <v>43.56</v>
      </c>
      <c r="E1526" s="151" t="s">
        <v>874</v>
      </c>
      <c r="F1526" s="151" t="s">
        <v>878</v>
      </c>
      <c r="G1526" s="4" t="s">
        <v>873</v>
      </c>
      <c r="H1526" s="70" t="s">
        <v>704</v>
      </c>
      <c r="I1526" s="20">
        <v>130204.554686</v>
      </c>
      <c r="J1526" s="20">
        <v>114688.928502</v>
      </c>
      <c r="K1526" s="20">
        <v>15515.626184000006</v>
      </c>
      <c r="L1526" s="20">
        <v>4831.6733969999996</v>
      </c>
      <c r="M1526" s="20">
        <v>0</v>
      </c>
      <c r="N1526" s="20">
        <v>7047.6411859999998</v>
      </c>
      <c r="O1526" s="153">
        <v>5744.1596579999996</v>
      </c>
      <c r="P1526" s="21">
        <v>1595.599905</v>
      </c>
      <c r="Q1526" s="20">
        <v>9551.5367160000005</v>
      </c>
      <c r="R1526" s="20">
        <v>35130.525157999997</v>
      </c>
      <c r="S1526" s="20">
        <v>72554.947971000001</v>
      </c>
      <c r="T1526" s="20">
        <v>31066.773432999998</v>
      </c>
      <c r="U1526" s="20">
        <v>110726.195456</v>
      </c>
      <c r="V1526" s="20">
        <v>0</v>
      </c>
      <c r="W1526" s="20">
        <v>53187.374258000003</v>
      </c>
      <c r="X1526" s="20">
        <v>0</v>
      </c>
      <c r="Y1526" s="20">
        <v>53187.374258000003</v>
      </c>
      <c r="Z1526" s="20">
        <v>57538.821197999998</v>
      </c>
      <c r="AA1526" s="21">
        <v>15983.005888333333</v>
      </c>
      <c r="AB1526" s="22">
        <v>0.11916346721831149</v>
      </c>
      <c r="AC1526" s="22">
        <v>4.411642643264329E-2</v>
      </c>
      <c r="AD1526" s="23">
        <v>5.1877151873086745E-2</v>
      </c>
      <c r="AE1526" s="23">
        <v>9.9831027789628435E-2</v>
      </c>
      <c r="AF1526" s="24">
        <v>100</v>
      </c>
      <c r="AG1526" s="27">
        <v>0.36413855700137121</v>
      </c>
      <c r="AH1526" s="27">
        <v>1.3641385570013711</v>
      </c>
      <c r="AI1526" s="27">
        <v>1.1845557735071599</v>
      </c>
      <c r="AJ1526" s="27">
        <v>6.7228118821410998</v>
      </c>
      <c r="AK1526" s="27">
        <v>12.00737974548974</v>
      </c>
      <c r="AL1526" s="27">
        <v>3.7063082348015954</v>
      </c>
      <c r="AM1526" s="27">
        <v>4.1911193309728478</v>
      </c>
      <c r="AN1526" s="23">
        <v>0.48035041788404464</v>
      </c>
      <c r="AO1526" s="23">
        <v>0</v>
      </c>
      <c r="AP1526" s="23">
        <v>0.92437372109126126</v>
      </c>
      <c r="AQ1526" s="24">
        <v>77.599999999999994</v>
      </c>
      <c r="AR1526" s="65" t="s">
        <v>66</v>
      </c>
      <c r="AS1526" s="157">
        <v>0.5</v>
      </c>
    </row>
    <row r="1527" spans="1:45" ht="18" customHeight="1" x14ac:dyDescent="0.25">
      <c r="A1527" s="16">
        <v>1526</v>
      </c>
      <c r="B1527" s="149" t="s">
        <v>1831</v>
      </c>
      <c r="C1527" s="149" t="s">
        <v>691</v>
      </c>
      <c r="D1527" s="4">
        <v>78.642899999999997</v>
      </c>
      <c r="E1527" s="151" t="s">
        <v>833</v>
      </c>
      <c r="F1527" s="151" t="s">
        <v>834</v>
      </c>
      <c r="G1527" s="4" t="s">
        <v>836</v>
      </c>
      <c r="H1527" s="70" t="s">
        <v>704</v>
      </c>
      <c r="I1527" s="20">
        <v>227634.15530899999</v>
      </c>
      <c r="J1527" s="20">
        <v>154324.375684</v>
      </c>
      <c r="K1527" s="20">
        <v>73309.779624999981</v>
      </c>
      <c r="L1527" s="20">
        <v>9303.2893519999998</v>
      </c>
      <c r="M1527" s="20">
        <v>91.173599999999993</v>
      </c>
      <c r="N1527" s="20">
        <v>8706.9173090000004</v>
      </c>
      <c r="O1527" s="153">
        <v>6696.5752259999999</v>
      </c>
      <c r="P1527" s="21">
        <v>1864.8218395989975</v>
      </c>
      <c r="Q1527" s="20">
        <v>20208.561872999999</v>
      </c>
      <c r="R1527" s="20">
        <v>34523.315476000003</v>
      </c>
      <c r="S1527" s="20">
        <v>120969.180267</v>
      </c>
      <c r="T1527" s="20">
        <v>29996.600548999999</v>
      </c>
      <c r="U1527" s="20">
        <v>153829.85977700001</v>
      </c>
      <c r="V1527" s="20">
        <v>302</v>
      </c>
      <c r="W1527" s="20">
        <v>96332.146437999996</v>
      </c>
      <c r="X1527" s="20">
        <v>0</v>
      </c>
      <c r="Y1527" s="20">
        <v>97519.315373000005</v>
      </c>
      <c r="Z1527" s="20">
        <v>56310.544404</v>
      </c>
      <c r="AA1527" s="21">
        <v>15681.020441102757</v>
      </c>
      <c r="AB1527" s="22">
        <v>0.32205087819745792</v>
      </c>
      <c r="AC1527" s="22">
        <v>2.9418147803477877E-2</v>
      </c>
      <c r="AD1527" s="23">
        <v>4.3532349543240263E-2</v>
      </c>
      <c r="AE1527" s="23">
        <v>0.1189222249025941</v>
      </c>
      <c r="AF1527" s="24">
        <v>95.498228752621387</v>
      </c>
      <c r="AG1527" s="27">
        <v>0.25575090704385545</v>
      </c>
      <c r="AH1527" s="27">
        <v>1.2557509070438555</v>
      </c>
      <c r="AI1527" s="27">
        <v>1.0459708635149141</v>
      </c>
      <c r="AJ1527" s="27">
        <v>9.2395114155769065</v>
      </c>
      <c r="AK1527" s="27">
        <v>7.6365837734444515</v>
      </c>
      <c r="AL1527" s="27">
        <v>6.5936354075623829</v>
      </c>
      <c r="AM1527" s="27">
        <v>7.5886650868039336</v>
      </c>
      <c r="AN1527" s="23">
        <v>0.6339426917138794</v>
      </c>
      <c r="AO1527" s="23">
        <v>0</v>
      </c>
      <c r="AP1527" s="23">
        <v>1.731812689881804</v>
      </c>
      <c r="AQ1527" s="24">
        <v>79.599999999999994</v>
      </c>
      <c r="AR1527" s="65" t="s">
        <v>66</v>
      </c>
      <c r="AS1527" s="157">
        <v>0.5</v>
      </c>
    </row>
    <row r="1528" spans="1:45" ht="18" customHeight="1" x14ac:dyDescent="0.25">
      <c r="A1528" s="16">
        <v>1527</v>
      </c>
      <c r="B1528" s="149" t="s">
        <v>1832</v>
      </c>
      <c r="C1528" s="149" t="s">
        <v>691</v>
      </c>
      <c r="D1528" s="4">
        <v>703.25</v>
      </c>
      <c r="E1528" s="151" t="s">
        <v>833</v>
      </c>
      <c r="F1528" s="151" t="s">
        <v>835</v>
      </c>
      <c r="G1528" s="4" t="s">
        <v>836</v>
      </c>
      <c r="H1528" s="70" t="s">
        <v>704</v>
      </c>
      <c r="I1528" s="20">
        <v>907834.31842899998</v>
      </c>
      <c r="J1528" s="20">
        <v>749123.74080300005</v>
      </c>
      <c r="K1528" s="20">
        <v>158710.57762599998</v>
      </c>
      <c r="L1528" s="20">
        <v>127650.722299</v>
      </c>
      <c r="M1528" s="20">
        <v>7567.7040340000003</v>
      </c>
      <c r="N1528" s="20">
        <v>140163.235506</v>
      </c>
      <c r="O1528" s="153">
        <v>117500.92333400001</v>
      </c>
      <c r="P1528" s="21">
        <v>8103.5119540689657</v>
      </c>
      <c r="Q1528" s="20">
        <v>73373.095455999995</v>
      </c>
      <c r="R1528" s="20">
        <v>38965.314473999999</v>
      </c>
      <c r="S1528" s="20">
        <v>140760.08088600001</v>
      </c>
      <c r="T1528" s="20">
        <v>617081.26895000006</v>
      </c>
      <c r="U1528" s="20">
        <v>832869.65896200004</v>
      </c>
      <c r="V1528" s="20">
        <v>108982.96778399999</v>
      </c>
      <c r="W1528" s="20">
        <v>296354.903574</v>
      </c>
      <c r="X1528" s="20">
        <v>0</v>
      </c>
      <c r="Y1528" s="20">
        <v>303538.03264500003</v>
      </c>
      <c r="Z1528" s="20">
        <v>529331.62631700002</v>
      </c>
      <c r="AA1528" s="21">
        <v>36505.629401172417</v>
      </c>
      <c r="AB1528" s="22">
        <v>0.17482328482651699</v>
      </c>
      <c r="AC1528" s="22">
        <v>0.12942992013932059</v>
      </c>
      <c r="AD1528" s="23">
        <v>0.14107960599794286</v>
      </c>
      <c r="AE1528" s="23">
        <v>0.22197979015830127</v>
      </c>
      <c r="AF1528" s="24">
        <v>18.521236411503139</v>
      </c>
      <c r="AG1528" s="27">
        <v>-0.52502867612969284</v>
      </c>
      <c r="AH1528" s="27">
        <v>0.47497132387030722</v>
      </c>
      <c r="AI1528" s="27">
        <v>0.22738609895541495</v>
      </c>
      <c r="AJ1528" s="27">
        <v>-5.8346049228732806</v>
      </c>
      <c r="AK1528" s="27">
        <v>10.209787881339022</v>
      </c>
      <c r="AL1528" s="27">
        <v>23.298524102372166</v>
      </c>
      <c r="AM1528" s="27">
        <v>1.4711746476663168</v>
      </c>
      <c r="AN1528" s="23">
        <v>0.3644484216453478</v>
      </c>
      <c r="AO1528" s="23">
        <v>0</v>
      </c>
      <c r="AP1528" s="23">
        <v>0.57343641972985127</v>
      </c>
      <c r="AQ1528" s="24">
        <v>73.2</v>
      </c>
      <c r="AR1528" s="65" t="s">
        <v>68</v>
      </c>
      <c r="AS1528" s="157">
        <v>0.3</v>
      </c>
    </row>
    <row r="1529" spans="1:45" ht="18" customHeight="1" x14ac:dyDescent="0.25">
      <c r="A1529" s="16">
        <v>1528</v>
      </c>
      <c r="B1529" s="149" t="s">
        <v>1833</v>
      </c>
      <c r="C1529" s="149" t="s">
        <v>691</v>
      </c>
      <c r="D1529" s="4">
        <v>41</v>
      </c>
      <c r="E1529" s="151" t="s">
        <v>844</v>
      </c>
      <c r="F1529" s="151" t="s">
        <v>856</v>
      </c>
      <c r="G1529" s="4" t="s">
        <v>862</v>
      </c>
      <c r="H1529" s="70" t="s">
        <v>704</v>
      </c>
      <c r="I1529" s="20">
        <v>633031.06274299999</v>
      </c>
      <c r="J1529" s="20">
        <v>588032.35544700001</v>
      </c>
      <c r="K1529" s="20">
        <v>44998.707296000037</v>
      </c>
      <c r="L1529" s="20">
        <v>21501.964952999999</v>
      </c>
      <c r="M1529" s="20">
        <v>2618.6015659999998</v>
      </c>
      <c r="N1529" s="20">
        <v>22931.655839000003</v>
      </c>
      <c r="O1529" s="153">
        <v>20313.054273000002</v>
      </c>
      <c r="P1529" s="21">
        <v>2031.3054273</v>
      </c>
      <c r="Q1529" s="20">
        <v>9341.1065099999996</v>
      </c>
      <c r="R1529" s="20">
        <v>35794.861089999999</v>
      </c>
      <c r="S1529" s="20">
        <v>52201.462630000002</v>
      </c>
      <c r="T1529" s="20">
        <v>31544.410389000001</v>
      </c>
      <c r="U1529" s="20">
        <v>83804.398006999996</v>
      </c>
      <c r="V1529" s="20">
        <v>27689.201816000001</v>
      </c>
      <c r="W1529" s="20">
        <v>77791.826188999999</v>
      </c>
      <c r="X1529" s="20">
        <v>0</v>
      </c>
      <c r="Y1529" s="20">
        <v>77791.826188999999</v>
      </c>
      <c r="Z1529" s="20">
        <v>6012.5718180000003</v>
      </c>
      <c r="AA1529" s="21">
        <v>601.25718180000001</v>
      </c>
      <c r="AB1529" s="22">
        <v>7.1084516928782621E-2</v>
      </c>
      <c r="AC1529" s="22">
        <v>3.208855847449426E-2</v>
      </c>
      <c r="AD1529" s="23">
        <v>0.24238649469569959</v>
      </c>
      <c r="AE1529" s="23">
        <v>3.3784302105445554</v>
      </c>
      <c r="AF1529" s="24">
        <v>8.7572145899342999</v>
      </c>
      <c r="AG1529" s="27">
        <v>-0.32895954257233456</v>
      </c>
      <c r="AH1529" s="27">
        <v>0.67104045742766538</v>
      </c>
      <c r="AI1529" s="27">
        <v>0.5509622054104778</v>
      </c>
      <c r="AJ1529" s="27">
        <v>-24.737087508878563</v>
      </c>
      <c r="AK1529" s="27">
        <v>62.951038489657478</v>
      </c>
      <c r="AL1529" s="27">
        <v>17.684970508793221</v>
      </c>
      <c r="AM1529" s="27">
        <v>20.067931368396959</v>
      </c>
      <c r="AN1529" s="23">
        <v>0.92825469830953522</v>
      </c>
      <c r="AO1529" s="23">
        <v>0</v>
      </c>
      <c r="AP1529" s="23">
        <v>12.938194926189903</v>
      </c>
      <c r="AQ1529" s="24">
        <v>64.400000000000006</v>
      </c>
      <c r="AR1529" s="65" t="s">
        <v>73</v>
      </c>
      <c r="AS1529" s="157">
        <v>0.3</v>
      </c>
    </row>
    <row r="1530" spans="1:45" ht="18" customHeight="1" x14ac:dyDescent="0.25">
      <c r="A1530" s="16">
        <v>1529</v>
      </c>
      <c r="B1530" s="149" t="s">
        <v>1834</v>
      </c>
      <c r="C1530" s="149" t="s">
        <v>691</v>
      </c>
      <c r="D1530" s="4">
        <v>63.460961999999995</v>
      </c>
      <c r="E1530" s="151" t="s">
        <v>874</v>
      </c>
      <c r="F1530" s="151" t="s">
        <v>878</v>
      </c>
      <c r="G1530" s="4" t="s">
        <v>873</v>
      </c>
      <c r="H1530" s="70" t="s">
        <v>704</v>
      </c>
      <c r="I1530" s="20">
        <v>60436.398560000001</v>
      </c>
      <c r="J1530" s="20">
        <v>29589.772714999999</v>
      </c>
      <c r="K1530" s="20">
        <v>30846.625844999999</v>
      </c>
      <c r="L1530" s="20">
        <v>6335.1195820000003</v>
      </c>
      <c r="M1530" s="20">
        <v>2994.412194</v>
      </c>
      <c r="N1530" s="20">
        <v>6841.0058869999993</v>
      </c>
      <c r="O1530" s="153">
        <v>3434.5762759999998</v>
      </c>
      <c r="P1530" s="21">
        <v>324.72652488312423</v>
      </c>
      <c r="Q1530" s="20">
        <v>4709.1755359999997</v>
      </c>
      <c r="R1530" s="20">
        <v>3378.4010600000001</v>
      </c>
      <c r="S1530" s="20">
        <v>24971.458182999999</v>
      </c>
      <c r="T1530" s="20">
        <v>143604.725863</v>
      </c>
      <c r="U1530" s="20">
        <v>176921.80937999999</v>
      </c>
      <c r="V1530" s="20">
        <v>17074.522138</v>
      </c>
      <c r="W1530" s="20">
        <v>28497.935433999999</v>
      </c>
      <c r="X1530" s="20">
        <v>39221.027670000003</v>
      </c>
      <c r="Y1530" s="20">
        <v>67718.963103999995</v>
      </c>
      <c r="Z1530" s="20">
        <v>109202.846276</v>
      </c>
      <c r="AA1530" s="21">
        <v>10324.726524883125</v>
      </c>
      <c r="AB1530" s="22">
        <v>0.51039814714267118</v>
      </c>
      <c r="AC1530" s="22">
        <v>5.6829598682823959E-2</v>
      </c>
      <c r="AD1530" s="23">
        <v>1.9412961511280243E-2</v>
      </c>
      <c r="AE1530" s="23">
        <v>3.1451343926690599E-2</v>
      </c>
      <c r="AF1530" s="24">
        <v>2.2845905786476366</v>
      </c>
      <c r="AG1530" s="27">
        <v>-0.12374500809601351</v>
      </c>
      <c r="AH1530" s="27">
        <v>0.87625499190398648</v>
      </c>
      <c r="AI1530" s="27">
        <v>0.71100879198518019</v>
      </c>
      <c r="AJ1530" s="27">
        <v>-17.137895485604538</v>
      </c>
      <c r="AK1530" s="27">
        <v>6.283429549142209</v>
      </c>
      <c r="AL1530" s="27">
        <v>17.889053870945684</v>
      </c>
      <c r="AM1530" s="27">
        <v>0.42085243502123171</v>
      </c>
      <c r="AN1530" s="23">
        <v>0.38276209892557905</v>
      </c>
      <c r="AO1530" s="23">
        <v>0.35915755868553573</v>
      </c>
      <c r="AP1530" s="23">
        <v>0.62012086143658418</v>
      </c>
      <c r="AQ1530" s="24">
        <v>60</v>
      </c>
      <c r="AR1530" s="65" t="s">
        <v>73</v>
      </c>
      <c r="AS1530" s="157">
        <v>0.3</v>
      </c>
    </row>
    <row r="1531" spans="1:45" ht="18" customHeight="1" x14ac:dyDescent="0.25">
      <c r="A1531" s="16">
        <v>1530</v>
      </c>
      <c r="B1531" s="149" t="s">
        <v>1835</v>
      </c>
      <c r="C1531" s="149" t="s">
        <v>691</v>
      </c>
      <c r="D1531" s="4">
        <v>23.391952599999996</v>
      </c>
      <c r="E1531" s="151" t="s">
        <v>848</v>
      </c>
      <c r="F1531" s="151" t="s">
        <v>864</v>
      </c>
      <c r="G1531" s="4" t="s">
        <v>865</v>
      </c>
      <c r="H1531" s="70" t="s">
        <v>704</v>
      </c>
      <c r="I1531" s="20">
        <v>312871.74618299998</v>
      </c>
      <c r="J1531" s="20">
        <v>312389.69063899998</v>
      </c>
      <c r="K1531" s="20">
        <v>482.05554400000403</v>
      </c>
      <c r="L1531" s="20">
        <v>-18194.220645000001</v>
      </c>
      <c r="M1531" s="20">
        <v>21963.590302000001</v>
      </c>
      <c r="N1531" s="20">
        <v>86824.683896000002</v>
      </c>
      <c r="O1531" s="153">
        <v>64861.093593999998</v>
      </c>
      <c r="P1531" s="21">
        <v>10536.621712255008</v>
      </c>
      <c r="Q1531" s="20">
        <v>38228.137067999996</v>
      </c>
      <c r="R1531" s="20">
        <v>9057.5543120000002</v>
      </c>
      <c r="S1531" s="20">
        <v>112422.549855</v>
      </c>
      <c r="T1531" s="20">
        <v>613353.89145500003</v>
      </c>
      <c r="U1531" s="20">
        <v>732439.33374899998</v>
      </c>
      <c r="V1531" s="20">
        <v>103555.55100000001</v>
      </c>
      <c r="W1531" s="20">
        <v>408108.75120200001</v>
      </c>
      <c r="X1531" s="20">
        <v>341295.802952</v>
      </c>
      <c r="Y1531" s="20">
        <v>749404.55415400001</v>
      </c>
      <c r="Z1531" s="20">
        <v>-16965.220405</v>
      </c>
      <c r="AA1531" s="21">
        <v>-2755.9835915108688</v>
      </c>
      <c r="AB1531" s="22">
        <v>1.5407448894987398E-3</v>
      </c>
      <c r="AC1531" s="22">
        <v>0.2073088873805258</v>
      </c>
      <c r="AD1531" s="23">
        <v>8.8554902236076913E-2</v>
      </c>
      <c r="AE1531" s="23">
        <v>-3.8231801323892083</v>
      </c>
      <c r="AF1531" s="24">
        <v>3.9531188982383161</v>
      </c>
      <c r="AG1531" s="27">
        <v>-0.72452796093226968</v>
      </c>
      <c r="AH1531" s="27">
        <v>0.27547203906773038</v>
      </c>
      <c r="AI1531" s="27">
        <v>0.18180059253440584</v>
      </c>
      <c r="AJ1531" s="27">
        <v>-1.0581208888264353</v>
      </c>
      <c r="AK1531" s="27">
        <v>8.1717215276099626</v>
      </c>
      <c r="AL1531" s="27">
        <v>34.542629876200515</v>
      </c>
      <c r="AM1531" s="27">
        <v>0.51009987959936909</v>
      </c>
      <c r="AN1531" s="23">
        <v>1.0231626287984334</v>
      </c>
      <c r="AO1531" s="23">
        <v>-20.117381018605162</v>
      </c>
      <c r="AP1531" s="23">
        <v>-44.172992526117433</v>
      </c>
      <c r="AQ1531" s="24">
        <v>41.2</v>
      </c>
      <c r="AR1531" s="65" t="s">
        <v>80</v>
      </c>
      <c r="AS1531" s="157">
        <v>0</v>
      </c>
    </row>
    <row r="1532" spans="1:45" ht="18" customHeight="1" x14ac:dyDescent="0.25">
      <c r="A1532" s="16">
        <v>1531</v>
      </c>
      <c r="B1532" s="149" t="s">
        <v>1836</v>
      </c>
      <c r="C1532" s="149" t="s">
        <v>691</v>
      </c>
      <c r="D1532" s="4">
        <v>92.5</v>
      </c>
      <c r="E1532" s="151" t="s">
        <v>829</v>
      </c>
      <c r="F1532" s="151" t="s">
        <v>866</v>
      </c>
      <c r="G1532" s="4" t="s">
        <v>867</v>
      </c>
      <c r="H1532" s="70" t="s">
        <v>704</v>
      </c>
      <c r="I1532" s="20">
        <v>616229.51484900003</v>
      </c>
      <c r="J1532" s="20">
        <v>559081.247768</v>
      </c>
      <c r="K1532" s="20">
        <v>57148.267080999962</v>
      </c>
      <c r="L1532" s="20">
        <v>14625.5429</v>
      </c>
      <c r="M1532" s="20">
        <v>0</v>
      </c>
      <c r="N1532" s="20">
        <v>22576.307592000001</v>
      </c>
      <c r="O1532" s="153">
        <v>17117.270821999999</v>
      </c>
      <c r="P1532" s="21">
        <v>3423.4541643999996</v>
      </c>
      <c r="Q1532" s="20">
        <v>174146.188337</v>
      </c>
      <c r="R1532" s="20">
        <v>24297.997329999998</v>
      </c>
      <c r="S1532" s="20">
        <v>398805.10905500001</v>
      </c>
      <c r="T1532" s="20">
        <v>19488.277331000001</v>
      </c>
      <c r="U1532" s="20">
        <v>418293.38638600003</v>
      </c>
      <c r="V1532" s="20">
        <v>0</v>
      </c>
      <c r="W1532" s="20">
        <v>270544.12319700001</v>
      </c>
      <c r="X1532" s="20">
        <v>0</v>
      </c>
      <c r="Y1532" s="20">
        <v>270544.12319700001</v>
      </c>
      <c r="Z1532" s="20">
        <v>147749.26318899999</v>
      </c>
      <c r="AA1532" s="21">
        <v>29549.852637799999</v>
      </c>
      <c r="AB1532" s="22">
        <v>9.2738607457001618E-2</v>
      </c>
      <c r="AC1532" s="22">
        <v>2.7777427743288782E-2</v>
      </c>
      <c r="AD1532" s="23">
        <v>4.0921686498299609E-2</v>
      </c>
      <c r="AE1532" s="23">
        <v>0.11585351055256152</v>
      </c>
      <c r="AF1532" s="24">
        <v>100</v>
      </c>
      <c r="AG1532" s="27">
        <v>0.4740852780032675</v>
      </c>
      <c r="AH1532" s="27">
        <v>1.4740852780032676</v>
      </c>
      <c r="AI1532" s="27">
        <v>0.83039660245885982</v>
      </c>
      <c r="AJ1532" s="27">
        <v>4.8044969460256493</v>
      </c>
      <c r="AK1532" s="27">
        <v>3.2104133493067946</v>
      </c>
      <c r="AL1532" s="27">
        <v>25.361329433029454</v>
      </c>
      <c r="AM1532" s="27">
        <v>31.62052265485589</v>
      </c>
      <c r="AN1532" s="23">
        <v>0.6467807811509183</v>
      </c>
      <c r="AO1532" s="23">
        <v>0</v>
      </c>
      <c r="AP1532" s="23">
        <v>1.8311030279110194</v>
      </c>
      <c r="AQ1532" s="24">
        <v>83.6</v>
      </c>
      <c r="AR1532" s="65" t="s">
        <v>64</v>
      </c>
      <c r="AS1532" s="157">
        <v>0.5</v>
      </c>
    </row>
    <row r="1533" spans="1:45" ht="18" customHeight="1" x14ac:dyDescent="0.25">
      <c r="A1533" s="16">
        <v>1532</v>
      </c>
      <c r="B1533" s="149" t="s">
        <v>1837</v>
      </c>
      <c r="C1533" s="149" t="s">
        <v>691</v>
      </c>
      <c r="D1533" s="4">
        <v>0.40226310000000004</v>
      </c>
      <c r="E1533" s="151" t="s">
        <v>844</v>
      </c>
      <c r="F1533" s="151" t="s">
        <v>845</v>
      </c>
      <c r="G1533" s="4" t="s">
        <v>904</v>
      </c>
      <c r="H1533" s="70" t="s">
        <v>704</v>
      </c>
      <c r="I1533" s="20">
        <v>1973.5056420000001</v>
      </c>
      <c r="J1533" s="20">
        <v>9755.8859269999994</v>
      </c>
      <c r="K1533" s="20">
        <v>-7782.3802850000002</v>
      </c>
      <c r="L1533" s="20">
        <v>-9343.7453740000001</v>
      </c>
      <c r="M1533" s="20">
        <v>0</v>
      </c>
      <c r="N1533" s="20">
        <v>-9641.6400450000001</v>
      </c>
      <c r="O1533" s="153">
        <v>-9641.6400450000001</v>
      </c>
      <c r="P1533" s="21">
        <v>-7190.5477124299996</v>
      </c>
      <c r="Q1533" s="20">
        <v>4644.4599699999999</v>
      </c>
      <c r="R1533" s="20">
        <v>1369.4226430000001</v>
      </c>
      <c r="S1533" s="20">
        <v>7137.7947640000002</v>
      </c>
      <c r="T1533" s="20">
        <v>44222.315005999997</v>
      </c>
      <c r="U1533" s="20">
        <v>51441.679132999998</v>
      </c>
      <c r="V1533" s="20">
        <v>48178.549207999997</v>
      </c>
      <c r="W1533" s="20">
        <v>156146.816861</v>
      </c>
      <c r="X1533" s="20">
        <v>53758.447416000003</v>
      </c>
      <c r="Y1533" s="20">
        <v>209905.26427700001</v>
      </c>
      <c r="Z1533" s="20">
        <v>-158463.58514400001</v>
      </c>
      <c r="AA1533" s="21">
        <v>-118179.06127407659</v>
      </c>
      <c r="AB1533" s="22">
        <v>-3.9434294584094225</v>
      </c>
      <c r="AC1533" s="22">
        <v>-4.885539640631035</v>
      </c>
      <c r="AD1533" s="23">
        <v>-0.18742856390966559</v>
      </c>
      <c r="AE1533" s="23">
        <v>6.0844515389692773E-2</v>
      </c>
      <c r="AF1533" s="24">
        <v>0</v>
      </c>
      <c r="AG1533" s="27">
        <v>-0.9542879265329246</v>
      </c>
      <c r="AH1533" s="27">
        <v>4.5712073467075405E-2</v>
      </c>
      <c r="AI1533" s="27">
        <v>1.5967887428787849E-2</v>
      </c>
      <c r="AJ1533" s="27">
        <v>-1.3244202359205554E-2</v>
      </c>
      <c r="AK1533" s="27">
        <v>2.1005425797651993</v>
      </c>
      <c r="AL1533" s="27">
        <v>1.4411223971560985</v>
      </c>
      <c r="AM1533" s="27">
        <v>4.4626918372143991E-2</v>
      </c>
      <c r="AN1533" s="23">
        <v>4.0804512569331184</v>
      </c>
      <c r="AO1533" s="23">
        <v>-0.33924795635002386</v>
      </c>
      <c r="AP1533" s="23">
        <v>-1.3246277628153724</v>
      </c>
      <c r="AQ1533" s="24">
        <v>28</v>
      </c>
      <c r="AR1533" s="65" t="s">
        <v>80</v>
      </c>
      <c r="AS1533" s="157">
        <v>0</v>
      </c>
    </row>
    <row r="1534" spans="1:45" ht="18" customHeight="1" x14ac:dyDescent="0.25">
      <c r="A1534" s="16">
        <v>1533</v>
      </c>
      <c r="B1534" s="149" t="s">
        <v>1838</v>
      </c>
      <c r="C1534" s="149" t="s">
        <v>691</v>
      </c>
      <c r="D1534" s="4">
        <v>97.188000000000002</v>
      </c>
      <c r="E1534" s="151" t="s">
        <v>795</v>
      </c>
      <c r="F1534" s="151" t="s">
        <v>852</v>
      </c>
      <c r="G1534" s="4" t="s">
        <v>850</v>
      </c>
      <c r="H1534" s="70" t="s">
        <v>704</v>
      </c>
      <c r="I1534" s="20">
        <v>1014314.483545</v>
      </c>
      <c r="J1534" s="20">
        <v>760820.77899999998</v>
      </c>
      <c r="K1534" s="20">
        <v>253493.70454499996</v>
      </c>
      <c r="L1534" s="20">
        <v>232918.92384100001</v>
      </c>
      <c r="M1534" s="20">
        <v>0</v>
      </c>
      <c r="N1534" s="20">
        <v>246405.68124999999</v>
      </c>
      <c r="O1534" s="153">
        <v>197066.49383399999</v>
      </c>
      <c r="P1534" s="21">
        <v>18046.382219230771</v>
      </c>
      <c r="Q1534" s="20">
        <v>801836.31864800001</v>
      </c>
      <c r="R1534" s="20">
        <v>74857.597313000006</v>
      </c>
      <c r="S1534" s="20">
        <v>1161563.343478</v>
      </c>
      <c r="T1534" s="20">
        <v>31563.963494</v>
      </c>
      <c r="U1534" s="20">
        <v>1375721.704984</v>
      </c>
      <c r="V1534" s="20">
        <v>0</v>
      </c>
      <c r="W1534" s="20">
        <v>756680.91607100004</v>
      </c>
      <c r="X1534" s="20">
        <v>23078</v>
      </c>
      <c r="Y1534" s="20">
        <v>901414.56012299994</v>
      </c>
      <c r="Z1534" s="20">
        <v>474307.14486100001</v>
      </c>
      <c r="AA1534" s="21">
        <v>43434.720225366298</v>
      </c>
      <c r="AB1534" s="22">
        <v>0.24991628203813746</v>
      </c>
      <c r="AC1534" s="22">
        <v>0.19428539869139821</v>
      </c>
      <c r="AD1534" s="23">
        <v>0.1432459000392757</v>
      </c>
      <c r="AE1534" s="23">
        <v>0.41548287005407036</v>
      </c>
      <c r="AF1534" s="24">
        <v>100</v>
      </c>
      <c r="AG1534" s="27">
        <v>0.53507683200115164</v>
      </c>
      <c r="AH1534" s="27">
        <v>1.5350768320011516</v>
      </c>
      <c r="AI1534" s="27">
        <v>0.47540121230736376</v>
      </c>
      <c r="AJ1534" s="27">
        <v>2.5052074747748452</v>
      </c>
      <c r="AK1534" s="27">
        <v>0.94884798967804607</v>
      </c>
      <c r="AL1534" s="27">
        <v>13.549920381546242</v>
      </c>
      <c r="AM1534" s="27">
        <v>32.135206459030762</v>
      </c>
      <c r="AN1534" s="23">
        <v>0.65523031064882675</v>
      </c>
      <c r="AO1534" s="23">
        <v>4.8656235205487397E-2</v>
      </c>
      <c r="AP1534" s="23">
        <v>1.9004869943234095</v>
      </c>
      <c r="AQ1534" s="24">
        <v>80.8</v>
      </c>
      <c r="AR1534" s="65" t="s">
        <v>64</v>
      </c>
      <c r="AS1534" s="157">
        <v>0.5</v>
      </c>
    </row>
    <row r="1535" spans="1:45" ht="18" customHeight="1" x14ac:dyDescent="0.25">
      <c r="A1535" s="16">
        <v>1534</v>
      </c>
      <c r="B1535" s="149" t="s">
        <v>1839</v>
      </c>
      <c r="C1535" s="149" t="s">
        <v>691</v>
      </c>
      <c r="D1535" s="4">
        <v>506.07600000000002</v>
      </c>
      <c r="E1535" s="151" t="s">
        <v>829</v>
      </c>
      <c r="F1535" s="151" t="s">
        <v>898</v>
      </c>
      <c r="G1535" s="4" t="s">
        <v>900</v>
      </c>
      <c r="H1535" s="70" t="s">
        <v>704</v>
      </c>
      <c r="I1535" s="20">
        <v>462327.98271100002</v>
      </c>
      <c r="J1535" s="20">
        <v>375511.78795000003</v>
      </c>
      <c r="K1535" s="20">
        <v>86816.194761000021</v>
      </c>
      <c r="L1535" s="20">
        <v>20337.594771</v>
      </c>
      <c r="M1535" s="20">
        <v>1304.5207989999999</v>
      </c>
      <c r="N1535" s="20">
        <v>60147.357211999995</v>
      </c>
      <c r="O1535" s="153">
        <v>54269.422211999998</v>
      </c>
      <c r="P1535" s="21">
        <v>2573.6571840751189</v>
      </c>
      <c r="Q1535" s="20">
        <v>72728.534031999996</v>
      </c>
      <c r="R1535" s="20">
        <v>84617.034876999998</v>
      </c>
      <c r="S1535" s="20">
        <v>234375.447464</v>
      </c>
      <c r="T1535" s="20">
        <v>105261.313176</v>
      </c>
      <c r="U1535" s="20">
        <v>364885.67796200002</v>
      </c>
      <c r="V1535" s="20">
        <v>47748.516857000002</v>
      </c>
      <c r="W1535" s="20">
        <v>136986.26702299999</v>
      </c>
      <c r="X1535" s="20">
        <v>0</v>
      </c>
      <c r="Y1535" s="20">
        <v>136986.26702299999</v>
      </c>
      <c r="Z1535" s="20">
        <v>227899.41093899999</v>
      </c>
      <c r="AA1535" s="21">
        <v>10807.834915182701</v>
      </c>
      <c r="AB1535" s="22">
        <v>0.18778053245215007</v>
      </c>
      <c r="AC1535" s="22">
        <v>0.11738294942429144</v>
      </c>
      <c r="AD1535" s="23">
        <v>0.14872993238625204</v>
      </c>
      <c r="AE1535" s="23">
        <v>0.2381288393348496</v>
      </c>
      <c r="AF1535" s="24">
        <v>46.106859513552301</v>
      </c>
      <c r="AG1535" s="27">
        <v>0.71094119547507895</v>
      </c>
      <c r="AH1535" s="27">
        <v>1.7109411954750791</v>
      </c>
      <c r="AI1535" s="27">
        <v>1.1800227639231857</v>
      </c>
      <c r="AJ1535" s="27">
        <v>4.7472212068884394</v>
      </c>
      <c r="AK1535" s="27">
        <v>5.1631975392873688</v>
      </c>
      <c r="AL1535" s="27">
        <v>5.4637695989116573</v>
      </c>
      <c r="AM1535" s="27">
        <v>4.3921928081780068</v>
      </c>
      <c r="AN1535" s="23">
        <v>0.37542242761653705</v>
      </c>
      <c r="AO1535" s="23">
        <v>0</v>
      </c>
      <c r="AP1535" s="23">
        <v>0.60108214610377386</v>
      </c>
      <c r="AQ1535" s="24">
        <v>85.600000000000009</v>
      </c>
      <c r="AR1535" s="65" t="s">
        <v>64</v>
      </c>
      <c r="AS1535" s="157">
        <v>0.5</v>
      </c>
    </row>
    <row r="1536" spans="1:45" ht="18" customHeight="1" x14ac:dyDescent="0.25">
      <c r="A1536" s="16">
        <v>1535</v>
      </c>
      <c r="B1536" s="149" t="s">
        <v>1840</v>
      </c>
      <c r="C1536" s="149" t="s">
        <v>691</v>
      </c>
      <c r="D1536" s="4">
        <v>30</v>
      </c>
      <c r="E1536" s="151" t="s">
        <v>844</v>
      </c>
      <c r="F1536" s="151" t="s">
        <v>845</v>
      </c>
      <c r="G1536" s="4" t="s">
        <v>904</v>
      </c>
      <c r="H1536" s="70" t="s">
        <v>704</v>
      </c>
      <c r="I1536" s="20">
        <v>246653.981997</v>
      </c>
      <c r="J1536" s="20">
        <v>231110.590065</v>
      </c>
      <c r="K1536" s="20">
        <v>15543.391931999982</v>
      </c>
      <c r="L1536" s="20">
        <v>2555.5050200000001</v>
      </c>
      <c r="M1536" s="20">
        <v>21.508631000000001</v>
      </c>
      <c r="N1536" s="20">
        <v>7738.0533419999992</v>
      </c>
      <c r="O1536" s="153">
        <v>6065.5635510000002</v>
      </c>
      <c r="P1536" s="21">
        <v>2021.854517</v>
      </c>
      <c r="Q1536" s="20">
        <v>37057.696150999996</v>
      </c>
      <c r="R1536" s="20">
        <v>32608.067621999999</v>
      </c>
      <c r="S1536" s="20">
        <v>126101.616932</v>
      </c>
      <c r="T1536" s="20">
        <v>15299.217801999999</v>
      </c>
      <c r="U1536" s="20">
        <v>141464.05368899999</v>
      </c>
      <c r="V1536" s="20">
        <v>0</v>
      </c>
      <c r="W1536" s="20">
        <v>83532.519463999997</v>
      </c>
      <c r="X1536" s="20">
        <v>0</v>
      </c>
      <c r="Y1536" s="20">
        <v>94694.795574999996</v>
      </c>
      <c r="Z1536" s="20">
        <v>46769.258113999997</v>
      </c>
      <c r="AA1536" s="21">
        <v>15589.752704666667</v>
      </c>
      <c r="AB1536" s="22">
        <v>6.3016991682660256E-2</v>
      </c>
      <c r="AC1536" s="22">
        <v>2.4591387099818948E-2</v>
      </c>
      <c r="AD1536" s="23">
        <v>4.2877065889365559E-2</v>
      </c>
      <c r="AE1536" s="23">
        <v>0.12969125009884053</v>
      </c>
      <c r="AF1536" s="24">
        <v>359.76503302325466</v>
      </c>
      <c r="AG1536" s="27">
        <v>0.50961108010570666</v>
      </c>
      <c r="AH1536" s="27">
        <v>1.5096110801057068</v>
      </c>
      <c r="AI1536" s="27">
        <v>1.0659791103197271</v>
      </c>
      <c r="AJ1536" s="27">
        <v>5.7942027589947012</v>
      </c>
      <c r="AK1536" s="27">
        <v>6.2365072324865372</v>
      </c>
      <c r="AL1536" s="27">
        <v>7.5642011313355955</v>
      </c>
      <c r="AM1536" s="27">
        <v>16.121999515867799</v>
      </c>
      <c r="AN1536" s="23">
        <v>0.66939122063602585</v>
      </c>
      <c r="AO1536" s="23">
        <v>0</v>
      </c>
      <c r="AP1536" s="23">
        <v>2.024723063688151</v>
      </c>
      <c r="AQ1536" s="24">
        <v>83.600000000000009</v>
      </c>
      <c r="AR1536" s="65" t="s">
        <v>64</v>
      </c>
      <c r="AS1536" s="157">
        <v>0.5</v>
      </c>
    </row>
    <row r="1537" spans="1:45" ht="18" customHeight="1" x14ac:dyDescent="0.25">
      <c r="A1537" s="16">
        <v>1536</v>
      </c>
      <c r="B1537" s="149" t="s">
        <v>1841</v>
      </c>
      <c r="C1537" s="149" t="s">
        <v>691</v>
      </c>
      <c r="D1537" s="4">
        <v>525.42812140000001</v>
      </c>
      <c r="E1537" s="151" t="s">
        <v>848</v>
      </c>
      <c r="F1537" s="151" t="s">
        <v>864</v>
      </c>
      <c r="G1537" s="4" t="s">
        <v>865</v>
      </c>
      <c r="H1537" s="70" t="s">
        <v>706</v>
      </c>
      <c r="I1537" s="20">
        <v>2853833.9158919998</v>
      </c>
      <c r="J1537" s="20">
        <v>2444510.2156440001</v>
      </c>
      <c r="K1537" s="20">
        <v>409323.7002479998</v>
      </c>
      <c r="L1537" s="20">
        <v>225282.91195800001</v>
      </c>
      <c r="M1537" s="20">
        <v>101545.23724</v>
      </c>
      <c r="N1537" s="20">
        <v>246900.19202999998</v>
      </c>
      <c r="O1537" s="153">
        <v>95787.943740999995</v>
      </c>
      <c r="P1537" s="21">
        <v>1658.9209508670026</v>
      </c>
      <c r="Q1537" s="20">
        <v>626126.79749699996</v>
      </c>
      <c r="R1537" s="20">
        <v>1202434.552567</v>
      </c>
      <c r="S1537" s="20">
        <v>2837365.7414640002</v>
      </c>
      <c r="T1537" s="20">
        <v>455427.43100300001</v>
      </c>
      <c r="U1537" s="20">
        <v>4377475.3288460001</v>
      </c>
      <c r="V1537" s="20">
        <v>894096.81984799996</v>
      </c>
      <c r="W1537" s="20">
        <v>2476228.170345</v>
      </c>
      <c r="X1537" s="20">
        <v>1128025.244435</v>
      </c>
      <c r="Y1537" s="20">
        <v>3670262.518127</v>
      </c>
      <c r="Z1537" s="20">
        <v>707212.81071899994</v>
      </c>
      <c r="AA1537" s="21">
        <v>12247.993876927972</v>
      </c>
      <c r="AB1537" s="22">
        <v>0.14342940490286407</v>
      </c>
      <c r="AC1537" s="22">
        <v>3.356465252150468E-2</v>
      </c>
      <c r="AD1537" s="23">
        <v>2.1882006532347911E-2</v>
      </c>
      <c r="AE1537" s="23">
        <v>0.13544429949397488</v>
      </c>
      <c r="AF1537" s="24">
        <v>2.4314305499770179</v>
      </c>
      <c r="AG1537" s="27">
        <v>0.145841799008645</v>
      </c>
      <c r="AH1537" s="27">
        <v>1.1458417990086449</v>
      </c>
      <c r="AI1537" s="27">
        <v>0.89298674914069798</v>
      </c>
      <c r="AJ1537" s="27">
        <v>7.9023456547300617</v>
      </c>
      <c r="AK1537" s="27">
        <v>3.904177596959844</v>
      </c>
      <c r="AL1537" s="27">
        <v>2.3733798316087422</v>
      </c>
      <c r="AM1537" s="27">
        <v>6.2662758578395801</v>
      </c>
      <c r="AN1537" s="23">
        <v>0.83844276492920011</v>
      </c>
      <c r="AO1537" s="23">
        <v>1.5950294272641554</v>
      </c>
      <c r="AP1537" s="23">
        <v>5.1897568348564915</v>
      </c>
      <c r="AQ1537" s="24">
        <v>69.2</v>
      </c>
      <c r="AR1537" s="65" t="s">
        <v>71</v>
      </c>
      <c r="AS1537" s="157">
        <v>0.3</v>
      </c>
    </row>
    <row r="1538" spans="1:45" ht="18" customHeight="1" x14ac:dyDescent="0.25">
      <c r="A1538" s="16">
        <v>1537</v>
      </c>
      <c r="B1538" s="149" t="s">
        <v>1842</v>
      </c>
      <c r="C1538" s="149" t="s">
        <v>691</v>
      </c>
      <c r="D1538" s="4">
        <v>10.8</v>
      </c>
      <c r="E1538" s="151" t="s">
        <v>844</v>
      </c>
      <c r="F1538" s="151" t="s">
        <v>845</v>
      </c>
      <c r="G1538" s="4" t="s">
        <v>904</v>
      </c>
      <c r="H1538" s="70" t="s">
        <v>704</v>
      </c>
      <c r="I1538" s="20">
        <v>177649.10430000001</v>
      </c>
      <c r="J1538" s="20">
        <v>165296.70396700001</v>
      </c>
      <c r="K1538" s="20">
        <v>12352.400333000001</v>
      </c>
      <c r="L1538" s="20">
        <v>4102.0311979999997</v>
      </c>
      <c r="M1538" s="20">
        <v>2673.251949</v>
      </c>
      <c r="N1538" s="20">
        <v>6329.0054600000003</v>
      </c>
      <c r="O1538" s="153">
        <v>2902.0104769999998</v>
      </c>
      <c r="P1538" s="21">
        <v>725.50261924999995</v>
      </c>
      <c r="Q1538" s="20">
        <v>23120.286381999998</v>
      </c>
      <c r="R1538" s="20">
        <v>68422.020411000005</v>
      </c>
      <c r="S1538" s="20">
        <v>99694.830214000001</v>
      </c>
      <c r="T1538" s="20">
        <v>28991.929117</v>
      </c>
      <c r="U1538" s="20">
        <v>130925.83160600001</v>
      </c>
      <c r="V1538" s="20">
        <v>26604.066581999999</v>
      </c>
      <c r="W1538" s="20">
        <v>78785.615758</v>
      </c>
      <c r="X1538" s="20">
        <v>0</v>
      </c>
      <c r="Y1538" s="20">
        <v>78785.615758</v>
      </c>
      <c r="Z1538" s="20">
        <v>52140.215848</v>
      </c>
      <c r="AA1538" s="21">
        <v>13035.053962</v>
      </c>
      <c r="AB1538" s="22">
        <v>6.9532578740955697E-2</v>
      </c>
      <c r="AC1538" s="22">
        <v>1.633563247298624E-2</v>
      </c>
      <c r="AD1538" s="23">
        <v>2.2165301082319098E-2</v>
      </c>
      <c r="AE1538" s="23">
        <v>5.5657814794246106E-2</v>
      </c>
      <c r="AF1538" s="24">
        <v>2.367530476267877</v>
      </c>
      <c r="AG1538" s="27">
        <v>0.26539380640528726</v>
      </c>
      <c r="AH1538" s="27">
        <v>1.2653938064052872</v>
      </c>
      <c r="AI1538" s="27">
        <v>0.97193558868929075</v>
      </c>
      <c r="AJ1538" s="27">
        <v>8.4962113078821435</v>
      </c>
      <c r="AK1538" s="27">
        <v>7.1494228590390483</v>
      </c>
      <c r="AL1538" s="27">
        <v>2.5963732616033637</v>
      </c>
      <c r="AM1538" s="27">
        <v>6.1275365148375682</v>
      </c>
      <c r="AN1538" s="23">
        <v>0.60175761185991539</v>
      </c>
      <c r="AO1538" s="23">
        <v>0</v>
      </c>
      <c r="AP1538" s="23">
        <v>1.5110335558962222</v>
      </c>
      <c r="AQ1538" s="24">
        <v>76.400000000000006</v>
      </c>
      <c r="AR1538" s="65" t="s">
        <v>66</v>
      </c>
      <c r="AS1538" s="157">
        <v>0.5</v>
      </c>
    </row>
    <row r="1539" spans="1:45" ht="18" customHeight="1" x14ac:dyDescent="0.25">
      <c r="A1539" s="16">
        <v>1538</v>
      </c>
      <c r="B1539" s="149" t="s">
        <v>1843</v>
      </c>
      <c r="C1539" s="149" t="s">
        <v>691</v>
      </c>
      <c r="D1539" s="4">
        <v>68.754117499999992</v>
      </c>
      <c r="E1539" s="151" t="s">
        <v>833</v>
      </c>
      <c r="F1539" s="151" t="s">
        <v>883</v>
      </c>
      <c r="G1539" s="4" t="s">
        <v>882</v>
      </c>
      <c r="H1539" s="70" t="s">
        <v>704</v>
      </c>
      <c r="I1539" s="20">
        <v>9697.1624240000001</v>
      </c>
      <c r="J1539" s="20">
        <v>11326.196252</v>
      </c>
      <c r="K1539" s="20">
        <v>-1629.0338279999999</v>
      </c>
      <c r="L1539" s="20">
        <v>-13470.618794</v>
      </c>
      <c r="M1539" s="20">
        <v>88.558944999999994</v>
      </c>
      <c r="N1539" s="20">
        <v>-10101.673075999999</v>
      </c>
      <c r="O1539" s="153">
        <v>-10190.232021</v>
      </c>
      <c r="P1539" s="21">
        <v>-785.52720440779422</v>
      </c>
      <c r="Q1539" s="20">
        <v>5450.0361560000001</v>
      </c>
      <c r="R1539" s="20">
        <v>1370.724224</v>
      </c>
      <c r="S1539" s="20">
        <v>69778.396017999999</v>
      </c>
      <c r="T1539" s="20">
        <v>60838.631601000001</v>
      </c>
      <c r="U1539" s="20">
        <v>202418.74277899999</v>
      </c>
      <c r="V1539" s="20">
        <v>0</v>
      </c>
      <c r="W1539" s="20">
        <v>2952.6628300000002</v>
      </c>
      <c r="X1539" s="20">
        <v>0</v>
      </c>
      <c r="Y1539" s="20">
        <v>3095.86283</v>
      </c>
      <c r="Z1539" s="20">
        <v>199322.87994899999</v>
      </c>
      <c r="AA1539" s="21">
        <v>15365.061790367683</v>
      </c>
      <c r="AB1539" s="22">
        <v>-0.16799077470005258</v>
      </c>
      <c r="AC1539" s="22">
        <v>-1.0508467916119129</v>
      </c>
      <c r="AD1539" s="23">
        <v>-5.0342334316964193E-2</v>
      </c>
      <c r="AE1539" s="23">
        <v>-5.1124246366535224E-2</v>
      </c>
      <c r="AF1539" s="24">
        <v>-114.06722467165795</v>
      </c>
      <c r="AG1539" s="27">
        <v>22.632361713985471</v>
      </c>
      <c r="AH1539" s="27">
        <v>23.632361713985471</v>
      </c>
      <c r="AI1539" s="27">
        <v>21.786557953181532</v>
      </c>
      <c r="AJ1539" s="27">
        <v>0.1451112013499215</v>
      </c>
      <c r="AK1539" s="27">
        <v>2.0781873601940926</v>
      </c>
      <c r="AL1539" s="27">
        <v>7.0744809599279392</v>
      </c>
      <c r="AM1539" s="27">
        <v>0.15939152753462996</v>
      </c>
      <c r="AN1539" s="23">
        <v>1.5294348672939103E-2</v>
      </c>
      <c r="AO1539" s="23">
        <v>0</v>
      </c>
      <c r="AP1539" s="23">
        <v>1.5531898951049308E-2</v>
      </c>
      <c r="AQ1539" s="24">
        <v>65.2</v>
      </c>
      <c r="AR1539" s="65" t="s">
        <v>71</v>
      </c>
      <c r="AS1539" s="157">
        <v>0.3</v>
      </c>
    </row>
    <row r="1540" spans="1:45" ht="18" customHeight="1" x14ac:dyDescent="0.25">
      <c r="A1540" s="16">
        <v>1539</v>
      </c>
      <c r="B1540" s="149" t="s">
        <v>1844</v>
      </c>
      <c r="C1540" s="149" t="s">
        <v>691</v>
      </c>
      <c r="D1540" s="4">
        <v>403.8381</v>
      </c>
      <c r="E1540" s="151" t="s">
        <v>848</v>
      </c>
      <c r="F1540" s="151" t="s">
        <v>864</v>
      </c>
      <c r="G1540" s="4" t="s">
        <v>865</v>
      </c>
      <c r="H1540" s="70" t="s">
        <v>706</v>
      </c>
      <c r="I1540" s="20">
        <v>532047.84484499984</v>
      </c>
      <c r="J1540" s="20">
        <v>483666.54758100002</v>
      </c>
      <c r="K1540" s="20">
        <v>48381.297263999848</v>
      </c>
      <c r="L1540" s="20">
        <v>34513.979912000003</v>
      </c>
      <c r="M1540" s="20">
        <v>28361.994555000001</v>
      </c>
      <c r="N1540" s="20">
        <v>32516.751995999999</v>
      </c>
      <c r="O1540" s="153">
        <v>4154.7574409999997</v>
      </c>
      <c r="P1540" s="21">
        <v>462.96791918593112</v>
      </c>
      <c r="Q1540" s="20">
        <v>221085.94036000001</v>
      </c>
      <c r="R1540" s="20">
        <v>68934.286772000007</v>
      </c>
      <c r="S1540" s="20">
        <v>332919.56814400002</v>
      </c>
      <c r="T1540" s="20">
        <v>347282.17032899999</v>
      </c>
      <c r="U1540" s="20">
        <v>691506.31882199994</v>
      </c>
      <c r="V1540" s="20">
        <v>251567.500894</v>
      </c>
      <c r="W1540" s="20">
        <v>554468.32318099996</v>
      </c>
      <c r="X1540" s="20">
        <v>50767.970491</v>
      </c>
      <c r="Y1540" s="20">
        <v>617054.69367199996</v>
      </c>
      <c r="Z1540" s="20">
        <v>74451.625150000007</v>
      </c>
      <c r="AA1540" s="21">
        <v>8296.2036810048376</v>
      </c>
      <c r="AB1540" s="22">
        <v>9.0934110029323861E-2</v>
      </c>
      <c r="AC1540" s="22">
        <v>7.8089921447015631E-3</v>
      </c>
      <c r="AD1540" s="23">
        <v>6.008271114684452E-3</v>
      </c>
      <c r="AE1540" s="23">
        <v>5.5804791804467402E-2</v>
      </c>
      <c r="AF1540" s="24">
        <v>1.1464903123418571</v>
      </c>
      <c r="AG1540" s="27">
        <v>-0.39956972431890908</v>
      </c>
      <c r="AH1540" s="27">
        <v>0.60043027568109097</v>
      </c>
      <c r="AI1540" s="27">
        <v>0.20169525130382099</v>
      </c>
      <c r="AJ1540" s="27">
        <v>-2.4014932729192937</v>
      </c>
      <c r="AK1540" s="27">
        <v>2.1876856881691942</v>
      </c>
      <c r="AL1540" s="27">
        <v>7.7181888688389106</v>
      </c>
      <c r="AM1540" s="27">
        <v>1.5320332867678204</v>
      </c>
      <c r="AN1540" s="23">
        <v>0.89233413618427904</v>
      </c>
      <c r="AO1540" s="23">
        <v>0.68189203914241214</v>
      </c>
      <c r="AP1540" s="23">
        <v>8.2879949555003094</v>
      </c>
      <c r="AQ1540" s="24">
        <v>39.200000000000003</v>
      </c>
      <c r="AR1540" s="65" t="s">
        <v>80</v>
      </c>
      <c r="AS1540" s="157">
        <v>0</v>
      </c>
    </row>
    <row r="1541" spans="1:45" ht="18" customHeight="1" x14ac:dyDescent="0.25">
      <c r="A1541" s="16">
        <v>1540</v>
      </c>
      <c r="B1541" s="149" t="s">
        <v>1845</v>
      </c>
      <c r="C1541" s="149" t="s">
        <v>691</v>
      </c>
      <c r="D1541" s="4">
        <v>13.489999999999998</v>
      </c>
      <c r="E1541" s="151" t="s">
        <v>844</v>
      </c>
      <c r="F1541" s="151" t="s">
        <v>856</v>
      </c>
      <c r="G1541" s="4" t="s">
        <v>862</v>
      </c>
      <c r="H1541" s="70" t="s">
        <v>704</v>
      </c>
      <c r="I1541" s="20">
        <v>101439.94448599999</v>
      </c>
      <c r="J1541" s="20">
        <v>89748.057988999994</v>
      </c>
      <c r="K1541" s="20">
        <v>11691.886497</v>
      </c>
      <c r="L1541" s="20">
        <v>4898.7410380000001</v>
      </c>
      <c r="M1541" s="20">
        <v>2237.0898010000001</v>
      </c>
      <c r="N1541" s="20">
        <v>4860.6690779999999</v>
      </c>
      <c r="O1541" s="153">
        <v>2090.05573</v>
      </c>
      <c r="P1541" s="21">
        <v>1100.0293315789474</v>
      </c>
      <c r="Q1541" s="20">
        <v>15154.709773</v>
      </c>
      <c r="R1541" s="20">
        <v>19625.660239000001</v>
      </c>
      <c r="S1541" s="20">
        <v>47812.105872</v>
      </c>
      <c r="T1541" s="20">
        <v>21669.95592</v>
      </c>
      <c r="U1541" s="20">
        <v>72227.861069999999</v>
      </c>
      <c r="V1541" s="20">
        <v>22459.023820999999</v>
      </c>
      <c r="W1541" s="20">
        <v>50350.174339999998</v>
      </c>
      <c r="X1541" s="20">
        <v>625</v>
      </c>
      <c r="Y1541" s="20">
        <v>50975.174339999998</v>
      </c>
      <c r="Z1541" s="20">
        <v>21252.686730000001</v>
      </c>
      <c r="AA1541" s="21">
        <v>11185.624594736842</v>
      </c>
      <c r="AB1541" s="22">
        <v>0.11525919652502993</v>
      </c>
      <c r="AC1541" s="22">
        <v>2.060387296730485E-2</v>
      </c>
      <c r="AD1541" s="23">
        <v>2.893697389120262E-2</v>
      </c>
      <c r="AE1541" s="23">
        <v>9.8343129814721542E-2</v>
      </c>
      <c r="AF1541" s="24">
        <v>2.1727643994564882</v>
      </c>
      <c r="AG1541" s="27">
        <v>-5.0408335249470318E-2</v>
      </c>
      <c r="AH1541" s="27">
        <v>0.9495916647505297</v>
      </c>
      <c r="AI1541" s="27">
        <v>0.64860542246535546</v>
      </c>
      <c r="AJ1541" s="27">
        <v>-39.967379038412957</v>
      </c>
      <c r="AK1541" s="27">
        <v>5.9221231771061245</v>
      </c>
      <c r="AL1541" s="27">
        <v>5.1687404780614266</v>
      </c>
      <c r="AM1541" s="27">
        <v>4.6811329409478555</v>
      </c>
      <c r="AN1541" s="23">
        <v>0.70575500346877429</v>
      </c>
      <c r="AO1541" s="23">
        <v>2.9408046518549516E-2</v>
      </c>
      <c r="AP1541" s="23">
        <v>2.3985284772510265</v>
      </c>
      <c r="AQ1541" s="24">
        <v>53.2</v>
      </c>
      <c r="AR1541" s="65" t="s">
        <v>77</v>
      </c>
      <c r="AS1541" s="157">
        <v>0.2</v>
      </c>
    </row>
    <row r="1542" spans="1:45" ht="18" customHeight="1" x14ac:dyDescent="0.25">
      <c r="A1542" s="16">
        <v>1541</v>
      </c>
      <c r="B1542" s="149" t="s">
        <v>1846</v>
      </c>
      <c r="C1542" s="149" t="s">
        <v>691</v>
      </c>
      <c r="D1542" s="4">
        <v>244.55200000000002</v>
      </c>
      <c r="E1542" s="151" t="s">
        <v>869</v>
      </c>
      <c r="F1542" s="151" t="s">
        <v>891</v>
      </c>
      <c r="G1542" s="4" t="s">
        <v>892</v>
      </c>
      <c r="H1542" s="70" t="s">
        <v>704</v>
      </c>
      <c r="I1542" s="20">
        <v>529436.19358600001</v>
      </c>
      <c r="J1542" s="20">
        <v>437092.366798</v>
      </c>
      <c r="K1542" s="20">
        <v>92343.826787999948</v>
      </c>
      <c r="L1542" s="20">
        <v>36171.600928</v>
      </c>
      <c r="M1542" s="20">
        <v>22693.801696999999</v>
      </c>
      <c r="N1542" s="20">
        <v>40341.788451</v>
      </c>
      <c r="O1542" s="153">
        <v>14089.625661</v>
      </c>
      <c r="P1542" s="21">
        <v>4574.5537860389613</v>
      </c>
      <c r="Q1542" s="20">
        <v>102249.927157</v>
      </c>
      <c r="R1542" s="20">
        <v>277339.49130300002</v>
      </c>
      <c r="S1542" s="20">
        <v>717167.25927399995</v>
      </c>
      <c r="T1542" s="20">
        <v>50543.727632000002</v>
      </c>
      <c r="U1542" s="20">
        <v>768928.57356799999</v>
      </c>
      <c r="V1542" s="20">
        <v>344836.40455500002</v>
      </c>
      <c r="W1542" s="20">
        <v>688064.28053600003</v>
      </c>
      <c r="X1542" s="20">
        <v>4390.4293960000005</v>
      </c>
      <c r="Y1542" s="20">
        <v>712411.25243200001</v>
      </c>
      <c r="Z1542" s="20">
        <v>56517.321135999999</v>
      </c>
      <c r="AA1542" s="21">
        <v>18349.779589610389</v>
      </c>
      <c r="AB1542" s="22">
        <v>0.17441918007632376</v>
      </c>
      <c r="AC1542" s="22">
        <v>2.661250936693153E-2</v>
      </c>
      <c r="AD1542" s="23">
        <v>1.8323711909444328E-2</v>
      </c>
      <c r="AE1542" s="23">
        <v>0.24929747868083738</v>
      </c>
      <c r="AF1542" s="24">
        <v>1.7776566918857395</v>
      </c>
      <c r="AG1542" s="27">
        <v>4.2296889347792889E-2</v>
      </c>
      <c r="AH1542" s="27">
        <v>1.0422968893477929</v>
      </c>
      <c r="AI1542" s="27">
        <v>0.89369169351151478</v>
      </c>
      <c r="AJ1542" s="27">
        <v>18.191821474779566</v>
      </c>
      <c r="AK1542" s="27">
        <v>4.2747450189071046</v>
      </c>
      <c r="AL1542" s="27">
        <v>1.9089823490286073</v>
      </c>
      <c r="AM1542" s="27">
        <v>10.47481494520412</v>
      </c>
      <c r="AN1542" s="23">
        <v>0.92649860718044719</v>
      </c>
      <c r="AO1542" s="23">
        <v>7.768289982172237E-2</v>
      </c>
      <c r="AP1542" s="23">
        <v>12.605184359635428</v>
      </c>
      <c r="AQ1542" s="24">
        <v>62</v>
      </c>
      <c r="AR1542" s="65" t="s">
        <v>73</v>
      </c>
      <c r="AS1542" s="157">
        <v>0.3</v>
      </c>
    </row>
  </sheetData>
  <autoFilter ref="A1:AS154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"/>
  <sheetViews>
    <sheetView zoomScale="85" zoomScaleNormal="85" workbookViewId="0">
      <pane xSplit="8" ySplit="1" topLeftCell="Y2" activePane="bottomRight" state="frozen"/>
      <selection pane="topRight" activeCell="I1" sqref="I1"/>
      <selection pane="bottomLeft" activeCell="A2" sqref="A2"/>
      <selection pane="bottomRight" activeCell="C2" sqref="C2"/>
    </sheetView>
  </sheetViews>
  <sheetFormatPr defaultColWidth="7.109375" defaultRowHeight="18" customHeight="1" x14ac:dyDescent="0.2"/>
  <cols>
    <col min="1" max="1" width="3.33203125" style="105" customWidth="1"/>
    <col min="2" max="2" width="6.44140625" style="105" customWidth="1"/>
    <col min="3" max="3" width="16.6640625" style="105" customWidth="1"/>
    <col min="4" max="4" width="9.88671875" style="105" customWidth="1"/>
    <col min="5" max="5" width="7.6640625" style="105" customWidth="1"/>
    <col min="6" max="6" width="11.21875" style="105" customWidth="1"/>
    <col min="7" max="7" width="8.44140625" style="105" customWidth="1"/>
    <col min="8" max="8" width="8" style="105" customWidth="1"/>
    <col min="9" max="9" width="11.109375" style="144" customWidth="1"/>
    <col min="10" max="10" width="7.5546875" style="144" bestFit="1" customWidth="1"/>
    <col min="11" max="11" width="7.21875" style="144" bestFit="1" customWidth="1"/>
    <col min="12" max="12" width="11.109375" style="105" customWidth="1"/>
    <col min="13" max="14" width="8.21875" style="105" customWidth="1"/>
    <col min="15" max="16" width="10.88671875" style="105" customWidth="1"/>
    <col min="17" max="17" width="8.109375" style="105" customWidth="1"/>
    <col min="18" max="18" width="10.33203125" style="105" customWidth="1"/>
    <col min="19" max="19" width="9.5546875" style="105" customWidth="1"/>
    <col min="20" max="20" width="10.6640625" style="105" customWidth="1"/>
    <col min="21" max="21" width="12.21875" style="105" customWidth="1"/>
    <col min="22" max="22" width="9.21875" style="105" customWidth="1"/>
    <col min="23" max="23" width="12.44140625" style="105" customWidth="1"/>
    <col min="24" max="24" width="14.109375" style="105" customWidth="1"/>
    <col min="25" max="25" width="10.77734375" style="105" customWidth="1"/>
    <col min="26" max="26" width="11.109375" style="105" customWidth="1"/>
    <col min="27" max="27" width="10.33203125" style="105" customWidth="1"/>
    <col min="28" max="28" width="13.44140625" style="105" customWidth="1"/>
    <col min="29" max="29" width="9.21875" style="146" customWidth="1"/>
    <col min="30" max="30" width="7.109375" style="105"/>
    <col min="31" max="31" width="8.33203125" style="105" customWidth="1"/>
    <col min="32" max="34" width="7.109375" style="105"/>
    <col min="35" max="35" width="9.5546875" style="105" customWidth="1"/>
    <col min="36" max="36" width="38.33203125" style="105" bestFit="1" customWidth="1"/>
    <col min="37" max="37" width="8.44140625" style="105" bestFit="1" customWidth="1"/>
    <col min="38" max="16384" width="7.109375" style="105"/>
  </cols>
  <sheetData>
    <row r="1" spans="1:37" s="86" customFormat="1" ht="63.75" thickBot="1" x14ac:dyDescent="0.25">
      <c r="A1" s="79" t="s">
        <v>661</v>
      </c>
      <c r="B1" s="80" t="s">
        <v>662</v>
      </c>
      <c r="C1" s="119" t="s">
        <v>663</v>
      </c>
      <c r="D1" s="119" t="s">
        <v>664</v>
      </c>
      <c r="E1" s="119" t="s">
        <v>665</v>
      </c>
      <c r="F1" s="120" t="s">
        <v>666</v>
      </c>
      <c r="G1" s="119" t="s">
        <v>667</v>
      </c>
      <c r="H1" s="119" t="s">
        <v>668</v>
      </c>
      <c r="I1" s="121" t="s">
        <v>669</v>
      </c>
      <c r="J1" s="121" t="s">
        <v>670</v>
      </c>
      <c r="K1" s="121" t="s">
        <v>671</v>
      </c>
      <c r="L1" s="81" t="s">
        <v>669</v>
      </c>
      <c r="M1" s="81" t="s">
        <v>670</v>
      </c>
      <c r="N1" s="81" t="s">
        <v>671</v>
      </c>
      <c r="O1" s="82" t="s">
        <v>672</v>
      </c>
      <c r="P1" s="82" t="s">
        <v>673</v>
      </c>
      <c r="Q1" s="83" t="s">
        <v>674</v>
      </c>
      <c r="R1" s="83" t="s">
        <v>673</v>
      </c>
      <c r="S1" s="84" t="s">
        <v>675</v>
      </c>
      <c r="T1" s="84" t="s">
        <v>676</v>
      </c>
      <c r="U1" s="84" t="s">
        <v>677</v>
      </c>
      <c r="V1" s="81" t="s">
        <v>675</v>
      </c>
      <c r="W1" s="81" t="s">
        <v>676</v>
      </c>
      <c r="X1" s="81" t="s">
        <v>677</v>
      </c>
      <c r="Y1" s="82" t="s">
        <v>678</v>
      </c>
      <c r="Z1" s="81" t="s">
        <v>678</v>
      </c>
      <c r="AA1" s="82" t="s">
        <v>679</v>
      </c>
      <c r="AB1" s="83" t="s">
        <v>679</v>
      </c>
      <c r="AC1" s="122" t="s">
        <v>53</v>
      </c>
      <c r="AD1" s="85" t="s">
        <v>54</v>
      </c>
      <c r="AE1" s="85" t="s">
        <v>55</v>
      </c>
      <c r="AK1" s="123"/>
    </row>
    <row r="2" spans="1:37" s="88" customFormat="1" ht="18" customHeight="1" thickBot="1" x14ac:dyDescent="0.3">
      <c r="A2" s="87">
        <v>1</v>
      </c>
      <c r="B2" s="124" t="s">
        <v>680</v>
      </c>
      <c r="C2" s="88" t="str">
        <f>VLOOKUP(B2,[7]Sheet2!$A:$H,2,FALSE)</f>
        <v>Ngân hàng Á Châu</v>
      </c>
      <c r="D2" s="87" t="str">
        <f>VLOOKUP(B2,[7]Sheet2!$A:$H,3,FALSE)</f>
        <v>HNX</v>
      </c>
      <c r="E2" s="89">
        <f>VLOOKUP(B2,'[7]Financial Data'!$A$1:$T$19,19,FALSE)</f>
        <v>25000</v>
      </c>
      <c r="F2" s="89">
        <f>VLOOKUP(B2,'[7]Financial Data'!$A$1:$T$19,20,FALSE)</f>
        <v>1656.515277</v>
      </c>
      <c r="G2" s="90">
        <f>E2*F2/10^3</f>
        <v>41412.881924999994</v>
      </c>
      <c r="H2" s="88" t="str">
        <f t="shared" ref="H2:H19" si="0">IF(G2&lt;=(PERCENTILE($G$2:$G$18,0.3)),"Small",IF(G2&lt;=(PERCENTILE($G$2:$G$18,0.7)),"Medium","Large"))</f>
        <v>Medium</v>
      </c>
      <c r="I2" s="125">
        <f>VLOOKUP(B2,'[7]Financial Data'!$A$42:$O$59,2,0)</f>
        <v>3.4890955392299555E-2</v>
      </c>
      <c r="J2" s="125">
        <f>VLOOKUP(B2,'[7]Financial Data'!$A$42:$O$59,3,0)</f>
        <v>1.6229700893012344E-2</v>
      </c>
      <c r="K2" s="125">
        <f>VLOOKUP(B2,'[7]Financial Data'!$A$42:$O$59,4,0)</f>
        <v>0.22918325904324852</v>
      </c>
      <c r="L2" s="126">
        <f>IF(I2&gt;INDEX([7]Standard!$A$1:$H$20,4,MATCH(Banks!$H2,[7]Standard!$A$1:$H$1,0)),100%,IF(I2&lt;INDEX([7]Standard!$A$1:$H$20,4,MATCH(Banks!$H2,[7]Standard!$A$1:$H$1,0)+1),20%,60%))*INDEX([7]Standard!$A$1:$H$20,4,2)</f>
        <v>15</v>
      </c>
      <c r="M2" s="126">
        <f>IF(J2&gt;INDEX([7]Standard!$A$1:$H$20,5,MATCH(Banks!$H2,[7]Standard!$A$1:$H$1,0)),100%,IF(J2&lt;INDEX([7]Standard!$A$1:$H$20,5,MATCH(Banks!$H2,[7]Standard!$A$1:$H$1,0)+1),20%,60%))*INDEX([7]Standard!$A$1:$H$20,5,2)</f>
        <v>10</v>
      </c>
      <c r="N2" s="126">
        <f>IF(K2&gt;INDEX([7]Standard!$A$1:$H$20,6,MATCH(Banks!$H2,[7]Standard!$A$1:$H$1,0)),100%,IF(K2&lt;INDEX([7]Standard!$A$1:$H$20,6,MATCH(Banks!$H2,[7]Standard!$A$1:$H$1,0)+1),20%,60%))*INDEX([7]Standard!$A$1:$H$20,6,2)</f>
        <v>15</v>
      </c>
      <c r="O2" s="91">
        <f>VLOOKUP(B2,'[7]Financial Data'!$A$42:$O$59,5,0)</f>
        <v>6.7280623949852259E-3</v>
      </c>
      <c r="P2" s="125">
        <f>VLOOKUP(B2,'[7]Financial Data'!$A$42:$O$59,6,0)</f>
        <v>1.0693426748323154E-2</v>
      </c>
      <c r="Q2" s="126">
        <f>IF(O2&lt;INDEX([7]Standard!$A$1:$H$20,8,MATCH(Banks!$H2,[7]Standard!$A$1:$H$1,0)),100%,IF(O2&gt;INDEX([7]Standard!$A$1:$H$20,8,MATCH(Banks!$H2,[7]Standard!$A$1:$H$1,0)+1),20%,60%))*INDEX([7]Standard!$A$1:$H$20,8,2)</f>
        <v>10</v>
      </c>
      <c r="R2" s="126">
        <f>IF(P2&gt;INDEX([7]Standard!$A$1:$H$20,9,MATCH(Banks!$H2,[7]Standard!$A$1:$H$1,0)),100%,IF(P2&lt;INDEX([7]Standard!$A$1:$H$20,9,MATCH(Banks!$H2,[7]Standard!$A$1:$H$1,0)+1),20%,60%))*INDEX([7]Standard!$A$1:$H$20,9,2)</f>
        <v>6</v>
      </c>
      <c r="S2" s="127">
        <f>VLOOKUP(B2,'[7]Financial Data'!$A$42:$O$59,7,0)</f>
        <v>0.15327695173071709</v>
      </c>
      <c r="T2" s="128">
        <f>VLOOKUP(B2,'[7]Financial Data'!$A$42:$O$59,8,0)</f>
        <v>0.85012373144012043</v>
      </c>
      <c r="U2" s="128">
        <f>VLOOKUP(B2,'[7]Financial Data'!$A$42:$O$59,9,0)</f>
        <v>7.0815385734390321E-2</v>
      </c>
      <c r="V2" s="126">
        <f>IF(S2&gt;INDEX([7]Standard!$A$1:$H$20,11,MATCH(Banks!$H2,[7]Standard!$A$1:$H$1,0)),100%,IF(S2&lt;INDEX([7]Standard!$A$1:$H$20,11,MATCH(Banks!$H2,[7]Standard!$A$1:$H$1,0)+1),20%,60%))*INDEX([7]Standard!$A$1:$H$20,11,2)</f>
        <v>3</v>
      </c>
      <c r="W2" s="126">
        <f>IF(T2&lt;INDEX([7]Standard!$A$1:$H$20,12,MATCH(Banks!$H2,[7]Standard!$A$1:$H$1,0)),100%,IF(T2&gt;INDEX([7]Standard!$A$1:$H$20,12,MATCH(Banks!$H2,[7]Standard!$A$1:$H$1,0)+1),20%,60%))*INDEX([7]Standard!$A$1:$H$20,12,2)</f>
        <v>3</v>
      </c>
      <c r="X2" s="126">
        <f>IF(U2&gt;INDEX([7]Standard!$A$1:$H$20,13,MATCH(Banks!$H2,[7]Standard!$A$1:$H$1,0)),100%,IF(U2&lt;INDEX([7]Standard!$A$1:$H$20,13,MATCH(Banks!$H2,[7]Standard!$A$1:$H$1,0)+1),20%,60%))*INDEX([7]Standard!$A$1:$H$20,13,2)</f>
        <v>5</v>
      </c>
      <c r="Y2" s="128">
        <f>VLOOKUP(B2,'[7]Financial Data'!$A$42:$O$59,10,0)</f>
        <v>0.11700000000000001</v>
      </c>
      <c r="Z2" s="126">
        <f>IF(Y2&gt;INDEX([7]Standard!$A$1:$H$20,15,MATCH(Banks!$H2,[7]Standard!$A$1:$H$1,0)),100%,IF(Y2&lt;INDEX([7]Standard!$A$1:$H$20,15,MATCH(Banks!$H2,[7]Standard!$A$1:$H$1,0)+1),20%,60%))*INDEX([7]Standard!$A$1:$H$20,15,2)</f>
        <v>10</v>
      </c>
      <c r="AA2" s="92">
        <f>VLOOKUP(B2,'[7]Financial Data'!$A$42:$O$59,11,0)</f>
        <v>0.76029770022849119</v>
      </c>
      <c r="AB2" s="126">
        <f>IF(AA2&lt;INDEX([7]Standard!$A$1:$H$20,17,MATCH(Banks!$H2,[7]Standard!$A$1:$H$1,0)),100%,IF(AA2&gt;INDEX([7]Standard!$A$1:$H$20,17,MATCH(Banks!$H2,[7]Standard!$A$1:$H$1,0)+1),20%,60%))*INDEX([7]Standard!$A$1:$H$20,17,2)</f>
        <v>9</v>
      </c>
      <c r="AC2" s="129">
        <f t="shared" ref="AC2" si="1">SUM(L2:N2,Q2:R2,V2:X2,Z2,AB2:AB2)</f>
        <v>86</v>
      </c>
      <c r="AD2" s="93" t="str">
        <f>INDEX($AI$3:$AI$11,MATCH(AC2,$AH$3:$AH$11,-1),1)</f>
        <v>AA</v>
      </c>
      <c r="AE2" s="130">
        <f>INDEX($AI$14:$AI$17,MATCH(AC2,$AH$14:$AH$17,-1),1)</f>
        <v>0.5</v>
      </c>
      <c r="AG2" s="181" t="s">
        <v>682</v>
      </c>
      <c r="AH2" s="182"/>
      <c r="AI2" s="94" t="s">
        <v>683</v>
      </c>
      <c r="AJ2" s="95" t="s">
        <v>684</v>
      </c>
      <c r="AK2" s="131"/>
    </row>
    <row r="3" spans="1:37" s="88" customFormat="1" ht="18" customHeight="1" x14ac:dyDescent="0.25">
      <c r="A3" s="87">
        <v>2</v>
      </c>
      <c r="B3" s="124" t="s">
        <v>694</v>
      </c>
      <c r="C3" s="88" t="str">
        <f>VLOOKUP(B3,[7]Sheet2!$A:$H,2,FALSE)</f>
        <v>Ngân hàng Bắc Á</v>
      </c>
      <c r="D3" s="87" t="str">
        <f>VLOOKUP(B3,[7]Sheet2!$A:$H,3,FALSE)</f>
        <v>UPCOM</v>
      </c>
      <c r="E3" s="89">
        <f>VLOOKUP(B3,'[7]Financial Data'!$A$1:$T$19,19,FALSE)</f>
        <v>18100</v>
      </c>
      <c r="F3" s="89">
        <f>VLOOKUP(B3,'[7]Financial Data'!$A$1:$T$19,20,FALSE)</f>
        <v>650</v>
      </c>
      <c r="G3" s="90">
        <f t="shared" ref="G3:G19" si="2">E3*F3/10^3</f>
        <v>11765</v>
      </c>
      <c r="H3" s="88" t="str">
        <f t="shared" si="0"/>
        <v>Medium</v>
      </c>
      <c r="I3" s="125">
        <f>VLOOKUP(B3,'[7]Financial Data'!$A$42:$O$59,2,0)</f>
        <v>2.075334719328031E-2</v>
      </c>
      <c r="J3" s="125">
        <f>VLOOKUP(B3,'[7]Financial Data'!$A$42:$O$59,3,0)</f>
        <v>7.4923635507510473E-3</v>
      </c>
      <c r="K3" s="125">
        <f>VLOOKUP(B3,'[7]Financial Data'!$A$42:$O$59,4,0)</f>
        <v>0.10264476051810276</v>
      </c>
      <c r="L3" s="126">
        <f>IF(I3&gt;INDEX([7]Standard!$A$1:$H$20,4,MATCH(Banks!$H3,[7]Standard!$A$1:$H$1,0)),100%,IF(I3&lt;INDEX([7]Standard!$A$1:$H$20,4,MATCH(Banks!$H3,[7]Standard!$A$1:$H$1,0)+1),20%,60%))*INDEX([7]Standard!$A$1:$H$20,4,2)</f>
        <v>3</v>
      </c>
      <c r="M3" s="126">
        <f>IF(J3&gt;INDEX([7]Standard!$A$1:$H$20,5,MATCH(Banks!$H3,[7]Standard!$A$1:$H$1,0)),100%,IF(J3&lt;INDEX([7]Standard!$A$1:$H$20,5,MATCH(Banks!$H3,[7]Standard!$A$1:$H$1,0)+1),20%,60%))*INDEX([7]Standard!$A$1:$H$20,5,2)</f>
        <v>10</v>
      </c>
      <c r="N3" s="126">
        <f>IF(K3&gt;INDEX([7]Standard!$A$1:$H$20,6,MATCH(Banks!$H3,[7]Standard!$A$1:$H$1,0)),100%,IF(K3&lt;INDEX([7]Standard!$A$1:$H$20,6,MATCH(Banks!$H3,[7]Standard!$A$1:$H$1,0)+1),20%,60%))*INDEX([7]Standard!$A$1:$H$20,6,2)</f>
        <v>15</v>
      </c>
      <c r="O3" s="91">
        <f>VLOOKUP(B3,'[7]Financial Data'!$A$42:$O$59,5,0)</f>
        <v>7.943948146314812E-3</v>
      </c>
      <c r="P3" s="125">
        <f>VLOOKUP(B3,'[7]Financial Data'!$A$42:$O$59,6,0)</f>
        <v>1.0104923290628037E-2</v>
      </c>
      <c r="Q3" s="126">
        <f>IF(O3&lt;INDEX([7]Standard!$A$1:$H$20,8,MATCH(Banks!$H3,[7]Standard!$A$1:$H$1,0)),100%,IF(O3&gt;INDEX([7]Standard!$A$1:$H$20,8,MATCH(Banks!$H3,[7]Standard!$A$1:$H$1,0)+1),20%,60%))*INDEX([7]Standard!$A$1:$H$20,8,2)</f>
        <v>10</v>
      </c>
      <c r="R3" s="126">
        <f>IF(P3&gt;INDEX([7]Standard!$A$1:$H$20,9,MATCH(Banks!$H3,[7]Standard!$A$1:$H$1,0)),100%,IF(P3&lt;INDEX([7]Standard!$A$1:$H$20,9,MATCH(Banks!$H3,[7]Standard!$A$1:$H$1,0)+1),20%,60%))*INDEX([7]Standard!$A$1:$H$20,9,2)</f>
        <v>6</v>
      </c>
      <c r="S3" s="127">
        <f>VLOOKUP(B3,'[7]Financial Data'!$A$42:$O$59,7,0)</f>
        <v>0.33342413535230153</v>
      </c>
      <c r="T3" s="128">
        <f>VLOOKUP(B3,'[7]Financial Data'!$A$42:$O$59,8,0)</f>
        <v>0.87387111184259525</v>
      </c>
      <c r="U3" s="128">
        <f>VLOOKUP(B3,'[7]Financial Data'!$A$42:$O$59,9,0)</f>
        <v>7.2993141714522009E-2</v>
      </c>
      <c r="V3" s="126">
        <f>IF(S3&gt;INDEX([7]Standard!$A$1:$H$20,11,MATCH(Banks!$H3,[7]Standard!$A$1:$H$1,0)),100%,IF(S3&lt;INDEX([7]Standard!$A$1:$H$20,11,MATCH(Banks!$H3,[7]Standard!$A$1:$H$1,0)+1),20%,60%))*INDEX([7]Standard!$A$1:$H$20,11,2)</f>
        <v>5</v>
      </c>
      <c r="W3" s="126">
        <f>IF(T3&lt;INDEX([7]Standard!$A$1:$H$20,12,MATCH(Banks!$H3,[7]Standard!$A$1:$H$1,0)),100%,IF(T3&gt;INDEX([7]Standard!$A$1:$H$20,12,MATCH(Banks!$H3,[7]Standard!$A$1:$H$1,0)+1),20%,60%))*INDEX([7]Standard!$A$1:$H$20,12,2)</f>
        <v>3</v>
      </c>
      <c r="X3" s="126">
        <f>IF(U3&gt;INDEX([7]Standard!$A$1:$H$20,13,MATCH(Banks!$H3,[7]Standard!$A$1:$H$1,0)),100%,IF(U3&lt;INDEX([7]Standard!$A$1:$H$20,13,MATCH(Banks!$H3,[7]Standard!$A$1:$H$1,0)+1),20%,60%))*INDEX([7]Standard!$A$1:$H$20,13,2)</f>
        <v>5</v>
      </c>
      <c r="Y3" s="128">
        <f>VLOOKUP(B3,'[7]Financial Data'!$A$42:$O$59,10,0)</f>
        <v>0.1115</v>
      </c>
      <c r="Z3" s="126">
        <f>IF(Y3&gt;INDEX([7]Standard!$A$1:$H$20,15,MATCH(Banks!$H3,[7]Standard!$A$1:$H$1,0)),100%,IF(Y3&lt;INDEX([7]Standard!$A$1:$H$20,15,MATCH(Banks!$H3,[7]Standard!$A$1:$H$1,0)+1),20%,60%))*INDEX([7]Standard!$A$1:$H$20,15,2)</f>
        <v>10</v>
      </c>
      <c r="AA3" s="92">
        <f>VLOOKUP(B3,'[7]Financial Data'!$A$42:$O$59,11,0)</f>
        <v>0.87871094017862128</v>
      </c>
      <c r="AB3" s="126">
        <f>IF(AA3&lt;INDEX([7]Standard!$A$1:$H$20,17,MATCH(Banks!$H3,[7]Standard!$A$1:$H$1,0)),100%,IF(AA3&gt;INDEX([7]Standard!$A$1:$H$20,17,MATCH(Banks!$H3,[7]Standard!$A$1:$H$1,0)+1),20%,60%))*INDEX([7]Standard!$A$1:$H$20,17,2)</f>
        <v>3</v>
      </c>
      <c r="AC3" s="129">
        <f>SUM(L3:N3,Q3:R3,V3:X3,Z3,AB3:AB3)</f>
        <v>70</v>
      </c>
      <c r="AD3" s="93" t="str">
        <f t="shared" ref="AD3:AD19" si="3">INDEX($AI$3:$AI$11,MATCH(AC3,$AH$3:$AH$11,-1),1)</f>
        <v>BBB</v>
      </c>
      <c r="AE3" s="130">
        <f t="shared" ref="AE3:AE19" si="4">INDEX($AI$14:$AI$17,MATCH(AC3,$AH$14:$AH$17,-1),1)</f>
        <v>0.3</v>
      </c>
      <c r="AG3" s="96">
        <v>90</v>
      </c>
      <c r="AH3" s="97">
        <v>100</v>
      </c>
      <c r="AI3" s="98" t="s">
        <v>61</v>
      </c>
      <c r="AJ3" s="98" t="s">
        <v>687</v>
      </c>
    </row>
    <row r="4" spans="1:37" s="88" customFormat="1" ht="18" customHeight="1" x14ac:dyDescent="0.25">
      <c r="A4" s="87">
        <v>3</v>
      </c>
      <c r="B4" s="124" t="s">
        <v>685</v>
      </c>
      <c r="C4" s="88" t="str">
        <f>VLOOKUP(B4,[7]Sheet2!$A:$H,2,FALSE)</f>
        <v>BIDV</v>
      </c>
      <c r="D4" s="87" t="str">
        <f>VLOOKUP(B4,[7]Sheet2!$A:$H,3,FALSE)</f>
        <v>HOSE</v>
      </c>
      <c r="E4" s="89">
        <f>VLOOKUP(B4,'[7]Financial Data'!$A$1:$T$19,19,FALSE)</f>
        <v>42900</v>
      </c>
      <c r="F4" s="89">
        <f>VLOOKUP(B4,'[7]Financial Data'!$A$1:$T$19,20,FALSE)</f>
        <v>4022.0180399999999</v>
      </c>
      <c r="G4" s="90">
        <f t="shared" si="2"/>
        <v>172544.57391600002</v>
      </c>
      <c r="H4" s="88" t="str">
        <f t="shared" si="0"/>
        <v>Large</v>
      </c>
      <c r="I4" s="125">
        <f>VLOOKUP(B4,'[7]Financial Data'!$A$42:$O$59,2,0)</f>
        <v>2.6860119633957673E-2</v>
      </c>
      <c r="J4" s="125">
        <f>VLOOKUP(B4,'[7]Financial Data'!$A$42:$O$59,3,0)</f>
        <v>5.1706619104240539E-3</v>
      </c>
      <c r="K4" s="125">
        <f>VLOOKUP(B4,'[7]Financial Data'!$A$42:$O$59,4,0)</f>
        <v>0.12412641258399718</v>
      </c>
      <c r="L4" s="126">
        <f>IF(I4&gt;INDEX([7]Standard!$A$1:$H$20,4,MATCH(Banks!$H4,[7]Standard!$A$1:$H$1,0)),100%,IF(I4&lt;INDEX([7]Standard!$A$1:$H$20,4,MATCH(Banks!$H4,[7]Standard!$A$1:$H$1,0)+1),20%,60%))*INDEX([7]Standard!$A$1:$H$20,4,2)</f>
        <v>15</v>
      </c>
      <c r="M4" s="126">
        <f>IF(J4&gt;INDEX([7]Standard!$A$1:$H$20,5,MATCH(Banks!$H4,[7]Standard!$A$1:$H$1,0)),100%,IF(J4&lt;INDEX([7]Standard!$A$1:$H$20,5,MATCH(Banks!$H4,[7]Standard!$A$1:$H$1,0)+1),20%,60%))*INDEX([7]Standard!$A$1:$H$20,5,2)</f>
        <v>6</v>
      </c>
      <c r="N4" s="126">
        <f>IF(K4&gt;INDEX([7]Standard!$A$1:$H$20,6,MATCH(Banks!$H4,[7]Standard!$A$1:$H$1,0)),100%,IF(K4&lt;INDEX([7]Standard!$A$1:$H$20,6,MATCH(Banks!$H4,[7]Standard!$A$1:$H$1,0)+1),20%,60%))*INDEX([7]Standard!$A$1:$H$20,6,2)</f>
        <v>15</v>
      </c>
      <c r="O4" s="91">
        <f>VLOOKUP(B4,'[7]Financial Data'!$A$42:$O$59,5,0)</f>
        <v>2.1247276811975347E-2</v>
      </c>
      <c r="P4" s="125">
        <f>VLOOKUP(B4,'[7]Financial Data'!$A$42:$O$59,6,0)</f>
        <v>1.6610791155277953E-2</v>
      </c>
      <c r="Q4" s="126">
        <f>IF(O4&lt;INDEX([7]Standard!$A$1:$H$20,8,MATCH(Banks!$H4,[7]Standard!$A$1:$H$1,0)),100%,IF(O4&gt;INDEX([7]Standard!$A$1:$H$20,8,MATCH(Banks!$H4,[7]Standard!$A$1:$H$1,0)+1),20%,60%))*INDEX([7]Standard!$A$1:$H$20,8,2)</f>
        <v>2</v>
      </c>
      <c r="R4" s="126">
        <f>IF(P4&gt;INDEX([7]Standard!$A$1:$H$20,9,MATCH(Banks!$H4,[7]Standard!$A$1:$H$1,0)),100%,IF(P4&lt;INDEX([7]Standard!$A$1:$H$20,9,MATCH(Banks!$H4,[7]Standard!$A$1:$H$1,0)+1),20%,60%))*INDEX([7]Standard!$A$1:$H$20,9,2)</f>
        <v>10</v>
      </c>
      <c r="S4" s="127">
        <f>VLOOKUP(B4,'[7]Financial Data'!$A$42:$O$59,7,0)</f>
        <v>0.241020360563096</v>
      </c>
      <c r="T4" s="128">
        <f>VLOOKUP(B4,'[7]Financial Data'!$A$42:$O$59,8,0)</f>
        <v>0.95267003132259498</v>
      </c>
      <c r="U4" s="128">
        <f>VLOOKUP(B4,'[7]Financial Data'!$A$42:$O$59,9,0)</f>
        <v>4.165641947417946E-2</v>
      </c>
      <c r="V4" s="126">
        <f>IF(S4&gt;INDEX([7]Standard!$A$1:$H$20,11,MATCH(Banks!$H4,[7]Standard!$A$1:$H$1,0)),100%,IF(S4&lt;INDEX([7]Standard!$A$1:$H$20,11,MATCH(Banks!$H4,[7]Standard!$A$1:$H$1,0)+1),20%,60%))*INDEX([7]Standard!$A$1:$H$20,11,2)</f>
        <v>3</v>
      </c>
      <c r="W4" s="126">
        <f>IF(T4&lt;INDEX([7]Standard!$A$1:$H$20,12,MATCH(Banks!$H4,[7]Standard!$A$1:$H$1,0)),100%,IF(T4&gt;INDEX([7]Standard!$A$1:$H$20,12,MATCH(Banks!$H4,[7]Standard!$A$1:$H$1,0)+1),20%,60%))*INDEX([7]Standard!$A$1:$H$20,12,2)</f>
        <v>3</v>
      </c>
      <c r="X4" s="126">
        <f>IF(U4&gt;INDEX([7]Standard!$A$1:$H$20,13,MATCH(Banks!$H4,[7]Standard!$A$1:$H$1,0)),100%,IF(U4&lt;INDEX([7]Standard!$A$1:$H$20,13,MATCH(Banks!$H4,[7]Standard!$A$1:$H$1,0)+1),20%,60%))*INDEX([7]Standard!$A$1:$H$20,13,2)</f>
        <v>1</v>
      </c>
      <c r="Y4" s="128">
        <f>VLOOKUP(B4,'[7]Financial Data'!$A$42:$O$59,10,0)</f>
        <v>0.12</v>
      </c>
      <c r="Z4" s="126">
        <f>IF(Y4&gt;INDEX([7]Standard!$A$1:$H$20,15,MATCH(Banks!$H4,[7]Standard!$A$1:$H$1,0)),100%,IF(Y4&lt;INDEX([7]Standard!$A$1:$H$20,15,MATCH(Banks!$H4,[7]Standard!$A$1:$H$1,0)+1),20%,60%))*INDEX([7]Standard!$A$1:$H$20,15,2)</f>
        <v>10</v>
      </c>
      <c r="AA4" s="92">
        <f>VLOOKUP(B4,'[7]Financial Data'!$A$42:$O$59,11,0)</f>
        <v>0.73127107616447173</v>
      </c>
      <c r="AB4" s="126">
        <f>IF(AA4&lt;INDEX([7]Standard!$A$1:$H$20,17,MATCH(Banks!$H4,[7]Standard!$A$1:$H$1,0)),100%,IF(AA4&gt;INDEX([7]Standard!$A$1:$H$20,17,MATCH(Banks!$H4,[7]Standard!$A$1:$H$1,0)+1),20%,60%))*INDEX([7]Standard!$A$1:$H$20,17,2)</f>
        <v>9</v>
      </c>
      <c r="AC4" s="129">
        <f t="shared" ref="AC4:AC19" si="5">SUM(L4:N4,Q4:R4,V4:X4,Z4,AB4:AB4)</f>
        <v>74</v>
      </c>
      <c r="AD4" s="93" t="str">
        <f t="shared" si="3"/>
        <v>BBB</v>
      </c>
      <c r="AE4" s="130">
        <f t="shared" si="4"/>
        <v>0.3</v>
      </c>
      <c r="AG4" s="99">
        <v>80</v>
      </c>
      <c r="AH4" s="100">
        <v>89.998999999999995</v>
      </c>
      <c r="AI4" s="101" t="s">
        <v>64</v>
      </c>
      <c r="AJ4" s="98" t="s">
        <v>687</v>
      </c>
    </row>
    <row r="5" spans="1:37" s="88" customFormat="1" ht="18" customHeight="1" x14ac:dyDescent="0.25">
      <c r="A5" s="87">
        <v>4</v>
      </c>
      <c r="B5" s="124" t="s">
        <v>128</v>
      </c>
      <c r="C5" s="88" t="str">
        <f>VLOOKUP(B5,[7]Sheet2!$A:$H,2,FALSE)</f>
        <v>VietinBank</v>
      </c>
      <c r="D5" s="87" t="str">
        <f>VLOOKUP(B5,[7]Sheet2!$A:$H,3,FALSE)</f>
        <v>HOSE</v>
      </c>
      <c r="E5" s="89">
        <f>VLOOKUP(B5,'[7]Financial Data'!$A$1:$T$19,19,FALSE)</f>
        <v>21850</v>
      </c>
      <c r="F5" s="89">
        <f>VLOOKUP(B5,'[7]Financial Data'!$A$1:$T$19,20,FALSE)</f>
        <v>3723.404556</v>
      </c>
      <c r="G5" s="90">
        <f t="shared" si="2"/>
        <v>81356.389548599996</v>
      </c>
      <c r="H5" s="88" t="str">
        <f t="shared" si="0"/>
        <v>Large</v>
      </c>
      <c r="I5" s="125">
        <f>VLOOKUP(B5,'[7]Financial Data'!$A$42:$O$59,2,0)</f>
        <v>2.2372481827610435E-2</v>
      </c>
      <c r="J5" s="125">
        <f>VLOOKUP(B5,'[7]Financial Data'!$A$42:$O$59,3,0)</f>
        <v>5.0958552087513953E-3</v>
      </c>
      <c r="K5" s="125">
        <f>VLOOKUP(B5,'[7]Financial Data'!$A$42:$O$59,4,0)</f>
        <v>8.1816212935375984E-2</v>
      </c>
      <c r="L5" s="126">
        <f>IF(I5&gt;INDEX([7]Standard!$A$1:$H$20,4,MATCH(Banks!$H5,[7]Standard!$A$1:$H$1,0)),100%,IF(I5&lt;INDEX([7]Standard!$A$1:$H$20,4,MATCH(Banks!$H5,[7]Standard!$A$1:$H$1,0)+1),20%,60%))*INDEX([7]Standard!$A$1:$H$20,4,2)</f>
        <v>9</v>
      </c>
      <c r="M5" s="126">
        <f>IF(J5&gt;INDEX([7]Standard!$A$1:$H$20,5,MATCH(Banks!$H5,[7]Standard!$A$1:$H$1,0)),100%,IF(J5&lt;INDEX([7]Standard!$A$1:$H$20,5,MATCH(Banks!$H5,[7]Standard!$A$1:$H$1,0)+1),20%,60%))*INDEX([7]Standard!$A$1:$H$20,5,2)</f>
        <v>6</v>
      </c>
      <c r="N5" s="126">
        <f>IF(K5&gt;INDEX([7]Standard!$A$1:$H$20,6,MATCH(Banks!$H5,[7]Standard!$A$1:$H$1,0)),100%,IF(K5&lt;INDEX([7]Standard!$A$1:$H$20,6,MATCH(Banks!$H5,[7]Standard!$A$1:$H$1,0)+1),20%,60%))*INDEX([7]Standard!$A$1:$H$20,6,2)</f>
        <v>9</v>
      </c>
      <c r="O5" s="91">
        <f>VLOOKUP(B5,'[7]Financial Data'!$A$42:$O$59,5,0)</f>
        <v>1.5939636429352012E-2</v>
      </c>
      <c r="P5" s="125">
        <f>VLOOKUP(B5,'[7]Financial Data'!$A$42:$O$59,6,0)</f>
        <v>1.8822292644291281E-2</v>
      </c>
      <c r="Q5" s="126">
        <f>IF(O5&lt;INDEX([7]Standard!$A$1:$H$20,8,MATCH(Banks!$H5,[7]Standard!$A$1:$H$1,0)),100%,IF(O5&gt;INDEX([7]Standard!$A$1:$H$20,8,MATCH(Banks!$H5,[7]Standard!$A$1:$H$1,0)+1),20%,60%))*INDEX([7]Standard!$A$1:$H$20,8,2)</f>
        <v>6</v>
      </c>
      <c r="R5" s="126">
        <f>IF(P5&gt;INDEX([7]Standard!$A$1:$H$20,9,MATCH(Banks!$H5,[7]Standard!$A$1:$H$1,0)),100%,IF(P5&lt;INDEX([7]Standard!$A$1:$H$20,9,MATCH(Banks!$H5,[7]Standard!$A$1:$H$1,0)+1),20%,60%))*INDEX([7]Standard!$A$1:$H$20,9,2)</f>
        <v>10</v>
      </c>
      <c r="S5" s="127">
        <f>VLOOKUP(B5,'[7]Financial Data'!$A$42:$O$59,7,0)</f>
        <v>0.24609654024256827</v>
      </c>
      <c r="T5" s="128">
        <f>VLOOKUP(B5,'[7]Financial Data'!$A$42:$O$59,8,0)</f>
        <v>0.99827985564485211</v>
      </c>
      <c r="U5" s="128">
        <f>VLOOKUP(B5,'[7]Financial Data'!$A$42:$O$59,9,0)</f>
        <v>6.2284173587653695E-2</v>
      </c>
      <c r="V5" s="126">
        <f>IF(S5&gt;INDEX([7]Standard!$A$1:$H$20,11,MATCH(Banks!$H5,[7]Standard!$A$1:$H$1,0)),100%,IF(S5&lt;INDEX([7]Standard!$A$1:$H$20,11,MATCH(Banks!$H5,[7]Standard!$A$1:$H$1,0)+1),20%,60%))*INDEX([7]Standard!$A$1:$H$20,11,2)</f>
        <v>3</v>
      </c>
      <c r="W5" s="126">
        <f>IF(T5&lt;INDEX([7]Standard!$A$1:$H$20,12,MATCH(Banks!$H5,[7]Standard!$A$1:$H$1,0)),100%,IF(T5&gt;INDEX([7]Standard!$A$1:$H$20,12,MATCH(Banks!$H5,[7]Standard!$A$1:$H$1,0)+1),20%,60%))*INDEX([7]Standard!$A$1:$H$20,12,2)</f>
        <v>3</v>
      </c>
      <c r="X5" s="126">
        <f>IF(U5&gt;INDEX([7]Standard!$A$1:$H$20,13,MATCH(Banks!$H5,[7]Standard!$A$1:$H$1,0)),100%,IF(U5&lt;INDEX([7]Standard!$A$1:$H$20,13,MATCH(Banks!$H5,[7]Standard!$A$1:$H$1,0)+1),20%,60%))*INDEX([7]Standard!$A$1:$H$20,13,2)</f>
        <v>3</v>
      </c>
      <c r="Y5" s="128">
        <f>VLOOKUP(B5,'[7]Financial Data'!$A$42:$O$59,10,0)</f>
        <v>0.09</v>
      </c>
      <c r="Z5" s="126">
        <f>IF(Y5&gt;INDEX([7]Standard!$A$1:$H$20,15,MATCH(Banks!$H5,[7]Standard!$A$1:$H$1,0)),100%,IF(Y5&lt;INDEX([7]Standard!$A$1:$H$20,15,MATCH(Banks!$H5,[7]Standard!$A$1:$H$1,0)+1),20%,60%))*INDEX([7]Standard!$A$1:$H$20,15,2)</f>
        <v>6</v>
      </c>
      <c r="AA5" s="92">
        <f>VLOOKUP(B5,'[7]Financial Data'!$A$42:$O$59,11,0)</f>
        <v>0.80319398171021561</v>
      </c>
      <c r="AB5" s="126">
        <f>IF(AA5&lt;INDEX([7]Standard!$A$1:$H$20,17,MATCH(Banks!$H5,[7]Standard!$A$1:$H$1,0)),100%,IF(AA5&gt;INDEX([7]Standard!$A$1:$H$20,17,MATCH(Banks!$H5,[7]Standard!$A$1:$H$1,0)+1),20%,60%))*INDEX([7]Standard!$A$1:$H$20,17,2)</f>
        <v>9</v>
      </c>
      <c r="AC5" s="129">
        <f t="shared" si="5"/>
        <v>64</v>
      </c>
      <c r="AD5" s="93" t="str">
        <f t="shared" si="3"/>
        <v>B</v>
      </c>
      <c r="AE5" s="130">
        <f t="shared" si="4"/>
        <v>0.3</v>
      </c>
      <c r="AG5" s="96">
        <v>75</v>
      </c>
      <c r="AH5" s="97">
        <v>79.998999999999995</v>
      </c>
      <c r="AI5" s="98" t="s">
        <v>66</v>
      </c>
      <c r="AJ5" s="98" t="s">
        <v>687</v>
      </c>
    </row>
    <row r="6" spans="1:37" s="88" customFormat="1" ht="18" customHeight="1" x14ac:dyDescent="0.25">
      <c r="A6" s="87">
        <v>5</v>
      </c>
      <c r="B6" s="124" t="s">
        <v>188</v>
      </c>
      <c r="C6" s="88" t="str">
        <f>VLOOKUP(B6,[7]Sheet2!$A:$H,2,FALSE)</f>
        <v>Eximbank</v>
      </c>
      <c r="D6" s="87" t="str">
        <f>VLOOKUP(B6,[7]Sheet2!$A:$H,3,FALSE)</f>
        <v>HOSE</v>
      </c>
      <c r="E6" s="89">
        <f>VLOOKUP(B6,'[7]Financial Data'!$A$1:$T$19,19,FALSE)</f>
        <v>18600</v>
      </c>
      <c r="F6" s="89">
        <f>VLOOKUP(B6,'[7]Financial Data'!$A$1:$T$19,20,FALSE)</f>
        <v>1229.432904</v>
      </c>
      <c r="G6" s="90">
        <f t="shared" si="2"/>
        <v>22867.452014400002</v>
      </c>
      <c r="H6" s="88" t="str">
        <f t="shared" si="0"/>
        <v>Medium</v>
      </c>
      <c r="I6" s="125">
        <f>VLOOKUP(B6,'[7]Financial Data'!$A$42:$O$59,2,0)</f>
        <v>2.3464525418344373E-2</v>
      </c>
      <c r="J6" s="125">
        <f>VLOOKUP(B6,'[7]Financial Data'!$A$42:$O$59,3,0)</f>
        <v>4.0085443901145112E-3</v>
      </c>
      <c r="K6" s="125">
        <f>VLOOKUP(B6,'[7]Financial Data'!$A$42:$O$59,4,0)</f>
        <v>4.0236953338450662E-2</v>
      </c>
      <c r="L6" s="126">
        <f>IF(I6&gt;INDEX([7]Standard!$A$1:$H$20,4,MATCH(Banks!$H6,[7]Standard!$A$1:$H$1,0)),100%,IF(I6&lt;INDEX([7]Standard!$A$1:$H$20,4,MATCH(Banks!$H6,[7]Standard!$A$1:$H$1,0)+1),20%,60%))*INDEX([7]Standard!$A$1:$H$20,4,2)</f>
        <v>9</v>
      </c>
      <c r="M6" s="126">
        <f>IF(J6&gt;INDEX([7]Standard!$A$1:$H$20,5,MATCH(Banks!$H6,[7]Standard!$A$1:$H$1,0)),100%,IF(J6&lt;INDEX([7]Standard!$A$1:$H$20,5,MATCH(Banks!$H6,[7]Standard!$A$1:$H$1,0)+1),20%,60%))*INDEX([7]Standard!$A$1:$H$20,5,2)</f>
        <v>6</v>
      </c>
      <c r="N6" s="126">
        <f>IF(K6&gt;INDEX([7]Standard!$A$1:$H$20,6,MATCH(Banks!$H6,[7]Standard!$A$1:$H$1,0)),100%,IF(K6&lt;INDEX([7]Standard!$A$1:$H$20,6,MATCH(Banks!$H6,[7]Standard!$A$1:$H$1,0)+1),20%,60%))*INDEX([7]Standard!$A$1:$H$20,6,2)</f>
        <v>3</v>
      </c>
      <c r="O6" s="91">
        <f>VLOOKUP(B6,'[7]Financial Data'!$A$42:$O$59,5,0)</f>
        <v>1.7233319615076216E-2</v>
      </c>
      <c r="P6" s="125">
        <f>VLOOKUP(B6,'[7]Financial Data'!$A$42:$O$59,6,0)</f>
        <v>9.9307659971888344E-3</v>
      </c>
      <c r="Q6" s="126">
        <f>IF(O6&lt;INDEX([7]Standard!$A$1:$H$20,8,MATCH(Banks!$H6,[7]Standard!$A$1:$H$1,0)),100%,IF(O6&gt;INDEX([7]Standard!$A$1:$H$20,8,MATCH(Banks!$H6,[7]Standard!$A$1:$H$1,0)+1),20%,60%))*INDEX([7]Standard!$A$1:$H$20,8,2)</f>
        <v>6</v>
      </c>
      <c r="R6" s="126">
        <f>IF(P6&gt;INDEX([7]Standard!$A$1:$H$20,9,MATCH(Banks!$H6,[7]Standard!$A$1:$H$1,0)),100%,IF(P6&lt;INDEX([7]Standard!$A$1:$H$20,9,MATCH(Banks!$H6,[7]Standard!$A$1:$H$1,0)+1),20%,60%))*INDEX([7]Standard!$A$1:$H$20,9,2)</f>
        <v>6</v>
      </c>
      <c r="S6" s="127">
        <f>VLOOKUP(B6,'[7]Financial Data'!$A$42:$O$59,7,0)</f>
        <v>0.26681698986932567</v>
      </c>
      <c r="T6" s="128">
        <f>VLOOKUP(B6,'[7]Financial Data'!$A$42:$O$59,8,0)</f>
        <v>0.79109481164996753</v>
      </c>
      <c r="U6" s="128">
        <f>VLOOKUP(B6,'[7]Financial Data'!$A$42:$O$59,9,0)</f>
        <v>9.9623456984848882E-2</v>
      </c>
      <c r="V6" s="126">
        <f>IF(S6&gt;INDEX([7]Standard!$A$1:$H$20,11,MATCH(Banks!$H6,[7]Standard!$A$1:$H$1,0)),100%,IF(S6&lt;INDEX([7]Standard!$A$1:$H$20,11,MATCH(Banks!$H6,[7]Standard!$A$1:$H$1,0)+1),20%,60%))*INDEX([7]Standard!$A$1:$H$20,11,2)</f>
        <v>5</v>
      </c>
      <c r="W6" s="126">
        <f>IF(T6&lt;INDEX([7]Standard!$A$1:$H$20,12,MATCH(Banks!$H6,[7]Standard!$A$1:$H$1,0)),100%,IF(T6&gt;INDEX([7]Standard!$A$1:$H$20,12,MATCH(Banks!$H6,[7]Standard!$A$1:$H$1,0)+1),20%,60%))*INDEX([7]Standard!$A$1:$H$20,12,2)</f>
        <v>5</v>
      </c>
      <c r="X6" s="126">
        <f>IF(U6&gt;INDEX([7]Standard!$A$1:$H$20,13,MATCH(Banks!$H6,[7]Standard!$A$1:$H$1,0)),100%,IF(U6&lt;INDEX([7]Standard!$A$1:$H$20,13,MATCH(Banks!$H6,[7]Standard!$A$1:$H$1,0)+1),20%,60%))*INDEX([7]Standard!$A$1:$H$20,13,2)</f>
        <v>5</v>
      </c>
      <c r="Y6" s="128">
        <f>VLOOKUP(B6,'[7]Financial Data'!$A$42:$O$59,10,0)</f>
        <v>0.15049999999999999</v>
      </c>
      <c r="Z6" s="126">
        <f>IF(Y6&gt;INDEX([7]Standard!$A$1:$H$20,15,MATCH(Banks!$H6,[7]Standard!$A$1:$H$1,0)),100%,IF(Y6&lt;INDEX([7]Standard!$A$1:$H$20,15,MATCH(Banks!$H6,[7]Standard!$A$1:$H$1,0)+1),20%,60%))*INDEX([7]Standard!$A$1:$H$20,15,2)</f>
        <v>10</v>
      </c>
      <c r="AA6" s="92">
        <f>VLOOKUP(B6,'[7]Financial Data'!$A$42:$O$59,11,0)</f>
        <v>0.89877393110163106</v>
      </c>
      <c r="AB6" s="126">
        <f>IF(AA6&lt;INDEX([7]Standard!$A$1:$H$20,17,MATCH(Banks!$H6,[7]Standard!$A$1:$H$1,0)),100%,IF(AA6&gt;INDEX([7]Standard!$A$1:$H$20,17,MATCH(Banks!$H6,[7]Standard!$A$1:$H$1,0)+1),20%,60%))*INDEX([7]Standard!$A$1:$H$20,17,2)</f>
        <v>3</v>
      </c>
      <c r="AC6" s="129">
        <f t="shared" si="5"/>
        <v>58</v>
      </c>
      <c r="AD6" s="93" t="str">
        <f t="shared" si="3"/>
        <v>CCC</v>
      </c>
      <c r="AE6" s="130">
        <f t="shared" si="4"/>
        <v>0.2</v>
      </c>
      <c r="AG6" s="102">
        <v>70</v>
      </c>
      <c r="AH6" s="103">
        <v>74.998999999999995</v>
      </c>
      <c r="AI6" s="104" t="s">
        <v>68</v>
      </c>
      <c r="AJ6" s="104" t="s">
        <v>689</v>
      </c>
    </row>
    <row r="7" spans="1:37" s="88" customFormat="1" ht="18" customHeight="1" x14ac:dyDescent="0.25">
      <c r="A7" s="87">
        <v>6</v>
      </c>
      <c r="B7" s="124" t="s">
        <v>688</v>
      </c>
      <c r="C7" s="88" t="str">
        <f>VLOOKUP(B7,[7]Sheet2!$A:$H,2,FALSE)</f>
        <v>HDBank</v>
      </c>
      <c r="D7" s="87" t="str">
        <f>VLOOKUP(B7,[7]Sheet2!$A:$H,3,FALSE)</f>
        <v>HOSE</v>
      </c>
      <c r="E7" s="89">
        <f>VLOOKUP(B7,'[7]Financial Data'!$A$1:$T$19,19,FALSE)</f>
        <v>29500</v>
      </c>
      <c r="F7" s="89">
        <f>VLOOKUP(B7,'[7]Financial Data'!$A$1:$T$19,20,FALSE)</f>
        <v>980.99977100000001</v>
      </c>
      <c r="G7" s="90">
        <f t="shared" si="2"/>
        <v>28939.493244500001</v>
      </c>
      <c r="H7" s="88" t="str">
        <f t="shared" si="0"/>
        <v>Medium</v>
      </c>
      <c r="I7" s="125">
        <f>VLOOKUP(B7,'[7]Financial Data'!$A$42:$O$59,2,0)</f>
        <v>4.5209463085052998E-2</v>
      </c>
      <c r="J7" s="125">
        <f>VLOOKUP(B7,'[7]Financial Data'!$A$42:$O$59,3,0)</f>
        <v>1.6921701818450971E-2</v>
      </c>
      <c r="K7" s="125">
        <f>VLOOKUP(B7,'[7]Financial Data'!$A$42:$O$59,4,0)</f>
        <v>0.21725865128291064</v>
      </c>
      <c r="L7" s="126">
        <f>IF(I7&gt;INDEX([7]Standard!$A$1:$H$20,4,MATCH(Banks!$H7,[7]Standard!$A$1:$H$1,0)),100%,IF(I7&lt;INDEX([7]Standard!$A$1:$H$20,4,MATCH(Banks!$H7,[7]Standard!$A$1:$H$1,0)+1),20%,60%))*INDEX([7]Standard!$A$1:$H$20,4,2)</f>
        <v>15</v>
      </c>
      <c r="M7" s="126">
        <f>IF(J7&gt;INDEX([7]Standard!$A$1:$H$20,5,MATCH(Banks!$H7,[7]Standard!$A$1:$H$1,0)),100%,IF(J7&lt;INDEX([7]Standard!$A$1:$H$20,5,MATCH(Banks!$H7,[7]Standard!$A$1:$H$1,0)+1),20%,60%))*INDEX([7]Standard!$A$1:$H$20,5,2)</f>
        <v>10</v>
      </c>
      <c r="N7" s="126">
        <f>IF(K7&gt;INDEX([7]Standard!$A$1:$H$20,6,MATCH(Banks!$H7,[7]Standard!$A$1:$H$1,0)),100%,IF(K7&lt;INDEX([7]Standard!$A$1:$H$20,6,MATCH(Banks!$H7,[7]Standard!$A$1:$H$1,0)+1),20%,60%))*INDEX([7]Standard!$A$1:$H$20,6,2)</f>
        <v>15</v>
      </c>
      <c r="O7" s="91">
        <f>VLOOKUP(B7,'[7]Financial Data'!$A$42:$O$59,5,0)</f>
        <v>1.7218542839729758E-2</v>
      </c>
      <c r="P7" s="125">
        <f>VLOOKUP(B7,'[7]Financial Data'!$A$42:$O$59,6,0)</f>
        <v>1.2614092010177078E-2</v>
      </c>
      <c r="Q7" s="126">
        <f>IF(O7&lt;INDEX([7]Standard!$A$1:$H$20,8,MATCH(Banks!$H7,[7]Standard!$A$1:$H$1,0)),100%,IF(O7&gt;INDEX([7]Standard!$A$1:$H$20,8,MATCH(Banks!$H7,[7]Standard!$A$1:$H$1,0)+1),20%,60%))*INDEX([7]Standard!$A$1:$H$20,8,2)</f>
        <v>6</v>
      </c>
      <c r="R7" s="126">
        <f>IF(P7&gt;INDEX([7]Standard!$A$1:$H$20,9,MATCH(Banks!$H7,[7]Standard!$A$1:$H$1,0)),100%,IF(P7&lt;INDEX([7]Standard!$A$1:$H$20,9,MATCH(Banks!$H7,[7]Standard!$A$1:$H$1,0)+1),20%,60%))*INDEX([7]Standard!$A$1:$H$20,9,2)</f>
        <v>10</v>
      </c>
      <c r="S7" s="127">
        <f>VLOOKUP(B7,'[7]Financial Data'!$A$42:$O$59,7,0)</f>
        <v>0.34917699290223758</v>
      </c>
      <c r="T7" s="128">
        <f>VLOOKUP(B7,'[7]Financial Data'!$A$42:$O$59,8,0)</f>
        <v>0.90898100230459511</v>
      </c>
      <c r="U7" s="128">
        <f>VLOOKUP(B7,'[7]Financial Data'!$A$42:$O$59,9,0)</f>
        <v>7.7887355548460116E-2</v>
      </c>
      <c r="V7" s="126">
        <f>IF(S7&gt;INDEX([7]Standard!$A$1:$H$20,11,MATCH(Banks!$H7,[7]Standard!$A$1:$H$1,0)),100%,IF(S7&lt;INDEX([7]Standard!$A$1:$H$20,11,MATCH(Banks!$H7,[7]Standard!$A$1:$H$1,0)+1),20%,60%))*INDEX([7]Standard!$A$1:$H$20,11,2)</f>
        <v>5</v>
      </c>
      <c r="W7" s="126">
        <f>IF(T7&lt;INDEX([7]Standard!$A$1:$H$20,12,MATCH(Banks!$H7,[7]Standard!$A$1:$H$1,0)),100%,IF(T7&gt;INDEX([7]Standard!$A$1:$H$20,12,MATCH(Banks!$H7,[7]Standard!$A$1:$H$1,0)+1),20%,60%))*INDEX([7]Standard!$A$1:$H$20,12,2)</f>
        <v>3</v>
      </c>
      <c r="X7" s="126">
        <f>IF(U7&gt;INDEX([7]Standard!$A$1:$H$20,13,MATCH(Banks!$H7,[7]Standard!$A$1:$H$1,0)),100%,IF(U7&lt;INDEX([7]Standard!$A$1:$H$20,13,MATCH(Banks!$H7,[7]Standard!$A$1:$H$1,0)+1),20%,60%))*INDEX([7]Standard!$A$1:$H$20,13,2)</f>
        <v>5</v>
      </c>
      <c r="Y7" s="128">
        <f>VLOOKUP(B7,'[7]Financial Data'!$A$42:$O$59,10,0)</f>
        <v>0.124</v>
      </c>
      <c r="Z7" s="126">
        <f>IF(Y7&gt;INDEX([7]Standard!$A$1:$H$20,15,MATCH(Banks!$H7,[7]Standard!$A$1:$H$1,0)),100%,IF(Y7&lt;INDEX([7]Standard!$A$1:$H$20,15,MATCH(Banks!$H7,[7]Standard!$A$1:$H$1,0)+1),20%,60%))*INDEX([7]Standard!$A$1:$H$20,15,2)</f>
        <v>10</v>
      </c>
      <c r="AA7" s="92">
        <f>VLOOKUP(B7,'[7]Financial Data'!$A$42:$O$59,11,0)</f>
        <v>0.72135115860898547</v>
      </c>
      <c r="AB7" s="126">
        <f>IF(AA7&lt;INDEX([7]Standard!$A$1:$H$20,17,MATCH(Banks!$H7,[7]Standard!$A$1:$H$1,0)),100%,IF(AA7&gt;INDEX([7]Standard!$A$1:$H$20,17,MATCH(Banks!$H7,[7]Standard!$A$1:$H$1,0)+1),20%,60%))*INDEX([7]Standard!$A$1:$H$20,17,2)</f>
        <v>9</v>
      </c>
      <c r="AC7" s="129">
        <f t="shared" si="5"/>
        <v>88</v>
      </c>
      <c r="AD7" s="93" t="str">
        <f t="shared" si="3"/>
        <v>AA</v>
      </c>
      <c r="AE7" s="130">
        <f t="shared" si="4"/>
        <v>0.5</v>
      </c>
      <c r="AG7" s="96">
        <v>65</v>
      </c>
      <c r="AH7" s="97">
        <v>69.998999999999995</v>
      </c>
      <c r="AI7" s="98" t="s">
        <v>71</v>
      </c>
      <c r="AJ7" s="104" t="s">
        <v>689</v>
      </c>
      <c r="AK7" s="132"/>
    </row>
    <row r="8" spans="1:37" s="88" customFormat="1" ht="18" customHeight="1" x14ac:dyDescent="0.25">
      <c r="A8" s="87">
        <v>7</v>
      </c>
      <c r="B8" s="124" t="s">
        <v>690</v>
      </c>
      <c r="C8" s="88" t="str">
        <f>VLOOKUP(B8,[7]Sheet2!$A:$H,2,FALSE)</f>
        <v>Ngân hàng Kiên Long</v>
      </c>
      <c r="D8" s="87" t="str">
        <f>VLOOKUP(B8,[7]Sheet2!$A:$H,3,FALSE)</f>
        <v>UPCOM</v>
      </c>
      <c r="E8" s="89">
        <f>VLOOKUP(B8,'[7]Financial Data'!$A$1:$T$19,19,FALSE)</f>
        <v>9700</v>
      </c>
      <c r="F8" s="89">
        <f>VLOOKUP(B8,'[7]Financial Data'!$A$1:$T$19,20,FALSE)</f>
        <v>319.89579600000002</v>
      </c>
      <c r="G8" s="90">
        <f t="shared" si="2"/>
        <v>3102.9892212</v>
      </c>
      <c r="H8" s="88" t="str">
        <f t="shared" si="0"/>
        <v>Small</v>
      </c>
      <c r="I8" s="125">
        <f>VLOOKUP(B8,'[7]Financial Data'!$A$42:$O$59,2,0)</f>
        <v>2.7176253511402331E-2</v>
      </c>
      <c r="J8" s="125">
        <f>VLOOKUP(B8,'[7]Financial Data'!$A$42:$O$59,3,0)</f>
        <v>0.16801161633127532</v>
      </c>
      <c r="K8" s="125">
        <f>VLOOKUP(B8,'[7]Financial Data'!$A$42:$O$59,4,0)</f>
        <v>5.6261016323959148E-3</v>
      </c>
      <c r="L8" s="126">
        <f>IF(I8&gt;INDEX([7]Standard!$A$1:$H$20,4,MATCH(Banks!$H8,[7]Standard!$A$1:$H$1,0)),100%,IF(I8&lt;INDEX([7]Standard!$A$1:$H$20,4,MATCH(Banks!$H8,[7]Standard!$A$1:$H$1,0)+1),20%,60%))*INDEX([7]Standard!$A$1:$H$20,4,2)</f>
        <v>9</v>
      </c>
      <c r="M8" s="126">
        <f>IF(J8&gt;INDEX([7]Standard!$A$1:$H$20,5,MATCH(Banks!$H8,[7]Standard!$A$1:$H$1,0)),100%,IF(J8&lt;INDEX([7]Standard!$A$1:$H$20,5,MATCH(Banks!$H8,[7]Standard!$A$1:$H$1,0)+1),20%,60%))*INDEX([7]Standard!$A$1:$H$20,5,2)</f>
        <v>10</v>
      </c>
      <c r="N8" s="126">
        <f>IF(K8&gt;INDEX([7]Standard!$A$1:$H$20,6,MATCH(Banks!$H8,[7]Standard!$A$1:$H$1,0)),100%,IF(K8&lt;INDEX([7]Standard!$A$1:$H$20,6,MATCH(Banks!$H8,[7]Standard!$A$1:$H$1,0)+1),20%,60%))*INDEX([7]Standard!$A$1:$H$20,6,2)</f>
        <v>3</v>
      </c>
      <c r="O8" s="91" t="e">
        <f>VLOOKUP(B8,'[7]Financial Data'!$A$42:$O$59,5,0)</f>
        <v>#DIV/0!</v>
      </c>
      <c r="P8" s="125" t="e">
        <f>VLOOKUP(B8,'[7]Financial Data'!$A$42:$O$59,6,0)</f>
        <v>#DIV/0!</v>
      </c>
      <c r="Q8" s="126" t="e">
        <f>IF(O8&lt;INDEX([7]Standard!$A$1:$H$20,8,MATCH(Banks!$H8,[7]Standard!$A$1:$H$1,0)),100%,IF(O8&gt;INDEX([7]Standard!$A$1:$H$20,8,MATCH(Banks!$H8,[7]Standard!$A$1:$H$1,0)+1),20%,60%))*INDEX([7]Standard!$A$1:$H$20,8,2)</f>
        <v>#DIV/0!</v>
      </c>
      <c r="R8" s="126" t="e">
        <f>IF(P8&gt;INDEX([7]Standard!$A$1:$H$20,9,MATCH(Banks!$H8,[7]Standard!$A$1:$H$1,0)),100%,IF(P8&lt;INDEX([7]Standard!$A$1:$H$20,9,MATCH(Banks!$H8,[7]Standard!$A$1:$H$1,0)+1),20%,60%))*INDEX([7]Standard!$A$1:$H$20,9,2)</f>
        <v>#DIV/0!</v>
      </c>
      <c r="S8" s="127">
        <f>VLOOKUP(B8,'[7]Financial Data'!$A$42:$O$59,7,0)</f>
        <v>1.5123564700537162</v>
      </c>
      <c r="T8" s="128">
        <f>VLOOKUP(B8,'[7]Financial Data'!$A$42:$O$59,8,0)</f>
        <v>0</v>
      </c>
      <c r="U8" s="128">
        <f>VLOOKUP(B8,'[7]Financial Data'!$A$42:$O$59,9,0)</f>
        <v>29.862883273177982</v>
      </c>
      <c r="V8" s="126">
        <f>IF(S8&gt;INDEX([7]Standard!$A$1:$H$20,11,MATCH(Banks!$H8,[7]Standard!$A$1:$H$1,0)),100%,IF(S8&lt;INDEX([7]Standard!$A$1:$H$20,11,MATCH(Banks!$H8,[7]Standard!$A$1:$H$1,0)+1),20%,60%))*INDEX([7]Standard!$A$1:$H$20,11,2)</f>
        <v>5</v>
      </c>
      <c r="W8" s="126">
        <f>IF(T8&lt;INDEX([7]Standard!$A$1:$H$20,12,MATCH(Banks!$H8,[7]Standard!$A$1:$H$1,0)),100%,IF(T8&gt;INDEX([7]Standard!$A$1:$H$20,12,MATCH(Banks!$H8,[7]Standard!$A$1:$H$1,0)+1),20%,60%))*INDEX([7]Standard!$A$1:$H$20,12,2)</f>
        <v>5</v>
      </c>
      <c r="X8" s="126">
        <f>IF(U8&gt;INDEX([7]Standard!$A$1:$H$20,13,MATCH(Banks!$H8,[7]Standard!$A$1:$H$1,0)),100%,IF(U8&lt;INDEX([7]Standard!$A$1:$H$20,13,MATCH(Banks!$H8,[7]Standard!$A$1:$H$1,0)+1),20%,60%))*INDEX([7]Standard!$A$1:$H$20,13,2)</f>
        <v>5</v>
      </c>
      <c r="Y8" s="128">
        <f>VLOOKUP(B8,'[7]Financial Data'!$A$42:$O$59,10,0)</f>
        <v>0.16619999999999999</v>
      </c>
      <c r="Z8" s="126">
        <f>IF(Y8&gt;INDEX([7]Standard!$A$1:$H$20,15,MATCH(Banks!$H8,[7]Standard!$A$1:$H$1,0)),100%,IF(Y8&lt;INDEX([7]Standard!$A$1:$H$20,15,MATCH(Banks!$H8,[7]Standard!$A$1:$H$1,0)+1),20%,60%))*INDEX([7]Standard!$A$1:$H$20,15,2)</f>
        <v>10</v>
      </c>
      <c r="AA8" s="92">
        <f>VLOOKUP(B8,'[7]Financial Data'!$A$42:$O$59,11,0)</f>
        <v>0.90650500313850013</v>
      </c>
      <c r="AB8" s="126">
        <f>IF(AA8&lt;INDEX([7]Standard!$A$1:$H$20,17,MATCH(Banks!$H8,[7]Standard!$A$1:$H$1,0)),100%,IF(AA8&gt;INDEX([7]Standard!$A$1:$H$20,17,MATCH(Banks!$H8,[7]Standard!$A$1:$H$1,0)+1),20%,60%))*INDEX([7]Standard!$A$1:$H$20,17,2)</f>
        <v>3</v>
      </c>
      <c r="AC8" s="129" t="e">
        <f t="shared" si="5"/>
        <v>#DIV/0!</v>
      </c>
      <c r="AD8" s="93" t="e">
        <f t="shared" si="3"/>
        <v>#DIV/0!</v>
      </c>
      <c r="AE8" s="130" t="e">
        <f t="shared" si="4"/>
        <v>#DIV/0!</v>
      </c>
      <c r="AG8" s="99">
        <v>60</v>
      </c>
      <c r="AH8" s="100">
        <v>64.998999999999995</v>
      </c>
      <c r="AI8" s="101" t="s">
        <v>73</v>
      </c>
      <c r="AJ8" s="104" t="s">
        <v>689</v>
      </c>
      <c r="AK8" s="132"/>
    </row>
    <row r="9" spans="1:37" s="88" customFormat="1" ht="18" customHeight="1" x14ac:dyDescent="0.25">
      <c r="A9" s="87">
        <v>8</v>
      </c>
      <c r="B9" s="124" t="s">
        <v>692</v>
      </c>
      <c r="C9" s="88" t="str">
        <f>VLOOKUP(B9,[7]Sheet2!$A:$H,2,FALSE)</f>
        <v>LienViet Post Bank</v>
      </c>
      <c r="D9" s="87" t="str">
        <f>VLOOKUP(B9,[7]Sheet2!$A:$H,3,FALSE)</f>
        <v>UPCOM</v>
      </c>
      <c r="E9" s="89">
        <f>VLOOKUP(B9,'[7]Financial Data'!$A$1:$T$19,19,FALSE)</f>
        <v>8000</v>
      </c>
      <c r="F9" s="89">
        <f>VLOOKUP(B9,'[7]Financial Data'!$A$1:$T$19,20,FALSE)</f>
        <v>888.14409499999999</v>
      </c>
      <c r="G9" s="90">
        <f t="shared" si="2"/>
        <v>7105.1527599999999</v>
      </c>
      <c r="H9" s="88" t="str">
        <f t="shared" si="0"/>
        <v>Small</v>
      </c>
      <c r="I9" s="125">
        <f>VLOOKUP(B9,'[7]Financial Data'!$A$42:$O$59,2,0)</f>
        <v>3.5015378523394612E-2</v>
      </c>
      <c r="J9" s="125">
        <f>VLOOKUP(B9,'[7]Financial Data'!$A$42:$O$59,3,0)</f>
        <v>8.2507430900240798E-3</v>
      </c>
      <c r="K9" s="125">
        <f>VLOOKUP(B9,'[7]Financial Data'!$A$42:$O$59,4,0)</f>
        <v>0.14162094844254797</v>
      </c>
      <c r="L9" s="126">
        <f>IF(I9&gt;INDEX([7]Standard!$A$1:$H$20,4,MATCH(Banks!$H9,[7]Standard!$A$1:$H$1,0)),100%,IF(I9&lt;INDEX([7]Standard!$A$1:$H$20,4,MATCH(Banks!$H9,[7]Standard!$A$1:$H$1,0)+1),20%,60%))*INDEX([7]Standard!$A$1:$H$20,4,2)</f>
        <v>15</v>
      </c>
      <c r="M9" s="126">
        <f>IF(J9&gt;INDEX([7]Standard!$A$1:$H$20,5,MATCH(Banks!$H9,[7]Standard!$A$1:$H$1,0)),100%,IF(J9&lt;INDEX([7]Standard!$A$1:$H$20,5,MATCH(Banks!$H9,[7]Standard!$A$1:$H$1,0)+1),20%,60%))*INDEX([7]Standard!$A$1:$H$20,5,2)</f>
        <v>10</v>
      </c>
      <c r="N9" s="126">
        <f>IF(K9&gt;INDEX([7]Standard!$A$1:$H$20,6,MATCH(Banks!$H9,[7]Standard!$A$1:$H$1,0)),100%,IF(K9&lt;INDEX([7]Standard!$A$1:$H$20,6,MATCH(Banks!$H9,[7]Standard!$A$1:$H$1,0)+1),20%,60%))*INDEX([7]Standard!$A$1:$H$20,6,2)</f>
        <v>15</v>
      </c>
      <c r="O9" s="91">
        <f>VLOOKUP(B9,'[7]Financial Data'!$A$42:$O$59,5,0)</f>
        <v>1.6907443622131056E-2</v>
      </c>
      <c r="P9" s="125">
        <f>VLOOKUP(B9,'[7]Financial Data'!$A$42:$O$59,6,0)</f>
        <v>1.3627701163894846E-2</v>
      </c>
      <c r="Q9" s="126">
        <f>IF(O9&lt;INDEX([7]Standard!$A$1:$H$20,8,MATCH(Banks!$H9,[7]Standard!$A$1:$H$1,0)),100%,IF(O9&gt;INDEX([7]Standard!$A$1:$H$20,8,MATCH(Banks!$H9,[7]Standard!$A$1:$H$1,0)+1),20%,60%))*INDEX([7]Standard!$A$1:$H$20,8,2)</f>
        <v>10</v>
      </c>
      <c r="R9" s="126">
        <f>IF(P9&gt;INDEX([7]Standard!$A$1:$H$20,9,MATCH(Banks!$H9,[7]Standard!$A$1:$H$1,0)),100%,IF(P9&lt;INDEX([7]Standard!$A$1:$H$20,9,MATCH(Banks!$H9,[7]Standard!$A$1:$H$1,0)+1),20%,60%))*INDEX([7]Standard!$A$1:$H$20,9,2)</f>
        <v>10</v>
      </c>
      <c r="S9" s="127">
        <f>VLOOKUP(B9,'[7]Financial Data'!$A$42:$O$59,7,0)</f>
        <v>0.36645260544918529</v>
      </c>
      <c r="T9" s="128">
        <f>VLOOKUP(B9,'[7]Financial Data'!$A$42:$O$59,8,0)</f>
        <v>0.93296725166228778</v>
      </c>
      <c r="U9" s="128">
        <f>VLOOKUP(B9,'[7]Financial Data'!$A$42:$O$59,9,0)</f>
        <v>5.825934073143986E-2</v>
      </c>
      <c r="V9" s="126">
        <f>IF(S9&gt;INDEX([7]Standard!$A$1:$H$20,11,MATCH(Banks!$H9,[7]Standard!$A$1:$H$1,0)),100%,IF(S9&lt;INDEX([7]Standard!$A$1:$H$20,11,MATCH(Banks!$H9,[7]Standard!$A$1:$H$1,0)+1),20%,60%))*INDEX([7]Standard!$A$1:$H$20,11,2)</f>
        <v>5</v>
      </c>
      <c r="W9" s="126">
        <f>IF(T9&lt;INDEX([7]Standard!$A$1:$H$20,12,MATCH(Banks!$H9,[7]Standard!$A$1:$H$1,0)),100%,IF(T9&gt;INDEX([7]Standard!$A$1:$H$20,12,MATCH(Banks!$H9,[7]Standard!$A$1:$H$1,0)+1),20%,60%))*INDEX([7]Standard!$A$1:$H$20,12,2)</f>
        <v>3</v>
      </c>
      <c r="X9" s="126">
        <f>IF(U9&gt;INDEX([7]Standard!$A$1:$H$20,13,MATCH(Banks!$H9,[7]Standard!$A$1:$H$1,0)),100%,IF(U9&lt;INDEX([7]Standard!$A$1:$H$20,13,MATCH(Banks!$H9,[7]Standard!$A$1:$H$1,0)+1),20%,60%))*INDEX([7]Standard!$A$1:$H$20,13,2)</f>
        <v>3</v>
      </c>
      <c r="Y9" s="128">
        <f>VLOOKUP(B9,'[7]Financial Data'!$A$42:$O$59,10,0)</f>
        <v>0.1085</v>
      </c>
      <c r="Z9" s="126">
        <f>IF(Y9&gt;INDEX([7]Standard!$A$1:$H$20,15,MATCH(Banks!$H9,[7]Standard!$A$1:$H$1,0)),100%,IF(Y9&lt;INDEX([7]Standard!$A$1:$H$20,15,MATCH(Banks!$H9,[7]Standard!$A$1:$H$1,0)+1),20%,60%))*INDEX([7]Standard!$A$1:$H$20,15,2)</f>
        <v>6</v>
      </c>
      <c r="AA9" s="92">
        <f>VLOOKUP(B9,'[7]Financial Data'!$A$42:$O$59,11,0)</f>
        <v>0.85102838295259031</v>
      </c>
      <c r="AB9" s="126">
        <f>IF(AA9&lt;INDEX([7]Standard!$A$1:$H$20,17,MATCH(Banks!$H9,[7]Standard!$A$1:$H$1,0)),100%,IF(AA9&gt;INDEX([7]Standard!$A$1:$H$20,17,MATCH(Banks!$H9,[7]Standard!$A$1:$H$1,0)+1),20%,60%))*INDEX([7]Standard!$A$1:$H$20,17,2)</f>
        <v>3</v>
      </c>
      <c r="AC9" s="129">
        <f t="shared" si="5"/>
        <v>80</v>
      </c>
      <c r="AD9" s="93" t="str">
        <f t="shared" si="3"/>
        <v>AA</v>
      </c>
      <c r="AE9" s="130">
        <f t="shared" si="4"/>
        <v>0.5</v>
      </c>
      <c r="AG9" s="96">
        <v>56</v>
      </c>
      <c r="AH9" s="97">
        <v>59.999000000000002</v>
      </c>
      <c r="AI9" s="98" t="s">
        <v>75</v>
      </c>
      <c r="AJ9" s="98" t="s">
        <v>693</v>
      </c>
      <c r="AK9" s="132"/>
    </row>
    <row r="10" spans="1:37" s="88" customFormat="1" ht="18" customHeight="1" x14ac:dyDescent="0.25">
      <c r="A10" s="87">
        <v>9</v>
      </c>
      <c r="B10" s="124" t="s">
        <v>326</v>
      </c>
      <c r="C10" s="88" t="str">
        <f>VLOOKUP(B10,[7]Sheet2!$A:$H,2,FALSE)</f>
        <v>MBBank</v>
      </c>
      <c r="D10" s="87" t="str">
        <f>VLOOKUP(B10,[7]Sheet2!$A:$H,3,FALSE)</f>
        <v>HOSE</v>
      </c>
      <c r="E10" s="89">
        <f>VLOOKUP(B10,'[7]Financial Data'!$A$1:$T$19,19,FALSE)</f>
        <v>23249.999999999993</v>
      </c>
      <c r="F10" s="89">
        <f>VLOOKUP(B10,'[7]Financial Data'!$A$1:$T$19,20,FALSE)</f>
        <v>2325.6792999999998</v>
      </c>
      <c r="G10" s="90">
        <f t="shared" si="2"/>
        <v>54072.043724999981</v>
      </c>
      <c r="H10" s="88" t="str">
        <f t="shared" si="0"/>
        <v>Large</v>
      </c>
      <c r="I10" s="125">
        <f>VLOOKUP(B10,'[7]Financial Data'!$A$42:$O$59,2,0)</f>
        <v>4.7383576448582439E-2</v>
      </c>
      <c r="J10" s="125">
        <f>VLOOKUP(B10,'[7]Financial Data'!$A$42:$O$59,3,0)</f>
        <v>1.8947826244595411E-2</v>
      </c>
      <c r="K10" s="125">
        <f>VLOOKUP(B10,'[7]Financial Data'!$A$42:$O$59,4,0)</f>
        <v>0.19984213027794784</v>
      </c>
      <c r="L10" s="126">
        <f>IF(I10&gt;INDEX([7]Standard!$A$1:$H$20,4,MATCH(Banks!$H10,[7]Standard!$A$1:$H$1,0)),100%,IF(I10&lt;INDEX([7]Standard!$A$1:$H$20,4,MATCH(Banks!$H10,[7]Standard!$A$1:$H$1,0)+1),20%,60%))*INDEX([7]Standard!$A$1:$H$20,4,2)</f>
        <v>15</v>
      </c>
      <c r="M10" s="126">
        <f>IF(J10&gt;INDEX([7]Standard!$A$1:$H$20,5,MATCH(Banks!$H10,[7]Standard!$A$1:$H$1,0)),100%,IF(J10&lt;INDEX([7]Standard!$A$1:$H$20,5,MATCH(Banks!$H10,[7]Standard!$A$1:$H$1,0)+1),20%,60%))*INDEX([7]Standard!$A$1:$H$20,5,2)</f>
        <v>10</v>
      </c>
      <c r="N10" s="126">
        <f>IF(K10&gt;INDEX([7]Standard!$A$1:$H$20,6,MATCH(Banks!$H10,[7]Standard!$A$1:$H$1,0)),100%,IF(K10&lt;INDEX([7]Standard!$A$1:$H$20,6,MATCH(Banks!$H10,[7]Standard!$A$1:$H$1,0)+1),20%,60%))*INDEX([7]Standard!$A$1:$H$20,6,2)</f>
        <v>15</v>
      </c>
      <c r="O10" s="91">
        <f>VLOOKUP(B10,'[7]Financial Data'!$A$42:$O$59,5,0)</f>
        <v>1.5663055565318607E-2</v>
      </c>
      <c r="P10" s="125">
        <f>VLOOKUP(B10,'[7]Financial Data'!$A$42:$O$59,6,0)</f>
        <v>1.6091358946087566E-2</v>
      </c>
      <c r="Q10" s="126">
        <f>IF(O10&lt;INDEX([7]Standard!$A$1:$H$20,8,MATCH(Banks!$H10,[7]Standard!$A$1:$H$1,0)),100%,IF(O10&gt;INDEX([7]Standard!$A$1:$H$20,8,MATCH(Banks!$H10,[7]Standard!$A$1:$H$1,0)+1),20%,60%))*INDEX([7]Standard!$A$1:$H$20,8,2)</f>
        <v>6</v>
      </c>
      <c r="R10" s="126">
        <f>IF(P10&gt;INDEX([7]Standard!$A$1:$H$20,9,MATCH(Banks!$H10,[7]Standard!$A$1:$H$1,0)),100%,IF(P10&lt;INDEX([7]Standard!$A$1:$H$20,9,MATCH(Banks!$H10,[7]Standard!$A$1:$H$1,0)+1),20%,60%))*INDEX([7]Standard!$A$1:$H$20,9,2)</f>
        <v>10</v>
      </c>
      <c r="S10" s="127">
        <f>VLOOKUP(B10,'[7]Financial Data'!$A$42:$O$59,7,0)</f>
        <v>0.38361901670409759</v>
      </c>
      <c r="T10" s="128">
        <f>VLOOKUP(B10,'[7]Financial Data'!$A$42:$O$59,8,0)</f>
        <v>0.87030766125826176</v>
      </c>
      <c r="U10" s="128">
        <f>VLOOKUP(B10,'[7]Financial Data'!$A$42:$O$59,9,0)</f>
        <v>9.4813972500403548E-2</v>
      </c>
      <c r="V10" s="126">
        <f>IF(S10&gt;INDEX([7]Standard!$A$1:$H$20,11,MATCH(Banks!$H10,[7]Standard!$A$1:$H$1,0)),100%,IF(S10&lt;INDEX([7]Standard!$A$1:$H$20,11,MATCH(Banks!$H10,[7]Standard!$A$1:$H$1,0)+1),20%,60%))*INDEX([7]Standard!$A$1:$H$20,11,2)</f>
        <v>5</v>
      </c>
      <c r="W10" s="126">
        <f>IF(T10&lt;INDEX([7]Standard!$A$1:$H$20,12,MATCH(Banks!$H10,[7]Standard!$A$1:$H$1,0)),100%,IF(T10&gt;INDEX([7]Standard!$A$1:$H$20,12,MATCH(Banks!$H10,[7]Standard!$A$1:$H$1,0)+1),20%,60%))*INDEX([7]Standard!$A$1:$H$20,12,2)</f>
        <v>5</v>
      </c>
      <c r="X10" s="126">
        <f>IF(U10&gt;INDEX([7]Standard!$A$1:$H$20,13,MATCH(Banks!$H10,[7]Standard!$A$1:$H$1,0)),100%,IF(U10&lt;INDEX([7]Standard!$A$1:$H$20,13,MATCH(Banks!$H10,[7]Standard!$A$1:$H$1,0)+1),20%,60%))*INDEX([7]Standard!$A$1:$H$20,13,2)</f>
        <v>5</v>
      </c>
      <c r="Y10" s="128">
        <f>VLOOKUP(B10,'[7]Financial Data'!$A$42:$O$59,10,0)</f>
        <v>0.1</v>
      </c>
      <c r="Z10" s="126">
        <f>IF(Y10&gt;INDEX([7]Standard!$A$1:$H$20,15,MATCH(Banks!$H10,[7]Standard!$A$1:$H$1,0)),100%,IF(Y10&lt;INDEX([7]Standard!$A$1:$H$20,15,MATCH(Banks!$H10,[7]Standard!$A$1:$H$1,0)+1),20%,60%))*INDEX([7]Standard!$A$1:$H$20,15,2)</f>
        <v>6</v>
      </c>
      <c r="AA10" s="92">
        <f>VLOOKUP(B10,'[7]Financial Data'!$A$42:$O$59,11,0)</f>
        <v>0.65178524450882569</v>
      </c>
      <c r="AB10" s="126">
        <f>IF(AA10&lt;INDEX([7]Standard!$A$1:$H$20,17,MATCH(Banks!$H10,[7]Standard!$A$1:$H$1,0)),100%,IF(AA10&gt;INDEX([7]Standard!$A$1:$H$20,17,MATCH(Banks!$H10,[7]Standard!$A$1:$H$1,0)+1),20%,60%))*INDEX([7]Standard!$A$1:$H$20,17,2)</f>
        <v>15</v>
      </c>
      <c r="AC10" s="129">
        <f t="shared" si="5"/>
        <v>92</v>
      </c>
      <c r="AD10" s="93" t="str">
        <f t="shared" si="3"/>
        <v>AAA</v>
      </c>
      <c r="AE10" s="130">
        <f t="shared" si="4"/>
        <v>0.5</v>
      </c>
      <c r="AG10" s="96">
        <v>45</v>
      </c>
      <c r="AH10" s="97">
        <v>52.999000000000002</v>
      </c>
      <c r="AI10" s="98" t="s">
        <v>78</v>
      </c>
      <c r="AJ10" s="98" t="s">
        <v>695</v>
      </c>
      <c r="AK10" s="132"/>
    </row>
    <row r="11" spans="1:37" s="88" customFormat="1" ht="18" customHeight="1" thickBot="1" x14ac:dyDescent="0.3">
      <c r="A11" s="87">
        <v>10</v>
      </c>
      <c r="B11" s="124" t="s">
        <v>366</v>
      </c>
      <c r="C11" s="88" t="str">
        <f>VLOOKUP(B11,[7]Sheet2!$A:$H,2,FALSE)</f>
        <v>Ngân hàng Quốc Dân</v>
      </c>
      <c r="D11" s="87" t="str">
        <f>VLOOKUP(B11,[7]Sheet2!$A:$H,3,FALSE)</f>
        <v>HNX</v>
      </c>
      <c r="E11" s="89">
        <f>VLOOKUP(B11,'[7]Financial Data'!$A$1:$T$19,19,FALSE)</f>
        <v>9000</v>
      </c>
      <c r="F11" s="89">
        <f>VLOOKUP(B11,'[7]Financial Data'!$A$1:$T$19,20,FALSE)</f>
        <v>406.80358699999999</v>
      </c>
      <c r="G11" s="90">
        <f t="shared" si="2"/>
        <v>3661.2322829999998</v>
      </c>
      <c r="H11" s="88" t="str">
        <f t="shared" si="0"/>
        <v>Small</v>
      </c>
      <c r="I11" s="125">
        <f>VLOOKUP(B11,'[7]Financial Data'!$A$42:$O$59,2,0)</f>
        <v>1.7338421790650729E-2</v>
      </c>
      <c r="J11" s="125">
        <f>VLOOKUP(B11,'[7]Financial Data'!$A$42:$O$59,3,0)</f>
        <v>6.2809176103510538E-4</v>
      </c>
      <c r="K11" s="125">
        <f>VLOOKUP(B11,'[7]Financial Data'!$A$42:$O$59,4,0)</f>
        <v>1.0382871449473606E-2</v>
      </c>
      <c r="L11" s="126">
        <f>IF(I11&gt;INDEX([7]Standard!$A$1:$H$20,4,MATCH(Banks!$H11,[7]Standard!$A$1:$H$1,0)),100%,IF(I11&lt;INDEX([7]Standard!$A$1:$H$20,4,MATCH(Banks!$H11,[7]Standard!$A$1:$H$1,0)+1),20%,60%))*INDEX([7]Standard!$A$1:$H$20,4,2)</f>
        <v>3</v>
      </c>
      <c r="M11" s="126">
        <f>IF(J11&gt;INDEX([7]Standard!$A$1:$H$20,5,MATCH(Banks!$H11,[7]Standard!$A$1:$H$1,0)),100%,IF(J11&lt;INDEX([7]Standard!$A$1:$H$20,5,MATCH(Banks!$H11,[7]Standard!$A$1:$H$1,0)+1),20%,60%))*INDEX([7]Standard!$A$1:$H$20,5,2)</f>
        <v>2</v>
      </c>
      <c r="N11" s="126">
        <f>IF(K11&gt;INDEX([7]Standard!$A$1:$H$20,6,MATCH(Banks!$H11,[7]Standard!$A$1:$H$1,0)),100%,IF(K11&lt;INDEX([7]Standard!$A$1:$H$20,6,MATCH(Banks!$H11,[7]Standard!$A$1:$H$1,0)+1),20%,60%))*INDEX([7]Standard!$A$1:$H$20,6,2)</f>
        <v>3</v>
      </c>
      <c r="O11" s="91">
        <f>VLOOKUP(B11,'[7]Financial Data'!$A$42:$O$59,5,0)</f>
        <v>2.6004618502052705E-2</v>
      </c>
      <c r="P11" s="125">
        <f>VLOOKUP(B11,'[7]Financial Data'!$A$42:$O$59,6,0)</f>
        <v>1.113695275319526E-2</v>
      </c>
      <c r="Q11" s="126">
        <f>IF(O11&lt;INDEX([7]Standard!$A$1:$H$20,8,MATCH(Banks!$H11,[7]Standard!$A$1:$H$1,0)),100%,IF(O11&gt;INDEX([7]Standard!$A$1:$H$20,8,MATCH(Banks!$H11,[7]Standard!$A$1:$H$1,0)+1),20%,60%))*INDEX([7]Standard!$A$1:$H$20,8,2)</f>
        <v>6</v>
      </c>
      <c r="R11" s="126">
        <f>IF(P11&gt;INDEX([7]Standard!$A$1:$H$20,9,MATCH(Banks!$H11,[7]Standard!$A$1:$H$1,0)),100%,IF(P11&lt;INDEX([7]Standard!$A$1:$H$20,9,MATCH(Banks!$H11,[7]Standard!$A$1:$H$1,0)+1),20%,60%))*INDEX([7]Standard!$A$1:$H$20,9,2)</f>
        <v>6</v>
      </c>
      <c r="S11" s="127">
        <f>VLOOKUP(B11,'[7]Financial Data'!$A$42:$O$59,7,0)</f>
        <v>0.20155037803973708</v>
      </c>
      <c r="T11" s="128">
        <f>VLOOKUP(B11,'[7]Financial Data'!$A$42:$O$59,8,0)</f>
        <v>0.63794431568809096</v>
      </c>
      <c r="U11" s="128">
        <f>VLOOKUP(B11,'[7]Financial Data'!$A$42:$O$59,9,0)</f>
        <v>6.0493069194933406E-2</v>
      </c>
      <c r="V11" s="126">
        <f>IF(S11&gt;INDEX([7]Standard!$A$1:$H$20,11,MATCH(Banks!$H11,[7]Standard!$A$1:$H$1,0)),100%,IF(S11&lt;INDEX([7]Standard!$A$1:$H$20,11,MATCH(Banks!$H11,[7]Standard!$A$1:$H$1,0)+1),20%,60%))*INDEX([7]Standard!$A$1:$H$20,11,2)</f>
        <v>3</v>
      </c>
      <c r="W11" s="126">
        <f>IF(T11&lt;INDEX([7]Standard!$A$1:$H$20,12,MATCH(Banks!$H11,[7]Standard!$A$1:$H$1,0)),100%,IF(T11&gt;INDEX([7]Standard!$A$1:$H$20,12,MATCH(Banks!$H11,[7]Standard!$A$1:$H$1,0)+1),20%,60%))*INDEX([7]Standard!$A$1:$H$20,12,2)</f>
        <v>5</v>
      </c>
      <c r="X11" s="126">
        <f>IF(U11&gt;INDEX([7]Standard!$A$1:$H$20,13,MATCH(Banks!$H11,[7]Standard!$A$1:$H$1,0)),100%,IF(U11&lt;INDEX([7]Standard!$A$1:$H$20,13,MATCH(Banks!$H11,[7]Standard!$A$1:$H$1,0)+1),20%,60%))*INDEX([7]Standard!$A$1:$H$20,13,2)</f>
        <v>3</v>
      </c>
      <c r="Y11" s="128">
        <f>VLOOKUP(B11,'[7]Financial Data'!$A$42:$O$59,10,0)</f>
        <v>9.4100000000000003E-2</v>
      </c>
      <c r="Z11" s="126">
        <f>IF(Y11&gt;INDEX([7]Standard!$A$1:$H$20,15,MATCH(Banks!$H11,[7]Standard!$A$1:$H$1,0)),100%,IF(Y11&lt;INDEX([7]Standard!$A$1:$H$20,15,MATCH(Banks!$H11,[7]Standard!$A$1:$H$1,0)+1),20%,60%))*INDEX([7]Standard!$A$1:$H$20,15,2)</f>
        <v>6</v>
      </c>
      <c r="AA11" s="92">
        <f>VLOOKUP(B11,'[7]Financial Data'!$A$42:$O$59,11,0)</f>
        <v>0.95811450222282557</v>
      </c>
      <c r="AB11" s="126">
        <f>IF(AA11&lt;INDEX([7]Standard!$A$1:$H$20,17,MATCH(Banks!$H11,[7]Standard!$A$1:$H$1,0)),100%,IF(AA11&gt;INDEX([7]Standard!$A$1:$H$20,17,MATCH(Banks!$H11,[7]Standard!$A$1:$H$1,0)+1),20%,60%))*INDEX([7]Standard!$A$1:$H$20,17,2)</f>
        <v>3</v>
      </c>
      <c r="AC11" s="129">
        <f t="shared" si="5"/>
        <v>40</v>
      </c>
      <c r="AD11" s="93" t="str">
        <f t="shared" si="3"/>
        <v>D</v>
      </c>
      <c r="AE11" s="130">
        <f t="shared" si="4"/>
        <v>0</v>
      </c>
      <c r="AG11" s="50">
        <v>20</v>
      </c>
      <c r="AH11" s="51">
        <v>44.999000000000002</v>
      </c>
      <c r="AI11" s="52" t="s">
        <v>80</v>
      </c>
      <c r="AJ11" s="52" t="s">
        <v>696</v>
      </c>
      <c r="AK11" s="131"/>
    </row>
    <row r="12" spans="1:37" s="88" customFormat="1" ht="18" customHeight="1" thickBot="1" x14ac:dyDescent="0.3">
      <c r="A12" s="87">
        <v>11</v>
      </c>
      <c r="B12" s="124" t="s">
        <v>477</v>
      </c>
      <c r="C12" s="88" t="str">
        <f>VLOOKUP(B12,[7]Sheet2!$A:$H,2,FALSE)</f>
        <v>SHB</v>
      </c>
      <c r="D12" s="87" t="str">
        <f>VLOOKUP(B12,[7]Sheet2!$A:$H,3,FALSE)</f>
        <v>HNX</v>
      </c>
      <c r="E12" s="89">
        <f>VLOOKUP(B12,'[7]Financial Data'!$A$1:$T$19,19,FALSE)</f>
        <v>6700.0000000000009</v>
      </c>
      <c r="F12" s="89">
        <f>VLOOKUP(B12,'[7]Financial Data'!$A$1:$T$19,20,FALSE)</f>
        <v>1203.1199240000001</v>
      </c>
      <c r="G12" s="90">
        <f t="shared" si="2"/>
        <v>8060.9034908000012</v>
      </c>
      <c r="H12" s="88" t="str">
        <f t="shared" si="0"/>
        <v>Small</v>
      </c>
      <c r="I12" s="125">
        <f>VLOOKUP(B12,'[7]Financial Data'!$A$42:$O$59,2,0)</f>
        <v>2.4187280411230836E-2</v>
      </c>
      <c r="J12" s="125">
        <f>VLOOKUP(B12,'[7]Financial Data'!$A$42:$O$59,3,0)</f>
        <v>6.4431182696897517E-3</v>
      </c>
      <c r="K12" s="125">
        <f>VLOOKUP(B12,'[7]Financial Data'!$A$42:$O$59,4,0)</f>
        <v>0.126449184637415</v>
      </c>
      <c r="L12" s="126">
        <f>IF(I12&gt;INDEX([7]Standard!$A$1:$H$20,4,MATCH(Banks!$H12,[7]Standard!$A$1:$H$1,0)),100%,IF(I12&lt;INDEX([7]Standard!$A$1:$H$20,4,MATCH(Banks!$H12,[7]Standard!$A$1:$H$1,0)+1),20%,60%))*INDEX([7]Standard!$A$1:$H$20,4,2)</f>
        <v>3</v>
      </c>
      <c r="M12" s="126">
        <f>IF(J12&gt;INDEX([7]Standard!$A$1:$H$20,5,MATCH(Banks!$H12,[7]Standard!$A$1:$H$1,0)),100%,IF(J12&lt;INDEX([7]Standard!$A$1:$H$20,5,MATCH(Banks!$H12,[7]Standard!$A$1:$H$1,0)+1),20%,60%))*INDEX([7]Standard!$A$1:$H$20,5,2)</f>
        <v>10</v>
      </c>
      <c r="N12" s="126">
        <f>IF(K12&gt;INDEX([7]Standard!$A$1:$H$20,6,MATCH(Banks!$H12,[7]Standard!$A$1:$H$1,0)),100%,IF(K12&lt;INDEX([7]Standard!$A$1:$H$20,6,MATCH(Banks!$H12,[7]Standard!$A$1:$H$1,0)+1),20%,60%))*INDEX([7]Standard!$A$1:$H$20,6,2)</f>
        <v>15</v>
      </c>
      <c r="O12" s="91">
        <f>VLOOKUP(B12,'[7]Financial Data'!$A$42:$O$59,5,0)</f>
        <v>2.8968304566636734E-2</v>
      </c>
      <c r="P12" s="125">
        <f>VLOOKUP(B12,'[7]Financial Data'!$A$42:$O$59,6,0)</f>
        <v>1.3210540074162226E-2</v>
      </c>
      <c r="Q12" s="126">
        <f>IF(O12&lt;INDEX([7]Standard!$A$1:$H$20,8,MATCH(Banks!$H12,[7]Standard!$A$1:$H$1,0)),100%,IF(O12&gt;INDEX([7]Standard!$A$1:$H$20,8,MATCH(Banks!$H12,[7]Standard!$A$1:$H$1,0)+1),20%,60%))*INDEX([7]Standard!$A$1:$H$20,8,2)</f>
        <v>6</v>
      </c>
      <c r="R12" s="126">
        <f>IF(P12&gt;INDEX([7]Standard!$A$1:$H$20,9,MATCH(Banks!$H12,[7]Standard!$A$1:$H$1,0)),100%,IF(P12&lt;INDEX([7]Standard!$A$1:$H$20,9,MATCH(Banks!$H12,[7]Standard!$A$1:$H$1,0)+1),20%,60%))*INDEX([7]Standard!$A$1:$H$20,9,2)</f>
        <v>10</v>
      </c>
      <c r="S12" s="127">
        <f>VLOOKUP(B12,'[7]Financial Data'!$A$42:$O$59,7,0)</f>
        <v>0.16078175036767409</v>
      </c>
      <c r="T12" s="128">
        <f>VLOOKUP(B12,'[7]Financial Data'!$A$42:$O$59,8,0)</f>
        <v>1.013170181126982</v>
      </c>
      <c r="U12" s="128">
        <f>VLOOKUP(B12,'[7]Financial Data'!$A$42:$O$59,9,0)</f>
        <v>5.0954209694313038E-2</v>
      </c>
      <c r="V12" s="126">
        <f>IF(S12&gt;INDEX([7]Standard!$A$1:$H$20,11,MATCH(Banks!$H12,[7]Standard!$A$1:$H$1,0)),100%,IF(S12&lt;INDEX([7]Standard!$A$1:$H$20,11,MATCH(Banks!$H12,[7]Standard!$A$1:$H$1,0)+1),20%,60%))*INDEX([7]Standard!$A$1:$H$20,11,2)</f>
        <v>3</v>
      </c>
      <c r="W12" s="126">
        <f>IF(T12&lt;INDEX([7]Standard!$A$1:$H$20,12,MATCH(Banks!$H12,[7]Standard!$A$1:$H$1,0)),100%,IF(T12&gt;INDEX([7]Standard!$A$1:$H$20,12,MATCH(Banks!$H12,[7]Standard!$A$1:$H$1,0)+1),20%,60%))*INDEX([7]Standard!$A$1:$H$20,12,2)</f>
        <v>1</v>
      </c>
      <c r="X12" s="126">
        <f>IF(U12&gt;INDEX([7]Standard!$A$1:$H$20,13,MATCH(Banks!$H12,[7]Standard!$A$1:$H$1,0)),100%,IF(U12&lt;INDEX([7]Standard!$A$1:$H$20,13,MATCH(Banks!$H12,[7]Standard!$A$1:$H$1,0)+1),20%,60%))*INDEX([7]Standard!$A$1:$H$20,13,2)</f>
        <v>3</v>
      </c>
      <c r="Y12" s="128">
        <f>VLOOKUP(B12,'[7]Financial Data'!$A$42:$O$59,10,0)</f>
        <v>0.1179</v>
      </c>
      <c r="Z12" s="126">
        <f>IF(Y12&gt;INDEX([7]Standard!$A$1:$H$20,15,MATCH(Banks!$H12,[7]Standard!$A$1:$H$1,0)),100%,IF(Y12&lt;INDEX([7]Standard!$A$1:$H$20,15,MATCH(Banks!$H12,[7]Standard!$A$1:$H$1,0)+1),20%,60%))*INDEX([7]Standard!$A$1:$H$20,15,2)</f>
        <v>10</v>
      </c>
      <c r="AA12" s="92">
        <f>VLOOKUP(B12,'[7]Financial Data'!$A$42:$O$59,11,0)</f>
        <v>0.82557846614188313</v>
      </c>
      <c r="AB12" s="126">
        <f>IF(AA12&lt;INDEX([7]Standard!$A$1:$H$20,17,MATCH(Banks!$H12,[7]Standard!$A$1:$H$1,0)),100%,IF(AA12&gt;INDEX([7]Standard!$A$1:$H$20,17,MATCH(Banks!$H12,[7]Standard!$A$1:$H$1,0)+1),20%,60%))*INDEX([7]Standard!$A$1:$H$20,17,2)</f>
        <v>9</v>
      </c>
      <c r="AC12" s="129">
        <f t="shared" si="5"/>
        <v>70</v>
      </c>
      <c r="AD12" s="93" t="str">
        <f t="shared" si="3"/>
        <v>BBB</v>
      </c>
      <c r="AE12" s="130">
        <f t="shared" si="4"/>
        <v>0.3</v>
      </c>
      <c r="AG12" s="105"/>
      <c r="AH12" s="105"/>
      <c r="AI12" s="105"/>
      <c r="AJ12" s="105"/>
      <c r="AK12" s="132"/>
    </row>
    <row r="13" spans="1:37" s="88" customFormat="1" ht="18" customHeight="1" thickBot="1" x14ac:dyDescent="0.3">
      <c r="A13" s="87">
        <v>12</v>
      </c>
      <c r="B13" s="124" t="s">
        <v>505</v>
      </c>
      <c r="C13" s="88" t="str">
        <f>VLOOKUP(B13,[7]Sheet2!$A:$H,2,FALSE)</f>
        <v>Sacombank</v>
      </c>
      <c r="D13" s="87" t="str">
        <f>VLOOKUP(B13,[7]Sheet2!$A:$H,3,FALSE)</f>
        <v>HOSE</v>
      </c>
      <c r="E13" s="89">
        <f>VLOOKUP(B13,'[7]Financial Data'!$A$1:$T$19,19,FALSE)</f>
        <v>10800.000000000002</v>
      </c>
      <c r="F13" s="89">
        <f>VLOOKUP(B13,'[7]Financial Data'!$A$1:$T$19,20,FALSE)</f>
        <v>1803.6534291999999</v>
      </c>
      <c r="G13" s="90">
        <f t="shared" si="2"/>
        <v>19479.457035359999</v>
      </c>
      <c r="H13" s="88" t="str">
        <f t="shared" si="0"/>
        <v>Medium</v>
      </c>
      <c r="I13" s="125">
        <f>VLOOKUP(B13,'[7]Financial Data'!$A$42:$O$59,2,0)</f>
        <v>2.5220359705728782E-2</v>
      </c>
      <c r="J13" s="125">
        <f>VLOOKUP(B13,'[7]Financial Data'!$A$42:$O$59,3,0)</f>
        <v>6.1800655637144928E-3</v>
      </c>
      <c r="K13" s="125">
        <f>VLOOKUP(B13,'[7]Financial Data'!$A$42:$O$59,4,0)</f>
        <v>0.10607252285334696</v>
      </c>
      <c r="L13" s="126">
        <f>IF(I13&gt;INDEX([7]Standard!$A$1:$H$20,4,MATCH(Banks!$H13,[7]Standard!$A$1:$H$1,0)),100%,IF(I13&lt;INDEX([7]Standard!$A$1:$H$20,4,MATCH(Banks!$H13,[7]Standard!$A$1:$H$1,0)+1),20%,60%))*INDEX([7]Standard!$A$1:$H$20,4,2)</f>
        <v>9</v>
      </c>
      <c r="M13" s="126">
        <f>IF(J13&gt;INDEX([7]Standard!$A$1:$H$20,5,MATCH(Banks!$H13,[7]Standard!$A$1:$H$1,0)),100%,IF(J13&lt;INDEX([7]Standard!$A$1:$H$20,5,MATCH(Banks!$H13,[7]Standard!$A$1:$H$1,0)+1),20%,60%))*INDEX([7]Standard!$A$1:$H$20,5,2)</f>
        <v>10</v>
      </c>
      <c r="N13" s="126">
        <f>IF(K13&gt;INDEX([7]Standard!$A$1:$H$20,6,MATCH(Banks!$H13,[7]Standard!$A$1:$H$1,0)),100%,IF(K13&lt;INDEX([7]Standard!$A$1:$H$20,6,MATCH(Banks!$H13,[7]Standard!$A$1:$H$1,0)+1),20%,60%))*INDEX([7]Standard!$A$1:$H$20,6,2)</f>
        <v>15</v>
      </c>
      <c r="O13" s="91">
        <f>VLOOKUP(B13,'[7]Financial Data'!$A$42:$O$59,5,0)</f>
        <v>2.0284585130070469E-2</v>
      </c>
      <c r="P13" s="125">
        <f>VLOOKUP(B13,'[7]Financial Data'!$A$42:$O$59,6,0)</f>
        <v>1.4309391613504743E-2</v>
      </c>
      <c r="Q13" s="126">
        <f>IF(O13&lt;INDEX([7]Standard!$A$1:$H$20,8,MATCH(Banks!$H13,[7]Standard!$A$1:$H$1,0)),100%,IF(O13&gt;INDEX([7]Standard!$A$1:$H$20,8,MATCH(Banks!$H13,[7]Standard!$A$1:$H$1,0)+1),20%,60%))*INDEX([7]Standard!$A$1:$H$20,8,2)</f>
        <v>2</v>
      </c>
      <c r="R13" s="126">
        <f>IF(P13&gt;INDEX([7]Standard!$A$1:$H$20,9,MATCH(Banks!$H13,[7]Standard!$A$1:$H$1,0)),100%,IF(P13&lt;INDEX([7]Standard!$A$1:$H$20,9,MATCH(Banks!$H13,[7]Standard!$A$1:$H$1,0)+1),20%,60%))*INDEX([7]Standard!$A$1:$H$20,9,2)</f>
        <v>10</v>
      </c>
      <c r="S13" s="127">
        <f>VLOOKUP(B13,'[7]Financial Data'!$A$42:$O$59,7,0)</f>
        <v>0.19949101680649467</v>
      </c>
      <c r="T13" s="128">
        <f>VLOOKUP(B13,'[7]Financial Data'!$A$42:$O$59,8,0)</f>
        <v>0.71707654178521285</v>
      </c>
      <c r="U13" s="128">
        <f>VLOOKUP(B13,'[7]Financial Data'!$A$42:$O$59,9,0)</f>
        <v>5.8262643307342529E-2</v>
      </c>
      <c r="V13" s="126">
        <f>IF(S13&gt;INDEX([7]Standard!$A$1:$H$20,11,MATCH(Banks!$H13,[7]Standard!$A$1:$H$1,0)),100%,IF(S13&lt;INDEX([7]Standard!$A$1:$H$20,11,MATCH(Banks!$H13,[7]Standard!$A$1:$H$1,0)+1),20%,60%))*INDEX([7]Standard!$A$1:$H$20,11,2)</f>
        <v>3</v>
      </c>
      <c r="W13" s="126">
        <f>IF(T13&lt;INDEX([7]Standard!$A$1:$H$20,12,MATCH(Banks!$H13,[7]Standard!$A$1:$H$1,0)),100%,IF(T13&gt;INDEX([7]Standard!$A$1:$H$20,12,MATCH(Banks!$H13,[7]Standard!$A$1:$H$1,0)+1),20%,60%))*INDEX([7]Standard!$A$1:$H$20,12,2)</f>
        <v>5</v>
      </c>
      <c r="X13" s="126">
        <f>IF(U13&gt;INDEX([7]Standard!$A$1:$H$20,13,MATCH(Banks!$H13,[7]Standard!$A$1:$H$1,0)),100%,IF(U13&lt;INDEX([7]Standard!$A$1:$H$20,13,MATCH(Banks!$H13,[7]Standard!$A$1:$H$1,0)+1),20%,60%))*INDEX([7]Standard!$A$1:$H$20,13,2)</f>
        <v>3</v>
      </c>
      <c r="Y13" s="128">
        <f>VLOOKUP(B13,'[7]Financial Data'!$A$42:$O$59,10,0)</f>
        <v>0.1071</v>
      </c>
      <c r="Z13" s="126">
        <f>IF(Y13&gt;INDEX([7]Standard!$A$1:$H$20,15,MATCH(Banks!$H13,[7]Standard!$A$1:$H$1,0)),100%,IF(Y13&lt;INDEX([7]Standard!$A$1:$H$20,15,MATCH(Banks!$H13,[7]Standard!$A$1:$H$1,0)+1),20%,60%))*INDEX([7]Standard!$A$1:$H$20,15,2)</f>
        <v>6</v>
      </c>
      <c r="AA13" s="92">
        <f>VLOOKUP(B13,'[7]Financial Data'!$A$42:$O$59,11,0)</f>
        <v>0.84912493966964664</v>
      </c>
      <c r="AB13" s="126">
        <f>IF(AA13&lt;INDEX([7]Standard!$A$1:$H$20,17,MATCH(Banks!$H13,[7]Standard!$A$1:$H$1,0)),100%,IF(AA13&gt;INDEX([7]Standard!$A$1:$H$20,17,MATCH(Banks!$H13,[7]Standard!$A$1:$H$1,0)+1),20%,60%))*INDEX([7]Standard!$A$1:$H$20,17,2)</f>
        <v>9</v>
      </c>
      <c r="AC13" s="129">
        <f>SUM(L13:N13,Q13:R13,V13:X13,Z13,AB13:AB13)</f>
        <v>72</v>
      </c>
      <c r="AD13" s="93" t="str">
        <f t="shared" si="3"/>
        <v>BBB</v>
      </c>
      <c r="AE13" s="130">
        <f t="shared" si="4"/>
        <v>0.3</v>
      </c>
      <c r="AG13" s="183" t="s">
        <v>53</v>
      </c>
      <c r="AH13" s="184"/>
      <c r="AI13" s="133" t="s">
        <v>82</v>
      </c>
      <c r="AJ13" s="105"/>
      <c r="AK13" s="132"/>
    </row>
    <row r="14" spans="1:37" s="88" customFormat="1" ht="18" customHeight="1" x14ac:dyDescent="0.25">
      <c r="A14" s="87">
        <v>13</v>
      </c>
      <c r="B14" s="124" t="s">
        <v>700</v>
      </c>
      <c r="C14" s="88" t="str">
        <f>VLOOKUP(B14,[7]Sheet2!$A:$H,2,FALSE)</f>
        <v>Techcombank</v>
      </c>
      <c r="D14" s="87" t="str">
        <f>VLOOKUP(B14,[7]Sheet2!$A:$H,3,FALSE)</f>
        <v>HOSE</v>
      </c>
      <c r="E14" s="89">
        <f>VLOOKUP(B14,'[7]Financial Data'!$A$1:$T$19,19,FALSE)</f>
        <v>24750.000000000004</v>
      </c>
      <c r="F14" s="89">
        <f>VLOOKUP(B14,'[7]Financial Data'!$A$1:$T$19,20,FALSE)</f>
        <v>3500.1399620000002</v>
      </c>
      <c r="G14" s="90">
        <f t="shared" si="2"/>
        <v>86628.464059500024</v>
      </c>
      <c r="H14" s="88" t="str">
        <f t="shared" si="0"/>
        <v>Large</v>
      </c>
      <c r="I14" s="125">
        <f>VLOOKUP(B14,'[7]Financial Data'!$A$42:$O$59,2,0)</f>
        <v>3.8962403961200737E-2</v>
      </c>
      <c r="J14" s="125">
        <f>VLOOKUP(B14,'[7]Financial Data'!$A$42:$O$59,3,0)</f>
        <v>2.5499731236291671E-2</v>
      </c>
      <c r="K14" s="125">
        <f>VLOOKUP(B14,'[7]Financial Data'!$A$42:$O$59,4,0)</f>
        <v>0.1590094509020529</v>
      </c>
      <c r="L14" s="126">
        <f>IF(I14&gt;INDEX([7]Standard!$A$1:$H$20,4,MATCH(Banks!$H14,[7]Standard!$A$1:$H$1,0)),100%,IF(I14&lt;INDEX([7]Standard!$A$1:$H$20,4,MATCH(Banks!$H14,[7]Standard!$A$1:$H$1,0)+1),20%,60%))*INDEX([7]Standard!$A$1:$H$20,4,2)</f>
        <v>15</v>
      </c>
      <c r="M14" s="126">
        <f>IF(J14&gt;INDEX([7]Standard!$A$1:$H$20,5,MATCH(Banks!$H14,[7]Standard!$A$1:$H$1,0)),100%,IF(J14&lt;INDEX([7]Standard!$A$1:$H$20,5,MATCH(Banks!$H14,[7]Standard!$A$1:$H$1,0)+1),20%,60%))*INDEX([7]Standard!$A$1:$H$20,5,2)</f>
        <v>10</v>
      </c>
      <c r="N14" s="126">
        <f>IF(K14&gt;INDEX([7]Standard!$A$1:$H$20,6,MATCH(Banks!$H14,[7]Standard!$A$1:$H$1,0)),100%,IF(K14&lt;INDEX([7]Standard!$A$1:$H$20,6,MATCH(Banks!$H14,[7]Standard!$A$1:$H$1,0)+1),20%,60%))*INDEX([7]Standard!$A$1:$H$20,6,2)</f>
        <v>15</v>
      </c>
      <c r="O14" s="91">
        <f>VLOOKUP(B14,'[7]Financial Data'!$A$42:$O$59,5,0)</f>
        <v>1.8294474018634536E-2</v>
      </c>
      <c r="P14" s="125">
        <f>VLOOKUP(B14,'[7]Financial Data'!$A$42:$O$59,6,0)</f>
        <v>1.4101514579937665E-2</v>
      </c>
      <c r="Q14" s="126">
        <f>IF(O14&lt;INDEX([7]Standard!$A$1:$H$20,8,MATCH(Banks!$H14,[7]Standard!$A$1:$H$1,0)),100%,IF(O14&gt;INDEX([7]Standard!$A$1:$H$20,8,MATCH(Banks!$H14,[7]Standard!$A$1:$H$1,0)+1),20%,60%))*INDEX([7]Standard!$A$1:$H$20,8,2)</f>
        <v>6</v>
      </c>
      <c r="R14" s="126">
        <f>IF(P14&gt;INDEX([7]Standard!$A$1:$H$20,9,MATCH(Banks!$H14,[7]Standard!$A$1:$H$1,0)),100%,IF(P14&lt;INDEX([7]Standard!$A$1:$H$20,9,MATCH(Banks!$H14,[7]Standard!$A$1:$H$1,0)+1),20%,60%))*INDEX([7]Standard!$A$1:$H$20,9,2)</f>
        <v>10</v>
      </c>
      <c r="S14" s="127">
        <f>VLOOKUP(B14,'[7]Financial Data'!$A$42:$O$59,7,0)</f>
        <v>0.45068159750839909</v>
      </c>
      <c r="T14" s="128">
        <f>VLOOKUP(B14,'[7]Financial Data'!$A$42:$O$59,8,0)</f>
        <v>0.92594409629858321</v>
      </c>
      <c r="U14" s="128">
        <f>VLOOKUP(B14,'[7]Financial Data'!$A$42:$O$59,9,0)</f>
        <v>0.1603661360480961</v>
      </c>
      <c r="V14" s="126">
        <f>IF(S14&gt;INDEX([7]Standard!$A$1:$H$20,11,MATCH(Banks!$H14,[7]Standard!$A$1:$H$1,0)),100%,IF(S14&lt;INDEX([7]Standard!$A$1:$H$20,11,MATCH(Banks!$H14,[7]Standard!$A$1:$H$1,0)+1),20%,60%))*INDEX([7]Standard!$A$1:$H$20,11,2)</f>
        <v>5</v>
      </c>
      <c r="W14" s="126">
        <f>IF(T14&lt;INDEX([7]Standard!$A$1:$H$20,12,MATCH(Banks!$H14,[7]Standard!$A$1:$H$1,0)),100%,IF(T14&gt;INDEX([7]Standard!$A$1:$H$20,12,MATCH(Banks!$H14,[7]Standard!$A$1:$H$1,0)+1),20%,60%))*INDEX([7]Standard!$A$1:$H$20,12,2)</f>
        <v>3</v>
      </c>
      <c r="X14" s="126">
        <f>IF(U14&gt;INDEX([7]Standard!$A$1:$H$20,13,MATCH(Banks!$H14,[7]Standard!$A$1:$H$1,0)),100%,IF(U14&lt;INDEX([7]Standard!$A$1:$H$20,13,MATCH(Banks!$H14,[7]Standard!$A$1:$H$1,0)+1),20%,60%))*INDEX([7]Standard!$A$1:$H$20,13,2)</f>
        <v>5</v>
      </c>
      <c r="Y14" s="128">
        <f>VLOOKUP(B14,'[7]Financial Data'!$A$42:$O$59,10,0)</f>
        <v>0.14299999999999999</v>
      </c>
      <c r="Z14" s="126">
        <f>IF(Y14&gt;INDEX([7]Standard!$A$1:$H$20,15,MATCH(Banks!$H14,[7]Standard!$A$1:$H$1,0)),100%,IF(Y14&lt;INDEX([7]Standard!$A$1:$H$20,15,MATCH(Banks!$H14,[7]Standard!$A$1:$H$1,0)+1),20%,60%))*INDEX([7]Standard!$A$1:$H$20,15,2)</f>
        <v>10</v>
      </c>
      <c r="AA14" s="92">
        <f>VLOOKUP(B14,'[7]Financial Data'!$A$42:$O$59,11,0)</f>
        <v>0.63623918536180624</v>
      </c>
      <c r="AB14" s="126">
        <f>IF(AA14&lt;INDEX([7]Standard!$A$1:$H$20,17,MATCH(Banks!$H14,[7]Standard!$A$1:$H$1,0)),100%,IF(AA14&gt;INDEX([7]Standard!$A$1:$H$20,17,MATCH(Banks!$H14,[7]Standard!$A$1:$H$1,0)+1),20%,60%))*INDEX([7]Standard!$A$1:$H$20,17,2)</f>
        <v>15</v>
      </c>
      <c r="AC14" s="129">
        <f t="shared" si="5"/>
        <v>94</v>
      </c>
      <c r="AD14" s="93" t="str">
        <f t="shared" si="3"/>
        <v>AAA</v>
      </c>
      <c r="AE14" s="130">
        <f t="shared" si="4"/>
        <v>0.5</v>
      </c>
      <c r="AG14" s="134">
        <v>75</v>
      </c>
      <c r="AH14" s="135">
        <v>100</v>
      </c>
      <c r="AI14" s="136">
        <v>0.5</v>
      </c>
      <c r="AJ14" s="105"/>
      <c r="AK14" s="132"/>
    </row>
    <row r="15" spans="1:37" s="88" customFormat="1" ht="18" customHeight="1" x14ac:dyDescent="0.25">
      <c r="A15" s="87">
        <v>14</v>
      </c>
      <c r="B15" s="124" t="s">
        <v>697</v>
      </c>
      <c r="C15" s="88" t="str">
        <f>VLOOKUP(B15,[7]Sheet2!$A:$H,2,FALSE)</f>
        <v>Ngân hàng Tiên Phong</v>
      </c>
      <c r="D15" s="87" t="str">
        <f>VLOOKUP(B15,[7]Sheet2!$A:$H,3,FALSE)</f>
        <v>HOSE</v>
      </c>
      <c r="E15" s="89">
        <f>VLOOKUP(B15,'[7]Financial Data'!$A$1:$T$19,19,FALSE)</f>
        <v>22550</v>
      </c>
      <c r="F15" s="89">
        <f>VLOOKUP(B15,'[7]Financial Data'!$A$1:$T$19,20,FALSE)</f>
        <v>826.57315000000006</v>
      </c>
      <c r="G15" s="90">
        <f t="shared" si="2"/>
        <v>18639.224532500004</v>
      </c>
      <c r="H15" s="88" t="str">
        <f t="shared" si="0"/>
        <v>Medium</v>
      </c>
      <c r="I15" s="125">
        <f>VLOOKUP(B15,'[7]Financial Data'!$A$42:$O$59,2,0)</f>
        <v>4.0525197672776236E-2</v>
      </c>
      <c r="J15" s="125">
        <f>VLOOKUP(B15,'[7]Financial Data'!$A$42:$O$59,3,0)</f>
        <v>1.5834043607580821E-2</v>
      </c>
      <c r="K15" s="125">
        <f>VLOOKUP(B15,'[7]Financial Data'!$A$42:$O$59,4,0)</f>
        <v>0.20465956980693348</v>
      </c>
      <c r="L15" s="126">
        <f>IF(I15&gt;INDEX([7]Standard!$A$1:$H$20,4,MATCH(Banks!$H15,[7]Standard!$A$1:$H$1,0)),100%,IF(I15&lt;INDEX([7]Standard!$A$1:$H$20,4,MATCH(Banks!$H15,[7]Standard!$A$1:$H$1,0)+1),20%,60%))*INDEX([7]Standard!$A$1:$H$20,4,2)</f>
        <v>15</v>
      </c>
      <c r="M15" s="126">
        <f>IF(J15&gt;INDEX([7]Standard!$A$1:$H$20,5,MATCH(Banks!$H15,[7]Standard!$A$1:$H$1,0)),100%,IF(J15&lt;INDEX([7]Standard!$A$1:$H$20,5,MATCH(Banks!$H15,[7]Standard!$A$1:$H$1,0)+1),20%,60%))*INDEX([7]Standard!$A$1:$H$20,5,2)</f>
        <v>10</v>
      </c>
      <c r="N15" s="126">
        <f>IF(K15&gt;INDEX([7]Standard!$A$1:$H$20,6,MATCH(Banks!$H15,[7]Standard!$A$1:$H$1,0)),100%,IF(K15&lt;INDEX([7]Standard!$A$1:$H$20,6,MATCH(Banks!$H15,[7]Standard!$A$1:$H$1,0)+1),20%,60%))*INDEX([7]Standard!$A$1:$H$20,6,2)</f>
        <v>15</v>
      </c>
      <c r="O15" s="91">
        <f>VLOOKUP(B15,'[7]Financial Data'!$A$42:$O$59,5,0)</f>
        <v>1.5314625636059362E-2</v>
      </c>
      <c r="P15" s="125">
        <f>VLOOKUP(B15,'[7]Financial Data'!$A$42:$O$59,6,0)</f>
        <v>1.2267467025188114E-2</v>
      </c>
      <c r="Q15" s="126">
        <f>IF(O15&lt;INDEX([7]Standard!$A$1:$H$20,8,MATCH(Banks!$H15,[7]Standard!$A$1:$H$1,0)),100%,IF(O15&gt;INDEX([7]Standard!$A$1:$H$20,8,MATCH(Banks!$H15,[7]Standard!$A$1:$H$1,0)+1),20%,60%))*INDEX([7]Standard!$A$1:$H$20,8,2)</f>
        <v>10</v>
      </c>
      <c r="R15" s="126">
        <f>IF(P15&gt;INDEX([7]Standard!$A$1:$H$20,9,MATCH(Banks!$H15,[7]Standard!$A$1:$H$1,0)),100%,IF(P15&lt;INDEX([7]Standard!$A$1:$H$20,9,MATCH(Banks!$H15,[7]Standard!$A$1:$H$1,0)+1),20%,60%))*INDEX([7]Standard!$A$1:$H$20,9,2)</f>
        <v>10</v>
      </c>
      <c r="S15" s="127">
        <f>VLOOKUP(B15,'[7]Financial Data'!$A$42:$O$59,7,0)</f>
        <v>0.35205261669898869</v>
      </c>
      <c r="T15" s="128">
        <f>VLOOKUP(B15,'[7]Financial Data'!$A$42:$O$59,8,0)</f>
        <v>1.0727985549644288</v>
      </c>
      <c r="U15" s="128">
        <f>VLOOKUP(B15,'[7]Financial Data'!$A$42:$O$59,9,0)</f>
        <v>7.7367716655116284E-2</v>
      </c>
      <c r="V15" s="126">
        <f>IF(S15&gt;INDEX([7]Standard!$A$1:$H$20,11,MATCH(Banks!$H15,[7]Standard!$A$1:$H$1,0)),100%,IF(S15&lt;INDEX([7]Standard!$A$1:$H$20,11,MATCH(Banks!$H15,[7]Standard!$A$1:$H$1,0)+1),20%,60%))*INDEX([7]Standard!$A$1:$H$20,11,2)</f>
        <v>5</v>
      </c>
      <c r="W15" s="126">
        <f>IF(T15&lt;INDEX([7]Standard!$A$1:$H$20,12,MATCH(Banks!$H15,[7]Standard!$A$1:$H$1,0)),100%,IF(T15&gt;INDEX([7]Standard!$A$1:$H$20,12,MATCH(Banks!$H15,[7]Standard!$A$1:$H$1,0)+1),20%,60%))*INDEX([7]Standard!$A$1:$H$20,12,2)</f>
        <v>1</v>
      </c>
      <c r="X15" s="126">
        <f>IF(U15&gt;INDEX([7]Standard!$A$1:$H$20,13,MATCH(Banks!$H15,[7]Standard!$A$1:$H$1,0)),100%,IF(U15&lt;INDEX([7]Standard!$A$1:$H$20,13,MATCH(Banks!$H15,[7]Standard!$A$1:$H$1,0)+1),20%,60%))*INDEX([7]Standard!$A$1:$H$20,13,2)</f>
        <v>5</v>
      </c>
      <c r="Y15" s="128">
        <f>VLOOKUP(B15,'[7]Financial Data'!$A$42:$O$59,10,0)</f>
        <v>0.1024</v>
      </c>
      <c r="Z15" s="126">
        <f>IF(Y15&gt;INDEX([7]Standard!$A$1:$H$20,15,MATCH(Banks!$H15,[7]Standard!$A$1:$H$1,0)),100%,IF(Y15&lt;INDEX([7]Standard!$A$1:$H$20,15,MATCH(Banks!$H15,[7]Standard!$A$1:$H$1,0)+1),20%,60%))*INDEX([7]Standard!$A$1:$H$20,15,2)</f>
        <v>6</v>
      </c>
      <c r="AA15" s="92">
        <f>VLOOKUP(B15,'[7]Financial Data'!$A$42:$O$59,11,0)</f>
        <v>0.6978856173266359</v>
      </c>
      <c r="AB15" s="126">
        <f>IF(AA15&lt;INDEX([7]Standard!$A$1:$H$20,17,MATCH(Banks!$H15,[7]Standard!$A$1:$H$1,0)),100%,IF(AA15&gt;INDEX([7]Standard!$A$1:$H$20,17,MATCH(Banks!$H15,[7]Standard!$A$1:$H$1,0)+1),20%,60%))*INDEX([7]Standard!$A$1:$H$20,17,2)</f>
        <v>15</v>
      </c>
      <c r="AC15" s="129">
        <f t="shared" si="5"/>
        <v>92</v>
      </c>
      <c r="AD15" s="93" t="str">
        <f t="shared" si="3"/>
        <v>AAA</v>
      </c>
      <c r="AE15" s="130">
        <f t="shared" si="4"/>
        <v>0.5</v>
      </c>
      <c r="AG15" s="134">
        <v>60</v>
      </c>
      <c r="AH15" s="135">
        <v>74.998999999999995</v>
      </c>
      <c r="AI15" s="136">
        <v>0.3</v>
      </c>
      <c r="AJ15" s="105"/>
      <c r="AK15" s="132"/>
    </row>
    <row r="16" spans="1:37" s="88" customFormat="1" ht="19.5" customHeight="1" x14ac:dyDescent="0.25">
      <c r="A16" s="87">
        <v>15</v>
      </c>
      <c r="B16" s="124" t="s">
        <v>964</v>
      </c>
      <c r="C16" s="88" t="str">
        <f>VLOOKUP(B16,[7]Sheet2!$A:$H,2,FALSE)</f>
        <v>Vietbank</v>
      </c>
      <c r="D16" s="87" t="str">
        <f>VLOOKUP(B16,[7]Sheet2!$A:$H,3,FALSE)</f>
        <v>UPCOM</v>
      </c>
      <c r="E16" s="89">
        <f>VLOOKUP(B16,'[7]Financial Data'!$A$1:$T$19,19,FALSE)</f>
        <v>14500</v>
      </c>
      <c r="F16" s="89">
        <f>VLOOKUP(B16,'[7]Financial Data'!$A$1:$T$19,20,FALSE)</f>
        <v>519.73890400000005</v>
      </c>
      <c r="G16" s="90">
        <f t="shared" si="2"/>
        <v>7536.214108000001</v>
      </c>
      <c r="H16" s="88" t="str">
        <f t="shared" si="0"/>
        <v>Small</v>
      </c>
      <c r="I16" s="125">
        <f>VLOOKUP(B16,'[7]Financial Data'!$A$42:$O$59,2,0)</f>
        <v>2.3959056067668977E-2</v>
      </c>
      <c r="J16" s="125">
        <f>VLOOKUP(B16,'[7]Financial Data'!$A$42:$O$59,3,0)</f>
        <v>6.2142157798052697E-2</v>
      </c>
      <c r="K16" s="125">
        <f>VLOOKUP(B16,'[7]Financial Data'!$A$42:$O$59,4,0)</f>
        <v>6.8830005789985776E-3</v>
      </c>
      <c r="L16" s="126">
        <f>IF(I16&gt;INDEX([7]Standard!$A$1:$H$20,4,MATCH(Banks!$H16,[7]Standard!$A$1:$H$1,0)),100%,IF(I16&lt;INDEX([7]Standard!$A$1:$H$20,4,MATCH(Banks!$H16,[7]Standard!$A$1:$H$1,0)+1),20%,60%))*INDEX([7]Standard!$A$1:$H$20,4,2)</f>
        <v>3</v>
      </c>
      <c r="M16" s="126">
        <f>IF(J16&gt;INDEX([7]Standard!$A$1:$H$20,5,MATCH(Banks!$H16,[7]Standard!$A$1:$H$1,0)),100%,IF(J16&lt;INDEX([7]Standard!$A$1:$H$20,5,MATCH(Banks!$H16,[7]Standard!$A$1:$H$1,0)+1),20%,60%))*INDEX([7]Standard!$A$1:$H$20,5,2)</f>
        <v>10</v>
      </c>
      <c r="N16" s="126">
        <f>IF(K16&gt;INDEX([7]Standard!$A$1:$H$20,6,MATCH(Banks!$H16,[7]Standard!$A$1:$H$1,0)),100%,IF(K16&lt;INDEX([7]Standard!$A$1:$H$20,6,MATCH(Banks!$H16,[7]Standard!$A$1:$H$1,0)+1),20%,60%))*INDEX([7]Standard!$A$1:$H$20,6,2)</f>
        <v>3</v>
      </c>
      <c r="O16" s="91" t="e">
        <f>VLOOKUP(B16,'[7]Financial Data'!$A$42:$O$59,5,0)</f>
        <v>#DIV/0!</v>
      </c>
      <c r="P16" s="125" t="e">
        <f>VLOOKUP(B16,'[7]Financial Data'!$A$42:$O$59,6,0)</f>
        <v>#DIV/0!</v>
      </c>
      <c r="Q16" s="126" t="e">
        <f>IF(O16&lt;INDEX([7]Standard!$A$1:$H$20,8,MATCH(Banks!$H16,[7]Standard!$A$1:$H$1,0)),100%,IF(O16&gt;INDEX([7]Standard!$A$1:$H$20,8,MATCH(Banks!$H16,[7]Standard!$A$1:$H$1,0)+1),20%,60%))*INDEX([7]Standard!$A$1:$H$20,8,2)</f>
        <v>#DIV/0!</v>
      </c>
      <c r="R16" s="126" t="e">
        <f>IF(P16&gt;INDEX([7]Standard!$A$1:$H$20,9,MATCH(Banks!$H16,[7]Standard!$A$1:$H$1,0)),100%,IF(P16&lt;INDEX([7]Standard!$A$1:$H$20,9,MATCH(Banks!$H16,[7]Standard!$A$1:$H$1,0)+1),20%,60%))*INDEX([7]Standard!$A$1:$H$20,9,2)</f>
        <v>#DIV/0!</v>
      </c>
      <c r="S16" s="127">
        <f>VLOOKUP(B16,'[7]Financial Data'!$A$42:$O$59,7,0)</f>
        <v>1.1484713771127166</v>
      </c>
      <c r="T16" s="128">
        <f>VLOOKUP(B16,'[7]Financial Data'!$A$42:$O$59,8,0)</f>
        <v>0</v>
      </c>
      <c r="U16" s="128">
        <f>VLOOKUP(B16,'[7]Financial Data'!$A$42:$O$59,9,0)</f>
        <v>9.0283528360670129</v>
      </c>
      <c r="V16" s="126">
        <f>IF(S16&gt;INDEX([7]Standard!$A$1:$H$20,11,MATCH(Banks!$H16,[7]Standard!$A$1:$H$1,0)),100%,IF(S16&lt;INDEX([7]Standard!$A$1:$H$20,11,MATCH(Banks!$H16,[7]Standard!$A$1:$H$1,0)+1),20%,60%))*INDEX([7]Standard!$A$1:$H$20,11,2)</f>
        <v>5</v>
      </c>
      <c r="W16" s="126">
        <f>IF(T16&lt;INDEX([7]Standard!$A$1:$H$20,12,MATCH(Banks!$H16,[7]Standard!$A$1:$H$1,0)),100%,IF(T16&gt;INDEX([7]Standard!$A$1:$H$20,12,MATCH(Banks!$H16,[7]Standard!$A$1:$H$1,0)+1),20%,60%))*INDEX([7]Standard!$A$1:$H$20,12,2)</f>
        <v>5</v>
      </c>
      <c r="X16" s="126">
        <f>IF(U16&gt;INDEX([7]Standard!$A$1:$H$20,13,MATCH(Banks!$H16,[7]Standard!$A$1:$H$1,0)),100%,IF(U16&lt;INDEX([7]Standard!$A$1:$H$20,13,MATCH(Banks!$H16,[7]Standard!$A$1:$H$1,0)+1),20%,60%))*INDEX([7]Standard!$A$1:$H$20,13,2)</f>
        <v>5</v>
      </c>
      <c r="Y16" s="128">
        <f>VLOOKUP(B16,'[7]Financial Data'!$A$42:$O$59,10,0)</f>
        <v>0.111</v>
      </c>
      <c r="Z16" s="126">
        <f>IF(Y16&gt;INDEX([7]Standard!$A$1:$H$20,15,MATCH(Banks!$H16,[7]Standard!$A$1:$H$1,0)),100%,IF(Y16&lt;INDEX([7]Standard!$A$1:$H$20,15,MATCH(Banks!$H16,[7]Standard!$A$1:$H$1,0)+1),20%,60%))*INDEX([7]Standard!$A$1:$H$20,15,2)</f>
        <v>10</v>
      </c>
      <c r="AA16" s="92">
        <f>VLOOKUP(B16,'[7]Financial Data'!$A$42:$O$59,11,0)</f>
        <v>0.88569077089572057</v>
      </c>
      <c r="AB16" s="126">
        <f>IF(AA16&lt;INDEX([7]Standard!$A$1:$H$20,17,MATCH(Banks!$H16,[7]Standard!$A$1:$H$1,0)),100%,IF(AA16&gt;INDEX([7]Standard!$A$1:$H$20,17,MATCH(Banks!$H16,[7]Standard!$A$1:$H$1,0)+1),20%,60%))*INDEX([7]Standard!$A$1:$H$20,17,2)</f>
        <v>3</v>
      </c>
      <c r="AC16" s="129" t="e">
        <f t="shared" si="5"/>
        <v>#DIV/0!</v>
      </c>
      <c r="AD16" s="93" t="e">
        <f t="shared" si="3"/>
        <v>#DIV/0!</v>
      </c>
      <c r="AE16" s="130" t="e">
        <f t="shared" si="4"/>
        <v>#DIV/0!</v>
      </c>
      <c r="AG16" s="134">
        <v>45</v>
      </c>
      <c r="AH16" s="135">
        <v>59.999000000000002</v>
      </c>
      <c r="AI16" s="136">
        <v>0.2</v>
      </c>
      <c r="AJ16" s="105"/>
      <c r="AK16" s="132"/>
    </row>
    <row r="17" spans="1:37" s="88" customFormat="1" ht="19.5" customHeight="1" thickBot="1" x14ac:dyDescent="0.3">
      <c r="A17" s="87">
        <v>16</v>
      </c>
      <c r="B17" s="124" t="s">
        <v>587</v>
      </c>
      <c r="C17" s="88" t="str">
        <f>VLOOKUP(B17,[7]Sheet2!$A:$H,2,FALSE)</f>
        <v>Vietcombank</v>
      </c>
      <c r="D17" s="87" t="str">
        <f>VLOOKUP(B17,[7]Sheet2!$A:$H,3,FALSE)</f>
        <v>HOSE</v>
      </c>
      <c r="E17" s="89">
        <f>VLOOKUP(B17,'[7]Financial Data'!$A$1:$T$19,19,FALSE)</f>
        <v>90500</v>
      </c>
      <c r="F17" s="89">
        <f>VLOOKUP(B17,'[7]Financial Data'!$A$1:$T$19,20,FALSE)</f>
        <v>3708.8774480000002</v>
      </c>
      <c r="G17" s="90">
        <f t="shared" si="2"/>
        <v>335653.40904400003</v>
      </c>
      <c r="H17" s="88" t="str">
        <f t="shared" si="0"/>
        <v>Large</v>
      </c>
      <c r="I17" s="125">
        <f>VLOOKUP(B17,'[7]Financial Data'!$A$42:$O$59,2,0)</f>
        <v>3.1295859835827507E-2</v>
      </c>
      <c r="J17" s="125">
        <f>VLOOKUP(B17,'[7]Financial Data'!$A$42:$O$59,3,0)</f>
        <v>1.6766823802047734E-2</v>
      </c>
      <c r="K17" s="125">
        <f>VLOOKUP(B17,'[7]Financial Data'!$A$42:$O$59,4,0)</f>
        <v>0.23844720270550168</v>
      </c>
      <c r="L17" s="126">
        <f>IF(I17&gt;INDEX([7]Standard!$A$1:$H$20,4,MATCH(Banks!$H17,[7]Standard!$A$1:$H$1,0)),100%,IF(I17&lt;INDEX([7]Standard!$A$1:$H$20,4,MATCH(Banks!$H17,[7]Standard!$A$1:$H$1,0)+1),20%,60%))*INDEX([7]Standard!$A$1:$H$20,4,2)</f>
        <v>15</v>
      </c>
      <c r="M17" s="126">
        <f>IF(J17&gt;INDEX([7]Standard!$A$1:$H$20,5,MATCH(Banks!$H17,[7]Standard!$A$1:$H$1,0)),100%,IF(J17&lt;INDEX([7]Standard!$A$1:$H$20,5,MATCH(Banks!$H17,[7]Standard!$A$1:$H$1,0)+1),20%,60%))*INDEX([7]Standard!$A$1:$H$20,5,2)</f>
        <v>10</v>
      </c>
      <c r="N17" s="126">
        <f>IF(K17&gt;INDEX([7]Standard!$A$1:$H$20,6,MATCH(Banks!$H17,[7]Standard!$A$1:$H$1,0)),100%,IF(K17&lt;INDEX([7]Standard!$A$1:$H$20,6,MATCH(Banks!$H17,[7]Standard!$A$1:$H$1,0)+1),20%,60%))*INDEX([7]Standard!$A$1:$H$20,6,2)</f>
        <v>15</v>
      </c>
      <c r="O17" s="91">
        <f>VLOOKUP(B17,'[7]Financial Data'!$A$42:$O$59,5,0)</f>
        <v>1.0987515270218511E-2</v>
      </c>
      <c r="P17" s="125">
        <f>VLOOKUP(B17,'[7]Financial Data'!$A$42:$O$59,6,0)</f>
        <v>2.0350296726803798E-2</v>
      </c>
      <c r="Q17" s="126">
        <f>IF(O17&lt;INDEX([7]Standard!$A$1:$H$20,8,MATCH(Banks!$H17,[7]Standard!$A$1:$H$1,0)),100%,IF(O17&gt;INDEX([7]Standard!$A$1:$H$20,8,MATCH(Banks!$H17,[7]Standard!$A$1:$H$1,0)+1),20%,60%))*INDEX([7]Standard!$A$1:$H$20,8,2)</f>
        <v>10</v>
      </c>
      <c r="R17" s="126">
        <f>IF(P17&gt;INDEX([7]Standard!$A$1:$H$20,9,MATCH(Banks!$H17,[7]Standard!$A$1:$H$1,0)),100%,IF(P17&lt;INDEX([7]Standard!$A$1:$H$20,9,MATCH(Banks!$H17,[7]Standard!$A$1:$H$1,0)+1),20%,60%))*INDEX([7]Standard!$A$1:$H$20,9,2)</f>
        <v>10</v>
      </c>
      <c r="S17" s="127">
        <f>VLOOKUP(B17,'[7]Financial Data'!$A$42:$O$59,7,0)</f>
        <v>0.29963440737451846</v>
      </c>
      <c r="T17" s="128">
        <f>VLOOKUP(B17,'[7]Financial Data'!$A$42:$O$59,8,0)</f>
        <v>0.76921361174962966</v>
      </c>
      <c r="U17" s="128">
        <f>VLOOKUP(B17,'[7]Financial Data'!$A$42:$O$59,9,0)</f>
        <v>7.0316714189999921E-2</v>
      </c>
      <c r="V17" s="126">
        <f>IF(S17&gt;INDEX([7]Standard!$A$1:$H$20,11,MATCH(Banks!$H17,[7]Standard!$A$1:$H$1,0)),100%,IF(S17&lt;INDEX([7]Standard!$A$1:$H$20,11,MATCH(Banks!$H17,[7]Standard!$A$1:$H$1,0)+1),20%,60%))*INDEX([7]Standard!$A$1:$H$20,11,2)</f>
        <v>5</v>
      </c>
      <c r="W17" s="126">
        <f>IF(T17&lt;INDEX([7]Standard!$A$1:$H$20,12,MATCH(Banks!$H17,[7]Standard!$A$1:$H$1,0)),100%,IF(T17&gt;INDEX([7]Standard!$A$1:$H$20,12,MATCH(Banks!$H17,[7]Standard!$A$1:$H$1,0)+1),20%,60%))*INDEX([7]Standard!$A$1:$H$20,12,2)</f>
        <v>5</v>
      </c>
      <c r="X17" s="126">
        <f>IF(U17&gt;INDEX([7]Standard!$A$1:$H$20,13,MATCH(Banks!$H17,[7]Standard!$A$1:$H$1,0)),100%,IF(U17&lt;INDEX([7]Standard!$A$1:$H$20,13,MATCH(Banks!$H17,[7]Standard!$A$1:$H$1,0)+1),20%,60%))*INDEX([7]Standard!$A$1:$H$20,13,2)</f>
        <v>5</v>
      </c>
      <c r="Y17" s="128">
        <f>VLOOKUP(B17,'[7]Financial Data'!$A$42:$O$59,10,0)</f>
        <v>0.12139999999999999</v>
      </c>
      <c r="Z17" s="126">
        <f>IF(Y17&gt;INDEX([7]Standard!$A$1:$H$20,15,MATCH(Banks!$H17,[7]Standard!$A$1:$H$1,0)),100%,IF(Y17&lt;INDEX([7]Standard!$A$1:$H$20,15,MATCH(Banks!$H17,[7]Standard!$A$1:$H$1,0)+1),20%,60%))*INDEX([7]Standard!$A$1:$H$20,15,2)</f>
        <v>10</v>
      </c>
      <c r="AA17" s="92">
        <f>VLOOKUP(B17,'[7]Financial Data'!$A$42:$O$59,11,0)</f>
        <v>0.61713998208408127</v>
      </c>
      <c r="AB17" s="126">
        <f>IF(AA17&lt;INDEX([7]Standard!$A$1:$H$20,17,MATCH(Banks!$H17,[7]Standard!$A$1:$H$1,0)),100%,IF(AA17&gt;INDEX([7]Standard!$A$1:$H$20,17,MATCH(Banks!$H17,[7]Standard!$A$1:$H$1,0)+1),20%,60%))*INDEX([7]Standard!$A$1:$H$20,17,2)</f>
        <v>15</v>
      </c>
      <c r="AC17" s="129">
        <f t="shared" si="5"/>
        <v>100</v>
      </c>
      <c r="AD17" s="93" t="str">
        <f t="shared" si="3"/>
        <v>AAA</v>
      </c>
      <c r="AE17" s="130">
        <f t="shared" si="4"/>
        <v>0.5</v>
      </c>
      <c r="AG17" s="137">
        <v>0</v>
      </c>
      <c r="AH17" s="138">
        <v>44.999000000000002</v>
      </c>
      <c r="AI17" s="139">
        <v>0</v>
      </c>
      <c r="AJ17" s="105"/>
      <c r="AK17" s="132"/>
    </row>
    <row r="18" spans="1:37" s="88" customFormat="1" ht="19.5" customHeight="1" x14ac:dyDescent="0.25">
      <c r="A18" s="87">
        <v>17</v>
      </c>
      <c r="B18" s="124" t="s">
        <v>698</v>
      </c>
      <c r="C18" s="88" t="str">
        <f>VLOOKUP(B18,[7]Sheet2!$A:$H,2,FALSE)</f>
        <v>VIBBank</v>
      </c>
      <c r="D18" s="87" t="str">
        <f>VLOOKUP(B18,[7]Sheet2!$A:$H,3,FALSE)</f>
        <v>UPCOM</v>
      </c>
      <c r="E18" s="89">
        <f>VLOOKUP(B18,'[7]Financial Data'!$A$1:$T$19,19,FALSE)</f>
        <v>17800</v>
      </c>
      <c r="F18" s="89">
        <f>VLOOKUP(B18,'[7]Financial Data'!$A$1:$T$19,20,FALSE)</f>
        <v>924.49139500000001</v>
      </c>
      <c r="G18" s="90">
        <f t="shared" si="2"/>
        <v>16455.946831000001</v>
      </c>
      <c r="H18" s="88" t="str">
        <f t="shared" si="0"/>
        <v>Medium</v>
      </c>
      <c r="I18" s="125">
        <f>VLOOKUP(B18,'[7]Financial Data'!$A$42:$O$59,2,0)</f>
        <v>4.2729042298434952E-2</v>
      </c>
      <c r="J18" s="125">
        <f>VLOOKUP(B18,'[7]Financial Data'!$A$42:$O$59,3,0)</f>
        <v>2.2627876869196473E-2</v>
      </c>
      <c r="K18" s="125">
        <f>VLOOKUP(B18,'[7]Financial Data'!$A$42:$O$59,4,0)</f>
        <v>0.29519505007900054</v>
      </c>
      <c r="L18" s="126">
        <f>IF(I18&gt;INDEX([7]Standard!$A$1:$H$20,4,MATCH(Banks!$H18,[7]Standard!$A$1:$H$1,0)),100%,IF(I18&lt;INDEX([7]Standard!$A$1:$H$20,4,MATCH(Banks!$H18,[7]Standard!$A$1:$H$1,0)+1),20%,60%))*INDEX([7]Standard!$A$1:$H$20,4,2)</f>
        <v>15</v>
      </c>
      <c r="M18" s="126">
        <f>IF(J18&gt;INDEX([7]Standard!$A$1:$H$20,5,MATCH(Banks!$H18,[7]Standard!$A$1:$H$1,0)),100%,IF(J18&lt;INDEX([7]Standard!$A$1:$H$20,5,MATCH(Banks!$H18,[7]Standard!$A$1:$H$1,0)+1),20%,60%))*INDEX([7]Standard!$A$1:$H$20,5,2)</f>
        <v>10</v>
      </c>
      <c r="N18" s="126">
        <f>IF(K18&gt;INDEX([7]Standard!$A$1:$H$20,6,MATCH(Banks!$H18,[7]Standard!$A$1:$H$1,0)),100%,IF(K18&lt;INDEX([7]Standard!$A$1:$H$20,6,MATCH(Banks!$H18,[7]Standard!$A$1:$H$1,0)+1),20%,60%))*INDEX([7]Standard!$A$1:$H$20,6,2)</f>
        <v>15</v>
      </c>
      <c r="O18" s="91">
        <f>VLOOKUP(B18,'[7]Financial Data'!$A$42:$O$59,5,0)</f>
        <v>2.6427035122569085E-2</v>
      </c>
      <c r="P18" s="125">
        <f>VLOOKUP(B18,'[7]Financial Data'!$A$42:$O$59,6,0)</f>
        <v>1.3195561624031332E-2</v>
      </c>
      <c r="Q18" s="126">
        <f>IF(O18&lt;INDEX([7]Standard!$A$1:$H$20,8,MATCH(Banks!$H18,[7]Standard!$A$1:$H$1,0)),100%,IF(O18&gt;INDEX([7]Standard!$A$1:$H$20,8,MATCH(Banks!$H18,[7]Standard!$A$1:$H$1,0)+1),20%,60%))*INDEX([7]Standard!$A$1:$H$20,8,2)</f>
        <v>2</v>
      </c>
      <c r="R18" s="126">
        <f>IF(P18&gt;INDEX([7]Standard!$A$1:$H$20,9,MATCH(Banks!$H18,[7]Standard!$A$1:$H$1,0)),100%,IF(P18&lt;INDEX([7]Standard!$A$1:$H$20,9,MATCH(Banks!$H18,[7]Standard!$A$1:$H$1,0)+1),20%,60%))*INDEX([7]Standard!$A$1:$H$20,9,2)</f>
        <v>10</v>
      </c>
      <c r="S18" s="127">
        <f>VLOOKUP(B18,'[7]Financial Data'!$A$42:$O$59,7,0)</f>
        <v>0.35562877971615731</v>
      </c>
      <c r="T18" s="128">
        <f>VLOOKUP(B18,'[7]Financial Data'!$A$42:$O$59,8,0)</f>
        <v>1.0025881265831766</v>
      </c>
      <c r="U18" s="128">
        <f>VLOOKUP(B18,'[7]Financial Data'!$A$42:$O$59,9,0)</f>
        <v>7.6653984757335064E-2</v>
      </c>
      <c r="V18" s="126">
        <f>IF(S18&gt;INDEX([7]Standard!$A$1:$H$20,11,MATCH(Banks!$H18,[7]Standard!$A$1:$H$1,0)),100%,IF(S18&lt;INDEX([7]Standard!$A$1:$H$20,11,MATCH(Banks!$H18,[7]Standard!$A$1:$H$1,0)+1),20%,60%))*INDEX([7]Standard!$A$1:$H$20,11,2)</f>
        <v>5</v>
      </c>
      <c r="W18" s="126">
        <f>IF(T18&lt;INDEX([7]Standard!$A$1:$H$20,12,MATCH(Banks!$H18,[7]Standard!$A$1:$H$1,0)),100%,IF(T18&gt;INDEX([7]Standard!$A$1:$H$20,12,MATCH(Banks!$H18,[7]Standard!$A$1:$H$1,0)+1),20%,60%))*INDEX([7]Standard!$A$1:$H$20,12,2)</f>
        <v>1</v>
      </c>
      <c r="X18" s="126">
        <f>IF(U18&gt;INDEX([7]Standard!$A$1:$H$20,13,MATCH(Banks!$H18,[7]Standard!$A$1:$H$1,0)),100%,IF(U18&lt;INDEX([7]Standard!$A$1:$H$20,13,MATCH(Banks!$H18,[7]Standard!$A$1:$H$1,0)+1),20%,60%))*INDEX([7]Standard!$A$1:$H$20,13,2)</f>
        <v>5</v>
      </c>
      <c r="Y18" s="128">
        <f>VLOOKUP(B18,'[7]Financial Data'!$A$42:$O$59,10,0)</f>
        <v>0.1</v>
      </c>
      <c r="Z18" s="126">
        <f>IF(Y18&gt;INDEX([7]Standard!$A$1:$H$20,15,MATCH(Banks!$H18,[7]Standard!$A$1:$H$1,0)),100%,IF(Y18&lt;INDEX([7]Standard!$A$1:$H$20,15,MATCH(Banks!$H18,[7]Standard!$A$1:$H$1,0)+1),20%,60%))*INDEX([7]Standard!$A$1:$H$20,15,2)</f>
        <v>6</v>
      </c>
      <c r="AA18" s="92">
        <f>VLOOKUP(B18,'[7]Financial Data'!$A$42:$O$59,11,0)</f>
        <v>0.69393044959932837</v>
      </c>
      <c r="AB18" s="126">
        <f>IF(AA18&lt;INDEX([7]Standard!$A$1:$H$20,17,MATCH(Banks!$H18,[7]Standard!$A$1:$H$1,0)),100%,IF(AA18&gt;INDEX([7]Standard!$A$1:$H$20,17,MATCH(Banks!$H18,[7]Standard!$A$1:$H$1,0)+1),20%,60%))*INDEX([7]Standard!$A$1:$H$20,17,2)</f>
        <v>15</v>
      </c>
      <c r="AC18" s="129">
        <f t="shared" si="5"/>
        <v>84</v>
      </c>
      <c r="AD18" s="93" t="str">
        <f t="shared" si="3"/>
        <v>AA</v>
      </c>
      <c r="AE18" s="130">
        <f t="shared" si="4"/>
        <v>0.5</v>
      </c>
      <c r="AG18" s="105"/>
      <c r="AH18" s="105"/>
      <c r="AI18" s="105"/>
      <c r="AJ18" s="105"/>
      <c r="AK18" s="132"/>
    </row>
    <row r="19" spans="1:37" s="88" customFormat="1" ht="19.5" customHeight="1" x14ac:dyDescent="0.25">
      <c r="A19" s="87">
        <v>18</v>
      </c>
      <c r="B19" s="124" t="s">
        <v>699</v>
      </c>
      <c r="C19" s="88" t="str">
        <f>VLOOKUP(B19,[7]Sheet2!$A:$H,2,FALSE)</f>
        <v>VPBank</v>
      </c>
      <c r="D19" s="87" t="str">
        <f>VLOOKUP(B19,[7]Sheet2!$A:$H,3,FALSE)</f>
        <v>HOSE</v>
      </c>
      <c r="E19" s="89">
        <f>VLOOKUP(B19,'[7]Financial Data'!$A$1:$T$19,19,FALSE)</f>
        <v>21500</v>
      </c>
      <c r="F19" s="89">
        <f>VLOOKUP(B19,'[7]Financial Data'!$A$1:$T$19,20,FALSE)</f>
        <v>2406.7483659999998</v>
      </c>
      <c r="G19" s="90">
        <f t="shared" si="2"/>
        <v>51745.089868999996</v>
      </c>
      <c r="H19" s="88" t="str">
        <f t="shared" si="0"/>
        <v>Large</v>
      </c>
      <c r="I19" s="125">
        <f>VLOOKUP(B19,'[7]Financial Data'!$A$42:$O$59,2,0)</f>
        <v>8.7192124572694693E-2</v>
      </c>
      <c r="J19" s="125">
        <f>VLOOKUP(B19,'[7]Financial Data'!$A$42:$O$59,3,0)</f>
        <v>2.2915526114145244E-2</v>
      </c>
      <c r="K19" s="125">
        <f>VLOOKUP(B19,'[7]Financial Data'!$A$42:$O$59,4,0)</f>
        <v>0.20273955518038528</v>
      </c>
      <c r="L19" s="126">
        <f>IF(I19&gt;INDEX([7]Standard!$A$1:$H$20,4,MATCH(Banks!$H19,[7]Standard!$A$1:$H$1,0)),100%,IF(I19&lt;INDEX([7]Standard!$A$1:$H$20,4,MATCH(Banks!$H19,[7]Standard!$A$1:$H$1,0)+1),20%,60%))*INDEX([7]Standard!$A$1:$H$20,4,2)</f>
        <v>15</v>
      </c>
      <c r="M19" s="126">
        <f>IF(J19&gt;INDEX([7]Standard!$A$1:$H$20,5,MATCH(Banks!$H19,[7]Standard!$A$1:$H$1,0)),100%,IF(J19&lt;INDEX([7]Standard!$A$1:$H$20,5,MATCH(Banks!$H19,[7]Standard!$A$1:$H$1,0)+1),20%,60%))*INDEX([7]Standard!$A$1:$H$20,5,2)</f>
        <v>10</v>
      </c>
      <c r="N19" s="126">
        <f>IF(K19&gt;INDEX([7]Standard!$A$1:$H$20,6,MATCH(Banks!$H19,[7]Standard!$A$1:$H$1,0)),100%,IF(K19&lt;INDEX([7]Standard!$A$1:$H$20,6,MATCH(Banks!$H19,[7]Standard!$A$1:$H$1,0)+1),20%,60%))*INDEX([7]Standard!$A$1:$H$20,6,2)</f>
        <v>15</v>
      </c>
      <c r="O19" s="91">
        <f>VLOOKUP(B19,'[7]Financial Data'!$A$42:$O$59,5,0)</f>
        <v>3.5637286635979974E-2</v>
      </c>
      <c r="P19" s="125">
        <f>VLOOKUP(B19,'[7]Financial Data'!$A$42:$O$59,6,0)</f>
        <v>1.7680174267097032E-2</v>
      </c>
      <c r="Q19" s="126">
        <f>IF(O19&lt;INDEX([7]Standard!$A$1:$H$20,8,MATCH(Banks!$H19,[7]Standard!$A$1:$H$1,0)),100%,IF(O19&gt;INDEX([7]Standard!$A$1:$H$20,8,MATCH(Banks!$H19,[7]Standard!$A$1:$H$1,0)+1),20%,60%))*INDEX([7]Standard!$A$1:$H$20,8,2)</f>
        <v>2</v>
      </c>
      <c r="R19" s="126">
        <f>IF(P19&gt;INDEX([7]Standard!$A$1:$H$20,9,MATCH(Banks!$H19,[7]Standard!$A$1:$H$1,0)),100%,IF(P19&lt;INDEX([7]Standard!$A$1:$H$20,9,MATCH(Banks!$H19,[7]Standard!$A$1:$H$1,0)+1),20%,60%))*INDEX([7]Standard!$A$1:$H$20,9,2)</f>
        <v>10</v>
      </c>
      <c r="S19" s="127">
        <f>VLOOKUP(B19,'[7]Financial Data'!$A$42:$O$59,7,0)</f>
        <v>0.28244961433990678</v>
      </c>
      <c r="T19" s="128">
        <f>VLOOKUP(B19,'[7]Financial Data'!$A$42:$O$59,8,0)</f>
        <v>1.0601321096990444</v>
      </c>
      <c r="U19" s="128">
        <f>VLOOKUP(B19,'[7]Financial Data'!$A$42:$O$59,9,0)</f>
        <v>0.11302937946054191</v>
      </c>
      <c r="V19" s="126">
        <f>IF(S19&gt;INDEX([7]Standard!$A$1:$H$20,11,MATCH(Banks!$H19,[7]Standard!$A$1:$H$1,0)),100%,IF(S19&lt;INDEX([7]Standard!$A$1:$H$20,11,MATCH(Banks!$H19,[7]Standard!$A$1:$H$1,0)+1),20%,60%))*INDEX([7]Standard!$A$1:$H$20,11,2)</f>
        <v>5</v>
      </c>
      <c r="W19" s="126">
        <f>IF(T19&lt;INDEX([7]Standard!$A$1:$H$20,12,MATCH(Banks!$H19,[7]Standard!$A$1:$H$1,0)),100%,IF(T19&gt;INDEX([7]Standard!$A$1:$H$20,12,MATCH(Banks!$H19,[7]Standard!$A$1:$H$1,0)+1),20%,60%))*INDEX([7]Standard!$A$1:$H$20,12,2)</f>
        <v>1</v>
      </c>
      <c r="X19" s="126">
        <f>IF(U19&gt;INDEX([7]Standard!$A$1:$H$20,13,MATCH(Banks!$H19,[7]Standard!$A$1:$H$1,0)),100%,IF(U19&lt;INDEX([7]Standard!$A$1:$H$20,13,MATCH(Banks!$H19,[7]Standard!$A$1:$H$1,0)+1),20%,60%))*INDEX([7]Standard!$A$1:$H$20,13,2)</f>
        <v>5</v>
      </c>
      <c r="Y19" s="128">
        <f>VLOOKUP(B19,'[7]Financial Data'!$A$42:$O$59,10,0)</f>
        <v>0.112</v>
      </c>
      <c r="Z19" s="126">
        <f>IF(Y19&gt;INDEX([7]Standard!$A$1:$H$20,15,MATCH(Banks!$H19,[7]Standard!$A$1:$H$1,0)),100%,IF(Y19&lt;INDEX([7]Standard!$A$1:$H$20,15,MATCH(Banks!$H19,[7]Standard!$A$1:$H$1,0)+1),20%,60%))*INDEX([7]Standard!$A$1:$H$20,15,2)</f>
        <v>10</v>
      </c>
      <c r="AA19" s="92">
        <f>VLOOKUP(B19,'[7]Financial Data'!$A$42:$O$59,11,0)</f>
        <v>0.58783428043332198</v>
      </c>
      <c r="AB19" s="126">
        <f>IF(AA19&lt;INDEX([7]Standard!$A$1:$H$20,17,MATCH(Banks!$H19,[7]Standard!$A$1:$H$1,0)),100%,IF(AA19&gt;INDEX([7]Standard!$A$1:$H$20,17,MATCH(Banks!$H19,[7]Standard!$A$1:$H$1,0)+1),20%,60%))*INDEX([7]Standard!$A$1:$H$20,17,2)</f>
        <v>15</v>
      </c>
      <c r="AC19" s="129">
        <f t="shared" si="5"/>
        <v>88</v>
      </c>
      <c r="AD19" s="93" t="str">
        <f t="shared" si="3"/>
        <v>AA</v>
      </c>
      <c r="AE19" s="130">
        <f t="shared" si="4"/>
        <v>0.5</v>
      </c>
      <c r="AG19" s="105"/>
      <c r="AH19" s="105"/>
      <c r="AI19" s="105"/>
      <c r="AJ19" s="105"/>
      <c r="AK19" s="132"/>
    </row>
    <row r="20" spans="1:37" s="108" customFormat="1" ht="18" customHeight="1" x14ac:dyDescent="0.25">
      <c r="A20" s="106"/>
      <c r="B20" s="140"/>
      <c r="C20" s="106"/>
      <c r="D20" s="140"/>
      <c r="E20" s="106"/>
      <c r="F20" s="140"/>
      <c r="G20" s="106"/>
      <c r="H20" s="141" t="s">
        <v>701</v>
      </c>
      <c r="I20" s="107">
        <f>AVERAGE(I2:I18)</f>
        <v>3.1020218986908446E-2</v>
      </c>
      <c r="J20" s="107">
        <f>AVERAGE(J2:J18)</f>
        <v>2.3897113079118112E-2</v>
      </c>
      <c r="K20" s="107">
        <f>AVERAGE(K2:K18)</f>
        <v>0.13467378135692357</v>
      </c>
      <c r="L20" s="107"/>
      <c r="M20" s="107"/>
      <c r="N20" s="107"/>
      <c r="O20" s="107" t="e">
        <f>AVERAGE(O2:O18)</f>
        <v>#DIV/0!</v>
      </c>
      <c r="P20" s="107" t="e">
        <f>AVERAGE(P2:P18)</f>
        <v>#DIV/0!</v>
      </c>
      <c r="Q20" s="107"/>
      <c r="R20" s="107"/>
      <c r="S20" s="142">
        <f>AVERAGE(S2:S18)</f>
        <v>0.41297246979364305</v>
      </c>
      <c r="T20" s="107">
        <f>AVERAGE(T2:T18)</f>
        <v>0.78335475796008114</v>
      </c>
      <c r="U20" s="107">
        <f>AVERAGE(U2:U18)</f>
        <v>2.3543519899628254</v>
      </c>
      <c r="V20" s="107"/>
      <c r="W20" s="107"/>
      <c r="X20" s="107"/>
      <c r="Y20" s="107">
        <f>AVERAGE(Y2:Y18)</f>
        <v>0.11674117647058824</v>
      </c>
      <c r="Z20" s="107"/>
      <c r="AA20" s="107">
        <f>AVERAGE(AA2:AA18)</f>
        <v>0.78627184305260356</v>
      </c>
      <c r="AB20" s="107"/>
      <c r="AC20" s="107"/>
      <c r="AD20" s="140"/>
      <c r="AE20" s="106"/>
      <c r="AG20" s="105"/>
      <c r="AH20" s="105"/>
      <c r="AI20" s="105"/>
      <c r="AJ20" s="105"/>
      <c r="AK20" s="143"/>
    </row>
    <row r="21" spans="1:37" ht="18" customHeight="1" x14ac:dyDescent="0.25">
      <c r="A21" s="106"/>
      <c r="O21" s="109"/>
      <c r="P21" s="110"/>
      <c r="Q21" s="110"/>
      <c r="R21" s="110"/>
      <c r="S21" s="111"/>
      <c r="T21" s="111"/>
      <c r="U21" s="112"/>
      <c r="V21" s="110"/>
      <c r="W21" s="110"/>
      <c r="X21" s="110"/>
      <c r="Z21" s="140"/>
      <c r="AA21" s="113"/>
      <c r="AB21" s="113"/>
      <c r="AC21" s="145"/>
      <c r="AD21" s="113"/>
      <c r="AE21" s="113"/>
      <c r="AF21" s="114"/>
    </row>
    <row r="22" spans="1:37" ht="18" customHeight="1" x14ac:dyDescent="0.25">
      <c r="A22" s="106"/>
      <c r="O22" s="109"/>
      <c r="P22" s="110"/>
      <c r="Q22" s="110"/>
      <c r="R22" s="110"/>
      <c r="S22" s="111"/>
      <c r="T22" s="111"/>
      <c r="U22" s="112"/>
      <c r="V22" s="110"/>
      <c r="W22" s="110"/>
      <c r="X22" s="110"/>
      <c r="Y22" s="115"/>
      <c r="Z22" s="140"/>
      <c r="AA22" s="113"/>
      <c r="AB22" s="113"/>
      <c r="AC22" s="145"/>
      <c r="AD22" s="113"/>
      <c r="AE22" s="113"/>
      <c r="AF22" s="114"/>
    </row>
    <row r="23" spans="1:37" ht="18" customHeight="1" x14ac:dyDescent="0.2">
      <c r="Z23" s="140"/>
      <c r="AA23" s="113"/>
    </row>
    <row r="24" spans="1:37" ht="18" customHeight="1" x14ac:dyDescent="0.2">
      <c r="Z24" s="140"/>
      <c r="AA24" s="113"/>
    </row>
    <row r="25" spans="1:37" ht="18" customHeight="1" x14ac:dyDescent="0.2">
      <c r="Z25" s="140"/>
      <c r="AA25" s="113"/>
    </row>
    <row r="26" spans="1:37" ht="18" customHeight="1" x14ac:dyDescent="0.2">
      <c r="Z26" s="140"/>
      <c r="AA26" s="113"/>
    </row>
    <row r="27" spans="1:37" ht="18" customHeight="1" x14ac:dyDescent="0.2">
      <c r="Z27" s="140"/>
      <c r="AA27" s="113"/>
    </row>
    <row r="28" spans="1:37" ht="18" hidden="1" customHeight="1" x14ac:dyDescent="0.2">
      <c r="A28" s="105" t="s">
        <v>702</v>
      </c>
      <c r="Z28" s="140"/>
      <c r="AA28" s="113"/>
    </row>
    <row r="29" spans="1:37" ht="18" hidden="1" customHeight="1" x14ac:dyDescent="0.2">
      <c r="A29" s="105" t="s">
        <v>661</v>
      </c>
      <c r="B29" s="105" t="s">
        <v>662</v>
      </c>
      <c r="C29" s="105" t="s">
        <v>663</v>
      </c>
      <c r="D29" s="105" t="s">
        <v>664</v>
      </c>
      <c r="E29" s="105" t="s">
        <v>665</v>
      </c>
      <c r="F29" s="105" t="s">
        <v>666</v>
      </c>
      <c r="G29" s="105" t="s">
        <v>667</v>
      </c>
      <c r="H29" s="105" t="s">
        <v>668</v>
      </c>
      <c r="I29" s="144" t="s">
        <v>669</v>
      </c>
      <c r="J29" s="144" t="s">
        <v>670</v>
      </c>
      <c r="K29" s="144" t="s">
        <v>671</v>
      </c>
      <c r="L29" s="105" t="s">
        <v>669</v>
      </c>
      <c r="M29" s="105" t="s">
        <v>670</v>
      </c>
      <c r="N29" s="105" t="s">
        <v>671</v>
      </c>
      <c r="O29" s="105" t="s">
        <v>672</v>
      </c>
      <c r="P29" s="105" t="s">
        <v>673</v>
      </c>
      <c r="Q29" s="105" t="s">
        <v>674</v>
      </c>
      <c r="R29" s="105" t="s">
        <v>673</v>
      </c>
      <c r="S29" s="105" t="s">
        <v>675</v>
      </c>
      <c r="T29" s="105" t="s">
        <v>676</v>
      </c>
      <c r="U29" s="105" t="s">
        <v>677</v>
      </c>
      <c r="V29" s="105" t="s">
        <v>675</v>
      </c>
      <c r="W29" s="105" t="s">
        <v>676</v>
      </c>
      <c r="X29" s="105" t="s">
        <v>677</v>
      </c>
      <c r="Y29" s="105" t="s">
        <v>678</v>
      </c>
      <c r="Z29" s="140" t="s">
        <v>678</v>
      </c>
      <c r="AA29" s="113" t="s">
        <v>679</v>
      </c>
      <c r="AB29" s="105" t="s">
        <v>679</v>
      </c>
      <c r="AC29" s="146" t="s">
        <v>53</v>
      </c>
      <c r="AD29" s="105" t="s">
        <v>54</v>
      </c>
      <c r="AE29" s="105" t="s">
        <v>54</v>
      </c>
    </row>
    <row r="30" spans="1:37" ht="18" hidden="1" customHeight="1" x14ac:dyDescent="0.2">
      <c r="A30" s="105">
        <v>1</v>
      </c>
      <c r="B30" s="105" t="s">
        <v>680</v>
      </c>
      <c r="C30" s="105" t="s">
        <v>703</v>
      </c>
      <c r="D30" s="105" t="s">
        <v>681</v>
      </c>
      <c r="E30" s="105">
        <v>15400</v>
      </c>
      <c r="F30" s="105">
        <v>9376.9650000000001</v>
      </c>
      <c r="G30" s="105">
        <v>144405.261</v>
      </c>
      <c r="H30" s="105" t="s">
        <v>704</v>
      </c>
      <c r="I30" s="144">
        <v>3.1538459194054187E-2</v>
      </c>
      <c r="J30" s="144">
        <v>5.6708705351187121E-3</v>
      </c>
      <c r="K30" s="144">
        <v>9.4233148134400216E-2</v>
      </c>
      <c r="L30" s="105">
        <v>15</v>
      </c>
      <c r="M30" s="105">
        <v>10</v>
      </c>
      <c r="N30" s="105">
        <v>15</v>
      </c>
      <c r="O30" s="144">
        <v>8.6936131278970066E-3</v>
      </c>
      <c r="P30" s="144">
        <v>3.5623418015952278E-3</v>
      </c>
      <c r="Q30" s="105">
        <v>10</v>
      </c>
      <c r="R30" s="105">
        <v>2</v>
      </c>
      <c r="S30" s="144">
        <v>0.13185904056450048</v>
      </c>
      <c r="T30" s="144">
        <v>0.78918241742338702</v>
      </c>
      <c r="U30" s="144">
        <v>6.0179147650151962E-2</v>
      </c>
      <c r="V30" s="105">
        <v>1</v>
      </c>
      <c r="W30" s="105">
        <v>3</v>
      </c>
      <c r="X30" s="105">
        <v>3</v>
      </c>
      <c r="Y30" s="144">
        <v>0.14099999999999999</v>
      </c>
      <c r="Z30" s="140">
        <v>10</v>
      </c>
      <c r="AA30" s="125">
        <v>0.83478580263615187</v>
      </c>
      <c r="AB30" s="105">
        <v>9</v>
      </c>
      <c r="AC30" s="146">
        <v>78</v>
      </c>
      <c r="AD30" s="105" t="s">
        <v>66</v>
      </c>
      <c r="AE30" s="105" t="s">
        <v>64</v>
      </c>
    </row>
    <row r="31" spans="1:37" ht="18" hidden="1" customHeight="1" x14ac:dyDescent="0.2">
      <c r="A31" s="105">
        <v>2</v>
      </c>
      <c r="B31" s="105" t="s">
        <v>685</v>
      </c>
      <c r="C31" s="105" t="s">
        <v>705</v>
      </c>
      <c r="D31" s="105" t="s">
        <v>686</v>
      </c>
      <c r="E31" s="105">
        <v>12700</v>
      </c>
      <c r="F31" s="105">
        <v>28112.026000000002</v>
      </c>
      <c r="G31" s="105">
        <v>357022.73020000005</v>
      </c>
      <c r="H31" s="105" t="s">
        <v>706</v>
      </c>
      <c r="I31" s="144">
        <v>2.5064996077462223E-2</v>
      </c>
      <c r="J31" s="144">
        <v>6.2068167282627665E-3</v>
      </c>
      <c r="K31" s="144">
        <v>0.14130182766948507</v>
      </c>
      <c r="L31" s="105">
        <v>15</v>
      </c>
      <c r="M31" s="105">
        <v>10</v>
      </c>
      <c r="N31" s="105">
        <v>15</v>
      </c>
      <c r="O31" s="144">
        <v>1.9589974847042668E-2</v>
      </c>
      <c r="P31" s="144">
        <v>6.47828215860942E-3</v>
      </c>
      <c r="Q31" s="105">
        <v>6</v>
      </c>
      <c r="R31" s="105">
        <v>10</v>
      </c>
      <c r="S31" s="144">
        <v>0.23790046439749629</v>
      </c>
      <c r="T31" s="144">
        <v>0.99657433334057433</v>
      </c>
      <c r="U31" s="144">
        <v>4.3925947955754316E-2</v>
      </c>
      <c r="V31" s="105">
        <v>3</v>
      </c>
      <c r="W31" s="105">
        <v>3</v>
      </c>
      <c r="X31" s="105">
        <v>1</v>
      </c>
      <c r="Y31" s="144">
        <v>9.2700000000000005E-2</v>
      </c>
      <c r="Z31" s="105">
        <v>6</v>
      </c>
      <c r="AA31" s="144">
        <v>0.76933220708666072</v>
      </c>
      <c r="AB31" s="105">
        <v>9</v>
      </c>
      <c r="AC31" s="146">
        <v>78</v>
      </c>
      <c r="AD31" s="105" t="s">
        <v>66</v>
      </c>
      <c r="AE31" s="105" t="s">
        <v>68</v>
      </c>
    </row>
    <row r="32" spans="1:37" ht="18" hidden="1" customHeight="1" x14ac:dyDescent="0.2">
      <c r="A32" s="105">
        <v>3</v>
      </c>
      <c r="B32" s="105" t="s">
        <v>128</v>
      </c>
      <c r="C32" s="105" t="s">
        <v>707</v>
      </c>
      <c r="D32" s="105" t="s">
        <v>686</v>
      </c>
      <c r="E32" s="105">
        <v>13800</v>
      </c>
      <c r="F32" s="105">
        <v>37234.046000000002</v>
      </c>
      <c r="G32" s="105">
        <v>513829.83480000001</v>
      </c>
      <c r="H32" s="105" t="s">
        <v>706</v>
      </c>
      <c r="I32" s="144">
        <v>2.5014821245011646E-2</v>
      </c>
      <c r="J32" s="144">
        <v>7.1945068490822479E-3</v>
      </c>
      <c r="K32" s="144">
        <v>0.10838788930026454</v>
      </c>
      <c r="L32" s="105">
        <v>15</v>
      </c>
      <c r="M32" s="105">
        <v>10</v>
      </c>
      <c r="N32" s="105">
        <v>15</v>
      </c>
      <c r="O32" s="144">
        <v>1.018568624762731E-2</v>
      </c>
      <c r="P32" s="144">
        <v>2.9726544944150986E-3</v>
      </c>
      <c r="Q32" s="105">
        <v>10</v>
      </c>
      <c r="R32" s="105">
        <v>2</v>
      </c>
      <c r="S32" s="144">
        <v>0.27129422387313695</v>
      </c>
      <c r="T32" s="144">
        <v>1.0115599473279278</v>
      </c>
      <c r="U32" s="144">
        <v>6.6377405220535909E-2</v>
      </c>
      <c r="V32" s="105">
        <v>5</v>
      </c>
      <c r="W32" s="105">
        <v>1</v>
      </c>
      <c r="X32" s="105">
        <v>3</v>
      </c>
      <c r="Y32" s="144">
        <v>0.104</v>
      </c>
      <c r="Z32" s="105">
        <v>6</v>
      </c>
      <c r="AA32" s="144">
        <v>0.77407163071289586</v>
      </c>
      <c r="AB32" s="105">
        <v>9</v>
      </c>
      <c r="AC32" s="146">
        <v>76</v>
      </c>
      <c r="AD32" s="105" t="s">
        <v>66</v>
      </c>
      <c r="AE32" s="105" t="s">
        <v>66</v>
      </c>
    </row>
    <row r="33" spans="1:31" ht="18" hidden="1" customHeight="1" x14ac:dyDescent="0.2">
      <c r="A33" s="105">
        <v>4</v>
      </c>
      <c r="B33" s="105" t="s">
        <v>188</v>
      </c>
      <c r="C33" s="105" t="s">
        <v>708</v>
      </c>
      <c r="D33" s="105" t="s">
        <v>686</v>
      </c>
      <c r="E33" s="105">
        <v>12800</v>
      </c>
      <c r="F33" s="105">
        <v>12355.228999999999</v>
      </c>
      <c r="G33" s="105">
        <v>158146.93119999999</v>
      </c>
      <c r="H33" s="105" t="s">
        <v>709</v>
      </c>
      <c r="I33" s="144">
        <v>2.6391992720518006E-2</v>
      </c>
      <c r="J33" s="144">
        <v>2.3988456667559739E-3</v>
      </c>
      <c r="K33" s="144">
        <v>2.2971622166144585E-2</v>
      </c>
      <c r="L33" s="105">
        <v>9</v>
      </c>
      <c r="M33" s="105">
        <v>2</v>
      </c>
      <c r="N33" s="105">
        <v>3</v>
      </c>
      <c r="O33" s="144">
        <v>2.9463792168808747E-2</v>
      </c>
      <c r="P33" s="144">
        <v>6.4135054583756099E-3</v>
      </c>
      <c r="Q33" s="105">
        <v>2</v>
      </c>
      <c r="R33" s="105">
        <v>10</v>
      </c>
      <c r="S33" s="144">
        <v>0.20336680594506157</v>
      </c>
      <c r="T33" s="144">
        <v>0.84895025567482185</v>
      </c>
      <c r="U33" s="144">
        <v>0.1044264810471842</v>
      </c>
      <c r="V33" s="105">
        <v>3</v>
      </c>
      <c r="W33" s="105">
        <v>3</v>
      </c>
      <c r="X33" s="105">
        <v>5</v>
      </c>
      <c r="Y33" s="144">
        <v>0.13619999999999999</v>
      </c>
      <c r="Z33" s="105">
        <v>10</v>
      </c>
      <c r="AA33" s="144">
        <v>0.84171870609265353</v>
      </c>
      <c r="AB33" s="105">
        <v>9</v>
      </c>
      <c r="AC33" s="146">
        <v>56</v>
      </c>
      <c r="AD33" s="105" t="s">
        <v>75</v>
      </c>
      <c r="AE33" s="105" t="s">
        <v>73</v>
      </c>
    </row>
    <row r="34" spans="1:31" ht="18" hidden="1" customHeight="1" x14ac:dyDescent="0.2">
      <c r="A34" s="105">
        <v>5</v>
      </c>
      <c r="B34" s="105" t="s">
        <v>326</v>
      </c>
      <c r="C34" s="105" t="s">
        <v>710</v>
      </c>
      <c r="D34" s="105" t="s">
        <v>686</v>
      </c>
      <c r="E34" s="105">
        <v>13100</v>
      </c>
      <c r="F34" s="105">
        <v>11593.938</v>
      </c>
      <c r="G34" s="105">
        <v>151880.58780000001</v>
      </c>
      <c r="H34" s="105" t="s">
        <v>709</v>
      </c>
      <c r="I34" s="144">
        <v>3.4167646543608689E-2</v>
      </c>
      <c r="J34" s="144">
        <v>1.1252508697272481E-2</v>
      </c>
      <c r="K34" s="144">
        <v>0.10845127992813119</v>
      </c>
      <c r="L34" s="105">
        <v>15</v>
      </c>
      <c r="M34" s="105">
        <v>10</v>
      </c>
      <c r="N34" s="105">
        <v>15</v>
      </c>
      <c r="O34" s="144">
        <v>1.318314511654158E-2</v>
      </c>
      <c r="P34" s="144">
        <v>6.3223466150492333E-3</v>
      </c>
      <c r="Q34" s="105">
        <v>10</v>
      </c>
      <c r="R34" s="105">
        <v>10</v>
      </c>
      <c r="S34" s="144">
        <v>0.3728250353439635</v>
      </c>
      <c r="T34" s="144">
        <v>0.77375826344357335</v>
      </c>
      <c r="U34" s="144">
        <v>0.1037563475943237</v>
      </c>
      <c r="V34" s="105">
        <v>5</v>
      </c>
      <c r="W34" s="105">
        <v>5</v>
      </c>
      <c r="X34" s="105">
        <v>5</v>
      </c>
      <c r="Y34" s="144">
        <v>0.1007</v>
      </c>
      <c r="Z34" s="105">
        <v>6</v>
      </c>
      <c r="AA34" s="144">
        <v>0.68517817973037232</v>
      </c>
      <c r="AB34" s="105">
        <v>15</v>
      </c>
      <c r="AC34" s="146">
        <v>96</v>
      </c>
      <c r="AD34" s="105" t="s">
        <v>61</v>
      </c>
      <c r="AE34" s="105" t="s">
        <v>61</v>
      </c>
    </row>
    <row r="35" spans="1:31" ht="18" hidden="1" customHeight="1" x14ac:dyDescent="0.2">
      <c r="A35" s="105">
        <v>6</v>
      </c>
      <c r="B35" s="105" t="s">
        <v>366</v>
      </c>
      <c r="C35" s="105" t="s">
        <v>711</v>
      </c>
      <c r="D35" s="105" t="s">
        <v>681</v>
      </c>
      <c r="E35" s="105">
        <v>6800</v>
      </c>
      <c r="F35" s="105">
        <v>3010.2159999999999</v>
      </c>
      <c r="G35" s="105">
        <v>20469.468800000002</v>
      </c>
      <c r="H35" s="105" t="s">
        <v>704</v>
      </c>
      <c r="I35" s="144">
        <v>1.7016562603779237E-2</v>
      </c>
      <c r="J35" s="144">
        <v>1.9183891547530144E-4</v>
      </c>
      <c r="K35" s="144">
        <v>4.0980447692586285E-3</v>
      </c>
      <c r="L35" s="105">
        <v>3</v>
      </c>
      <c r="M35" s="105">
        <v>2</v>
      </c>
      <c r="N35" s="105">
        <v>3</v>
      </c>
      <c r="O35" s="144">
        <v>1.5378536717321409E-2</v>
      </c>
      <c r="P35" s="144">
        <v>3.6478861000598093E-3</v>
      </c>
      <c r="Q35" s="105">
        <v>10</v>
      </c>
      <c r="R35" s="105">
        <v>2</v>
      </c>
      <c r="S35" s="144">
        <v>0.37488578484987461</v>
      </c>
      <c r="T35" s="144">
        <v>0.60663415966191103</v>
      </c>
      <c r="U35" s="144">
        <v>4.6812303495163327E-2</v>
      </c>
      <c r="V35" s="105">
        <v>5</v>
      </c>
      <c r="W35" s="105">
        <v>5</v>
      </c>
      <c r="X35" s="105">
        <v>1</v>
      </c>
      <c r="Y35" s="144">
        <v>0.10829999999999999</v>
      </c>
      <c r="Z35" s="105">
        <v>6</v>
      </c>
      <c r="AA35" s="144">
        <v>0.94346505080102516</v>
      </c>
      <c r="AB35" s="105">
        <v>3</v>
      </c>
      <c r="AC35" s="146">
        <v>40</v>
      </c>
      <c r="AD35" s="105" t="s">
        <v>80</v>
      </c>
      <c r="AE35" s="105" t="s">
        <v>80</v>
      </c>
    </row>
    <row r="36" spans="1:31" ht="18" hidden="1" customHeight="1" x14ac:dyDescent="0.2">
      <c r="A36" s="105">
        <v>7</v>
      </c>
      <c r="B36" s="105" t="s">
        <v>477</v>
      </c>
      <c r="C36" s="105" t="s">
        <v>712</v>
      </c>
      <c r="D36" s="105" t="s">
        <v>686</v>
      </c>
      <c r="E36" s="105">
        <v>8100</v>
      </c>
      <c r="F36" s="105">
        <v>8865.7950000000001</v>
      </c>
      <c r="G36" s="105">
        <v>71812.939499999993</v>
      </c>
      <c r="H36" s="105" t="s">
        <v>704</v>
      </c>
      <c r="I36" s="144">
        <v>1.9737256459372337E-2</v>
      </c>
      <c r="J36" s="144">
        <v>4.000577990603044E-3</v>
      </c>
      <c r="K36" s="144">
        <v>7.0713164190107258E-2</v>
      </c>
      <c r="L36" s="105">
        <v>3</v>
      </c>
      <c r="M36" s="105">
        <v>10</v>
      </c>
      <c r="N36" s="105">
        <v>15</v>
      </c>
      <c r="O36" s="144">
        <v>1.9333050227175939E-2</v>
      </c>
      <c r="P36" s="144">
        <v>4.4300250486868928E-3</v>
      </c>
      <c r="Q36" s="105">
        <v>10</v>
      </c>
      <c r="R36" s="105">
        <v>6</v>
      </c>
      <c r="S36" s="144">
        <v>0.206633701557289</v>
      </c>
      <c r="T36" s="144">
        <v>0.97338737304561773</v>
      </c>
      <c r="U36" s="144">
        <v>5.6574727441806708E-2</v>
      </c>
      <c r="V36" s="105">
        <v>3</v>
      </c>
      <c r="W36" s="105">
        <v>3</v>
      </c>
      <c r="X36" s="105">
        <v>3</v>
      </c>
      <c r="Y36" s="144">
        <v>0.1133</v>
      </c>
      <c r="Z36" s="105">
        <v>10</v>
      </c>
      <c r="AA36" s="144">
        <v>0.84475611109218163</v>
      </c>
      <c r="AB36" s="105">
        <v>9</v>
      </c>
      <c r="AC36" s="146">
        <v>72</v>
      </c>
      <c r="AD36" s="105" t="s">
        <v>68</v>
      </c>
      <c r="AE36" s="105" t="s">
        <v>71</v>
      </c>
    </row>
    <row r="37" spans="1:31" ht="18" hidden="1" customHeight="1" x14ac:dyDescent="0.2">
      <c r="A37" s="105">
        <v>8</v>
      </c>
      <c r="B37" s="105" t="s">
        <v>505</v>
      </c>
      <c r="C37" s="105" t="s">
        <v>713</v>
      </c>
      <c r="D37" s="105" t="s">
        <v>681</v>
      </c>
      <c r="E37" s="105">
        <v>18000</v>
      </c>
      <c r="F37" s="105">
        <v>12425.116</v>
      </c>
      <c r="G37" s="105">
        <v>223652.08799999999</v>
      </c>
      <c r="H37" s="105" t="s">
        <v>709</v>
      </c>
      <c r="I37" s="144">
        <v>1.9079170180329088E-2</v>
      </c>
      <c r="J37" s="144">
        <v>1.1176500528162986E-3</v>
      </c>
      <c r="K37" s="144">
        <v>1.6215896434041199E-2</v>
      </c>
      <c r="L37" s="105">
        <v>3</v>
      </c>
      <c r="M37" s="105">
        <v>2</v>
      </c>
      <c r="N37" s="105">
        <v>3</v>
      </c>
      <c r="O37" s="144">
        <v>2.3227435053484225E-2</v>
      </c>
      <c r="P37" s="144">
        <v>4.6464927450572471E-3</v>
      </c>
      <c r="Q37" s="105">
        <v>2</v>
      </c>
      <c r="R37" s="105">
        <v>6</v>
      </c>
      <c r="S37" s="144">
        <v>0.1450232845360033</v>
      </c>
      <c r="T37" s="144">
        <v>0.68250908965418511</v>
      </c>
      <c r="U37" s="144">
        <v>6.8923112413944207E-2</v>
      </c>
      <c r="V37" s="105">
        <v>1</v>
      </c>
      <c r="W37" s="105">
        <v>5</v>
      </c>
      <c r="X37" s="105">
        <v>3</v>
      </c>
      <c r="Y37" s="144">
        <v>9.8699999999999996E-2</v>
      </c>
      <c r="Z37" s="105">
        <v>6</v>
      </c>
      <c r="AA37" s="144">
        <v>0.94337613524414898</v>
      </c>
      <c r="AB37" s="105">
        <v>3</v>
      </c>
      <c r="AC37" s="146">
        <v>34</v>
      </c>
      <c r="AD37" s="105" t="s">
        <v>80</v>
      </c>
      <c r="AE37" s="105" t="s">
        <v>80</v>
      </c>
    </row>
    <row r="38" spans="1:31" ht="18" hidden="1" customHeight="1" x14ac:dyDescent="0.2">
      <c r="A38" s="105">
        <v>9</v>
      </c>
      <c r="B38" s="105" t="s">
        <v>587</v>
      </c>
      <c r="C38" s="105" t="s">
        <v>714</v>
      </c>
      <c r="D38" s="105" t="s">
        <v>686</v>
      </c>
      <c r="E38" s="105">
        <v>31900</v>
      </c>
      <c r="F38" s="105">
        <v>26650.203000000001</v>
      </c>
      <c r="G38" s="105">
        <v>850141.47570000007</v>
      </c>
      <c r="H38" s="105" t="s">
        <v>706</v>
      </c>
      <c r="I38" s="144">
        <v>2.4780137959442918E-2</v>
      </c>
      <c r="J38" s="144">
        <v>8.6847329763304094E-3</v>
      </c>
      <c r="K38" s="144">
        <v>0.13885908692573184</v>
      </c>
      <c r="L38" s="105">
        <v>9</v>
      </c>
      <c r="M38" s="105">
        <v>10</v>
      </c>
      <c r="N38" s="105">
        <v>15</v>
      </c>
      <c r="O38" s="144">
        <v>1.4834775160500685E-2</v>
      </c>
      <c r="P38" s="144">
        <v>1.0308836187248269E-2</v>
      </c>
      <c r="Q38" s="105">
        <v>10</v>
      </c>
      <c r="R38" s="105">
        <v>10</v>
      </c>
      <c r="S38" s="144">
        <v>0.3180569544536111</v>
      </c>
      <c r="T38" s="144">
        <v>0.7805046511793936</v>
      </c>
      <c r="U38" s="144">
        <v>6.2543497646469465E-2</v>
      </c>
      <c r="V38" s="105">
        <v>5</v>
      </c>
      <c r="W38" s="105">
        <v>5</v>
      </c>
      <c r="X38" s="105">
        <v>3</v>
      </c>
      <c r="Y38" s="144">
        <v>0.11609999999999999</v>
      </c>
      <c r="Z38" s="105">
        <v>10</v>
      </c>
      <c r="AA38" s="144">
        <v>0.6802238833786286</v>
      </c>
      <c r="AB38" s="105">
        <v>15</v>
      </c>
      <c r="AC38" s="146">
        <v>92</v>
      </c>
      <c r="AD38" s="105" t="s">
        <v>61</v>
      </c>
      <c r="AE38" s="105" t="s">
        <v>61</v>
      </c>
    </row>
    <row r="39" spans="1:31" ht="18" hidden="1" customHeight="1" x14ac:dyDescent="0.2">
      <c r="H39" s="105" t="s">
        <v>701</v>
      </c>
      <c r="I39" s="144">
        <v>2.4754560331508704E-2</v>
      </c>
      <c r="J39" s="144">
        <v>5.1909276013019151E-3</v>
      </c>
      <c r="K39" s="144">
        <v>7.8359106613062723E-2</v>
      </c>
      <c r="O39" s="144">
        <v>1.7098889851822174E-2</v>
      </c>
      <c r="P39" s="144">
        <v>5.4202634010107565E-3</v>
      </c>
      <c r="S39" s="144">
        <v>0.25131614394677076</v>
      </c>
      <c r="T39" s="144">
        <v>0.82922894341682118</v>
      </c>
      <c r="U39" s="144">
        <v>6.8168774496148193E-2</v>
      </c>
      <c r="Y39" s="144">
        <v>0.11233333333333333</v>
      </c>
      <c r="AA39" s="144">
        <v>0.81298974519719103</v>
      </c>
    </row>
    <row r="40" spans="1:31" ht="18" customHeight="1" x14ac:dyDescent="0.2">
      <c r="Z40" s="140"/>
      <c r="AA40" s="113"/>
    </row>
    <row r="41" spans="1:31" ht="18" customHeight="1" x14ac:dyDescent="0.2">
      <c r="Z41" s="140"/>
      <c r="AA41" s="113"/>
    </row>
  </sheetData>
  <mergeCells count="2">
    <mergeCell ref="AG2:AH2"/>
    <mergeCell ref="AG13:AH13"/>
  </mergeCells>
  <pageMargins left="0.25" right="0.25" top="0.75" bottom="0.75" header="0.3" footer="0.3"/>
  <pageSetup scale="3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O61"/>
  <sheetViews>
    <sheetView zoomScale="90" zoomScaleNormal="90" workbookViewId="0">
      <pane xSplit="8" ySplit="2" topLeftCell="BB3" activePane="bottomRight" state="frozen"/>
      <selection pane="topRight" activeCell="G1" sqref="G1"/>
      <selection pane="bottomLeft" activeCell="A2" sqref="A2"/>
      <selection pane="bottomRight" activeCell="BB21" sqref="BB21"/>
    </sheetView>
  </sheetViews>
  <sheetFormatPr defaultColWidth="8.77734375" defaultRowHeight="18" customHeight="1" x14ac:dyDescent="0.25"/>
  <cols>
    <col min="1" max="1" width="4" style="16" bestFit="1" customWidth="1"/>
    <col min="2" max="2" width="8.5546875" style="16" customWidth="1"/>
    <col min="3" max="3" width="8.5546875" style="17" customWidth="1"/>
    <col min="4" max="4" width="10.21875" style="4" customWidth="1"/>
    <col min="5" max="6" width="7.6640625" style="4" customWidth="1"/>
    <col min="7" max="7" width="10.21875" style="4" customWidth="1"/>
    <col min="8" max="8" width="8.21875" style="70" bestFit="1" customWidth="1"/>
    <col min="9" max="9" width="11" style="4" bestFit="1" customWidth="1"/>
    <col min="10" max="10" width="9.88671875" style="4" bestFit="1" customWidth="1"/>
    <col min="11" max="11" width="10.21875" style="4" bestFit="1" customWidth="1"/>
    <col min="12" max="12" width="14.77734375" style="4" bestFit="1" customWidth="1"/>
    <col min="13" max="13" width="13.5546875" style="4" hidden="1" customWidth="1"/>
    <col min="14" max="14" width="8.88671875" style="4" bestFit="1" customWidth="1"/>
    <col min="15" max="15" width="9.88671875" style="4" bestFit="1" customWidth="1"/>
    <col min="16" max="16" width="8.21875" style="66" bestFit="1" customWidth="1"/>
    <col min="17" max="17" width="11.109375" style="4" hidden="1" customWidth="1"/>
    <col min="18" max="18" width="8.88671875" style="4" hidden="1" customWidth="1"/>
    <col min="19" max="19" width="13.33203125" style="4" bestFit="1" customWidth="1"/>
    <col min="20" max="20" width="9.5546875" style="4" hidden="1" customWidth="1"/>
    <col min="21" max="21" width="10.109375" style="4" bestFit="1" customWidth="1"/>
    <col min="22" max="22" width="12.33203125" style="4" hidden="1" customWidth="1"/>
    <col min="23" max="23" width="10.88671875" style="4" customWidth="1"/>
    <col min="24" max="24" width="9.33203125" style="4" hidden="1" customWidth="1"/>
    <col min="25" max="25" width="10.5546875" style="4" customWidth="1"/>
    <col min="26" max="26" width="9.88671875" style="4" bestFit="1" customWidth="1"/>
    <col min="27" max="27" width="8.109375" style="67" customWidth="1"/>
    <col min="28" max="28" width="10.77734375" style="32" bestFit="1" customWidth="1"/>
    <col min="29" max="29" width="8.21875" style="32" customWidth="1"/>
    <col min="30" max="30" width="6.88671875" style="71" customWidth="1"/>
    <col min="31" max="31" width="7.5546875" style="71" customWidth="1"/>
    <col min="32" max="32" width="15.88671875" style="24" hidden="1" customWidth="1"/>
    <col min="33" max="33" width="7.77734375" style="28" customWidth="1"/>
    <col min="34" max="34" width="8.21875" style="28" customWidth="1"/>
    <col min="35" max="35" width="7" style="28" customWidth="1"/>
    <col min="36" max="36" width="6.88671875" style="28" customWidth="1"/>
    <col min="37" max="37" width="15.88671875" style="29" hidden="1" customWidth="1"/>
    <col min="38" max="38" width="8.5546875" style="72" customWidth="1"/>
    <col min="39" max="39" width="9.109375" style="72" customWidth="1"/>
    <col min="40" max="40" width="9.77734375" style="72" hidden="1" customWidth="1"/>
    <col min="41" max="41" width="8.6640625" style="28" customWidth="1"/>
    <col min="42" max="42" width="8.5546875" style="28" customWidth="1"/>
    <col min="43" max="43" width="8.109375" style="29" hidden="1" customWidth="1"/>
    <col min="44" max="44" width="9.21875" style="27" hidden="1" customWidth="1"/>
    <col min="45" max="45" width="10.21875" style="27" hidden="1" customWidth="1"/>
    <col min="46" max="46" width="9.44140625" style="27" hidden="1" customWidth="1"/>
    <col min="47" max="47" width="8.5546875" style="27" hidden="1" customWidth="1"/>
    <col min="48" max="50" width="9.33203125" style="28" hidden="1" customWidth="1"/>
    <col min="51" max="51" width="10" style="29" hidden="1" customWidth="1"/>
    <col min="52" max="52" width="10.5546875" style="23" customWidth="1"/>
    <col min="53" max="53" width="10.109375" style="23" hidden="1" customWidth="1"/>
    <col min="54" max="54" width="14.6640625" style="23" bestFit="1" customWidth="1"/>
    <col min="55" max="55" width="10.33203125" style="28" customWidth="1"/>
    <col min="56" max="56" width="9.5546875" style="29" bestFit="1" customWidth="1"/>
    <col min="57" max="57" width="6.5546875" style="73" customWidth="1"/>
    <col min="58" max="58" width="7.6640625" style="74" customWidth="1"/>
    <col min="59" max="59" width="8" style="75" customWidth="1"/>
    <col min="60" max="62" width="8.77734375" style="4"/>
    <col min="63" max="64" width="7.77734375" style="4" customWidth="1"/>
    <col min="65" max="65" width="9.6640625" style="4" bestFit="1" customWidth="1"/>
    <col min="66" max="66" width="18.33203125" style="4" bestFit="1" customWidth="1"/>
    <col min="67" max="16384" width="8.77734375" style="4"/>
  </cols>
  <sheetData>
    <row r="1" spans="1:67" ht="15.75" x14ac:dyDescent="0.25">
      <c r="A1" s="1"/>
      <c r="B1" s="1"/>
      <c r="C1" s="1"/>
      <c r="D1" s="2"/>
      <c r="E1" s="2"/>
      <c r="F1" s="2"/>
      <c r="G1" s="2"/>
      <c r="H1" s="3"/>
      <c r="I1" s="196" t="s">
        <v>0</v>
      </c>
      <c r="J1" s="196"/>
      <c r="K1" s="196"/>
      <c r="L1" s="196"/>
      <c r="M1" s="196"/>
      <c r="N1" s="196"/>
      <c r="O1" s="196"/>
      <c r="P1" s="197"/>
      <c r="Q1" s="198" t="s">
        <v>1</v>
      </c>
      <c r="R1" s="196"/>
      <c r="S1" s="196"/>
      <c r="T1" s="196"/>
      <c r="U1" s="196"/>
      <c r="V1" s="196"/>
      <c r="W1" s="196"/>
      <c r="X1" s="196"/>
      <c r="Y1" s="196"/>
      <c r="Z1" s="196"/>
      <c r="AA1" s="197"/>
      <c r="AB1" s="199" t="s">
        <v>2</v>
      </c>
      <c r="AC1" s="199"/>
      <c r="AD1" s="199"/>
      <c r="AE1" s="199"/>
      <c r="AF1" s="199"/>
      <c r="AG1" s="193" t="s">
        <v>3</v>
      </c>
      <c r="AH1" s="193"/>
      <c r="AI1" s="193"/>
      <c r="AJ1" s="193"/>
      <c r="AK1" s="194"/>
      <c r="AL1" s="186" t="s">
        <v>4</v>
      </c>
      <c r="AM1" s="186"/>
      <c r="AN1" s="186"/>
      <c r="AO1" s="193" t="s">
        <v>5</v>
      </c>
      <c r="AP1" s="193"/>
      <c r="AQ1" s="194"/>
      <c r="AR1" s="186" t="s">
        <v>6</v>
      </c>
      <c r="AS1" s="186"/>
      <c r="AT1" s="186"/>
      <c r="AU1" s="186"/>
      <c r="AV1" s="187" t="s">
        <v>7</v>
      </c>
      <c r="AW1" s="187"/>
      <c r="AX1" s="187"/>
      <c r="AY1" s="188"/>
      <c r="AZ1" s="189" t="s">
        <v>8</v>
      </c>
      <c r="BA1" s="189"/>
      <c r="BB1" s="117"/>
      <c r="BC1" s="190" t="s">
        <v>9</v>
      </c>
      <c r="BD1" s="191"/>
      <c r="BE1" s="192" t="s">
        <v>10</v>
      </c>
      <c r="BF1" s="193"/>
      <c r="BG1" s="194"/>
    </row>
    <row r="2" spans="1:67" s="14" customFormat="1" ht="47.25" x14ac:dyDescent="0.3">
      <c r="A2" s="5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5" t="s">
        <v>18</v>
      </c>
      <c r="I2" s="6" t="s">
        <v>19</v>
      </c>
      <c r="J2" s="6" t="s">
        <v>20</v>
      </c>
      <c r="K2" s="6" t="s">
        <v>21</v>
      </c>
      <c r="L2" s="6" t="s">
        <v>22</v>
      </c>
      <c r="M2" s="6" t="s">
        <v>23</v>
      </c>
      <c r="N2" s="6" t="s">
        <v>24</v>
      </c>
      <c r="O2" s="6" t="s">
        <v>25</v>
      </c>
      <c r="P2" s="7" t="s">
        <v>26</v>
      </c>
      <c r="Q2" s="6" t="s">
        <v>27</v>
      </c>
      <c r="R2" s="6" t="s">
        <v>28</v>
      </c>
      <c r="S2" s="6" t="s">
        <v>29</v>
      </c>
      <c r="T2" s="6" t="s">
        <v>30</v>
      </c>
      <c r="U2" s="6" t="s">
        <v>31</v>
      </c>
      <c r="V2" s="6" t="s">
        <v>32</v>
      </c>
      <c r="W2" s="6" t="s">
        <v>33</v>
      </c>
      <c r="X2" s="6" t="s">
        <v>34</v>
      </c>
      <c r="Y2" s="6" t="s">
        <v>35</v>
      </c>
      <c r="Z2" s="6" t="s">
        <v>36</v>
      </c>
      <c r="AA2" s="7" t="s">
        <v>37</v>
      </c>
      <c r="AB2" s="8" t="s">
        <v>38</v>
      </c>
      <c r="AC2" s="8" t="s">
        <v>39</v>
      </c>
      <c r="AD2" s="9" t="s">
        <v>40</v>
      </c>
      <c r="AE2" s="9" t="s">
        <v>41</v>
      </c>
      <c r="AF2" s="10" t="s">
        <v>42</v>
      </c>
      <c r="AG2" s="11" t="s">
        <v>38</v>
      </c>
      <c r="AH2" s="11" t="s">
        <v>39</v>
      </c>
      <c r="AI2" s="11" t="s">
        <v>43</v>
      </c>
      <c r="AJ2" s="11" t="s">
        <v>41</v>
      </c>
      <c r="AK2" s="12" t="s">
        <v>42</v>
      </c>
      <c r="AL2" s="13" t="s">
        <v>44</v>
      </c>
      <c r="AM2" s="13" t="s">
        <v>45</v>
      </c>
      <c r="AN2" s="13" t="s">
        <v>46</v>
      </c>
      <c r="AO2" s="10" t="s">
        <v>44</v>
      </c>
      <c r="AP2" s="10" t="s">
        <v>45</v>
      </c>
      <c r="AQ2" s="12" t="s">
        <v>46</v>
      </c>
      <c r="AR2" s="13" t="s">
        <v>47</v>
      </c>
      <c r="AS2" s="13" t="s">
        <v>48</v>
      </c>
      <c r="AT2" s="13" t="s">
        <v>49</v>
      </c>
      <c r="AU2" s="13" t="s">
        <v>50</v>
      </c>
      <c r="AV2" s="10" t="s">
        <v>47</v>
      </c>
      <c r="AW2" s="10" t="s">
        <v>48</v>
      </c>
      <c r="AX2" s="10" t="s">
        <v>49</v>
      </c>
      <c r="AY2" s="12" t="s">
        <v>50</v>
      </c>
      <c r="AZ2" s="9" t="s">
        <v>51</v>
      </c>
      <c r="BA2" s="9" t="s">
        <v>52</v>
      </c>
      <c r="BB2" s="9" t="s">
        <v>52</v>
      </c>
      <c r="BC2" s="10" t="s">
        <v>51</v>
      </c>
      <c r="BD2" s="12" t="s">
        <v>52</v>
      </c>
      <c r="BE2" s="10" t="s">
        <v>53</v>
      </c>
      <c r="BF2" s="10" t="s">
        <v>54</v>
      </c>
      <c r="BG2" s="12" t="s">
        <v>55</v>
      </c>
      <c r="BI2" s="15"/>
    </row>
    <row r="3" spans="1:67" ht="15.75" x14ac:dyDescent="0.25">
      <c r="A3" s="16">
        <v>1</v>
      </c>
      <c r="B3" s="118" t="s">
        <v>57</v>
      </c>
      <c r="C3" s="18" t="s">
        <v>686</v>
      </c>
      <c r="D3" s="18" t="s">
        <v>999</v>
      </c>
      <c r="E3" s="18" t="s">
        <v>795</v>
      </c>
      <c r="F3" s="18" t="s">
        <v>907</v>
      </c>
      <c r="G3" s="18" t="s">
        <v>908</v>
      </c>
      <c r="H3" s="19" t="s">
        <v>704</v>
      </c>
      <c r="I3" s="20">
        <v>1891333.018373</v>
      </c>
      <c r="J3" s="20">
        <v>914714.76236199995</v>
      </c>
      <c r="K3" s="20">
        <v>285333.444495</v>
      </c>
      <c r="L3" s="20">
        <v>242393.79508400001</v>
      </c>
      <c r="M3" s="20">
        <v>-10754.484214</v>
      </c>
      <c r="N3" s="20">
        <v>170887.911911</v>
      </c>
      <c r="O3" s="20">
        <v>181642.396125</v>
      </c>
      <c r="P3" s="21">
        <v>1548.8336055026014</v>
      </c>
      <c r="Q3" s="20">
        <v>350.68646999999999</v>
      </c>
      <c r="R3" s="20">
        <v>1647396.0726890001</v>
      </c>
      <c r="S3" s="20">
        <v>3978544.6643369999</v>
      </c>
      <c r="T3" s="20">
        <v>13203.098309000001</v>
      </c>
      <c r="U3" s="20">
        <v>5409021.140753</v>
      </c>
      <c r="V3" s="20">
        <v>0</v>
      </c>
      <c r="W3" s="20">
        <v>3201409.1947189998</v>
      </c>
      <c r="X3" s="20">
        <v>0</v>
      </c>
      <c r="Y3" s="20">
        <v>3202445.5007159999</v>
      </c>
      <c r="Z3" s="20">
        <v>2206575.6400370002</v>
      </c>
      <c r="AA3" s="21">
        <v>18815.092606578644</v>
      </c>
      <c r="AB3" s="22">
        <v>0.1508636721947863</v>
      </c>
      <c r="AC3" s="22">
        <v>9.6039351272604559E-2</v>
      </c>
      <c r="AD3" s="23">
        <v>3.3581380327109098E-2</v>
      </c>
      <c r="AE3" s="23">
        <v>8.2318680959404672E-2</v>
      </c>
      <c r="AF3" s="24">
        <v>-15.889921683881511</v>
      </c>
      <c r="AG3" s="25">
        <v>6</v>
      </c>
      <c r="AH3" s="25">
        <v>2</v>
      </c>
      <c r="AI3" s="25">
        <v>6</v>
      </c>
      <c r="AJ3" s="25">
        <v>6</v>
      </c>
      <c r="AK3" s="26">
        <v>0</v>
      </c>
      <c r="AL3" s="27">
        <v>0.24274793453456434</v>
      </c>
      <c r="AM3" s="27">
        <v>1.2427479345345644</v>
      </c>
      <c r="AN3" s="27">
        <v>1.2426383932517509</v>
      </c>
      <c r="AO3" s="28">
        <v>9</v>
      </c>
      <c r="AP3" s="28">
        <v>9</v>
      </c>
      <c r="AQ3" s="29">
        <v>0</v>
      </c>
      <c r="AR3" s="27">
        <v>2.4337237101051148</v>
      </c>
      <c r="AS3" s="27">
        <v>2608.354871409781</v>
      </c>
      <c r="AT3" s="27">
        <v>1.1480742547150962</v>
      </c>
      <c r="AU3" s="27">
        <v>143.24918092019033</v>
      </c>
      <c r="AV3" s="28">
        <v>0</v>
      </c>
      <c r="AW3" s="28">
        <v>0</v>
      </c>
      <c r="AX3" s="28">
        <v>0</v>
      </c>
      <c r="AY3" s="29">
        <v>0</v>
      </c>
      <c r="AZ3" s="23">
        <v>0.5920563845809228</v>
      </c>
      <c r="BA3" s="23">
        <v>0</v>
      </c>
      <c r="BB3" s="23">
        <v>1.4513191583417919</v>
      </c>
      <c r="BC3" s="28">
        <v>15</v>
      </c>
      <c r="BD3" s="29">
        <v>15</v>
      </c>
      <c r="BE3" s="24">
        <v>68</v>
      </c>
      <c r="BF3" s="30" t="s">
        <v>71</v>
      </c>
      <c r="BG3" s="31">
        <v>0.3</v>
      </c>
      <c r="BI3" s="32"/>
    </row>
    <row r="4" spans="1:67" ht="16.5" thickBot="1" x14ac:dyDescent="0.3">
      <c r="A4" s="16">
        <v>2</v>
      </c>
      <c r="B4" s="118" t="s">
        <v>60</v>
      </c>
      <c r="C4" s="18" t="s">
        <v>686</v>
      </c>
      <c r="D4" s="18" t="s">
        <v>1000</v>
      </c>
      <c r="E4" s="18" t="s">
        <v>795</v>
      </c>
      <c r="F4" s="18" t="s">
        <v>907</v>
      </c>
      <c r="G4" s="18" t="s">
        <v>908</v>
      </c>
      <c r="H4" s="19" t="s">
        <v>704</v>
      </c>
      <c r="I4" s="20">
        <v>3347202.109683</v>
      </c>
      <c r="J4" s="20">
        <v>2307383.8505719998</v>
      </c>
      <c r="K4" s="20">
        <v>142061.58881799999</v>
      </c>
      <c r="L4" s="20">
        <v>192930.80140999999</v>
      </c>
      <c r="M4" s="20">
        <v>-50200.424511999998</v>
      </c>
      <c r="N4" s="20">
        <v>85966.650257000001</v>
      </c>
      <c r="O4" s="20">
        <v>136167.074769</v>
      </c>
      <c r="P4" s="21">
        <v>1490.5425008092418</v>
      </c>
      <c r="Q4" s="20">
        <v>6123.1618330000001</v>
      </c>
      <c r="R4" s="20">
        <v>2104131.031707</v>
      </c>
      <c r="S4" s="20">
        <v>4551676.5005139997</v>
      </c>
      <c r="T4" s="20">
        <v>96713.249849999993</v>
      </c>
      <c r="U4" s="20">
        <v>5485947.6353559997</v>
      </c>
      <c r="V4" s="20">
        <v>0</v>
      </c>
      <c r="W4" s="20">
        <v>3248943.9599469998</v>
      </c>
      <c r="X4" s="20">
        <v>0</v>
      </c>
      <c r="Y4" s="20">
        <v>3249163.8286759998</v>
      </c>
      <c r="Z4" s="20">
        <v>2236783.8066799999</v>
      </c>
      <c r="AA4" s="21">
        <v>24484.783378319669</v>
      </c>
      <c r="AB4" s="22">
        <v>4.2441891515016421E-2</v>
      </c>
      <c r="AC4" s="22">
        <v>4.0680864288142979E-2</v>
      </c>
      <c r="AD4" s="23">
        <v>2.4821067173778029E-2</v>
      </c>
      <c r="AE4" s="23">
        <v>6.0876278861795433E-2</v>
      </c>
      <c r="AF4" s="24">
        <v>-1.7124685915046471</v>
      </c>
      <c r="AG4" s="25">
        <v>2</v>
      </c>
      <c r="AH4" s="25">
        <v>2</v>
      </c>
      <c r="AI4" s="25">
        <v>6</v>
      </c>
      <c r="AJ4" s="25">
        <v>2</v>
      </c>
      <c r="AK4" s="26">
        <v>0</v>
      </c>
      <c r="AL4" s="27">
        <v>0.40097107140876986</v>
      </c>
      <c r="AM4" s="27">
        <v>1.4009710714087698</v>
      </c>
      <c r="AN4" s="27">
        <v>1.3990864092205368</v>
      </c>
      <c r="AO4" s="28">
        <v>9</v>
      </c>
      <c r="AP4" s="28">
        <v>15</v>
      </c>
      <c r="AQ4" s="29">
        <v>0</v>
      </c>
      <c r="AR4" s="27">
        <v>2.5693701550021673</v>
      </c>
      <c r="AS4" s="27">
        <v>376.82882038763842</v>
      </c>
      <c r="AT4" s="27">
        <v>1.5907764579506936</v>
      </c>
      <c r="AU4" s="27">
        <v>34.609550551495609</v>
      </c>
      <c r="AV4" s="28">
        <v>0</v>
      </c>
      <c r="AW4" s="28">
        <v>0</v>
      </c>
      <c r="AX4" s="28">
        <v>0</v>
      </c>
      <c r="AY4" s="29">
        <v>0</v>
      </c>
      <c r="AZ4" s="23">
        <v>0.59227029578913426</v>
      </c>
      <c r="BA4" s="23">
        <v>0</v>
      </c>
      <c r="BB4" s="23">
        <v>1.4526052178009323</v>
      </c>
      <c r="BC4" s="28">
        <v>15</v>
      </c>
      <c r="BD4" s="29">
        <v>15</v>
      </c>
      <c r="BE4" s="24">
        <v>66</v>
      </c>
      <c r="BF4" s="30" t="s">
        <v>71</v>
      </c>
      <c r="BG4" s="31">
        <v>0.3</v>
      </c>
      <c r="BI4" s="32"/>
    </row>
    <row r="5" spans="1:67" s="36" customFormat="1" ht="16.5" thickBot="1" x14ac:dyDescent="0.3">
      <c r="A5" s="16">
        <v>3</v>
      </c>
      <c r="B5" s="118" t="s">
        <v>63</v>
      </c>
      <c r="C5" s="18" t="s">
        <v>686</v>
      </c>
      <c r="D5" s="18" t="s">
        <v>1001</v>
      </c>
      <c r="E5" s="18" t="s">
        <v>795</v>
      </c>
      <c r="F5" s="18" t="s">
        <v>907</v>
      </c>
      <c r="G5" s="18" t="s">
        <v>908</v>
      </c>
      <c r="H5" s="19" t="s">
        <v>706</v>
      </c>
      <c r="I5" s="20">
        <v>38991682.179686002</v>
      </c>
      <c r="J5" s="20">
        <v>24328910.165933002</v>
      </c>
      <c r="K5" s="20">
        <v>-344256.698041</v>
      </c>
      <c r="L5" s="20">
        <v>2446469.0745370002</v>
      </c>
      <c r="M5" s="20">
        <v>-1561614.31283</v>
      </c>
      <c r="N5" s="20">
        <v>-249108.26114999992</v>
      </c>
      <c r="O5" s="20">
        <v>1312506.05168</v>
      </c>
      <c r="P5" s="21">
        <v>1872.6372604894789</v>
      </c>
      <c r="Q5" s="20">
        <v>143210.71350899999</v>
      </c>
      <c r="R5" s="20">
        <v>12258770.432093</v>
      </c>
      <c r="S5" s="20">
        <v>77442817.725519001</v>
      </c>
      <c r="T5" s="20">
        <v>1599735.9222939999</v>
      </c>
      <c r="U5" s="20">
        <v>121829354.39355101</v>
      </c>
      <c r="V5" s="20">
        <v>16543881.556190001</v>
      </c>
      <c r="W5" s="20">
        <v>22188388.177878998</v>
      </c>
      <c r="X5" s="20">
        <v>520503.042984</v>
      </c>
      <c r="Y5" s="20">
        <v>105436204.763539</v>
      </c>
      <c r="Z5" s="20">
        <v>16393149.630012</v>
      </c>
      <c r="AA5" s="21">
        <v>23389.166682047664</v>
      </c>
      <c r="AB5" s="22">
        <v>-8.8289778433912197E-3</v>
      </c>
      <c r="AC5" s="22">
        <v>3.3661180495664612E-2</v>
      </c>
      <c r="AD5" s="23">
        <v>1.0773315332856078E-2</v>
      </c>
      <c r="AE5" s="23">
        <v>8.0064300107229563E-2</v>
      </c>
      <c r="AF5" s="24">
        <v>0.15951970925430309</v>
      </c>
      <c r="AG5" s="25">
        <v>2</v>
      </c>
      <c r="AH5" s="25">
        <v>2</v>
      </c>
      <c r="AI5" s="25">
        <v>6</v>
      </c>
      <c r="AJ5" s="25">
        <v>6</v>
      </c>
      <c r="AK5" s="26">
        <v>0</v>
      </c>
      <c r="AL5" s="27">
        <v>2.4902408009395933</v>
      </c>
      <c r="AM5" s="27">
        <v>3.4902408009395933</v>
      </c>
      <c r="AN5" s="27">
        <v>3.4837864919397279</v>
      </c>
      <c r="AO5" s="28">
        <v>15</v>
      </c>
      <c r="AP5" s="28">
        <v>15</v>
      </c>
      <c r="AQ5" s="29">
        <v>0</v>
      </c>
      <c r="AR5" s="27">
        <v>0.70567522819265793</v>
      </c>
      <c r="AS5" s="27">
        <v>169.88191434716975</v>
      </c>
      <c r="AT5" s="27">
        <v>3.1807172175773228</v>
      </c>
      <c r="AU5" s="27">
        <v>24.373824227046455</v>
      </c>
      <c r="AV5" s="28">
        <v>0</v>
      </c>
      <c r="AW5" s="28">
        <v>0</v>
      </c>
      <c r="AX5" s="28">
        <v>0</v>
      </c>
      <c r="AY5" s="29">
        <v>0</v>
      </c>
      <c r="AZ5" s="23">
        <v>0.86544170974544887</v>
      </c>
      <c r="BA5" s="23">
        <v>3.1751253098494352E-2</v>
      </c>
      <c r="BB5" s="23">
        <v>6.4317234419986091</v>
      </c>
      <c r="BC5" s="28">
        <v>9</v>
      </c>
      <c r="BD5" s="29">
        <v>15</v>
      </c>
      <c r="BE5" s="24">
        <v>70</v>
      </c>
      <c r="BF5" s="30" t="s">
        <v>68</v>
      </c>
      <c r="BG5" s="31">
        <v>0.3</v>
      </c>
      <c r="BH5" s="4"/>
      <c r="BI5" s="32"/>
      <c r="BJ5" s="4"/>
      <c r="BK5" s="183" t="s">
        <v>53</v>
      </c>
      <c r="BL5" s="195"/>
      <c r="BM5" s="33" t="s">
        <v>10</v>
      </c>
      <c r="BN5" s="34" t="s">
        <v>59</v>
      </c>
      <c r="BO5" s="35"/>
    </row>
    <row r="6" spans="1:67" s="36" customFormat="1" ht="15.75" x14ac:dyDescent="0.25">
      <c r="A6" s="16">
        <v>4</v>
      </c>
      <c r="B6" s="118" t="s">
        <v>67</v>
      </c>
      <c r="C6" s="18" t="s">
        <v>686</v>
      </c>
      <c r="D6" s="18" t="s">
        <v>1002</v>
      </c>
      <c r="E6" s="18" t="s">
        <v>795</v>
      </c>
      <c r="F6" s="18" t="s">
        <v>907</v>
      </c>
      <c r="G6" s="18" t="s">
        <v>908</v>
      </c>
      <c r="H6" s="19" t="s">
        <v>704</v>
      </c>
      <c r="I6" s="20">
        <v>2586529.6066700001</v>
      </c>
      <c r="J6" s="20">
        <v>1494881.288624</v>
      </c>
      <c r="K6" s="20">
        <v>359701.24741700001</v>
      </c>
      <c r="L6" s="20">
        <v>183073.15916899999</v>
      </c>
      <c r="M6" s="20">
        <v>-13078.044642999999</v>
      </c>
      <c r="N6" s="20">
        <v>138706.09937899999</v>
      </c>
      <c r="O6" s="20">
        <v>151784.14402199999</v>
      </c>
      <c r="P6" s="21">
        <v>1710.8651275770865</v>
      </c>
      <c r="Q6" s="20">
        <v>5460.584906</v>
      </c>
      <c r="R6" s="20">
        <v>1946315.4080759999</v>
      </c>
      <c r="S6" s="20">
        <v>4872981.1344769998</v>
      </c>
      <c r="T6" s="20">
        <v>280683.74306299997</v>
      </c>
      <c r="U6" s="20">
        <v>5729512.9158929996</v>
      </c>
      <c r="V6" s="20">
        <v>0</v>
      </c>
      <c r="W6" s="20">
        <v>4207608.7738199998</v>
      </c>
      <c r="X6" s="20">
        <v>0</v>
      </c>
      <c r="Y6" s="20">
        <v>4238493.9503939999</v>
      </c>
      <c r="Z6" s="20">
        <v>1491018.9654989999</v>
      </c>
      <c r="AA6" s="21">
        <v>16806.316424320074</v>
      </c>
      <c r="AB6" s="22">
        <v>0.13906712936493063</v>
      </c>
      <c r="AC6" s="22">
        <v>5.8682546540579854E-2</v>
      </c>
      <c r="AD6" s="23">
        <v>2.6491631356824155E-2</v>
      </c>
      <c r="AE6" s="23">
        <v>0.10179893585136413</v>
      </c>
      <c r="AF6" s="24">
        <v>-10.606027366120225</v>
      </c>
      <c r="AG6" s="25">
        <v>6</v>
      </c>
      <c r="AH6" s="25">
        <v>2</v>
      </c>
      <c r="AI6" s="25">
        <v>6</v>
      </c>
      <c r="AJ6" s="25">
        <v>10</v>
      </c>
      <c r="AK6" s="26">
        <v>0</v>
      </c>
      <c r="AL6" s="27">
        <v>0.15813551031573744</v>
      </c>
      <c r="AM6" s="27">
        <v>1.1581355103157374</v>
      </c>
      <c r="AN6" s="27">
        <v>1.1568377221420898</v>
      </c>
      <c r="AO6" s="28">
        <v>3</v>
      </c>
      <c r="AP6" s="28">
        <v>9</v>
      </c>
      <c r="AQ6" s="29">
        <v>0</v>
      </c>
      <c r="AR6" s="27">
        <v>3.8873415242496949</v>
      </c>
      <c r="AS6" s="27">
        <v>273.75845524926262</v>
      </c>
      <c r="AT6" s="27">
        <v>1.3289365104635709</v>
      </c>
      <c r="AU6" s="27">
        <v>9.2151030139620485</v>
      </c>
      <c r="AV6" s="28">
        <v>0</v>
      </c>
      <c r="AW6" s="28">
        <v>0</v>
      </c>
      <c r="AX6" s="28">
        <v>0</v>
      </c>
      <c r="AY6" s="29">
        <v>0</v>
      </c>
      <c r="AZ6" s="23">
        <v>0.73976514454429676</v>
      </c>
      <c r="BA6" s="23">
        <v>0</v>
      </c>
      <c r="BB6" s="23">
        <v>2.8426827883946477</v>
      </c>
      <c r="BC6" s="28">
        <v>9</v>
      </c>
      <c r="BD6" s="29">
        <v>15</v>
      </c>
      <c r="BE6" s="24">
        <v>60</v>
      </c>
      <c r="BF6" s="30" t="s">
        <v>73</v>
      </c>
      <c r="BG6" s="31">
        <v>0.3</v>
      </c>
      <c r="BH6" s="4"/>
      <c r="BI6" s="32"/>
      <c r="BJ6" s="4"/>
      <c r="BK6" s="37">
        <v>90</v>
      </c>
      <c r="BL6" s="38">
        <v>100</v>
      </c>
      <c r="BM6" s="39" t="s">
        <v>61</v>
      </c>
      <c r="BN6" s="39" t="s">
        <v>62</v>
      </c>
      <c r="BO6" s="40"/>
    </row>
    <row r="7" spans="1:67" s="36" customFormat="1" ht="15.75" x14ac:dyDescent="0.25">
      <c r="A7" s="16">
        <v>5</v>
      </c>
      <c r="B7" s="118" t="s">
        <v>70</v>
      </c>
      <c r="C7" s="18" t="s">
        <v>681</v>
      </c>
      <c r="D7" s="18" t="s">
        <v>1003</v>
      </c>
      <c r="E7" s="18" t="s">
        <v>795</v>
      </c>
      <c r="F7" s="18" t="s">
        <v>907</v>
      </c>
      <c r="G7" s="18" t="s">
        <v>908</v>
      </c>
      <c r="H7" s="19" t="s">
        <v>704</v>
      </c>
      <c r="I7" s="20">
        <v>4126199.7170890002</v>
      </c>
      <c r="J7" s="20">
        <v>2524227.4691189998</v>
      </c>
      <c r="K7" s="20">
        <v>487812.38665200002</v>
      </c>
      <c r="L7" s="20">
        <v>28615.676455000001</v>
      </c>
      <c r="M7" s="20">
        <v>-107248.153651</v>
      </c>
      <c r="N7" s="20">
        <v>-93171.067125000001</v>
      </c>
      <c r="O7" s="20">
        <v>14077.086525999999</v>
      </c>
      <c r="P7" s="21">
        <v>175.09748593671833</v>
      </c>
      <c r="Q7" s="20">
        <v>9265.8170100000007</v>
      </c>
      <c r="R7" s="20">
        <v>2671038.95456</v>
      </c>
      <c r="S7" s="20">
        <v>6233935.9505179999</v>
      </c>
      <c r="T7" s="20">
        <v>156000.9357</v>
      </c>
      <c r="U7" s="20">
        <v>7340466.6894380003</v>
      </c>
      <c r="V7" s="20">
        <v>169398.33040400001</v>
      </c>
      <c r="W7" s="20">
        <v>5481757.2185079996</v>
      </c>
      <c r="X7" s="20">
        <v>12188.426654000001</v>
      </c>
      <c r="Y7" s="20">
        <v>5534239.9609979996</v>
      </c>
      <c r="Z7" s="20">
        <v>1806226.72844</v>
      </c>
      <c r="AA7" s="21">
        <v>22466.705635247275</v>
      </c>
      <c r="AB7" s="22">
        <v>0.11822316419432737</v>
      </c>
      <c r="AC7" s="22">
        <v>3.4116347950145435E-3</v>
      </c>
      <c r="AD7" s="23">
        <v>1.9177372667946494E-3</v>
      </c>
      <c r="AE7" s="23">
        <v>7.7936431259424902E-3</v>
      </c>
      <c r="AF7" s="24">
        <v>0.86874285433566767</v>
      </c>
      <c r="AG7" s="25">
        <v>2</v>
      </c>
      <c r="AH7" s="25">
        <v>2</v>
      </c>
      <c r="AI7" s="25">
        <v>2</v>
      </c>
      <c r="AJ7" s="25">
        <v>2</v>
      </c>
      <c r="AK7" s="26">
        <v>0</v>
      </c>
      <c r="AL7" s="27">
        <v>0.13721489333209197</v>
      </c>
      <c r="AM7" s="27">
        <v>1.137214893332092</v>
      </c>
      <c r="AN7" s="27">
        <v>1.1355245928243065</v>
      </c>
      <c r="AO7" s="28">
        <v>3</v>
      </c>
      <c r="AP7" s="28">
        <v>9</v>
      </c>
      <c r="AQ7" s="29">
        <v>0</v>
      </c>
      <c r="AR7" s="27">
        <v>5.4856639007364825</v>
      </c>
      <c r="AS7" s="27">
        <v>272.42362615134351</v>
      </c>
      <c r="AT7" s="27">
        <v>1.5447920405820921</v>
      </c>
      <c r="AU7" s="27">
        <v>26.449839538295794</v>
      </c>
      <c r="AV7" s="28">
        <v>0</v>
      </c>
      <c r="AW7" s="28">
        <v>0</v>
      </c>
      <c r="AX7" s="28">
        <v>0</v>
      </c>
      <c r="AY7" s="29">
        <v>0</v>
      </c>
      <c r="AZ7" s="23">
        <v>0.75393570942308996</v>
      </c>
      <c r="BA7" s="23">
        <v>6.7480048114042079E-3</v>
      </c>
      <c r="BB7" s="23">
        <v>3.0639785547730245</v>
      </c>
      <c r="BC7" s="28">
        <v>9</v>
      </c>
      <c r="BD7" s="29">
        <v>15</v>
      </c>
      <c r="BE7" s="24">
        <v>44</v>
      </c>
      <c r="BF7" s="30" t="s">
        <v>80</v>
      </c>
      <c r="BG7" s="31">
        <v>0</v>
      </c>
      <c r="BH7" s="4"/>
      <c r="BI7" s="32"/>
      <c r="BJ7" s="4"/>
      <c r="BK7" s="41">
        <v>80</v>
      </c>
      <c r="BL7" s="42">
        <v>89.998999999999995</v>
      </c>
      <c r="BM7" s="43" t="s">
        <v>64</v>
      </c>
      <c r="BN7" s="44" t="s">
        <v>62</v>
      </c>
    </row>
    <row r="8" spans="1:67" s="36" customFormat="1" ht="15.75" x14ac:dyDescent="0.25">
      <c r="A8" s="16">
        <v>6</v>
      </c>
      <c r="B8" s="118" t="s">
        <v>72</v>
      </c>
      <c r="C8" s="18" t="s">
        <v>681</v>
      </c>
      <c r="D8" s="18" t="s">
        <v>1004</v>
      </c>
      <c r="E8" s="18" t="s">
        <v>795</v>
      </c>
      <c r="F8" s="18" t="s">
        <v>907</v>
      </c>
      <c r="G8" s="18" t="s">
        <v>908</v>
      </c>
      <c r="H8" s="19" t="s">
        <v>704</v>
      </c>
      <c r="I8" s="20">
        <v>6560012.0713510001</v>
      </c>
      <c r="J8" s="20">
        <v>2740492.7632980002</v>
      </c>
      <c r="K8" s="20">
        <v>489896.34067399998</v>
      </c>
      <c r="L8" s="20">
        <v>945958.989542</v>
      </c>
      <c r="M8" s="20">
        <v>-90851.061356999999</v>
      </c>
      <c r="N8" s="20">
        <v>612814.44280199998</v>
      </c>
      <c r="O8" s="20">
        <v>703665.504159</v>
      </c>
      <c r="P8" s="21">
        <v>3044.7347556142208</v>
      </c>
      <c r="Q8" s="20">
        <v>10334.325579</v>
      </c>
      <c r="R8" s="20">
        <v>10228060.518443</v>
      </c>
      <c r="S8" s="20">
        <v>20218592.441884998</v>
      </c>
      <c r="T8" s="20">
        <v>170105.296198</v>
      </c>
      <c r="U8" s="20">
        <v>22716642.690161999</v>
      </c>
      <c r="V8" s="20">
        <v>0</v>
      </c>
      <c r="W8" s="20">
        <v>15542306.651461</v>
      </c>
      <c r="X8" s="20">
        <v>0</v>
      </c>
      <c r="Y8" s="20">
        <v>15604452.184578</v>
      </c>
      <c r="Z8" s="20">
        <v>7112190.5055839997</v>
      </c>
      <c r="AA8" s="21">
        <v>30774.186730642952</v>
      </c>
      <c r="AB8" s="22">
        <v>7.4679182804172559E-2</v>
      </c>
      <c r="AC8" s="22">
        <v>0.10726588556628734</v>
      </c>
      <c r="AD8" s="23">
        <v>3.0975770220823151E-2</v>
      </c>
      <c r="AE8" s="23">
        <v>9.8937943746941329E-2</v>
      </c>
      <c r="AF8" s="24">
        <v>-6.7452645423033699</v>
      </c>
      <c r="AG8" s="25">
        <v>2</v>
      </c>
      <c r="AH8" s="25">
        <v>6</v>
      </c>
      <c r="AI8" s="25">
        <v>6</v>
      </c>
      <c r="AJ8" s="25">
        <v>6</v>
      </c>
      <c r="AK8" s="26">
        <v>0</v>
      </c>
      <c r="AL8" s="27">
        <v>0.30087463175772694</v>
      </c>
      <c r="AM8" s="27">
        <v>1.3008746317577269</v>
      </c>
      <c r="AN8" s="27">
        <v>1.3002097159372668</v>
      </c>
      <c r="AO8" s="28">
        <v>9</v>
      </c>
      <c r="AP8" s="28">
        <v>9</v>
      </c>
      <c r="AQ8" s="29">
        <v>0</v>
      </c>
      <c r="AR8" s="27">
        <v>1.402825311657482</v>
      </c>
      <c r="AS8" s="27">
        <v>265.18351317156623</v>
      </c>
      <c r="AT8" s="27">
        <v>0.64137399847430898</v>
      </c>
      <c r="AU8" s="27">
        <v>38.564419909155831</v>
      </c>
      <c r="AV8" s="28">
        <v>0</v>
      </c>
      <c r="AW8" s="28">
        <v>0</v>
      </c>
      <c r="AX8" s="28">
        <v>0</v>
      </c>
      <c r="AY8" s="29">
        <v>0</v>
      </c>
      <c r="AZ8" s="23">
        <v>0.68691718214751385</v>
      </c>
      <c r="BA8" s="23">
        <v>0</v>
      </c>
      <c r="BB8" s="23">
        <v>2.1940430549950065</v>
      </c>
      <c r="BC8" s="28">
        <v>9</v>
      </c>
      <c r="BD8" s="29">
        <v>15</v>
      </c>
      <c r="BE8" s="24">
        <v>62</v>
      </c>
      <c r="BF8" s="30" t="s">
        <v>73</v>
      </c>
      <c r="BG8" s="31">
        <v>0.3</v>
      </c>
      <c r="BH8" s="4"/>
      <c r="BI8" s="32"/>
      <c r="BJ8" s="4"/>
      <c r="BK8" s="37">
        <v>75</v>
      </c>
      <c r="BL8" s="38">
        <v>79.998999999999995</v>
      </c>
      <c r="BM8" s="39" t="s">
        <v>66</v>
      </c>
      <c r="BN8" s="45" t="s">
        <v>62</v>
      </c>
    </row>
    <row r="9" spans="1:67" s="36" customFormat="1" ht="15.75" x14ac:dyDescent="0.25">
      <c r="A9" s="16">
        <v>7</v>
      </c>
      <c r="B9" s="118" t="s">
        <v>74</v>
      </c>
      <c r="C9" s="18" t="s">
        <v>681</v>
      </c>
      <c r="D9" s="18" t="s">
        <v>1005</v>
      </c>
      <c r="E9" s="18" t="s">
        <v>795</v>
      </c>
      <c r="F9" s="18" t="s">
        <v>907</v>
      </c>
      <c r="G9" s="18" t="s">
        <v>908</v>
      </c>
      <c r="H9" s="19" t="s">
        <v>704</v>
      </c>
      <c r="I9" s="20">
        <v>1502547.95603</v>
      </c>
      <c r="J9" s="20">
        <v>963625.74352200003</v>
      </c>
      <c r="K9" s="20">
        <v>48212.511680000003</v>
      </c>
      <c r="L9" s="20">
        <v>293073.86434700002</v>
      </c>
      <c r="M9" s="20">
        <v>-31645.045523000001</v>
      </c>
      <c r="N9" s="20">
        <v>244933.80948499998</v>
      </c>
      <c r="O9" s="20">
        <v>276578.85500799998</v>
      </c>
      <c r="P9" s="21">
        <v>2110.0658239658433</v>
      </c>
      <c r="Q9" s="20">
        <v>40508.616693000004</v>
      </c>
      <c r="R9" s="20">
        <v>2720901.4698859998</v>
      </c>
      <c r="S9" s="20">
        <v>5742732.7697440004</v>
      </c>
      <c r="T9" s="20">
        <v>6444.2731169999997</v>
      </c>
      <c r="U9" s="20">
        <v>7007053.0367839998</v>
      </c>
      <c r="V9" s="20">
        <v>0</v>
      </c>
      <c r="W9" s="20">
        <v>4196487.1959060002</v>
      </c>
      <c r="X9" s="20">
        <v>0</v>
      </c>
      <c r="Y9" s="20">
        <v>4165098.4509820002</v>
      </c>
      <c r="Z9" s="20">
        <v>2841954.585802</v>
      </c>
      <c r="AA9" s="21">
        <v>21681.741522107142</v>
      </c>
      <c r="AB9" s="22">
        <v>3.2087169987829255E-2</v>
      </c>
      <c r="AC9" s="22">
        <v>0.18407322967499201</v>
      </c>
      <c r="AD9" s="23">
        <v>3.9471494443681324E-2</v>
      </c>
      <c r="AE9" s="23">
        <v>9.7319941842050714E-2</v>
      </c>
      <c r="AF9" s="24">
        <v>-7.7400365661341564</v>
      </c>
      <c r="AG9" s="25">
        <v>2</v>
      </c>
      <c r="AH9" s="25">
        <v>10</v>
      </c>
      <c r="AI9" s="25">
        <v>6</v>
      </c>
      <c r="AJ9" s="25">
        <v>6</v>
      </c>
      <c r="AK9" s="26">
        <v>0</v>
      </c>
      <c r="AL9" s="27">
        <v>0.36846188291637899</v>
      </c>
      <c r="AM9" s="27">
        <v>1.368461882916379</v>
      </c>
      <c r="AN9" s="27">
        <v>1.3588089005999979</v>
      </c>
      <c r="AO9" s="28">
        <v>9</v>
      </c>
      <c r="AP9" s="28">
        <v>9</v>
      </c>
      <c r="AQ9" s="29">
        <v>0</v>
      </c>
      <c r="AR9" s="27">
        <v>0.97173953571971328</v>
      </c>
      <c r="AS9" s="27">
        <v>23.788167115776066</v>
      </c>
      <c r="AT9" s="27">
        <v>0.55222431707273612</v>
      </c>
      <c r="AU9" s="27">
        <v>233.16019180910828</v>
      </c>
      <c r="AV9" s="28">
        <v>0</v>
      </c>
      <c r="AW9" s="28">
        <v>0</v>
      </c>
      <c r="AX9" s="28">
        <v>0</v>
      </c>
      <c r="AY9" s="29">
        <v>0</v>
      </c>
      <c r="AZ9" s="23">
        <v>0.59441514558503172</v>
      </c>
      <c r="BA9" s="23">
        <v>0</v>
      </c>
      <c r="BB9" s="23">
        <v>1.4655753022199012</v>
      </c>
      <c r="BC9" s="28">
        <v>15</v>
      </c>
      <c r="BD9" s="29">
        <v>15</v>
      </c>
      <c r="BE9" s="24">
        <v>72</v>
      </c>
      <c r="BF9" s="30" t="s">
        <v>68</v>
      </c>
      <c r="BG9" s="31">
        <v>0.3</v>
      </c>
      <c r="BH9" s="4"/>
      <c r="BI9" s="32"/>
      <c r="BJ9" s="4"/>
      <c r="BK9" s="46">
        <v>70</v>
      </c>
      <c r="BL9" s="47">
        <v>74.998999999999995</v>
      </c>
      <c r="BM9" s="48" t="s">
        <v>68</v>
      </c>
      <c r="BN9" s="48" t="s">
        <v>69</v>
      </c>
      <c r="BO9" s="49"/>
    </row>
    <row r="10" spans="1:67" s="36" customFormat="1" ht="15.75" x14ac:dyDescent="0.25">
      <c r="A10" s="16">
        <v>8</v>
      </c>
      <c r="B10" s="118" t="s">
        <v>56</v>
      </c>
      <c r="C10" s="18" t="s">
        <v>691</v>
      </c>
      <c r="D10" s="18" t="s">
        <v>1006</v>
      </c>
      <c r="E10" s="18" t="s">
        <v>795</v>
      </c>
      <c r="F10" s="18" t="s">
        <v>907</v>
      </c>
      <c r="G10" s="18" t="s">
        <v>908</v>
      </c>
      <c r="H10" s="19" t="s">
        <v>704</v>
      </c>
      <c r="I10" s="20">
        <v>1327251.790755</v>
      </c>
      <c r="J10" s="20">
        <v>552016.74733699998</v>
      </c>
      <c r="K10" s="20">
        <v>538024.98967699998</v>
      </c>
      <c r="L10" s="20">
        <v>214413.542159</v>
      </c>
      <c r="M10" s="20">
        <v>-18.514823</v>
      </c>
      <c r="N10" s="20">
        <v>171779.83510900001</v>
      </c>
      <c r="O10" s="20">
        <v>171798.34993200001</v>
      </c>
      <c r="P10" s="21">
        <v>4663.1367070012866</v>
      </c>
      <c r="Q10" s="20">
        <v>2709.1865210000001</v>
      </c>
      <c r="R10" s="20">
        <v>161712.50543799999</v>
      </c>
      <c r="S10" s="20">
        <v>2304874.2109150002</v>
      </c>
      <c r="T10" s="20">
        <v>68652.860891000004</v>
      </c>
      <c r="U10" s="20">
        <v>2140107.2375909998</v>
      </c>
      <c r="V10" s="20">
        <v>0</v>
      </c>
      <c r="W10" s="20">
        <v>1626582.0225150001</v>
      </c>
      <c r="X10" s="20">
        <v>0</v>
      </c>
      <c r="Y10" s="20">
        <v>1391427.506851</v>
      </c>
      <c r="Z10" s="20">
        <v>748679.73074000003</v>
      </c>
      <c r="AA10" s="21">
        <v>20321.475355167229</v>
      </c>
      <c r="AB10" s="22">
        <v>0.40536768789812472</v>
      </c>
      <c r="AC10" s="22">
        <v>0.12943915474717382</v>
      </c>
      <c r="AD10" s="23">
        <v>8.0275580080456113E-2</v>
      </c>
      <c r="AE10" s="23">
        <v>0.2294684133657437</v>
      </c>
      <c r="AF10" s="24">
        <v>-9277.9625875440452</v>
      </c>
      <c r="AG10" s="25">
        <v>10</v>
      </c>
      <c r="AH10" s="25">
        <v>6</v>
      </c>
      <c r="AI10" s="25">
        <v>10</v>
      </c>
      <c r="AJ10" s="25">
        <v>10</v>
      </c>
      <c r="AK10" s="26">
        <v>0</v>
      </c>
      <c r="AL10" s="27">
        <v>0.41700460168078918</v>
      </c>
      <c r="AM10" s="27">
        <v>1.4170046016807891</v>
      </c>
      <c r="AN10" s="27">
        <v>1.4153390314952714</v>
      </c>
      <c r="AO10" s="28">
        <v>9</v>
      </c>
      <c r="AP10" s="28">
        <v>15</v>
      </c>
      <c r="AQ10" s="29">
        <v>0</v>
      </c>
      <c r="AR10" s="27">
        <v>1.9567552353592752</v>
      </c>
      <c r="AS10" s="27">
        <v>203.75737995818855</v>
      </c>
      <c r="AT10" s="27">
        <v>8.2074777529426353</v>
      </c>
      <c r="AU10" s="27">
        <v>19.332796529226577</v>
      </c>
      <c r="AV10" s="28">
        <v>0</v>
      </c>
      <c r="AW10" s="28">
        <v>0</v>
      </c>
      <c r="AX10" s="28">
        <v>0</v>
      </c>
      <c r="AY10" s="29">
        <v>0</v>
      </c>
      <c r="AZ10" s="23">
        <v>0.65016718901303883</v>
      </c>
      <c r="BA10" s="23">
        <v>0</v>
      </c>
      <c r="BB10" s="23">
        <v>1.8585083176696982</v>
      </c>
      <c r="BC10" s="28">
        <v>9</v>
      </c>
      <c r="BD10" s="29">
        <v>15</v>
      </c>
      <c r="BE10" s="24">
        <v>84</v>
      </c>
      <c r="BF10" s="30" t="s">
        <v>64</v>
      </c>
      <c r="BG10" s="31">
        <v>0.5</v>
      </c>
      <c r="BH10" s="4"/>
      <c r="BI10" s="32"/>
      <c r="BJ10" s="4"/>
      <c r="BK10" s="37">
        <v>65</v>
      </c>
      <c r="BL10" s="38">
        <v>69.998999999999995</v>
      </c>
      <c r="BM10" s="39" t="s">
        <v>71</v>
      </c>
      <c r="BN10" s="39" t="s">
        <v>69</v>
      </c>
    </row>
    <row r="11" spans="1:67" s="36" customFormat="1" ht="15.75" x14ac:dyDescent="0.25">
      <c r="A11" s="16">
        <v>9</v>
      </c>
      <c r="B11" s="118" t="s">
        <v>58</v>
      </c>
      <c r="C11" s="18" t="s">
        <v>691</v>
      </c>
      <c r="D11" s="18" t="s">
        <v>1007</v>
      </c>
      <c r="E11" s="18" t="s">
        <v>795</v>
      </c>
      <c r="F11" s="18" t="s">
        <v>907</v>
      </c>
      <c r="G11" s="18" t="s">
        <v>908</v>
      </c>
      <c r="H11" s="19" t="s">
        <v>704</v>
      </c>
      <c r="I11" s="20">
        <v>914266.47193200001</v>
      </c>
      <c r="J11" s="20">
        <v>453524.54555600003</v>
      </c>
      <c r="K11" s="20">
        <v>197897.25084699999</v>
      </c>
      <c r="L11" s="20">
        <v>41661.628966999997</v>
      </c>
      <c r="M11" s="20">
        <v>-5875.7106880000001</v>
      </c>
      <c r="N11" s="20">
        <v>32604.227586000001</v>
      </c>
      <c r="O11" s="20">
        <v>38479.938274</v>
      </c>
      <c r="P11" s="21">
        <v>641.33792696249304</v>
      </c>
      <c r="Q11" s="20">
        <v>582.30624</v>
      </c>
      <c r="R11" s="20">
        <v>529360.56224799983</v>
      </c>
      <c r="S11" s="20">
        <v>1578859.0512349999</v>
      </c>
      <c r="T11" s="20">
        <v>16656.822090000001</v>
      </c>
      <c r="U11" s="20">
        <v>1821631.9057100001</v>
      </c>
      <c r="V11" s="20">
        <v>0</v>
      </c>
      <c r="W11" s="20">
        <v>1211108.27205</v>
      </c>
      <c r="X11" s="20">
        <v>0</v>
      </c>
      <c r="Y11" s="20">
        <v>1155094.049414</v>
      </c>
      <c r="Z11" s="20">
        <v>666537.85629599995</v>
      </c>
      <c r="AA11" s="21">
        <v>11109.061661040561</v>
      </c>
      <c r="AB11" s="22">
        <v>0.21645467368918117</v>
      </c>
      <c r="AC11" s="22">
        <v>4.2088318291586664E-2</v>
      </c>
      <c r="AD11" s="23">
        <v>2.1123882466804973E-2</v>
      </c>
      <c r="AE11" s="23">
        <v>5.7731061950233191E-2</v>
      </c>
      <c r="AF11" s="24">
        <v>-5.5489845088165781</v>
      </c>
      <c r="AG11" s="25">
        <v>10</v>
      </c>
      <c r="AH11" s="25">
        <v>2</v>
      </c>
      <c r="AI11" s="25">
        <v>6</v>
      </c>
      <c r="AJ11" s="25">
        <v>2</v>
      </c>
      <c r="AK11" s="26">
        <v>0</v>
      </c>
      <c r="AL11" s="27">
        <v>0.30364814416015934</v>
      </c>
      <c r="AM11" s="27">
        <v>1.3036481441601593</v>
      </c>
      <c r="AN11" s="27">
        <v>1.3031673397156365</v>
      </c>
      <c r="AO11" s="28">
        <v>9</v>
      </c>
      <c r="AP11" s="28">
        <v>9</v>
      </c>
      <c r="AQ11" s="29">
        <v>0</v>
      </c>
      <c r="AR11" s="27">
        <v>2.4861034256900139</v>
      </c>
      <c r="AS11" s="27">
        <v>778.84198107854729</v>
      </c>
      <c r="AT11" s="27">
        <v>1.727114819527632</v>
      </c>
      <c r="AU11" s="27">
        <v>54.888409505249143</v>
      </c>
      <c r="AV11" s="28">
        <v>0</v>
      </c>
      <c r="AW11" s="28">
        <v>0</v>
      </c>
      <c r="AX11" s="28">
        <v>0</v>
      </c>
      <c r="AY11" s="29">
        <v>0</v>
      </c>
      <c r="AZ11" s="23">
        <v>0.63409849475807789</v>
      </c>
      <c r="BA11" s="23">
        <v>0</v>
      </c>
      <c r="BB11" s="23">
        <v>1.7329759120253767</v>
      </c>
      <c r="BC11" s="28">
        <v>9</v>
      </c>
      <c r="BD11" s="29">
        <v>15</v>
      </c>
      <c r="BE11" s="24">
        <v>62</v>
      </c>
      <c r="BF11" s="30" t="s">
        <v>73</v>
      </c>
      <c r="BG11" s="31">
        <v>0.3</v>
      </c>
      <c r="BH11" s="4"/>
      <c r="BI11" s="32"/>
      <c r="BJ11" s="4"/>
      <c r="BK11" s="41">
        <v>60</v>
      </c>
      <c r="BL11" s="42">
        <v>64.998999999999995</v>
      </c>
      <c r="BM11" s="43" t="s">
        <v>73</v>
      </c>
      <c r="BN11" s="43" t="s">
        <v>69</v>
      </c>
    </row>
    <row r="12" spans="1:67" s="36" customFormat="1" ht="15.75" x14ac:dyDescent="0.25">
      <c r="A12" s="16">
        <v>10</v>
      </c>
      <c r="B12" s="118" t="s">
        <v>65</v>
      </c>
      <c r="C12" s="18" t="s">
        <v>691</v>
      </c>
      <c r="D12" s="18" t="s">
        <v>1008</v>
      </c>
      <c r="E12" s="18" t="s">
        <v>795</v>
      </c>
      <c r="F12" s="18" t="s">
        <v>907</v>
      </c>
      <c r="G12" s="18" t="s">
        <v>908</v>
      </c>
      <c r="H12" s="19" t="s">
        <v>704</v>
      </c>
      <c r="I12" s="20">
        <v>1755761.435632</v>
      </c>
      <c r="J12" s="20">
        <v>929981.17517399997</v>
      </c>
      <c r="K12" s="20">
        <v>275006.47103399999</v>
      </c>
      <c r="L12" s="20">
        <v>130542.16050500001</v>
      </c>
      <c r="M12" s="20">
        <v>-12465.447679000001</v>
      </c>
      <c r="N12" s="20">
        <v>95639.987746999992</v>
      </c>
      <c r="O12" s="20">
        <v>108105.435426</v>
      </c>
      <c r="P12" s="21">
        <v>831.58027250769226</v>
      </c>
      <c r="Q12" s="20">
        <v>2787.3553959999999</v>
      </c>
      <c r="R12" s="20">
        <v>758945.34122199996</v>
      </c>
      <c r="S12" s="20">
        <v>3882563.827546</v>
      </c>
      <c r="T12" s="20">
        <v>402636.493517</v>
      </c>
      <c r="U12" s="20">
        <v>3677564.061187</v>
      </c>
      <c r="V12" s="20">
        <v>80618.971283000006</v>
      </c>
      <c r="W12" s="20">
        <v>3135203.5840139999</v>
      </c>
      <c r="X12" s="20">
        <v>0</v>
      </c>
      <c r="Y12" s="20">
        <v>2689155.3423700002</v>
      </c>
      <c r="Z12" s="20">
        <v>988408.71881700004</v>
      </c>
      <c r="AA12" s="21">
        <v>7603.1439909000001</v>
      </c>
      <c r="AB12" s="22">
        <v>0.15663088700601815</v>
      </c>
      <c r="AC12" s="22">
        <v>6.1571824754817331E-2</v>
      </c>
      <c r="AD12" s="23">
        <v>2.9395935360295809E-2</v>
      </c>
      <c r="AE12" s="23">
        <v>0.10937321106939293</v>
      </c>
      <c r="AF12" s="24">
        <v>-7.6724069772576664</v>
      </c>
      <c r="AG12" s="25">
        <v>6</v>
      </c>
      <c r="AH12" s="25">
        <v>2</v>
      </c>
      <c r="AI12" s="25">
        <v>6</v>
      </c>
      <c r="AJ12" s="25">
        <v>10</v>
      </c>
      <c r="AK12" s="26">
        <v>0</v>
      </c>
      <c r="AL12" s="27">
        <v>0.23837694220008357</v>
      </c>
      <c r="AM12" s="27">
        <v>1.2383769422000837</v>
      </c>
      <c r="AN12" s="27">
        <v>1.2374878913549605</v>
      </c>
      <c r="AO12" s="28">
        <v>9</v>
      </c>
      <c r="AP12" s="28">
        <v>9</v>
      </c>
      <c r="AQ12" s="29">
        <v>0</v>
      </c>
      <c r="AR12" s="27">
        <v>2.3492839642289893</v>
      </c>
      <c r="AS12" s="27">
        <v>333.64284170887265</v>
      </c>
      <c r="AT12" s="27">
        <v>2.313422772719044</v>
      </c>
      <c r="AU12" s="27">
        <v>4.3606614499732839</v>
      </c>
      <c r="AV12" s="28">
        <v>0</v>
      </c>
      <c r="AW12" s="28">
        <v>0</v>
      </c>
      <c r="AX12" s="28">
        <v>0</v>
      </c>
      <c r="AY12" s="29">
        <v>0</v>
      </c>
      <c r="AZ12" s="23">
        <v>0.73123276648021918</v>
      </c>
      <c r="BA12" s="23">
        <v>0</v>
      </c>
      <c r="BB12" s="23">
        <v>2.7206916442305147</v>
      </c>
      <c r="BC12" s="28">
        <v>9</v>
      </c>
      <c r="BD12" s="29">
        <v>15</v>
      </c>
      <c r="BE12" s="24">
        <v>66</v>
      </c>
      <c r="BF12" s="30" t="s">
        <v>71</v>
      </c>
      <c r="BG12" s="31">
        <v>0.3</v>
      </c>
      <c r="BH12" s="4"/>
      <c r="BI12" s="32"/>
      <c r="BJ12" s="4"/>
      <c r="BK12" s="37">
        <v>56</v>
      </c>
      <c r="BL12" s="38">
        <v>59.999000000000002</v>
      </c>
      <c r="BM12" s="39" t="s">
        <v>75</v>
      </c>
      <c r="BN12" s="45" t="s">
        <v>76</v>
      </c>
      <c r="BO12" s="40"/>
    </row>
    <row r="13" spans="1:67" s="36" customFormat="1" ht="15.75" x14ac:dyDescent="0.25">
      <c r="A13" s="16"/>
      <c r="B13" s="17"/>
      <c r="C13" s="18"/>
      <c r="D13" s="18"/>
      <c r="E13" s="18"/>
      <c r="F13" s="18"/>
      <c r="G13" s="18"/>
      <c r="H13" s="19"/>
      <c r="I13" s="20"/>
      <c r="J13" s="20"/>
      <c r="K13" s="20"/>
      <c r="L13" s="20"/>
      <c r="M13" s="20"/>
      <c r="N13" s="20"/>
      <c r="O13" s="20"/>
      <c r="P13" s="21"/>
      <c r="Q13" s="20"/>
      <c r="R13" s="20"/>
      <c r="S13" s="20"/>
      <c r="T13" s="20"/>
      <c r="U13" s="20"/>
      <c r="V13" s="20"/>
      <c r="W13" s="20"/>
      <c r="X13" s="20">
        <f t="shared" ref="X13:X26" si="0">VLOOKUP(B13,FinancialData,12,0)</f>
        <v>0</v>
      </c>
      <c r="Y13" s="20"/>
      <c r="Z13" s="20"/>
      <c r="AA13" s="21"/>
      <c r="AB13" s="22"/>
      <c r="AC13" s="22"/>
      <c r="AD13" s="23"/>
      <c r="AE13" s="23"/>
      <c r="AF13" s="24" t="e">
        <f t="shared" ref="AF13:AF26" si="1">IF(AND(M13=0,N13&gt;0),100,IF(AND(M13=0,N13&lt;0),0,N13/M13))</f>
        <v>#DIV/0!</v>
      </c>
      <c r="AG13" s="25"/>
      <c r="AH13" s="25"/>
      <c r="AI13" s="25"/>
      <c r="AJ13" s="25"/>
      <c r="AK13" s="26"/>
      <c r="AL13" s="27"/>
      <c r="AM13" s="27"/>
      <c r="AN13" s="27"/>
      <c r="AO13" s="28"/>
      <c r="AP13" s="28"/>
      <c r="AQ13" s="29" t="e">
        <f>IF(AN13&gt;INDEX([1]Standard!$A$1:$H$694,MATCH($G13,[1]Standard!$A$1:$A$694,0)+3,MATCH($H13,[1]Standard!$A$1:$H$1,0)),100%,IF(AN13&lt;INDEX([1]Standard!$A$1:$H$694,MATCH($G13,[1]Standard!$A$1:$A$694,0)+3,MATCH($H13,[1]Standard!$A$1:$H$1,0)+1),20%,60%))*INDEX([1]Standard!$A$1:$H$694,MATCH($G13,[1]Standard!$A$1:$A$694,0)+3,2)</f>
        <v>#N/A</v>
      </c>
      <c r="AR13" s="27" t="e">
        <f t="shared" ref="AR13:AR26" si="2">I13/(S13-W13)</f>
        <v>#DIV/0!</v>
      </c>
      <c r="AS13" s="27">
        <f t="shared" ref="AS13:AS26" si="3">IF(AND(Q13=0,OR(J13&gt;0,J13&lt;0)),100,IF(AND(Q13=0,J13=0),0,J13/Q13))</f>
        <v>0</v>
      </c>
      <c r="AT13" s="27">
        <f t="shared" ref="AT13:AT26" si="4">IF(AND(R13=0,I13&gt;0),100,IF(AND(R13=0,I13=0),0,I13/R13))</f>
        <v>0</v>
      </c>
      <c r="AU13" s="27">
        <f t="shared" ref="AU13:AU26" si="5">IF(AND(T13=0,I13&gt;0),100,IF(AND(T13=0,I13=0),0,I13/T13))</f>
        <v>0</v>
      </c>
      <c r="AV13" s="28" t="e">
        <f>IF(AR13&gt;INDEX([1]Standard!$A$1:$H$694,MATCH($G13,[1]Standard!$A$1:$A$694,0)+6,MATCH($H13,[1]Standard!$A$1:$H$1,0)),100%,IF(AR13&lt;INDEX([1]Standard!$A$1:$H$694,MATCH($G13,[1]Standard!$A$1:$A$694,0)+6,MATCH($H13,[1]Standard!$A$1:$H$1,0)+1),20%,60%))*INDEX([1]Standard!$A$1:$H$694,MATCH($G13,[1]Standard!$A$1:$A$694,0)+6,2)</f>
        <v>#DIV/0!</v>
      </c>
      <c r="AW13" s="28" t="e">
        <f>IF(AS13&gt;INDEX([1]Standard!$A$1:$H$694,MATCH($G13,[1]Standard!$A$1:$A$694,0)+7,MATCH($H13,[1]Standard!$A$1:$H$1,0)),100%,IF(AS13&lt;INDEX([1]Standard!$A$1:$H$694,MATCH($G13,[1]Standard!$A$1:$A$694,0)+7,MATCH($H13,[1]Standard!$A$1:$H$1,0)+1),20%,60%))*INDEX([1]Standard!$A$1:$H$694,MATCH($G13,[1]Standard!$A$1:$A$694,0)+7,2)</f>
        <v>#N/A</v>
      </c>
      <c r="AX13" s="28" t="e">
        <f>IF(AT13&gt;INDEX([1]Standard!$A$1:$H$694,MATCH($G13,[1]Standard!$A$1:$A$694,0)+8,MATCH($H13,[1]Standard!$A$1:$H$1,0)),100%,IF(AT13&lt;INDEX([1]Standard!$A$1:$H$694,MATCH($G13,[1]Standard!$A$1:$A$694,0)+8,MATCH($H13,[1]Standard!$A$1:$H$1,0)+1),20%,60%))*INDEX([1]Standard!$A$1:$H$694,MATCH($G13,[1]Standard!$A$1:$A$694,0)+8,2)</f>
        <v>#N/A</v>
      </c>
      <c r="AY13" s="29"/>
      <c r="AZ13" s="23"/>
      <c r="BA13" s="23"/>
      <c r="BB13" s="23"/>
      <c r="BC13" s="28"/>
      <c r="BD13" s="29"/>
      <c r="BE13" s="24"/>
      <c r="BF13" s="30"/>
      <c r="BG13" s="31"/>
      <c r="BH13" s="4"/>
      <c r="BI13" s="32"/>
      <c r="BJ13" s="4"/>
      <c r="BK13" s="41">
        <v>53</v>
      </c>
      <c r="BL13" s="42">
        <v>55.999000000000002</v>
      </c>
      <c r="BM13" s="43" t="s">
        <v>77</v>
      </c>
      <c r="BN13" s="44" t="s">
        <v>76</v>
      </c>
    </row>
    <row r="14" spans="1:67" s="36" customFormat="1" ht="15.75" x14ac:dyDescent="0.25">
      <c r="A14" s="16"/>
      <c r="B14" s="17"/>
      <c r="C14" s="18"/>
      <c r="D14" s="18"/>
      <c r="E14" s="18"/>
      <c r="F14" s="18"/>
      <c r="G14" s="18"/>
      <c r="H14" s="19"/>
      <c r="I14" s="20"/>
      <c r="J14" s="20"/>
      <c r="K14" s="20"/>
      <c r="L14" s="20"/>
      <c r="M14" s="20"/>
      <c r="N14" s="20"/>
      <c r="O14" s="20"/>
      <c r="P14" s="21"/>
      <c r="Q14" s="20"/>
      <c r="R14" s="20"/>
      <c r="S14" s="20"/>
      <c r="T14" s="20"/>
      <c r="U14" s="20"/>
      <c r="V14" s="20"/>
      <c r="W14" s="20"/>
      <c r="X14" s="20">
        <f t="shared" si="0"/>
        <v>0</v>
      </c>
      <c r="Y14" s="20"/>
      <c r="Z14" s="20"/>
      <c r="AA14" s="21"/>
      <c r="AB14" s="22"/>
      <c r="AC14" s="22"/>
      <c r="AD14" s="23"/>
      <c r="AE14" s="23"/>
      <c r="AF14" s="24" t="e">
        <f t="shared" si="1"/>
        <v>#DIV/0!</v>
      </c>
      <c r="AG14" s="25"/>
      <c r="AH14" s="25"/>
      <c r="AI14" s="25"/>
      <c r="AJ14" s="25"/>
      <c r="AK14" s="26"/>
      <c r="AL14" s="27"/>
      <c r="AM14" s="27"/>
      <c r="AN14" s="27"/>
      <c r="AO14" s="28"/>
      <c r="AP14" s="28"/>
      <c r="AQ14" s="29" t="e">
        <f>IF(AN14&gt;INDEX([1]Standard!$A$1:$H$694,MATCH($G14,[1]Standard!$A$1:$A$694,0)+3,MATCH($H14,[1]Standard!$A$1:$H$1,0)),100%,IF(AN14&lt;INDEX([1]Standard!$A$1:$H$694,MATCH($G14,[1]Standard!$A$1:$A$694,0)+3,MATCH($H14,[1]Standard!$A$1:$H$1,0)+1),20%,60%))*INDEX([1]Standard!$A$1:$H$694,MATCH($G14,[1]Standard!$A$1:$A$694,0)+3,2)</f>
        <v>#N/A</v>
      </c>
      <c r="AR14" s="27" t="e">
        <f t="shared" si="2"/>
        <v>#DIV/0!</v>
      </c>
      <c r="AS14" s="27">
        <f t="shared" si="3"/>
        <v>0</v>
      </c>
      <c r="AT14" s="27">
        <f t="shared" si="4"/>
        <v>0</v>
      </c>
      <c r="AU14" s="27">
        <f t="shared" si="5"/>
        <v>0</v>
      </c>
      <c r="AV14" s="28" t="e">
        <f>IF(AR14&gt;INDEX([1]Standard!$A$1:$H$694,MATCH($G14,[1]Standard!$A$1:$A$694,0)+6,MATCH($H14,[1]Standard!$A$1:$H$1,0)),100%,IF(AR14&lt;INDEX([1]Standard!$A$1:$H$694,MATCH($G14,[1]Standard!$A$1:$A$694,0)+6,MATCH($H14,[1]Standard!$A$1:$H$1,0)+1),20%,60%))*INDEX([1]Standard!$A$1:$H$694,MATCH($G14,[1]Standard!$A$1:$A$694,0)+6,2)</f>
        <v>#DIV/0!</v>
      </c>
      <c r="AW14" s="28" t="e">
        <f>IF(AS14&gt;INDEX([1]Standard!$A$1:$H$694,MATCH($G14,[1]Standard!$A$1:$A$694,0)+7,MATCH($H14,[1]Standard!$A$1:$H$1,0)),100%,IF(AS14&lt;INDEX([1]Standard!$A$1:$H$694,MATCH($G14,[1]Standard!$A$1:$A$694,0)+7,MATCH($H14,[1]Standard!$A$1:$H$1,0)+1),20%,60%))*INDEX([1]Standard!$A$1:$H$694,MATCH($G14,[1]Standard!$A$1:$A$694,0)+7,2)</f>
        <v>#N/A</v>
      </c>
      <c r="AX14" s="28" t="e">
        <f>IF(AT14&gt;INDEX([1]Standard!$A$1:$H$694,MATCH($G14,[1]Standard!$A$1:$A$694,0)+8,MATCH($H14,[1]Standard!$A$1:$H$1,0)),100%,IF(AT14&lt;INDEX([1]Standard!$A$1:$H$694,MATCH($G14,[1]Standard!$A$1:$A$694,0)+8,MATCH($H14,[1]Standard!$A$1:$H$1,0)+1),20%,60%))*INDEX([1]Standard!$A$1:$H$694,MATCH($G14,[1]Standard!$A$1:$A$694,0)+8,2)</f>
        <v>#N/A</v>
      </c>
      <c r="AY14" s="29"/>
      <c r="AZ14" s="23"/>
      <c r="BA14" s="23"/>
      <c r="BB14" s="23"/>
      <c r="BC14" s="28"/>
      <c r="BD14" s="29"/>
      <c r="BE14" s="24"/>
      <c r="BF14" s="30"/>
      <c r="BG14" s="31"/>
      <c r="BH14" s="4"/>
      <c r="BI14" s="32"/>
      <c r="BJ14" s="4"/>
      <c r="BK14" s="37">
        <v>45</v>
      </c>
      <c r="BL14" s="38">
        <v>52.999000000000002</v>
      </c>
      <c r="BM14" s="39" t="s">
        <v>78</v>
      </c>
      <c r="BN14" s="39" t="s">
        <v>79</v>
      </c>
    </row>
    <row r="15" spans="1:67" s="36" customFormat="1" ht="16.5" thickBot="1" x14ac:dyDescent="0.3">
      <c r="A15" s="16"/>
      <c r="B15" s="17"/>
      <c r="C15" s="18"/>
      <c r="D15" s="18"/>
      <c r="E15" s="18"/>
      <c r="F15" s="18"/>
      <c r="G15" s="18"/>
      <c r="H15" s="19"/>
      <c r="I15" s="20"/>
      <c r="J15" s="20"/>
      <c r="K15" s="20"/>
      <c r="L15" s="20"/>
      <c r="M15" s="20"/>
      <c r="N15" s="20"/>
      <c r="O15" s="20"/>
      <c r="P15" s="21"/>
      <c r="Q15" s="20"/>
      <c r="R15" s="20"/>
      <c r="S15" s="20"/>
      <c r="T15" s="20"/>
      <c r="U15" s="20"/>
      <c r="V15" s="20"/>
      <c r="W15" s="20"/>
      <c r="X15" s="20">
        <f t="shared" si="0"/>
        <v>0</v>
      </c>
      <c r="Y15" s="20"/>
      <c r="Z15" s="20"/>
      <c r="AA15" s="21"/>
      <c r="AB15" s="22"/>
      <c r="AC15" s="22"/>
      <c r="AD15" s="23"/>
      <c r="AE15" s="23"/>
      <c r="AF15" s="24" t="e">
        <f t="shared" si="1"/>
        <v>#DIV/0!</v>
      </c>
      <c r="AG15" s="25"/>
      <c r="AH15" s="25"/>
      <c r="AI15" s="25"/>
      <c r="AJ15" s="25"/>
      <c r="AK15" s="26"/>
      <c r="AL15" s="27"/>
      <c r="AM15" s="27"/>
      <c r="AN15" s="27"/>
      <c r="AO15" s="28"/>
      <c r="AP15" s="28"/>
      <c r="AQ15" s="29" t="e">
        <f>IF(AN15&gt;INDEX([1]Standard!$A$1:$H$694,MATCH($G15,[1]Standard!$A$1:$A$694,0)+3,MATCH($H15,[1]Standard!$A$1:$H$1,0)),100%,IF(AN15&lt;INDEX([1]Standard!$A$1:$H$694,MATCH($G15,[1]Standard!$A$1:$A$694,0)+3,MATCH($H15,[1]Standard!$A$1:$H$1,0)+1),20%,60%))*INDEX([1]Standard!$A$1:$H$694,MATCH($G15,[1]Standard!$A$1:$A$694,0)+3,2)</f>
        <v>#N/A</v>
      </c>
      <c r="AR15" s="27" t="e">
        <f t="shared" si="2"/>
        <v>#DIV/0!</v>
      </c>
      <c r="AS15" s="27">
        <f t="shared" si="3"/>
        <v>0</v>
      </c>
      <c r="AT15" s="27">
        <f t="shared" si="4"/>
        <v>0</v>
      </c>
      <c r="AU15" s="27">
        <f t="shared" si="5"/>
        <v>0</v>
      </c>
      <c r="AV15" s="28" t="e">
        <f>IF(AR15&gt;INDEX([1]Standard!$A$1:$H$694,MATCH($G15,[1]Standard!$A$1:$A$694,0)+6,MATCH($H15,[1]Standard!$A$1:$H$1,0)),100%,IF(AR15&lt;INDEX([1]Standard!$A$1:$H$694,MATCH($G15,[1]Standard!$A$1:$A$694,0)+6,MATCH($H15,[1]Standard!$A$1:$H$1,0)+1),20%,60%))*INDEX([1]Standard!$A$1:$H$694,MATCH($G15,[1]Standard!$A$1:$A$694,0)+6,2)</f>
        <v>#DIV/0!</v>
      </c>
      <c r="AW15" s="28" t="e">
        <f>IF(AS15&gt;INDEX([1]Standard!$A$1:$H$694,MATCH($G15,[1]Standard!$A$1:$A$694,0)+7,MATCH($H15,[1]Standard!$A$1:$H$1,0)),100%,IF(AS15&lt;INDEX([1]Standard!$A$1:$H$694,MATCH($G15,[1]Standard!$A$1:$A$694,0)+7,MATCH($H15,[1]Standard!$A$1:$H$1,0)+1),20%,60%))*INDEX([1]Standard!$A$1:$H$694,MATCH($G15,[1]Standard!$A$1:$A$694,0)+7,2)</f>
        <v>#N/A</v>
      </c>
      <c r="AX15" s="28" t="e">
        <f>IF(AT15&gt;INDEX([1]Standard!$A$1:$H$694,MATCH($G15,[1]Standard!$A$1:$A$694,0)+8,MATCH($H15,[1]Standard!$A$1:$H$1,0)),100%,IF(AT15&lt;INDEX([1]Standard!$A$1:$H$694,MATCH($G15,[1]Standard!$A$1:$A$694,0)+8,MATCH($H15,[1]Standard!$A$1:$H$1,0)+1),20%,60%))*INDEX([1]Standard!$A$1:$H$694,MATCH($G15,[1]Standard!$A$1:$A$694,0)+8,2)</f>
        <v>#N/A</v>
      </c>
      <c r="AY15" s="29"/>
      <c r="AZ15" s="23"/>
      <c r="BA15" s="23"/>
      <c r="BB15" s="23"/>
      <c r="BC15" s="28"/>
      <c r="BD15" s="29"/>
      <c r="BE15" s="24"/>
      <c r="BF15" s="30"/>
      <c r="BG15" s="31"/>
      <c r="BH15" s="4"/>
      <c r="BI15" s="32"/>
      <c r="BJ15" s="4"/>
      <c r="BK15" s="50">
        <v>20</v>
      </c>
      <c r="BL15" s="51">
        <v>44.999000000000002</v>
      </c>
      <c r="BM15" s="52" t="s">
        <v>80</v>
      </c>
      <c r="BN15" s="52" t="s">
        <v>81</v>
      </c>
      <c r="BO15" s="40"/>
    </row>
    <row r="16" spans="1:67" ht="15.75" x14ac:dyDescent="0.25">
      <c r="B16" s="17"/>
      <c r="C16" s="18"/>
      <c r="D16" s="18"/>
      <c r="E16" s="18"/>
      <c r="F16" s="18"/>
      <c r="G16" s="18"/>
      <c r="H16" s="19"/>
      <c r="I16" s="20"/>
      <c r="J16" s="20"/>
      <c r="K16" s="20"/>
      <c r="L16" s="20"/>
      <c r="M16" s="20"/>
      <c r="N16" s="20"/>
      <c r="O16" s="20"/>
      <c r="P16" s="21"/>
      <c r="Q16" s="20"/>
      <c r="R16" s="20"/>
      <c r="S16" s="20"/>
      <c r="T16" s="20"/>
      <c r="U16" s="20"/>
      <c r="V16" s="20"/>
      <c r="W16" s="20"/>
      <c r="X16" s="20">
        <f t="shared" si="0"/>
        <v>0</v>
      </c>
      <c r="Y16" s="20"/>
      <c r="Z16" s="20"/>
      <c r="AA16" s="21"/>
      <c r="AB16" s="22"/>
      <c r="AC16" s="22"/>
      <c r="AD16" s="23"/>
      <c r="AE16" s="23"/>
      <c r="AF16" s="24" t="e">
        <f t="shared" si="1"/>
        <v>#DIV/0!</v>
      </c>
      <c r="AG16" s="25"/>
      <c r="AH16" s="25"/>
      <c r="AI16" s="25"/>
      <c r="AJ16" s="25"/>
      <c r="AK16" s="26"/>
      <c r="AL16" s="27"/>
      <c r="AM16" s="27"/>
      <c r="AN16" s="27"/>
      <c r="AQ16" s="29" t="e">
        <f>IF(AN16&gt;INDEX([1]Standard!$A$1:$H$694,MATCH($G16,[1]Standard!$A$1:$A$694,0)+3,MATCH($H16,[1]Standard!$A$1:$H$1,0)),100%,IF(AN16&lt;INDEX([1]Standard!$A$1:$H$694,MATCH($G16,[1]Standard!$A$1:$A$694,0)+3,MATCH($H16,[1]Standard!$A$1:$H$1,0)+1),20%,60%))*INDEX([1]Standard!$A$1:$H$694,MATCH($G16,[1]Standard!$A$1:$A$694,0)+3,2)</f>
        <v>#N/A</v>
      </c>
      <c r="AR16" s="27" t="e">
        <f t="shared" si="2"/>
        <v>#DIV/0!</v>
      </c>
      <c r="AS16" s="27">
        <f t="shared" si="3"/>
        <v>0</v>
      </c>
      <c r="AT16" s="27">
        <f t="shared" si="4"/>
        <v>0</v>
      </c>
      <c r="AU16" s="27">
        <f t="shared" si="5"/>
        <v>0</v>
      </c>
      <c r="AV16" s="28" t="e">
        <f>IF(AR16&gt;INDEX([1]Standard!$A$1:$H$694,MATCH($G16,[1]Standard!$A$1:$A$694,0)+6,MATCH($H16,[1]Standard!$A$1:$H$1,0)),100%,IF(AR16&lt;INDEX([1]Standard!$A$1:$H$694,MATCH($G16,[1]Standard!$A$1:$A$694,0)+6,MATCH($H16,[1]Standard!$A$1:$H$1,0)+1),20%,60%))*INDEX([1]Standard!$A$1:$H$694,MATCH($G16,[1]Standard!$A$1:$A$694,0)+6,2)</f>
        <v>#DIV/0!</v>
      </c>
      <c r="AW16" s="28" t="e">
        <f>IF(AS16&gt;INDEX([1]Standard!$A$1:$H$694,MATCH($G16,[1]Standard!$A$1:$A$694,0)+7,MATCH($H16,[1]Standard!$A$1:$H$1,0)),100%,IF(AS16&lt;INDEX([1]Standard!$A$1:$H$694,MATCH($G16,[1]Standard!$A$1:$A$694,0)+7,MATCH($H16,[1]Standard!$A$1:$H$1,0)+1),20%,60%))*INDEX([1]Standard!$A$1:$H$694,MATCH($G16,[1]Standard!$A$1:$A$694,0)+7,2)</f>
        <v>#N/A</v>
      </c>
      <c r="AX16" s="28" t="e">
        <f>IF(AT16&gt;INDEX([1]Standard!$A$1:$H$694,MATCH($G16,[1]Standard!$A$1:$A$694,0)+8,MATCH($H16,[1]Standard!$A$1:$H$1,0)),100%,IF(AT16&lt;INDEX([1]Standard!$A$1:$H$694,MATCH($G16,[1]Standard!$A$1:$A$694,0)+8,MATCH($H16,[1]Standard!$A$1:$H$1,0)+1),20%,60%))*INDEX([1]Standard!$A$1:$H$694,MATCH($G16,[1]Standard!$A$1:$A$694,0)+8,2)</f>
        <v>#N/A</v>
      </c>
      <c r="BE16" s="24"/>
      <c r="BF16" s="30"/>
      <c r="BG16" s="31"/>
      <c r="BI16" s="32"/>
    </row>
    <row r="17" spans="2:65" ht="15.75" x14ac:dyDescent="0.25">
      <c r="B17" s="17"/>
      <c r="C17" s="18"/>
      <c r="D17" s="18"/>
      <c r="E17" s="18"/>
      <c r="F17" s="18"/>
      <c r="G17" s="18"/>
      <c r="H17" s="19"/>
      <c r="I17" s="20"/>
      <c r="J17" s="20"/>
      <c r="K17" s="20"/>
      <c r="L17" s="20"/>
      <c r="M17" s="20"/>
      <c r="N17" s="20"/>
      <c r="O17" s="20"/>
      <c r="P17" s="21"/>
      <c r="Q17" s="20"/>
      <c r="R17" s="20"/>
      <c r="S17" s="20"/>
      <c r="T17" s="20"/>
      <c r="U17" s="20"/>
      <c r="V17" s="20"/>
      <c r="W17" s="20"/>
      <c r="X17" s="20">
        <f t="shared" si="0"/>
        <v>0</v>
      </c>
      <c r="Y17" s="20"/>
      <c r="Z17" s="20"/>
      <c r="AA17" s="21"/>
      <c r="AB17" s="22"/>
      <c r="AC17" s="22"/>
      <c r="AD17" s="23"/>
      <c r="AE17" s="23"/>
      <c r="AF17" s="24" t="e">
        <f t="shared" si="1"/>
        <v>#DIV/0!</v>
      </c>
      <c r="AG17" s="25"/>
      <c r="AH17" s="25"/>
      <c r="AI17" s="25"/>
      <c r="AJ17" s="25"/>
      <c r="AK17" s="26"/>
      <c r="AL17" s="27"/>
      <c r="AM17" s="27"/>
      <c r="AN17" s="27"/>
      <c r="AQ17" s="29" t="e">
        <f>IF(AN17&gt;INDEX([1]Standard!$A$1:$H$694,MATCH($G17,[1]Standard!$A$1:$A$694,0)+3,MATCH($H17,[1]Standard!$A$1:$H$1,0)),100%,IF(AN17&lt;INDEX([1]Standard!$A$1:$H$694,MATCH($G17,[1]Standard!$A$1:$A$694,0)+3,MATCH($H17,[1]Standard!$A$1:$H$1,0)+1),20%,60%))*INDEX([1]Standard!$A$1:$H$694,MATCH($G17,[1]Standard!$A$1:$A$694,0)+3,2)</f>
        <v>#N/A</v>
      </c>
      <c r="AR17" s="27" t="e">
        <f t="shared" si="2"/>
        <v>#DIV/0!</v>
      </c>
      <c r="AS17" s="27">
        <f t="shared" si="3"/>
        <v>0</v>
      </c>
      <c r="AT17" s="27">
        <f t="shared" si="4"/>
        <v>0</v>
      </c>
      <c r="AU17" s="27">
        <f t="shared" si="5"/>
        <v>0</v>
      </c>
      <c r="AV17" s="28" t="e">
        <f>IF(AR17&gt;INDEX([1]Standard!$A$1:$H$694,MATCH($G17,[1]Standard!$A$1:$A$694,0)+6,MATCH($H17,[1]Standard!$A$1:$H$1,0)),100%,IF(AR17&lt;INDEX([1]Standard!$A$1:$H$694,MATCH($G17,[1]Standard!$A$1:$A$694,0)+6,MATCH($H17,[1]Standard!$A$1:$H$1,0)+1),20%,60%))*INDEX([1]Standard!$A$1:$H$694,MATCH($G17,[1]Standard!$A$1:$A$694,0)+6,2)</f>
        <v>#DIV/0!</v>
      </c>
      <c r="AW17" s="28" t="e">
        <f>IF(AS17&gt;INDEX([1]Standard!$A$1:$H$694,MATCH($G17,[1]Standard!$A$1:$A$694,0)+7,MATCH($H17,[1]Standard!$A$1:$H$1,0)),100%,IF(AS17&lt;INDEX([1]Standard!$A$1:$H$694,MATCH($G17,[1]Standard!$A$1:$A$694,0)+7,MATCH($H17,[1]Standard!$A$1:$H$1,0)+1),20%,60%))*INDEX([1]Standard!$A$1:$H$694,MATCH($G17,[1]Standard!$A$1:$A$694,0)+7,2)</f>
        <v>#N/A</v>
      </c>
      <c r="AX17" s="28" t="e">
        <f>IF(AT17&gt;INDEX([1]Standard!$A$1:$H$694,MATCH($G17,[1]Standard!$A$1:$A$694,0)+8,MATCH($H17,[1]Standard!$A$1:$H$1,0)),100%,IF(AT17&lt;INDEX([1]Standard!$A$1:$H$694,MATCH($G17,[1]Standard!$A$1:$A$694,0)+8,MATCH($H17,[1]Standard!$A$1:$H$1,0)+1),20%,60%))*INDEX([1]Standard!$A$1:$H$694,MATCH($G17,[1]Standard!$A$1:$A$694,0)+8,2)</f>
        <v>#N/A</v>
      </c>
      <c r="BE17" s="24"/>
      <c r="BF17" s="30"/>
      <c r="BG17" s="31"/>
      <c r="BI17" s="32"/>
    </row>
    <row r="18" spans="2:65" ht="15.75" x14ac:dyDescent="0.25">
      <c r="B18" s="17"/>
      <c r="C18" s="18"/>
      <c r="D18" s="18"/>
      <c r="E18" s="18"/>
      <c r="F18" s="18"/>
      <c r="G18" s="18"/>
      <c r="H18" s="19"/>
      <c r="I18" s="20"/>
      <c r="J18" s="20"/>
      <c r="K18" s="20"/>
      <c r="L18" s="20"/>
      <c r="M18" s="20"/>
      <c r="N18" s="20"/>
      <c r="O18" s="20"/>
      <c r="P18" s="21"/>
      <c r="Q18" s="20"/>
      <c r="R18" s="20"/>
      <c r="S18" s="20"/>
      <c r="T18" s="20"/>
      <c r="U18" s="20"/>
      <c r="V18" s="20"/>
      <c r="W18" s="20"/>
      <c r="X18" s="20">
        <f t="shared" si="0"/>
        <v>0</v>
      </c>
      <c r="Y18" s="20"/>
      <c r="Z18" s="20"/>
      <c r="AA18" s="21"/>
      <c r="AB18" s="22"/>
      <c r="AC18" s="22"/>
      <c r="AD18" s="23"/>
      <c r="AE18" s="23"/>
      <c r="AF18" s="24" t="e">
        <f t="shared" si="1"/>
        <v>#DIV/0!</v>
      </c>
      <c r="AG18" s="25"/>
      <c r="AH18" s="25"/>
      <c r="AI18" s="25"/>
      <c r="AJ18" s="25"/>
      <c r="AK18" s="26"/>
      <c r="AL18" s="27"/>
      <c r="AM18" s="27"/>
      <c r="AN18" s="27"/>
      <c r="AQ18" s="29" t="e">
        <f>IF(AN18&gt;INDEX([1]Standard!$A$1:$H$694,MATCH($G18,[1]Standard!$A$1:$A$694,0)+3,MATCH($H18,[1]Standard!$A$1:$H$1,0)),100%,IF(AN18&lt;INDEX([1]Standard!$A$1:$H$694,MATCH($G18,[1]Standard!$A$1:$A$694,0)+3,MATCH($H18,[1]Standard!$A$1:$H$1,0)+1),20%,60%))*INDEX([1]Standard!$A$1:$H$694,MATCH($G18,[1]Standard!$A$1:$A$694,0)+3,2)</f>
        <v>#N/A</v>
      </c>
      <c r="AR18" s="27" t="e">
        <f t="shared" si="2"/>
        <v>#DIV/0!</v>
      </c>
      <c r="AS18" s="27">
        <f t="shared" si="3"/>
        <v>0</v>
      </c>
      <c r="AT18" s="27">
        <f t="shared" si="4"/>
        <v>0</v>
      </c>
      <c r="AU18" s="27">
        <f t="shared" si="5"/>
        <v>0</v>
      </c>
      <c r="AV18" s="28" t="e">
        <f>IF(AR18&gt;INDEX([1]Standard!$A$1:$H$694,MATCH($G18,[1]Standard!$A$1:$A$694,0)+6,MATCH($H18,[1]Standard!$A$1:$H$1,0)),100%,IF(AR18&lt;INDEX([1]Standard!$A$1:$H$694,MATCH($G18,[1]Standard!$A$1:$A$694,0)+6,MATCH($H18,[1]Standard!$A$1:$H$1,0)+1),20%,60%))*INDEX([1]Standard!$A$1:$H$694,MATCH($G18,[1]Standard!$A$1:$A$694,0)+6,2)</f>
        <v>#DIV/0!</v>
      </c>
      <c r="AW18" s="28" t="e">
        <f>IF(AS18&gt;INDEX([1]Standard!$A$1:$H$694,MATCH($G18,[1]Standard!$A$1:$A$694,0)+7,MATCH($H18,[1]Standard!$A$1:$H$1,0)),100%,IF(AS18&lt;INDEX([1]Standard!$A$1:$H$694,MATCH($G18,[1]Standard!$A$1:$A$694,0)+7,MATCH($H18,[1]Standard!$A$1:$H$1,0)+1),20%,60%))*INDEX([1]Standard!$A$1:$H$694,MATCH($G18,[1]Standard!$A$1:$A$694,0)+7,2)</f>
        <v>#N/A</v>
      </c>
      <c r="AX18" s="28" t="e">
        <f>IF(AT18&gt;INDEX([1]Standard!$A$1:$H$694,MATCH($G18,[1]Standard!$A$1:$A$694,0)+8,MATCH($H18,[1]Standard!$A$1:$H$1,0)),100%,IF(AT18&lt;INDEX([1]Standard!$A$1:$H$694,MATCH($G18,[1]Standard!$A$1:$A$694,0)+8,MATCH($H18,[1]Standard!$A$1:$H$1,0)+1),20%,60%))*INDEX([1]Standard!$A$1:$H$694,MATCH($G18,[1]Standard!$A$1:$A$694,0)+8,2)</f>
        <v>#N/A</v>
      </c>
      <c r="BE18" s="24"/>
      <c r="BF18" s="30"/>
      <c r="BG18" s="31"/>
      <c r="BI18" s="32"/>
    </row>
    <row r="19" spans="2:65" ht="16.5" thickBot="1" x14ac:dyDescent="0.3">
      <c r="B19" s="17"/>
      <c r="C19" s="18"/>
      <c r="D19" s="18"/>
      <c r="E19" s="18"/>
      <c r="F19" s="18"/>
      <c r="G19" s="18"/>
      <c r="H19" s="19"/>
      <c r="I19" s="20"/>
      <c r="J19" s="20"/>
      <c r="K19" s="20"/>
      <c r="L19" s="20"/>
      <c r="M19" s="20"/>
      <c r="N19" s="20"/>
      <c r="O19" s="20"/>
      <c r="P19" s="21"/>
      <c r="Q19" s="20"/>
      <c r="R19" s="20"/>
      <c r="S19" s="20"/>
      <c r="T19" s="20"/>
      <c r="U19" s="20"/>
      <c r="V19" s="20"/>
      <c r="W19" s="20"/>
      <c r="X19" s="20">
        <f t="shared" si="0"/>
        <v>0</v>
      </c>
      <c r="Y19" s="20"/>
      <c r="Z19" s="20"/>
      <c r="AA19" s="21"/>
      <c r="AB19" s="22"/>
      <c r="AC19" s="22"/>
      <c r="AD19" s="23"/>
      <c r="AE19" s="23"/>
      <c r="AF19" s="24" t="e">
        <f t="shared" si="1"/>
        <v>#DIV/0!</v>
      </c>
      <c r="AG19" s="25"/>
      <c r="AH19" s="25"/>
      <c r="AI19" s="25"/>
      <c r="AJ19" s="25"/>
      <c r="AK19" s="26"/>
      <c r="AL19" s="27"/>
      <c r="AM19" s="27"/>
      <c r="AN19" s="27"/>
      <c r="AQ19" s="29" t="e">
        <f>IF(AN19&gt;INDEX([1]Standard!$A$1:$H$694,MATCH($G19,[1]Standard!$A$1:$A$694,0)+3,MATCH($H19,[1]Standard!$A$1:$H$1,0)),100%,IF(AN19&lt;INDEX([1]Standard!$A$1:$H$694,MATCH($G19,[1]Standard!$A$1:$A$694,0)+3,MATCH($H19,[1]Standard!$A$1:$H$1,0)+1),20%,60%))*INDEX([1]Standard!$A$1:$H$694,MATCH($G19,[1]Standard!$A$1:$A$694,0)+3,2)</f>
        <v>#N/A</v>
      </c>
      <c r="AR19" s="27" t="e">
        <f t="shared" si="2"/>
        <v>#DIV/0!</v>
      </c>
      <c r="AS19" s="27">
        <f t="shared" si="3"/>
        <v>0</v>
      </c>
      <c r="AT19" s="27">
        <f t="shared" si="4"/>
        <v>0</v>
      </c>
      <c r="AU19" s="27">
        <f t="shared" si="5"/>
        <v>0</v>
      </c>
      <c r="AV19" s="28" t="e">
        <f>IF(AR19&gt;INDEX([1]Standard!$A$1:$H$694,MATCH($G19,[1]Standard!$A$1:$A$694,0)+6,MATCH($H19,[1]Standard!$A$1:$H$1,0)),100%,IF(AR19&lt;INDEX([1]Standard!$A$1:$H$694,MATCH($G19,[1]Standard!$A$1:$A$694,0)+6,MATCH($H19,[1]Standard!$A$1:$H$1,0)+1),20%,60%))*INDEX([1]Standard!$A$1:$H$694,MATCH($G19,[1]Standard!$A$1:$A$694,0)+6,2)</f>
        <v>#DIV/0!</v>
      </c>
      <c r="AW19" s="28" t="e">
        <f>IF(AS19&gt;INDEX([1]Standard!$A$1:$H$694,MATCH($G19,[1]Standard!$A$1:$A$694,0)+7,MATCH($H19,[1]Standard!$A$1:$H$1,0)),100%,IF(AS19&lt;INDEX([1]Standard!$A$1:$H$694,MATCH($G19,[1]Standard!$A$1:$A$694,0)+7,MATCH($H19,[1]Standard!$A$1:$H$1,0)+1),20%,60%))*INDEX([1]Standard!$A$1:$H$694,MATCH($G19,[1]Standard!$A$1:$A$694,0)+7,2)</f>
        <v>#N/A</v>
      </c>
      <c r="AX19" s="28" t="e">
        <f>IF(AT19&gt;INDEX([1]Standard!$A$1:$H$694,MATCH($G19,[1]Standard!$A$1:$A$694,0)+8,MATCH($H19,[1]Standard!$A$1:$H$1,0)),100%,IF(AT19&lt;INDEX([1]Standard!$A$1:$H$694,MATCH($G19,[1]Standard!$A$1:$A$694,0)+8,MATCH($H19,[1]Standard!$A$1:$H$1,0)+1),20%,60%))*INDEX([1]Standard!$A$1:$H$694,MATCH($G19,[1]Standard!$A$1:$A$694,0)+8,2)</f>
        <v>#N/A</v>
      </c>
      <c r="BE19" s="24"/>
      <c r="BF19" s="30"/>
      <c r="BG19" s="31"/>
      <c r="BI19" s="32"/>
    </row>
    <row r="20" spans="2:65" ht="16.5" thickBot="1" x14ac:dyDescent="0.3">
      <c r="B20" s="17"/>
      <c r="C20" s="18"/>
      <c r="D20" s="18"/>
      <c r="E20" s="18"/>
      <c r="F20" s="18"/>
      <c r="G20" s="18"/>
      <c r="H20" s="19"/>
      <c r="I20" s="20"/>
      <c r="J20" s="20"/>
      <c r="K20" s="20"/>
      <c r="L20" s="20"/>
      <c r="M20" s="20"/>
      <c r="N20" s="20"/>
      <c r="O20" s="20"/>
      <c r="P20" s="21"/>
      <c r="Q20" s="20"/>
      <c r="R20" s="20"/>
      <c r="S20" s="20"/>
      <c r="T20" s="20"/>
      <c r="U20" s="20"/>
      <c r="V20" s="20"/>
      <c r="W20" s="20"/>
      <c r="X20" s="20">
        <f t="shared" si="0"/>
        <v>0</v>
      </c>
      <c r="Y20" s="20"/>
      <c r="Z20" s="20"/>
      <c r="AA20" s="21"/>
      <c r="AB20" s="22"/>
      <c r="AC20" s="22"/>
      <c r="AD20" s="23"/>
      <c r="AE20" s="23"/>
      <c r="AF20" s="24" t="e">
        <f>IF(AND(M20=0,N20&gt;0),100,IF(AND(M20=0,N20&lt;0),0,N20/M20))</f>
        <v>#DIV/0!</v>
      </c>
      <c r="AG20" s="25"/>
      <c r="AH20" s="25"/>
      <c r="AI20" s="25"/>
      <c r="AJ20" s="25"/>
      <c r="AK20" s="26"/>
      <c r="AL20" s="27"/>
      <c r="AM20" s="27"/>
      <c r="AN20" s="27"/>
      <c r="AQ20" s="29" t="e">
        <f>IF(AN20&gt;INDEX([1]Standard!$A$1:$H$694,MATCH($G20,[1]Standard!$A$1:$A$694,0)+3,MATCH($H20,[1]Standard!$A$1:$H$1,0)),100%,IF(AN20&lt;INDEX([1]Standard!$A$1:$H$694,MATCH($G20,[1]Standard!$A$1:$A$694,0)+3,MATCH($H20,[1]Standard!$A$1:$H$1,0)+1),20%,60%))*INDEX([1]Standard!$A$1:$H$694,MATCH($G20,[1]Standard!$A$1:$A$694,0)+3,2)</f>
        <v>#N/A</v>
      </c>
      <c r="AR20" s="27" t="e">
        <f t="shared" si="2"/>
        <v>#DIV/0!</v>
      </c>
      <c r="AS20" s="27">
        <f t="shared" si="3"/>
        <v>0</v>
      </c>
      <c r="AT20" s="27">
        <f t="shared" si="4"/>
        <v>0</v>
      </c>
      <c r="AU20" s="27">
        <f t="shared" si="5"/>
        <v>0</v>
      </c>
      <c r="AV20" s="28" t="e">
        <f>IF(AR20&gt;INDEX([1]Standard!$A$1:$H$694,MATCH($G20,[1]Standard!$A$1:$A$694,0)+6,MATCH($H20,[1]Standard!$A$1:$H$1,0)),100%,IF(AR20&lt;INDEX([1]Standard!$A$1:$H$694,MATCH($G20,[1]Standard!$A$1:$A$694,0)+6,MATCH($H20,[1]Standard!$A$1:$H$1,0)+1),20%,60%))*INDEX([1]Standard!$A$1:$H$694,MATCH($G20,[1]Standard!$A$1:$A$694,0)+6,2)</f>
        <v>#DIV/0!</v>
      </c>
      <c r="AW20" s="28" t="e">
        <f>IF(AS20&gt;INDEX([1]Standard!$A$1:$H$694,MATCH($G20,[1]Standard!$A$1:$A$694,0)+7,MATCH($H20,[1]Standard!$A$1:$H$1,0)),100%,IF(AS20&lt;INDEX([1]Standard!$A$1:$H$694,MATCH($G20,[1]Standard!$A$1:$A$694,0)+7,MATCH($H20,[1]Standard!$A$1:$H$1,0)+1),20%,60%))*INDEX([1]Standard!$A$1:$H$694,MATCH($G20,[1]Standard!$A$1:$A$694,0)+7,2)</f>
        <v>#N/A</v>
      </c>
      <c r="AX20" s="28" t="e">
        <f>IF(AT20&gt;INDEX([1]Standard!$A$1:$H$694,MATCH($G20,[1]Standard!$A$1:$A$694,0)+8,MATCH($H20,[1]Standard!$A$1:$H$1,0)),100%,IF(AT20&lt;INDEX([1]Standard!$A$1:$H$694,MATCH($G20,[1]Standard!$A$1:$A$694,0)+8,MATCH($H20,[1]Standard!$A$1:$H$1,0)+1),20%,60%))*INDEX([1]Standard!$A$1:$H$694,MATCH($G20,[1]Standard!$A$1:$A$694,0)+8,2)</f>
        <v>#N/A</v>
      </c>
      <c r="BE20" s="24"/>
      <c r="BF20" s="30"/>
      <c r="BG20" s="31"/>
      <c r="BI20" s="32"/>
      <c r="BK20" s="183" t="s">
        <v>53</v>
      </c>
      <c r="BL20" s="185"/>
      <c r="BM20" s="53" t="s">
        <v>82</v>
      </c>
    </row>
    <row r="21" spans="2:65" ht="15.75" x14ac:dyDescent="0.25">
      <c r="B21" s="17"/>
      <c r="C21" s="18"/>
      <c r="D21" s="18"/>
      <c r="E21" s="18"/>
      <c r="F21" s="18"/>
      <c r="G21" s="18"/>
      <c r="H21" s="19"/>
      <c r="I21" s="20"/>
      <c r="J21" s="20"/>
      <c r="K21" s="20"/>
      <c r="L21" s="20"/>
      <c r="M21" s="20"/>
      <c r="N21" s="20"/>
      <c r="O21" s="20"/>
      <c r="P21" s="21"/>
      <c r="Q21" s="20"/>
      <c r="R21" s="20"/>
      <c r="S21" s="20"/>
      <c r="T21" s="20"/>
      <c r="U21" s="20"/>
      <c r="V21" s="20"/>
      <c r="W21" s="20"/>
      <c r="X21" s="20">
        <f t="shared" si="0"/>
        <v>0</v>
      </c>
      <c r="Y21" s="20"/>
      <c r="Z21" s="20"/>
      <c r="AA21" s="21"/>
      <c r="AB21" s="22"/>
      <c r="AC21" s="22"/>
      <c r="AD21" s="23"/>
      <c r="AE21" s="23"/>
      <c r="AF21" s="24" t="e">
        <f t="shared" si="1"/>
        <v>#DIV/0!</v>
      </c>
      <c r="AG21" s="25"/>
      <c r="AH21" s="25"/>
      <c r="AI21" s="25"/>
      <c r="AJ21" s="25"/>
      <c r="AK21" s="26"/>
      <c r="AL21" s="27"/>
      <c r="AM21" s="27"/>
      <c r="AN21" s="27"/>
      <c r="AQ21" s="29" t="e">
        <f>IF(AN21&gt;INDEX([1]Standard!$A$1:$H$694,MATCH($G21,[1]Standard!$A$1:$A$694,0)+3,MATCH($H21,[1]Standard!$A$1:$H$1,0)),100%,IF(AN21&lt;INDEX([1]Standard!$A$1:$H$694,MATCH($G21,[1]Standard!$A$1:$A$694,0)+3,MATCH($H21,[1]Standard!$A$1:$H$1,0)+1),20%,60%))*INDEX([1]Standard!$A$1:$H$694,MATCH($G21,[1]Standard!$A$1:$A$694,0)+3,2)</f>
        <v>#N/A</v>
      </c>
      <c r="AR21" s="27" t="e">
        <f t="shared" si="2"/>
        <v>#DIV/0!</v>
      </c>
      <c r="AS21" s="27">
        <f t="shared" si="3"/>
        <v>0</v>
      </c>
      <c r="AT21" s="27">
        <f t="shared" si="4"/>
        <v>0</v>
      </c>
      <c r="AU21" s="27">
        <f t="shared" si="5"/>
        <v>0</v>
      </c>
      <c r="AV21" s="28" t="e">
        <f>IF(AR21&gt;INDEX([1]Standard!$A$1:$H$694,MATCH($G21,[1]Standard!$A$1:$A$694,0)+6,MATCH($H21,[1]Standard!$A$1:$H$1,0)),100%,IF(AR21&lt;INDEX([1]Standard!$A$1:$H$694,MATCH($G21,[1]Standard!$A$1:$A$694,0)+6,MATCH($H21,[1]Standard!$A$1:$H$1,0)+1),20%,60%))*INDEX([1]Standard!$A$1:$H$694,MATCH($G21,[1]Standard!$A$1:$A$694,0)+6,2)</f>
        <v>#DIV/0!</v>
      </c>
      <c r="AW21" s="28" t="e">
        <f>IF(AS21&gt;INDEX([1]Standard!$A$1:$H$694,MATCH($G21,[1]Standard!$A$1:$A$694,0)+7,MATCH($H21,[1]Standard!$A$1:$H$1,0)),100%,IF(AS21&lt;INDEX([1]Standard!$A$1:$H$694,MATCH($G21,[1]Standard!$A$1:$A$694,0)+7,MATCH($H21,[1]Standard!$A$1:$H$1,0)+1),20%,60%))*INDEX([1]Standard!$A$1:$H$694,MATCH($G21,[1]Standard!$A$1:$A$694,0)+7,2)</f>
        <v>#N/A</v>
      </c>
      <c r="AX21" s="28" t="e">
        <f>IF(AT21&gt;INDEX([1]Standard!$A$1:$H$694,MATCH($G21,[1]Standard!$A$1:$A$694,0)+8,MATCH($H21,[1]Standard!$A$1:$H$1,0)),100%,IF(AT21&lt;INDEX([1]Standard!$A$1:$H$694,MATCH($G21,[1]Standard!$A$1:$A$694,0)+8,MATCH($H21,[1]Standard!$A$1:$H$1,0)+1),20%,60%))*INDEX([1]Standard!$A$1:$H$694,MATCH($G21,[1]Standard!$A$1:$A$694,0)+8,2)</f>
        <v>#N/A</v>
      </c>
      <c r="BE21" s="24"/>
      <c r="BF21" s="30"/>
      <c r="BG21" s="31"/>
      <c r="BI21" s="32"/>
      <c r="BK21" s="54">
        <v>75</v>
      </c>
      <c r="BL21" s="55">
        <v>100</v>
      </c>
      <c r="BM21" s="56">
        <v>0.5</v>
      </c>
    </row>
    <row r="22" spans="2:65" ht="15.75" x14ac:dyDescent="0.25">
      <c r="B22" s="17"/>
      <c r="C22" s="18"/>
      <c r="D22" s="18"/>
      <c r="E22" s="18"/>
      <c r="F22" s="18"/>
      <c r="G22" s="18"/>
      <c r="H22" s="19"/>
      <c r="I22" s="20"/>
      <c r="J22" s="20"/>
      <c r="K22" s="20"/>
      <c r="L22" s="20"/>
      <c r="M22" s="20"/>
      <c r="N22" s="20"/>
      <c r="O22" s="20"/>
      <c r="P22" s="21"/>
      <c r="Q22" s="20"/>
      <c r="R22" s="20"/>
      <c r="S22" s="20"/>
      <c r="T22" s="20"/>
      <c r="U22" s="20"/>
      <c r="V22" s="20"/>
      <c r="W22" s="20"/>
      <c r="X22" s="20">
        <f t="shared" si="0"/>
        <v>0</v>
      </c>
      <c r="Y22" s="20"/>
      <c r="Z22" s="20"/>
      <c r="AA22" s="21"/>
      <c r="AB22" s="22"/>
      <c r="AC22" s="22"/>
      <c r="AD22" s="23"/>
      <c r="AE22" s="23"/>
      <c r="AF22" s="24" t="e">
        <f t="shared" si="1"/>
        <v>#DIV/0!</v>
      </c>
      <c r="AG22" s="25"/>
      <c r="AH22" s="25"/>
      <c r="AI22" s="25"/>
      <c r="AJ22" s="25"/>
      <c r="AK22" s="26"/>
      <c r="AL22" s="27"/>
      <c r="AM22" s="27"/>
      <c r="AN22" s="27"/>
      <c r="AQ22" s="29" t="e">
        <f>IF(AN22&gt;INDEX([1]Standard!$A$1:$H$694,MATCH($G22,[1]Standard!$A$1:$A$694,0)+3,MATCH($H22,[1]Standard!$A$1:$H$1,0)),100%,IF(AN22&lt;INDEX([1]Standard!$A$1:$H$694,MATCH($G22,[1]Standard!$A$1:$A$694,0)+3,MATCH($H22,[1]Standard!$A$1:$H$1,0)+1),20%,60%))*INDEX([1]Standard!$A$1:$H$694,MATCH($G22,[1]Standard!$A$1:$A$694,0)+3,2)</f>
        <v>#N/A</v>
      </c>
      <c r="AR22" s="27" t="e">
        <f t="shared" si="2"/>
        <v>#DIV/0!</v>
      </c>
      <c r="AS22" s="27">
        <f t="shared" si="3"/>
        <v>0</v>
      </c>
      <c r="AT22" s="27">
        <f t="shared" si="4"/>
        <v>0</v>
      </c>
      <c r="AU22" s="27">
        <f t="shared" si="5"/>
        <v>0</v>
      </c>
      <c r="AV22" s="28" t="e">
        <f>IF(AR22&gt;INDEX([1]Standard!$A$1:$H$694,MATCH($G22,[1]Standard!$A$1:$A$694,0)+6,MATCH($H22,[1]Standard!$A$1:$H$1,0)),100%,IF(AR22&lt;INDEX([1]Standard!$A$1:$H$694,MATCH($G22,[1]Standard!$A$1:$A$694,0)+6,MATCH($H22,[1]Standard!$A$1:$H$1,0)+1),20%,60%))*INDEX([1]Standard!$A$1:$H$694,MATCH($G22,[1]Standard!$A$1:$A$694,0)+6,2)</f>
        <v>#DIV/0!</v>
      </c>
      <c r="AW22" s="28" t="e">
        <f>IF(AS22&gt;INDEX([1]Standard!$A$1:$H$694,MATCH($G22,[1]Standard!$A$1:$A$694,0)+7,MATCH($H22,[1]Standard!$A$1:$H$1,0)),100%,IF(AS22&lt;INDEX([1]Standard!$A$1:$H$694,MATCH($G22,[1]Standard!$A$1:$A$694,0)+7,MATCH($H22,[1]Standard!$A$1:$H$1,0)+1),20%,60%))*INDEX([1]Standard!$A$1:$H$694,MATCH($G22,[1]Standard!$A$1:$A$694,0)+7,2)</f>
        <v>#N/A</v>
      </c>
      <c r="AX22" s="28" t="e">
        <f>IF(AT22&gt;INDEX([1]Standard!$A$1:$H$694,MATCH($G22,[1]Standard!$A$1:$A$694,0)+8,MATCH($H22,[1]Standard!$A$1:$H$1,0)),100%,IF(AT22&lt;INDEX([1]Standard!$A$1:$H$694,MATCH($G22,[1]Standard!$A$1:$A$694,0)+8,MATCH($H22,[1]Standard!$A$1:$H$1,0)+1),20%,60%))*INDEX([1]Standard!$A$1:$H$694,MATCH($G22,[1]Standard!$A$1:$A$694,0)+8,2)</f>
        <v>#N/A</v>
      </c>
      <c r="BE22" s="24"/>
      <c r="BF22" s="30"/>
      <c r="BG22" s="31"/>
      <c r="BI22" s="32"/>
      <c r="BK22" s="54">
        <v>60</v>
      </c>
      <c r="BL22" s="55">
        <v>74.998999999999995</v>
      </c>
      <c r="BM22" s="56">
        <v>0.3</v>
      </c>
    </row>
    <row r="23" spans="2:65" ht="15.75" x14ac:dyDescent="0.25">
      <c r="B23" s="17"/>
      <c r="C23" s="18"/>
      <c r="D23" s="18"/>
      <c r="E23" s="18"/>
      <c r="F23" s="18"/>
      <c r="G23" s="18"/>
      <c r="H23" s="19"/>
      <c r="I23" s="20"/>
      <c r="J23" s="20"/>
      <c r="K23" s="20"/>
      <c r="L23" s="20"/>
      <c r="M23" s="20"/>
      <c r="N23" s="20"/>
      <c r="O23" s="20"/>
      <c r="P23" s="21"/>
      <c r="Q23" s="20"/>
      <c r="R23" s="20"/>
      <c r="S23" s="20"/>
      <c r="T23" s="20"/>
      <c r="U23" s="20"/>
      <c r="V23" s="20"/>
      <c r="W23" s="20"/>
      <c r="X23" s="20">
        <f t="shared" si="0"/>
        <v>0</v>
      </c>
      <c r="Y23" s="20"/>
      <c r="Z23" s="20"/>
      <c r="AA23" s="21"/>
      <c r="AB23" s="22"/>
      <c r="AC23" s="22"/>
      <c r="AD23" s="23"/>
      <c r="AE23" s="23"/>
      <c r="AF23" s="24" t="e">
        <f t="shared" si="1"/>
        <v>#DIV/0!</v>
      </c>
      <c r="AG23" s="25"/>
      <c r="AH23" s="25"/>
      <c r="AI23" s="25"/>
      <c r="AJ23" s="25"/>
      <c r="AK23" s="26"/>
      <c r="AL23" s="27"/>
      <c r="AM23" s="27"/>
      <c r="AN23" s="27"/>
      <c r="AQ23" s="29" t="e">
        <f>IF(AN23&gt;INDEX([1]Standard!$A$1:$H$694,MATCH($G23,[1]Standard!$A$1:$A$694,0)+3,MATCH($H23,[1]Standard!$A$1:$H$1,0)),100%,IF(AN23&lt;INDEX([1]Standard!$A$1:$H$694,MATCH($G23,[1]Standard!$A$1:$A$694,0)+3,MATCH($H23,[1]Standard!$A$1:$H$1,0)+1),20%,60%))*INDEX([1]Standard!$A$1:$H$694,MATCH($G23,[1]Standard!$A$1:$A$694,0)+3,2)</f>
        <v>#N/A</v>
      </c>
      <c r="AR23" s="27" t="e">
        <f t="shared" si="2"/>
        <v>#DIV/0!</v>
      </c>
      <c r="AS23" s="27">
        <f t="shared" si="3"/>
        <v>0</v>
      </c>
      <c r="AT23" s="27">
        <f t="shared" si="4"/>
        <v>0</v>
      </c>
      <c r="AU23" s="27">
        <f t="shared" si="5"/>
        <v>0</v>
      </c>
      <c r="AV23" s="28" t="e">
        <f>IF(AR23&gt;INDEX([1]Standard!$A$1:$H$694,MATCH($G23,[1]Standard!$A$1:$A$694,0)+6,MATCH($H23,[1]Standard!$A$1:$H$1,0)),100%,IF(AR23&lt;INDEX([1]Standard!$A$1:$H$694,MATCH($G23,[1]Standard!$A$1:$A$694,0)+6,MATCH($H23,[1]Standard!$A$1:$H$1,0)+1),20%,60%))*INDEX([1]Standard!$A$1:$H$694,MATCH($G23,[1]Standard!$A$1:$A$694,0)+6,2)</f>
        <v>#DIV/0!</v>
      </c>
      <c r="AW23" s="28" t="e">
        <f>IF(AS23&gt;INDEX([1]Standard!$A$1:$H$694,MATCH($G23,[1]Standard!$A$1:$A$694,0)+7,MATCH($H23,[1]Standard!$A$1:$H$1,0)),100%,IF(AS23&lt;INDEX([1]Standard!$A$1:$H$694,MATCH($G23,[1]Standard!$A$1:$A$694,0)+7,MATCH($H23,[1]Standard!$A$1:$H$1,0)+1),20%,60%))*INDEX([1]Standard!$A$1:$H$694,MATCH($G23,[1]Standard!$A$1:$A$694,0)+7,2)</f>
        <v>#N/A</v>
      </c>
      <c r="AX23" s="28" t="e">
        <f>IF(AT23&gt;INDEX([1]Standard!$A$1:$H$694,MATCH($G23,[1]Standard!$A$1:$A$694,0)+8,MATCH($H23,[1]Standard!$A$1:$H$1,0)),100%,IF(AT23&lt;INDEX([1]Standard!$A$1:$H$694,MATCH($G23,[1]Standard!$A$1:$A$694,0)+8,MATCH($H23,[1]Standard!$A$1:$H$1,0)+1),20%,60%))*INDEX([1]Standard!$A$1:$H$694,MATCH($G23,[1]Standard!$A$1:$A$694,0)+8,2)</f>
        <v>#N/A</v>
      </c>
      <c r="BE23" s="24"/>
      <c r="BF23" s="30"/>
      <c r="BG23" s="31"/>
      <c r="BI23" s="32"/>
      <c r="BK23" s="54">
        <v>45</v>
      </c>
      <c r="BL23" s="55">
        <v>59.999000000000002</v>
      </c>
      <c r="BM23" s="56">
        <v>0.2</v>
      </c>
    </row>
    <row r="24" spans="2:65" ht="16.5" thickBot="1" x14ac:dyDescent="0.3">
      <c r="B24" s="17"/>
      <c r="C24" s="18"/>
      <c r="D24" s="18"/>
      <c r="E24" s="18"/>
      <c r="F24" s="18"/>
      <c r="G24" s="18"/>
      <c r="H24" s="19"/>
      <c r="I24" s="20"/>
      <c r="J24" s="20"/>
      <c r="K24" s="20"/>
      <c r="L24" s="20"/>
      <c r="M24" s="20"/>
      <c r="N24" s="20"/>
      <c r="O24" s="20"/>
      <c r="P24" s="21"/>
      <c r="Q24" s="20"/>
      <c r="R24" s="20"/>
      <c r="S24" s="20"/>
      <c r="T24" s="20"/>
      <c r="U24" s="20"/>
      <c r="V24" s="20"/>
      <c r="W24" s="20"/>
      <c r="X24" s="20">
        <f t="shared" si="0"/>
        <v>0</v>
      </c>
      <c r="Y24" s="20"/>
      <c r="Z24" s="20"/>
      <c r="AA24" s="21"/>
      <c r="AB24" s="22"/>
      <c r="AC24" s="22"/>
      <c r="AD24" s="23"/>
      <c r="AE24" s="23"/>
      <c r="AF24" s="24" t="e">
        <f t="shared" si="1"/>
        <v>#DIV/0!</v>
      </c>
      <c r="AG24" s="25"/>
      <c r="AH24" s="25"/>
      <c r="AI24" s="25"/>
      <c r="AJ24" s="25"/>
      <c r="AK24" s="26"/>
      <c r="AL24" s="27"/>
      <c r="AM24" s="27"/>
      <c r="AN24" s="27"/>
      <c r="AQ24" s="29" t="e">
        <f>IF(AN24&gt;INDEX([1]Standard!$A$1:$H$694,MATCH($G24,[1]Standard!$A$1:$A$694,0)+3,MATCH($H24,[1]Standard!$A$1:$H$1,0)),100%,IF(AN24&lt;INDEX([1]Standard!$A$1:$H$694,MATCH($G24,[1]Standard!$A$1:$A$694,0)+3,MATCH($H24,[1]Standard!$A$1:$H$1,0)+1),20%,60%))*INDEX([1]Standard!$A$1:$H$694,MATCH($G24,[1]Standard!$A$1:$A$694,0)+3,2)</f>
        <v>#N/A</v>
      </c>
      <c r="AR24" s="27" t="e">
        <f t="shared" si="2"/>
        <v>#DIV/0!</v>
      </c>
      <c r="AS24" s="27">
        <f t="shared" si="3"/>
        <v>0</v>
      </c>
      <c r="AT24" s="27">
        <f t="shared" si="4"/>
        <v>0</v>
      </c>
      <c r="AU24" s="27">
        <f t="shared" si="5"/>
        <v>0</v>
      </c>
      <c r="AV24" s="28" t="e">
        <f>IF(AR24&gt;INDEX([1]Standard!$A$1:$H$694,MATCH($G24,[1]Standard!$A$1:$A$694,0)+6,MATCH($H24,[1]Standard!$A$1:$H$1,0)),100%,IF(AR24&lt;INDEX([1]Standard!$A$1:$H$694,MATCH($G24,[1]Standard!$A$1:$A$694,0)+6,MATCH($H24,[1]Standard!$A$1:$H$1,0)+1),20%,60%))*INDEX([1]Standard!$A$1:$H$694,MATCH($G24,[1]Standard!$A$1:$A$694,0)+6,2)</f>
        <v>#DIV/0!</v>
      </c>
      <c r="AW24" s="28" t="e">
        <f>IF(AS24&gt;INDEX([1]Standard!$A$1:$H$694,MATCH($G24,[1]Standard!$A$1:$A$694,0)+7,MATCH($H24,[1]Standard!$A$1:$H$1,0)),100%,IF(AS24&lt;INDEX([1]Standard!$A$1:$H$694,MATCH($G24,[1]Standard!$A$1:$A$694,0)+7,MATCH($H24,[1]Standard!$A$1:$H$1,0)+1),20%,60%))*INDEX([1]Standard!$A$1:$H$694,MATCH($G24,[1]Standard!$A$1:$A$694,0)+7,2)</f>
        <v>#N/A</v>
      </c>
      <c r="AX24" s="28" t="e">
        <f>IF(AT24&gt;INDEX([1]Standard!$A$1:$H$694,MATCH($G24,[1]Standard!$A$1:$A$694,0)+8,MATCH($H24,[1]Standard!$A$1:$H$1,0)),100%,IF(AT24&lt;INDEX([1]Standard!$A$1:$H$694,MATCH($G24,[1]Standard!$A$1:$A$694,0)+8,MATCH($H24,[1]Standard!$A$1:$H$1,0)+1),20%,60%))*INDEX([1]Standard!$A$1:$H$694,MATCH($G24,[1]Standard!$A$1:$A$694,0)+8,2)</f>
        <v>#N/A</v>
      </c>
      <c r="BE24" s="24"/>
      <c r="BF24" s="30"/>
      <c r="BG24" s="31"/>
      <c r="BI24" s="32"/>
      <c r="BK24" s="57">
        <v>0</v>
      </c>
      <c r="BL24" s="58">
        <v>44.999000000000002</v>
      </c>
      <c r="BM24" s="59">
        <v>0</v>
      </c>
    </row>
    <row r="25" spans="2:65" ht="15.75" x14ac:dyDescent="0.25">
      <c r="B25" s="17"/>
      <c r="C25" s="18"/>
      <c r="D25" s="18"/>
      <c r="E25" s="18"/>
      <c r="F25" s="18"/>
      <c r="G25" s="18"/>
      <c r="H25" s="19"/>
      <c r="I25" s="20"/>
      <c r="J25" s="20"/>
      <c r="K25" s="20"/>
      <c r="L25" s="20"/>
      <c r="M25" s="20"/>
      <c r="N25" s="20"/>
      <c r="O25" s="20"/>
      <c r="P25" s="21"/>
      <c r="Q25" s="20"/>
      <c r="R25" s="20"/>
      <c r="S25" s="20"/>
      <c r="T25" s="20"/>
      <c r="U25" s="20"/>
      <c r="V25" s="20"/>
      <c r="W25" s="20"/>
      <c r="X25" s="20">
        <f t="shared" si="0"/>
        <v>0</v>
      </c>
      <c r="Y25" s="20"/>
      <c r="Z25" s="20"/>
      <c r="AA25" s="21"/>
      <c r="AB25" s="22"/>
      <c r="AC25" s="22"/>
      <c r="AD25" s="23"/>
      <c r="AE25" s="23"/>
      <c r="AF25" s="24" t="e">
        <f t="shared" si="1"/>
        <v>#DIV/0!</v>
      </c>
      <c r="AG25" s="25"/>
      <c r="AH25" s="25"/>
      <c r="AI25" s="25"/>
      <c r="AJ25" s="25"/>
      <c r="AK25" s="26"/>
      <c r="AL25" s="27"/>
      <c r="AM25" s="27"/>
      <c r="AN25" s="27"/>
      <c r="AQ25" s="29" t="e">
        <f>IF(AN25&gt;INDEX([1]Standard!$A$1:$H$694,MATCH($G25,[1]Standard!$A$1:$A$694,0)+3,MATCH($H25,[1]Standard!$A$1:$H$1,0)),100%,IF(AN25&lt;INDEX([1]Standard!$A$1:$H$694,MATCH($G25,[1]Standard!$A$1:$A$694,0)+3,MATCH($H25,[1]Standard!$A$1:$H$1,0)+1),20%,60%))*INDEX([1]Standard!$A$1:$H$694,MATCH($G25,[1]Standard!$A$1:$A$694,0)+3,2)</f>
        <v>#N/A</v>
      </c>
      <c r="AR25" s="27" t="e">
        <f t="shared" si="2"/>
        <v>#DIV/0!</v>
      </c>
      <c r="AS25" s="27">
        <f t="shared" si="3"/>
        <v>0</v>
      </c>
      <c r="AT25" s="27">
        <f t="shared" si="4"/>
        <v>0</v>
      </c>
      <c r="AU25" s="27">
        <f t="shared" si="5"/>
        <v>0</v>
      </c>
      <c r="AV25" s="28" t="e">
        <f>IF(AR25&gt;INDEX([1]Standard!$A$1:$H$694,MATCH($G25,[1]Standard!$A$1:$A$694,0)+6,MATCH($H25,[1]Standard!$A$1:$H$1,0)),100%,IF(AR25&lt;INDEX([1]Standard!$A$1:$H$694,MATCH($G25,[1]Standard!$A$1:$A$694,0)+6,MATCH($H25,[1]Standard!$A$1:$H$1,0)+1),20%,60%))*INDEX([1]Standard!$A$1:$H$694,MATCH($G25,[1]Standard!$A$1:$A$694,0)+6,2)</f>
        <v>#DIV/0!</v>
      </c>
      <c r="AW25" s="28" t="e">
        <f>IF(AS25&gt;INDEX([1]Standard!$A$1:$H$694,MATCH($G25,[1]Standard!$A$1:$A$694,0)+7,MATCH($H25,[1]Standard!$A$1:$H$1,0)),100%,IF(AS25&lt;INDEX([1]Standard!$A$1:$H$694,MATCH($G25,[1]Standard!$A$1:$A$694,0)+7,MATCH($H25,[1]Standard!$A$1:$H$1,0)+1),20%,60%))*INDEX([1]Standard!$A$1:$H$694,MATCH($G25,[1]Standard!$A$1:$A$694,0)+7,2)</f>
        <v>#N/A</v>
      </c>
      <c r="AX25" s="28" t="e">
        <f>IF(AT25&gt;INDEX([1]Standard!$A$1:$H$694,MATCH($G25,[1]Standard!$A$1:$A$694,0)+8,MATCH($H25,[1]Standard!$A$1:$H$1,0)),100%,IF(AT25&lt;INDEX([1]Standard!$A$1:$H$694,MATCH($G25,[1]Standard!$A$1:$A$694,0)+8,MATCH($H25,[1]Standard!$A$1:$H$1,0)+1),20%,60%))*INDEX([1]Standard!$A$1:$H$694,MATCH($G25,[1]Standard!$A$1:$A$694,0)+8,2)</f>
        <v>#N/A</v>
      </c>
      <c r="BE25" s="24"/>
      <c r="BF25" s="30"/>
      <c r="BG25" s="31"/>
      <c r="BI25" s="32"/>
    </row>
    <row r="26" spans="2:65" ht="15.75" x14ac:dyDescent="0.25">
      <c r="B26" s="17"/>
      <c r="C26" s="18"/>
      <c r="D26" s="18"/>
      <c r="E26" s="18"/>
      <c r="F26" s="18"/>
      <c r="G26" s="18"/>
      <c r="H26" s="19"/>
      <c r="I26" s="20"/>
      <c r="J26" s="20"/>
      <c r="K26" s="20"/>
      <c r="L26" s="20"/>
      <c r="M26" s="20"/>
      <c r="N26" s="20"/>
      <c r="O26" s="20"/>
      <c r="P26" s="21"/>
      <c r="Q26" s="20"/>
      <c r="R26" s="20"/>
      <c r="S26" s="20"/>
      <c r="T26" s="20"/>
      <c r="U26" s="20"/>
      <c r="V26" s="20"/>
      <c r="W26" s="20"/>
      <c r="X26" s="20">
        <f t="shared" si="0"/>
        <v>0</v>
      </c>
      <c r="Y26" s="20"/>
      <c r="Z26" s="20"/>
      <c r="AA26" s="21"/>
      <c r="AB26" s="22"/>
      <c r="AC26" s="22"/>
      <c r="AD26" s="23"/>
      <c r="AE26" s="23"/>
      <c r="AF26" s="24" t="e">
        <f t="shared" si="1"/>
        <v>#DIV/0!</v>
      </c>
      <c r="AG26" s="25"/>
      <c r="AH26" s="25"/>
      <c r="AI26" s="25"/>
      <c r="AJ26" s="25"/>
      <c r="AK26" s="26"/>
      <c r="AL26" s="27"/>
      <c r="AM26" s="27"/>
      <c r="AN26" s="27"/>
      <c r="AQ26" s="29" t="e">
        <f>IF(AN26&gt;INDEX([1]Standard!$A$1:$H$694,MATCH($G26,[1]Standard!$A$1:$A$694,0)+3,MATCH($H26,[1]Standard!$A$1:$H$1,0)),100%,IF(AN26&lt;INDEX([1]Standard!$A$1:$H$694,MATCH($G26,[1]Standard!$A$1:$A$694,0)+3,MATCH($H26,[1]Standard!$A$1:$H$1,0)+1),20%,60%))*INDEX([1]Standard!$A$1:$H$694,MATCH($G26,[1]Standard!$A$1:$A$694,0)+3,2)</f>
        <v>#N/A</v>
      </c>
      <c r="AR26" s="27" t="e">
        <f t="shared" si="2"/>
        <v>#DIV/0!</v>
      </c>
      <c r="AS26" s="27">
        <f t="shared" si="3"/>
        <v>0</v>
      </c>
      <c r="AT26" s="27">
        <f t="shared" si="4"/>
        <v>0</v>
      </c>
      <c r="AU26" s="27">
        <f t="shared" si="5"/>
        <v>0</v>
      </c>
      <c r="AV26" s="28" t="e">
        <f>IF(AR26&gt;INDEX([1]Standard!$A$1:$H$694,MATCH($G26,[1]Standard!$A$1:$A$694,0)+6,MATCH($H26,[1]Standard!$A$1:$H$1,0)),100%,IF(AR26&lt;INDEX([1]Standard!$A$1:$H$694,MATCH($G26,[1]Standard!$A$1:$A$694,0)+6,MATCH($H26,[1]Standard!$A$1:$H$1,0)+1),20%,60%))*INDEX([1]Standard!$A$1:$H$694,MATCH($G26,[1]Standard!$A$1:$A$694,0)+6,2)</f>
        <v>#DIV/0!</v>
      </c>
      <c r="AW26" s="28" t="e">
        <f>IF(AS26&gt;INDEX([1]Standard!$A$1:$H$694,MATCH($G26,[1]Standard!$A$1:$A$694,0)+7,MATCH($H26,[1]Standard!$A$1:$H$1,0)),100%,IF(AS26&lt;INDEX([1]Standard!$A$1:$H$694,MATCH($G26,[1]Standard!$A$1:$A$694,0)+7,MATCH($H26,[1]Standard!$A$1:$H$1,0)+1),20%,60%))*INDEX([1]Standard!$A$1:$H$694,MATCH($G26,[1]Standard!$A$1:$A$694,0)+7,2)</f>
        <v>#N/A</v>
      </c>
      <c r="AX26" s="28" t="e">
        <f>IF(AT26&gt;INDEX([1]Standard!$A$1:$H$694,MATCH($G26,[1]Standard!$A$1:$A$694,0)+8,MATCH($H26,[1]Standard!$A$1:$H$1,0)),100%,IF(AT26&lt;INDEX([1]Standard!$A$1:$H$694,MATCH($G26,[1]Standard!$A$1:$A$694,0)+8,MATCH($H26,[1]Standard!$A$1:$H$1,0)+1),20%,60%))*INDEX([1]Standard!$A$1:$H$694,MATCH($G26,[1]Standard!$A$1:$A$694,0)+8,2)</f>
        <v>#N/A</v>
      </c>
      <c r="BE26" s="24"/>
      <c r="BF26" s="30"/>
      <c r="BG26" s="31"/>
      <c r="BI26" s="32"/>
    </row>
    <row r="27" spans="2:65" ht="18" customHeight="1" x14ac:dyDescent="0.25">
      <c r="B27" s="17"/>
      <c r="D27" s="18"/>
      <c r="E27" s="18"/>
      <c r="F27" s="18"/>
      <c r="G27" s="18"/>
      <c r="H27" s="19"/>
      <c r="I27" s="20"/>
      <c r="J27" s="20"/>
      <c r="K27" s="20"/>
      <c r="L27" s="20"/>
      <c r="M27" s="20"/>
      <c r="N27" s="20"/>
      <c r="O27" s="20"/>
      <c r="P27" s="2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62"/>
      <c r="AB27" s="61"/>
      <c r="AC27" s="61"/>
      <c r="AD27" s="23"/>
      <c r="AE27" s="23"/>
      <c r="AL27" s="27"/>
      <c r="AM27" s="27"/>
      <c r="AN27" s="27"/>
      <c r="AO27" s="63"/>
      <c r="AP27" s="63"/>
      <c r="AQ27" s="64"/>
      <c r="AV27" s="63"/>
      <c r="AW27" s="63"/>
      <c r="AX27" s="63"/>
      <c r="AY27" s="64"/>
      <c r="BC27" s="63"/>
      <c r="BD27" s="64"/>
      <c r="BE27" s="24"/>
      <c r="BF27" s="65"/>
      <c r="BG27" s="31"/>
    </row>
    <row r="28" spans="2:65" ht="18" customHeight="1" x14ac:dyDescent="0.25">
      <c r="B28" s="17"/>
      <c r="D28" s="18"/>
      <c r="E28" s="18"/>
      <c r="F28" s="18"/>
      <c r="G28" s="18"/>
      <c r="H28" s="19"/>
      <c r="AB28" s="61"/>
      <c r="AC28" s="61"/>
      <c r="AD28" s="23"/>
      <c r="AE28" s="23"/>
      <c r="AL28" s="27"/>
      <c r="AM28" s="27"/>
      <c r="AN28" s="27"/>
      <c r="AO28" s="63"/>
      <c r="AP28" s="63"/>
      <c r="AQ28" s="64"/>
      <c r="AV28" s="63"/>
      <c r="AW28" s="63"/>
      <c r="AX28" s="63"/>
      <c r="AY28" s="64"/>
      <c r="BC28" s="63"/>
      <c r="BD28" s="64"/>
      <c r="BE28" s="24"/>
      <c r="BF28" s="65"/>
      <c r="BG28" s="31"/>
    </row>
    <row r="29" spans="2:65" ht="18" customHeight="1" x14ac:dyDescent="0.25">
      <c r="B29" s="17"/>
      <c r="D29" s="18"/>
      <c r="E29" s="18"/>
      <c r="F29" s="18"/>
      <c r="G29" s="18"/>
      <c r="H29" s="19"/>
      <c r="AB29" s="61"/>
      <c r="AC29" s="61"/>
      <c r="AD29" s="23"/>
      <c r="AE29" s="23"/>
      <c r="AL29" s="27"/>
      <c r="AM29" s="27"/>
      <c r="AN29" s="27"/>
      <c r="AO29" s="63"/>
      <c r="AP29" s="63"/>
      <c r="AQ29" s="64"/>
      <c r="AV29" s="63"/>
      <c r="AW29" s="63"/>
      <c r="AX29" s="63"/>
      <c r="AY29" s="64"/>
      <c r="BC29" s="63"/>
      <c r="BD29" s="64"/>
      <c r="BE29" s="24"/>
      <c r="BF29" s="65"/>
      <c r="BG29" s="31"/>
    </row>
    <row r="30" spans="2:65" ht="18" customHeight="1" x14ac:dyDescent="0.25">
      <c r="B30" s="17"/>
      <c r="D30" s="18"/>
      <c r="E30" s="18"/>
      <c r="F30" s="18"/>
      <c r="G30" s="18"/>
      <c r="H30" s="19"/>
      <c r="AB30" s="61"/>
      <c r="AC30" s="61"/>
      <c r="AD30" s="23"/>
      <c r="AE30" s="23"/>
      <c r="AG30" s="68"/>
      <c r="AH30" s="68"/>
      <c r="AI30" s="68"/>
      <c r="AJ30" s="68"/>
      <c r="AK30" s="26"/>
      <c r="AL30" s="27"/>
      <c r="AM30" s="27"/>
      <c r="AN30" s="27"/>
      <c r="AO30" s="68"/>
      <c r="AP30" s="68"/>
      <c r="AQ30" s="26"/>
      <c r="AV30" s="68"/>
      <c r="AW30" s="68"/>
      <c r="AX30" s="68"/>
      <c r="AY30" s="26"/>
      <c r="BD30" s="26"/>
      <c r="BE30" s="24"/>
      <c r="BF30" s="65"/>
      <c r="BG30" s="31"/>
    </row>
    <row r="31" spans="2:65" ht="18" customHeight="1" x14ac:dyDescent="0.25">
      <c r="D31" s="18"/>
      <c r="E31" s="18"/>
      <c r="F31" s="18"/>
      <c r="G31" s="18"/>
      <c r="H31" s="19"/>
      <c r="AB31" s="61"/>
      <c r="AC31" s="61"/>
      <c r="AD31" s="23"/>
      <c r="AE31" s="23"/>
      <c r="AH31" s="68"/>
      <c r="AI31" s="68"/>
      <c r="AJ31" s="68"/>
      <c r="AK31" s="26"/>
      <c r="AL31" s="27"/>
      <c r="AM31" s="27"/>
      <c r="AN31" s="27"/>
      <c r="AO31" s="68"/>
      <c r="AP31" s="68"/>
      <c r="AQ31" s="26"/>
      <c r="AV31" s="63"/>
      <c r="AW31" s="68"/>
      <c r="AX31" s="68"/>
      <c r="AY31" s="26"/>
      <c r="BC31" s="63"/>
      <c r="BD31" s="26"/>
      <c r="BE31" s="24"/>
      <c r="BF31" s="65"/>
      <c r="BG31" s="31"/>
    </row>
    <row r="32" spans="2:65" ht="18" customHeight="1" x14ac:dyDescent="0.25">
      <c r="D32" s="18"/>
      <c r="E32" s="18"/>
      <c r="F32" s="18"/>
      <c r="G32" s="18"/>
      <c r="H32" s="19"/>
      <c r="AB32" s="61"/>
      <c r="AC32" s="61"/>
      <c r="AD32" s="23"/>
      <c r="AE32" s="23"/>
      <c r="AL32" s="27"/>
      <c r="AM32" s="27"/>
      <c r="AN32" s="27"/>
      <c r="BE32" s="24"/>
      <c r="BF32" s="65"/>
      <c r="BG32" s="31"/>
    </row>
    <row r="33" spans="4:59" ht="18" customHeight="1" x14ac:dyDescent="0.25">
      <c r="D33" s="18"/>
      <c r="E33" s="18"/>
      <c r="F33" s="18"/>
      <c r="G33" s="18"/>
      <c r="H33" s="19"/>
      <c r="AB33" s="61"/>
      <c r="AC33" s="61"/>
      <c r="AD33" s="23"/>
      <c r="AE33" s="23"/>
      <c r="AL33" s="27"/>
      <c r="AM33" s="27"/>
      <c r="AN33" s="27"/>
      <c r="BE33" s="24"/>
      <c r="BF33" s="65"/>
      <c r="BG33" s="31"/>
    </row>
    <row r="34" spans="4:59" ht="18" customHeight="1" x14ac:dyDescent="0.25">
      <c r="D34" s="18"/>
      <c r="E34" s="18"/>
      <c r="F34" s="18"/>
      <c r="G34" s="18"/>
      <c r="H34" s="19"/>
      <c r="AB34" s="61"/>
      <c r="AC34" s="61"/>
      <c r="AD34" s="23"/>
      <c r="AE34" s="23"/>
      <c r="AH34" s="68"/>
      <c r="AI34" s="68"/>
      <c r="AJ34" s="68"/>
      <c r="AK34" s="26"/>
      <c r="AL34" s="27"/>
      <c r="AM34" s="27"/>
      <c r="AN34" s="27"/>
      <c r="AO34" s="68"/>
      <c r="AP34" s="68"/>
      <c r="AQ34" s="26"/>
      <c r="AV34" s="63"/>
      <c r="AW34" s="68"/>
      <c r="AX34" s="68"/>
      <c r="AY34" s="26"/>
      <c r="BC34" s="63"/>
      <c r="BD34" s="26"/>
      <c r="BE34" s="24"/>
      <c r="BF34" s="65"/>
      <c r="BG34" s="31"/>
    </row>
    <row r="35" spans="4:59" ht="18" customHeight="1" x14ac:dyDescent="0.25">
      <c r="D35" s="18"/>
      <c r="E35" s="18"/>
      <c r="F35" s="18"/>
      <c r="G35" s="18"/>
      <c r="H35" s="19"/>
      <c r="AB35" s="61"/>
      <c r="AC35" s="61"/>
      <c r="AD35" s="23"/>
      <c r="AE35" s="23"/>
      <c r="AG35" s="68"/>
      <c r="AH35" s="68"/>
      <c r="AI35" s="68"/>
      <c r="AJ35" s="68"/>
      <c r="AK35" s="26"/>
      <c r="AL35" s="27"/>
      <c r="AM35" s="27"/>
      <c r="AN35" s="27"/>
      <c r="AO35" s="68"/>
      <c r="AP35" s="68"/>
      <c r="AQ35" s="26"/>
      <c r="AV35" s="68"/>
      <c r="AW35" s="68"/>
      <c r="AX35" s="68"/>
      <c r="AY35" s="26"/>
      <c r="BD35" s="26"/>
      <c r="BE35" s="24"/>
      <c r="BF35" s="65"/>
      <c r="BG35" s="31"/>
    </row>
    <row r="36" spans="4:59" ht="18" customHeight="1" x14ac:dyDescent="0.25">
      <c r="D36" s="18"/>
      <c r="E36" s="18"/>
      <c r="F36" s="18"/>
      <c r="G36" s="18"/>
      <c r="H36" s="19"/>
      <c r="AB36" s="61"/>
      <c r="AC36" s="61"/>
      <c r="AD36" s="23"/>
      <c r="AE36" s="23"/>
      <c r="AL36" s="27"/>
      <c r="AM36" s="27"/>
      <c r="AN36" s="27"/>
      <c r="BE36" s="24"/>
      <c r="BF36" s="65"/>
      <c r="BG36" s="31"/>
    </row>
    <row r="37" spans="4:59" ht="18" customHeight="1" x14ac:dyDescent="0.25">
      <c r="D37" s="18"/>
      <c r="E37" s="18"/>
      <c r="F37" s="18"/>
      <c r="G37" s="18"/>
      <c r="H37" s="19"/>
      <c r="AB37" s="61"/>
      <c r="AC37" s="61"/>
      <c r="AD37" s="23"/>
      <c r="AE37" s="23"/>
      <c r="AH37" s="68"/>
      <c r="AI37" s="68"/>
      <c r="AJ37" s="68"/>
      <c r="AK37" s="26"/>
      <c r="AL37" s="27"/>
      <c r="AM37" s="27"/>
      <c r="AN37" s="27"/>
      <c r="AV37" s="63"/>
      <c r="AW37" s="68"/>
      <c r="AX37" s="68"/>
      <c r="AY37" s="26"/>
      <c r="BC37" s="63"/>
      <c r="BD37" s="26"/>
      <c r="BE37" s="24"/>
      <c r="BF37" s="65"/>
      <c r="BG37" s="31"/>
    </row>
    <row r="38" spans="4:59" ht="18" customHeight="1" x14ac:dyDescent="0.25">
      <c r="D38" s="18"/>
      <c r="E38" s="18"/>
      <c r="F38" s="18"/>
      <c r="G38" s="18"/>
      <c r="H38" s="19"/>
      <c r="AB38" s="61"/>
      <c r="AC38" s="61"/>
      <c r="AD38" s="23"/>
      <c r="AE38" s="23"/>
      <c r="AH38" s="68"/>
      <c r="AI38" s="68"/>
      <c r="AJ38" s="68"/>
      <c r="AK38" s="26"/>
      <c r="AL38" s="27"/>
      <c r="AM38" s="27"/>
      <c r="AN38" s="27"/>
      <c r="AO38" s="68"/>
      <c r="AP38" s="68"/>
      <c r="AQ38" s="26"/>
      <c r="AV38" s="63"/>
      <c r="AW38" s="68"/>
      <c r="AX38" s="68"/>
      <c r="AY38" s="26"/>
      <c r="BC38" s="63"/>
      <c r="BD38" s="26"/>
      <c r="BE38" s="24"/>
      <c r="BF38" s="65"/>
      <c r="BG38" s="31"/>
    </row>
    <row r="39" spans="4:59" ht="18" customHeight="1" x14ac:dyDescent="0.25">
      <c r="D39" s="18"/>
      <c r="E39" s="18"/>
      <c r="F39" s="18"/>
      <c r="G39" s="18"/>
      <c r="H39" s="19"/>
      <c r="AB39" s="61"/>
      <c r="AC39" s="61"/>
      <c r="AD39" s="23"/>
      <c r="AE39" s="23"/>
      <c r="AL39" s="27"/>
      <c r="AM39" s="27"/>
      <c r="AN39" s="27"/>
      <c r="BE39" s="24"/>
      <c r="BF39" s="65"/>
      <c r="BG39" s="31"/>
    </row>
    <row r="40" spans="4:59" ht="18" customHeight="1" x14ac:dyDescent="0.25">
      <c r="D40" s="18"/>
      <c r="E40" s="18"/>
      <c r="F40" s="18"/>
      <c r="G40" s="18"/>
      <c r="H40" s="19"/>
      <c r="AB40" s="61"/>
      <c r="AC40" s="61"/>
      <c r="AD40" s="23"/>
      <c r="AE40" s="23"/>
      <c r="AL40" s="27"/>
      <c r="AM40" s="27"/>
      <c r="AN40" s="27"/>
      <c r="BE40" s="24"/>
      <c r="BF40" s="65"/>
      <c r="BG40" s="31"/>
    </row>
    <row r="41" spans="4:59" ht="18" customHeight="1" x14ac:dyDescent="0.25">
      <c r="D41" s="18"/>
      <c r="E41" s="18"/>
      <c r="F41" s="18"/>
      <c r="G41" s="18"/>
      <c r="H41" s="19"/>
      <c r="AB41" s="61"/>
      <c r="AC41" s="61"/>
      <c r="AD41" s="23"/>
      <c r="AE41" s="23"/>
      <c r="AH41" s="68"/>
      <c r="AI41" s="68"/>
      <c r="AJ41" s="68"/>
      <c r="AK41" s="26"/>
      <c r="AL41" s="27"/>
      <c r="AM41" s="27"/>
      <c r="AN41" s="27"/>
      <c r="AV41" s="63"/>
      <c r="AW41" s="68"/>
      <c r="AX41" s="68"/>
      <c r="AY41" s="26"/>
      <c r="BC41" s="63"/>
      <c r="BD41" s="26"/>
      <c r="BE41" s="24"/>
      <c r="BF41" s="65"/>
      <c r="BG41" s="31"/>
    </row>
    <row r="42" spans="4:59" ht="18" customHeight="1" x14ac:dyDescent="0.25">
      <c r="D42" s="18"/>
      <c r="E42" s="18"/>
      <c r="F42" s="18"/>
      <c r="G42" s="18"/>
      <c r="H42" s="19"/>
      <c r="AB42" s="61"/>
      <c r="AC42" s="61"/>
      <c r="AD42" s="23"/>
      <c r="AE42" s="23"/>
      <c r="AH42" s="68"/>
      <c r="AI42" s="68"/>
      <c r="AJ42" s="68"/>
      <c r="AK42" s="26"/>
      <c r="AL42" s="27"/>
      <c r="AM42" s="27"/>
      <c r="AN42" s="27"/>
      <c r="BE42" s="24"/>
      <c r="BF42" s="65"/>
      <c r="BG42" s="31"/>
    </row>
    <row r="43" spans="4:59" ht="18" customHeight="1" x14ac:dyDescent="0.25">
      <c r="D43" s="18"/>
      <c r="E43" s="18"/>
      <c r="F43" s="18"/>
      <c r="G43" s="18"/>
      <c r="H43" s="19"/>
      <c r="AB43" s="61"/>
      <c r="AC43" s="61"/>
      <c r="AD43" s="23"/>
      <c r="AE43" s="23"/>
      <c r="AH43" s="68"/>
      <c r="AI43" s="68"/>
      <c r="AJ43" s="68"/>
      <c r="AK43" s="26"/>
      <c r="AL43" s="27"/>
      <c r="AM43" s="27"/>
      <c r="AN43" s="27"/>
      <c r="AO43" s="68"/>
      <c r="AP43" s="68"/>
      <c r="AQ43" s="26"/>
      <c r="AV43" s="63"/>
      <c r="AW43" s="68"/>
      <c r="AX43" s="68"/>
      <c r="AY43" s="26"/>
      <c r="BC43" s="63"/>
      <c r="BD43" s="26"/>
      <c r="BE43" s="24"/>
      <c r="BF43" s="65"/>
      <c r="BG43" s="31"/>
    </row>
    <row r="44" spans="4:59" ht="18" customHeight="1" x14ac:dyDescent="0.25">
      <c r="D44" s="18"/>
      <c r="E44" s="18"/>
      <c r="F44" s="18"/>
      <c r="G44" s="18"/>
      <c r="H44" s="19"/>
      <c r="AB44" s="61"/>
      <c r="AC44" s="61"/>
      <c r="AD44" s="23"/>
      <c r="AE44" s="23"/>
      <c r="AL44" s="27"/>
      <c r="AM44" s="27"/>
      <c r="AN44" s="27"/>
      <c r="BE44" s="24"/>
      <c r="BF44" s="65"/>
      <c r="BG44" s="31"/>
    </row>
    <row r="45" spans="4:59" ht="18" customHeight="1" x14ac:dyDescent="0.25">
      <c r="D45" s="18"/>
      <c r="E45" s="18"/>
      <c r="F45" s="18"/>
      <c r="G45" s="18"/>
      <c r="H45" s="19"/>
      <c r="AB45" s="61"/>
      <c r="AC45" s="61"/>
      <c r="AD45" s="23"/>
      <c r="AE45" s="23"/>
      <c r="AG45" s="68"/>
      <c r="AH45" s="68"/>
      <c r="AI45" s="68"/>
      <c r="AJ45" s="68"/>
      <c r="AL45" s="27"/>
      <c r="AM45" s="27"/>
      <c r="AN45" s="27"/>
      <c r="AO45" s="68"/>
      <c r="AP45" s="68"/>
      <c r="AQ45" s="64"/>
      <c r="AV45" s="68"/>
      <c r="AW45" s="68"/>
      <c r="AX45" s="68"/>
      <c r="AY45" s="26"/>
      <c r="BC45" s="68"/>
      <c r="BD45" s="26"/>
      <c r="BE45" s="24"/>
      <c r="BF45" s="65"/>
      <c r="BG45" s="31"/>
    </row>
    <row r="46" spans="4:59" ht="18" customHeight="1" x14ac:dyDescent="0.25">
      <c r="D46" s="18"/>
      <c r="E46" s="18"/>
      <c r="F46" s="18"/>
      <c r="G46" s="18"/>
      <c r="H46" s="19"/>
      <c r="AB46" s="61"/>
      <c r="AC46" s="61"/>
      <c r="AD46" s="23"/>
      <c r="AE46" s="23"/>
      <c r="AG46" s="68"/>
      <c r="AH46" s="68"/>
      <c r="AI46" s="68"/>
      <c r="AJ46" s="68"/>
      <c r="AL46" s="27"/>
      <c r="AM46" s="27"/>
      <c r="AN46" s="27"/>
      <c r="AO46" s="68"/>
      <c r="AP46" s="68"/>
      <c r="AQ46" s="64"/>
      <c r="AV46" s="68"/>
      <c r="AW46" s="68"/>
      <c r="AX46" s="68"/>
      <c r="AY46" s="26"/>
      <c r="BC46" s="68"/>
      <c r="BD46" s="26"/>
      <c r="BE46" s="24"/>
      <c r="BF46" s="65"/>
      <c r="BG46" s="31"/>
    </row>
    <row r="47" spans="4:59" ht="18" customHeight="1" x14ac:dyDescent="0.25">
      <c r="D47" s="18"/>
      <c r="E47" s="18"/>
      <c r="F47" s="18"/>
      <c r="G47" s="18"/>
      <c r="H47" s="19"/>
      <c r="AB47" s="61"/>
      <c r="AC47" s="61"/>
      <c r="AD47" s="23"/>
      <c r="AE47" s="23"/>
      <c r="AL47" s="27"/>
      <c r="AM47" s="27"/>
      <c r="AN47" s="27"/>
      <c r="AO47" s="63"/>
      <c r="AP47" s="63"/>
      <c r="AQ47" s="64"/>
      <c r="AV47" s="63"/>
      <c r="AW47" s="63"/>
      <c r="AX47" s="63"/>
      <c r="AY47" s="64"/>
      <c r="BC47" s="63"/>
      <c r="BD47" s="64"/>
      <c r="BE47" s="24"/>
      <c r="BF47" s="65"/>
      <c r="BG47" s="31"/>
    </row>
    <row r="48" spans="4:59" ht="18" customHeight="1" x14ac:dyDescent="0.25">
      <c r="D48" s="18"/>
      <c r="E48" s="18"/>
      <c r="F48" s="18"/>
      <c r="G48" s="18"/>
      <c r="H48" s="19"/>
      <c r="AB48" s="61"/>
      <c r="AC48" s="61"/>
      <c r="AD48" s="23"/>
      <c r="AE48" s="23"/>
      <c r="AH48" s="68"/>
      <c r="AI48" s="68"/>
      <c r="AJ48" s="68"/>
      <c r="AK48" s="26"/>
      <c r="AL48" s="27"/>
      <c r="AM48" s="27"/>
      <c r="AN48" s="27"/>
      <c r="AO48" s="68"/>
      <c r="AP48" s="68"/>
      <c r="AQ48" s="26"/>
      <c r="AV48" s="63"/>
      <c r="AW48" s="68"/>
      <c r="AX48" s="68"/>
      <c r="AY48" s="26"/>
      <c r="BC48" s="63"/>
      <c r="BD48" s="26"/>
      <c r="BE48" s="24"/>
      <c r="BF48" s="65"/>
      <c r="BG48" s="31"/>
    </row>
    <row r="49" spans="4:59" ht="18" customHeight="1" x14ac:dyDescent="0.25">
      <c r="D49" s="18"/>
      <c r="E49" s="18"/>
      <c r="F49" s="18"/>
      <c r="G49" s="18"/>
      <c r="H49" s="19"/>
      <c r="AB49" s="61"/>
      <c r="AC49" s="61"/>
      <c r="AD49" s="23"/>
      <c r="AE49" s="23"/>
      <c r="AG49" s="69"/>
      <c r="AH49" s="69"/>
      <c r="AI49" s="69"/>
      <c r="AJ49" s="69"/>
      <c r="AL49" s="27"/>
      <c r="AM49" s="27"/>
      <c r="AN49" s="27"/>
      <c r="BE49" s="24"/>
      <c r="BF49" s="65"/>
      <c r="BG49" s="31"/>
    </row>
    <row r="50" spans="4:59" ht="18" customHeight="1" x14ac:dyDescent="0.25">
      <c r="D50" s="18"/>
      <c r="E50" s="18"/>
      <c r="F50" s="18"/>
      <c r="G50" s="18"/>
      <c r="H50" s="19"/>
      <c r="AB50" s="61"/>
      <c r="AC50" s="61"/>
      <c r="AD50" s="23"/>
      <c r="AE50" s="23"/>
      <c r="AG50" s="68"/>
      <c r="AH50" s="68"/>
      <c r="AI50" s="68"/>
      <c r="AJ50" s="68"/>
      <c r="AK50" s="26"/>
      <c r="AL50" s="27"/>
      <c r="AM50" s="27"/>
      <c r="AN50" s="27"/>
      <c r="AO50" s="68"/>
      <c r="AP50" s="68"/>
      <c r="AQ50" s="26"/>
      <c r="AV50" s="68"/>
      <c r="AW50" s="68"/>
      <c r="AX50" s="68"/>
      <c r="AY50" s="26"/>
      <c r="BC50" s="63"/>
      <c r="BD50" s="64"/>
      <c r="BE50" s="24"/>
      <c r="BF50" s="65"/>
      <c r="BG50" s="31"/>
    </row>
    <row r="51" spans="4:59" ht="18" customHeight="1" x14ac:dyDescent="0.25">
      <c r="D51" s="18"/>
      <c r="E51" s="18"/>
      <c r="F51" s="18"/>
      <c r="G51" s="18"/>
      <c r="H51" s="19"/>
      <c r="AB51" s="61"/>
      <c r="AC51" s="61"/>
      <c r="AD51" s="23"/>
      <c r="AE51" s="23"/>
      <c r="AL51" s="27"/>
      <c r="AM51" s="27"/>
      <c r="AN51" s="27"/>
      <c r="AO51" s="63"/>
      <c r="AP51" s="63"/>
      <c r="AQ51" s="64"/>
      <c r="AV51" s="63"/>
      <c r="AW51" s="63"/>
      <c r="AX51" s="63"/>
      <c r="AY51" s="64"/>
      <c r="BC51" s="63"/>
      <c r="BD51" s="64"/>
      <c r="BE51" s="24"/>
      <c r="BF51" s="65"/>
      <c r="BG51" s="31"/>
    </row>
    <row r="52" spans="4:59" ht="18" customHeight="1" x14ac:dyDescent="0.25">
      <c r="D52" s="18"/>
      <c r="E52" s="18"/>
      <c r="F52" s="18"/>
      <c r="G52" s="18"/>
      <c r="H52" s="19"/>
      <c r="AB52" s="61"/>
      <c r="AC52" s="61"/>
      <c r="AD52" s="23"/>
      <c r="AE52" s="23"/>
      <c r="AL52" s="27"/>
      <c r="AM52" s="27"/>
      <c r="AN52" s="27"/>
      <c r="AO52" s="63"/>
      <c r="AP52" s="63"/>
      <c r="AQ52" s="64"/>
      <c r="AV52" s="63"/>
      <c r="AW52" s="63"/>
      <c r="AX52" s="63"/>
      <c r="AY52" s="64"/>
      <c r="BC52" s="63"/>
      <c r="BD52" s="64"/>
      <c r="BE52" s="24"/>
      <c r="BF52" s="65"/>
      <c r="BG52" s="31"/>
    </row>
    <row r="53" spans="4:59" ht="18" customHeight="1" x14ac:dyDescent="0.25">
      <c r="D53" s="18"/>
      <c r="E53" s="18"/>
      <c r="F53" s="18"/>
      <c r="G53" s="18"/>
      <c r="H53" s="19"/>
      <c r="AB53" s="61"/>
      <c r="AC53" s="61"/>
      <c r="AD53" s="23"/>
      <c r="AE53" s="23"/>
      <c r="AH53" s="68"/>
      <c r="AI53" s="68"/>
      <c r="AJ53" s="68"/>
      <c r="AK53" s="26"/>
      <c r="AL53" s="27"/>
      <c r="AM53" s="27"/>
      <c r="AN53" s="27"/>
      <c r="AO53" s="68"/>
      <c r="AP53" s="68"/>
      <c r="AQ53" s="26"/>
      <c r="AV53" s="68"/>
      <c r="AW53" s="68"/>
      <c r="AX53" s="68"/>
      <c r="AY53" s="26"/>
      <c r="BC53" s="68"/>
      <c r="BD53" s="26"/>
      <c r="BE53" s="24"/>
      <c r="BF53" s="65"/>
      <c r="BG53" s="31"/>
    </row>
    <row r="54" spans="4:59" ht="18" customHeight="1" x14ac:dyDescent="0.25">
      <c r="D54" s="18"/>
      <c r="E54" s="18"/>
      <c r="F54" s="18"/>
      <c r="G54" s="18"/>
      <c r="H54" s="19"/>
      <c r="AB54" s="61"/>
      <c r="AC54" s="61"/>
      <c r="AD54" s="23"/>
      <c r="AE54" s="23"/>
      <c r="AH54" s="68"/>
      <c r="AI54" s="68"/>
      <c r="AJ54" s="68"/>
      <c r="AK54" s="26"/>
      <c r="AL54" s="27"/>
      <c r="AM54" s="27"/>
      <c r="AN54" s="27"/>
      <c r="AO54" s="68"/>
      <c r="AP54" s="68"/>
      <c r="AQ54" s="26"/>
      <c r="AV54" s="63"/>
      <c r="AW54" s="68"/>
      <c r="AX54" s="68"/>
      <c r="AY54" s="26"/>
      <c r="BC54" s="63"/>
      <c r="BD54" s="26"/>
      <c r="BE54" s="24"/>
      <c r="BF54" s="65"/>
      <c r="BG54" s="31"/>
    </row>
    <row r="55" spans="4:59" ht="18" customHeight="1" x14ac:dyDescent="0.25">
      <c r="D55" s="18"/>
      <c r="E55" s="18"/>
      <c r="F55" s="18"/>
      <c r="G55" s="18"/>
      <c r="H55" s="19"/>
      <c r="AB55" s="61"/>
      <c r="AC55" s="61"/>
      <c r="AD55" s="23"/>
      <c r="AE55" s="23"/>
      <c r="AH55" s="68"/>
      <c r="AI55" s="68"/>
      <c r="AJ55" s="68"/>
      <c r="AK55" s="26"/>
      <c r="AL55" s="27"/>
      <c r="AM55" s="27"/>
      <c r="AN55" s="27"/>
      <c r="AO55" s="68"/>
      <c r="AP55" s="68"/>
      <c r="AQ55" s="26"/>
      <c r="AV55" s="63"/>
      <c r="AW55" s="68"/>
      <c r="AX55" s="68"/>
      <c r="AY55" s="26"/>
      <c r="BC55" s="63"/>
      <c r="BD55" s="26"/>
      <c r="BE55" s="24"/>
      <c r="BF55" s="65"/>
      <c r="BG55" s="31"/>
    </row>
    <row r="56" spans="4:59" ht="18" customHeight="1" x14ac:dyDescent="0.25">
      <c r="D56" s="18"/>
      <c r="E56" s="18"/>
      <c r="F56" s="18"/>
      <c r="G56" s="18"/>
      <c r="H56" s="19"/>
      <c r="AB56" s="61"/>
      <c r="AC56" s="61"/>
      <c r="AD56" s="23"/>
      <c r="AE56" s="23"/>
      <c r="AH56" s="68"/>
      <c r="AI56" s="68"/>
      <c r="AJ56" s="68"/>
      <c r="AK56" s="26"/>
      <c r="AL56" s="27"/>
      <c r="AM56" s="27"/>
      <c r="AN56" s="27"/>
      <c r="BE56" s="24"/>
      <c r="BF56" s="65"/>
      <c r="BG56" s="31"/>
    </row>
    <row r="57" spans="4:59" ht="18" customHeight="1" x14ac:dyDescent="0.25">
      <c r="D57" s="18"/>
      <c r="E57" s="18"/>
      <c r="F57" s="18"/>
      <c r="G57" s="18"/>
      <c r="H57" s="19"/>
      <c r="AB57" s="61"/>
      <c r="AC57" s="61"/>
      <c r="AD57" s="23"/>
      <c r="AE57" s="23"/>
      <c r="AH57" s="68"/>
      <c r="AI57" s="68"/>
      <c r="AJ57" s="68"/>
      <c r="AK57" s="26"/>
      <c r="AL57" s="27"/>
      <c r="AM57" s="27"/>
      <c r="AN57" s="27"/>
      <c r="AO57" s="68"/>
      <c r="AP57" s="68"/>
      <c r="AQ57" s="26"/>
      <c r="AV57" s="63"/>
      <c r="AW57" s="68"/>
      <c r="AX57" s="68"/>
      <c r="AY57" s="26"/>
      <c r="BC57" s="63"/>
      <c r="BD57" s="26"/>
      <c r="BE57" s="24"/>
      <c r="BF57" s="65"/>
      <c r="BG57" s="31"/>
    </row>
    <row r="58" spans="4:59" ht="18" customHeight="1" x14ac:dyDescent="0.25">
      <c r="D58" s="18"/>
      <c r="E58" s="18"/>
      <c r="F58" s="18"/>
      <c r="G58" s="18"/>
      <c r="H58" s="19"/>
      <c r="AB58" s="61"/>
      <c r="AC58" s="61"/>
      <c r="AD58" s="23"/>
      <c r="AE58" s="23"/>
      <c r="AG58" s="68"/>
      <c r="AH58" s="68"/>
      <c r="AI58" s="68"/>
      <c r="AJ58" s="68"/>
      <c r="AK58" s="26"/>
      <c r="AL58" s="27"/>
      <c r="AM58" s="27"/>
      <c r="AN58" s="27"/>
      <c r="AO58" s="68"/>
      <c r="AP58" s="68"/>
      <c r="AQ58" s="26"/>
      <c r="AV58" s="68"/>
      <c r="AW58" s="68"/>
      <c r="AX58" s="68"/>
      <c r="AY58" s="26"/>
      <c r="BC58" s="63"/>
      <c r="BD58" s="64"/>
      <c r="BE58" s="24"/>
      <c r="BF58" s="65"/>
      <c r="BG58" s="31"/>
    </row>
    <row r="59" spans="4:59" ht="18" customHeight="1" x14ac:dyDescent="0.25">
      <c r="D59" s="18"/>
      <c r="E59" s="18"/>
      <c r="F59" s="18"/>
      <c r="G59" s="18"/>
      <c r="H59" s="19"/>
      <c r="AB59" s="61"/>
      <c r="AC59" s="61"/>
      <c r="AD59" s="23"/>
      <c r="AE59" s="23"/>
      <c r="AL59" s="27"/>
      <c r="AM59" s="27"/>
      <c r="AN59" s="27"/>
      <c r="AO59" s="63"/>
      <c r="AP59" s="63"/>
      <c r="AQ59" s="64"/>
      <c r="AV59" s="63"/>
      <c r="AW59" s="63"/>
      <c r="AX59" s="63"/>
      <c r="AY59" s="64"/>
      <c r="BC59" s="63"/>
      <c r="BD59" s="64"/>
      <c r="BE59" s="24"/>
      <c r="BF59" s="65"/>
      <c r="BG59" s="31"/>
    </row>
    <row r="60" spans="4:59" ht="18" customHeight="1" x14ac:dyDescent="0.25">
      <c r="D60" s="18"/>
      <c r="E60" s="18"/>
      <c r="F60" s="18"/>
      <c r="G60" s="18"/>
      <c r="H60" s="19"/>
      <c r="AB60" s="61"/>
      <c r="AC60" s="61"/>
      <c r="AD60" s="23"/>
      <c r="AE60" s="23"/>
      <c r="AG60" s="68"/>
      <c r="AH60" s="68"/>
      <c r="AI60" s="68"/>
      <c r="AJ60" s="68"/>
      <c r="AK60" s="26"/>
      <c r="AL60" s="27"/>
      <c r="AM60" s="27"/>
      <c r="AN60" s="27"/>
      <c r="AO60" s="68"/>
      <c r="AP60" s="68"/>
      <c r="AQ60" s="26"/>
      <c r="AV60" s="68"/>
      <c r="AW60" s="68"/>
      <c r="AX60" s="68"/>
      <c r="AY60" s="26"/>
      <c r="BC60" s="63"/>
      <c r="BD60" s="64"/>
      <c r="BE60" s="24"/>
      <c r="BF60" s="65"/>
      <c r="BG60" s="31"/>
    </row>
    <row r="61" spans="4:59" ht="18" customHeight="1" x14ac:dyDescent="0.25">
      <c r="D61" s="18"/>
      <c r="E61" s="18"/>
      <c r="F61" s="18"/>
      <c r="G61" s="18"/>
      <c r="H61" s="19"/>
      <c r="AB61" s="61"/>
      <c r="AC61" s="61"/>
      <c r="AD61" s="23"/>
      <c r="AE61" s="23"/>
      <c r="AH61" s="68"/>
      <c r="AI61" s="68"/>
      <c r="AJ61" s="68"/>
      <c r="AK61" s="26"/>
      <c r="AL61" s="27"/>
      <c r="AM61" s="27"/>
      <c r="AN61" s="27"/>
      <c r="AV61" s="63"/>
      <c r="AW61" s="68"/>
      <c r="AX61" s="68"/>
      <c r="AY61" s="26"/>
      <c r="BC61" s="63"/>
      <c r="BD61" s="26"/>
      <c r="BE61" s="24"/>
      <c r="BF61" s="65"/>
      <c r="BG61" s="31"/>
    </row>
  </sheetData>
  <mergeCells count="13">
    <mergeCell ref="AO1:AQ1"/>
    <mergeCell ref="I1:P1"/>
    <mergeCell ref="Q1:AA1"/>
    <mergeCell ref="AB1:AF1"/>
    <mergeCell ref="AG1:AK1"/>
    <mergeCell ref="AL1:AN1"/>
    <mergeCell ref="BK20:BL20"/>
    <mergeCell ref="AR1:AU1"/>
    <mergeCell ref="AV1:AY1"/>
    <mergeCell ref="AZ1:BA1"/>
    <mergeCell ref="BC1:BD1"/>
    <mergeCell ref="BE1:BG1"/>
    <mergeCell ref="BK5:BL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O729"/>
  <sheetViews>
    <sheetView zoomScale="90" zoomScaleNormal="90" workbookViewId="0">
      <pane xSplit="8" ySplit="2" topLeftCell="BB6" activePane="bottomRight" state="frozen"/>
      <selection activeCell="F1586" sqref="F1586"/>
      <selection pane="topRight" activeCell="F1586" sqref="F1586"/>
      <selection pane="bottomLeft" activeCell="F1586" sqref="F1586"/>
      <selection pane="bottomRight" activeCell="B1" sqref="B1:B1048576"/>
    </sheetView>
  </sheetViews>
  <sheetFormatPr defaultColWidth="8.77734375" defaultRowHeight="18" customHeight="1" x14ac:dyDescent="0.25"/>
  <cols>
    <col min="1" max="1" width="4" style="16" bestFit="1" customWidth="1"/>
    <col min="2" max="2" width="13.109375" style="16" customWidth="1"/>
    <col min="3" max="3" width="8.5546875" style="16" customWidth="1"/>
    <col min="4" max="4" width="10.21875" style="4" customWidth="1"/>
    <col min="5" max="6" width="7.6640625" style="4" customWidth="1"/>
    <col min="7" max="7" width="18.6640625" style="4" customWidth="1"/>
    <col min="8" max="8" width="8.21875" style="70" bestFit="1" customWidth="1"/>
    <col min="9" max="9" width="11" style="4" bestFit="1" customWidth="1"/>
    <col min="10" max="10" width="9.88671875" style="4" bestFit="1" customWidth="1"/>
    <col min="11" max="11" width="10.21875" style="4" bestFit="1" customWidth="1"/>
    <col min="12" max="12" width="11.33203125" style="4" customWidth="1"/>
    <col min="13" max="13" width="11.21875" style="4" customWidth="1"/>
    <col min="14" max="15" width="9.88671875" style="4" bestFit="1" customWidth="1"/>
    <col min="16" max="16" width="9.88671875" style="66" bestFit="1" customWidth="1"/>
    <col min="17" max="17" width="12.77734375" style="4" customWidth="1"/>
    <col min="18" max="18" width="9.21875" style="4" bestFit="1" customWidth="1"/>
    <col min="19" max="20" width="9.88671875" style="4" bestFit="1" customWidth="1"/>
    <col min="21" max="21" width="10.109375" style="4" bestFit="1" customWidth="1"/>
    <col min="22" max="22" width="8.77734375" style="4" customWidth="1"/>
    <col min="23" max="23" width="10.88671875" style="4" customWidth="1"/>
    <col min="24" max="24" width="9.33203125" style="4" customWidth="1"/>
    <col min="25" max="25" width="10.5546875" style="4" customWidth="1"/>
    <col min="26" max="26" width="9.88671875" style="4" bestFit="1" customWidth="1"/>
    <col min="27" max="27" width="9.5546875" style="67" bestFit="1" customWidth="1"/>
    <col min="28" max="28" width="10.77734375" style="32" bestFit="1" customWidth="1"/>
    <col min="29" max="29" width="8.21875" style="32" customWidth="1"/>
    <col min="30" max="30" width="6.88671875" style="71" customWidth="1"/>
    <col min="31" max="31" width="7.5546875" style="71" customWidth="1"/>
    <col min="32" max="32" width="11.6640625" style="24" customWidth="1"/>
    <col min="33" max="33" width="7.77734375" style="28" customWidth="1"/>
    <col min="34" max="34" width="8.21875" style="28" customWidth="1"/>
    <col min="35" max="35" width="7" style="28" customWidth="1"/>
    <col min="36" max="36" width="6.88671875" style="28" customWidth="1"/>
    <col min="37" max="37" width="11.33203125" style="29" customWidth="1"/>
    <col min="38" max="38" width="8.5546875" style="72" customWidth="1"/>
    <col min="39" max="39" width="9.109375" style="72" customWidth="1"/>
    <col min="40" max="40" width="8.44140625" style="72" customWidth="1"/>
    <col min="41" max="41" width="8.6640625" style="28" customWidth="1"/>
    <col min="42" max="42" width="8.5546875" style="28" customWidth="1"/>
    <col min="43" max="43" width="8.109375" style="29" customWidth="1"/>
    <col min="44" max="44" width="9.21875" style="27" customWidth="1"/>
    <col min="45" max="45" width="10.21875" style="27" customWidth="1"/>
    <col min="46" max="46" width="9.44140625" style="27" customWidth="1"/>
    <col min="47" max="47" width="8.5546875" style="27" customWidth="1"/>
    <col min="48" max="50" width="9.33203125" style="28" bestFit="1" customWidth="1"/>
    <col min="51" max="51" width="7.21875" style="29" customWidth="1"/>
    <col min="52" max="52" width="10.5546875" style="23" customWidth="1"/>
    <col min="53" max="53" width="10.109375" style="23" hidden="1" customWidth="1"/>
    <col min="54" max="54" width="8" style="23" bestFit="1" customWidth="1"/>
    <col min="55" max="55" width="10.33203125" style="28" customWidth="1"/>
    <col min="56" max="56" width="9.5546875" style="29" bestFit="1" customWidth="1"/>
    <col min="57" max="57" width="6.5546875" style="73" customWidth="1"/>
    <col min="58" max="58" width="7.6640625" style="74" customWidth="1"/>
    <col min="59" max="59" width="8" style="75" customWidth="1"/>
    <col min="60" max="62" width="8.77734375" style="4"/>
    <col min="63" max="64" width="7.77734375" style="4" customWidth="1"/>
    <col min="65" max="65" width="9.6640625" style="4" bestFit="1" customWidth="1"/>
    <col min="66" max="66" width="18.33203125" style="4" bestFit="1" customWidth="1"/>
    <col min="67" max="16384" width="8.77734375" style="4"/>
  </cols>
  <sheetData>
    <row r="1" spans="1:67" ht="15.75" x14ac:dyDescent="0.25">
      <c r="A1" s="1"/>
      <c r="B1" s="1"/>
      <c r="C1" s="1"/>
      <c r="D1" s="2"/>
      <c r="E1" s="2"/>
      <c r="F1" s="2"/>
      <c r="G1" s="2"/>
      <c r="H1" s="3"/>
      <c r="I1" s="196" t="s">
        <v>0</v>
      </c>
      <c r="J1" s="196"/>
      <c r="K1" s="196"/>
      <c r="L1" s="196"/>
      <c r="M1" s="196"/>
      <c r="N1" s="196"/>
      <c r="O1" s="196"/>
      <c r="P1" s="197"/>
      <c r="Q1" s="196" t="s">
        <v>1</v>
      </c>
      <c r="R1" s="196"/>
      <c r="S1" s="196"/>
      <c r="T1" s="196"/>
      <c r="U1" s="196"/>
      <c r="V1" s="196"/>
      <c r="W1" s="196"/>
      <c r="X1" s="196"/>
      <c r="Y1" s="196"/>
      <c r="Z1" s="196"/>
      <c r="AA1" s="197"/>
      <c r="AB1" s="199" t="s">
        <v>2</v>
      </c>
      <c r="AC1" s="199"/>
      <c r="AD1" s="199"/>
      <c r="AE1" s="199"/>
      <c r="AF1" s="199"/>
      <c r="AG1" s="193" t="s">
        <v>3</v>
      </c>
      <c r="AH1" s="193"/>
      <c r="AI1" s="193"/>
      <c r="AJ1" s="193"/>
      <c r="AK1" s="194"/>
      <c r="AL1" s="186" t="s">
        <v>4</v>
      </c>
      <c r="AM1" s="186"/>
      <c r="AN1" s="186"/>
      <c r="AO1" s="193" t="s">
        <v>5</v>
      </c>
      <c r="AP1" s="193"/>
      <c r="AQ1" s="194"/>
      <c r="AR1" s="186" t="s">
        <v>6</v>
      </c>
      <c r="AS1" s="186"/>
      <c r="AT1" s="186"/>
      <c r="AU1" s="186"/>
      <c r="AV1" s="187" t="s">
        <v>7</v>
      </c>
      <c r="AW1" s="187"/>
      <c r="AX1" s="187"/>
      <c r="AY1" s="188"/>
      <c r="AZ1" s="189" t="s">
        <v>8</v>
      </c>
      <c r="BA1" s="189"/>
      <c r="BB1" s="117"/>
      <c r="BC1" s="190" t="s">
        <v>9</v>
      </c>
      <c r="BD1" s="191"/>
      <c r="BE1" s="192" t="s">
        <v>10</v>
      </c>
      <c r="BF1" s="193"/>
      <c r="BG1" s="194"/>
    </row>
    <row r="2" spans="1:67" s="14" customFormat="1" ht="37.5" customHeight="1" x14ac:dyDescent="0.3">
      <c r="A2" s="5" t="s">
        <v>11</v>
      </c>
      <c r="B2" s="5" t="s">
        <v>12</v>
      </c>
      <c r="C2" s="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5" t="s">
        <v>18</v>
      </c>
      <c r="I2" s="76" t="s">
        <v>19</v>
      </c>
      <c r="J2" s="76" t="s">
        <v>20</v>
      </c>
      <c r="K2" s="76" t="s">
        <v>21</v>
      </c>
      <c r="L2" s="76" t="s">
        <v>22</v>
      </c>
      <c r="M2" s="76" t="s">
        <v>23</v>
      </c>
      <c r="N2" s="76" t="s">
        <v>24</v>
      </c>
      <c r="O2" s="76" t="s">
        <v>25</v>
      </c>
      <c r="P2" s="7" t="s">
        <v>26</v>
      </c>
      <c r="Q2" s="6" t="s">
        <v>27</v>
      </c>
      <c r="R2" s="6" t="s">
        <v>28</v>
      </c>
      <c r="S2" s="6" t="s">
        <v>29</v>
      </c>
      <c r="T2" s="6" t="s">
        <v>30</v>
      </c>
      <c r="U2" s="6" t="s">
        <v>31</v>
      </c>
      <c r="V2" s="6" t="s">
        <v>32</v>
      </c>
      <c r="W2" s="6" t="s">
        <v>33</v>
      </c>
      <c r="X2" s="6" t="s">
        <v>34</v>
      </c>
      <c r="Y2" s="6" t="s">
        <v>35</v>
      </c>
      <c r="Z2" s="6" t="s">
        <v>36</v>
      </c>
      <c r="AA2" s="7" t="s">
        <v>37</v>
      </c>
      <c r="AB2" s="8" t="s">
        <v>38</v>
      </c>
      <c r="AC2" s="8" t="s">
        <v>39</v>
      </c>
      <c r="AD2" s="9" t="s">
        <v>40</v>
      </c>
      <c r="AE2" s="9" t="s">
        <v>41</v>
      </c>
      <c r="AF2" s="10" t="s">
        <v>42</v>
      </c>
      <c r="AG2" s="11" t="s">
        <v>38</v>
      </c>
      <c r="AH2" s="11" t="s">
        <v>39</v>
      </c>
      <c r="AI2" s="11" t="s">
        <v>41</v>
      </c>
      <c r="AJ2" s="11" t="s">
        <v>40</v>
      </c>
      <c r="AK2" s="12" t="s">
        <v>42</v>
      </c>
      <c r="AL2" s="13" t="s">
        <v>44</v>
      </c>
      <c r="AM2" s="13" t="s">
        <v>45</v>
      </c>
      <c r="AN2" s="13" t="s">
        <v>46</v>
      </c>
      <c r="AO2" s="10" t="s">
        <v>44</v>
      </c>
      <c r="AP2" s="10" t="s">
        <v>45</v>
      </c>
      <c r="AQ2" s="12" t="s">
        <v>46</v>
      </c>
      <c r="AR2" s="13" t="s">
        <v>47</v>
      </c>
      <c r="AS2" s="13" t="s">
        <v>48</v>
      </c>
      <c r="AT2" s="13" t="s">
        <v>49</v>
      </c>
      <c r="AU2" s="13" t="s">
        <v>50</v>
      </c>
      <c r="AV2" s="10" t="s">
        <v>47</v>
      </c>
      <c r="AW2" s="10" t="s">
        <v>48</v>
      </c>
      <c r="AX2" s="10" t="s">
        <v>49</v>
      </c>
      <c r="AY2" s="12" t="s">
        <v>50</v>
      </c>
      <c r="AZ2" s="9" t="s">
        <v>51</v>
      </c>
      <c r="BA2" s="9" t="s">
        <v>648</v>
      </c>
      <c r="BB2" s="9" t="s">
        <v>52</v>
      </c>
      <c r="BC2" s="10" t="s">
        <v>51</v>
      </c>
      <c r="BD2" s="12" t="s">
        <v>648</v>
      </c>
      <c r="BE2" s="10" t="s">
        <v>53</v>
      </c>
      <c r="BF2" s="10" t="s">
        <v>54</v>
      </c>
      <c r="BG2" s="12" t="s">
        <v>55</v>
      </c>
      <c r="BI2" s="15"/>
    </row>
    <row r="3" spans="1:67" ht="18" customHeight="1" x14ac:dyDescent="0.25">
      <c r="A3" s="16">
        <v>1</v>
      </c>
      <c r="B3" s="17" t="s">
        <v>649</v>
      </c>
      <c r="C3" s="18" t="s">
        <v>686</v>
      </c>
      <c r="D3" s="18" t="s">
        <v>967</v>
      </c>
      <c r="E3" s="18" t="s">
        <v>795</v>
      </c>
      <c r="F3" s="18" t="s">
        <v>905</v>
      </c>
      <c r="G3" s="18" t="s">
        <v>906</v>
      </c>
      <c r="H3" s="19" t="s">
        <v>704</v>
      </c>
      <c r="I3" s="77">
        <v>194206.236691</v>
      </c>
      <c r="J3" s="77">
        <v>54301.5</v>
      </c>
      <c r="K3" s="77">
        <v>170486.8</v>
      </c>
      <c r="L3" s="77">
        <v>95748.683512000003</v>
      </c>
      <c r="M3" s="77">
        <v>-305.60000000000002</v>
      </c>
      <c r="N3" s="77">
        <v>72602.229905</v>
      </c>
      <c r="O3" s="77">
        <v>72907.829905000006</v>
      </c>
      <c r="P3" s="78">
        <v>345.20760478104842</v>
      </c>
      <c r="Q3" s="20">
        <v>0</v>
      </c>
      <c r="R3" s="20">
        <v>49239.034091000001</v>
      </c>
      <c r="S3" s="20">
        <v>1990256.9</v>
      </c>
      <c r="T3" s="20">
        <v>3469.0133129999999</v>
      </c>
      <c r="U3" s="20">
        <v>2092704.216615</v>
      </c>
      <c r="V3" s="20">
        <v>0</v>
      </c>
      <c r="W3" s="20">
        <v>90980.5</v>
      </c>
      <c r="X3" s="20">
        <v>0</v>
      </c>
      <c r="Y3" s="20">
        <v>97055.467308000007</v>
      </c>
      <c r="Z3" s="20">
        <v>1995648.7493070001</v>
      </c>
      <c r="AA3" s="21">
        <v>9449.0965597279283</v>
      </c>
      <c r="AB3" s="22">
        <v>0.87786470148875895</v>
      </c>
      <c r="AC3" s="22">
        <v>0.37541446220907454</v>
      </c>
      <c r="AD3" s="23">
        <v>3.4839051465634353E-2</v>
      </c>
      <c r="AE3" s="23">
        <v>3.6533397939049972E-2</v>
      </c>
      <c r="AF3" s="24">
        <v>-237.57274183573296</v>
      </c>
      <c r="AG3" s="25">
        <v>7</v>
      </c>
      <c r="AH3" s="25">
        <v>7</v>
      </c>
      <c r="AI3" s="25">
        <v>5</v>
      </c>
      <c r="AJ3" s="25">
        <v>3</v>
      </c>
      <c r="AK3" s="26">
        <v>0</v>
      </c>
      <c r="AL3" s="27">
        <v>20.875642582751247</v>
      </c>
      <c r="AM3" s="27">
        <v>21.875642582751247</v>
      </c>
      <c r="AN3" s="27">
        <v>21.875642582751247</v>
      </c>
      <c r="AO3" s="28">
        <v>15</v>
      </c>
      <c r="AP3" s="28">
        <v>20</v>
      </c>
      <c r="AQ3" s="29">
        <v>0</v>
      </c>
      <c r="AR3" s="27">
        <v>0.1022527509376729</v>
      </c>
      <c r="AS3" s="27">
        <v>100</v>
      </c>
      <c r="AT3" s="27">
        <v>3.9441520386464561</v>
      </c>
      <c r="AU3" s="27">
        <v>55.983133867840536</v>
      </c>
      <c r="AV3" s="28">
        <v>1.6</v>
      </c>
      <c r="AW3" s="28">
        <v>2</v>
      </c>
      <c r="AX3" s="28">
        <v>3.5999999999999996</v>
      </c>
      <c r="AY3" s="29">
        <v>2</v>
      </c>
      <c r="AZ3" s="23">
        <v>4.6378014884965249E-2</v>
      </c>
      <c r="BA3" s="23">
        <v>0</v>
      </c>
      <c r="BB3" s="23">
        <v>4.8633542020710331E-2</v>
      </c>
      <c r="BC3" s="28">
        <v>25</v>
      </c>
      <c r="BD3" s="29">
        <v>0</v>
      </c>
      <c r="BE3" s="24">
        <v>91.2</v>
      </c>
      <c r="BF3" s="30" t="s">
        <v>61</v>
      </c>
      <c r="BG3" s="31">
        <v>0.5</v>
      </c>
      <c r="BI3" s="32"/>
    </row>
    <row r="4" spans="1:67" ht="18" customHeight="1" thickBot="1" x14ac:dyDescent="0.3">
      <c r="A4" s="16">
        <v>2</v>
      </c>
      <c r="B4" s="17" t="s">
        <v>650</v>
      </c>
      <c r="C4" s="18" t="s">
        <v>686</v>
      </c>
      <c r="D4" s="18" t="s">
        <v>968</v>
      </c>
      <c r="E4" s="18" t="s">
        <v>795</v>
      </c>
      <c r="F4" s="18" t="s">
        <v>905</v>
      </c>
      <c r="G4" s="18" t="s">
        <v>906</v>
      </c>
      <c r="H4" s="19" t="s">
        <v>704</v>
      </c>
      <c r="I4" s="77">
        <v>24012.173364999999</v>
      </c>
      <c r="J4" s="77">
        <v>31204.799999999999</v>
      </c>
      <c r="K4" s="77">
        <v>16997.8</v>
      </c>
      <c r="L4" s="77">
        <v>6329.9946049999999</v>
      </c>
      <c r="M4" s="77">
        <v>0</v>
      </c>
      <c r="N4" s="77">
        <v>4868.9945319999997</v>
      </c>
      <c r="O4" s="77">
        <v>4868.9945319999997</v>
      </c>
      <c r="P4" s="78">
        <v>143.08410004437405</v>
      </c>
      <c r="Q4" s="20">
        <v>0</v>
      </c>
      <c r="R4" s="20">
        <v>36012.600494999999</v>
      </c>
      <c r="S4" s="20">
        <v>346401.3</v>
      </c>
      <c r="T4" s="20">
        <v>324.49175000000002</v>
      </c>
      <c r="U4" s="20">
        <v>357792.67113999999</v>
      </c>
      <c r="V4" s="20">
        <v>0</v>
      </c>
      <c r="W4" s="20">
        <v>3561.3</v>
      </c>
      <c r="X4" s="20">
        <v>0</v>
      </c>
      <c r="Y4" s="20">
        <v>3561.293173</v>
      </c>
      <c r="Z4" s="20">
        <v>354231.37796700001</v>
      </c>
      <c r="AA4" s="21">
        <v>10409.721676780619</v>
      </c>
      <c r="AB4" s="22">
        <v>0.70788261194115365</v>
      </c>
      <c r="AC4" s="22">
        <v>0.20277192147450582</v>
      </c>
      <c r="AD4" s="23">
        <v>1.3608424444487351E-2</v>
      </c>
      <c r="AE4" s="23">
        <v>1.3745237815870712E-2</v>
      </c>
      <c r="AF4" s="24">
        <v>100</v>
      </c>
      <c r="AG4" s="25">
        <v>7</v>
      </c>
      <c r="AH4" s="25">
        <v>7</v>
      </c>
      <c r="AI4" s="25">
        <v>3</v>
      </c>
      <c r="AJ4" s="25">
        <v>1.7999999999999998</v>
      </c>
      <c r="AK4" s="26">
        <v>0</v>
      </c>
      <c r="AL4" s="27">
        <v>96.268216662454719</v>
      </c>
      <c r="AM4" s="27">
        <v>97.268216662454719</v>
      </c>
      <c r="AN4" s="27">
        <v>97.268216662454719</v>
      </c>
      <c r="AO4" s="28">
        <v>15</v>
      </c>
      <c r="AP4" s="28">
        <v>20</v>
      </c>
      <c r="AQ4" s="29">
        <v>0</v>
      </c>
      <c r="AR4" s="27">
        <v>7.0039007598296579E-2</v>
      </c>
      <c r="AS4" s="27">
        <v>100</v>
      </c>
      <c r="AT4" s="27">
        <v>0.66677143652355397</v>
      </c>
      <c r="AU4" s="27">
        <v>73.999333927595998</v>
      </c>
      <c r="AV4" s="28">
        <v>1.6</v>
      </c>
      <c r="AW4" s="28">
        <v>2</v>
      </c>
      <c r="AX4" s="28">
        <v>3.5999999999999996</v>
      </c>
      <c r="AY4" s="29">
        <v>2</v>
      </c>
      <c r="AZ4" s="23">
        <v>9.953510678832515E-3</v>
      </c>
      <c r="BA4" s="23">
        <v>0</v>
      </c>
      <c r="BB4" s="23">
        <v>1.0053579085621737E-2</v>
      </c>
      <c r="BC4" s="28">
        <v>25</v>
      </c>
      <c r="BD4" s="29">
        <v>0</v>
      </c>
      <c r="BE4" s="24">
        <v>88</v>
      </c>
      <c r="BF4" s="30" t="s">
        <v>64</v>
      </c>
      <c r="BG4" s="31">
        <v>0.5</v>
      </c>
      <c r="BI4" s="32"/>
    </row>
    <row r="5" spans="1:67" s="36" customFormat="1" ht="18" customHeight="1" thickBot="1" x14ac:dyDescent="0.3">
      <c r="A5" s="16">
        <v>3</v>
      </c>
      <c r="B5" s="17" t="s">
        <v>87</v>
      </c>
      <c r="C5" s="18" t="s">
        <v>686</v>
      </c>
      <c r="D5" s="18" t="s">
        <v>972</v>
      </c>
      <c r="E5" s="18" t="s">
        <v>795</v>
      </c>
      <c r="F5" s="18" t="s">
        <v>905</v>
      </c>
      <c r="G5" s="18" t="s">
        <v>906</v>
      </c>
      <c r="H5" s="19" t="s">
        <v>704</v>
      </c>
      <c r="I5" s="77">
        <v>331051.625634</v>
      </c>
      <c r="J5" s="77">
        <v>415174.9</v>
      </c>
      <c r="K5" s="77">
        <v>204199.1</v>
      </c>
      <c r="L5" s="77">
        <v>108417.571199</v>
      </c>
      <c r="M5" s="77">
        <v>-25777</v>
      </c>
      <c r="N5" s="77">
        <v>78124.254130999994</v>
      </c>
      <c r="O5" s="77">
        <v>103901.25413099999</v>
      </c>
      <c r="P5" s="78">
        <v>851.19661300093821</v>
      </c>
      <c r="Q5" s="20">
        <v>0</v>
      </c>
      <c r="R5" s="20">
        <v>85917.250868999996</v>
      </c>
      <c r="S5" s="20">
        <v>1724203.5</v>
      </c>
      <c r="T5" s="20">
        <v>13137.324446000001</v>
      </c>
      <c r="U5" s="20">
        <v>1781325.6828640001</v>
      </c>
      <c r="V5" s="20">
        <v>257000</v>
      </c>
      <c r="W5" s="20">
        <v>339468.1</v>
      </c>
      <c r="X5" s="20">
        <v>0</v>
      </c>
      <c r="Y5" s="20">
        <v>339468.07923600002</v>
      </c>
      <c r="Z5" s="20">
        <v>1441857.603628</v>
      </c>
      <c r="AA5" s="21">
        <v>11812.218427030748</v>
      </c>
      <c r="AB5" s="22">
        <v>0.61681950544401176</v>
      </c>
      <c r="AC5" s="22">
        <v>0.31385211878062147</v>
      </c>
      <c r="AD5" s="23">
        <v>5.832805035626526E-2</v>
      </c>
      <c r="AE5" s="23">
        <v>7.2060690230133548E-2</v>
      </c>
      <c r="AF5" s="24">
        <v>-3.0307737180820107</v>
      </c>
      <c r="AG5" s="25">
        <v>7</v>
      </c>
      <c r="AH5" s="25">
        <v>7</v>
      </c>
      <c r="AI5" s="25">
        <v>5</v>
      </c>
      <c r="AJ5" s="25">
        <v>3</v>
      </c>
      <c r="AK5" s="26">
        <v>0</v>
      </c>
      <c r="AL5" s="27">
        <v>4.0791326195303768</v>
      </c>
      <c r="AM5" s="27">
        <v>5.0791326195303776</v>
      </c>
      <c r="AN5" s="27">
        <v>5.0791326195303776</v>
      </c>
      <c r="AO5" s="28">
        <v>15</v>
      </c>
      <c r="AP5" s="28">
        <v>20</v>
      </c>
      <c r="AQ5" s="29">
        <v>0</v>
      </c>
      <c r="AR5" s="27">
        <v>0.23907211849570684</v>
      </c>
      <c r="AS5" s="27">
        <v>100</v>
      </c>
      <c r="AT5" s="27">
        <v>3.8531450004000014</v>
      </c>
      <c r="AU5" s="27">
        <v>25.199318704106243</v>
      </c>
      <c r="AV5" s="28">
        <v>1.6</v>
      </c>
      <c r="AW5" s="28">
        <v>2</v>
      </c>
      <c r="AX5" s="28">
        <v>3.5999999999999996</v>
      </c>
      <c r="AY5" s="29">
        <v>2</v>
      </c>
      <c r="AZ5" s="23">
        <v>0.19057047372168698</v>
      </c>
      <c r="BA5" s="23">
        <v>0</v>
      </c>
      <c r="BB5" s="23">
        <v>0.23543800607066254</v>
      </c>
      <c r="BC5" s="28">
        <v>15</v>
      </c>
      <c r="BD5" s="29">
        <v>0</v>
      </c>
      <c r="BE5" s="24">
        <v>81.2</v>
      </c>
      <c r="BF5" s="30" t="s">
        <v>64</v>
      </c>
      <c r="BG5" s="31">
        <v>0.5</v>
      </c>
      <c r="BH5" s="4"/>
      <c r="BI5" s="32"/>
      <c r="BJ5" s="4"/>
      <c r="BK5" s="183" t="s">
        <v>53</v>
      </c>
      <c r="BL5" s="195"/>
      <c r="BM5" s="33" t="s">
        <v>10</v>
      </c>
      <c r="BN5" s="34" t="s">
        <v>59</v>
      </c>
      <c r="BO5" s="35"/>
    </row>
    <row r="6" spans="1:67" s="36" customFormat="1" ht="18" customHeight="1" x14ac:dyDescent="0.25">
      <c r="A6" s="16">
        <v>4</v>
      </c>
      <c r="B6" s="17" t="s">
        <v>130</v>
      </c>
      <c r="C6" s="18" t="s">
        <v>686</v>
      </c>
      <c r="D6" s="18" t="s">
        <v>975</v>
      </c>
      <c r="E6" s="18" t="s">
        <v>795</v>
      </c>
      <c r="F6" s="18" t="s">
        <v>905</v>
      </c>
      <c r="G6" s="18" t="s">
        <v>906</v>
      </c>
      <c r="H6" s="19" t="s">
        <v>704</v>
      </c>
      <c r="I6" s="77">
        <v>237984.48686</v>
      </c>
      <c r="J6" s="77">
        <v>324689.40000000002</v>
      </c>
      <c r="K6" s="77">
        <v>173919.9</v>
      </c>
      <c r="L6" s="77">
        <v>78897.5533</v>
      </c>
      <c r="M6" s="77">
        <v>-54311.5</v>
      </c>
      <c r="N6" s="77">
        <v>15418.085783000002</v>
      </c>
      <c r="O6" s="77">
        <v>69729.585783000002</v>
      </c>
      <c r="P6" s="78">
        <v>655.35552264274304</v>
      </c>
      <c r="Q6" s="20">
        <v>0</v>
      </c>
      <c r="R6" s="20">
        <v>28456.933592000001</v>
      </c>
      <c r="S6" s="20">
        <v>2465803.4</v>
      </c>
      <c r="T6" s="20">
        <v>20333.717916000001</v>
      </c>
      <c r="U6" s="20">
        <v>2645012.5374659998</v>
      </c>
      <c r="V6" s="20">
        <v>746911.3</v>
      </c>
      <c r="W6" s="20">
        <v>1177974.6000000001</v>
      </c>
      <c r="X6" s="20">
        <v>100000</v>
      </c>
      <c r="Y6" s="20">
        <v>1379068.8766399999</v>
      </c>
      <c r="Z6" s="20">
        <v>1265943.6608259999</v>
      </c>
      <c r="AA6" s="21">
        <v>11898.007999914962</v>
      </c>
      <c r="AB6" s="22">
        <v>0.73080351704736324</v>
      </c>
      <c r="AC6" s="22">
        <v>0.29300055101499151</v>
      </c>
      <c r="AD6" s="23">
        <v>2.6362667395823765E-2</v>
      </c>
      <c r="AE6" s="23">
        <v>5.5081112960037266E-2</v>
      </c>
      <c r="AF6" s="24">
        <v>-0.28388252548723569</v>
      </c>
      <c r="AG6" s="25">
        <v>7</v>
      </c>
      <c r="AH6" s="25">
        <v>7</v>
      </c>
      <c r="AI6" s="25">
        <v>3</v>
      </c>
      <c r="AJ6" s="25">
        <v>3</v>
      </c>
      <c r="AK6" s="26">
        <v>0</v>
      </c>
      <c r="AL6" s="27">
        <v>1.0932568495110164</v>
      </c>
      <c r="AM6" s="27">
        <v>2.0932568495110164</v>
      </c>
      <c r="AN6" s="27">
        <v>2.0932568495110164</v>
      </c>
      <c r="AO6" s="28">
        <v>9</v>
      </c>
      <c r="AP6" s="28">
        <v>12</v>
      </c>
      <c r="AQ6" s="29">
        <v>0</v>
      </c>
      <c r="AR6" s="27">
        <v>0.18479512716286517</v>
      </c>
      <c r="AS6" s="27">
        <v>100</v>
      </c>
      <c r="AT6" s="27">
        <v>8.3629701735293001</v>
      </c>
      <c r="AU6" s="27">
        <v>11.703933724424152</v>
      </c>
      <c r="AV6" s="28">
        <v>1.6</v>
      </c>
      <c r="AW6" s="28">
        <v>2</v>
      </c>
      <c r="AX6" s="28">
        <v>6</v>
      </c>
      <c r="AY6" s="29">
        <v>2</v>
      </c>
      <c r="AZ6" s="23">
        <v>0.52138462752285808</v>
      </c>
      <c r="BA6" s="23">
        <v>7.8992456848160392E-2</v>
      </c>
      <c r="BB6" s="23">
        <v>1.0893603872862623</v>
      </c>
      <c r="BC6" s="28">
        <v>15</v>
      </c>
      <c r="BD6" s="29">
        <v>0</v>
      </c>
      <c r="BE6" s="24">
        <v>67.599999999999994</v>
      </c>
      <c r="BF6" s="30" t="s">
        <v>71</v>
      </c>
      <c r="BG6" s="31">
        <v>0.3</v>
      </c>
      <c r="BH6" s="4"/>
      <c r="BI6" s="32"/>
      <c r="BJ6" s="4"/>
      <c r="BK6" s="37">
        <v>90</v>
      </c>
      <c r="BL6" s="38">
        <v>100</v>
      </c>
      <c r="BM6" s="39" t="s">
        <v>61</v>
      </c>
      <c r="BN6" s="39" t="s">
        <v>62</v>
      </c>
      <c r="BO6" s="40"/>
    </row>
    <row r="7" spans="1:67" s="36" customFormat="1" ht="18" customHeight="1" x14ac:dyDescent="0.25">
      <c r="A7" s="16">
        <v>5</v>
      </c>
      <c r="B7" s="17" t="s">
        <v>654</v>
      </c>
      <c r="C7" s="18" t="s">
        <v>686</v>
      </c>
      <c r="D7" s="18" t="s">
        <v>978</v>
      </c>
      <c r="E7" s="18" t="s">
        <v>795</v>
      </c>
      <c r="F7" s="18" t="s">
        <v>905</v>
      </c>
      <c r="G7" s="18" t="s">
        <v>906</v>
      </c>
      <c r="H7" s="19" t="s">
        <v>704</v>
      </c>
      <c r="I7" s="77">
        <v>753935.04870499996</v>
      </c>
      <c r="J7" s="77">
        <v>114516.1</v>
      </c>
      <c r="K7" s="77">
        <v>609171.30000000005</v>
      </c>
      <c r="L7" s="77">
        <v>586831.52022900002</v>
      </c>
      <c r="M7" s="77">
        <v>0</v>
      </c>
      <c r="N7" s="77">
        <v>545495.15447800001</v>
      </c>
      <c r="O7" s="77">
        <v>545495.15447800001</v>
      </c>
      <c r="P7" s="78">
        <v>4536.5829722573471</v>
      </c>
      <c r="Q7" s="20">
        <v>0</v>
      </c>
      <c r="R7" s="20">
        <v>9099.1609229999995</v>
      </c>
      <c r="S7" s="20">
        <v>2251628.4</v>
      </c>
      <c r="T7" s="20">
        <v>150644.007304</v>
      </c>
      <c r="U7" s="20">
        <v>2453366.8874849998</v>
      </c>
      <c r="V7" s="20">
        <v>286500</v>
      </c>
      <c r="W7" s="20">
        <v>330495.2</v>
      </c>
      <c r="X7" s="20">
        <v>0</v>
      </c>
      <c r="Y7" s="20">
        <v>330495.17664999998</v>
      </c>
      <c r="Z7" s="20">
        <v>2122871.710835</v>
      </c>
      <c r="AA7" s="21">
        <v>17654.755641004118</v>
      </c>
      <c r="AB7" s="22">
        <v>0.80798909806135943</v>
      </c>
      <c r="AC7" s="22">
        <v>0.7235307012387503</v>
      </c>
      <c r="AD7" s="23">
        <v>0.22234552738958627</v>
      </c>
      <c r="AE7" s="23">
        <v>0.25696096080315545</v>
      </c>
      <c r="AF7" s="24">
        <v>100</v>
      </c>
      <c r="AG7" s="25">
        <v>7</v>
      </c>
      <c r="AH7" s="25">
        <v>7</v>
      </c>
      <c r="AI7" s="25">
        <v>5</v>
      </c>
      <c r="AJ7" s="25">
        <v>3</v>
      </c>
      <c r="AK7" s="26">
        <v>0</v>
      </c>
      <c r="AL7" s="27">
        <v>5.8128928952674652</v>
      </c>
      <c r="AM7" s="27">
        <v>6.8128928952674652</v>
      </c>
      <c r="AN7" s="27">
        <v>6.8128928952674652</v>
      </c>
      <c r="AO7" s="28">
        <v>15</v>
      </c>
      <c r="AP7" s="28">
        <v>20</v>
      </c>
      <c r="AQ7" s="29">
        <v>0</v>
      </c>
      <c r="AR7" s="27">
        <v>0.39244288147485035</v>
      </c>
      <c r="AS7" s="27">
        <v>100</v>
      </c>
      <c r="AT7" s="27">
        <v>82.857645346097158</v>
      </c>
      <c r="AU7" s="27">
        <v>5.0047463699206904</v>
      </c>
      <c r="AV7" s="28">
        <v>4.8</v>
      </c>
      <c r="AW7" s="28">
        <v>2</v>
      </c>
      <c r="AX7" s="28">
        <v>6</v>
      </c>
      <c r="AY7" s="29">
        <v>2</v>
      </c>
      <c r="AZ7" s="23">
        <v>0.13471086543798502</v>
      </c>
      <c r="BA7" s="23">
        <v>0</v>
      </c>
      <c r="BB7" s="23">
        <v>0.15568306599177612</v>
      </c>
      <c r="BC7" s="28">
        <v>15</v>
      </c>
      <c r="BD7" s="29">
        <v>0</v>
      </c>
      <c r="BE7" s="24">
        <v>86.8</v>
      </c>
      <c r="BF7" s="30" t="s">
        <v>64</v>
      </c>
      <c r="BG7" s="31">
        <v>0.5</v>
      </c>
      <c r="BH7" s="4"/>
      <c r="BI7" s="32"/>
      <c r="BJ7" s="4"/>
      <c r="BK7" s="41">
        <v>80</v>
      </c>
      <c r="BL7" s="42">
        <v>89.998999999999995</v>
      </c>
      <c r="BM7" s="43" t="s">
        <v>64</v>
      </c>
      <c r="BN7" s="44" t="s">
        <v>62</v>
      </c>
    </row>
    <row r="8" spans="1:67" s="36" customFormat="1" ht="18" customHeight="1" x14ac:dyDescent="0.25">
      <c r="A8" s="16">
        <v>6</v>
      </c>
      <c r="B8" s="17" t="s">
        <v>225</v>
      </c>
      <c r="C8" s="18" t="s">
        <v>686</v>
      </c>
      <c r="D8" s="18" t="s">
        <v>981</v>
      </c>
      <c r="E8" s="18" t="s">
        <v>795</v>
      </c>
      <c r="F8" s="18" t="s">
        <v>905</v>
      </c>
      <c r="G8" s="18" t="s">
        <v>906</v>
      </c>
      <c r="H8" s="19" t="s">
        <v>709</v>
      </c>
      <c r="I8" s="77">
        <v>1127962.8363880001</v>
      </c>
      <c r="J8" s="77">
        <v>903503.9</v>
      </c>
      <c r="K8" s="77">
        <v>650257.69999999995</v>
      </c>
      <c r="L8" s="77">
        <v>467888.72879600001</v>
      </c>
      <c r="M8" s="77">
        <v>0</v>
      </c>
      <c r="N8" s="77">
        <v>377361.86349700001</v>
      </c>
      <c r="O8" s="77">
        <v>377361.86349700001</v>
      </c>
      <c r="P8" s="78">
        <v>1234.8645809670406</v>
      </c>
      <c r="Q8" s="20">
        <v>0</v>
      </c>
      <c r="R8" s="20">
        <v>660432.86810600001</v>
      </c>
      <c r="S8" s="20">
        <v>6433886.0999999996</v>
      </c>
      <c r="T8" s="20">
        <v>35505.224749000001</v>
      </c>
      <c r="U8" s="20">
        <v>6628013.9361399999</v>
      </c>
      <c r="V8" s="20">
        <v>1563100</v>
      </c>
      <c r="W8" s="20">
        <v>2298435.9</v>
      </c>
      <c r="X8" s="20">
        <v>0</v>
      </c>
      <c r="Y8" s="20">
        <v>2298435.892709</v>
      </c>
      <c r="Z8" s="20">
        <v>4329578.0434309999</v>
      </c>
      <c r="AA8" s="21">
        <v>14167.946190482033</v>
      </c>
      <c r="AB8" s="22">
        <v>0.57648858545931947</v>
      </c>
      <c r="AC8" s="22">
        <v>0.3345516814236546</v>
      </c>
      <c r="AD8" s="23">
        <v>5.6934379911211641E-2</v>
      </c>
      <c r="AE8" s="23">
        <v>8.7159039451788559E-2</v>
      </c>
      <c r="AF8" s="24">
        <v>100</v>
      </c>
      <c r="AG8" s="25">
        <v>7</v>
      </c>
      <c r="AH8" s="25">
        <v>7</v>
      </c>
      <c r="AI8" s="25">
        <v>5</v>
      </c>
      <c r="AJ8" s="25">
        <v>3</v>
      </c>
      <c r="AK8" s="26">
        <v>0</v>
      </c>
      <c r="AL8" s="27">
        <v>1.79924539118102</v>
      </c>
      <c r="AM8" s="27">
        <v>2.79924539118102</v>
      </c>
      <c r="AN8" s="27">
        <v>2.79924539118102</v>
      </c>
      <c r="AO8" s="28">
        <v>15</v>
      </c>
      <c r="AP8" s="28">
        <v>20</v>
      </c>
      <c r="AQ8" s="29">
        <v>0</v>
      </c>
      <c r="AR8" s="27">
        <v>0.27275454468971727</v>
      </c>
      <c r="AS8" s="27">
        <v>100</v>
      </c>
      <c r="AT8" s="27">
        <v>1.7079144465095899</v>
      </c>
      <c r="AU8" s="27">
        <v>31.768925400754405</v>
      </c>
      <c r="AV8" s="28">
        <v>4.8</v>
      </c>
      <c r="AW8" s="28">
        <v>2</v>
      </c>
      <c r="AX8" s="28">
        <v>3.5999999999999996</v>
      </c>
      <c r="AY8" s="29">
        <v>2</v>
      </c>
      <c r="AZ8" s="23">
        <v>0.34677595956407348</v>
      </c>
      <c r="BA8" s="23">
        <v>0</v>
      </c>
      <c r="BB8" s="23">
        <v>0.53086833627962293</v>
      </c>
      <c r="BC8" s="28">
        <v>15</v>
      </c>
      <c r="BD8" s="29">
        <v>0</v>
      </c>
      <c r="BE8" s="24">
        <v>84.399999999999991</v>
      </c>
      <c r="BF8" s="30" t="s">
        <v>64</v>
      </c>
      <c r="BG8" s="31">
        <v>0.5</v>
      </c>
      <c r="BH8" s="4"/>
      <c r="BI8" s="32"/>
      <c r="BJ8" s="4"/>
      <c r="BK8" s="37">
        <v>75</v>
      </c>
      <c r="BL8" s="38">
        <v>79.998999999999995</v>
      </c>
      <c r="BM8" s="39" t="s">
        <v>66</v>
      </c>
      <c r="BN8" s="45" t="s">
        <v>62</v>
      </c>
    </row>
    <row r="9" spans="1:67" s="36" customFormat="1" ht="18" customHeight="1" x14ac:dyDescent="0.25">
      <c r="A9" s="16">
        <v>7</v>
      </c>
      <c r="B9" s="17" t="s">
        <v>502</v>
      </c>
      <c r="C9" s="18" t="s">
        <v>686</v>
      </c>
      <c r="D9" s="18" t="s">
        <v>990</v>
      </c>
      <c r="E9" s="18" t="s">
        <v>795</v>
      </c>
      <c r="F9" s="18" t="s">
        <v>905</v>
      </c>
      <c r="G9" s="18" t="s">
        <v>906</v>
      </c>
      <c r="H9" s="19" t="s">
        <v>706</v>
      </c>
      <c r="I9" s="77">
        <v>2794394.943682</v>
      </c>
      <c r="J9" s="77">
        <v>1258498.5</v>
      </c>
      <c r="K9" s="77">
        <v>1950969.5</v>
      </c>
      <c r="L9" s="77">
        <v>1053222.7541060001</v>
      </c>
      <c r="M9" s="77">
        <v>-735817.1</v>
      </c>
      <c r="N9" s="77">
        <v>160842.04484900006</v>
      </c>
      <c r="O9" s="77">
        <v>896659.14484900003</v>
      </c>
      <c r="P9" s="78">
        <v>1761.0202761902888</v>
      </c>
      <c r="Q9" s="20">
        <v>0</v>
      </c>
      <c r="R9" s="20">
        <v>36760.154690000003</v>
      </c>
      <c r="S9" s="20">
        <v>23413924</v>
      </c>
      <c r="T9" s="20">
        <v>88352.214582000001</v>
      </c>
      <c r="U9" s="20">
        <v>25682773.499829002</v>
      </c>
      <c r="V9" s="20">
        <v>13548622.667371999</v>
      </c>
      <c r="W9" s="20">
        <v>14727448.800000001</v>
      </c>
      <c r="X9" s="20">
        <v>1096294.553057</v>
      </c>
      <c r="Y9" s="20">
        <v>15959231.770043001</v>
      </c>
      <c r="Z9" s="20">
        <v>9723541.7297859993</v>
      </c>
      <c r="AA9" s="21">
        <v>19096.837678959</v>
      </c>
      <c r="AB9" s="22">
        <v>0.69817242706191307</v>
      </c>
      <c r="AC9" s="22">
        <v>0.32087774381223583</v>
      </c>
      <c r="AD9" s="23">
        <v>3.4912862695883298E-2</v>
      </c>
      <c r="AE9" s="23">
        <v>9.2215282226050993E-2</v>
      </c>
      <c r="AF9" s="24">
        <v>-0.21858970775346218</v>
      </c>
      <c r="AG9" s="25">
        <v>7</v>
      </c>
      <c r="AH9" s="25">
        <v>7</v>
      </c>
      <c r="AI9" s="25">
        <v>3</v>
      </c>
      <c r="AJ9" s="25">
        <v>3</v>
      </c>
      <c r="AK9" s="26">
        <v>0</v>
      </c>
      <c r="AL9" s="27">
        <v>0.58981533855340906</v>
      </c>
      <c r="AM9" s="27">
        <v>1.5898153385534091</v>
      </c>
      <c r="AN9" s="27">
        <v>1.5898153385534091</v>
      </c>
      <c r="AO9" s="28">
        <v>9</v>
      </c>
      <c r="AP9" s="28">
        <v>12</v>
      </c>
      <c r="AQ9" s="29">
        <v>0</v>
      </c>
      <c r="AR9" s="27">
        <v>0.32169491990053689</v>
      </c>
      <c r="AS9" s="27">
        <v>100</v>
      </c>
      <c r="AT9" s="27">
        <v>76.016952791609697</v>
      </c>
      <c r="AU9" s="27">
        <v>31.627899276803213</v>
      </c>
      <c r="AV9" s="28">
        <v>4.8</v>
      </c>
      <c r="AW9" s="28">
        <v>2</v>
      </c>
      <c r="AX9" s="28">
        <v>6</v>
      </c>
      <c r="AY9" s="29">
        <v>2</v>
      </c>
      <c r="AZ9" s="23">
        <v>0.62139829914200106</v>
      </c>
      <c r="BA9" s="23">
        <v>0.11274642342498878</v>
      </c>
      <c r="BB9" s="23">
        <v>1.6412982237897218</v>
      </c>
      <c r="BC9" s="28">
        <v>15</v>
      </c>
      <c r="BD9" s="29">
        <v>0</v>
      </c>
      <c r="BE9" s="24">
        <v>70.8</v>
      </c>
      <c r="BF9" s="30" t="s">
        <v>68</v>
      </c>
      <c r="BG9" s="31">
        <v>0.3</v>
      </c>
      <c r="BH9" s="4"/>
      <c r="BI9" s="32"/>
      <c r="BJ9" s="4"/>
      <c r="BK9" s="46">
        <v>70</v>
      </c>
      <c r="BL9" s="47">
        <v>74.998999999999995</v>
      </c>
      <c r="BM9" s="48" t="s">
        <v>68</v>
      </c>
      <c r="BN9" s="48" t="s">
        <v>69</v>
      </c>
      <c r="BO9" s="49"/>
    </row>
    <row r="10" spans="1:67" s="36" customFormat="1" ht="18" customHeight="1" x14ac:dyDescent="0.25">
      <c r="A10" s="16">
        <v>8</v>
      </c>
      <c r="B10" s="17" t="s">
        <v>659</v>
      </c>
      <c r="C10" s="18" t="s">
        <v>686</v>
      </c>
      <c r="D10" s="18" t="s">
        <v>929</v>
      </c>
      <c r="E10" s="18" t="s">
        <v>795</v>
      </c>
      <c r="F10" s="18" t="s">
        <v>905</v>
      </c>
      <c r="G10" s="18" t="s">
        <v>906</v>
      </c>
      <c r="H10" s="19" t="s">
        <v>704</v>
      </c>
      <c r="I10" s="77">
        <v>40691.342550000001</v>
      </c>
      <c r="J10" s="77">
        <v>14479.3</v>
      </c>
      <c r="K10" s="77">
        <v>36996.400000000001</v>
      </c>
      <c r="L10" s="77">
        <v>15336.358512000001</v>
      </c>
      <c r="M10" s="77">
        <v>-11566.7</v>
      </c>
      <c r="N10" s="77">
        <v>8441.9553400000004</v>
      </c>
      <c r="O10" s="77">
        <v>20008.655340000001</v>
      </c>
      <c r="P10" s="78">
        <v>823.8306599240592</v>
      </c>
      <c r="Q10" s="20">
        <v>0</v>
      </c>
      <c r="R10" s="20">
        <v>3008.8289199999999</v>
      </c>
      <c r="S10" s="20">
        <v>416883.3</v>
      </c>
      <c r="T10" s="20">
        <v>1104.751636</v>
      </c>
      <c r="U10" s="20">
        <v>258820.60316200001</v>
      </c>
      <c r="V10" s="20">
        <v>9900</v>
      </c>
      <c r="W10" s="20">
        <v>33008.300000000003</v>
      </c>
      <c r="X10" s="20">
        <v>34400</v>
      </c>
      <c r="Y10" s="20">
        <v>74919.092810999995</v>
      </c>
      <c r="Z10" s="20">
        <v>183901.510351</v>
      </c>
      <c r="AA10" s="21">
        <v>7571.9082596529715</v>
      </c>
      <c r="AB10" s="22">
        <v>0.90919585547073578</v>
      </c>
      <c r="AC10" s="22">
        <v>0.49171774844769778</v>
      </c>
      <c r="AD10" s="23">
        <v>7.7307042389806416E-2</v>
      </c>
      <c r="AE10" s="23">
        <v>0.10880092992064543</v>
      </c>
      <c r="AF10" s="24">
        <v>-0.72984994337192111</v>
      </c>
      <c r="AG10" s="25">
        <v>7</v>
      </c>
      <c r="AH10" s="25">
        <v>7</v>
      </c>
      <c r="AI10" s="25">
        <v>5</v>
      </c>
      <c r="AJ10" s="25">
        <v>3</v>
      </c>
      <c r="AK10" s="26">
        <v>0</v>
      </c>
      <c r="AL10" s="27">
        <v>11.629650724211787</v>
      </c>
      <c r="AM10" s="27">
        <v>12.629650724211787</v>
      </c>
      <c r="AN10" s="27">
        <v>12.629650724211787</v>
      </c>
      <c r="AO10" s="28">
        <v>15</v>
      </c>
      <c r="AP10" s="28">
        <v>20</v>
      </c>
      <c r="AQ10" s="29">
        <v>0</v>
      </c>
      <c r="AR10" s="27">
        <v>0.10600154360143275</v>
      </c>
      <c r="AS10" s="27">
        <v>100</v>
      </c>
      <c r="AT10" s="27">
        <v>13.523980137095997</v>
      </c>
      <c r="AU10" s="27">
        <v>36.833023119415415</v>
      </c>
      <c r="AV10" s="28">
        <v>1.6</v>
      </c>
      <c r="AW10" s="28">
        <v>2</v>
      </c>
      <c r="AX10" s="28">
        <v>6</v>
      </c>
      <c r="AY10" s="29">
        <v>2</v>
      </c>
      <c r="AZ10" s="23">
        <v>0.28946340397834142</v>
      </c>
      <c r="BA10" s="23">
        <v>0.18705664751933312</v>
      </c>
      <c r="BB10" s="23">
        <v>0.40738704466323927</v>
      </c>
      <c r="BC10" s="28">
        <v>15</v>
      </c>
      <c r="BD10" s="29">
        <v>0</v>
      </c>
      <c r="BE10" s="24">
        <v>83.6</v>
      </c>
      <c r="BF10" s="30" t="s">
        <v>64</v>
      </c>
      <c r="BG10" s="31">
        <v>0.5</v>
      </c>
      <c r="BH10" s="4"/>
      <c r="BI10" s="32"/>
      <c r="BJ10" s="4"/>
      <c r="BK10" s="37">
        <v>65</v>
      </c>
      <c r="BL10" s="38">
        <v>69.998999999999995</v>
      </c>
      <c r="BM10" s="39" t="s">
        <v>71</v>
      </c>
      <c r="BN10" s="39" t="s">
        <v>69</v>
      </c>
    </row>
    <row r="11" spans="1:67" s="36" customFormat="1" ht="18" customHeight="1" x14ac:dyDescent="0.25">
      <c r="A11" s="16">
        <v>9</v>
      </c>
      <c r="B11" s="17" t="s">
        <v>571</v>
      </c>
      <c r="C11" s="18" t="s">
        <v>686</v>
      </c>
      <c r="D11" s="18" t="s">
        <v>992</v>
      </c>
      <c r="E11" s="18" t="s">
        <v>795</v>
      </c>
      <c r="F11" s="18" t="s">
        <v>905</v>
      </c>
      <c r="G11" s="18" t="s">
        <v>906</v>
      </c>
      <c r="H11" s="19" t="s">
        <v>704</v>
      </c>
      <c r="I11" s="77">
        <v>289562.21993999998</v>
      </c>
      <c r="J11" s="77">
        <v>185742.2</v>
      </c>
      <c r="K11" s="77">
        <v>243249.5</v>
      </c>
      <c r="L11" s="77">
        <v>127008.376022</v>
      </c>
      <c r="M11" s="77">
        <v>-97929.4</v>
      </c>
      <c r="N11" s="77">
        <v>1665.7126950000093</v>
      </c>
      <c r="O11" s="77">
        <v>99595.112695000003</v>
      </c>
      <c r="P11" s="78">
        <v>1269.9457274940166</v>
      </c>
      <c r="Q11" s="20">
        <v>0</v>
      </c>
      <c r="R11" s="20">
        <v>217577.27986000001</v>
      </c>
      <c r="S11" s="20">
        <v>2641532.1</v>
      </c>
      <c r="T11" s="20">
        <v>2670.4102779999998</v>
      </c>
      <c r="U11" s="20">
        <v>2657529.3463010001</v>
      </c>
      <c r="V11" s="20">
        <v>1681560</v>
      </c>
      <c r="W11" s="20">
        <v>1714305.7</v>
      </c>
      <c r="X11" s="20">
        <v>0</v>
      </c>
      <c r="Y11" s="20">
        <v>1724386.9026899999</v>
      </c>
      <c r="Z11" s="20">
        <v>933142.44360999996</v>
      </c>
      <c r="AA11" s="21">
        <v>11898.578427587227</v>
      </c>
      <c r="AB11" s="22">
        <v>0.84005952175115794</v>
      </c>
      <c r="AC11" s="22">
        <v>0.34395064630889016</v>
      </c>
      <c r="AD11" s="23">
        <v>3.7476580581744419E-2</v>
      </c>
      <c r="AE11" s="23">
        <v>0.10673087841734166</v>
      </c>
      <c r="AF11" s="24">
        <v>-1.7009321970725945E-2</v>
      </c>
      <c r="AG11" s="25">
        <v>7</v>
      </c>
      <c r="AH11" s="25">
        <v>7</v>
      </c>
      <c r="AI11" s="25">
        <v>5</v>
      </c>
      <c r="AJ11" s="25">
        <v>3</v>
      </c>
      <c r="AK11" s="26">
        <v>0</v>
      </c>
      <c r="AL11" s="27">
        <v>0.5408757609567536</v>
      </c>
      <c r="AM11" s="27">
        <v>1.5408757609567536</v>
      </c>
      <c r="AN11" s="27">
        <v>1.5408757609567536</v>
      </c>
      <c r="AO11" s="28">
        <v>9</v>
      </c>
      <c r="AP11" s="28">
        <v>12</v>
      </c>
      <c r="AQ11" s="29">
        <v>0</v>
      </c>
      <c r="AR11" s="27">
        <v>0.31228858447084762</v>
      </c>
      <c r="AS11" s="27">
        <v>100</v>
      </c>
      <c r="AT11" s="27">
        <v>1.3308476883538514</v>
      </c>
      <c r="AU11" s="27">
        <v>108.43360749677282</v>
      </c>
      <c r="AV11" s="28">
        <v>4.8</v>
      </c>
      <c r="AW11" s="28">
        <v>2</v>
      </c>
      <c r="AX11" s="28">
        <v>3.5999999999999996</v>
      </c>
      <c r="AY11" s="29">
        <v>2</v>
      </c>
      <c r="AZ11" s="23">
        <v>0.64886843303919262</v>
      </c>
      <c r="BA11" s="23">
        <v>0</v>
      </c>
      <c r="BB11" s="23">
        <v>1.8479353441677708</v>
      </c>
      <c r="BC11" s="28">
        <v>15</v>
      </c>
      <c r="BD11" s="29">
        <v>0</v>
      </c>
      <c r="BE11" s="24">
        <v>70.400000000000006</v>
      </c>
      <c r="BF11" s="30" t="s">
        <v>68</v>
      </c>
      <c r="BG11" s="31">
        <v>0.3</v>
      </c>
      <c r="BH11" s="4"/>
      <c r="BI11" s="32"/>
      <c r="BJ11" s="4"/>
      <c r="BK11" s="41">
        <v>60</v>
      </c>
      <c r="BL11" s="42">
        <v>64.998999999999995</v>
      </c>
      <c r="BM11" s="43" t="s">
        <v>73</v>
      </c>
      <c r="BN11" s="43" t="s">
        <v>69</v>
      </c>
    </row>
    <row r="12" spans="1:67" s="36" customFormat="1" ht="18" customHeight="1" x14ac:dyDescent="0.25">
      <c r="A12" s="16">
        <v>10</v>
      </c>
      <c r="B12" s="17" t="s">
        <v>660</v>
      </c>
      <c r="C12" s="18" t="s">
        <v>686</v>
      </c>
      <c r="D12" s="18" t="s">
        <v>993</v>
      </c>
      <c r="E12" s="18" t="s">
        <v>795</v>
      </c>
      <c r="F12" s="18" t="s">
        <v>905</v>
      </c>
      <c r="G12" s="18" t="s">
        <v>906</v>
      </c>
      <c r="H12" s="19" t="s">
        <v>709</v>
      </c>
      <c r="I12" s="77">
        <v>1729299.123412</v>
      </c>
      <c r="J12" s="77">
        <v>495695.7</v>
      </c>
      <c r="K12" s="77">
        <v>1030008.7</v>
      </c>
      <c r="L12" s="77">
        <v>1003071.725818</v>
      </c>
      <c r="M12" s="77">
        <v>-167220.29999999999</v>
      </c>
      <c r="N12" s="77">
        <v>655401.32735099993</v>
      </c>
      <c r="O12" s="77">
        <v>822621.62735099997</v>
      </c>
      <c r="P12" s="78">
        <v>5005.3039088850301</v>
      </c>
      <c r="Q12" s="20">
        <v>0</v>
      </c>
      <c r="R12" s="20">
        <v>30169.042495000002</v>
      </c>
      <c r="S12" s="20">
        <v>6494623</v>
      </c>
      <c r="T12" s="20">
        <v>11217.980776</v>
      </c>
      <c r="U12" s="20">
        <v>6509995.9232069999</v>
      </c>
      <c r="V12" s="20">
        <v>2320280</v>
      </c>
      <c r="W12" s="20">
        <v>2688351.3</v>
      </c>
      <c r="X12" s="20">
        <v>0</v>
      </c>
      <c r="Y12" s="20">
        <v>2867018.1924220002</v>
      </c>
      <c r="Z12" s="20">
        <v>3642977.7307850001</v>
      </c>
      <c r="AA12" s="21">
        <v>22165.975303368752</v>
      </c>
      <c r="AB12" s="22">
        <v>0.5956220563899538</v>
      </c>
      <c r="AC12" s="22">
        <v>0.47569655024627744</v>
      </c>
      <c r="AD12" s="23">
        <v>0.12636284831124048</v>
      </c>
      <c r="AE12" s="23">
        <v>0.22581022672728196</v>
      </c>
      <c r="AF12" s="24">
        <v>-3.9193885392562984</v>
      </c>
      <c r="AG12" s="25">
        <v>7</v>
      </c>
      <c r="AH12" s="25">
        <v>7</v>
      </c>
      <c r="AI12" s="25">
        <v>5</v>
      </c>
      <c r="AJ12" s="25">
        <v>3</v>
      </c>
      <c r="AK12" s="26">
        <v>0</v>
      </c>
      <c r="AL12" s="27">
        <v>1.4158386591811869</v>
      </c>
      <c r="AM12" s="27">
        <v>2.4158386591811869</v>
      </c>
      <c r="AN12" s="27">
        <v>2.4158386591811869</v>
      </c>
      <c r="AO12" s="28">
        <v>15</v>
      </c>
      <c r="AP12" s="28">
        <v>20</v>
      </c>
      <c r="AQ12" s="29">
        <v>0</v>
      </c>
      <c r="AR12" s="27">
        <v>0.45432887079816187</v>
      </c>
      <c r="AS12" s="27">
        <v>100</v>
      </c>
      <c r="AT12" s="27">
        <v>57.320318458850707</v>
      </c>
      <c r="AU12" s="27">
        <v>154.15422418192242</v>
      </c>
      <c r="AV12" s="28">
        <v>4.8</v>
      </c>
      <c r="AW12" s="28">
        <v>2</v>
      </c>
      <c r="AX12" s="28">
        <v>6</v>
      </c>
      <c r="AY12" s="29">
        <v>2</v>
      </c>
      <c r="AZ12" s="23">
        <v>0.44040245589119043</v>
      </c>
      <c r="BA12" s="23">
        <v>0</v>
      </c>
      <c r="BB12" s="23">
        <v>0.78699855016797104</v>
      </c>
      <c r="BC12" s="28">
        <v>15</v>
      </c>
      <c r="BD12" s="29">
        <v>0</v>
      </c>
      <c r="BE12" s="24">
        <v>86.8</v>
      </c>
      <c r="BF12" s="30" t="s">
        <v>64</v>
      </c>
      <c r="BG12" s="31">
        <v>0.5</v>
      </c>
      <c r="BH12" s="4"/>
      <c r="BI12" s="32"/>
      <c r="BJ12" s="4"/>
      <c r="BK12" s="37">
        <v>56</v>
      </c>
      <c r="BL12" s="38">
        <v>59.999000000000002</v>
      </c>
      <c r="BM12" s="39" t="s">
        <v>75</v>
      </c>
      <c r="BN12" s="45" t="s">
        <v>76</v>
      </c>
      <c r="BO12" s="40"/>
    </row>
    <row r="13" spans="1:67" s="36" customFormat="1" ht="18" customHeight="1" x14ac:dyDescent="0.25">
      <c r="A13" s="16">
        <v>11</v>
      </c>
      <c r="B13" s="17" t="s">
        <v>594</v>
      </c>
      <c r="C13" s="18" t="s">
        <v>686</v>
      </c>
      <c r="D13" s="18" t="s">
        <v>994</v>
      </c>
      <c r="E13" s="18" t="s">
        <v>795</v>
      </c>
      <c r="F13" s="18" t="s">
        <v>905</v>
      </c>
      <c r="G13" s="18" t="s">
        <v>906</v>
      </c>
      <c r="H13" s="19" t="s">
        <v>704</v>
      </c>
      <c r="I13" s="77">
        <v>304075.92971900001</v>
      </c>
      <c r="J13" s="77">
        <v>266649.3</v>
      </c>
      <c r="K13" s="77">
        <v>84608.5</v>
      </c>
      <c r="L13" s="77">
        <v>33064.828342000001</v>
      </c>
      <c r="M13" s="77">
        <v>0</v>
      </c>
      <c r="N13" s="77">
        <v>27083.366125</v>
      </c>
      <c r="O13" s="77">
        <v>27083.366125</v>
      </c>
      <c r="P13" s="78">
        <v>270.56335222732378</v>
      </c>
      <c r="Q13" s="20">
        <v>0</v>
      </c>
      <c r="R13" s="20">
        <v>12935.489358000001</v>
      </c>
      <c r="S13" s="20">
        <v>2153243.1</v>
      </c>
      <c r="T13" s="20">
        <v>16243.432197</v>
      </c>
      <c r="U13" s="20">
        <v>2206651.7261649999</v>
      </c>
      <c r="V13" s="20">
        <v>69639</v>
      </c>
      <c r="W13" s="20">
        <v>1131029.7</v>
      </c>
      <c r="X13" s="20">
        <v>1035760</v>
      </c>
      <c r="Y13" s="20">
        <v>1131395.007731</v>
      </c>
      <c r="Z13" s="20">
        <v>1075256.7184339999</v>
      </c>
      <c r="AA13" s="21">
        <v>10741.835446219098</v>
      </c>
      <c r="AB13" s="22">
        <v>0.27824793655383268</v>
      </c>
      <c r="AC13" s="22">
        <v>8.906777379593328E-2</v>
      </c>
      <c r="AD13" s="23">
        <v>1.2273511856838832E-2</v>
      </c>
      <c r="AE13" s="23">
        <v>2.5187813905914597E-2</v>
      </c>
      <c r="AF13" s="24">
        <v>100</v>
      </c>
      <c r="AG13" s="25">
        <v>4.2</v>
      </c>
      <c r="AH13" s="25">
        <v>4.2</v>
      </c>
      <c r="AI13" s="25">
        <v>3</v>
      </c>
      <c r="AJ13" s="25">
        <v>1.7999999999999998</v>
      </c>
      <c r="AK13" s="26">
        <v>0</v>
      </c>
      <c r="AL13" s="27">
        <v>0.90379005962442915</v>
      </c>
      <c r="AM13" s="27">
        <v>1.903790059624429</v>
      </c>
      <c r="AN13" s="27">
        <v>1.903790059624429</v>
      </c>
      <c r="AO13" s="28">
        <v>9</v>
      </c>
      <c r="AP13" s="28">
        <v>12</v>
      </c>
      <c r="AQ13" s="29">
        <v>0</v>
      </c>
      <c r="AR13" s="27">
        <v>0.29746815070023536</v>
      </c>
      <c r="AS13" s="27">
        <v>100</v>
      </c>
      <c r="AT13" s="27">
        <v>23.507106789967953</v>
      </c>
      <c r="AU13" s="27">
        <v>18.719930986947439</v>
      </c>
      <c r="AV13" s="28">
        <v>1.6</v>
      </c>
      <c r="AW13" s="28">
        <v>2</v>
      </c>
      <c r="AX13" s="28">
        <v>6</v>
      </c>
      <c r="AY13" s="29">
        <v>2</v>
      </c>
      <c r="AZ13" s="23">
        <v>0.512720242309049</v>
      </c>
      <c r="BA13" s="23">
        <v>0.96326763854912456</v>
      </c>
      <c r="BB13" s="23">
        <v>1.0522091964965907</v>
      </c>
      <c r="BC13" s="28">
        <v>15</v>
      </c>
      <c r="BD13" s="29">
        <v>0</v>
      </c>
      <c r="BE13" s="24">
        <v>60.800000000000004</v>
      </c>
      <c r="BF13" s="30" t="s">
        <v>73</v>
      </c>
      <c r="BG13" s="31">
        <v>0.3</v>
      </c>
      <c r="BH13" s="4"/>
      <c r="BI13" s="32"/>
      <c r="BJ13" s="4"/>
      <c r="BK13" s="41">
        <v>53</v>
      </c>
      <c r="BL13" s="42">
        <v>55.999000000000002</v>
      </c>
      <c r="BM13" s="43" t="s">
        <v>77</v>
      </c>
      <c r="BN13" s="44" t="s">
        <v>76</v>
      </c>
    </row>
    <row r="14" spans="1:67" s="36" customFormat="1" ht="18" customHeight="1" x14ac:dyDescent="0.25">
      <c r="A14" s="16">
        <v>12</v>
      </c>
      <c r="B14" s="17" t="s">
        <v>620</v>
      </c>
      <c r="C14" s="18" t="s">
        <v>686</v>
      </c>
      <c r="D14" s="18" t="s">
        <v>997</v>
      </c>
      <c r="E14" s="18" t="s">
        <v>795</v>
      </c>
      <c r="F14" s="18" t="s">
        <v>905</v>
      </c>
      <c r="G14" s="18" t="s">
        <v>906</v>
      </c>
      <c r="H14" s="19" t="s">
        <v>709</v>
      </c>
      <c r="I14" s="77">
        <v>1129629.2173669999</v>
      </c>
      <c r="J14" s="77">
        <v>419692.2</v>
      </c>
      <c r="K14" s="77">
        <v>1068680.7</v>
      </c>
      <c r="L14" s="77">
        <v>232080.485331</v>
      </c>
      <c r="M14" s="77">
        <v>-406148.8</v>
      </c>
      <c r="N14" s="77">
        <v>-130059.93525499996</v>
      </c>
      <c r="O14" s="77">
        <v>276088.86474500003</v>
      </c>
      <c r="P14" s="78">
        <v>1323.7519588699192</v>
      </c>
      <c r="Q14" s="20">
        <v>0</v>
      </c>
      <c r="R14" s="20">
        <v>152056.29870799999</v>
      </c>
      <c r="S14" s="20">
        <v>11059561</v>
      </c>
      <c r="T14" s="20">
        <v>45218.625955000003</v>
      </c>
      <c r="U14" s="20">
        <v>11445963.998067999</v>
      </c>
      <c r="V14" s="20">
        <v>7439082.1570560001</v>
      </c>
      <c r="W14" s="20">
        <v>8042703</v>
      </c>
      <c r="X14" s="20">
        <v>300000</v>
      </c>
      <c r="Y14" s="20">
        <v>8347305.5311230002</v>
      </c>
      <c r="Z14" s="20">
        <v>3098658.466945</v>
      </c>
      <c r="AA14" s="21">
        <v>14857.010692103944</v>
      </c>
      <c r="AB14" s="22">
        <v>0.94604555509898902</v>
      </c>
      <c r="AC14" s="22">
        <v>0.24440662520089795</v>
      </c>
      <c r="AD14" s="23">
        <v>2.4121067023415585E-2</v>
      </c>
      <c r="AE14" s="23">
        <v>8.909948214370296E-2</v>
      </c>
      <c r="AF14" s="24">
        <v>0.32022730402010291</v>
      </c>
      <c r="AG14" s="25">
        <v>7</v>
      </c>
      <c r="AH14" s="25">
        <v>7</v>
      </c>
      <c r="AI14" s="25">
        <v>3</v>
      </c>
      <c r="AJ14" s="25">
        <v>3</v>
      </c>
      <c r="AK14" s="26">
        <v>0</v>
      </c>
      <c r="AL14" s="27">
        <v>0.37510498647034463</v>
      </c>
      <c r="AM14" s="27">
        <v>1.3751049864703446</v>
      </c>
      <c r="AN14" s="27">
        <v>1.3751049864703446</v>
      </c>
      <c r="AO14" s="28">
        <v>3</v>
      </c>
      <c r="AP14" s="28">
        <v>4</v>
      </c>
      <c r="AQ14" s="29">
        <v>0</v>
      </c>
      <c r="AR14" s="27">
        <v>0.37443897504191442</v>
      </c>
      <c r="AS14" s="27">
        <v>100</v>
      </c>
      <c r="AT14" s="27">
        <v>7.4290195602897962</v>
      </c>
      <c r="AU14" s="27">
        <v>24.981502500566194</v>
      </c>
      <c r="AV14" s="28">
        <v>4.8</v>
      </c>
      <c r="AW14" s="28">
        <v>2</v>
      </c>
      <c r="AX14" s="28">
        <v>6</v>
      </c>
      <c r="AY14" s="29">
        <v>2</v>
      </c>
      <c r="AZ14" s="23">
        <v>0.72927938027168082</v>
      </c>
      <c r="BA14" s="23">
        <v>9.6816090963317156E-2</v>
      </c>
      <c r="BB14" s="23">
        <v>2.6938449719993494</v>
      </c>
      <c r="BC14" s="28">
        <v>15</v>
      </c>
      <c r="BD14" s="29">
        <v>0</v>
      </c>
      <c r="BE14" s="24">
        <v>56.8</v>
      </c>
      <c r="BF14" s="30" t="s">
        <v>75</v>
      </c>
      <c r="BG14" s="31">
        <v>0.2</v>
      </c>
      <c r="BH14" s="4"/>
      <c r="BI14" s="32"/>
      <c r="BJ14" s="4"/>
      <c r="BK14" s="37">
        <v>45</v>
      </c>
      <c r="BL14" s="38">
        <v>52.999000000000002</v>
      </c>
      <c r="BM14" s="39" t="s">
        <v>78</v>
      </c>
      <c r="BN14" s="39" t="s">
        <v>79</v>
      </c>
    </row>
    <row r="15" spans="1:67" s="36" customFormat="1" ht="18" customHeight="1" thickBot="1" x14ac:dyDescent="0.3">
      <c r="A15" s="16">
        <v>13</v>
      </c>
      <c r="B15" s="17" t="s">
        <v>651</v>
      </c>
      <c r="C15" s="18" t="s">
        <v>681</v>
      </c>
      <c r="D15" s="18" t="s">
        <v>969</v>
      </c>
      <c r="E15" s="18" t="s">
        <v>795</v>
      </c>
      <c r="F15" s="18" t="s">
        <v>905</v>
      </c>
      <c r="G15" s="18" t="s">
        <v>906</v>
      </c>
      <c r="H15" s="19" t="s">
        <v>704</v>
      </c>
      <c r="I15" s="77">
        <v>63556.20824</v>
      </c>
      <c r="J15" s="77">
        <v>90732.800000000003</v>
      </c>
      <c r="K15" s="77">
        <v>-5537.8</v>
      </c>
      <c r="L15" s="77">
        <v>-22192.636632999998</v>
      </c>
      <c r="M15" s="77">
        <v>0</v>
      </c>
      <c r="N15" s="77">
        <v>-24354.636374000002</v>
      </c>
      <c r="O15" s="77">
        <v>-24354.636374000002</v>
      </c>
      <c r="P15" s="78">
        <v>-624.47785574358977</v>
      </c>
      <c r="Q15" s="20">
        <v>0</v>
      </c>
      <c r="R15" s="20">
        <v>18865.922196</v>
      </c>
      <c r="S15" s="20">
        <v>343779.8</v>
      </c>
      <c r="T15" s="20">
        <v>465.21992299999999</v>
      </c>
      <c r="U15" s="20">
        <v>354914.23555899999</v>
      </c>
      <c r="V15" s="20">
        <v>0</v>
      </c>
      <c r="W15" s="20">
        <v>9317.4</v>
      </c>
      <c r="X15" s="20">
        <v>0</v>
      </c>
      <c r="Y15" s="20">
        <v>9330.690337</v>
      </c>
      <c r="Z15" s="20">
        <v>345583.54522199999</v>
      </c>
      <c r="AA15" s="21">
        <v>8861.1165441538469</v>
      </c>
      <c r="AB15" s="22">
        <v>-8.7132321976922264E-2</v>
      </c>
      <c r="AC15" s="22">
        <v>-0.38319838531009259</v>
      </c>
      <c r="AD15" s="23">
        <v>-6.862118769522095E-2</v>
      </c>
      <c r="AE15" s="23">
        <v>-7.0473946779945174E-2</v>
      </c>
      <c r="AF15" s="24">
        <v>0</v>
      </c>
      <c r="AG15" s="25">
        <v>1.4000000000000001</v>
      </c>
      <c r="AH15" s="25">
        <v>1.4000000000000001</v>
      </c>
      <c r="AI15" s="25">
        <v>1</v>
      </c>
      <c r="AJ15" s="25">
        <v>0.60000000000000009</v>
      </c>
      <c r="AK15" s="26">
        <v>0</v>
      </c>
      <c r="AL15" s="27">
        <v>35.896537660720803</v>
      </c>
      <c r="AM15" s="27">
        <v>36.896537660720803</v>
      </c>
      <c r="AN15" s="27">
        <v>36.896537660720803</v>
      </c>
      <c r="AO15" s="28">
        <v>15</v>
      </c>
      <c r="AP15" s="28">
        <v>20</v>
      </c>
      <c r="AQ15" s="29">
        <v>0</v>
      </c>
      <c r="AR15" s="27">
        <v>0.19002497213438643</v>
      </c>
      <c r="AS15" s="27">
        <v>100</v>
      </c>
      <c r="AT15" s="27">
        <v>3.3688365498229049</v>
      </c>
      <c r="AU15" s="27">
        <v>136.6154050973436</v>
      </c>
      <c r="AV15" s="28">
        <v>1.6</v>
      </c>
      <c r="AW15" s="28">
        <v>2</v>
      </c>
      <c r="AX15" s="28">
        <v>3.5999999999999996</v>
      </c>
      <c r="AY15" s="29">
        <v>2</v>
      </c>
      <c r="AZ15" s="23">
        <v>2.6289986149199956E-2</v>
      </c>
      <c r="BA15" s="23">
        <v>0</v>
      </c>
      <c r="BB15" s="23">
        <v>2.6999810801194374E-2</v>
      </c>
      <c r="BC15" s="28">
        <v>25</v>
      </c>
      <c r="BD15" s="29">
        <v>0</v>
      </c>
      <c r="BE15" s="24">
        <v>73.599999999999994</v>
      </c>
      <c r="BF15" s="30" t="s">
        <v>68</v>
      </c>
      <c r="BG15" s="31">
        <v>0.3</v>
      </c>
      <c r="BH15" s="4"/>
      <c r="BI15" s="32"/>
      <c r="BJ15" s="4"/>
      <c r="BK15" s="50">
        <v>20</v>
      </c>
      <c r="BL15" s="51">
        <v>44.999000000000002</v>
      </c>
      <c r="BM15" s="52" t="s">
        <v>80</v>
      </c>
      <c r="BN15" s="52" t="s">
        <v>81</v>
      </c>
      <c r="BO15" s="40"/>
    </row>
    <row r="16" spans="1:67" ht="18" customHeight="1" x14ac:dyDescent="0.25">
      <c r="A16" s="16">
        <v>14</v>
      </c>
      <c r="B16" s="17" t="s">
        <v>653</v>
      </c>
      <c r="C16" s="18" t="s">
        <v>681</v>
      </c>
      <c r="D16" s="18" t="s">
        <v>970</v>
      </c>
      <c r="E16" s="18" t="s">
        <v>795</v>
      </c>
      <c r="F16" s="18" t="s">
        <v>905</v>
      </c>
      <c r="G16" s="18" t="s">
        <v>906</v>
      </c>
      <c r="H16" s="19" t="s">
        <v>704</v>
      </c>
      <c r="I16" s="77">
        <v>80744.592875999995</v>
      </c>
      <c r="J16" s="77">
        <v>76393.600000000006</v>
      </c>
      <c r="K16" s="77">
        <v>84481.8</v>
      </c>
      <c r="L16" s="77">
        <v>53585.830394999997</v>
      </c>
      <c r="M16" s="77">
        <v>0</v>
      </c>
      <c r="N16" s="77">
        <v>55054.366968000002</v>
      </c>
      <c r="O16" s="77">
        <v>55054.366968000002</v>
      </c>
      <c r="P16" s="78">
        <v>568.02457484875879</v>
      </c>
      <c r="Q16" s="20">
        <v>0</v>
      </c>
      <c r="R16" s="20">
        <v>871.78203399999995</v>
      </c>
      <c r="S16" s="20">
        <v>1034706.7</v>
      </c>
      <c r="T16" s="20">
        <v>6479.6637710000005</v>
      </c>
      <c r="U16" s="20">
        <v>1081189.939951</v>
      </c>
      <c r="V16" s="20">
        <v>0</v>
      </c>
      <c r="W16" s="20">
        <v>16926.7</v>
      </c>
      <c r="X16" s="20">
        <v>0</v>
      </c>
      <c r="Y16" s="20">
        <v>32037.629095</v>
      </c>
      <c r="Z16" s="20">
        <v>1049152.3108560001</v>
      </c>
      <c r="AA16" s="21">
        <v>10824.650761527439</v>
      </c>
      <c r="AB16" s="22">
        <v>1.0462843020304686</v>
      </c>
      <c r="AC16" s="22">
        <v>0.68183348267725319</v>
      </c>
      <c r="AD16" s="23">
        <v>5.0920162067448656E-2</v>
      </c>
      <c r="AE16" s="23">
        <v>5.2475094796370719E-2</v>
      </c>
      <c r="AF16" s="24">
        <v>100</v>
      </c>
      <c r="AG16" s="25">
        <v>7</v>
      </c>
      <c r="AH16" s="25">
        <v>7</v>
      </c>
      <c r="AI16" s="25">
        <v>5</v>
      </c>
      <c r="AJ16" s="25">
        <v>3</v>
      </c>
      <c r="AK16" s="26">
        <v>0</v>
      </c>
      <c r="AL16" s="27">
        <v>60.128672452397687</v>
      </c>
      <c r="AM16" s="27">
        <v>61.128672452397687</v>
      </c>
      <c r="AN16" s="27">
        <v>61.128672452397687</v>
      </c>
      <c r="AO16" s="28">
        <v>15</v>
      </c>
      <c r="AP16" s="28">
        <v>20</v>
      </c>
      <c r="AQ16" s="29">
        <v>0</v>
      </c>
      <c r="AR16" s="27">
        <v>7.9334033755821487E-2</v>
      </c>
      <c r="AS16" s="27">
        <v>100</v>
      </c>
      <c r="AT16" s="27">
        <v>92.620161607964491</v>
      </c>
      <c r="AU16" s="27">
        <v>12.461231898694454</v>
      </c>
      <c r="AV16" s="28">
        <v>1.6</v>
      </c>
      <c r="AW16" s="28">
        <v>2</v>
      </c>
      <c r="AX16" s="28">
        <v>6</v>
      </c>
      <c r="AY16" s="29">
        <v>2</v>
      </c>
      <c r="AZ16" s="23">
        <v>2.963182315260162E-2</v>
      </c>
      <c r="BA16" s="23">
        <v>0</v>
      </c>
      <c r="BB16" s="23">
        <v>3.0536680674001091E-2</v>
      </c>
      <c r="BC16" s="28">
        <v>25</v>
      </c>
      <c r="BD16" s="29">
        <v>0</v>
      </c>
      <c r="BE16" s="24">
        <v>93.6</v>
      </c>
      <c r="BF16" s="30" t="s">
        <v>61</v>
      </c>
      <c r="BG16" s="31">
        <v>0.5</v>
      </c>
      <c r="BI16" s="32"/>
    </row>
    <row r="17" spans="1:65" ht="18" customHeight="1" x14ac:dyDescent="0.25">
      <c r="A17" s="16">
        <v>15</v>
      </c>
      <c r="B17" s="17" t="s">
        <v>92</v>
      </c>
      <c r="C17" s="18" t="s">
        <v>681</v>
      </c>
      <c r="D17" s="18" t="s">
        <v>973</v>
      </c>
      <c r="E17" s="18" t="s">
        <v>795</v>
      </c>
      <c r="F17" s="18" t="s">
        <v>905</v>
      </c>
      <c r="G17" s="18" t="s">
        <v>906</v>
      </c>
      <c r="H17" s="19" t="s">
        <v>704</v>
      </c>
      <c r="I17" s="77">
        <v>397512.18054199999</v>
      </c>
      <c r="J17" s="77">
        <v>272067.20000000001</v>
      </c>
      <c r="K17" s="77">
        <v>248178.5</v>
      </c>
      <c r="L17" s="77">
        <v>133293.47730100001</v>
      </c>
      <c r="M17" s="77">
        <v>-41733</v>
      </c>
      <c r="N17" s="77">
        <v>77105.250128999993</v>
      </c>
      <c r="O17" s="77">
        <v>118838.25012899999</v>
      </c>
      <c r="P17" s="78">
        <v>1645.9558374709636</v>
      </c>
      <c r="Q17" s="20">
        <v>0</v>
      </c>
      <c r="R17" s="20">
        <v>15864.244416</v>
      </c>
      <c r="S17" s="20">
        <v>2261981.2000000002</v>
      </c>
      <c r="T17" s="20">
        <v>14277.297589</v>
      </c>
      <c r="U17" s="20">
        <v>2437442.277702</v>
      </c>
      <c r="V17" s="20">
        <v>200000</v>
      </c>
      <c r="W17" s="20">
        <v>335051.2</v>
      </c>
      <c r="X17" s="20">
        <v>306430.04926699999</v>
      </c>
      <c r="Y17" s="20">
        <v>650705.47305899998</v>
      </c>
      <c r="Z17" s="20">
        <v>1786736.804643</v>
      </c>
      <c r="AA17" s="21">
        <v>24746.997456071593</v>
      </c>
      <c r="AB17" s="22">
        <v>0.62432929642964285</v>
      </c>
      <c r="AC17" s="22">
        <v>0.29895499042813328</v>
      </c>
      <c r="AD17" s="23">
        <v>4.8755308470746515E-2</v>
      </c>
      <c r="AE17" s="23">
        <v>6.6511334976806807E-2</v>
      </c>
      <c r="AF17" s="24">
        <v>-1.8475846483358491</v>
      </c>
      <c r="AG17" s="25">
        <v>7</v>
      </c>
      <c r="AH17" s="25">
        <v>7</v>
      </c>
      <c r="AI17" s="25">
        <v>5</v>
      </c>
      <c r="AJ17" s="25">
        <v>3</v>
      </c>
      <c r="AK17" s="26">
        <v>0</v>
      </c>
      <c r="AL17" s="27">
        <v>5.7511508688821298</v>
      </c>
      <c r="AM17" s="27">
        <v>6.7511508688821298</v>
      </c>
      <c r="AN17" s="27">
        <v>6.7511508688821298</v>
      </c>
      <c r="AO17" s="28">
        <v>15</v>
      </c>
      <c r="AP17" s="28">
        <v>20</v>
      </c>
      <c r="AQ17" s="29">
        <v>0</v>
      </c>
      <c r="AR17" s="27">
        <v>0.206293005216588</v>
      </c>
      <c r="AS17" s="27">
        <v>100</v>
      </c>
      <c r="AT17" s="27">
        <v>25.057113980233826</v>
      </c>
      <c r="AU17" s="27">
        <v>27.842256425912478</v>
      </c>
      <c r="AV17" s="28">
        <v>1.6</v>
      </c>
      <c r="AW17" s="28">
        <v>2</v>
      </c>
      <c r="AX17" s="28">
        <v>6</v>
      </c>
      <c r="AY17" s="29">
        <v>2</v>
      </c>
      <c r="AZ17" s="23">
        <v>0.26696241343301863</v>
      </c>
      <c r="BA17" s="23">
        <v>0.17150262336943714</v>
      </c>
      <c r="BB17" s="23">
        <v>0.36418652784678857</v>
      </c>
      <c r="BC17" s="28">
        <v>15</v>
      </c>
      <c r="BD17" s="29">
        <v>0</v>
      </c>
      <c r="BE17" s="24">
        <v>83.6</v>
      </c>
      <c r="BF17" s="30" t="s">
        <v>64</v>
      </c>
      <c r="BG17" s="31">
        <v>0.5</v>
      </c>
      <c r="BI17" s="32"/>
    </row>
    <row r="18" spans="1:65" ht="18" customHeight="1" x14ac:dyDescent="0.25">
      <c r="A18" s="16">
        <v>16</v>
      </c>
      <c r="B18" s="17" t="s">
        <v>931</v>
      </c>
      <c r="C18" s="18" t="s">
        <v>681</v>
      </c>
      <c r="D18" s="18" t="s">
        <v>977</v>
      </c>
      <c r="E18" s="18" t="s">
        <v>795</v>
      </c>
      <c r="F18" s="18" t="s">
        <v>905</v>
      </c>
      <c r="G18" s="18" t="s">
        <v>906</v>
      </c>
      <c r="H18" s="19" t="s">
        <v>704</v>
      </c>
      <c r="I18" s="77" t="e">
        <v>#N/A</v>
      </c>
      <c r="J18" s="77">
        <v>90422.5</v>
      </c>
      <c r="K18" s="77">
        <v>86993</v>
      </c>
      <c r="L18" s="77" t="e">
        <v>#N/A</v>
      </c>
      <c r="M18" s="77">
        <v>-36042.1</v>
      </c>
      <c r="N18" s="77" t="e">
        <v>#N/A</v>
      </c>
      <c r="O18" s="77" t="e">
        <v>#N/A</v>
      </c>
      <c r="P18" s="78" t="e">
        <v>#N/A</v>
      </c>
      <c r="Q18" s="20">
        <v>0</v>
      </c>
      <c r="R18" s="20" t="e">
        <v>#N/A</v>
      </c>
      <c r="S18" s="20">
        <v>1250242.6000000001</v>
      </c>
      <c r="T18" s="20" t="e">
        <v>#N/A</v>
      </c>
      <c r="U18" s="20" t="e">
        <v>#N/A</v>
      </c>
      <c r="V18" s="20" t="e">
        <v>#N/A</v>
      </c>
      <c r="W18" s="20">
        <v>538328.69999999995</v>
      </c>
      <c r="X18" s="20" t="e">
        <v>#N/A</v>
      </c>
      <c r="Y18" s="20" t="e">
        <v>#N/A</v>
      </c>
      <c r="Z18" s="20" t="e">
        <v>#N/A</v>
      </c>
      <c r="AA18" s="21" t="e">
        <v>#N/A</v>
      </c>
      <c r="AB18" s="22" t="e">
        <v>#N/A</v>
      </c>
      <c r="AC18" s="22" t="e">
        <v>#N/A</v>
      </c>
      <c r="AD18" s="23" t="e">
        <v>#N/A</v>
      </c>
      <c r="AE18" s="23" t="e">
        <v>#N/A</v>
      </c>
      <c r="AF18" s="24" t="e">
        <v>#N/A</v>
      </c>
      <c r="AG18" s="25" t="e">
        <v>#N/A</v>
      </c>
      <c r="AH18" s="25" t="e">
        <v>#N/A</v>
      </c>
      <c r="AI18" s="25" t="e">
        <v>#N/A</v>
      </c>
      <c r="AJ18" s="25" t="e">
        <v>#N/A</v>
      </c>
      <c r="AK18" s="26" t="e">
        <v>#N/A</v>
      </c>
      <c r="AL18" s="27">
        <v>1.3224520632097085</v>
      </c>
      <c r="AM18" s="27">
        <v>2.3224520632097083</v>
      </c>
      <c r="AN18" s="27">
        <v>2.3224520632097083</v>
      </c>
      <c r="AO18" s="28">
        <v>15</v>
      </c>
      <c r="AP18" s="28">
        <v>20</v>
      </c>
      <c r="AQ18" s="29">
        <v>0</v>
      </c>
      <c r="AR18" s="27" t="e">
        <v>#N/A</v>
      </c>
      <c r="AS18" s="27">
        <v>100</v>
      </c>
      <c r="AT18" s="27" t="e">
        <v>#N/A</v>
      </c>
      <c r="AU18" s="27" t="e">
        <v>#N/A</v>
      </c>
      <c r="AV18" s="28" t="e">
        <v>#N/A</v>
      </c>
      <c r="AW18" s="28">
        <v>2</v>
      </c>
      <c r="AX18" s="28" t="e">
        <v>#N/A</v>
      </c>
      <c r="AY18" s="29" t="e">
        <v>#N/A</v>
      </c>
      <c r="AZ18" s="23" t="e">
        <v>#N/A</v>
      </c>
      <c r="BA18" s="23" t="e">
        <v>#N/A</v>
      </c>
      <c r="BB18" s="23" t="e">
        <v>#N/A</v>
      </c>
      <c r="BC18" s="28" t="e">
        <v>#N/A</v>
      </c>
      <c r="BD18" s="29" t="e">
        <v>#N/A</v>
      </c>
      <c r="BE18" s="24" t="e">
        <v>#N/A</v>
      </c>
      <c r="BF18" s="30" t="e">
        <v>#N/A</v>
      </c>
      <c r="BG18" s="31" t="e">
        <v>#N/A</v>
      </c>
      <c r="BI18" s="32"/>
    </row>
    <row r="19" spans="1:65" ht="18" customHeight="1" thickBot="1" x14ac:dyDescent="0.3">
      <c r="A19" s="16">
        <v>17</v>
      </c>
      <c r="B19" s="17" t="s">
        <v>223</v>
      </c>
      <c r="C19" s="18" t="s">
        <v>681</v>
      </c>
      <c r="D19" s="18" t="s">
        <v>980</v>
      </c>
      <c r="E19" s="18" t="s">
        <v>795</v>
      </c>
      <c r="F19" s="18" t="s">
        <v>905</v>
      </c>
      <c r="G19" s="18" t="s">
        <v>906</v>
      </c>
      <c r="H19" s="19" t="s">
        <v>704</v>
      </c>
      <c r="I19" s="77">
        <v>17388.652764999999</v>
      </c>
      <c r="J19" s="77">
        <v>5942</v>
      </c>
      <c r="K19" s="77">
        <v>5692.8</v>
      </c>
      <c r="L19" s="77">
        <v>6032.7485029999998</v>
      </c>
      <c r="M19" s="77">
        <v>0</v>
      </c>
      <c r="N19" s="77">
        <v>6012.0611470000003</v>
      </c>
      <c r="O19" s="77">
        <v>6012.0611470000003</v>
      </c>
      <c r="P19" s="78">
        <v>182.18378153562517</v>
      </c>
      <c r="Q19" s="20">
        <v>0</v>
      </c>
      <c r="R19" s="20">
        <v>7221.6792759999998</v>
      </c>
      <c r="S19" s="20">
        <v>198075.8</v>
      </c>
      <c r="T19" s="20">
        <v>1935.9027450000001</v>
      </c>
      <c r="U19" s="20">
        <v>383910.57144099998</v>
      </c>
      <c r="V19" s="20">
        <v>0</v>
      </c>
      <c r="W19" s="20">
        <v>960</v>
      </c>
      <c r="X19" s="20">
        <v>0</v>
      </c>
      <c r="Y19" s="20">
        <v>959.980459</v>
      </c>
      <c r="Z19" s="20">
        <v>382950.59098199999</v>
      </c>
      <c r="AA19" s="21">
        <v>11604.570396163876</v>
      </c>
      <c r="AB19" s="22">
        <v>0.32738591522504307</v>
      </c>
      <c r="AC19" s="22">
        <v>0.34574623050160153</v>
      </c>
      <c r="AD19" s="23">
        <v>1.5660056258502753E-2</v>
      </c>
      <c r="AE19" s="23">
        <v>1.5699312884158958E-2</v>
      </c>
      <c r="AF19" s="24">
        <v>100</v>
      </c>
      <c r="AG19" s="25">
        <v>4.2</v>
      </c>
      <c r="AH19" s="25">
        <v>7</v>
      </c>
      <c r="AI19" s="25">
        <v>3</v>
      </c>
      <c r="AJ19" s="25">
        <v>1.7999999999999998</v>
      </c>
      <c r="AK19" s="26">
        <v>0</v>
      </c>
      <c r="AL19" s="27">
        <v>205.32895833333333</v>
      </c>
      <c r="AM19" s="27">
        <v>206.32895833333333</v>
      </c>
      <c r="AN19" s="27">
        <v>206.32895833333333</v>
      </c>
      <c r="AO19" s="28">
        <v>15</v>
      </c>
      <c r="AP19" s="28">
        <v>20</v>
      </c>
      <c r="AQ19" s="29">
        <v>0</v>
      </c>
      <c r="AR19" s="27">
        <v>8.8215418373362262E-2</v>
      </c>
      <c r="AS19" s="27">
        <v>100</v>
      </c>
      <c r="AT19" s="27">
        <v>2.4078406282577758</v>
      </c>
      <c r="AU19" s="27">
        <v>8.9821933513504053</v>
      </c>
      <c r="AV19" s="28">
        <v>1.6</v>
      </c>
      <c r="AW19" s="28">
        <v>2</v>
      </c>
      <c r="AX19" s="28">
        <v>3.5999999999999996</v>
      </c>
      <c r="AY19" s="29">
        <v>2</v>
      </c>
      <c r="AZ19" s="23">
        <v>2.5005314529285669E-3</v>
      </c>
      <c r="BA19" s="23">
        <v>0</v>
      </c>
      <c r="BB19" s="23">
        <v>2.5067997846362441E-3</v>
      </c>
      <c r="BC19" s="28">
        <v>25</v>
      </c>
      <c r="BD19" s="29">
        <v>0</v>
      </c>
      <c r="BE19" s="24">
        <v>85.2</v>
      </c>
      <c r="BF19" s="30" t="s">
        <v>64</v>
      </c>
      <c r="BG19" s="31">
        <v>0.5</v>
      </c>
      <c r="BI19" s="32"/>
    </row>
    <row r="20" spans="1:65" ht="18" customHeight="1" thickBot="1" x14ac:dyDescent="0.3">
      <c r="A20" s="16">
        <v>18</v>
      </c>
      <c r="B20" s="17" t="s">
        <v>277</v>
      </c>
      <c r="C20" s="18" t="s">
        <v>681</v>
      </c>
      <c r="D20" s="18" t="s">
        <v>983</v>
      </c>
      <c r="E20" s="18" t="s">
        <v>795</v>
      </c>
      <c r="F20" s="18" t="s">
        <v>905</v>
      </c>
      <c r="G20" s="18" t="s">
        <v>906</v>
      </c>
      <c r="H20" s="19" t="s">
        <v>704</v>
      </c>
      <c r="I20" s="77">
        <v>31985.765039000002</v>
      </c>
      <c r="J20" s="77">
        <v>11129.5</v>
      </c>
      <c r="K20" s="77">
        <v>14240.1</v>
      </c>
      <c r="L20" s="77">
        <v>4354.2756609999997</v>
      </c>
      <c r="M20" s="77">
        <v>0</v>
      </c>
      <c r="N20" s="77">
        <v>2753.4826619999999</v>
      </c>
      <c r="O20" s="77">
        <v>2753.4826619999999</v>
      </c>
      <c r="P20" s="78">
        <v>80.984784176470583</v>
      </c>
      <c r="Q20" s="20">
        <v>0</v>
      </c>
      <c r="R20" s="20">
        <v>14034.630278000001</v>
      </c>
      <c r="S20" s="20">
        <v>301117.2</v>
      </c>
      <c r="T20" s="20">
        <v>929.71911799999998</v>
      </c>
      <c r="U20" s="20">
        <v>349078.23253199999</v>
      </c>
      <c r="V20" s="20">
        <v>0</v>
      </c>
      <c r="W20" s="20">
        <v>3897.8</v>
      </c>
      <c r="X20" s="20">
        <v>0</v>
      </c>
      <c r="Y20" s="20">
        <v>3897.8333269999998</v>
      </c>
      <c r="Z20" s="20">
        <v>345180.39920500002</v>
      </c>
      <c r="AA20" s="21">
        <v>10152.3646825</v>
      </c>
      <c r="AB20" s="22">
        <v>0.44520116941511806</v>
      </c>
      <c r="AC20" s="22">
        <v>8.6084627291005841E-2</v>
      </c>
      <c r="AD20" s="23">
        <v>7.8878669747692969E-3</v>
      </c>
      <c r="AE20" s="23">
        <v>7.9769380542512418E-3</v>
      </c>
      <c r="AF20" s="24">
        <v>100</v>
      </c>
      <c r="AG20" s="25">
        <v>4.2</v>
      </c>
      <c r="AH20" s="25">
        <v>4.2</v>
      </c>
      <c r="AI20" s="25">
        <v>1</v>
      </c>
      <c r="AJ20" s="25">
        <v>0.60000000000000009</v>
      </c>
      <c r="AK20" s="26">
        <v>0</v>
      </c>
      <c r="AL20" s="27">
        <v>76.253117143003749</v>
      </c>
      <c r="AM20" s="27">
        <v>77.253117143003749</v>
      </c>
      <c r="AN20" s="27">
        <v>77.253117143003749</v>
      </c>
      <c r="AO20" s="28">
        <v>15</v>
      </c>
      <c r="AP20" s="28">
        <v>20</v>
      </c>
      <c r="AQ20" s="29">
        <v>0</v>
      </c>
      <c r="AR20" s="27">
        <v>0.10761667993071784</v>
      </c>
      <c r="AS20" s="27">
        <v>100</v>
      </c>
      <c r="AT20" s="27">
        <v>2.2790600397318141</v>
      </c>
      <c r="AU20" s="27">
        <v>34.403686468024212</v>
      </c>
      <c r="AV20" s="28">
        <v>1.6</v>
      </c>
      <c r="AW20" s="28">
        <v>2</v>
      </c>
      <c r="AX20" s="28">
        <v>3.5999999999999996</v>
      </c>
      <c r="AY20" s="29">
        <v>2</v>
      </c>
      <c r="AZ20" s="23">
        <v>1.1166073858938442E-2</v>
      </c>
      <c r="BA20" s="23">
        <v>0</v>
      </c>
      <c r="BB20" s="23">
        <v>1.1292162984854496E-2</v>
      </c>
      <c r="BC20" s="28">
        <v>25</v>
      </c>
      <c r="BD20" s="29">
        <v>0</v>
      </c>
      <c r="BE20" s="24">
        <v>79.2</v>
      </c>
      <c r="BF20" s="30" t="s">
        <v>66</v>
      </c>
      <c r="BG20" s="31">
        <v>0.5</v>
      </c>
      <c r="BI20" s="32"/>
      <c r="BK20" s="183" t="s">
        <v>53</v>
      </c>
      <c r="BL20" s="185"/>
      <c r="BM20" s="53" t="s">
        <v>82</v>
      </c>
    </row>
    <row r="21" spans="1:65" ht="18" customHeight="1" x14ac:dyDescent="0.25">
      <c r="A21" s="16">
        <v>19</v>
      </c>
      <c r="B21" s="17" t="s">
        <v>658</v>
      </c>
      <c r="C21" s="18" t="s">
        <v>681</v>
      </c>
      <c r="D21" s="18" t="s">
        <v>984</v>
      </c>
      <c r="E21" s="18" t="s">
        <v>795</v>
      </c>
      <c r="F21" s="18" t="s">
        <v>905</v>
      </c>
      <c r="G21" s="18" t="s">
        <v>906</v>
      </c>
      <c r="H21" s="19" t="s">
        <v>704</v>
      </c>
      <c r="I21" s="77">
        <v>794974.15792100003</v>
      </c>
      <c r="J21" s="77">
        <v>430917</v>
      </c>
      <c r="K21" s="77">
        <v>464000.6</v>
      </c>
      <c r="L21" s="77">
        <v>210509.284357</v>
      </c>
      <c r="M21" s="77">
        <v>-157225.5</v>
      </c>
      <c r="N21" s="77">
        <v>14279.523489000014</v>
      </c>
      <c r="O21" s="77">
        <v>171505.02348900001</v>
      </c>
      <c r="P21" s="78">
        <v>1404.4365275314274</v>
      </c>
      <c r="Q21" s="20">
        <v>0</v>
      </c>
      <c r="R21" s="20">
        <v>50481.223311000002</v>
      </c>
      <c r="S21" s="20">
        <v>4369879.4000000004</v>
      </c>
      <c r="T21" s="20">
        <v>23875.201002999998</v>
      </c>
      <c r="U21" s="20">
        <v>4578649.4882089999</v>
      </c>
      <c r="V21" s="20">
        <v>997300</v>
      </c>
      <c r="W21" s="20">
        <v>2267458.6</v>
      </c>
      <c r="X21" s="20">
        <v>698748.40952900006</v>
      </c>
      <c r="Y21" s="20">
        <v>2967580.4313190002</v>
      </c>
      <c r="Z21" s="20">
        <v>1611069.0568909999</v>
      </c>
      <c r="AA21" s="21">
        <v>13192.874388419586</v>
      </c>
      <c r="AB21" s="22">
        <v>0.5836675260154931</v>
      </c>
      <c r="AC21" s="22">
        <v>0.21573660197649241</v>
      </c>
      <c r="AD21" s="23">
        <v>3.7457556847420199E-2</v>
      </c>
      <c r="AE21" s="23">
        <v>0.10645417262247346</v>
      </c>
      <c r="AF21" s="24">
        <v>-9.082193085091167E-2</v>
      </c>
      <c r="AG21" s="25">
        <v>7</v>
      </c>
      <c r="AH21" s="25">
        <v>7</v>
      </c>
      <c r="AI21" s="25">
        <v>5</v>
      </c>
      <c r="AJ21" s="25">
        <v>3</v>
      </c>
      <c r="AK21" s="26">
        <v>0</v>
      </c>
      <c r="AL21" s="27">
        <v>0.92721463580415542</v>
      </c>
      <c r="AM21" s="27">
        <v>1.9272146358041555</v>
      </c>
      <c r="AN21" s="27">
        <v>1.9272146358041555</v>
      </c>
      <c r="AO21" s="28">
        <v>9</v>
      </c>
      <c r="AP21" s="28">
        <v>12</v>
      </c>
      <c r="AQ21" s="29">
        <v>0</v>
      </c>
      <c r="AR21" s="27">
        <v>0.37812323675688519</v>
      </c>
      <c r="AS21" s="27">
        <v>100</v>
      </c>
      <c r="AT21" s="27">
        <v>15.747917854989321</v>
      </c>
      <c r="AU21" s="27">
        <v>33.297066601496212</v>
      </c>
      <c r="AV21" s="28">
        <v>4.8</v>
      </c>
      <c r="AW21" s="28">
        <v>2</v>
      </c>
      <c r="AX21" s="28">
        <v>6</v>
      </c>
      <c r="AY21" s="29">
        <v>2</v>
      </c>
      <c r="AZ21" s="23">
        <v>0.64813444203605308</v>
      </c>
      <c r="BA21" s="23">
        <v>0.43371723051861411</v>
      </c>
      <c r="BB21" s="23">
        <v>1.8419945554945742</v>
      </c>
      <c r="BC21" s="28">
        <v>15</v>
      </c>
      <c r="BD21" s="29">
        <v>0</v>
      </c>
      <c r="BE21" s="24">
        <v>72.8</v>
      </c>
      <c r="BF21" s="30" t="s">
        <v>68</v>
      </c>
      <c r="BG21" s="31">
        <v>0.3</v>
      </c>
      <c r="BI21" s="32"/>
      <c r="BK21" s="54">
        <v>75</v>
      </c>
      <c r="BL21" s="55">
        <v>100</v>
      </c>
      <c r="BM21" s="56">
        <v>0.5</v>
      </c>
    </row>
    <row r="22" spans="1:65" ht="18" customHeight="1" x14ac:dyDescent="0.25">
      <c r="A22" s="16">
        <v>20</v>
      </c>
      <c r="B22" s="17" t="s">
        <v>412</v>
      </c>
      <c r="C22" s="18" t="s">
        <v>681</v>
      </c>
      <c r="D22" s="18" t="s">
        <v>987</v>
      </c>
      <c r="E22" s="18" t="s">
        <v>795</v>
      </c>
      <c r="F22" s="18" t="s">
        <v>905</v>
      </c>
      <c r="G22" s="18" t="s">
        <v>906</v>
      </c>
      <c r="H22" s="19" t="s">
        <v>704</v>
      </c>
      <c r="I22" s="77">
        <v>88323.802635999993</v>
      </c>
      <c r="J22" s="77">
        <v>86665.2</v>
      </c>
      <c r="K22" s="77">
        <v>33670.800000000003</v>
      </c>
      <c r="L22" s="77">
        <v>6747.2694250000004</v>
      </c>
      <c r="M22" s="77">
        <v>-2346.1</v>
      </c>
      <c r="N22" s="77">
        <v>4318.513003</v>
      </c>
      <c r="O22" s="77">
        <v>6664.6130030000004</v>
      </c>
      <c r="P22" s="78">
        <v>111.37146089740698</v>
      </c>
      <c r="Q22" s="20">
        <v>0</v>
      </c>
      <c r="R22" s="20">
        <v>62744.587592000003</v>
      </c>
      <c r="S22" s="20">
        <v>818181.2</v>
      </c>
      <c r="T22" s="20">
        <v>18796.906249</v>
      </c>
      <c r="U22" s="20">
        <v>857922.85097899998</v>
      </c>
      <c r="V22" s="20">
        <v>45713.1</v>
      </c>
      <c r="W22" s="20">
        <v>238513</v>
      </c>
      <c r="X22" s="20">
        <v>0</v>
      </c>
      <c r="Y22" s="20">
        <v>238613.520877</v>
      </c>
      <c r="Z22" s="20">
        <v>619309.33010200004</v>
      </c>
      <c r="AA22" s="21">
        <v>10349.195791234482</v>
      </c>
      <c r="AB22" s="22">
        <v>0.38121999953697744</v>
      </c>
      <c r="AC22" s="22">
        <v>7.5456590455759698E-2</v>
      </c>
      <c r="AD22" s="23">
        <v>7.7683127281139817E-3</v>
      </c>
      <c r="AE22" s="23">
        <v>1.0761363795217393E-2</v>
      </c>
      <c r="AF22" s="24">
        <v>-1.8407199194407742</v>
      </c>
      <c r="AG22" s="25">
        <v>4.2</v>
      </c>
      <c r="AH22" s="25">
        <v>4.2</v>
      </c>
      <c r="AI22" s="25">
        <v>1</v>
      </c>
      <c r="AJ22" s="25">
        <v>1.7999999999999998</v>
      </c>
      <c r="AK22" s="26">
        <v>0</v>
      </c>
      <c r="AL22" s="27">
        <v>2.4303421616431806</v>
      </c>
      <c r="AM22" s="27">
        <v>3.4303421616431806</v>
      </c>
      <c r="AN22" s="27">
        <v>3.4303421616431806</v>
      </c>
      <c r="AO22" s="28">
        <v>15</v>
      </c>
      <c r="AP22" s="28">
        <v>20</v>
      </c>
      <c r="AQ22" s="29">
        <v>0</v>
      </c>
      <c r="AR22" s="27">
        <v>0.1523695842483683</v>
      </c>
      <c r="AS22" s="27">
        <v>100</v>
      </c>
      <c r="AT22" s="27">
        <v>1.4076720562788649</v>
      </c>
      <c r="AU22" s="27">
        <v>4.6988478564497198</v>
      </c>
      <c r="AV22" s="28">
        <v>1.6</v>
      </c>
      <c r="AW22" s="28">
        <v>2</v>
      </c>
      <c r="AX22" s="28">
        <v>3.5999999999999996</v>
      </c>
      <c r="AY22" s="29">
        <v>2</v>
      </c>
      <c r="AZ22" s="23">
        <v>0.27812934531900085</v>
      </c>
      <c r="BA22" s="23">
        <v>0</v>
      </c>
      <c r="BB22" s="23">
        <v>0.38528972401836808</v>
      </c>
      <c r="BC22" s="28">
        <v>15</v>
      </c>
      <c r="BD22" s="29">
        <v>0</v>
      </c>
      <c r="BE22" s="24">
        <v>70.400000000000006</v>
      </c>
      <c r="BF22" s="30" t="s">
        <v>68</v>
      </c>
      <c r="BG22" s="31">
        <v>0.3</v>
      </c>
      <c r="BI22" s="32"/>
      <c r="BK22" s="54">
        <v>60</v>
      </c>
      <c r="BL22" s="55">
        <v>74.998999999999995</v>
      </c>
      <c r="BM22" s="56">
        <v>0.3</v>
      </c>
    </row>
    <row r="23" spans="1:65" ht="18" customHeight="1" x14ac:dyDescent="0.25">
      <c r="A23" s="16">
        <v>21</v>
      </c>
      <c r="B23" s="17" t="s">
        <v>481</v>
      </c>
      <c r="C23" s="18" t="s">
        <v>681</v>
      </c>
      <c r="D23" s="18" t="s">
        <v>989</v>
      </c>
      <c r="E23" s="18" t="s">
        <v>795</v>
      </c>
      <c r="F23" s="18" t="s">
        <v>905</v>
      </c>
      <c r="G23" s="18" t="s">
        <v>906</v>
      </c>
      <c r="H23" s="19" t="s">
        <v>704</v>
      </c>
      <c r="I23" s="77">
        <v>1051393.2780470001</v>
      </c>
      <c r="J23" s="77">
        <v>517242.6</v>
      </c>
      <c r="K23" s="77">
        <v>665312.1</v>
      </c>
      <c r="L23" s="77">
        <v>379965.09259000001</v>
      </c>
      <c r="M23" s="77">
        <v>-223338.7</v>
      </c>
      <c r="N23" s="77">
        <v>83099.239059999993</v>
      </c>
      <c r="O23" s="77">
        <v>306437.93906</v>
      </c>
      <c r="P23" s="78">
        <v>1478.4609389261791</v>
      </c>
      <c r="Q23" s="20">
        <v>0</v>
      </c>
      <c r="R23" s="20">
        <v>2684112.883682</v>
      </c>
      <c r="S23" s="20">
        <v>5589532</v>
      </c>
      <c r="T23" s="20">
        <v>4724.9619720000001</v>
      </c>
      <c r="U23" s="20">
        <v>5675911.2526730001</v>
      </c>
      <c r="V23" s="20">
        <v>1466109.551101</v>
      </c>
      <c r="W23" s="20">
        <v>2410471.7999999998</v>
      </c>
      <c r="X23" s="20">
        <v>600000</v>
      </c>
      <c r="Y23" s="20">
        <v>3019290.5287890001</v>
      </c>
      <c r="Z23" s="20">
        <v>2656620.723884</v>
      </c>
      <c r="AA23" s="21">
        <v>12817.309703402116</v>
      </c>
      <c r="AB23" s="22">
        <v>0.63279090126564297</v>
      </c>
      <c r="AC23" s="22">
        <v>0.29145891024642961</v>
      </c>
      <c r="AD23" s="23">
        <v>5.3989205506990066E-2</v>
      </c>
      <c r="AE23" s="23">
        <v>0.11534877233509847</v>
      </c>
      <c r="AF23" s="24">
        <v>-0.37207720408509581</v>
      </c>
      <c r="AG23" s="25">
        <v>7</v>
      </c>
      <c r="AH23" s="25">
        <v>7</v>
      </c>
      <c r="AI23" s="25">
        <v>5</v>
      </c>
      <c r="AJ23" s="25">
        <v>3</v>
      </c>
      <c r="AK23" s="26">
        <v>0</v>
      </c>
      <c r="AL23" s="27">
        <v>1.3188539272685125</v>
      </c>
      <c r="AM23" s="27">
        <v>2.3188539272685125</v>
      </c>
      <c r="AN23" s="27">
        <v>2.3188539272685125</v>
      </c>
      <c r="AO23" s="28">
        <v>15</v>
      </c>
      <c r="AP23" s="28">
        <v>20</v>
      </c>
      <c r="AQ23" s="29">
        <v>0</v>
      </c>
      <c r="AR23" s="27">
        <v>0.33072455754282348</v>
      </c>
      <c r="AS23" s="27">
        <v>100</v>
      </c>
      <c r="AT23" s="27">
        <v>0.39170978405525353</v>
      </c>
      <c r="AU23" s="27">
        <v>222.51888677147645</v>
      </c>
      <c r="AV23" s="28">
        <v>4.8</v>
      </c>
      <c r="AW23" s="28">
        <v>2</v>
      </c>
      <c r="AX23" s="28">
        <v>1.2000000000000002</v>
      </c>
      <c r="AY23" s="29">
        <v>2</v>
      </c>
      <c r="AZ23" s="23">
        <v>0.53194815675934026</v>
      </c>
      <c r="BA23" s="23">
        <v>0.22585083169975254</v>
      </c>
      <c r="BB23" s="23">
        <v>1.1365154617836355</v>
      </c>
      <c r="BC23" s="28">
        <v>15</v>
      </c>
      <c r="BD23" s="29">
        <v>0</v>
      </c>
      <c r="BE23" s="24">
        <v>82</v>
      </c>
      <c r="BF23" s="30" t="s">
        <v>64</v>
      </c>
      <c r="BG23" s="31">
        <v>0.5</v>
      </c>
      <c r="BI23" s="32"/>
      <c r="BK23" s="54">
        <v>45</v>
      </c>
      <c r="BL23" s="55">
        <v>59.999000000000002</v>
      </c>
      <c r="BM23" s="56">
        <v>0.2</v>
      </c>
    </row>
    <row r="24" spans="1:65" ht="18" customHeight="1" thickBot="1" x14ac:dyDescent="0.3">
      <c r="A24" s="16">
        <v>22</v>
      </c>
      <c r="B24" s="17" t="s">
        <v>609</v>
      </c>
      <c r="C24" s="18" t="s">
        <v>681</v>
      </c>
      <c r="D24" s="18" t="s">
        <v>995</v>
      </c>
      <c r="E24" s="18" t="s">
        <v>795</v>
      </c>
      <c r="F24" s="18" t="s">
        <v>905</v>
      </c>
      <c r="G24" s="18" t="s">
        <v>906</v>
      </c>
      <c r="H24" s="19" t="s">
        <v>704</v>
      </c>
      <c r="I24" s="77">
        <v>4233.8119889999998</v>
      </c>
      <c r="J24" s="77">
        <v>4605.3</v>
      </c>
      <c r="K24" s="77">
        <v>-392.9</v>
      </c>
      <c r="L24" s="77">
        <v>-24866.567942999998</v>
      </c>
      <c r="M24" s="77">
        <v>0</v>
      </c>
      <c r="N24" s="77">
        <v>-25001.393011</v>
      </c>
      <c r="O24" s="77">
        <v>-25001.393011</v>
      </c>
      <c r="P24" s="78">
        <v>-732.46340116543081</v>
      </c>
      <c r="Q24" s="20">
        <v>0</v>
      </c>
      <c r="R24" s="20">
        <v>65640.068079000004</v>
      </c>
      <c r="S24" s="20">
        <v>219374.3</v>
      </c>
      <c r="T24" s="20">
        <v>892.34987599999999</v>
      </c>
      <c r="U24" s="20">
        <v>227800.34733300001</v>
      </c>
      <c r="V24" s="20">
        <v>5862.9374260000004</v>
      </c>
      <c r="W24" s="20">
        <v>14578.7</v>
      </c>
      <c r="X24" s="20">
        <v>0</v>
      </c>
      <c r="Y24" s="20">
        <v>14578.723524000001</v>
      </c>
      <c r="Z24" s="20">
        <v>213221.62380900001</v>
      </c>
      <c r="AA24" s="21">
        <v>6246.7333603548441</v>
      </c>
      <c r="AB24" s="22">
        <v>-9.2800530826783481E-2</v>
      </c>
      <c r="AC24" s="22">
        <v>-5.9051731810380117</v>
      </c>
      <c r="AD24" s="23">
        <v>-0.10975133841412807</v>
      </c>
      <c r="AE24" s="23">
        <v>-0.11725542918384201</v>
      </c>
      <c r="AF24" s="24">
        <v>0</v>
      </c>
      <c r="AG24" s="25">
        <v>1.4000000000000001</v>
      </c>
      <c r="AH24" s="25">
        <v>1.4000000000000001</v>
      </c>
      <c r="AI24" s="25">
        <v>1</v>
      </c>
      <c r="AJ24" s="25">
        <v>0.60000000000000009</v>
      </c>
      <c r="AK24" s="26">
        <v>0</v>
      </c>
      <c r="AL24" s="27">
        <v>14.047589977158454</v>
      </c>
      <c r="AM24" s="27">
        <v>15.047589977158456</v>
      </c>
      <c r="AN24" s="27">
        <v>15.047589977158456</v>
      </c>
      <c r="AO24" s="28">
        <v>15</v>
      </c>
      <c r="AP24" s="28">
        <v>20</v>
      </c>
      <c r="AQ24" s="29">
        <v>0</v>
      </c>
      <c r="AR24" s="27">
        <v>2.067335425663442E-2</v>
      </c>
      <c r="AS24" s="27">
        <v>100</v>
      </c>
      <c r="AT24" s="27">
        <v>6.4500420442959727E-2</v>
      </c>
      <c r="AU24" s="27">
        <v>4.7445649995249175</v>
      </c>
      <c r="AV24" s="28">
        <v>1.6</v>
      </c>
      <c r="AW24" s="28">
        <v>2</v>
      </c>
      <c r="AX24" s="28">
        <v>1.2000000000000002</v>
      </c>
      <c r="AY24" s="29">
        <v>2</v>
      </c>
      <c r="AZ24" s="23">
        <v>6.3997810778965714E-2</v>
      </c>
      <c r="BA24" s="23">
        <v>0</v>
      </c>
      <c r="BB24" s="23">
        <v>6.8373569544988327E-2</v>
      </c>
      <c r="BC24" s="28">
        <v>25</v>
      </c>
      <c r="BD24" s="29">
        <v>0</v>
      </c>
      <c r="BE24" s="24">
        <v>71.2</v>
      </c>
      <c r="BF24" s="30" t="s">
        <v>68</v>
      </c>
      <c r="BG24" s="31">
        <v>0.3</v>
      </c>
      <c r="BI24" s="32"/>
      <c r="BK24" s="57">
        <v>0</v>
      </c>
      <c r="BL24" s="58">
        <v>44.999000000000002</v>
      </c>
      <c r="BM24" s="59">
        <v>0</v>
      </c>
    </row>
    <row r="25" spans="1:65" ht="18" customHeight="1" x14ac:dyDescent="0.25">
      <c r="A25" s="16">
        <v>23</v>
      </c>
      <c r="B25" s="17" t="s">
        <v>613</v>
      </c>
      <c r="C25" s="18" t="s">
        <v>681</v>
      </c>
      <c r="D25" s="18" t="s">
        <v>996</v>
      </c>
      <c r="E25" s="18" t="s">
        <v>795</v>
      </c>
      <c r="F25" s="18" t="s">
        <v>905</v>
      </c>
      <c r="G25" s="18" t="s">
        <v>906</v>
      </c>
      <c r="H25" s="19" t="s">
        <v>704</v>
      </c>
      <c r="I25" s="77">
        <v>236580.19620400001</v>
      </c>
      <c r="J25" s="77">
        <v>204388.5</v>
      </c>
      <c r="K25" s="77">
        <v>191740.1</v>
      </c>
      <c r="L25" s="77">
        <v>134937.170927</v>
      </c>
      <c r="M25" s="77">
        <v>-37487.300000000003</v>
      </c>
      <c r="N25" s="77">
        <v>76014.856929999994</v>
      </c>
      <c r="O25" s="77">
        <v>113502.15693</v>
      </c>
      <c r="P25" s="78">
        <v>977.55135952934006</v>
      </c>
      <c r="Q25" s="20">
        <v>0</v>
      </c>
      <c r="R25" s="20">
        <v>37244.353210000001</v>
      </c>
      <c r="S25" s="20">
        <v>1848209.7</v>
      </c>
      <c r="T25" s="20">
        <v>1703.3063099999999</v>
      </c>
      <c r="U25" s="20">
        <v>1886239.700496</v>
      </c>
      <c r="V25" s="20">
        <v>200000</v>
      </c>
      <c r="W25" s="20">
        <v>231930.9</v>
      </c>
      <c r="X25" s="20">
        <v>200000</v>
      </c>
      <c r="Y25" s="20">
        <v>480383.18505299999</v>
      </c>
      <c r="Z25" s="20">
        <v>1405856.515443</v>
      </c>
      <c r="AA25" s="21">
        <v>12108.113053940053</v>
      </c>
      <c r="AB25" s="22">
        <v>0.81046555492187111</v>
      </c>
      <c r="AC25" s="22">
        <v>0.47976186828473411</v>
      </c>
      <c r="AD25" s="23">
        <v>6.017377160503716E-2</v>
      </c>
      <c r="AE25" s="23">
        <v>8.0735235554415224E-2</v>
      </c>
      <c r="AF25" s="24">
        <v>-2.02774958265866</v>
      </c>
      <c r="AG25" s="25">
        <v>7</v>
      </c>
      <c r="AH25" s="25">
        <v>7</v>
      </c>
      <c r="AI25" s="25">
        <v>5</v>
      </c>
      <c r="AJ25" s="25">
        <v>3</v>
      </c>
      <c r="AK25" s="26">
        <v>0</v>
      </c>
      <c r="AL25" s="27">
        <v>6.9687945849388768</v>
      </c>
      <c r="AM25" s="27">
        <v>7.9687945849388759</v>
      </c>
      <c r="AN25" s="27">
        <v>7.9687945849388759</v>
      </c>
      <c r="AO25" s="28">
        <v>15</v>
      </c>
      <c r="AP25" s="28">
        <v>20</v>
      </c>
      <c r="AQ25" s="29">
        <v>0</v>
      </c>
      <c r="AR25" s="27">
        <v>0.14637338323314023</v>
      </c>
      <c r="AS25" s="27">
        <v>100</v>
      </c>
      <c r="AT25" s="27">
        <v>6.3521091337002709</v>
      </c>
      <c r="AU25" s="27">
        <v>138.8946866544515</v>
      </c>
      <c r="AV25" s="28">
        <v>1.6</v>
      </c>
      <c r="AW25" s="28">
        <v>2</v>
      </c>
      <c r="AX25" s="28">
        <v>3.5999999999999996</v>
      </c>
      <c r="AY25" s="29">
        <v>2</v>
      </c>
      <c r="AZ25" s="23">
        <v>0.2546776981349082</v>
      </c>
      <c r="BA25" s="23">
        <v>0.14226202873696389</v>
      </c>
      <c r="BB25" s="23">
        <v>0.34170143238382067</v>
      </c>
      <c r="BC25" s="28">
        <v>15</v>
      </c>
      <c r="BD25" s="29">
        <v>0</v>
      </c>
      <c r="BE25" s="24">
        <v>81.2</v>
      </c>
      <c r="BF25" s="30" t="s">
        <v>64</v>
      </c>
      <c r="BG25" s="31">
        <v>0.5</v>
      </c>
      <c r="BI25" s="32"/>
    </row>
    <row r="26" spans="1:65" ht="18" customHeight="1" x14ac:dyDescent="0.25">
      <c r="A26" s="16">
        <v>24</v>
      </c>
      <c r="B26" s="17" t="s">
        <v>646</v>
      </c>
      <c r="C26" s="18" t="s">
        <v>681</v>
      </c>
      <c r="D26" s="18" t="s">
        <v>998</v>
      </c>
      <c r="E26" s="18" t="s">
        <v>795</v>
      </c>
      <c r="F26" s="18" t="s">
        <v>905</v>
      </c>
      <c r="G26" s="18" t="s">
        <v>906</v>
      </c>
      <c r="H26" s="19" t="s">
        <v>704</v>
      </c>
      <c r="I26" s="77">
        <v>-63008.844536999997</v>
      </c>
      <c r="J26" s="77">
        <v>168200.9</v>
      </c>
      <c r="K26" s="77">
        <v>-74421.7</v>
      </c>
      <c r="L26" s="77">
        <v>-80723.392523999995</v>
      </c>
      <c r="M26" s="77">
        <v>-3611</v>
      </c>
      <c r="N26" s="77">
        <v>-84005.294796000002</v>
      </c>
      <c r="O26" s="77">
        <v>-80394.294796000002</v>
      </c>
      <c r="P26" s="78">
        <v>-1598.2961192047715</v>
      </c>
      <c r="Q26" s="20">
        <v>0</v>
      </c>
      <c r="R26" s="20">
        <v>6457.4536950000002</v>
      </c>
      <c r="S26" s="20">
        <v>448045.9</v>
      </c>
      <c r="T26" s="20">
        <v>269.14533799999998</v>
      </c>
      <c r="U26" s="20">
        <v>483806.520739</v>
      </c>
      <c r="V26" s="20">
        <v>44000</v>
      </c>
      <c r="W26" s="20">
        <v>50147.9</v>
      </c>
      <c r="X26" s="20">
        <v>0</v>
      </c>
      <c r="Y26" s="20">
        <v>50277.873309000002</v>
      </c>
      <c r="Z26" s="20">
        <v>433528.64743000001</v>
      </c>
      <c r="AA26" s="21">
        <v>8618.859789860835</v>
      </c>
      <c r="AB26" s="22">
        <v>1.1811310070334355</v>
      </c>
      <c r="AC26" s="22">
        <v>1.27592079154524</v>
      </c>
      <c r="AD26" s="23">
        <v>-0.16617034155141217</v>
      </c>
      <c r="AE26" s="23">
        <v>-0.18544171249716759</v>
      </c>
      <c r="AF26" s="24">
        <v>23.263720519523677</v>
      </c>
      <c r="AG26" s="25">
        <v>7</v>
      </c>
      <c r="AH26" s="25">
        <v>7</v>
      </c>
      <c r="AI26" s="25">
        <v>1</v>
      </c>
      <c r="AJ26" s="25">
        <v>0.60000000000000009</v>
      </c>
      <c r="AK26" s="26">
        <v>0</v>
      </c>
      <c r="AL26" s="27">
        <v>7.9344897792330285</v>
      </c>
      <c r="AM26" s="27">
        <v>8.9344897792330293</v>
      </c>
      <c r="AN26" s="27">
        <v>8.9344897792330293</v>
      </c>
      <c r="AO26" s="28">
        <v>15</v>
      </c>
      <c r="AP26" s="28">
        <v>20</v>
      </c>
      <c r="AQ26" s="29">
        <v>0</v>
      </c>
      <c r="AR26" s="27">
        <v>-0.15835426299453628</v>
      </c>
      <c r="AS26" s="27">
        <v>100</v>
      </c>
      <c r="AT26" s="27">
        <v>-9.7575371830831212</v>
      </c>
      <c r="AU26" s="27">
        <v>-234.10713707773755</v>
      </c>
      <c r="AV26" s="28">
        <v>1.6</v>
      </c>
      <c r="AW26" s="28">
        <v>2</v>
      </c>
      <c r="AX26" s="28">
        <v>1.2000000000000002</v>
      </c>
      <c r="AY26" s="29">
        <v>0.4</v>
      </c>
      <c r="AZ26" s="23">
        <v>0.10392144618514454</v>
      </c>
      <c r="BA26" s="23">
        <v>0</v>
      </c>
      <c r="BB26" s="23">
        <v>0.11597358930500239</v>
      </c>
      <c r="BC26" s="28">
        <v>15</v>
      </c>
      <c r="BD26" s="29">
        <v>0</v>
      </c>
      <c r="BE26" s="24">
        <v>70.800000000000011</v>
      </c>
      <c r="BF26" s="30" t="s">
        <v>68</v>
      </c>
      <c r="BG26" s="31">
        <v>0.3</v>
      </c>
      <c r="BI26" s="32"/>
    </row>
    <row r="27" spans="1:65" ht="18" customHeight="1" x14ac:dyDescent="0.25">
      <c r="A27" s="16">
        <v>25</v>
      </c>
      <c r="B27" s="17" t="s">
        <v>930</v>
      </c>
      <c r="C27" s="18" t="s">
        <v>691</v>
      </c>
      <c r="D27" s="18" t="s">
        <v>971</v>
      </c>
      <c r="E27" s="18" t="s">
        <v>795</v>
      </c>
      <c r="F27" s="18" t="s">
        <v>905</v>
      </c>
      <c r="G27" s="18" t="s">
        <v>906</v>
      </c>
      <c r="H27" s="19" t="s">
        <v>704</v>
      </c>
      <c r="I27" s="77">
        <v>50932.89834</v>
      </c>
      <c r="J27" s="77">
        <v>61491.1</v>
      </c>
      <c r="K27" s="77">
        <v>-4578.5</v>
      </c>
      <c r="L27" s="77">
        <v>6471.7594939999999</v>
      </c>
      <c r="M27" s="77">
        <v>-3043.3</v>
      </c>
      <c r="N27" s="77">
        <v>28583.354815000002</v>
      </c>
      <c r="O27" s="77">
        <v>31626.654815000002</v>
      </c>
      <c r="P27" s="78">
        <v>632.53309630000001</v>
      </c>
      <c r="Q27" s="20">
        <v>0</v>
      </c>
      <c r="R27" s="20">
        <v>412797.31417299999</v>
      </c>
      <c r="S27" s="20">
        <v>763086.4</v>
      </c>
      <c r="T27" s="20">
        <v>1284.72795</v>
      </c>
      <c r="U27" s="20">
        <v>754320.50011899997</v>
      </c>
      <c r="V27" s="20">
        <v>200.4</v>
      </c>
      <c r="W27" s="20">
        <v>200690.1</v>
      </c>
      <c r="X27" s="20">
        <v>150382.1</v>
      </c>
      <c r="Y27" s="20">
        <v>207331.80559999999</v>
      </c>
      <c r="Z27" s="20">
        <v>546988.69451900001</v>
      </c>
      <c r="AA27" s="21">
        <v>10939.77389038</v>
      </c>
      <c r="AB27" s="22">
        <v>-8.9892783431181428E-2</v>
      </c>
      <c r="AC27" s="22">
        <v>0.62094747885498014</v>
      </c>
      <c r="AD27" s="23">
        <v>4.1927343629147885E-2</v>
      </c>
      <c r="AE27" s="23">
        <v>5.7819576769884098E-2</v>
      </c>
      <c r="AF27" s="24">
        <v>-9.3922238408963956</v>
      </c>
      <c r="AG27" s="25">
        <v>1.4000000000000001</v>
      </c>
      <c r="AH27" s="25">
        <v>7</v>
      </c>
      <c r="AI27" s="25">
        <v>5</v>
      </c>
      <c r="AJ27" s="25">
        <v>3</v>
      </c>
      <c r="AK27" s="26">
        <v>0</v>
      </c>
      <c r="AL27" s="27">
        <v>2.8023121220229599</v>
      </c>
      <c r="AM27" s="27">
        <v>3.8023121220229599</v>
      </c>
      <c r="AN27" s="27">
        <v>3.8023121220229599</v>
      </c>
      <c r="AO27" s="28">
        <v>15</v>
      </c>
      <c r="AP27" s="28">
        <v>20</v>
      </c>
      <c r="AQ27" s="29">
        <v>0</v>
      </c>
      <c r="AR27" s="27">
        <v>9.0564070816255365E-2</v>
      </c>
      <c r="AS27" s="27">
        <v>100</v>
      </c>
      <c r="AT27" s="27">
        <v>0.1233847619431323</v>
      </c>
      <c r="AU27" s="27">
        <v>39.644890064079327</v>
      </c>
      <c r="AV27" s="28">
        <v>1.6</v>
      </c>
      <c r="AW27" s="28">
        <v>2</v>
      </c>
      <c r="AX27" s="28">
        <v>1.2000000000000002</v>
      </c>
      <c r="AY27" s="29">
        <v>2</v>
      </c>
      <c r="AZ27" s="23">
        <v>0.27485903613555746</v>
      </c>
      <c r="BA27" s="23">
        <v>0.27492725445128258</v>
      </c>
      <c r="BB27" s="23">
        <v>0.37904221362805185</v>
      </c>
      <c r="BC27" s="28">
        <v>15</v>
      </c>
      <c r="BD27" s="29">
        <v>0</v>
      </c>
      <c r="BE27" s="24">
        <v>73.2</v>
      </c>
      <c r="BF27" s="30" t="s">
        <v>68</v>
      </c>
      <c r="BG27" s="31">
        <v>0.3</v>
      </c>
      <c r="BI27" s="32"/>
    </row>
    <row r="28" spans="1:65" ht="18" customHeight="1" x14ac:dyDescent="0.25">
      <c r="A28" s="16">
        <v>26</v>
      </c>
      <c r="B28" s="17" t="s">
        <v>965</v>
      </c>
      <c r="C28" s="18" t="s">
        <v>691</v>
      </c>
      <c r="D28" s="18" t="s">
        <v>974</v>
      </c>
      <c r="E28" s="18" t="s">
        <v>795</v>
      </c>
      <c r="F28" s="18" t="s">
        <v>905</v>
      </c>
      <c r="G28" s="18" t="s">
        <v>906</v>
      </c>
      <c r="H28" s="19" t="s">
        <v>704</v>
      </c>
      <c r="I28" s="77" t="e">
        <v>#N/A</v>
      </c>
      <c r="J28" s="77">
        <v>3149.8</v>
      </c>
      <c r="K28" s="77">
        <v>27026.9</v>
      </c>
      <c r="L28" s="77" t="e">
        <v>#N/A</v>
      </c>
      <c r="M28" s="77">
        <v>-139.80000000000001</v>
      </c>
      <c r="N28" s="77" t="e">
        <v>#N/A</v>
      </c>
      <c r="O28" s="77" t="e">
        <v>#N/A</v>
      </c>
      <c r="P28" s="78" t="e">
        <v>#N/A</v>
      </c>
      <c r="Q28" s="20">
        <v>0</v>
      </c>
      <c r="R28" s="20" t="e">
        <v>#N/A</v>
      </c>
      <c r="S28" s="20">
        <v>151983.1</v>
      </c>
      <c r="T28" s="20" t="e">
        <v>#N/A</v>
      </c>
      <c r="U28" s="20" t="e">
        <v>#N/A</v>
      </c>
      <c r="V28" s="20" t="e">
        <v>#N/A</v>
      </c>
      <c r="W28" s="20">
        <v>780</v>
      </c>
      <c r="X28" s="20" t="e">
        <v>#N/A</v>
      </c>
      <c r="Y28" s="20" t="e">
        <v>#N/A</v>
      </c>
      <c r="Z28" s="20" t="e">
        <v>#N/A</v>
      </c>
      <c r="AA28" s="21" t="e">
        <v>#N/A</v>
      </c>
      <c r="AB28" s="22" t="e">
        <v>#N/A</v>
      </c>
      <c r="AC28" s="22" t="e">
        <v>#N/A</v>
      </c>
      <c r="AD28" s="23" t="e">
        <v>#N/A</v>
      </c>
      <c r="AE28" s="23" t="e">
        <v>#N/A</v>
      </c>
      <c r="AF28" s="24" t="e">
        <v>#N/A</v>
      </c>
      <c r="AG28" s="25" t="e">
        <v>#N/A</v>
      </c>
      <c r="AH28" s="25" t="e">
        <v>#N/A</v>
      </c>
      <c r="AI28" s="25" t="e">
        <v>#N/A</v>
      </c>
      <c r="AJ28" s="25" t="e">
        <v>#N/A</v>
      </c>
      <c r="AK28" s="26" t="e">
        <v>#N/A</v>
      </c>
      <c r="AL28" s="27">
        <v>193.85012820512821</v>
      </c>
      <c r="AM28" s="27">
        <v>194.85012820512821</v>
      </c>
      <c r="AN28" s="27">
        <v>194.85012820512821</v>
      </c>
      <c r="AO28" s="28">
        <v>15</v>
      </c>
      <c r="AP28" s="28">
        <v>20</v>
      </c>
      <c r="AQ28" s="29">
        <v>0</v>
      </c>
      <c r="AR28" s="27" t="e">
        <v>#N/A</v>
      </c>
      <c r="AS28" s="27">
        <v>100</v>
      </c>
      <c r="AT28" s="27" t="e">
        <v>#N/A</v>
      </c>
      <c r="AU28" s="27" t="e">
        <v>#N/A</v>
      </c>
      <c r="AV28" s="28" t="e">
        <v>#N/A</v>
      </c>
      <c r="AW28" s="28">
        <v>2</v>
      </c>
      <c r="AX28" s="28" t="e">
        <v>#N/A</v>
      </c>
      <c r="AY28" s="29" t="e">
        <v>#N/A</v>
      </c>
      <c r="AZ28" s="23" t="e">
        <v>#N/A</v>
      </c>
      <c r="BA28" s="23" t="e">
        <v>#N/A</v>
      </c>
      <c r="BB28" s="23" t="e">
        <v>#N/A</v>
      </c>
      <c r="BC28" s="28" t="e">
        <v>#N/A</v>
      </c>
      <c r="BD28" s="29" t="e">
        <v>#N/A</v>
      </c>
      <c r="BE28" s="24" t="e">
        <v>#N/A</v>
      </c>
      <c r="BF28" s="30" t="e">
        <v>#N/A</v>
      </c>
      <c r="BG28" s="31" t="e">
        <v>#N/A</v>
      </c>
      <c r="BI28" s="32"/>
    </row>
    <row r="29" spans="1:65" ht="18" customHeight="1" x14ac:dyDescent="0.25">
      <c r="A29" s="16">
        <v>27</v>
      </c>
      <c r="B29" s="17" t="s">
        <v>652</v>
      </c>
      <c r="C29" s="18" t="s">
        <v>691</v>
      </c>
      <c r="D29" s="18" t="s">
        <v>976</v>
      </c>
      <c r="E29" s="18" t="s">
        <v>795</v>
      </c>
      <c r="F29" s="18" t="s">
        <v>905</v>
      </c>
      <c r="G29" s="18" t="s">
        <v>906</v>
      </c>
      <c r="H29" s="19" t="s">
        <v>704</v>
      </c>
      <c r="I29" s="77">
        <v>26026.390761999999</v>
      </c>
      <c r="J29" s="77">
        <v>4971</v>
      </c>
      <c r="K29" s="77">
        <v>3812.1</v>
      </c>
      <c r="L29" s="77">
        <v>15773.154436000001</v>
      </c>
      <c r="M29" s="77">
        <v>-4.8</v>
      </c>
      <c r="N29" s="77">
        <v>12462.115985</v>
      </c>
      <c r="O29" s="77">
        <v>12466.915985</v>
      </c>
      <c r="P29" s="78">
        <v>2077.8193308333334</v>
      </c>
      <c r="Q29" s="20">
        <v>0</v>
      </c>
      <c r="R29" s="20">
        <v>13654.683689</v>
      </c>
      <c r="S29" s="20">
        <v>49038.2</v>
      </c>
      <c r="T29" s="20">
        <v>15166.220988999999</v>
      </c>
      <c r="U29" s="20">
        <v>85931.846149000005</v>
      </c>
      <c r="V29" s="20">
        <v>0</v>
      </c>
      <c r="W29" s="20">
        <v>1326.7</v>
      </c>
      <c r="X29" s="20">
        <v>0</v>
      </c>
      <c r="Y29" s="20">
        <v>1214.627853</v>
      </c>
      <c r="Z29" s="20">
        <v>84717.218296000006</v>
      </c>
      <c r="AA29" s="21">
        <v>14119.536382666667</v>
      </c>
      <c r="AB29" s="22">
        <v>0.14647055885927454</v>
      </c>
      <c r="AC29" s="22">
        <v>0.47901055889787075</v>
      </c>
      <c r="AD29" s="23">
        <v>0.14507911261889114</v>
      </c>
      <c r="AE29" s="23">
        <v>0.14715917538086393</v>
      </c>
      <c r="AF29" s="24">
        <v>-2596.2741635416669</v>
      </c>
      <c r="AG29" s="25">
        <v>4.2</v>
      </c>
      <c r="AH29" s="25">
        <v>7</v>
      </c>
      <c r="AI29" s="25">
        <v>5</v>
      </c>
      <c r="AJ29" s="25">
        <v>3</v>
      </c>
      <c r="AK29" s="26">
        <v>0</v>
      </c>
      <c r="AL29" s="27">
        <v>35.962538629682669</v>
      </c>
      <c r="AM29" s="27">
        <v>36.962538629682669</v>
      </c>
      <c r="AN29" s="27">
        <v>36.962538629682669</v>
      </c>
      <c r="AO29" s="28">
        <v>15</v>
      </c>
      <c r="AP29" s="28">
        <v>20</v>
      </c>
      <c r="AQ29" s="29">
        <v>0</v>
      </c>
      <c r="AR29" s="27">
        <v>0.54549512721251692</v>
      </c>
      <c r="AS29" s="27">
        <v>100</v>
      </c>
      <c r="AT29" s="27">
        <v>1.9060412789324774</v>
      </c>
      <c r="AU29" s="27">
        <v>1.7160761920109722</v>
      </c>
      <c r="AV29" s="28">
        <v>4.8</v>
      </c>
      <c r="AW29" s="28">
        <v>2</v>
      </c>
      <c r="AX29" s="28">
        <v>3.5999999999999996</v>
      </c>
      <c r="AY29" s="29">
        <v>2</v>
      </c>
      <c r="AZ29" s="23">
        <v>1.4134781311388534E-2</v>
      </c>
      <c r="BA29" s="23">
        <v>0</v>
      </c>
      <c r="BB29" s="23">
        <v>1.4337437860106765E-2</v>
      </c>
      <c r="BC29" s="28">
        <v>25</v>
      </c>
      <c r="BD29" s="29">
        <v>0</v>
      </c>
      <c r="BE29" s="24">
        <v>91.6</v>
      </c>
      <c r="BF29" s="30" t="s">
        <v>61</v>
      </c>
      <c r="BG29" s="31">
        <v>0.5</v>
      </c>
      <c r="BI29" s="32"/>
    </row>
    <row r="30" spans="1:65" ht="18" customHeight="1" x14ac:dyDescent="0.25">
      <c r="A30" s="16">
        <v>28</v>
      </c>
      <c r="B30" s="17" t="s">
        <v>655</v>
      </c>
      <c r="C30" s="18" t="s">
        <v>691</v>
      </c>
      <c r="D30" s="18" t="s">
        <v>979</v>
      </c>
      <c r="E30" s="18" t="s">
        <v>795</v>
      </c>
      <c r="F30" s="18" t="s">
        <v>905</v>
      </c>
      <c r="G30" s="18" t="s">
        <v>906</v>
      </c>
      <c r="H30" s="19" t="s">
        <v>704</v>
      </c>
      <c r="I30" s="77">
        <v>14490.683848000001</v>
      </c>
      <c r="J30" s="77">
        <v>54528.1</v>
      </c>
      <c r="K30" s="77">
        <v>-4936</v>
      </c>
      <c r="L30" s="77">
        <v>-6936.8617260000001</v>
      </c>
      <c r="M30" s="77">
        <v>0</v>
      </c>
      <c r="N30" s="77">
        <v>-7894.3190500000001</v>
      </c>
      <c r="O30" s="77">
        <v>-7894.3190500000001</v>
      </c>
      <c r="P30" s="78">
        <v>-270.57216639892738</v>
      </c>
      <c r="Q30" s="20">
        <v>0</v>
      </c>
      <c r="R30" s="20">
        <v>3859.4548599999998</v>
      </c>
      <c r="S30" s="20">
        <v>280960</v>
      </c>
      <c r="T30" s="20">
        <v>3862.657584</v>
      </c>
      <c r="U30" s="20">
        <v>303610.69616599998</v>
      </c>
      <c r="V30" s="20">
        <v>0</v>
      </c>
      <c r="W30" s="20">
        <v>8605</v>
      </c>
      <c r="X30" s="20">
        <v>0</v>
      </c>
      <c r="Y30" s="20">
        <v>10154.628955</v>
      </c>
      <c r="Z30" s="20">
        <v>293456.06721100002</v>
      </c>
      <c r="AA30" s="21">
        <v>10057.997826701658</v>
      </c>
      <c r="AB30" s="22">
        <v>-0.34063264727711695</v>
      </c>
      <c r="AC30" s="22">
        <v>-0.54478581775763268</v>
      </c>
      <c r="AD30" s="23">
        <v>-2.6001452352270749E-2</v>
      </c>
      <c r="AE30" s="23">
        <v>-2.6901195552122791E-2</v>
      </c>
      <c r="AF30" s="24">
        <v>0</v>
      </c>
      <c r="AG30" s="25">
        <v>1.4000000000000001</v>
      </c>
      <c r="AH30" s="25">
        <v>1.4000000000000001</v>
      </c>
      <c r="AI30" s="25">
        <v>1</v>
      </c>
      <c r="AJ30" s="25">
        <v>0.60000000000000009</v>
      </c>
      <c r="AK30" s="26">
        <v>0</v>
      </c>
      <c r="AL30" s="27">
        <v>31.650784427658337</v>
      </c>
      <c r="AM30" s="27">
        <v>32.650784427658337</v>
      </c>
      <c r="AN30" s="27">
        <v>32.650784427658337</v>
      </c>
      <c r="AO30" s="28">
        <v>15</v>
      </c>
      <c r="AP30" s="28">
        <v>20</v>
      </c>
      <c r="AQ30" s="29">
        <v>0</v>
      </c>
      <c r="AR30" s="27">
        <v>5.3205132448458814E-2</v>
      </c>
      <c r="AS30" s="27">
        <v>100</v>
      </c>
      <c r="AT30" s="27">
        <v>3.7545934266996457</v>
      </c>
      <c r="AU30" s="27">
        <v>3.7514803041366354</v>
      </c>
      <c r="AV30" s="28">
        <v>1.6</v>
      </c>
      <c r="AW30" s="28">
        <v>2</v>
      </c>
      <c r="AX30" s="28">
        <v>3.5999999999999996</v>
      </c>
      <c r="AY30" s="29">
        <v>2</v>
      </c>
      <c r="AZ30" s="23">
        <v>3.3446216102504929E-2</v>
      </c>
      <c r="BA30" s="23">
        <v>0</v>
      </c>
      <c r="BB30" s="23">
        <v>3.4603574741218911E-2</v>
      </c>
      <c r="BC30" s="28">
        <v>25</v>
      </c>
      <c r="BD30" s="29">
        <v>0</v>
      </c>
      <c r="BE30" s="24">
        <v>73.599999999999994</v>
      </c>
      <c r="BF30" s="30" t="s">
        <v>68</v>
      </c>
      <c r="BG30" s="31">
        <v>0.3</v>
      </c>
      <c r="BI30" s="32"/>
    </row>
    <row r="31" spans="1:65" ht="18" customHeight="1" x14ac:dyDescent="0.25">
      <c r="A31" s="16">
        <v>29</v>
      </c>
      <c r="B31" s="17" t="s">
        <v>656</v>
      </c>
      <c r="C31" s="18" t="s">
        <v>691</v>
      </c>
      <c r="D31" s="18" t="s">
        <v>982</v>
      </c>
      <c r="E31" s="18" t="s">
        <v>795</v>
      </c>
      <c r="F31" s="18" t="s">
        <v>905</v>
      </c>
      <c r="G31" s="18" t="s">
        <v>906</v>
      </c>
      <c r="H31" s="19" t="s">
        <v>704</v>
      </c>
      <c r="I31" s="77">
        <v>13816.263132</v>
      </c>
      <c r="J31" s="77">
        <v>8190.2</v>
      </c>
      <c r="K31" s="77">
        <v>6603.5</v>
      </c>
      <c r="L31" s="77">
        <v>5166.10574</v>
      </c>
      <c r="M31" s="77">
        <v>-80.099999999999994</v>
      </c>
      <c r="N31" s="77">
        <v>5032.4988969999995</v>
      </c>
      <c r="O31" s="77">
        <v>5112.5988969999999</v>
      </c>
      <c r="P31" s="78">
        <v>511.25988969999997</v>
      </c>
      <c r="Q31" s="20">
        <v>0</v>
      </c>
      <c r="R31" s="20">
        <v>317.09145599999999</v>
      </c>
      <c r="S31" s="20">
        <v>576519.69999999995</v>
      </c>
      <c r="T31" s="20">
        <v>792.06332499999996</v>
      </c>
      <c r="U31" s="20">
        <v>88418.277837000001</v>
      </c>
      <c r="V31" s="20">
        <v>0</v>
      </c>
      <c r="W31" s="20">
        <v>2825.9</v>
      </c>
      <c r="X31" s="20">
        <v>0</v>
      </c>
      <c r="Y31" s="20">
        <v>953.91640500000005</v>
      </c>
      <c r="Z31" s="20">
        <v>87464.361432000005</v>
      </c>
      <c r="AA31" s="21">
        <v>8746.4361432000005</v>
      </c>
      <c r="AB31" s="22">
        <v>0.47795123304401754</v>
      </c>
      <c r="AC31" s="22">
        <v>0.37004209084283091</v>
      </c>
      <c r="AD31" s="23">
        <v>5.7822873528764362E-2</v>
      </c>
      <c r="AE31" s="23">
        <v>5.8453509672906467E-2</v>
      </c>
      <c r="AF31" s="24">
        <v>-62.827701585518099</v>
      </c>
      <c r="AG31" s="25">
        <v>7</v>
      </c>
      <c r="AH31" s="25">
        <v>7</v>
      </c>
      <c r="AI31" s="25">
        <v>5</v>
      </c>
      <c r="AJ31" s="25">
        <v>3</v>
      </c>
      <c r="AK31" s="26">
        <v>0</v>
      </c>
      <c r="AL31" s="27">
        <v>203.01277469124878</v>
      </c>
      <c r="AM31" s="27">
        <v>204.01277469124878</v>
      </c>
      <c r="AN31" s="27">
        <v>204.01277469124878</v>
      </c>
      <c r="AO31" s="28">
        <v>15</v>
      </c>
      <c r="AP31" s="28">
        <v>20</v>
      </c>
      <c r="AQ31" s="29">
        <v>0</v>
      </c>
      <c r="AR31" s="27">
        <v>2.4082991888704396E-2</v>
      </c>
      <c r="AS31" s="27">
        <v>100</v>
      </c>
      <c r="AT31" s="27">
        <v>43.571855597395853</v>
      </c>
      <c r="AU31" s="27">
        <v>17.44338198211614</v>
      </c>
      <c r="AV31" s="28">
        <v>1.6</v>
      </c>
      <c r="AW31" s="28">
        <v>2</v>
      </c>
      <c r="AX31" s="28">
        <v>6</v>
      </c>
      <c r="AY31" s="29">
        <v>2</v>
      </c>
      <c r="AZ31" s="23">
        <v>1.0788678860705189E-2</v>
      </c>
      <c r="BA31" s="23">
        <v>0</v>
      </c>
      <c r="BB31" s="23">
        <v>1.0906343902614911E-2</v>
      </c>
      <c r="BC31" s="28">
        <v>25</v>
      </c>
      <c r="BD31" s="29">
        <v>0</v>
      </c>
      <c r="BE31" s="24">
        <v>93.6</v>
      </c>
      <c r="BF31" s="30" t="s">
        <v>61</v>
      </c>
      <c r="BG31" s="31">
        <v>0.5</v>
      </c>
      <c r="BI31" s="32"/>
    </row>
    <row r="32" spans="1:65" ht="18" customHeight="1" x14ac:dyDescent="0.25">
      <c r="A32" s="16">
        <v>30</v>
      </c>
      <c r="B32" s="16" t="s">
        <v>372</v>
      </c>
      <c r="C32" s="18" t="s">
        <v>691</v>
      </c>
      <c r="D32" s="18" t="s">
        <v>985</v>
      </c>
      <c r="E32" s="18" t="s">
        <v>795</v>
      </c>
      <c r="F32" s="18" t="s">
        <v>905</v>
      </c>
      <c r="G32" s="18" t="s">
        <v>906</v>
      </c>
      <c r="H32" s="19" t="s">
        <v>704</v>
      </c>
      <c r="I32" s="77">
        <v>9372.9666830000006</v>
      </c>
      <c r="J32" s="77">
        <v>441405.5</v>
      </c>
      <c r="K32" s="77">
        <v>-342777.4</v>
      </c>
      <c r="L32" s="77">
        <v>-385898.47635200003</v>
      </c>
      <c r="M32" s="77">
        <v>-49.2</v>
      </c>
      <c r="N32" s="77">
        <v>-10711.200769000001</v>
      </c>
      <c r="O32" s="77">
        <v>-10662.000769</v>
      </c>
      <c r="P32" s="78">
        <v>-266.55001922500003</v>
      </c>
      <c r="Q32" s="20">
        <v>0</v>
      </c>
      <c r="R32" s="20">
        <v>9993.7479789999998</v>
      </c>
      <c r="S32" s="20">
        <v>238930.5</v>
      </c>
      <c r="T32" s="20">
        <v>659.08923100000004</v>
      </c>
      <c r="U32" s="20">
        <v>71634.059655999998</v>
      </c>
      <c r="V32" s="20">
        <v>0</v>
      </c>
      <c r="W32" s="20">
        <v>9581.2000000000007</v>
      </c>
      <c r="X32" s="20">
        <v>0</v>
      </c>
      <c r="Y32" s="20">
        <v>14749.649798</v>
      </c>
      <c r="Z32" s="20">
        <v>56884.409857999999</v>
      </c>
      <c r="AA32" s="21">
        <v>1422.11024645</v>
      </c>
      <c r="AB32" s="22">
        <v>-36.570854414931887</v>
      </c>
      <c r="AC32" s="22">
        <v>-1.1375267969679179</v>
      </c>
      <c r="AD32" s="23">
        <v>-0.14883982312605065</v>
      </c>
      <c r="AE32" s="23">
        <v>-0.18743273940286009</v>
      </c>
      <c r="AF32" s="24">
        <v>217.70733270325204</v>
      </c>
      <c r="AG32" s="25">
        <v>1.4000000000000001</v>
      </c>
      <c r="AH32" s="25">
        <v>1.4000000000000001</v>
      </c>
      <c r="AI32" s="25">
        <v>1</v>
      </c>
      <c r="AJ32" s="25">
        <v>0.60000000000000009</v>
      </c>
      <c r="AK32" s="26">
        <v>0</v>
      </c>
      <c r="AL32" s="27">
        <v>23.937429549534503</v>
      </c>
      <c r="AM32" s="27">
        <v>24.937429549534503</v>
      </c>
      <c r="AN32" s="27">
        <v>24.937429549534503</v>
      </c>
      <c r="AO32" s="28">
        <v>15</v>
      </c>
      <c r="AP32" s="28">
        <v>20</v>
      </c>
      <c r="AQ32" s="29">
        <v>0</v>
      </c>
      <c r="AR32" s="27">
        <v>4.0867648966009494E-2</v>
      </c>
      <c r="AS32" s="27">
        <v>100</v>
      </c>
      <c r="AT32" s="27">
        <v>0.93788303474287571</v>
      </c>
      <c r="AU32" s="27">
        <v>14.221089106218457</v>
      </c>
      <c r="AV32" s="28">
        <v>1.6</v>
      </c>
      <c r="AW32" s="28">
        <v>2</v>
      </c>
      <c r="AX32" s="28">
        <v>3.5999999999999996</v>
      </c>
      <c r="AY32" s="29">
        <v>2</v>
      </c>
      <c r="AZ32" s="23">
        <v>0.20590274889948365</v>
      </c>
      <c r="BA32" s="23">
        <v>0</v>
      </c>
      <c r="BB32" s="23">
        <v>0.25929160265210466</v>
      </c>
      <c r="BC32" s="28">
        <v>15</v>
      </c>
      <c r="BD32" s="29">
        <v>0</v>
      </c>
      <c r="BE32" s="24">
        <v>63.6</v>
      </c>
      <c r="BF32" s="30" t="s">
        <v>73</v>
      </c>
      <c r="BG32" s="31">
        <v>0.3</v>
      </c>
      <c r="BI32" s="32"/>
    </row>
    <row r="33" spans="1:61" ht="18" customHeight="1" x14ac:dyDescent="0.25">
      <c r="A33" s="16">
        <v>31</v>
      </c>
      <c r="B33" s="17" t="s">
        <v>966</v>
      </c>
      <c r="C33" s="18" t="s">
        <v>691</v>
      </c>
      <c r="D33" s="18" t="s">
        <v>986</v>
      </c>
      <c r="E33" s="18" t="s">
        <v>795</v>
      </c>
      <c r="F33" s="18" t="s">
        <v>905</v>
      </c>
      <c r="G33" s="18" t="s">
        <v>906</v>
      </c>
      <c r="H33" s="19" t="s">
        <v>704</v>
      </c>
      <c r="I33" s="77" t="e">
        <v>#N/A</v>
      </c>
      <c r="J33" s="77">
        <v>69396.399999999994</v>
      </c>
      <c r="K33" s="77">
        <v>120766.7</v>
      </c>
      <c r="L33" s="77" t="e">
        <v>#N/A</v>
      </c>
      <c r="M33" s="77">
        <v>-29836.1</v>
      </c>
      <c r="N33" s="77" t="e">
        <v>#N/A</v>
      </c>
      <c r="O33" s="77" t="e">
        <v>#N/A</v>
      </c>
      <c r="P33" s="78" t="e">
        <v>#N/A</v>
      </c>
      <c r="Q33" s="20">
        <v>0</v>
      </c>
      <c r="R33" s="20" t="e">
        <v>#N/A</v>
      </c>
      <c r="S33" s="20">
        <v>1352299.3</v>
      </c>
      <c r="T33" s="20" t="e">
        <v>#N/A</v>
      </c>
      <c r="U33" s="20" t="e">
        <v>#N/A</v>
      </c>
      <c r="V33" s="20" t="e">
        <v>#N/A</v>
      </c>
      <c r="W33" s="20">
        <v>619568.19999999995</v>
      </c>
      <c r="X33" s="20" t="e">
        <v>#N/A</v>
      </c>
      <c r="Y33" s="20" t="e">
        <v>#N/A</v>
      </c>
      <c r="Z33" s="20" t="e">
        <v>#N/A</v>
      </c>
      <c r="AA33" s="21" t="e">
        <v>#N/A</v>
      </c>
      <c r="AB33" s="22" t="e">
        <v>#N/A</v>
      </c>
      <c r="AC33" s="22" t="e">
        <v>#N/A</v>
      </c>
      <c r="AD33" s="23" t="e">
        <v>#N/A</v>
      </c>
      <c r="AE33" s="23" t="e">
        <v>#N/A</v>
      </c>
      <c r="AF33" s="24" t="e">
        <v>#N/A</v>
      </c>
      <c r="AG33" s="25" t="e">
        <v>#N/A</v>
      </c>
      <c r="AH33" s="25" t="e">
        <v>#N/A</v>
      </c>
      <c r="AI33" s="25" t="e">
        <v>#N/A</v>
      </c>
      <c r="AJ33" s="25" t="e">
        <v>#N/A</v>
      </c>
      <c r="AK33" s="26" t="e">
        <v>#N/A</v>
      </c>
      <c r="AL33" s="27">
        <v>1.1826480119541323</v>
      </c>
      <c r="AM33" s="27">
        <v>2.1826480119541323</v>
      </c>
      <c r="AN33" s="27">
        <v>2.1826480119541323</v>
      </c>
      <c r="AO33" s="28">
        <v>9</v>
      </c>
      <c r="AP33" s="28">
        <v>12</v>
      </c>
      <c r="AQ33" s="29">
        <v>0</v>
      </c>
      <c r="AR33" s="27" t="e">
        <v>#N/A</v>
      </c>
      <c r="AS33" s="27">
        <v>100</v>
      </c>
      <c r="AT33" s="27" t="e">
        <v>#N/A</v>
      </c>
      <c r="AU33" s="27" t="e">
        <v>#N/A</v>
      </c>
      <c r="AV33" s="28" t="e">
        <v>#N/A</v>
      </c>
      <c r="AW33" s="28">
        <v>2</v>
      </c>
      <c r="AX33" s="28" t="e">
        <v>#N/A</v>
      </c>
      <c r="AY33" s="29" t="e">
        <v>#N/A</v>
      </c>
      <c r="AZ33" s="23" t="e">
        <v>#N/A</v>
      </c>
      <c r="BA33" s="23" t="e">
        <v>#N/A</v>
      </c>
      <c r="BB33" s="23" t="e">
        <v>#N/A</v>
      </c>
      <c r="BC33" s="28" t="e">
        <v>#N/A</v>
      </c>
      <c r="BD33" s="29" t="e">
        <v>#N/A</v>
      </c>
      <c r="BE33" s="24" t="e">
        <v>#N/A</v>
      </c>
      <c r="BF33" s="30" t="e">
        <v>#N/A</v>
      </c>
      <c r="BG33" s="31" t="e">
        <v>#N/A</v>
      </c>
      <c r="BI33" s="32"/>
    </row>
    <row r="34" spans="1:61" ht="18" customHeight="1" x14ac:dyDescent="0.25">
      <c r="A34" s="16">
        <v>32</v>
      </c>
      <c r="B34" s="17" t="s">
        <v>657</v>
      </c>
      <c r="C34" s="18" t="s">
        <v>691</v>
      </c>
      <c r="D34" s="18" t="s">
        <v>988</v>
      </c>
      <c r="E34" s="18" t="s">
        <v>795</v>
      </c>
      <c r="F34" s="18" t="s">
        <v>905</v>
      </c>
      <c r="G34" s="18" t="s">
        <v>906</v>
      </c>
      <c r="H34" s="19" t="s">
        <v>704</v>
      </c>
      <c r="I34" s="77">
        <v>88274.678058000005</v>
      </c>
      <c r="J34" s="77">
        <v>20512.099999999999</v>
      </c>
      <c r="K34" s="77">
        <v>45948.3</v>
      </c>
      <c r="L34" s="77">
        <v>-13256.751946</v>
      </c>
      <c r="M34" s="77">
        <v>-8426.5</v>
      </c>
      <c r="N34" s="77">
        <v>-7721.4134190000004</v>
      </c>
      <c r="O34" s="77">
        <v>705.08658100000002</v>
      </c>
      <c r="P34" s="78">
        <v>5.5667659955787148</v>
      </c>
      <c r="Q34" s="20">
        <v>0</v>
      </c>
      <c r="R34" s="20">
        <v>121238.804372</v>
      </c>
      <c r="S34" s="20">
        <v>285476.8</v>
      </c>
      <c r="T34" s="20">
        <v>4056.7132369999999</v>
      </c>
      <c r="U34" s="20">
        <v>444141.547892</v>
      </c>
      <c r="V34" s="20">
        <v>0</v>
      </c>
      <c r="W34" s="20">
        <v>106143.1</v>
      </c>
      <c r="X34" s="20">
        <v>0</v>
      </c>
      <c r="Y34" s="20">
        <v>238424.27115300001</v>
      </c>
      <c r="Z34" s="20">
        <v>205717.27673899999</v>
      </c>
      <c r="AA34" s="21">
        <v>1624.169246320859</v>
      </c>
      <c r="AB34" s="22">
        <v>0.52051506741049935</v>
      </c>
      <c r="AC34" s="22">
        <v>7.9874160576006836E-3</v>
      </c>
      <c r="AD34" s="23">
        <v>1.5875267340930079E-3</v>
      </c>
      <c r="AE34" s="23">
        <v>3.4274543790241089E-3</v>
      </c>
      <c r="AF34" s="24">
        <v>0.91632509570996268</v>
      </c>
      <c r="AG34" s="25">
        <v>7</v>
      </c>
      <c r="AH34" s="25">
        <v>1.4000000000000001</v>
      </c>
      <c r="AI34" s="25">
        <v>1</v>
      </c>
      <c r="AJ34" s="25">
        <v>0.60000000000000009</v>
      </c>
      <c r="AK34" s="26">
        <v>0</v>
      </c>
      <c r="AL34" s="27">
        <v>1.6895464707550465</v>
      </c>
      <c r="AM34" s="27">
        <v>2.6895464707550465</v>
      </c>
      <c r="AN34" s="27">
        <v>2.6895464707550465</v>
      </c>
      <c r="AO34" s="28">
        <v>15</v>
      </c>
      <c r="AP34" s="28">
        <v>20</v>
      </c>
      <c r="AQ34" s="29">
        <v>0</v>
      </c>
      <c r="AR34" s="27">
        <v>0.49223697530358218</v>
      </c>
      <c r="AS34" s="27">
        <v>100</v>
      </c>
      <c r="AT34" s="27">
        <v>0.72810581162731236</v>
      </c>
      <c r="AU34" s="27">
        <v>21.760147415122802</v>
      </c>
      <c r="AV34" s="28">
        <v>4.8</v>
      </c>
      <c r="AW34" s="28">
        <v>2</v>
      </c>
      <c r="AX34" s="28">
        <v>3.5999999999999996</v>
      </c>
      <c r="AY34" s="29">
        <v>2</v>
      </c>
      <c r="AZ34" s="23">
        <v>0.53682046249583615</v>
      </c>
      <c r="BA34" s="23">
        <v>0</v>
      </c>
      <c r="BB34" s="23">
        <v>1.1589900222891654</v>
      </c>
      <c r="BC34" s="28">
        <v>15</v>
      </c>
      <c r="BD34" s="29">
        <v>0</v>
      </c>
      <c r="BE34" s="24">
        <v>72.400000000000006</v>
      </c>
      <c r="BF34" s="30" t="s">
        <v>68</v>
      </c>
      <c r="BG34" s="31">
        <v>0.3</v>
      </c>
      <c r="BI34" s="32"/>
    </row>
    <row r="35" spans="1:61" ht="18" customHeight="1" x14ac:dyDescent="0.25">
      <c r="A35" s="16">
        <v>33</v>
      </c>
      <c r="B35" s="16" t="s">
        <v>936</v>
      </c>
      <c r="C35" s="18" t="s">
        <v>691</v>
      </c>
      <c r="D35" s="18" t="s">
        <v>991</v>
      </c>
      <c r="E35" s="18" t="s">
        <v>795</v>
      </c>
      <c r="F35" s="18" t="s">
        <v>905</v>
      </c>
      <c r="G35" s="18" t="s">
        <v>906</v>
      </c>
      <c r="H35" s="19" t="s">
        <v>704</v>
      </c>
      <c r="I35" s="77">
        <v>71958.091090000002</v>
      </c>
      <c r="J35" s="77">
        <v>70929.3</v>
      </c>
      <c r="K35" s="77">
        <v>26322.3</v>
      </c>
      <c r="L35" s="77">
        <v>13773.145086</v>
      </c>
      <c r="M35" s="77">
        <v>-58.3</v>
      </c>
      <c r="N35" s="77">
        <v>14069.622359000001</v>
      </c>
      <c r="O35" s="77">
        <v>14127.922359</v>
      </c>
      <c r="P35" s="78">
        <v>392.44228774999999</v>
      </c>
      <c r="Q35" s="20">
        <v>0</v>
      </c>
      <c r="R35" s="20">
        <v>28600.818148999999</v>
      </c>
      <c r="S35" s="20">
        <v>353004.5</v>
      </c>
      <c r="T35" s="20">
        <v>529.24966800000004</v>
      </c>
      <c r="U35" s="20">
        <v>359430.56555300002</v>
      </c>
      <c r="V35" s="20">
        <v>0</v>
      </c>
      <c r="W35" s="20">
        <v>34514</v>
      </c>
      <c r="X35" s="20">
        <v>0</v>
      </c>
      <c r="Y35" s="20">
        <v>17489.370174</v>
      </c>
      <c r="Z35" s="20">
        <v>341941.19537899998</v>
      </c>
      <c r="AA35" s="21">
        <v>9498.3665383055559</v>
      </c>
      <c r="AB35" s="22">
        <v>0.36580042079045649</v>
      </c>
      <c r="AC35" s="22">
        <v>0.19633542448103317</v>
      </c>
      <c r="AD35" s="23">
        <v>3.9306402162163252E-2</v>
      </c>
      <c r="AE35" s="23">
        <v>4.1316818651642502E-2</v>
      </c>
      <c r="AF35" s="24">
        <v>-241.33142982847343</v>
      </c>
      <c r="AG35" s="25">
        <v>4.2</v>
      </c>
      <c r="AH35" s="25">
        <v>7</v>
      </c>
      <c r="AI35" s="25">
        <v>5</v>
      </c>
      <c r="AJ35" s="25">
        <v>3</v>
      </c>
      <c r="AK35" s="26">
        <v>0</v>
      </c>
      <c r="AL35" s="27">
        <v>9.2278640551660196</v>
      </c>
      <c r="AM35" s="27">
        <v>10.22786405516602</v>
      </c>
      <c r="AN35" s="27">
        <v>10.22786405516602</v>
      </c>
      <c r="AO35" s="28">
        <v>15</v>
      </c>
      <c r="AP35" s="28">
        <v>20</v>
      </c>
      <c r="AQ35" s="29">
        <v>0</v>
      </c>
      <c r="AR35" s="27">
        <v>0.22593481152499054</v>
      </c>
      <c r="AS35" s="27">
        <v>100</v>
      </c>
      <c r="AT35" s="27">
        <v>2.5159451983199981</v>
      </c>
      <c r="AU35" s="27">
        <v>135.96246807659782</v>
      </c>
      <c r="AV35" s="28">
        <v>1.6</v>
      </c>
      <c r="AW35" s="28">
        <v>2</v>
      </c>
      <c r="AX35" s="28">
        <v>3.5999999999999996</v>
      </c>
      <c r="AY35" s="29">
        <v>2</v>
      </c>
      <c r="AZ35" s="23">
        <v>4.865855007932289E-2</v>
      </c>
      <c r="BA35" s="23">
        <v>0</v>
      </c>
      <c r="BB35" s="23">
        <v>5.1147303718743722E-2</v>
      </c>
      <c r="BC35" s="28">
        <v>25</v>
      </c>
      <c r="BD35" s="29">
        <v>0</v>
      </c>
      <c r="BE35" s="24">
        <v>88.4</v>
      </c>
      <c r="BF35" s="30" t="s">
        <v>64</v>
      </c>
      <c r="BG35" s="31">
        <v>0.5</v>
      </c>
      <c r="BI35" s="32"/>
    </row>
    <row r="36" spans="1:61" ht="18" customHeight="1" x14ac:dyDescent="0.25">
      <c r="B36" s="17"/>
      <c r="C36" s="18"/>
      <c r="D36" s="18"/>
      <c r="E36" s="18"/>
      <c r="F36" s="18"/>
      <c r="G36" s="18"/>
      <c r="H36" s="19"/>
      <c r="I36" s="77"/>
      <c r="J36" s="77"/>
      <c r="K36" s="77"/>
      <c r="L36" s="77"/>
      <c r="M36" s="77"/>
      <c r="N36" s="77"/>
      <c r="O36" s="77"/>
      <c r="P36" s="78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1"/>
      <c r="AB36" s="22"/>
      <c r="AC36" s="22"/>
      <c r="AD36" s="23"/>
      <c r="AE36" s="23"/>
      <c r="AG36" s="25"/>
      <c r="AH36" s="25"/>
      <c r="AI36" s="25"/>
      <c r="AJ36" s="25"/>
      <c r="AK36" s="26"/>
      <c r="AL36" s="27"/>
      <c r="AM36" s="27"/>
      <c r="AN36" s="27"/>
      <c r="BE36" s="24"/>
      <c r="BF36" s="30"/>
      <c r="BG36" s="31"/>
      <c r="BI36" s="32"/>
    </row>
    <row r="37" spans="1:61" ht="18" customHeight="1" x14ac:dyDescent="0.25">
      <c r="B37" s="17"/>
      <c r="C37" s="18"/>
      <c r="D37" s="18"/>
      <c r="E37" s="18"/>
      <c r="F37" s="18"/>
      <c r="G37" s="18"/>
      <c r="H37" s="19"/>
      <c r="I37" s="77"/>
      <c r="J37" s="77"/>
      <c r="K37" s="77"/>
      <c r="L37" s="77"/>
      <c r="M37" s="77"/>
      <c r="N37" s="77"/>
      <c r="O37" s="77"/>
      <c r="P37" s="78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1"/>
      <c r="AB37" s="22"/>
      <c r="AC37" s="22"/>
      <c r="AD37" s="23"/>
      <c r="AE37" s="23"/>
      <c r="AG37" s="25"/>
      <c r="AH37" s="25"/>
      <c r="AI37" s="25"/>
      <c r="AJ37" s="25"/>
      <c r="AK37" s="26"/>
      <c r="AL37" s="27"/>
      <c r="AM37" s="27"/>
      <c r="AN37" s="27"/>
      <c r="BE37" s="24"/>
      <c r="BF37" s="30"/>
      <c r="BG37" s="31"/>
      <c r="BI37" s="32"/>
    </row>
    <row r="38" spans="1:61" ht="18" customHeight="1" x14ac:dyDescent="0.25">
      <c r="B38" s="17"/>
      <c r="C38" s="18"/>
      <c r="D38" s="18"/>
      <c r="E38" s="18"/>
      <c r="F38" s="18"/>
      <c r="G38" s="18"/>
      <c r="H38" s="19"/>
      <c r="I38" s="77"/>
      <c r="J38" s="77"/>
      <c r="K38" s="77"/>
      <c r="L38" s="77"/>
      <c r="M38" s="77"/>
      <c r="N38" s="77"/>
      <c r="O38" s="77"/>
      <c r="P38" s="78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1"/>
      <c r="AB38" s="22"/>
      <c r="AC38" s="22"/>
      <c r="AD38" s="23"/>
      <c r="AE38" s="23"/>
      <c r="AG38" s="25"/>
      <c r="AH38" s="25"/>
      <c r="AI38" s="25"/>
      <c r="AJ38" s="25"/>
      <c r="AK38" s="26"/>
      <c r="AL38" s="27"/>
      <c r="AM38" s="27"/>
      <c r="AN38" s="27"/>
      <c r="BE38" s="24"/>
      <c r="BF38" s="30"/>
      <c r="BG38" s="31"/>
      <c r="BI38" s="32"/>
    </row>
    <row r="39" spans="1:61" ht="18" customHeight="1" x14ac:dyDescent="0.25">
      <c r="B39" s="17"/>
      <c r="C39" s="18"/>
      <c r="D39" s="18"/>
      <c r="E39" s="18"/>
      <c r="F39" s="18"/>
      <c r="G39" s="18"/>
      <c r="H39" s="19"/>
      <c r="I39" s="77"/>
      <c r="J39" s="77"/>
      <c r="K39" s="77"/>
      <c r="L39" s="77"/>
      <c r="M39" s="77"/>
      <c r="N39" s="77"/>
      <c r="O39" s="77"/>
      <c r="P39" s="78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1"/>
      <c r="AB39" s="22"/>
      <c r="AC39" s="22"/>
      <c r="AD39" s="23"/>
      <c r="AE39" s="23"/>
      <c r="AG39" s="25"/>
      <c r="AH39" s="25"/>
      <c r="AI39" s="25"/>
      <c r="AJ39" s="25"/>
      <c r="AK39" s="26"/>
      <c r="AL39" s="27"/>
      <c r="AM39" s="27"/>
      <c r="AN39" s="27"/>
      <c r="BE39" s="24"/>
      <c r="BF39" s="30"/>
      <c r="BG39" s="31"/>
      <c r="BI39" s="32"/>
    </row>
    <row r="40" spans="1:61" ht="18" customHeight="1" x14ac:dyDescent="0.25">
      <c r="B40" s="17"/>
      <c r="C40" s="18"/>
      <c r="D40" s="18"/>
      <c r="E40" s="18"/>
      <c r="F40" s="18"/>
      <c r="G40" s="18"/>
      <c r="H40" s="19"/>
      <c r="I40" s="77"/>
      <c r="J40" s="77"/>
      <c r="K40" s="77"/>
      <c r="L40" s="77"/>
      <c r="M40" s="77"/>
      <c r="N40" s="77"/>
      <c r="O40" s="77"/>
      <c r="P40" s="78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1"/>
      <c r="AB40" s="22"/>
      <c r="AC40" s="22"/>
      <c r="AD40" s="23"/>
      <c r="AE40" s="23"/>
      <c r="AG40" s="25"/>
      <c r="AH40" s="25"/>
      <c r="AI40" s="25"/>
      <c r="AJ40" s="25"/>
      <c r="AK40" s="26"/>
      <c r="AL40" s="27"/>
      <c r="AM40" s="27"/>
      <c r="AN40" s="27"/>
      <c r="BE40" s="24"/>
      <c r="BF40" s="30"/>
      <c r="BG40" s="31"/>
      <c r="BI40" s="32"/>
    </row>
    <row r="41" spans="1:61" ht="18" customHeight="1" x14ac:dyDescent="0.25">
      <c r="B41" s="17"/>
      <c r="C41" s="18"/>
      <c r="D41" s="18"/>
      <c r="E41" s="18"/>
      <c r="F41" s="18"/>
      <c r="G41" s="18"/>
      <c r="H41" s="19"/>
      <c r="I41" s="77"/>
      <c r="J41" s="77"/>
      <c r="K41" s="77"/>
      <c r="L41" s="77"/>
      <c r="M41" s="77"/>
      <c r="N41" s="77"/>
      <c r="O41" s="77"/>
      <c r="P41" s="78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1"/>
      <c r="AB41" s="22"/>
      <c r="AC41" s="22"/>
      <c r="AD41" s="23"/>
      <c r="AE41" s="23"/>
      <c r="AG41" s="25"/>
      <c r="AH41" s="25"/>
      <c r="AI41" s="25"/>
      <c r="AJ41" s="25"/>
      <c r="AK41" s="26"/>
      <c r="AL41" s="27"/>
      <c r="AM41" s="27"/>
      <c r="AN41" s="27"/>
      <c r="BE41" s="24"/>
      <c r="BF41" s="30"/>
      <c r="BG41" s="31"/>
      <c r="BI41" s="32"/>
    </row>
    <row r="42" spans="1:61" ht="18" customHeight="1" x14ac:dyDescent="0.25">
      <c r="B42" s="17"/>
      <c r="C42" s="18"/>
      <c r="D42" s="18"/>
      <c r="E42" s="18"/>
      <c r="F42" s="18"/>
      <c r="G42" s="18"/>
      <c r="H42" s="19"/>
      <c r="I42" s="77"/>
      <c r="J42" s="77"/>
      <c r="K42" s="77"/>
      <c r="L42" s="77"/>
      <c r="M42" s="77"/>
      <c r="N42" s="77"/>
      <c r="O42" s="77"/>
      <c r="P42" s="78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1"/>
      <c r="AB42" s="22"/>
      <c r="AC42" s="22"/>
      <c r="AD42" s="23"/>
      <c r="AE42" s="23"/>
      <c r="AG42" s="25"/>
      <c r="AH42" s="25"/>
      <c r="AI42" s="25"/>
      <c r="AJ42" s="25"/>
      <c r="AK42" s="26"/>
      <c r="AL42" s="27"/>
      <c r="AM42" s="27"/>
      <c r="AN42" s="27"/>
      <c r="BE42" s="24"/>
      <c r="BF42" s="30"/>
      <c r="BG42" s="31"/>
      <c r="BI42" s="32"/>
    </row>
    <row r="43" spans="1:61" ht="18" customHeight="1" x14ac:dyDescent="0.25">
      <c r="B43" s="17"/>
      <c r="C43" s="18"/>
      <c r="D43" s="18"/>
      <c r="E43" s="18"/>
      <c r="F43" s="18"/>
      <c r="G43" s="18"/>
      <c r="H43" s="19"/>
      <c r="I43" s="77"/>
      <c r="J43" s="77"/>
      <c r="K43" s="77"/>
      <c r="L43" s="77"/>
      <c r="M43" s="77"/>
      <c r="N43" s="77"/>
      <c r="O43" s="77"/>
      <c r="P43" s="78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1"/>
      <c r="AB43" s="22"/>
      <c r="AC43" s="22"/>
      <c r="AD43" s="23"/>
      <c r="AE43" s="23"/>
      <c r="AG43" s="25"/>
      <c r="AH43" s="25"/>
      <c r="AI43" s="25"/>
      <c r="AJ43" s="25"/>
      <c r="AK43" s="26"/>
      <c r="AL43" s="27"/>
      <c r="AM43" s="27"/>
      <c r="AN43" s="27"/>
      <c r="BE43" s="24"/>
      <c r="BF43" s="30"/>
      <c r="BG43" s="31"/>
      <c r="BI43" s="32"/>
    </row>
    <row r="44" spans="1:61" ht="18" customHeight="1" x14ac:dyDescent="0.25">
      <c r="B44" s="17"/>
      <c r="C44" s="18"/>
      <c r="D44" s="18"/>
      <c r="E44" s="18"/>
      <c r="F44" s="18"/>
      <c r="G44" s="18"/>
      <c r="H44" s="19"/>
      <c r="I44" s="77"/>
      <c r="J44" s="77"/>
      <c r="K44" s="77"/>
      <c r="L44" s="77"/>
      <c r="M44" s="77"/>
      <c r="N44" s="77"/>
      <c r="O44" s="77"/>
      <c r="P44" s="78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1"/>
      <c r="AB44" s="22"/>
      <c r="AC44" s="22"/>
      <c r="AD44" s="23"/>
      <c r="AE44" s="23"/>
      <c r="AG44" s="25"/>
      <c r="AH44" s="25"/>
      <c r="AI44" s="25"/>
      <c r="AJ44" s="25"/>
      <c r="AK44" s="26"/>
      <c r="AL44" s="27"/>
      <c r="AM44" s="27"/>
      <c r="AN44" s="27"/>
      <c r="BE44" s="24"/>
      <c r="BF44" s="30"/>
      <c r="BG44" s="31"/>
      <c r="BI44" s="32"/>
    </row>
    <row r="45" spans="1:61" ht="18" customHeight="1" x14ac:dyDescent="0.25">
      <c r="B45" s="17"/>
      <c r="C45" s="18"/>
      <c r="D45" s="18"/>
      <c r="E45" s="18"/>
      <c r="F45" s="18"/>
      <c r="G45" s="18"/>
      <c r="H45" s="19"/>
      <c r="I45" s="77"/>
      <c r="J45" s="77"/>
      <c r="K45" s="77"/>
      <c r="L45" s="77"/>
      <c r="M45" s="77"/>
      <c r="N45" s="77"/>
      <c r="O45" s="77"/>
      <c r="P45" s="78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1"/>
      <c r="AB45" s="22"/>
      <c r="AC45" s="22"/>
      <c r="AD45" s="23"/>
      <c r="AE45" s="23"/>
      <c r="AG45" s="25"/>
      <c r="AH45" s="25"/>
      <c r="AI45" s="25"/>
      <c r="AJ45" s="25"/>
      <c r="AK45" s="26"/>
      <c r="AL45" s="27"/>
      <c r="AM45" s="27"/>
      <c r="AN45" s="27"/>
      <c r="BE45" s="24"/>
      <c r="BF45" s="30"/>
      <c r="BG45" s="31"/>
      <c r="BI45" s="32"/>
    </row>
    <row r="46" spans="1:61" ht="18" customHeight="1" x14ac:dyDescent="0.25">
      <c r="B46" s="17"/>
      <c r="C46" s="18"/>
      <c r="D46" s="18"/>
      <c r="E46" s="18"/>
      <c r="F46" s="18"/>
      <c r="G46" s="18"/>
      <c r="H46" s="19"/>
      <c r="I46" s="77"/>
      <c r="J46" s="77"/>
      <c r="K46" s="77"/>
      <c r="L46" s="77"/>
      <c r="M46" s="77"/>
      <c r="N46" s="77"/>
      <c r="O46" s="77"/>
      <c r="P46" s="78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1"/>
      <c r="AB46" s="22"/>
      <c r="AC46" s="22"/>
      <c r="AD46" s="23"/>
      <c r="AE46" s="23"/>
      <c r="AG46" s="25"/>
      <c r="AH46" s="25"/>
      <c r="AI46" s="25"/>
      <c r="AJ46" s="25"/>
      <c r="AK46" s="26"/>
      <c r="AL46" s="27"/>
      <c r="AM46" s="27"/>
      <c r="AN46" s="27"/>
      <c r="BE46" s="24"/>
      <c r="BF46" s="30"/>
      <c r="BG46" s="31"/>
      <c r="BI46" s="32"/>
    </row>
    <row r="47" spans="1:61" ht="18" customHeight="1" x14ac:dyDescent="0.25">
      <c r="B47" s="17"/>
      <c r="C47" s="18"/>
      <c r="D47" s="18"/>
      <c r="E47" s="18"/>
      <c r="F47" s="18"/>
      <c r="G47" s="18"/>
      <c r="H47" s="19"/>
      <c r="I47" s="77"/>
      <c r="J47" s="77"/>
      <c r="K47" s="77"/>
      <c r="L47" s="77"/>
      <c r="M47" s="77"/>
      <c r="N47" s="77"/>
      <c r="O47" s="77"/>
      <c r="P47" s="78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1"/>
      <c r="AB47" s="22"/>
      <c r="AC47" s="22"/>
      <c r="AD47" s="23"/>
      <c r="AE47" s="23"/>
      <c r="AG47" s="25"/>
      <c r="AH47" s="25"/>
      <c r="AI47" s="25"/>
      <c r="AJ47" s="25"/>
      <c r="AK47" s="26"/>
      <c r="AL47" s="27"/>
      <c r="AM47" s="27"/>
      <c r="AN47" s="27"/>
      <c r="BE47" s="24"/>
      <c r="BF47" s="30"/>
      <c r="BG47" s="31"/>
      <c r="BI47" s="32"/>
    </row>
    <row r="48" spans="1:61" ht="18" customHeight="1" x14ac:dyDescent="0.25">
      <c r="B48" s="17"/>
      <c r="C48" s="18"/>
      <c r="D48" s="18"/>
      <c r="E48" s="18"/>
      <c r="F48" s="18"/>
      <c r="G48" s="18"/>
      <c r="H48" s="19"/>
      <c r="I48" s="77"/>
      <c r="J48" s="77"/>
      <c r="K48" s="77"/>
      <c r="L48" s="77"/>
      <c r="M48" s="77"/>
      <c r="N48" s="77"/>
      <c r="O48" s="77"/>
      <c r="P48" s="78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1"/>
      <c r="AB48" s="22"/>
      <c r="AC48" s="22"/>
      <c r="AD48" s="23"/>
      <c r="AE48" s="23"/>
      <c r="AG48" s="25"/>
      <c r="AH48" s="25"/>
      <c r="AI48" s="25"/>
      <c r="AJ48" s="25"/>
      <c r="AK48" s="26"/>
      <c r="AL48" s="27"/>
      <c r="AM48" s="27"/>
      <c r="AN48" s="27"/>
      <c r="BE48" s="24"/>
      <c r="BF48" s="30"/>
      <c r="BG48" s="31"/>
      <c r="BI48" s="32"/>
    </row>
    <row r="49" spans="2:61" ht="18" customHeight="1" x14ac:dyDescent="0.25">
      <c r="B49" s="17"/>
      <c r="C49" s="18"/>
      <c r="D49" s="18"/>
      <c r="E49" s="18"/>
      <c r="F49" s="18"/>
      <c r="G49" s="18"/>
      <c r="H49" s="19"/>
      <c r="I49" s="77"/>
      <c r="J49" s="77"/>
      <c r="K49" s="77"/>
      <c r="L49" s="77"/>
      <c r="M49" s="77"/>
      <c r="N49" s="77"/>
      <c r="O49" s="77"/>
      <c r="P49" s="78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1"/>
      <c r="AB49" s="22"/>
      <c r="AC49" s="22"/>
      <c r="AD49" s="23"/>
      <c r="AE49" s="23"/>
      <c r="AG49" s="25"/>
      <c r="AH49" s="25"/>
      <c r="AI49" s="25"/>
      <c r="AJ49" s="25"/>
      <c r="AK49" s="26"/>
      <c r="AL49" s="27"/>
      <c r="AM49" s="27"/>
      <c r="AN49" s="27"/>
      <c r="BE49" s="24"/>
      <c r="BF49" s="30"/>
      <c r="BG49" s="31"/>
      <c r="BI49" s="32"/>
    </row>
    <row r="50" spans="2:61" ht="18" customHeight="1" x14ac:dyDescent="0.25">
      <c r="B50" s="17"/>
      <c r="C50" s="18"/>
      <c r="D50" s="18"/>
      <c r="E50" s="18"/>
      <c r="F50" s="18"/>
      <c r="G50" s="18"/>
      <c r="H50" s="19"/>
      <c r="I50" s="77"/>
      <c r="J50" s="77"/>
      <c r="K50" s="77"/>
      <c r="L50" s="77"/>
      <c r="M50" s="77"/>
      <c r="N50" s="77"/>
      <c r="O50" s="77"/>
      <c r="P50" s="78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1"/>
      <c r="AB50" s="22"/>
      <c r="AC50" s="22"/>
      <c r="AD50" s="23"/>
      <c r="AE50" s="23"/>
      <c r="AG50" s="25"/>
      <c r="AH50" s="25"/>
      <c r="AI50" s="25"/>
      <c r="AJ50" s="25"/>
      <c r="AK50" s="26"/>
      <c r="AL50" s="27"/>
      <c r="AM50" s="27"/>
      <c r="AN50" s="27"/>
      <c r="BE50" s="24"/>
      <c r="BF50" s="30"/>
      <c r="BG50" s="31"/>
      <c r="BI50" s="32"/>
    </row>
    <row r="51" spans="2:61" ht="18" customHeight="1" x14ac:dyDescent="0.25">
      <c r="B51" s="17"/>
      <c r="C51" s="18"/>
      <c r="D51" s="18"/>
      <c r="E51" s="18"/>
      <c r="F51" s="18"/>
      <c r="G51" s="18"/>
      <c r="H51" s="19"/>
      <c r="I51" s="77"/>
      <c r="J51" s="77"/>
      <c r="K51" s="77"/>
      <c r="L51" s="77"/>
      <c r="M51" s="77"/>
      <c r="N51" s="77"/>
      <c r="O51" s="77"/>
      <c r="P51" s="78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1"/>
      <c r="AB51" s="22"/>
      <c r="AC51" s="22"/>
      <c r="AD51" s="23"/>
      <c r="AE51" s="23"/>
      <c r="AG51" s="25"/>
      <c r="AH51" s="25"/>
      <c r="AI51" s="25"/>
      <c r="AJ51" s="25"/>
      <c r="AK51" s="26"/>
      <c r="AL51" s="27"/>
      <c r="AM51" s="27"/>
      <c r="AN51" s="27"/>
      <c r="BE51" s="24"/>
      <c r="BF51" s="30"/>
      <c r="BG51" s="31"/>
      <c r="BI51" s="32"/>
    </row>
    <row r="52" spans="2:61" ht="18" customHeight="1" x14ac:dyDescent="0.25">
      <c r="B52" s="17"/>
      <c r="C52" s="18"/>
      <c r="D52" s="18"/>
      <c r="E52" s="18"/>
      <c r="F52" s="18"/>
      <c r="G52" s="18"/>
      <c r="H52" s="19"/>
      <c r="I52" s="77"/>
      <c r="J52" s="77"/>
      <c r="K52" s="77"/>
      <c r="L52" s="77"/>
      <c r="M52" s="77"/>
      <c r="N52" s="77"/>
      <c r="O52" s="77"/>
      <c r="P52" s="78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1"/>
      <c r="AB52" s="22"/>
      <c r="AC52" s="22"/>
      <c r="AD52" s="23"/>
      <c r="AE52" s="23"/>
      <c r="AG52" s="25"/>
      <c r="AH52" s="25"/>
      <c r="AI52" s="25"/>
      <c r="AJ52" s="25"/>
      <c r="AK52" s="26"/>
      <c r="AL52" s="27"/>
      <c r="AM52" s="27"/>
      <c r="AN52" s="27"/>
      <c r="BE52" s="24"/>
      <c r="BF52" s="30"/>
      <c r="BG52" s="31"/>
      <c r="BI52" s="32"/>
    </row>
    <row r="53" spans="2:61" ht="18" customHeight="1" x14ac:dyDescent="0.25">
      <c r="B53" s="17"/>
      <c r="C53" s="18"/>
      <c r="D53" s="18"/>
      <c r="E53" s="18"/>
      <c r="F53" s="18"/>
      <c r="G53" s="18"/>
      <c r="H53" s="19"/>
      <c r="I53" s="77"/>
      <c r="J53" s="77"/>
      <c r="K53" s="77"/>
      <c r="L53" s="77"/>
      <c r="M53" s="77"/>
      <c r="N53" s="77"/>
      <c r="O53" s="77"/>
      <c r="P53" s="78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1"/>
      <c r="AB53" s="22"/>
      <c r="AC53" s="22"/>
      <c r="AD53" s="23"/>
      <c r="AE53" s="23"/>
      <c r="AG53" s="25"/>
      <c r="AH53" s="25"/>
      <c r="AI53" s="25"/>
      <c r="AJ53" s="25"/>
      <c r="AK53" s="26"/>
      <c r="AL53" s="27"/>
      <c r="AM53" s="27"/>
      <c r="AN53" s="27"/>
      <c r="BE53" s="24"/>
      <c r="BF53" s="30"/>
      <c r="BG53" s="31"/>
      <c r="BI53" s="32"/>
    </row>
    <row r="54" spans="2:61" ht="18" customHeight="1" x14ac:dyDescent="0.25">
      <c r="B54" s="17"/>
      <c r="C54" s="18"/>
      <c r="D54" s="18"/>
      <c r="E54" s="18"/>
      <c r="F54" s="18"/>
      <c r="G54" s="18"/>
      <c r="H54" s="19"/>
      <c r="I54" s="77"/>
      <c r="J54" s="77"/>
      <c r="K54" s="77"/>
      <c r="L54" s="77"/>
      <c r="M54" s="77"/>
      <c r="N54" s="77"/>
      <c r="O54" s="77"/>
      <c r="P54" s="78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1"/>
      <c r="AB54" s="22"/>
      <c r="AC54" s="22"/>
      <c r="AD54" s="23"/>
      <c r="AE54" s="23"/>
      <c r="AG54" s="25"/>
      <c r="AH54" s="25"/>
      <c r="AI54" s="25"/>
      <c r="AJ54" s="25"/>
      <c r="AK54" s="26"/>
      <c r="AL54" s="27"/>
      <c r="AM54" s="27"/>
      <c r="AN54" s="27"/>
      <c r="BE54" s="24"/>
      <c r="BF54" s="30"/>
      <c r="BG54" s="31"/>
      <c r="BI54" s="32"/>
    </row>
    <row r="55" spans="2:61" ht="18" customHeight="1" x14ac:dyDescent="0.25">
      <c r="B55" s="17"/>
      <c r="C55" s="18"/>
      <c r="D55" s="18"/>
      <c r="E55" s="18"/>
      <c r="F55" s="18"/>
      <c r="G55" s="18"/>
      <c r="H55" s="19"/>
      <c r="I55" s="77"/>
      <c r="J55" s="77"/>
      <c r="K55" s="77"/>
      <c r="L55" s="77"/>
      <c r="M55" s="77"/>
      <c r="N55" s="77"/>
      <c r="O55" s="77"/>
      <c r="P55" s="78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1"/>
      <c r="AB55" s="22"/>
      <c r="AC55" s="22"/>
      <c r="AD55" s="23"/>
      <c r="AE55" s="23"/>
      <c r="AG55" s="25"/>
      <c r="AH55" s="25"/>
      <c r="AI55" s="25"/>
      <c r="AJ55" s="25"/>
      <c r="AK55" s="26"/>
      <c r="AL55" s="27"/>
      <c r="AM55" s="27"/>
      <c r="AN55" s="27"/>
      <c r="BE55" s="24"/>
      <c r="BF55" s="30"/>
      <c r="BG55" s="31"/>
      <c r="BI55" s="32"/>
    </row>
    <row r="56" spans="2:61" ht="18" customHeight="1" x14ac:dyDescent="0.25">
      <c r="B56" s="17"/>
      <c r="C56" s="18"/>
      <c r="D56" s="18"/>
      <c r="E56" s="18"/>
      <c r="F56" s="18"/>
      <c r="G56" s="18"/>
      <c r="H56" s="19"/>
      <c r="I56" s="77"/>
      <c r="J56" s="77"/>
      <c r="K56" s="77"/>
      <c r="L56" s="77"/>
      <c r="M56" s="77"/>
      <c r="N56" s="77"/>
      <c r="O56" s="77"/>
      <c r="P56" s="78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1"/>
      <c r="AB56" s="22"/>
      <c r="AC56" s="22"/>
      <c r="AD56" s="23"/>
      <c r="AE56" s="23"/>
      <c r="AG56" s="25"/>
      <c r="AH56" s="25"/>
      <c r="AI56" s="25"/>
      <c r="AJ56" s="25"/>
      <c r="AK56" s="26"/>
      <c r="AL56" s="27"/>
      <c r="AM56" s="27"/>
      <c r="AN56" s="27"/>
      <c r="BE56" s="24"/>
      <c r="BF56" s="30"/>
      <c r="BG56" s="31"/>
      <c r="BI56" s="32"/>
    </row>
    <row r="57" spans="2:61" ht="18" customHeight="1" x14ac:dyDescent="0.25">
      <c r="B57" s="17"/>
      <c r="C57" s="18"/>
      <c r="D57" s="18"/>
      <c r="E57" s="18"/>
      <c r="F57" s="18"/>
      <c r="G57" s="18"/>
      <c r="H57" s="19"/>
      <c r="I57" s="77"/>
      <c r="J57" s="77"/>
      <c r="K57" s="77"/>
      <c r="L57" s="77"/>
      <c r="M57" s="77"/>
      <c r="N57" s="77"/>
      <c r="O57" s="77"/>
      <c r="P57" s="78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1"/>
      <c r="AB57" s="22"/>
      <c r="AC57" s="22"/>
      <c r="AD57" s="23"/>
      <c r="AE57" s="23"/>
      <c r="AG57" s="25"/>
      <c r="AH57" s="25"/>
      <c r="AI57" s="25"/>
      <c r="AJ57" s="25"/>
      <c r="AK57" s="26"/>
      <c r="AL57" s="27"/>
      <c r="AM57" s="27"/>
      <c r="AN57" s="27"/>
      <c r="BE57" s="24"/>
      <c r="BF57" s="30"/>
      <c r="BG57" s="31"/>
      <c r="BI57" s="32"/>
    </row>
    <row r="58" spans="2:61" ht="18" customHeight="1" x14ac:dyDescent="0.25">
      <c r="B58" s="17"/>
      <c r="C58" s="18"/>
      <c r="D58" s="18"/>
      <c r="E58" s="18"/>
      <c r="F58" s="18"/>
      <c r="G58" s="18"/>
      <c r="H58" s="19"/>
      <c r="I58" s="77"/>
      <c r="J58" s="77"/>
      <c r="K58" s="77"/>
      <c r="L58" s="77"/>
      <c r="M58" s="77"/>
      <c r="N58" s="77"/>
      <c r="O58" s="77"/>
      <c r="P58" s="78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1"/>
      <c r="AB58" s="22"/>
      <c r="AC58" s="22"/>
      <c r="AD58" s="23"/>
      <c r="AE58" s="23"/>
      <c r="AG58" s="25"/>
      <c r="AH58" s="25"/>
      <c r="AI58" s="25"/>
      <c r="AJ58" s="25"/>
      <c r="AK58" s="26"/>
      <c r="AL58" s="27"/>
      <c r="AM58" s="27"/>
      <c r="AN58" s="27"/>
      <c r="BE58" s="24"/>
      <c r="BF58" s="30"/>
      <c r="BG58" s="31"/>
      <c r="BI58" s="32"/>
    </row>
    <row r="59" spans="2:61" ht="18" customHeight="1" x14ac:dyDescent="0.25">
      <c r="B59" s="17"/>
      <c r="C59" s="18"/>
      <c r="D59" s="18"/>
      <c r="E59" s="18"/>
      <c r="F59" s="18"/>
      <c r="G59" s="18"/>
      <c r="H59" s="19"/>
      <c r="I59" s="77"/>
      <c r="J59" s="77"/>
      <c r="K59" s="77"/>
      <c r="L59" s="77"/>
      <c r="M59" s="77"/>
      <c r="N59" s="77"/>
      <c r="O59" s="77"/>
      <c r="P59" s="78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1"/>
      <c r="AB59" s="22"/>
      <c r="AC59" s="22"/>
      <c r="AD59" s="23"/>
      <c r="AE59" s="23"/>
      <c r="AG59" s="25"/>
      <c r="AH59" s="25"/>
      <c r="AI59" s="25"/>
      <c r="AJ59" s="25"/>
      <c r="AK59" s="26"/>
      <c r="AL59" s="27"/>
      <c r="AM59" s="27"/>
      <c r="AN59" s="27"/>
      <c r="BE59" s="24"/>
      <c r="BF59" s="30"/>
      <c r="BG59" s="31"/>
      <c r="BI59" s="32"/>
    </row>
    <row r="60" spans="2:61" ht="18" customHeight="1" x14ac:dyDescent="0.25">
      <c r="B60" s="17"/>
      <c r="C60" s="18"/>
      <c r="D60" s="18"/>
      <c r="E60" s="18"/>
      <c r="F60" s="18"/>
      <c r="G60" s="18"/>
      <c r="H60" s="19"/>
      <c r="I60" s="77"/>
      <c r="J60" s="77"/>
      <c r="K60" s="77"/>
      <c r="L60" s="77"/>
      <c r="M60" s="77"/>
      <c r="N60" s="77"/>
      <c r="O60" s="77"/>
      <c r="P60" s="78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1"/>
      <c r="AB60" s="22"/>
      <c r="AC60" s="22"/>
      <c r="AD60" s="23"/>
      <c r="AE60" s="23"/>
      <c r="AG60" s="25"/>
      <c r="AH60" s="25"/>
      <c r="AI60" s="25"/>
      <c r="AJ60" s="25"/>
      <c r="AK60" s="26"/>
      <c r="AL60" s="27"/>
      <c r="AM60" s="27"/>
      <c r="AN60" s="27"/>
      <c r="BE60" s="24"/>
      <c r="BF60" s="30"/>
      <c r="BG60" s="31"/>
      <c r="BI60" s="32"/>
    </row>
    <row r="61" spans="2:61" ht="18" customHeight="1" x14ac:dyDescent="0.25">
      <c r="B61" s="17"/>
      <c r="C61" s="18"/>
      <c r="D61" s="18"/>
      <c r="E61" s="18"/>
      <c r="F61" s="18"/>
      <c r="G61" s="18"/>
      <c r="H61" s="19"/>
      <c r="I61" s="77"/>
      <c r="J61" s="77"/>
      <c r="K61" s="77"/>
      <c r="L61" s="77"/>
      <c r="M61" s="77"/>
      <c r="N61" s="77"/>
      <c r="O61" s="77"/>
      <c r="P61" s="78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1"/>
      <c r="AB61" s="22"/>
      <c r="AC61" s="22"/>
      <c r="AD61" s="23"/>
      <c r="AE61" s="23"/>
      <c r="AG61" s="25"/>
      <c r="AH61" s="25"/>
      <c r="AI61" s="25"/>
      <c r="AJ61" s="25"/>
      <c r="AK61" s="26"/>
      <c r="AL61" s="27"/>
      <c r="AM61" s="27"/>
      <c r="AN61" s="27"/>
      <c r="BE61" s="24"/>
      <c r="BF61" s="30"/>
      <c r="BG61" s="31"/>
      <c r="BI61" s="32"/>
    </row>
    <row r="62" spans="2:61" ht="18" customHeight="1" x14ac:dyDescent="0.25">
      <c r="B62" s="17"/>
      <c r="C62" s="18"/>
      <c r="D62" s="18"/>
      <c r="E62" s="18"/>
      <c r="F62" s="18"/>
      <c r="G62" s="18"/>
      <c r="H62" s="19"/>
      <c r="I62" s="77"/>
      <c r="J62" s="77"/>
      <c r="K62" s="77"/>
      <c r="L62" s="77"/>
      <c r="M62" s="77"/>
      <c r="N62" s="77"/>
      <c r="O62" s="77"/>
      <c r="P62" s="78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1"/>
      <c r="AB62" s="22"/>
      <c r="AC62" s="22"/>
      <c r="AD62" s="23"/>
      <c r="AE62" s="23"/>
      <c r="AG62" s="25"/>
      <c r="AH62" s="25"/>
      <c r="AI62" s="25"/>
      <c r="AJ62" s="25"/>
      <c r="AK62" s="26"/>
      <c r="AL62" s="27"/>
      <c r="AM62" s="27"/>
      <c r="AN62" s="27"/>
      <c r="BE62" s="24"/>
      <c r="BF62" s="30"/>
      <c r="BG62" s="31"/>
      <c r="BI62" s="32"/>
    </row>
    <row r="63" spans="2:61" ht="18" customHeight="1" x14ac:dyDescent="0.25">
      <c r="B63" s="17"/>
      <c r="C63" s="18"/>
      <c r="D63" s="18"/>
      <c r="E63" s="18"/>
      <c r="F63" s="18"/>
      <c r="G63" s="18"/>
      <c r="H63" s="19"/>
      <c r="I63" s="77"/>
      <c r="J63" s="77"/>
      <c r="K63" s="77"/>
      <c r="L63" s="77"/>
      <c r="M63" s="77"/>
      <c r="N63" s="77"/>
      <c r="O63" s="77"/>
      <c r="P63" s="78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1"/>
      <c r="AB63" s="22"/>
      <c r="AC63" s="22"/>
      <c r="AD63" s="23"/>
      <c r="AE63" s="23"/>
      <c r="AG63" s="25"/>
      <c r="AH63" s="25"/>
      <c r="AI63" s="25"/>
      <c r="AJ63" s="25"/>
      <c r="AK63" s="26"/>
      <c r="AL63" s="27"/>
      <c r="AM63" s="27"/>
      <c r="AN63" s="27"/>
      <c r="BE63" s="24"/>
      <c r="BF63" s="30"/>
      <c r="BG63" s="31"/>
      <c r="BI63" s="32"/>
    </row>
    <row r="64" spans="2:61" ht="18" customHeight="1" x14ac:dyDescent="0.25">
      <c r="B64" s="17"/>
      <c r="C64" s="18"/>
      <c r="D64" s="18"/>
      <c r="E64" s="18"/>
      <c r="F64" s="18"/>
      <c r="G64" s="18"/>
      <c r="H64" s="19"/>
      <c r="I64" s="77"/>
      <c r="J64" s="77"/>
      <c r="K64" s="77"/>
      <c r="L64" s="77"/>
      <c r="M64" s="77"/>
      <c r="N64" s="77"/>
      <c r="O64" s="77"/>
      <c r="P64" s="78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1"/>
      <c r="AB64" s="22"/>
      <c r="AC64" s="22"/>
      <c r="AD64" s="23"/>
      <c r="AE64" s="23"/>
      <c r="AG64" s="25"/>
      <c r="AH64" s="25"/>
      <c r="AI64" s="25"/>
      <c r="AJ64" s="25"/>
      <c r="AK64" s="26"/>
      <c r="AL64" s="27"/>
      <c r="AM64" s="27"/>
      <c r="AN64" s="27"/>
      <c r="BE64" s="24"/>
      <c r="BF64" s="30"/>
      <c r="BG64" s="31"/>
      <c r="BI64" s="32"/>
    </row>
    <row r="65" spans="2:61" ht="18" customHeight="1" x14ac:dyDescent="0.25">
      <c r="C65" s="18"/>
      <c r="D65" s="18"/>
      <c r="E65" s="18"/>
      <c r="F65" s="18"/>
      <c r="G65" s="18"/>
      <c r="H65" s="19"/>
      <c r="I65" s="77"/>
      <c r="J65" s="77"/>
      <c r="K65" s="77"/>
      <c r="L65" s="77"/>
      <c r="M65" s="77"/>
      <c r="N65" s="77"/>
      <c r="O65" s="77"/>
      <c r="P65" s="78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1"/>
      <c r="AB65" s="22"/>
      <c r="AC65" s="22"/>
      <c r="AD65" s="23"/>
      <c r="AE65" s="23"/>
      <c r="AG65" s="25"/>
      <c r="AH65" s="25"/>
      <c r="AI65" s="25"/>
      <c r="AJ65" s="25"/>
      <c r="AK65" s="26"/>
      <c r="AL65" s="27"/>
      <c r="AM65" s="27"/>
      <c r="AN65" s="27"/>
      <c r="BE65" s="24"/>
      <c r="BF65" s="30"/>
      <c r="BG65" s="31"/>
      <c r="BI65" s="32"/>
    </row>
    <row r="66" spans="2:61" ht="18" customHeight="1" x14ac:dyDescent="0.25">
      <c r="B66" s="17"/>
      <c r="C66" s="18"/>
      <c r="D66" s="18"/>
      <c r="E66" s="18"/>
      <c r="F66" s="18"/>
      <c r="G66" s="18"/>
      <c r="H66" s="19"/>
      <c r="I66" s="77"/>
      <c r="J66" s="77"/>
      <c r="K66" s="77"/>
      <c r="L66" s="77"/>
      <c r="M66" s="77"/>
      <c r="N66" s="77"/>
      <c r="O66" s="77"/>
      <c r="P66" s="78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1"/>
      <c r="AB66" s="22"/>
      <c r="AC66" s="22"/>
      <c r="AD66" s="23"/>
      <c r="AE66" s="23"/>
      <c r="AG66" s="25"/>
      <c r="AH66" s="25"/>
      <c r="AI66" s="25"/>
      <c r="AJ66" s="25"/>
      <c r="AK66" s="26"/>
      <c r="AL66" s="27"/>
      <c r="AM66" s="27"/>
      <c r="AN66" s="27"/>
      <c r="BE66" s="24"/>
      <c r="BF66" s="30"/>
      <c r="BG66" s="31"/>
      <c r="BI66" s="32"/>
    </row>
    <row r="67" spans="2:61" ht="18" customHeight="1" x14ac:dyDescent="0.25">
      <c r="B67" s="17"/>
      <c r="C67" s="18"/>
      <c r="D67" s="18"/>
      <c r="E67" s="18"/>
      <c r="F67" s="18"/>
      <c r="G67" s="18"/>
      <c r="H67" s="19"/>
      <c r="I67" s="77"/>
      <c r="J67" s="77"/>
      <c r="K67" s="77"/>
      <c r="L67" s="77"/>
      <c r="M67" s="77"/>
      <c r="N67" s="77"/>
      <c r="O67" s="77"/>
      <c r="P67" s="78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1"/>
      <c r="AB67" s="22"/>
      <c r="AC67" s="22"/>
      <c r="AD67" s="23"/>
      <c r="AE67" s="23"/>
      <c r="AG67" s="25"/>
      <c r="AH67" s="25"/>
      <c r="AI67" s="25"/>
      <c r="AJ67" s="25"/>
      <c r="AK67" s="26"/>
      <c r="AL67" s="27"/>
      <c r="AM67" s="27"/>
      <c r="AN67" s="27"/>
      <c r="BE67" s="24"/>
      <c r="BF67" s="30"/>
      <c r="BG67" s="31"/>
      <c r="BI67" s="32"/>
    </row>
    <row r="68" spans="2:61" ht="18" customHeight="1" x14ac:dyDescent="0.25">
      <c r="B68" s="17"/>
      <c r="C68" s="18"/>
      <c r="D68" s="18"/>
      <c r="E68" s="18"/>
      <c r="F68" s="18"/>
      <c r="G68" s="18"/>
      <c r="H68" s="19"/>
      <c r="I68" s="77"/>
      <c r="J68" s="77"/>
      <c r="K68" s="77"/>
      <c r="L68" s="77"/>
      <c r="M68" s="77"/>
      <c r="N68" s="77"/>
      <c r="O68" s="77"/>
      <c r="P68" s="78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1"/>
      <c r="AB68" s="22"/>
      <c r="AC68" s="22"/>
      <c r="AD68" s="23"/>
      <c r="AE68" s="23"/>
      <c r="AG68" s="25"/>
      <c r="AH68" s="25"/>
      <c r="AI68" s="25"/>
      <c r="AJ68" s="25"/>
      <c r="AK68" s="26"/>
      <c r="AL68" s="27"/>
      <c r="AM68" s="27"/>
      <c r="AN68" s="27"/>
      <c r="BE68" s="24"/>
      <c r="BF68" s="30"/>
      <c r="BG68" s="31"/>
      <c r="BI68" s="32"/>
    </row>
    <row r="69" spans="2:61" ht="18" customHeight="1" x14ac:dyDescent="0.25">
      <c r="B69" s="17"/>
      <c r="C69" s="18"/>
      <c r="D69" s="18"/>
      <c r="E69" s="18"/>
      <c r="F69" s="18"/>
      <c r="G69" s="18"/>
      <c r="H69" s="19"/>
      <c r="I69" s="77"/>
      <c r="J69" s="77"/>
      <c r="K69" s="77"/>
      <c r="L69" s="77"/>
      <c r="M69" s="77"/>
      <c r="N69" s="77"/>
      <c r="O69" s="77"/>
      <c r="P69" s="78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1"/>
      <c r="AB69" s="22"/>
      <c r="AC69" s="22"/>
      <c r="AD69" s="23"/>
      <c r="AE69" s="23"/>
      <c r="AG69" s="25"/>
      <c r="AH69" s="25"/>
      <c r="AI69" s="25"/>
      <c r="AJ69" s="25"/>
      <c r="AK69" s="26"/>
      <c r="AL69" s="27"/>
      <c r="AM69" s="27"/>
      <c r="AN69" s="27"/>
      <c r="BE69" s="24"/>
      <c r="BF69" s="30"/>
      <c r="BG69" s="31"/>
      <c r="BI69" s="32"/>
    </row>
    <row r="70" spans="2:61" ht="18" customHeight="1" x14ac:dyDescent="0.25">
      <c r="B70" s="17"/>
      <c r="C70" s="18"/>
      <c r="D70" s="18"/>
      <c r="E70" s="18"/>
      <c r="F70" s="18"/>
      <c r="G70" s="18"/>
      <c r="H70" s="19"/>
      <c r="I70" s="77"/>
      <c r="J70" s="77"/>
      <c r="K70" s="77"/>
      <c r="L70" s="77"/>
      <c r="M70" s="77"/>
      <c r="N70" s="77"/>
      <c r="O70" s="77"/>
      <c r="P70" s="78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1"/>
      <c r="AB70" s="22"/>
      <c r="AC70" s="22"/>
      <c r="AD70" s="23"/>
      <c r="AE70" s="23"/>
      <c r="AG70" s="25"/>
      <c r="AH70" s="25"/>
      <c r="AI70" s="25"/>
      <c r="AJ70" s="25"/>
      <c r="AK70" s="26"/>
      <c r="AL70" s="27"/>
      <c r="AM70" s="27"/>
      <c r="AN70" s="27"/>
      <c r="BE70" s="24"/>
      <c r="BF70" s="30"/>
      <c r="BG70" s="31"/>
      <c r="BI70" s="32"/>
    </row>
    <row r="71" spans="2:61" ht="18" customHeight="1" x14ac:dyDescent="0.25">
      <c r="B71" s="17"/>
      <c r="C71" s="18"/>
      <c r="D71" s="18"/>
      <c r="E71" s="18"/>
      <c r="F71" s="18"/>
      <c r="G71" s="18"/>
      <c r="H71" s="19"/>
      <c r="I71" s="77"/>
      <c r="J71" s="77"/>
      <c r="K71" s="77"/>
      <c r="L71" s="77"/>
      <c r="M71" s="77"/>
      <c r="N71" s="77"/>
      <c r="O71" s="77"/>
      <c r="P71" s="78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1"/>
      <c r="AB71" s="22"/>
      <c r="AC71" s="22"/>
      <c r="AD71" s="23"/>
      <c r="AE71" s="23"/>
      <c r="AG71" s="25"/>
      <c r="AH71" s="25"/>
      <c r="AI71" s="25"/>
      <c r="AJ71" s="25"/>
      <c r="AK71" s="26"/>
      <c r="AL71" s="27"/>
      <c r="AM71" s="27"/>
      <c r="AN71" s="27"/>
      <c r="BE71" s="24"/>
      <c r="BF71" s="30"/>
      <c r="BG71" s="31"/>
      <c r="BI71" s="32"/>
    </row>
    <row r="72" spans="2:61" ht="18" customHeight="1" x14ac:dyDescent="0.25">
      <c r="B72" s="17"/>
      <c r="C72" s="18"/>
      <c r="D72" s="18"/>
      <c r="E72" s="18"/>
      <c r="F72" s="18"/>
      <c r="G72" s="18"/>
      <c r="H72" s="19"/>
      <c r="I72" s="77"/>
      <c r="J72" s="77"/>
      <c r="K72" s="77"/>
      <c r="L72" s="77"/>
      <c r="M72" s="77"/>
      <c r="N72" s="77"/>
      <c r="O72" s="77"/>
      <c r="P72" s="78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1"/>
      <c r="AB72" s="22"/>
      <c r="AC72" s="22"/>
      <c r="AD72" s="23"/>
      <c r="AE72" s="23"/>
      <c r="AG72" s="25"/>
      <c r="AH72" s="25"/>
      <c r="AI72" s="25"/>
      <c r="AJ72" s="25"/>
      <c r="AK72" s="26"/>
      <c r="AL72" s="27"/>
      <c r="AM72" s="27"/>
      <c r="AN72" s="27"/>
      <c r="BE72" s="24"/>
      <c r="BF72" s="30"/>
      <c r="BG72" s="31"/>
      <c r="BI72" s="32"/>
    </row>
    <row r="73" spans="2:61" ht="18" customHeight="1" x14ac:dyDescent="0.25">
      <c r="B73" s="17"/>
      <c r="C73" s="18"/>
      <c r="D73" s="18"/>
      <c r="E73" s="18"/>
      <c r="F73" s="18"/>
      <c r="G73" s="18"/>
      <c r="H73" s="19"/>
      <c r="I73" s="77"/>
      <c r="J73" s="77"/>
      <c r="K73" s="77"/>
      <c r="L73" s="77"/>
      <c r="M73" s="77"/>
      <c r="N73" s="77"/>
      <c r="O73" s="77"/>
      <c r="P73" s="78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1"/>
      <c r="AB73" s="22"/>
      <c r="AC73" s="22"/>
      <c r="AD73" s="23"/>
      <c r="AE73" s="23"/>
      <c r="AG73" s="25"/>
      <c r="AH73" s="25"/>
      <c r="AI73" s="25"/>
      <c r="AJ73" s="25"/>
      <c r="AK73" s="26"/>
      <c r="AL73" s="27"/>
      <c r="AM73" s="27"/>
      <c r="AN73" s="27"/>
      <c r="BE73" s="24"/>
      <c r="BF73" s="30"/>
      <c r="BG73" s="31"/>
      <c r="BI73" s="32"/>
    </row>
    <row r="74" spans="2:61" ht="18" customHeight="1" x14ac:dyDescent="0.25">
      <c r="B74" s="17"/>
      <c r="C74" s="18"/>
      <c r="D74" s="18"/>
      <c r="E74" s="18"/>
      <c r="F74" s="18"/>
      <c r="G74" s="18"/>
      <c r="H74" s="19"/>
      <c r="I74" s="77"/>
      <c r="J74" s="77"/>
      <c r="K74" s="77"/>
      <c r="L74" s="77"/>
      <c r="M74" s="77"/>
      <c r="N74" s="77"/>
      <c r="O74" s="77"/>
      <c r="P74" s="78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1"/>
      <c r="AB74" s="22"/>
      <c r="AC74" s="22"/>
      <c r="AD74" s="23"/>
      <c r="AE74" s="23"/>
      <c r="AG74" s="25"/>
      <c r="AH74" s="25"/>
      <c r="AI74" s="25"/>
      <c r="AJ74" s="25"/>
      <c r="AK74" s="26"/>
      <c r="AL74" s="27"/>
      <c r="AM74" s="27"/>
      <c r="AN74" s="27"/>
      <c r="BE74" s="24"/>
      <c r="BF74" s="30"/>
      <c r="BG74" s="31"/>
      <c r="BI74" s="32"/>
    </row>
    <row r="75" spans="2:61" ht="18" customHeight="1" x14ac:dyDescent="0.25">
      <c r="B75" s="17"/>
      <c r="C75" s="18"/>
      <c r="D75" s="18"/>
      <c r="E75" s="18"/>
      <c r="F75" s="18"/>
      <c r="G75" s="18"/>
      <c r="H75" s="19"/>
      <c r="I75" s="77"/>
      <c r="J75" s="77"/>
      <c r="K75" s="77"/>
      <c r="L75" s="77"/>
      <c r="M75" s="77"/>
      <c r="N75" s="77"/>
      <c r="O75" s="77"/>
      <c r="P75" s="78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1"/>
      <c r="AB75" s="22"/>
      <c r="AC75" s="22"/>
      <c r="AD75" s="23"/>
      <c r="AE75" s="23"/>
      <c r="AG75" s="25"/>
      <c r="AH75" s="25"/>
      <c r="AI75" s="25"/>
      <c r="AJ75" s="25"/>
      <c r="AK75" s="26"/>
      <c r="AL75" s="27"/>
      <c r="AM75" s="27"/>
      <c r="AN75" s="27"/>
      <c r="BE75" s="24"/>
      <c r="BF75" s="30"/>
      <c r="BG75" s="31"/>
      <c r="BI75" s="32"/>
    </row>
    <row r="76" spans="2:61" ht="18" customHeight="1" x14ac:dyDescent="0.25">
      <c r="B76" s="17"/>
      <c r="C76" s="18"/>
      <c r="D76" s="18"/>
      <c r="E76" s="18"/>
      <c r="F76" s="18"/>
      <c r="G76" s="18"/>
      <c r="H76" s="19"/>
      <c r="I76" s="77"/>
      <c r="J76" s="77"/>
      <c r="K76" s="77"/>
      <c r="L76" s="77"/>
      <c r="M76" s="77"/>
      <c r="N76" s="77"/>
      <c r="O76" s="77"/>
      <c r="P76" s="78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1"/>
      <c r="AB76" s="22"/>
      <c r="AC76" s="22"/>
      <c r="AD76" s="23"/>
      <c r="AE76" s="23"/>
      <c r="AG76" s="25"/>
      <c r="AH76" s="25"/>
      <c r="AI76" s="25"/>
      <c r="AJ76" s="25"/>
      <c r="AK76" s="26"/>
      <c r="AL76" s="27"/>
      <c r="AM76" s="27"/>
      <c r="AN76" s="27"/>
      <c r="BE76" s="24"/>
      <c r="BF76" s="30"/>
      <c r="BG76" s="31"/>
      <c r="BI76" s="32"/>
    </row>
    <row r="77" spans="2:61" ht="18" customHeight="1" x14ac:dyDescent="0.25">
      <c r="B77" s="17"/>
      <c r="C77" s="18"/>
      <c r="D77" s="18"/>
      <c r="E77" s="18"/>
      <c r="F77" s="18"/>
      <c r="G77" s="18"/>
      <c r="H77" s="19"/>
      <c r="I77" s="77"/>
      <c r="J77" s="77"/>
      <c r="K77" s="77"/>
      <c r="L77" s="77"/>
      <c r="M77" s="77"/>
      <c r="N77" s="77"/>
      <c r="O77" s="77"/>
      <c r="P77" s="78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1"/>
      <c r="AB77" s="22"/>
      <c r="AC77" s="22"/>
      <c r="AD77" s="23"/>
      <c r="AE77" s="23"/>
      <c r="AG77" s="25"/>
      <c r="AH77" s="25"/>
      <c r="AI77" s="25"/>
      <c r="AJ77" s="25"/>
      <c r="AK77" s="26"/>
      <c r="AL77" s="27"/>
      <c r="AM77" s="27"/>
      <c r="AN77" s="27"/>
      <c r="BE77" s="24"/>
      <c r="BF77" s="30"/>
      <c r="BG77" s="31"/>
      <c r="BI77" s="32"/>
    </row>
    <row r="78" spans="2:61" ht="18" customHeight="1" x14ac:dyDescent="0.25">
      <c r="B78" s="17"/>
      <c r="C78" s="18"/>
      <c r="D78" s="18"/>
      <c r="E78" s="18"/>
      <c r="F78" s="18"/>
      <c r="G78" s="18"/>
      <c r="H78" s="19"/>
      <c r="I78" s="77"/>
      <c r="J78" s="77"/>
      <c r="K78" s="77"/>
      <c r="L78" s="77"/>
      <c r="M78" s="77"/>
      <c r="N78" s="77"/>
      <c r="O78" s="77"/>
      <c r="P78" s="78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1"/>
      <c r="AB78" s="22"/>
      <c r="AC78" s="22"/>
      <c r="AD78" s="23"/>
      <c r="AE78" s="23"/>
      <c r="AG78" s="25"/>
      <c r="AH78" s="25"/>
      <c r="AI78" s="25"/>
      <c r="AJ78" s="25"/>
      <c r="AK78" s="26"/>
      <c r="AL78" s="27"/>
      <c r="AM78" s="27"/>
      <c r="AN78" s="27"/>
      <c r="BE78" s="24"/>
      <c r="BF78" s="30"/>
      <c r="BG78" s="31"/>
      <c r="BI78" s="32"/>
    </row>
    <row r="79" spans="2:61" ht="18" customHeight="1" x14ac:dyDescent="0.25">
      <c r="B79" s="17"/>
      <c r="C79" s="18"/>
      <c r="D79" s="18"/>
      <c r="E79" s="18"/>
      <c r="F79" s="18"/>
      <c r="G79" s="18"/>
      <c r="H79" s="19"/>
      <c r="I79" s="77"/>
      <c r="J79" s="77"/>
      <c r="K79" s="77"/>
      <c r="L79" s="77"/>
      <c r="M79" s="77"/>
      <c r="N79" s="77"/>
      <c r="O79" s="77"/>
      <c r="P79" s="78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1"/>
      <c r="AB79" s="22"/>
      <c r="AC79" s="22"/>
      <c r="AD79" s="23"/>
      <c r="AE79" s="23"/>
      <c r="AG79" s="25"/>
      <c r="AH79" s="25"/>
      <c r="AI79" s="25"/>
      <c r="AJ79" s="25"/>
      <c r="AK79" s="26"/>
      <c r="AL79" s="27"/>
      <c r="AM79" s="27"/>
      <c r="AN79" s="27"/>
      <c r="BE79" s="24"/>
      <c r="BF79" s="30"/>
      <c r="BG79" s="31"/>
      <c r="BI79" s="32"/>
    </row>
    <row r="80" spans="2:61" ht="18" customHeight="1" x14ac:dyDescent="0.25">
      <c r="B80" s="17"/>
      <c r="C80" s="18"/>
      <c r="D80" s="18"/>
      <c r="E80" s="18"/>
      <c r="F80" s="18"/>
      <c r="G80" s="18"/>
      <c r="H80" s="19"/>
      <c r="I80" s="77"/>
      <c r="J80" s="77"/>
      <c r="K80" s="77"/>
      <c r="L80" s="77"/>
      <c r="M80" s="77"/>
      <c r="N80" s="77"/>
      <c r="O80" s="77"/>
      <c r="P80" s="78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1"/>
      <c r="AB80" s="22"/>
      <c r="AC80" s="22"/>
      <c r="AD80" s="23"/>
      <c r="AE80" s="23"/>
      <c r="AG80" s="25"/>
      <c r="AH80" s="25"/>
      <c r="AI80" s="25"/>
      <c r="AJ80" s="25"/>
      <c r="AK80" s="26"/>
      <c r="AL80" s="27"/>
      <c r="AM80" s="27"/>
      <c r="AN80" s="27"/>
      <c r="BE80" s="24"/>
      <c r="BF80" s="30"/>
      <c r="BG80" s="31"/>
      <c r="BI80" s="32"/>
    </row>
    <row r="81" spans="2:61" ht="18" customHeight="1" x14ac:dyDescent="0.25">
      <c r="C81" s="18"/>
      <c r="D81" s="18"/>
      <c r="E81" s="18"/>
      <c r="F81" s="18"/>
      <c r="G81" s="18"/>
      <c r="H81" s="19"/>
      <c r="I81" s="77"/>
      <c r="J81" s="77"/>
      <c r="K81" s="77"/>
      <c r="L81" s="77"/>
      <c r="M81" s="77"/>
      <c r="N81" s="77"/>
      <c r="O81" s="77"/>
      <c r="P81" s="78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1"/>
      <c r="AB81" s="22"/>
      <c r="AC81" s="22"/>
      <c r="AD81" s="23"/>
      <c r="AE81" s="23"/>
      <c r="AG81" s="25"/>
      <c r="AH81" s="25"/>
      <c r="AI81" s="25"/>
      <c r="AJ81" s="25"/>
      <c r="AK81" s="26"/>
      <c r="AL81" s="27"/>
      <c r="AM81" s="27"/>
      <c r="AN81" s="27"/>
      <c r="BE81" s="24"/>
      <c r="BF81" s="30"/>
      <c r="BG81" s="31"/>
      <c r="BI81" s="32"/>
    </row>
    <row r="82" spans="2:61" ht="18" customHeight="1" x14ac:dyDescent="0.25">
      <c r="B82" s="17"/>
      <c r="C82" s="18"/>
      <c r="D82" s="18"/>
      <c r="E82" s="18"/>
      <c r="F82" s="18"/>
      <c r="G82" s="18"/>
      <c r="H82" s="19"/>
      <c r="I82" s="77"/>
      <c r="J82" s="77"/>
      <c r="K82" s="77"/>
      <c r="L82" s="77"/>
      <c r="M82" s="77"/>
      <c r="N82" s="77"/>
      <c r="O82" s="77"/>
      <c r="P82" s="78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1"/>
      <c r="AB82" s="22"/>
      <c r="AC82" s="22"/>
      <c r="AD82" s="23"/>
      <c r="AE82" s="23"/>
      <c r="AG82" s="25"/>
      <c r="AH82" s="25"/>
      <c r="AI82" s="25"/>
      <c r="AJ82" s="25"/>
      <c r="AK82" s="26"/>
      <c r="AL82" s="27"/>
      <c r="AM82" s="27"/>
      <c r="AN82" s="27"/>
      <c r="BE82" s="24"/>
      <c r="BF82" s="30"/>
      <c r="BG82" s="31"/>
      <c r="BI82" s="32"/>
    </row>
    <row r="83" spans="2:61" ht="18" customHeight="1" x14ac:dyDescent="0.25">
      <c r="B83" s="17"/>
      <c r="C83" s="18"/>
      <c r="D83" s="18"/>
      <c r="E83" s="18"/>
      <c r="F83" s="18"/>
      <c r="G83" s="18"/>
      <c r="H83" s="19"/>
      <c r="I83" s="77"/>
      <c r="J83" s="77"/>
      <c r="K83" s="77"/>
      <c r="L83" s="77"/>
      <c r="M83" s="77"/>
      <c r="N83" s="77"/>
      <c r="O83" s="77"/>
      <c r="P83" s="78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1"/>
      <c r="AB83" s="22"/>
      <c r="AC83" s="22"/>
      <c r="AD83" s="23"/>
      <c r="AE83" s="23"/>
      <c r="AG83" s="25"/>
      <c r="AH83" s="25"/>
      <c r="AI83" s="25"/>
      <c r="AJ83" s="25"/>
      <c r="AK83" s="26"/>
      <c r="AL83" s="27"/>
      <c r="AM83" s="27"/>
      <c r="AN83" s="27"/>
      <c r="BE83" s="24"/>
      <c r="BF83" s="30"/>
      <c r="BG83" s="31"/>
      <c r="BI83" s="32"/>
    </row>
    <row r="84" spans="2:61" ht="18" customHeight="1" x14ac:dyDescent="0.25">
      <c r="B84" s="17"/>
      <c r="C84" s="18"/>
      <c r="D84" s="18"/>
      <c r="E84" s="18"/>
      <c r="F84" s="18"/>
      <c r="G84" s="18"/>
      <c r="H84" s="19"/>
      <c r="I84" s="77"/>
      <c r="J84" s="77"/>
      <c r="K84" s="77"/>
      <c r="L84" s="77"/>
      <c r="M84" s="77"/>
      <c r="N84" s="77"/>
      <c r="O84" s="77"/>
      <c r="P84" s="78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1"/>
      <c r="AB84" s="22"/>
      <c r="AC84" s="22"/>
      <c r="AD84" s="23"/>
      <c r="AE84" s="23"/>
      <c r="AG84" s="25"/>
      <c r="AH84" s="25"/>
      <c r="AI84" s="25"/>
      <c r="AJ84" s="25"/>
      <c r="AK84" s="26"/>
      <c r="AL84" s="27"/>
      <c r="AM84" s="27"/>
      <c r="AN84" s="27"/>
      <c r="BE84" s="24"/>
      <c r="BF84" s="30"/>
      <c r="BG84" s="31"/>
      <c r="BI84" s="32"/>
    </row>
    <row r="85" spans="2:61" ht="18" customHeight="1" x14ac:dyDescent="0.25">
      <c r="B85" s="17"/>
      <c r="C85" s="18"/>
      <c r="D85" s="18"/>
      <c r="E85" s="18"/>
      <c r="F85" s="18"/>
      <c r="G85" s="18"/>
      <c r="H85" s="19"/>
      <c r="I85" s="77"/>
      <c r="J85" s="77"/>
      <c r="K85" s="77"/>
      <c r="L85" s="77"/>
      <c r="M85" s="77"/>
      <c r="N85" s="77"/>
      <c r="O85" s="77"/>
      <c r="P85" s="78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1"/>
      <c r="AB85" s="22"/>
      <c r="AC85" s="22"/>
      <c r="AD85" s="23"/>
      <c r="AE85" s="23"/>
      <c r="AG85" s="25"/>
      <c r="AH85" s="25"/>
      <c r="AI85" s="25"/>
      <c r="AJ85" s="25"/>
      <c r="AK85" s="26"/>
      <c r="AL85" s="27"/>
      <c r="AM85" s="27"/>
      <c r="AN85" s="27"/>
      <c r="BE85" s="24"/>
      <c r="BF85" s="30"/>
      <c r="BG85" s="31"/>
      <c r="BI85" s="32"/>
    </row>
    <row r="86" spans="2:61" ht="18" customHeight="1" x14ac:dyDescent="0.25">
      <c r="C86" s="18"/>
      <c r="D86" s="18"/>
      <c r="E86" s="18"/>
      <c r="F86" s="18"/>
      <c r="G86" s="18"/>
      <c r="H86" s="19"/>
      <c r="I86" s="77"/>
      <c r="J86" s="77"/>
      <c r="K86" s="77"/>
      <c r="L86" s="77"/>
      <c r="M86" s="77"/>
      <c r="N86" s="77"/>
      <c r="O86" s="77"/>
      <c r="P86" s="78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1"/>
      <c r="AB86" s="22"/>
      <c r="AC86" s="22"/>
      <c r="AD86" s="23"/>
      <c r="AE86" s="23"/>
      <c r="AG86" s="25"/>
      <c r="AH86" s="25"/>
      <c r="AI86" s="25"/>
      <c r="AJ86" s="25"/>
      <c r="AK86" s="26"/>
      <c r="AL86" s="27"/>
      <c r="AM86" s="27"/>
      <c r="AN86" s="27"/>
      <c r="BE86" s="24"/>
      <c r="BF86" s="30"/>
      <c r="BG86" s="31"/>
      <c r="BI86" s="32"/>
    </row>
    <row r="87" spans="2:61" ht="18" customHeight="1" x14ac:dyDescent="0.25">
      <c r="B87" s="17"/>
      <c r="C87" s="18"/>
      <c r="D87" s="18"/>
      <c r="E87" s="18"/>
      <c r="F87" s="18"/>
      <c r="G87" s="18"/>
      <c r="H87" s="19"/>
      <c r="I87" s="77"/>
      <c r="J87" s="77"/>
      <c r="K87" s="77"/>
      <c r="L87" s="77"/>
      <c r="M87" s="77"/>
      <c r="N87" s="77"/>
      <c r="O87" s="77"/>
      <c r="P87" s="78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1"/>
      <c r="AB87" s="22"/>
      <c r="AC87" s="22"/>
      <c r="AD87" s="23"/>
      <c r="AE87" s="23"/>
      <c r="AG87" s="25"/>
      <c r="AH87" s="25"/>
      <c r="AI87" s="25"/>
      <c r="AJ87" s="25"/>
      <c r="AK87" s="26"/>
      <c r="AL87" s="27"/>
      <c r="AM87" s="27"/>
      <c r="AN87" s="27"/>
      <c r="BE87" s="24"/>
      <c r="BF87" s="30"/>
      <c r="BG87" s="31"/>
      <c r="BI87" s="32"/>
    </row>
    <row r="88" spans="2:61" ht="18" customHeight="1" x14ac:dyDescent="0.25">
      <c r="B88" s="17"/>
      <c r="C88" s="18"/>
      <c r="D88" s="18"/>
      <c r="E88" s="18"/>
      <c r="F88" s="18"/>
      <c r="G88" s="18"/>
      <c r="H88" s="19"/>
      <c r="I88" s="77"/>
      <c r="J88" s="77"/>
      <c r="K88" s="77"/>
      <c r="L88" s="77"/>
      <c r="M88" s="77"/>
      <c r="N88" s="77"/>
      <c r="O88" s="77"/>
      <c r="P88" s="78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1"/>
      <c r="AB88" s="22"/>
      <c r="AC88" s="22"/>
      <c r="AD88" s="23"/>
      <c r="AE88" s="23"/>
      <c r="AG88" s="25"/>
      <c r="AH88" s="25"/>
      <c r="AI88" s="25"/>
      <c r="AJ88" s="25"/>
      <c r="AK88" s="26"/>
      <c r="AL88" s="27"/>
      <c r="AM88" s="27"/>
      <c r="AN88" s="27"/>
      <c r="BE88" s="24"/>
      <c r="BF88" s="30"/>
      <c r="BG88" s="31"/>
      <c r="BI88" s="32"/>
    </row>
    <row r="89" spans="2:61" ht="18" customHeight="1" x14ac:dyDescent="0.25">
      <c r="B89" s="17"/>
      <c r="C89" s="18"/>
      <c r="D89" s="18"/>
      <c r="E89" s="18"/>
      <c r="F89" s="18"/>
      <c r="G89" s="18"/>
      <c r="H89" s="19"/>
      <c r="I89" s="77"/>
      <c r="J89" s="77"/>
      <c r="K89" s="77"/>
      <c r="L89" s="77"/>
      <c r="M89" s="77"/>
      <c r="N89" s="77"/>
      <c r="O89" s="77"/>
      <c r="P89" s="78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1"/>
      <c r="AB89" s="22"/>
      <c r="AC89" s="22"/>
      <c r="AD89" s="23"/>
      <c r="AE89" s="23"/>
      <c r="AG89" s="25"/>
      <c r="AH89" s="25"/>
      <c r="AI89" s="25"/>
      <c r="AJ89" s="25"/>
      <c r="AK89" s="26"/>
      <c r="AL89" s="27"/>
      <c r="AM89" s="27"/>
      <c r="AN89" s="27"/>
      <c r="BE89" s="24"/>
      <c r="BF89" s="30"/>
      <c r="BG89" s="31"/>
      <c r="BI89" s="32"/>
    </row>
    <row r="90" spans="2:61" ht="18" customHeight="1" x14ac:dyDescent="0.25">
      <c r="B90" s="17"/>
      <c r="C90" s="17"/>
      <c r="D90" s="18"/>
      <c r="E90" s="18"/>
      <c r="F90" s="18"/>
      <c r="G90" s="18"/>
      <c r="H90" s="19"/>
      <c r="I90" s="20"/>
      <c r="J90" s="20"/>
      <c r="K90" s="20"/>
      <c r="L90" s="20"/>
      <c r="M90" s="20"/>
      <c r="N90" s="20"/>
      <c r="O90" s="20"/>
      <c r="P90" s="2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1"/>
      <c r="AB90" s="22"/>
      <c r="AC90" s="22"/>
      <c r="AD90" s="23"/>
      <c r="AE90" s="23"/>
      <c r="AG90" s="25"/>
      <c r="AH90" s="25"/>
      <c r="AI90" s="25"/>
      <c r="AJ90" s="25"/>
      <c r="AK90" s="26"/>
      <c r="AL90" s="27"/>
      <c r="AM90" s="27"/>
      <c r="AN90" s="27"/>
      <c r="BE90" s="24"/>
      <c r="BF90" s="30"/>
      <c r="BG90" s="31"/>
      <c r="BI90" s="32"/>
    </row>
    <row r="91" spans="2:61" ht="18" customHeight="1" x14ac:dyDescent="0.25">
      <c r="D91" s="18"/>
      <c r="E91" s="18"/>
      <c r="F91" s="18"/>
      <c r="G91" s="18"/>
      <c r="H91" s="19"/>
      <c r="I91" s="20"/>
      <c r="J91" s="20"/>
      <c r="K91" s="20"/>
      <c r="L91" s="20"/>
      <c r="M91" s="20"/>
      <c r="N91" s="20"/>
      <c r="O91" s="20"/>
      <c r="P91" s="2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1"/>
      <c r="AB91" s="22"/>
      <c r="AC91" s="22"/>
      <c r="AD91" s="23"/>
      <c r="AE91" s="23"/>
      <c r="AG91" s="25"/>
      <c r="AH91" s="25"/>
      <c r="AI91" s="25"/>
      <c r="AJ91" s="25"/>
      <c r="AK91" s="26"/>
      <c r="AL91" s="27"/>
      <c r="AM91" s="27"/>
      <c r="AN91" s="27"/>
      <c r="BE91" s="24"/>
      <c r="BF91" s="30"/>
      <c r="BG91" s="31"/>
      <c r="BI91" s="32"/>
    </row>
    <row r="92" spans="2:61" ht="18" customHeight="1" x14ac:dyDescent="0.25">
      <c r="B92" s="17"/>
      <c r="C92" s="17"/>
      <c r="D92" s="18"/>
      <c r="E92" s="18"/>
      <c r="F92" s="18"/>
      <c r="G92" s="18"/>
      <c r="H92" s="19"/>
      <c r="I92" s="20"/>
      <c r="J92" s="20"/>
      <c r="K92" s="20"/>
      <c r="L92" s="20"/>
      <c r="M92" s="20"/>
      <c r="N92" s="20"/>
      <c r="O92" s="20"/>
      <c r="P92" s="2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1"/>
      <c r="AB92" s="22"/>
      <c r="AC92" s="22"/>
      <c r="AD92" s="23"/>
      <c r="AE92" s="23"/>
      <c r="AG92" s="25"/>
      <c r="AH92" s="25"/>
      <c r="AI92" s="25"/>
      <c r="AJ92" s="25"/>
      <c r="AK92" s="26"/>
      <c r="AL92" s="27"/>
      <c r="AM92" s="27"/>
      <c r="AN92" s="27"/>
      <c r="BE92" s="24"/>
      <c r="BF92" s="30"/>
      <c r="BG92" s="31"/>
      <c r="BI92" s="32"/>
    </row>
    <row r="93" spans="2:61" ht="18" customHeight="1" x14ac:dyDescent="0.25">
      <c r="B93" s="17"/>
      <c r="C93" s="17"/>
      <c r="D93" s="18"/>
      <c r="E93" s="18"/>
      <c r="F93" s="18"/>
      <c r="G93" s="18"/>
      <c r="H93" s="19"/>
      <c r="I93" s="20"/>
      <c r="J93" s="20"/>
      <c r="K93" s="20"/>
      <c r="L93" s="20"/>
      <c r="M93" s="20"/>
      <c r="N93" s="20"/>
      <c r="O93" s="20"/>
      <c r="P93" s="2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1"/>
      <c r="AB93" s="22"/>
      <c r="AC93" s="22"/>
      <c r="AD93" s="23"/>
      <c r="AE93" s="23"/>
      <c r="AG93" s="25"/>
      <c r="AH93" s="25"/>
      <c r="AI93" s="25"/>
      <c r="AJ93" s="25"/>
      <c r="AK93" s="26"/>
      <c r="AL93" s="27"/>
      <c r="AM93" s="27"/>
      <c r="AN93" s="27"/>
      <c r="BE93" s="24"/>
      <c r="BF93" s="30"/>
      <c r="BG93" s="31"/>
      <c r="BI93" s="32"/>
    </row>
    <row r="94" spans="2:61" ht="18" customHeight="1" x14ac:dyDescent="0.25">
      <c r="B94" s="17"/>
      <c r="C94" s="17"/>
      <c r="D94" s="18"/>
      <c r="E94" s="18"/>
      <c r="F94" s="18"/>
      <c r="G94" s="18"/>
      <c r="H94" s="19"/>
      <c r="I94" s="20"/>
      <c r="J94" s="20"/>
      <c r="K94" s="20"/>
      <c r="L94" s="20"/>
      <c r="M94" s="20"/>
      <c r="N94" s="20"/>
      <c r="O94" s="20"/>
      <c r="P94" s="2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1"/>
      <c r="AB94" s="22"/>
      <c r="AC94" s="22"/>
      <c r="AD94" s="23"/>
      <c r="AE94" s="23"/>
      <c r="AG94" s="25"/>
      <c r="AH94" s="25"/>
      <c r="AI94" s="25"/>
      <c r="AJ94" s="25"/>
      <c r="AK94" s="26"/>
      <c r="AL94" s="27"/>
      <c r="AM94" s="27"/>
      <c r="AN94" s="27"/>
      <c r="BE94" s="24"/>
      <c r="BF94" s="30"/>
      <c r="BG94" s="31"/>
      <c r="BI94" s="32"/>
    </row>
    <row r="95" spans="2:61" ht="18" customHeight="1" x14ac:dyDescent="0.25">
      <c r="B95" s="17"/>
      <c r="C95" s="17"/>
      <c r="D95" s="18"/>
      <c r="E95" s="18"/>
      <c r="F95" s="18"/>
      <c r="G95" s="18"/>
      <c r="H95" s="19"/>
      <c r="I95" s="20"/>
      <c r="J95" s="20"/>
      <c r="K95" s="20"/>
      <c r="L95" s="20"/>
      <c r="M95" s="20"/>
      <c r="N95" s="20"/>
      <c r="O95" s="20"/>
      <c r="P95" s="2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1"/>
      <c r="AB95" s="22"/>
      <c r="AC95" s="22"/>
      <c r="AD95" s="23"/>
      <c r="AE95" s="23"/>
      <c r="AG95" s="25"/>
      <c r="AH95" s="25"/>
      <c r="AI95" s="25"/>
      <c r="AJ95" s="25"/>
      <c r="AK95" s="26"/>
      <c r="AL95" s="27"/>
      <c r="AM95" s="27"/>
      <c r="AN95" s="27"/>
      <c r="BE95" s="24"/>
      <c r="BF95" s="30"/>
      <c r="BG95" s="31"/>
      <c r="BI95" s="32"/>
    </row>
    <row r="96" spans="2:61" ht="18" customHeight="1" x14ac:dyDescent="0.25">
      <c r="B96" s="17"/>
      <c r="C96" s="17"/>
      <c r="D96" s="18"/>
      <c r="E96" s="18"/>
      <c r="F96" s="18"/>
      <c r="G96" s="18"/>
      <c r="H96" s="19"/>
      <c r="I96" s="20"/>
      <c r="J96" s="20"/>
      <c r="K96" s="20"/>
      <c r="L96" s="20"/>
      <c r="M96" s="20"/>
      <c r="N96" s="20"/>
      <c r="O96" s="20"/>
      <c r="P96" s="2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1"/>
      <c r="AB96" s="22"/>
      <c r="AC96" s="22"/>
      <c r="AD96" s="23"/>
      <c r="AE96" s="23"/>
      <c r="AG96" s="25"/>
      <c r="AH96" s="25"/>
      <c r="AI96" s="25"/>
      <c r="AJ96" s="25"/>
      <c r="AK96" s="26"/>
      <c r="AL96" s="27"/>
      <c r="AM96" s="27"/>
      <c r="AN96" s="27"/>
      <c r="BE96" s="24"/>
      <c r="BF96" s="30"/>
      <c r="BG96" s="31"/>
      <c r="BI96" s="32"/>
    </row>
    <row r="97" spans="2:61" ht="18" customHeight="1" x14ac:dyDescent="0.25">
      <c r="B97" s="17"/>
      <c r="C97" s="17"/>
      <c r="D97" s="18"/>
      <c r="E97" s="18"/>
      <c r="F97" s="18"/>
      <c r="G97" s="18"/>
      <c r="H97" s="19"/>
      <c r="I97" s="20"/>
      <c r="J97" s="20"/>
      <c r="K97" s="20"/>
      <c r="L97" s="20"/>
      <c r="M97" s="20"/>
      <c r="N97" s="20"/>
      <c r="O97" s="20"/>
      <c r="P97" s="2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1"/>
      <c r="AB97" s="22"/>
      <c r="AC97" s="22"/>
      <c r="AD97" s="23"/>
      <c r="AE97" s="23"/>
      <c r="AG97" s="25"/>
      <c r="AH97" s="25"/>
      <c r="AI97" s="25"/>
      <c r="AJ97" s="25"/>
      <c r="AK97" s="26"/>
      <c r="AL97" s="27"/>
      <c r="AM97" s="27"/>
      <c r="AN97" s="27"/>
      <c r="BE97" s="24"/>
      <c r="BF97" s="30"/>
      <c r="BG97" s="31"/>
      <c r="BI97" s="32"/>
    </row>
    <row r="98" spans="2:61" ht="18" customHeight="1" x14ac:dyDescent="0.25">
      <c r="B98" s="17"/>
      <c r="C98" s="17"/>
      <c r="D98" s="18"/>
      <c r="E98" s="18"/>
      <c r="F98" s="18"/>
      <c r="G98" s="18"/>
      <c r="H98" s="19"/>
      <c r="I98" s="20"/>
      <c r="J98" s="20"/>
      <c r="K98" s="20"/>
      <c r="L98" s="20"/>
      <c r="M98" s="20"/>
      <c r="N98" s="20"/>
      <c r="O98" s="20"/>
      <c r="P98" s="2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1"/>
      <c r="AB98" s="22"/>
      <c r="AC98" s="22"/>
      <c r="AD98" s="23"/>
      <c r="AE98" s="23"/>
      <c r="AG98" s="25"/>
      <c r="AH98" s="25"/>
      <c r="AI98" s="25"/>
      <c r="AJ98" s="25"/>
      <c r="AK98" s="26"/>
      <c r="AL98" s="27"/>
      <c r="AM98" s="27"/>
      <c r="AN98" s="27"/>
      <c r="BE98" s="24"/>
      <c r="BF98" s="30"/>
      <c r="BG98" s="31"/>
      <c r="BI98" s="32"/>
    </row>
    <row r="99" spans="2:61" ht="18" customHeight="1" x14ac:dyDescent="0.25">
      <c r="B99" s="17"/>
      <c r="C99" s="17"/>
      <c r="D99" s="18"/>
      <c r="E99" s="18"/>
      <c r="F99" s="18"/>
      <c r="G99" s="18"/>
      <c r="H99" s="19"/>
      <c r="I99" s="20"/>
      <c r="J99" s="20"/>
      <c r="K99" s="20"/>
      <c r="L99" s="20"/>
      <c r="M99" s="20"/>
      <c r="N99" s="20"/>
      <c r="O99" s="20"/>
      <c r="P99" s="2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1"/>
      <c r="AB99" s="22"/>
      <c r="AC99" s="22"/>
      <c r="AD99" s="23"/>
      <c r="AE99" s="23"/>
      <c r="AG99" s="25"/>
      <c r="AH99" s="25"/>
      <c r="AI99" s="25"/>
      <c r="AJ99" s="25"/>
      <c r="AK99" s="26"/>
      <c r="AL99" s="27"/>
      <c r="AM99" s="27"/>
      <c r="AN99" s="27"/>
      <c r="BE99" s="24"/>
      <c r="BF99" s="30"/>
      <c r="BG99" s="31"/>
      <c r="BI99" s="32"/>
    </row>
    <row r="100" spans="2:61" ht="18" customHeight="1" x14ac:dyDescent="0.25">
      <c r="B100" s="17"/>
      <c r="C100" s="17"/>
      <c r="D100" s="18"/>
      <c r="E100" s="18"/>
      <c r="F100" s="18"/>
      <c r="G100" s="18"/>
      <c r="H100" s="19"/>
      <c r="I100" s="20"/>
      <c r="J100" s="20"/>
      <c r="K100" s="20"/>
      <c r="L100" s="20"/>
      <c r="M100" s="20"/>
      <c r="N100" s="20"/>
      <c r="O100" s="20"/>
      <c r="P100" s="2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1"/>
      <c r="AB100" s="22"/>
      <c r="AC100" s="22"/>
      <c r="AD100" s="23"/>
      <c r="AE100" s="23"/>
      <c r="AG100" s="25"/>
      <c r="AH100" s="25"/>
      <c r="AI100" s="25"/>
      <c r="AJ100" s="25"/>
      <c r="AK100" s="26"/>
      <c r="AL100" s="27"/>
      <c r="AM100" s="27"/>
      <c r="AN100" s="27"/>
      <c r="BE100" s="24"/>
      <c r="BF100" s="30"/>
      <c r="BG100" s="31"/>
      <c r="BI100" s="32"/>
    </row>
    <row r="101" spans="2:61" ht="18" customHeight="1" x14ac:dyDescent="0.25">
      <c r="B101" s="17"/>
      <c r="C101" s="17"/>
      <c r="D101" s="18"/>
      <c r="E101" s="18"/>
      <c r="F101" s="18"/>
      <c r="G101" s="18"/>
      <c r="H101" s="19"/>
      <c r="I101" s="20"/>
      <c r="J101" s="20"/>
      <c r="K101" s="20"/>
      <c r="L101" s="20"/>
      <c r="M101" s="20"/>
      <c r="N101" s="20"/>
      <c r="O101" s="20"/>
      <c r="P101" s="2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1"/>
      <c r="AB101" s="22"/>
      <c r="AC101" s="22"/>
      <c r="AD101" s="23"/>
      <c r="AE101" s="23"/>
      <c r="AG101" s="25"/>
      <c r="AH101" s="25"/>
      <c r="AI101" s="25"/>
      <c r="AJ101" s="25"/>
      <c r="AK101" s="26"/>
      <c r="AL101" s="27"/>
      <c r="AM101" s="27"/>
      <c r="AN101" s="27"/>
      <c r="BE101" s="24"/>
      <c r="BF101" s="30"/>
      <c r="BG101" s="31"/>
      <c r="BI101" s="32"/>
    </row>
    <row r="102" spans="2:61" ht="18" customHeight="1" x14ac:dyDescent="0.25">
      <c r="B102" s="17"/>
      <c r="C102" s="17"/>
      <c r="D102" s="18"/>
      <c r="E102" s="18"/>
      <c r="F102" s="18"/>
      <c r="G102" s="18"/>
      <c r="H102" s="19"/>
      <c r="I102" s="20"/>
      <c r="J102" s="20"/>
      <c r="K102" s="20"/>
      <c r="L102" s="20"/>
      <c r="M102" s="20"/>
      <c r="N102" s="20"/>
      <c r="O102" s="20"/>
      <c r="P102" s="2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1"/>
      <c r="AB102" s="22"/>
      <c r="AC102" s="22"/>
      <c r="AD102" s="23"/>
      <c r="AE102" s="23"/>
      <c r="AG102" s="25"/>
      <c r="AH102" s="25"/>
      <c r="AI102" s="25"/>
      <c r="AJ102" s="25"/>
      <c r="AK102" s="26"/>
      <c r="AL102" s="27"/>
      <c r="AM102" s="27"/>
      <c r="AN102" s="27"/>
      <c r="BE102" s="24"/>
      <c r="BF102" s="30"/>
      <c r="BG102" s="31"/>
      <c r="BI102" s="32"/>
    </row>
    <row r="103" spans="2:61" ht="18" customHeight="1" x14ac:dyDescent="0.25">
      <c r="B103" s="17"/>
      <c r="C103" s="17"/>
      <c r="D103" s="18"/>
      <c r="E103" s="18"/>
      <c r="F103" s="18"/>
      <c r="G103" s="18"/>
      <c r="H103" s="19"/>
      <c r="I103" s="20"/>
      <c r="J103" s="20"/>
      <c r="K103" s="20"/>
      <c r="L103" s="20"/>
      <c r="M103" s="20"/>
      <c r="N103" s="20"/>
      <c r="O103" s="20"/>
      <c r="P103" s="2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1"/>
      <c r="AB103" s="22"/>
      <c r="AC103" s="22"/>
      <c r="AD103" s="23"/>
      <c r="AE103" s="23"/>
      <c r="AG103" s="25"/>
      <c r="AH103" s="25"/>
      <c r="AI103" s="25"/>
      <c r="AJ103" s="25"/>
      <c r="AK103" s="26"/>
      <c r="AL103" s="27"/>
      <c r="AM103" s="27"/>
      <c r="AN103" s="27"/>
      <c r="BE103" s="24"/>
      <c r="BF103" s="30"/>
      <c r="BG103" s="31"/>
      <c r="BI103" s="32"/>
    </row>
    <row r="104" spans="2:61" ht="18" customHeight="1" x14ac:dyDescent="0.25">
      <c r="B104" s="17"/>
      <c r="C104" s="17"/>
      <c r="D104" s="18"/>
      <c r="E104" s="18"/>
      <c r="F104" s="18"/>
      <c r="G104" s="18"/>
      <c r="H104" s="19"/>
      <c r="I104" s="20"/>
      <c r="J104" s="20"/>
      <c r="K104" s="20"/>
      <c r="L104" s="20"/>
      <c r="M104" s="20"/>
      <c r="N104" s="20"/>
      <c r="O104" s="20"/>
      <c r="P104" s="2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1"/>
      <c r="AB104" s="22"/>
      <c r="AC104" s="22"/>
      <c r="AD104" s="23"/>
      <c r="AE104" s="23"/>
      <c r="AG104" s="25"/>
      <c r="AH104" s="25"/>
      <c r="AI104" s="25"/>
      <c r="AJ104" s="25"/>
      <c r="AK104" s="26"/>
      <c r="AL104" s="27"/>
      <c r="AM104" s="27"/>
      <c r="AN104" s="27"/>
      <c r="BE104" s="24"/>
      <c r="BF104" s="30"/>
      <c r="BG104" s="31"/>
      <c r="BI104" s="32"/>
    </row>
    <row r="105" spans="2:61" ht="18" customHeight="1" x14ac:dyDescent="0.25">
      <c r="B105" s="17"/>
      <c r="C105" s="17"/>
      <c r="D105" s="18"/>
      <c r="E105" s="18"/>
      <c r="F105" s="18"/>
      <c r="G105" s="18"/>
      <c r="H105" s="19"/>
      <c r="I105" s="20"/>
      <c r="J105" s="20"/>
      <c r="K105" s="20"/>
      <c r="L105" s="20"/>
      <c r="M105" s="20"/>
      <c r="N105" s="20"/>
      <c r="O105" s="20"/>
      <c r="P105" s="2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1"/>
      <c r="AB105" s="22"/>
      <c r="AC105" s="22"/>
      <c r="AD105" s="23"/>
      <c r="AE105" s="23"/>
      <c r="AG105" s="25"/>
      <c r="AH105" s="25"/>
      <c r="AI105" s="25"/>
      <c r="AJ105" s="25"/>
      <c r="AK105" s="26"/>
      <c r="AL105" s="27"/>
      <c r="AM105" s="27"/>
      <c r="AN105" s="27"/>
      <c r="BE105" s="24"/>
      <c r="BF105" s="30"/>
      <c r="BG105" s="31"/>
      <c r="BI105" s="32"/>
    </row>
    <row r="106" spans="2:61" ht="18" customHeight="1" x14ac:dyDescent="0.25">
      <c r="B106" s="17"/>
      <c r="C106" s="17"/>
      <c r="D106" s="18"/>
      <c r="E106" s="18"/>
      <c r="F106" s="18"/>
      <c r="G106" s="18"/>
      <c r="H106" s="19"/>
      <c r="I106" s="20"/>
      <c r="J106" s="20"/>
      <c r="K106" s="20"/>
      <c r="L106" s="20"/>
      <c r="M106" s="20"/>
      <c r="N106" s="20"/>
      <c r="O106" s="20"/>
      <c r="P106" s="2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1"/>
      <c r="AB106" s="22"/>
      <c r="AC106" s="22"/>
      <c r="AD106" s="23"/>
      <c r="AE106" s="23"/>
      <c r="AG106" s="25"/>
      <c r="AH106" s="25"/>
      <c r="AI106" s="25"/>
      <c r="AJ106" s="25"/>
      <c r="AK106" s="26"/>
      <c r="AL106" s="27"/>
      <c r="AM106" s="27"/>
      <c r="AN106" s="27"/>
      <c r="BE106" s="24"/>
      <c r="BF106" s="30"/>
      <c r="BG106" s="31"/>
      <c r="BI106" s="32"/>
    </row>
    <row r="107" spans="2:61" ht="18" customHeight="1" x14ac:dyDescent="0.25">
      <c r="B107" s="17"/>
      <c r="C107" s="17"/>
      <c r="D107" s="18"/>
      <c r="E107" s="18"/>
      <c r="F107" s="18"/>
      <c r="G107" s="18"/>
      <c r="H107" s="19"/>
      <c r="I107" s="20"/>
      <c r="J107" s="20"/>
      <c r="K107" s="20"/>
      <c r="L107" s="20"/>
      <c r="M107" s="20"/>
      <c r="N107" s="20"/>
      <c r="O107" s="20"/>
      <c r="P107" s="2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1"/>
      <c r="AB107" s="22"/>
      <c r="AC107" s="22"/>
      <c r="AD107" s="23"/>
      <c r="AE107" s="23"/>
      <c r="AG107" s="25"/>
      <c r="AH107" s="25"/>
      <c r="AI107" s="25"/>
      <c r="AJ107" s="25"/>
      <c r="AK107" s="26"/>
      <c r="AL107" s="27"/>
      <c r="AM107" s="27"/>
      <c r="AN107" s="27"/>
      <c r="BE107" s="24"/>
      <c r="BF107" s="30"/>
      <c r="BG107" s="31"/>
      <c r="BI107" s="32"/>
    </row>
    <row r="108" spans="2:61" ht="18" customHeight="1" x14ac:dyDescent="0.25">
      <c r="D108" s="18"/>
      <c r="E108" s="18"/>
      <c r="F108" s="18"/>
      <c r="G108" s="18"/>
      <c r="H108" s="19"/>
      <c r="I108" s="20"/>
      <c r="J108" s="20"/>
      <c r="K108" s="20"/>
      <c r="L108" s="20"/>
      <c r="M108" s="20"/>
      <c r="N108" s="20"/>
      <c r="O108" s="20"/>
      <c r="P108" s="2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1"/>
      <c r="AB108" s="22"/>
      <c r="AC108" s="22"/>
      <c r="AD108" s="23"/>
      <c r="AE108" s="23"/>
      <c r="AG108" s="25"/>
      <c r="AH108" s="25"/>
      <c r="AI108" s="25"/>
      <c r="AJ108" s="25"/>
      <c r="AK108" s="26"/>
      <c r="AL108" s="27"/>
      <c r="AM108" s="27"/>
      <c r="AN108" s="27"/>
      <c r="BE108" s="24"/>
      <c r="BF108" s="30"/>
      <c r="BG108" s="31"/>
      <c r="BI108" s="32"/>
    </row>
    <row r="109" spans="2:61" ht="18" customHeight="1" x14ac:dyDescent="0.25">
      <c r="D109" s="18"/>
      <c r="E109" s="18"/>
      <c r="F109" s="18"/>
      <c r="G109" s="18"/>
      <c r="H109" s="19"/>
      <c r="I109" s="20"/>
      <c r="J109" s="20"/>
      <c r="K109" s="20"/>
      <c r="L109" s="20"/>
      <c r="M109" s="20"/>
      <c r="N109" s="20"/>
      <c r="O109" s="20"/>
      <c r="P109" s="2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1"/>
      <c r="AB109" s="22"/>
      <c r="AC109" s="22"/>
      <c r="AD109" s="23"/>
      <c r="AE109" s="23"/>
      <c r="AG109" s="25"/>
      <c r="AH109" s="25"/>
      <c r="AI109" s="25"/>
      <c r="AJ109" s="25"/>
      <c r="AK109" s="26"/>
      <c r="AL109" s="27"/>
      <c r="AM109" s="27"/>
      <c r="AN109" s="27"/>
      <c r="BE109" s="24"/>
      <c r="BF109" s="30"/>
      <c r="BG109" s="31"/>
      <c r="BI109" s="32"/>
    </row>
    <row r="110" spans="2:61" ht="18" customHeight="1" x14ac:dyDescent="0.25">
      <c r="B110" s="17"/>
      <c r="C110" s="17"/>
      <c r="D110" s="18"/>
      <c r="E110" s="18"/>
      <c r="F110" s="18"/>
      <c r="G110" s="18"/>
      <c r="H110" s="19"/>
      <c r="I110" s="20"/>
      <c r="J110" s="20"/>
      <c r="K110" s="20"/>
      <c r="L110" s="20"/>
      <c r="M110" s="20"/>
      <c r="N110" s="20"/>
      <c r="O110" s="20"/>
      <c r="P110" s="2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1"/>
      <c r="AB110" s="22"/>
      <c r="AC110" s="22"/>
      <c r="AD110" s="23"/>
      <c r="AE110" s="23"/>
      <c r="AG110" s="25"/>
      <c r="AH110" s="25"/>
      <c r="AI110" s="25"/>
      <c r="AJ110" s="25"/>
      <c r="AK110" s="26"/>
      <c r="AL110" s="27"/>
      <c r="AM110" s="27"/>
      <c r="AN110" s="27"/>
      <c r="BE110" s="24"/>
      <c r="BF110" s="30"/>
      <c r="BG110" s="31"/>
      <c r="BI110" s="32"/>
    </row>
    <row r="111" spans="2:61" ht="18" customHeight="1" x14ac:dyDescent="0.25">
      <c r="B111" s="17"/>
      <c r="C111" s="17"/>
      <c r="D111" s="18"/>
      <c r="E111" s="18"/>
      <c r="F111" s="18"/>
      <c r="G111" s="18"/>
      <c r="H111" s="19"/>
      <c r="I111" s="20"/>
      <c r="J111" s="20"/>
      <c r="K111" s="20"/>
      <c r="L111" s="20"/>
      <c r="M111" s="20"/>
      <c r="N111" s="20"/>
      <c r="O111" s="20"/>
      <c r="P111" s="2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1"/>
      <c r="AB111" s="22"/>
      <c r="AC111" s="22"/>
      <c r="AD111" s="23"/>
      <c r="AE111" s="23"/>
      <c r="AG111" s="25"/>
      <c r="AH111" s="25"/>
      <c r="AI111" s="25"/>
      <c r="AJ111" s="25"/>
      <c r="AK111" s="26"/>
      <c r="AL111" s="27"/>
      <c r="AM111" s="27"/>
      <c r="AN111" s="27"/>
      <c r="BE111" s="24"/>
      <c r="BF111" s="30"/>
      <c r="BG111" s="31"/>
      <c r="BI111" s="32"/>
    </row>
    <row r="112" spans="2:61" ht="18" customHeight="1" x14ac:dyDescent="0.25">
      <c r="B112" s="17"/>
      <c r="C112" s="17"/>
      <c r="D112" s="18"/>
      <c r="E112" s="18"/>
      <c r="F112" s="18"/>
      <c r="G112" s="18"/>
      <c r="H112" s="19"/>
      <c r="I112" s="20"/>
      <c r="J112" s="20"/>
      <c r="K112" s="20"/>
      <c r="L112" s="20"/>
      <c r="M112" s="20"/>
      <c r="N112" s="20"/>
      <c r="O112" s="20"/>
      <c r="P112" s="2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1"/>
      <c r="AB112" s="22"/>
      <c r="AC112" s="22"/>
      <c r="AD112" s="23"/>
      <c r="AE112" s="23"/>
      <c r="AG112" s="25"/>
      <c r="AH112" s="25"/>
      <c r="AI112" s="25"/>
      <c r="AJ112" s="25"/>
      <c r="AK112" s="26"/>
      <c r="AL112" s="27"/>
      <c r="AM112" s="27"/>
      <c r="AN112" s="27"/>
      <c r="BE112" s="24"/>
      <c r="BF112" s="30"/>
      <c r="BG112" s="31"/>
      <c r="BI112" s="32"/>
    </row>
    <row r="113" spans="2:61" ht="18" customHeight="1" x14ac:dyDescent="0.25">
      <c r="B113" s="17"/>
      <c r="C113" s="17"/>
      <c r="D113" s="18"/>
      <c r="E113" s="18"/>
      <c r="F113" s="18"/>
      <c r="G113" s="18"/>
      <c r="H113" s="19"/>
      <c r="I113" s="20"/>
      <c r="J113" s="20"/>
      <c r="K113" s="20"/>
      <c r="L113" s="20"/>
      <c r="M113" s="20"/>
      <c r="N113" s="20"/>
      <c r="O113" s="20"/>
      <c r="P113" s="2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1"/>
      <c r="AB113" s="22"/>
      <c r="AC113" s="22"/>
      <c r="AD113" s="23"/>
      <c r="AE113" s="23"/>
      <c r="AG113" s="25"/>
      <c r="AH113" s="25"/>
      <c r="AI113" s="25"/>
      <c r="AJ113" s="25"/>
      <c r="AK113" s="26"/>
      <c r="AL113" s="27"/>
      <c r="AM113" s="27"/>
      <c r="AN113" s="27"/>
      <c r="BE113" s="24"/>
      <c r="BF113" s="30"/>
      <c r="BG113" s="31"/>
      <c r="BI113" s="32"/>
    </row>
    <row r="114" spans="2:61" ht="18" customHeight="1" x14ac:dyDescent="0.25">
      <c r="B114" s="17"/>
      <c r="C114" s="17"/>
      <c r="D114" s="18"/>
      <c r="E114" s="18"/>
      <c r="F114" s="18"/>
      <c r="G114" s="18"/>
      <c r="H114" s="19"/>
      <c r="I114" s="20"/>
      <c r="J114" s="20"/>
      <c r="K114" s="20"/>
      <c r="L114" s="20"/>
      <c r="M114" s="20"/>
      <c r="N114" s="20"/>
      <c r="O114" s="20"/>
      <c r="P114" s="2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1"/>
      <c r="AB114" s="22"/>
      <c r="AC114" s="22"/>
      <c r="AD114" s="23"/>
      <c r="AE114" s="23"/>
      <c r="AG114" s="25"/>
      <c r="AH114" s="25"/>
      <c r="AI114" s="25"/>
      <c r="AJ114" s="25"/>
      <c r="AK114" s="26"/>
      <c r="AL114" s="27"/>
      <c r="AM114" s="27"/>
      <c r="AN114" s="27"/>
      <c r="BE114" s="24"/>
      <c r="BF114" s="30"/>
      <c r="BG114" s="31"/>
      <c r="BI114" s="32"/>
    </row>
    <row r="115" spans="2:61" ht="18" customHeight="1" x14ac:dyDescent="0.25">
      <c r="B115" s="17"/>
      <c r="C115" s="17"/>
      <c r="D115" s="18"/>
      <c r="E115" s="18"/>
      <c r="F115" s="18"/>
      <c r="G115" s="18"/>
      <c r="H115" s="19"/>
      <c r="I115" s="20"/>
      <c r="J115" s="20"/>
      <c r="K115" s="20"/>
      <c r="L115" s="20"/>
      <c r="M115" s="20"/>
      <c r="N115" s="20"/>
      <c r="O115" s="20"/>
      <c r="P115" s="21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1"/>
      <c r="AB115" s="22"/>
      <c r="AC115" s="22"/>
      <c r="AD115" s="23"/>
      <c r="AE115" s="23"/>
      <c r="AG115" s="25"/>
      <c r="AH115" s="25"/>
      <c r="AI115" s="25"/>
      <c r="AJ115" s="25"/>
      <c r="AK115" s="26"/>
      <c r="AL115" s="27"/>
      <c r="AM115" s="27"/>
      <c r="AN115" s="27"/>
      <c r="BE115" s="24"/>
      <c r="BF115" s="30"/>
      <c r="BG115" s="31"/>
      <c r="BI115" s="32"/>
    </row>
    <row r="116" spans="2:61" ht="18" customHeight="1" x14ac:dyDescent="0.25">
      <c r="B116" s="17"/>
      <c r="C116" s="17"/>
      <c r="D116" s="18"/>
      <c r="E116" s="18"/>
      <c r="F116" s="18"/>
      <c r="G116" s="18"/>
      <c r="H116" s="19"/>
      <c r="I116" s="20"/>
      <c r="J116" s="20"/>
      <c r="K116" s="20"/>
      <c r="L116" s="20"/>
      <c r="M116" s="20"/>
      <c r="N116" s="20"/>
      <c r="O116" s="20"/>
      <c r="P116" s="21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1"/>
      <c r="AB116" s="22"/>
      <c r="AC116" s="22"/>
      <c r="AD116" s="23"/>
      <c r="AE116" s="23"/>
      <c r="AG116" s="25"/>
      <c r="AH116" s="25"/>
      <c r="AI116" s="25"/>
      <c r="AJ116" s="25"/>
      <c r="AK116" s="26"/>
      <c r="AL116" s="27"/>
      <c r="AM116" s="27"/>
      <c r="AN116" s="27"/>
      <c r="BE116" s="24"/>
      <c r="BF116" s="30"/>
      <c r="BG116" s="31"/>
      <c r="BI116" s="32"/>
    </row>
    <row r="117" spans="2:61" ht="18" customHeight="1" x14ac:dyDescent="0.25">
      <c r="B117" s="17"/>
      <c r="C117" s="17"/>
      <c r="D117" s="18"/>
      <c r="E117" s="18"/>
      <c r="F117" s="18"/>
      <c r="G117" s="18"/>
      <c r="H117" s="19"/>
      <c r="I117" s="20"/>
      <c r="J117" s="20"/>
      <c r="K117" s="20"/>
      <c r="L117" s="20"/>
      <c r="M117" s="20"/>
      <c r="N117" s="20"/>
      <c r="O117" s="20"/>
      <c r="P117" s="21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1"/>
      <c r="AB117" s="22"/>
      <c r="AC117" s="22"/>
      <c r="AD117" s="23"/>
      <c r="AE117" s="23"/>
      <c r="AG117" s="25"/>
      <c r="AH117" s="25"/>
      <c r="AI117" s="25"/>
      <c r="AJ117" s="25"/>
      <c r="AK117" s="26"/>
      <c r="AL117" s="27"/>
      <c r="AM117" s="27"/>
      <c r="AN117" s="27"/>
      <c r="BE117" s="24"/>
      <c r="BF117" s="30"/>
      <c r="BG117" s="31"/>
      <c r="BI117" s="32"/>
    </row>
    <row r="118" spans="2:61" ht="18" customHeight="1" x14ac:dyDescent="0.25">
      <c r="B118" s="17"/>
      <c r="C118" s="17"/>
      <c r="D118" s="18"/>
      <c r="E118" s="18"/>
      <c r="F118" s="18"/>
      <c r="G118" s="18"/>
      <c r="H118" s="19"/>
      <c r="I118" s="20"/>
      <c r="J118" s="20"/>
      <c r="K118" s="20"/>
      <c r="L118" s="20"/>
      <c r="M118" s="20"/>
      <c r="N118" s="20"/>
      <c r="O118" s="20"/>
      <c r="P118" s="21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1"/>
      <c r="AB118" s="22"/>
      <c r="AC118" s="22"/>
      <c r="AD118" s="23"/>
      <c r="AE118" s="23"/>
      <c r="AG118" s="25"/>
      <c r="AH118" s="25"/>
      <c r="AI118" s="25"/>
      <c r="AJ118" s="25"/>
      <c r="AK118" s="26"/>
      <c r="AL118" s="27"/>
      <c r="AM118" s="27"/>
      <c r="AN118" s="27"/>
      <c r="BE118" s="24"/>
      <c r="BF118" s="30"/>
      <c r="BG118" s="31"/>
      <c r="BI118" s="32"/>
    </row>
    <row r="119" spans="2:61" ht="18" customHeight="1" x14ac:dyDescent="0.25">
      <c r="B119" s="17"/>
      <c r="C119" s="17"/>
      <c r="D119" s="18"/>
      <c r="E119" s="18"/>
      <c r="F119" s="18"/>
      <c r="G119" s="18"/>
      <c r="H119" s="19"/>
      <c r="I119" s="20"/>
      <c r="J119" s="20"/>
      <c r="K119" s="20"/>
      <c r="L119" s="20"/>
      <c r="M119" s="20"/>
      <c r="N119" s="20"/>
      <c r="O119" s="20"/>
      <c r="P119" s="21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1"/>
      <c r="AB119" s="22"/>
      <c r="AC119" s="22"/>
      <c r="AD119" s="23"/>
      <c r="AE119" s="23"/>
      <c r="AG119" s="25"/>
      <c r="AH119" s="25"/>
      <c r="AI119" s="25"/>
      <c r="AJ119" s="25"/>
      <c r="AK119" s="26"/>
      <c r="AL119" s="27"/>
      <c r="AM119" s="27"/>
      <c r="AN119" s="27"/>
      <c r="BE119" s="24"/>
      <c r="BF119" s="30"/>
      <c r="BG119" s="31"/>
      <c r="BI119" s="32"/>
    </row>
    <row r="120" spans="2:61" ht="18" customHeight="1" x14ac:dyDescent="0.25">
      <c r="B120" s="17"/>
      <c r="C120" s="17"/>
      <c r="D120" s="18"/>
      <c r="E120" s="18"/>
      <c r="F120" s="18"/>
      <c r="G120" s="18"/>
      <c r="H120" s="19"/>
      <c r="I120" s="20"/>
      <c r="J120" s="20"/>
      <c r="K120" s="20"/>
      <c r="L120" s="20"/>
      <c r="M120" s="20"/>
      <c r="N120" s="20"/>
      <c r="O120" s="20"/>
      <c r="P120" s="21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1"/>
      <c r="AB120" s="22"/>
      <c r="AC120" s="22"/>
      <c r="AD120" s="23"/>
      <c r="AE120" s="23"/>
      <c r="AG120" s="25"/>
      <c r="AH120" s="25"/>
      <c r="AI120" s="25"/>
      <c r="AJ120" s="25"/>
      <c r="AK120" s="26"/>
      <c r="AL120" s="27"/>
      <c r="AM120" s="27"/>
      <c r="AN120" s="27"/>
      <c r="BE120" s="24"/>
      <c r="BF120" s="30"/>
      <c r="BG120" s="31"/>
      <c r="BI120" s="32"/>
    </row>
    <row r="121" spans="2:61" ht="18" customHeight="1" x14ac:dyDescent="0.25">
      <c r="B121" s="17"/>
      <c r="C121" s="17"/>
      <c r="D121" s="18"/>
      <c r="E121" s="18"/>
      <c r="F121" s="18"/>
      <c r="G121" s="18"/>
      <c r="H121" s="19"/>
      <c r="I121" s="20"/>
      <c r="J121" s="20"/>
      <c r="K121" s="20"/>
      <c r="L121" s="20"/>
      <c r="M121" s="20"/>
      <c r="N121" s="20"/>
      <c r="O121" s="20"/>
      <c r="P121" s="21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1"/>
      <c r="AB121" s="22"/>
      <c r="AC121" s="22"/>
      <c r="AD121" s="23"/>
      <c r="AE121" s="23"/>
      <c r="AG121" s="25"/>
      <c r="AH121" s="25"/>
      <c r="AI121" s="25"/>
      <c r="AJ121" s="25"/>
      <c r="AK121" s="26"/>
      <c r="AL121" s="27"/>
      <c r="AM121" s="27"/>
      <c r="AN121" s="27"/>
      <c r="BE121" s="24"/>
      <c r="BF121" s="30"/>
      <c r="BG121" s="31"/>
      <c r="BI121" s="32"/>
    </row>
    <row r="122" spans="2:61" ht="18" customHeight="1" x14ac:dyDescent="0.25">
      <c r="B122" s="17"/>
      <c r="C122" s="17"/>
      <c r="D122" s="18"/>
      <c r="E122" s="18"/>
      <c r="F122" s="18"/>
      <c r="G122" s="18"/>
      <c r="H122" s="19"/>
      <c r="I122" s="20"/>
      <c r="J122" s="20"/>
      <c r="K122" s="20"/>
      <c r="L122" s="20"/>
      <c r="M122" s="20"/>
      <c r="N122" s="20"/>
      <c r="O122" s="20"/>
      <c r="P122" s="21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1"/>
      <c r="AB122" s="22"/>
      <c r="AC122" s="22"/>
      <c r="AD122" s="23"/>
      <c r="AE122" s="23"/>
      <c r="AG122" s="25"/>
      <c r="AH122" s="25"/>
      <c r="AI122" s="25"/>
      <c r="AJ122" s="25"/>
      <c r="AK122" s="26"/>
      <c r="AL122" s="27"/>
      <c r="AM122" s="27"/>
      <c r="AN122" s="27"/>
      <c r="BE122" s="24"/>
      <c r="BF122" s="30"/>
      <c r="BG122" s="31"/>
      <c r="BI122" s="32"/>
    </row>
    <row r="123" spans="2:61" ht="18" customHeight="1" x14ac:dyDescent="0.25">
      <c r="B123" s="17"/>
      <c r="C123" s="17"/>
      <c r="D123" s="18"/>
      <c r="E123" s="18"/>
      <c r="F123" s="18"/>
      <c r="G123" s="18"/>
      <c r="H123" s="19"/>
      <c r="I123" s="20"/>
      <c r="J123" s="20"/>
      <c r="K123" s="20"/>
      <c r="L123" s="20"/>
      <c r="M123" s="20"/>
      <c r="N123" s="20"/>
      <c r="O123" s="20"/>
      <c r="P123" s="21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1"/>
      <c r="AB123" s="22"/>
      <c r="AC123" s="22"/>
      <c r="AD123" s="23"/>
      <c r="AE123" s="23"/>
      <c r="AG123" s="25"/>
      <c r="AH123" s="25"/>
      <c r="AI123" s="25"/>
      <c r="AJ123" s="25"/>
      <c r="AK123" s="26"/>
      <c r="AL123" s="27"/>
      <c r="AM123" s="27"/>
      <c r="AN123" s="27"/>
      <c r="BE123" s="24"/>
      <c r="BF123" s="30"/>
      <c r="BG123" s="31"/>
      <c r="BI123" s="32"/>
    </row>
    <row r="124" spans="2:61" ht="18" customHeight="1" x14ac:dyDescent="0.25">
      <c r="B124" s="17"/>
      <c r="C124" s="17"/>
      <c r="D124" s="18"/>
      <c r="E124" s="18"/>
      <c r="F124" s="18"/>
      <c r="G124" s="18"/>
      <c r="H124" s="19"/>
      <c r="I124" s="20"/>
      <c r="J124" s="20"/>
      <c r="K124" s="20"/>
      <c r="L124" s="20"/>
      <c r="M124" s="20"/>
      <c r="N124" s="20"/>
      <c r="O124" s="20"/>
      <c r="P124" s="21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1"/>
      <c r="AB124" s="22"/>
      <c r="AC124" s="22"/>
      <c r="AD124" s="23"/>
      <c r="AE124" s="23"/>
      <c r="AG124" s="25"/>
      <c r="AH124" s="25"/>
      <c r="AI124" s="25"/>
      <c r="AJ124" s="25"/>
      <c r="AK124" s="26"/>
      <c r="AL124" s="27"/>
      <c r="AM124" s="27"/>
      <c r="AN124" s="27"/>
      <c r="BE124" s="24"/>
      <c r="BF124" s="30"/>
      <c r="BG124" s="31"/>
      <c r="BI124" s="32"/>
    </row>
    <row r="125" spans="2:61" ht="18" customHeight="1" x14ac:dyDescent="0.25">
      <c r="B125" s="17"/>
      <c r="C125" s="17"/>
      <c r="D125" s="18"/>
      <c r="E125" s="18"/>
      <c r="F125" s="18"/>
      <c r="G125" s="18"/>
      <c r="H125" s="19"/>
      <c r="I125" s="20"/>
      <c r="J125" s="20"/>
      <c r="K125" s="20"/>
      <c r="L125" s="20"/>
      <c r="M125" s="20"/>
      <c r="N125" s="20"/>
      <c r="O125" s="20"/>
      <c r="P125" s="21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1"/>
      <c r="AB125" s="22"/>
      <c r="AC125" s="22"/>
      <c r="AD125" s="23"/>
      <c r="AE125" s="23"/>
      <c r="AG125" s="25"/>
      <c r="AH125" s="25"/>
      <c r="AI125" s="25"/>
      <c r="AJ125" s="25"/>
      <c r="AK125" s="26"/>
      <c r="AL125" s="27"/>
      <c r="AM125" s="27"/>
      <c r="AN125" s="27"/>
      <c r="BE125" s="24"/>
      <c r="BF125" s="30"/>
      <c r="BG125" s="31"/>
      <c r="BI125" s="32"/>
    </row>
    <row r="126" spans="2:61" ht="18" customHeight="1" x14ac:dyDescent="0.25">
      <c r="B126" s="17"/>
      <c r="C126" s="17"/>
      <c r="D126" s="18"/>
      <c r="E126" s="18"/>
      <c r="F126" s="18"/>
      <c r="G126" s="18"/>
      <c r="H126" s="19"/>
      <c r="I126" s="20"/>
      <c r="J126" s="20"/>
      <c r="K126" s="20"/>
      <c r="L126" s="20"/>
      <c r="M126" s="20"/>
      <c r="N126" s="20"/>
      <c r="O126" s="20"/>
      <c r="P126" s="21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1"/>
      <c r="AB126" s="22"/>
      <c r="AC126" s="22"/>
      <c r="AD126" s="23"/>
      <c r="AE126" s="23"/>
      <c r="AG126" s="25"/>
      <c r="AH126" s="25"/>
      <c r="AI126" s="25"/>
      <c r="AJ126" s="25"/>
      <c r="AK126" s="26"/>
      <c r="AL126" s="27"/>
      <c r="AM126" s="27"/>
      <c r="AN126" s="27"/>
      <c r="BE126" s="24"/>
      <c r="BF126" s="30"/>
      <c r="BG126" s="31"/>
      <c r="BI126" s="32"/>
    </row>
    <row r="127" spans="2:61" ht="18" customHeight="1" x14ac:dyDescent="0.25">
      <c r="B127" s="17"/>
      <c r="C127" s="17"/>
      <c r="D127" s="18"/>
      <c r="E127" s="18"/>
      <c r="F127" s="18"/>
      <c r="G127" s="18"/>
      <c r="H127" s="19"/>
      <c r="I127" s="20"/>
      <c r="J127" s="20"/>
      <c r="K127" s="20"/>
      <c r="L127" s="20"/>
      <c r="M127" s="20"/>
      <c r="N127" s="20"/>
      <c r="O127" s="20"/>
      <c r="P127" s="21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1"/>
      <c r="AB127" s="22"/>
      <c r="AC127" s="22"/>
      <c r="AD127" s="23"/>
      <c r="AE127" s="23"/>
      <c r="AG127" s="25"/>
      <c r="AH127" s="25"/>
      <c r="AI127" s="25"/>
      <c r="AJ127" s="25"/>
      <c r="AK127" s="26"/>
      <c r="AL127" s="27"/>
      <c r="AM127" s="27"/>
      <c r="AN127" s="27"/>
      <c r="BE127" s="24"/>
      <c r="BF127" s="30"/>
      <c r="BG127" s="31"/>
      <c r="BI127" s="32"/>
    </row>
    <row r="128" spans="2:61" ht="18" customHeight="1" x14ac:dyDescent="0.25">
      <c r="B128" s="17"/>
      <c r="C128" s="17"/>
      <c r="D128" s="18"/>
      <c r="E128" s="18"/>
      <c r="F128" s="18"/>
      <c r="G128" s="18"/>
      <c r="H128" s="19"/>
      <c r="I128" s="20"/>
      <c r="J128" s="20"/>
      <c r="K128" s="20"/>
      <c r="L128" s="20"/>
      <c r="M128" s="20"/>
      <c r="N128" s="20"/>
      <c r="O128" s="20"/>
      <c r="P128" s="21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1"/>
      <c r="AB128" s="22"/>
      <c r="AC128" s="22"/>
      <c r="AD128" s="23"/>
      <c r="AE128" s="23"/>
      <c r="AG128" s="25"/>
      <c r="AH128" s="25"/>
      <c r="AI128" s="25"/>
      <c r="AJ128" s="25"/>
      <c r="AK128" s="26"/>
      <c r="AL128" s="27"/>
      <c r="AM128" s="27"/>
      <c r="AN128" s="27"/>
      <c r="BE128" s="24"/>
      <c r="BF128" s="30"/>
      <c r="BG128" s="31"/>
      <c r="BI128" s="32"/>
    </row>
    <row r="129" spans="2:61" ht="18" customHeight="1" x14ac:dyDescent="0.25">
      <c r="B129" s="17"/>
      <c r="C129" s="17"/>
      <c r="D129" s="18"/>
      <c r="E129" s="18"/>
      <c r="F129" s="18"/>
      <c r="G129" s="18"/>
      <c r="H129" s="19"/>
      <c r="I129" s="20"/>
      <c r="J129" s="20"/>
      <c r="K129" s="20"/>
      <c r="L129" s="20"/>
      <c r="M129" s="20"/>
      <c r="N129" s="20"/>
      <c r="O129" s="20"/>
      <c r="P129" s="21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1"/>
      <c r="AB129" s="22"/>
      <c r="AC129" s="22"/>
      <c r="AD129" s="23"/>
      <c r="AE129" s="23"/>
      <c r="AG129" s="25"/>
      <c r="AH129" s="25"/>
      <c r="AI129" s="25"/>
      <c r="AJ129" s="25"/>
      <c r="AK129" s="26"/>
      <c r="AL129" s="27"/>
      <c r="AM129" s="27"/>
      <c r="AN129" s="27"/>
      <c r="BE129" s="24"/>
      <c r="BF129" s="30"/>
      <c r="BG129" s="31"/>
      <c r="BI129" s="32"/>
    </row>
    <row r="130" spans="2:61" ht="18" customHeight="1" x14ac:dyDescent="0.25">
      <c r="B130" s="17"/>
      <c r="C130" s="17"/>
      <c r="D130" s="18"/>
      <c r="E130" s="18"/>
      <c r="F130" s="18"/>
      <c r="G130" s="18"/>
      <c r="H130" s="19"/>
      <c r="I130" s="20"/>
      <c r="J130" s="20"/>
      <c r="K130" s="20"/>
      <c r="L130" s="20"/>
      <c r="M130" s="20"/>
      <c r="N130" s="20"/>
      <c r="O130" s="20"/>
      <c r="P130" s="21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1"/>
      <c r="AB130" s="22"/>
      <c r="AC130" s="22"/>
      <c r="AD130" s="23"/>
      <c r="AE130" s="23"/>
      <c r="AG130" s="25"/>
      <c r="AH130" s="25"/>
      <c r="AI130" s="25"/>
      <c r="AJ130" s="25"/>
      <c r="AK130" s="26"/>
      <c r="AL130" s="27"/>
      <c r="AM130" s="27"/>
      <c r="AN130" s="27"/>
      <c r="BE130" s="24"/>
      <c r="BF130" s="30"/>
      <c r="BG130" s="31"/>
      <c r="BI130" s="32"/>
    </row>
    <row r="131" spans="2:61" ht="18" customHeight="1" x14ac:dyDescent="0.25">
      <c r="B131" s="17"/>
      <c r="C131" s="17"/>
      <c r="D131" s="18"/>
      <c r="E131" s="18"/>
      <c r="F131" s="18"/>
      <c r="G131" s="18"/>
      <c r="H131" s="19"/>
      <c r="I131" s="20"/>
      <c r="J131" s="20"/>
      <c r="K131" s="20"/>
      <c r="L131" s="20"/>
      <c r="M131" s="20"/>
      <c r="N131" s="20"/>
      <c r="O131" s="20"/>
      <c r="P131" s="21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1"/>
      <c r="AB131" s="22"/>
      <c r="AC131" s="22"/>
      <c r="AD131" s="23"/>
      <c r="AE131" s="23"/>
      <c r="AG131" s="25"/>
      <c r="AH131" s="25"/>
      <c r="AI131" s="25"/>
      <c r="AJ131" s="25"/>
      <c r="AK131" s="26"/>
      <c r="AL131" s="27"/>
      <c r="AM131" s="27"/>
      <c r="AN131" s="27"/>
      <c r="BE131" s="24"/>
      <c r="BF131" s="30"/>
      <c r="BG131" s="31"/>
      <c r="BI131" s="32"/>
    </row>
    <row r="132" spans="2:61" ht="18" customHeight="1" x14ac:dyDescent="0.25">
      <c r="B132" s="17"/>
      <c r="C132" s="17"/>
      <c r="D132" s="18"/>
      <c r="E132" s="18"/>
      <c r="F132" s="18"/>
      <c r="G132" s="18"/>
      <c r="H132" s="19"/>
      <c r="I132" s="20"/>
      <c r="J132" s="20"/>
      <c r="K132" s="20"/>
      <c r="L132" s="20"/>
      <c r="M132" s="20"/>
      <c r="N132" s="20"/>
      <c r="O132" s="20"/>
      <c r="P132" s="21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1"/>
      <c r="AB132" s="22"/>
      <c r="AC132" s="22"/>
      <c r="AD132" s="23"/>
      <c r="AE132" s="23"/>
      <c r="AG132" s="25"/>
      <c r="AH132" s="25"/>
      <c r="AI132" s="25"/>
      <c r="AJ132" s="25"/>
      <c r="AK132" s="26"/>
      <c r="AL132" s="27"/>
      <c r="AM132" s="27"/>
      <c r="AN132" s="27"/>
      <c r="BE132" s="24"/>
      <c r="BF132" s="30"/>
      <c r="BG132" s="31"/>
      <c r="BI132" s="32"/>
    </row>
    <row r="133" spans="2:61" ht="18" customHeight="1" x14ac:dyDescent="0.25">
      <c r="B133" s="17"/>
      <c r="C133" s="17"/>
      <c r="D133" s="18"/>
      <c r="E133" s="18"/>
      <c r="F133" s="18"/>
      <c r="G133" s="18"/>
      <c r="H133" s="19"/>
      <c r="I133" s="20"/>
      <c r="J133" s="20"/>
      <c r="K133" s="20"/>
      <c r="L133" s="20"/>
      <c r="M133" s="20"/>
      <c r="N133" s="20"/>
      <c r="O133" s="20"/>
      <c r="P133" s="21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1"/>
      <c r="AB133" s="22"/>
      <c r="AC133" s="22"/>
      <c r="AD133" s="23"/>
      <c r="AE133" s="23"/>
      <c r="AG133" s="25"/>
      <c r="AH133" s="25"/>
      <c r="AI133" s="25"/>
      <c r="AJ133" s="25"/>
      <c r="AK133" s="26"/>
      <c r="AL133" s="27"/>
      <c r="AM133" s="27"/>
      <c r="AN133" s="27"/>
      <c r="BE133" s="24"/>
      <c r="BF133" s="30"/>
      <c r="BG133" s="31"/>
      <c r="BI133" s="32"/>
    </row>
    <row r="134" spans="2:61" ht="18" customHeight="1" x14ac:dyDescent="0.25">
      <c r="B134" s="17"/>
      <c r="C134" s="17"/>
      <c r="D134" s="18"/>
      <c r="E134" s="18"/>
      <c r="F134" s="18"/>
      <c r="G134" s="18"/>
      <c r="H134" s="19"/>
      <c r="I134" s="20"/>
      <c r="J134" s="20"/>
      <c r="K134" s="20"/>
      <c r="L134" s="20"/>
      <c r="M134" s="20"/>
      <c r="N134" s="20"/>
      <c r="O134" s="20"/>
      <c r="P134" s="21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1"/>
      <c r="AB134" s="22"/>
      <c r="AC134" s="22"/>
      <c r="AD134" s="23"/>
      <c r="AE134" s="23"/>
      <c r="AG134" s="25"/>
      <c r="AH134" s="25"/>
      <c r="AI134" s="25"/>
      <c r="AJ134" s="25"/>
      <c r="AK134" s="26"/>
      <c r="AL134" s="27"/>
      <c r="AM134" s="27"/>
      <c r="AN134" s="27"/>
      <c r="BE134" s="24"/>
      <c r="BF134" s="30"/>
      <c r="BG134" s="31"/>
      <c r="BI134" s="32"/>
    </row>
    <row r="135" spans="2:61" ht="18" customHeight="1" x14ac:dyDescent="0.25">
      <c r="B135" s="17"/>
      <c r="C135" s="17"/>
      <c r="D135" s="18"/>
      <c r="E135" s="18"/>
      <c r="F135" s="18"/>
      <c r="G135" s="18"/>
      <c r="H135" s="19"/>
      <c r="I135" s="20"/>
      <c r="J135" s="20"/>
      <c r="K135" s="20"/>
      <c r="L135" s="20"/>
      <c r="M135" s="20"/>
      <c r="N135" s="20"/>
      <c r="O135" s="20"/>
      <c r="P135" s="21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1"/>
      <c r="AB135" s="22"/>
      <c r="AC135" s="22"/>
      <c r="AD135" s="23"/>
      <c r="AE135" s="23"/>
      <c r="AG135" s="25"/>
      <c r="AH135" s="25"/>
      <c r="AI135" s="25"/>
      <c r="AJ135" s="25"/>
      <c r="AK135" s="26"/>
      <c r="AL135" s="27"/>
      <c r="AM135" s="27"/>
      <c r="AN135" s="27"/>
      <c r="BE135" s="24"/>
      <c r="BF135" s="30"/>
      <c r="BG135" s="31"/>
      <c r="BI135" s="32"/>
    </row>
    <row r="136" spans="2:61" ht="18" customHeight="1" x14ac:dyDescent="0.25">
      <c r="B136" s="17"/>
      <c r="C136" s="17"/>
      <c r="D136" s="18"/>
      <c r="E136" s="18"/>
      <c r="F136" s="18"/>
      <c r="G136" s="18"/>
      <c r="H136" s="19"/>
      <c r="I136" s="20"/>
      <c r="J136" s="20"/>
      <c r="K136" s="20"/>
      <c r="L136" s="20"/>
      <c r="M136" s="20"/>
      <c r="N136" s="20"/>
      <c r="O136" s="20"/>
      <c r="P136" s="21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1"/>
      <c r="AB136" s="22"/>
      <c r="AC136" s="22"/>
      <c r="AD136" s="23"/>
      <c r="AE136" s="23"/>
      <c r="AG136" s="25"/>
      <c r="AH136" s="25"/>
      <c r="AI136" s="25"/>
      <c r="AJ136" s="25"/>
      <c r="AK136" s="26"/>
      <c r="AL136" s="27"/>
      <c r="AM136" s="27"/>
      <c r="AN136" s="27"/>
      <c r="BE136" s="24"/>
      <c r="BF136" s="30"/>
      <c r="BG136" s="31"/>
      <c r="BI136" s="32"/>
    </row>
    <row r="137" spans="2:61" ht="18" customHeight="1" x14ac:dyDescent="0.25">
      <c r="B137" s="17"/>
      <c r="C137" s="17"/>
      <c r="D137" s="18"/>
      <c r="E137" s="18"/>
      <c r="F137" s="18"/>
      <c r="G137" s="18"/>
      <c r="H137" s="19"/>
      <c r="I137" s="20"/>
      <c r="J137" s="20"/>
      <c r="K137" s="20"/>
      <c r="L137" s="20"/>
      <c r="M137" s="20"/>
      <c r="N137" s="20"/>
      <c r="O137" s="20"/>
      <c r="P137" s="21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1"/>
      <c r="AB137" s="22"/>
      <c r="AC137" s="22"/>
      <c r="AD137" s="23"/>
      <c r="AE137" s="23"/>
      <c r="AG137" s="25"/>
      <c r="AH137" s="25"/>
      <c r="AI137" s="25"/>
      <c r="AJ137" s="25"/>
      <c r="AK137" s="26"/>
      <c r="AL137" s="27"/>
      <c r="AM137" s="27"/>
      <c r="AN137" s="27"/>
      <c r="BE137" s="24"/>
      <c r="BF137" s="30"/>
      <c r="BG137" s="31"/>
      <c r="BI137" s="32"/>
    </row>
    <row r="138" spans="2:61" ht="18" customHeight="1" x14ac:dyDescent="0.25">
      <c r="B138" s="17"/>
      <c r="C138" s="17"/>
      <c r="D138" s="18"/>
      <c r="E138" s="18"/>
      <c r="F138" s="18"/>
      <c r="G138" s="18"/>
      <c r="H138" s="19"/>
      <c r="I138" s="20"/>
      <c r="J138" s="20"/>
      <c r="K138" s="20"/>
      <c r="L138" s="20"/>
      <c r="M138" s="20"/>
      <c r="N138" s="20"/>
      <c r="O138" s="20"/>
      <c r="P138" s="21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1"/>
      <c r="AB138" s="22"/>
      <c r="AC138" s="22"/>
      <c r="AD138" s="23"/>
      <c r="AE138" s="23"/>
      <c r="AG138" s="25"/>
      <c r="AH138" s="25"/>
      <c r="AI138" s="25"/>
      <c r="AJ138" s="25"/>
      <c r="AK138" s="26"/>
      <c r="AL138" s="27"/>
      <c r="AM138" s="27"/>
      <c r="AN138" s="27"/>
      <c r="BE138" s="24"/>
      <c r="BF138" s="30"/>
      <c r="BG138" s="31"/>
      <c r="BI138" s="32"/>
    </row>
    <row r="139" spans="2:61" ht="18" customHeight="1" x14ac:dyDescent="0.25">
      <c r="B139" s="17"/>
      <c r="C139" s="17"/>
      <c r="D139" s="18"/>
      <c r="E139" s="18"/>
      <c r="F139" s="18"/>
      <c r="G139" s="18"/>
      <c r="H139" s="19"/>
      <c r="I139" s="20"/>
      <c r="J139" s="20"/>
      <c r="K139" s="20"/>
      <c r="L139" s="20"/>
      <c r="M139" s="20"/>
      <c r="N139" s="20"/>
      <c r="O139" s="20"/>
      <c r="P139" s="21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1"/>
      <c r="AB139" s="22"/>
      <c r="AC139" s="22"/>
      <c r="AD139" s="23"/>
      <c r="AE139" s="23"/>
      <c r="AG139" s="25"/>
      <c r="AH139" s="25"/>
      <c r="AI139" s="25"/>
      <c r="AJ139" s="25"/>
      <c r="AK139" s="26"/>
      <c r="AL139" s="27"/>
      <c r="AM139" s="27"/>
      <c r="AN139" s="27"/>
      <c r="BE139" s="24"/>
      <c r="BF139" s="30"/>
      <c r="BG139" s="31"/>
      <c r="BI139" s="32"/>
    </row>
    <row r="140" spans="2:61" ht="18" customHeight="1" x14ac:dyDescent="0.25">
      <c r="B140" s="17"/>
      <c r="C140" s="17"/>
      <c r="D140" s="18"/>
      <c r="E140" s="18"/>
      <c r="F140" s="18"/>
      <c r="G140" s="18"/>
      <c r="H140" s="19"/>
      <c r="I140" s="20"/>
      <c r="J140" s="20"/>
      <c r="K140" s="20"/>
      <c r="L140" s="20"/>
      <c r="M140" s="20"/>
      <c r="N140" s="20"/>
      <c r="O140" s="20"/>
      <c r="P140" s="21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1"/>
      <c r="AB140" s="22"/>
      <c r="AC140" s="22"/>
      <c r="AD140" s="23"/>
      <c r="AE140" s="23"/>
      <c r="AG140" s="25"/>
      <c r="AH140" s="25"/>
      <c r="AI140" s="25"/>
      <c r="AJ140" s="25"/>
      <c r="AK140" s="26"/>
      <c r="AL140" s="27"/>
      <c r="AM140" s="27"/>
      <c r="AN140" s="27"/>
      <c r="BE140" s="24"/>
      <c r="BF140" s="30"/>
      <c r="BG140" s="31"/>
      <c r="BI140" s="32"/>
    </row>
    <row r="141" spans="2:61" ht="18" customHeight="1" x14ac:dyDescent="0.25">
      <c r="B141" s="17"/>
      <c r="C141" s="17"/>
      <c r="D141" s="18"/>
      <c r="E141" s="18"/>
      <c r="F141" s="18"/>
      <c r="G141" s="18"/>
      <c r="H141" s="19"/>
      <c r="I141" s="20"/>
      <c r="J141" s="20"/>
      <c r="K141" s="20"/>
      <c r="L141" s="20"/>
      <c r="M141" s="20"/>
      <c r="N141" s="20"/>
      <c r="O141" s="20"/>
      <c r="P141" s="21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1"/>
      <c r="AB141" s="22"/>
      <c r="AC141" s="22"/>
      <c r="AD141" s="23"/>
      <c r="AE141" s="23"/>
      <c r="AG141" s="25"/>
      <c r="AH141" s="25"/>
      <c r="AI141" s="25"/>
      <c r="AJ141" s="25"/>
      <c r="AK141" s="26"/>
      <c r="AL141" s="27"/>
      <c r="AM141" s="27"/>
      <c r="AN141" s="27"/>
      <c r="BE141" s="24"/>
      <c r="BF141" s="30"/>
      <c r="BG141" s="31"/>
      <c r="BI141" s="32"/>
    </row>
    <row r="142" spans="2:61" ht="18" customHeight="1" x14ac:dyDescent="0.25">
      <c r="B142" s="17"/>
      <c r="C142" s="17"/>
      <c r="D142" s="18"/>
      <c r="E142" s="18"/>
      <c r="F142" s="18"/>
      <c r="G142" s="18"/>
      <c r="H142" s="19"/>
      <c r="I142" s="20"/>
      <c r="J142" s="20"/>
      <c r="K142" s="20"/>
      <c r="L142" s="20"/>
      <c r="M142" s="20"/>
      <c r="N142" s="20"/>
      <c r="O142" s="20"/>
      <c r="P142" s="21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1"/>
      <c r="AB142" s="22"/>
      <c r="AC142" s="22"/>
      <c r="AD142" s="23"/>
      <c r="AE142" s="23"/>
      <c r="AG142" s="25"/>
      <c r="AH142" s="25"/>
      <c r="AI142" s="25"/>
      <c r="AJ142" s="25"/>
      <c r="AK142" s="26"/>
      <c r="AL142" s="27"/>
      <c r="AM142" s="27"/>
      <c r="AN142" s="27"/>
      <c r="BE142" s="24"/>
      <c r="BF142" s="30"/>
      <c r="BG142" s="31"/>
      <c r="BI142" s="32"/>
    </row>
    <row r="143" spans="2:61" ht="18" customHeight="1" x14ac:dyDescent="0.25">
      <c r="B143" s="17"/>
      <c r="C143" s="17"/>
      <c r="D143" s="18"/>
      <c r="E143" s="18"/>
      <c r="F143" s="18"/>
      <c r="G143" s="18"/>
      <c r="H143" s="19"/>
      <c r="I143" s="20"/>
      <c r="J143" s="20"/>
      <c r="K143" s="20"/>
      <c r="L143" s="20"/>
      <c r="M143" s="20"/>
      <c r="N143" s="20"/>
      <c r="O143" s="20"/>
      <c r="P143" s="21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1"/>
      <c r="AB143" s="22"/>
      <c r="AC143" s="22"/>
      <c r="AD143" s="23"/>
      <c r="AE143" s="23"/>
      <c r="AG143" s="25"/>
      <c r="AH143" s="25"/>
      <c r="AI143" s="25"/>
      <c r="AJ143" s="25"/>
      <c r="AK143" s="26"/>
      <c r="AL143" s="27"/>
      <c r="AM143" s="27"/>
      <c r="AN143" s="27"/>
      <c r="BE143" s="24"/>
      <c r="BF143" s="30"/>
      <c r="BG143" s="31"/>
      <c r="BI143" s="32"/>
    </row>
    <row r="144" spans="2:61" ht="18" customHeight="1" x14ac:dyDescent="0.25">
      <c r="B144" s="17"/>
      <c r="C144" s="17"/>
      <c r="D144" s="18"/>
      <c r="E144" s="18"/>
      <c r="F144" s="18"/>
      <c r="G144" s="18"/>
      <c r="H144" s="19"/>
      <c r="I144" s="20"/>
      <c r="J144" s="20"/>
      <c r="K144" s="20"/>
      <c r="L144" s="20"/>
      <c r="M144" s="20"/>
      <c r="N144" s="20"/>
      <c r="O144" s="20"/>
      <c r="P144" s="21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1"/>
      <c r="AB144" s="22"/>
      <c r="AC144" s="22"/>
      <c r="AD144" s="23"/>
      <c r="AE144" s="23"/>
      <c r="AG144" s="25"/>
      <c r="AH144" s="25"/>
      <c r="AI144" s="25"/>
      <c r="AJ144" s="25"/>
      <c r="AK144" s="26"/>
      <c r="AL144" s="27"/>
      <c r="AM144" s="27"/>
      <c r="AN144" s="27"/>
      <c r="BE144" s="24"/>
      <c r="BF144" s="30"/>
      <c r="BG144" s="31"/>
      <c r="BI144" s="32"/>
    </row>
    <row r="145" spans="2:61" ht="18" customHeight="1" x14ac:dyDescent="0.25">
      <c r="B145" s="17"/>
      <c r="C145" s="17"/>
      <c r="D145" s="18"/>
      <c r="E145" s="18"/>
      <c r="F145" s="18"/>
      <c r="G145" s="18"/>
      <c r="H145" s="19"/>
      <c r="I145" s="20"/>
      <c r="J145" s="20"/>
      <c r="K145" s="20"/>
      <c r="L145" s="20"/>
      <c r="M145" s="20"/>
      <c r="N145" s="20"/>
      <c r="O145" s="20"/>
      <c r="P145" s="21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1"/>
      <c r="AB145" s="22"/>
      <c r="AC145" s="22"/>
      <c r="AD145" s="23"/>
      <c r="AE145" s="23"/>
      <c r="AG145" s="25"/>
      <c r="AH145" s="25"/>
      <c r="AI145" s="25"/>
      <c r="AJ145" s="25"/>
      <c r="AK145" s="26"/>
      <c r="AL145" s="27"/>
      <c r="AM145" s="27"/>
      <c r="AN145" s="27"/>
      <c r="BE145" s="24"/>
      <c r="BF145" s="30"/>
      <c r="BG145" s="31"/>
      <c r="BI145" s="32"/>
    </row>
    <row r="146" spans="2:61" ht="18" customHeight="1" x14ac:dyDescent="0.25">
      <c r="D146" s="18"/>
      <c r="E146" s="18"/>
      <c r="F146" s="18"/>
      <c r="G146" s="18"/>
      <c r="H146" s="19"/>
      <c r="I146" s="20"/>
      <c r="J146" s="20"/>
      <c r="K146" s="20"/>
      <c r="L146" s="20"/>
      <c r="M146" s="20"/>
      <c r="N146" s="20"/>
      <c r="O146" s="20"/>
      <c r="P146" s="21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1"/>
      <c r="AB146" s="22"/>
      <c r="AC146" s="22"/>
      <c r="AD146" s="23"/>
      <c r="AE146" s="23"/>
      <c r="AG146" s="25"/>
      <c r="AH146" s="25"/>
      <c r="AI146" s="25"/>
      <c r="AJ146" s="25"/>
      <c r="AK146" s="26"/>
      <c r="AL146" s="27"/>
      <c r="AM146" s="27"/>
      <c r="AN146" s="27"/>
      <c r="BE146" s="24"/>
      <c r="BF146" s="30"/>
      <c r="BG146" s="31"/>
      <c r="BI146" s="32"/>
    </row>
    <row r="147" spans="2:61" ht="18" customHeight="1" x14ac:dyDescent="0.25">
      <c r="B147" s="17"/>
      <c r="C147" s="17"/>
      <c r="D147" s="18"/>
      <c r="E147" s="18"/>
      <c r="F147" s="18"/>
      <c r="G147" s="18"/>
      <c r="H147" s="19"/>
      <c r="I147" s="20"/>
      <c r="J147" s="20"/>
      <c r="K147" s="20"/>
      <c r="L147" s="20"/>
      <c r="M147" s="20"/>
      <c r="N147" s="20"/>
      <c r="O147" s="20"/>
      <c r="P147" s="21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1"/>
      <c r="AB147" s="22"/>
      <c r="AC147" s="22"/>
      <c r="AD147" s="23"/>
      <c r="AE147" s="23"/>
      <c r="AG147" s="25"/>
      <c r="AH147" s="25"/>
      <c r="AI147" s="25"/>
      <c r="AJ147" s="25"/>
      <c r="AK147" s="26"/>
      <c r="AL147" s="27"/>
      <c r="AM147" s="27"/>
      <c r="AN147" s="27"/>
      <c r="BE147" s="24"/>
      <c r="BF147" s="30"/>
      <c r="BG147" s="31"/>
      <c r="BI147" s="32"/>
    </row>
    <row r="148" spans="2:61" ht="18" customHeight="1" x14ac:dyDescent="0.25">
      <c r="B148" s="17"/>
      <c r="C148" s="17"/>
      <c r="D148" s="18"/>
      <c r="E148" s="18"/>
      <c r="F148" s="18"/>
      <c r="G148" s="18"/>
      <c r="H148" s="19"/>
      <c r="I148" s="20"/>
      <c r="J148" s="20"/>
      <c r="K148" s="20"/>
      <c r="L148" s="20"/>
      <c r="M148" s="20"/>
      <c r="N148" s="20"/>
      <c r="O148" s="20"/>
      <c r="P148" s="21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1"/>
      <c r="AB148" s="22"/>
      <c r="AC148" s="22"/>
      <c r="AD148" s="23"/>
      <c r="AE148" s="23"/>
      <c r="AG148" s="25"/>
      <c r="AH148" s="25"/>
      <c r="AI148" s="25"/>
      <c r="AJ148" s="25"/>
      <c r="AK148" s="26"/>
      <c r="AL148" s="27"/>
      <c r="AM148" s="27"/>
      <c r="AN148" s="27"/>
      <c r="BE148" s="24"/>
      <c r="BF148" s="30"/>
      <c r="BG148" s="31"/>
      <c r="BI148" s="32"/>
    </row>
    <row r="149" spans="2:61" ht="18" customHeight="1" x14ac:dyDescent="0.25">
      <c r="B149" s="17"/>
      <c r="C149" s="17"/>
      <c r="D149" s="18"/>
      <c r="E149" s="18"/>
      <c r="F149" s="18"/>
      <c r="G149" s="18"/>
      <c r="H149" s="19"/>
      <c r="I149" s="20"/>
      <c r="J149" s="20"/>
      <c r="K149" s="20"/>
      <c r="L149" s="20"/>
      <c r="M149" s="20"/>
      <c r="N149" s="20"/>
      <c r="O149" s="20"/>
      <c r="P149" s="21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1"/>
      <c r="AB149" s="22"/>
      <c r="AC149" s="22"/>
      <c r="AD149" s="23"/>
      <c r="AE149" s="23"/>
      <c r="AG149" s="25"/>
      <c r="AH149" s="25"/>
      <c r="AI149" s="25"/>
      <c r="AJ149" s="25"/>
      <c r="AK149" s="26"/>
      <c r="AL149" s="27"/>
      <c r="AM149" s="27"/>
      <c r="AN149" s="27"/>
      <c r="BE149" s="24"/>
      <c r="BF149" s="30"/>
      <c r="BG149" s="31"/>
      <c r="BI149" s="32"/>
    </row>
    <row r="150" spans="2:61" ht="18" customHeight="1" x14ac:dyDescent="0.25">
      <c r="D150" s="18"/>
      <c r="E150" s="18"/>
      <c r="F150" s="18"/>
      <c r="G150" s="18"/>
      <c r="H150" s="19"/>
      <c r="I150" s="20"/>
      <c r="J150" s="20"/>
      <c r="K150" s="20"/>
      <c r="L150" s="20"/>
      <c r="M150" s="20"/>
      <c r="N150" s="20"/>
      <c r="O150" s="20"/>
      <c r="P150" s="21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1"/>
      <c r="AB150" s="22"/>
      <c r="AC150" s="22"/>
      <c r="AD150" s="23"/>
      <c r="AE150" s="23"/>
      <c r="AG150" s="25"/>
      <c r="AH150" s="25"/>
      <c r="AI150" s="25"/>
      <c r="AJ150" s="25"/>
      <c r="AK150" s="26"/>
      <c r="AL150" s="27"/>
      <c r="AM150" s="27"/>
      <c r="AN150" s="27"/>
      <c r="BE150" s="24"/>
      <c r="BF150" s="30"/>
      <c r="BG150" s="31"/>
      <c r="BI150" s="32"/>
    </row>
    <row r="151" spans="2:61" ht="18" customHeight="1" x14ac:dyDescent="0.25">
      <c r="B151" s="17"/>
      <c r="C151" s="17"/>
      <c r="D151" s="18"/>
      <c r="E151" s="18"/>
      <c r="F151" s="18"/>
      <c r="G151" s="18"/>
      <c r="H151" s="19"/>
      <c r="I151" s="20"/>
      <c r="J151" s="20"/>
      <c r="K151" s="20"/>
      <c r="L151" s="20"/>
      <c r="M151" s="20"/>
      <c r="N151" s="20"/>
      <c r="O151" s="20"/>
      <c r="P151" s="21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1"/>
      <c r="AB151" s="22"/>
      <c r="AC151" s="22"/>
      <c r="AD151" s="23"/>
      <c r="AE151" s="23"/>
      <c r="AG151" s="25"/>
      <c r="AH151" s="25"/>
      <c r="AI151" s="25"/>
      <c r="AJ151" s="25"/>
      <c r="AK151" s="26"/>
      <c r="AL151" s="27"/>
      <c r="AM151" s="27"/>
      <c r="AN151" s="27"/>
      <c r="BE151" s="24"/>
      <c r="BF151" s="30"/>
      <c r="BG151" s="31"/>
      <c r="BI151" s="32"/>
    </row>
    <row r="152" spans="2:61" ht="18" customHeight="1" x14ac:dyDescent="0.25">
      <c r="B152" s="17"/>
      <c r="C152" s="17"/>
      <c r="D152" s="18"/>
      <c r="E152" s="18"/>
      <c r="F152" s="18"/>
      <c r="G152" s="18"/>
      <c r="H152" s="19"/>
      <c r="I152" s="20"/>
      <c r="J152" s="20"/>
      <c r="K152" s="20"/>
      <c r="L152" s="20"/>
      <c r="M152" s="20"/>
      <c r="N152" s="20"/>
      <c r="O152" s="20"/>
      <c r="P152" s="21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1"/>
      <c r="AB152" s="22"/>
      <c r="AC152" s="22"/>
      <c r="AD152" s="23"/>
      <c r="AE152" s="23"/>
      <c r="AG152" s="25"/>
      <c r="AH152" s="25"/>
      <c r="AI152" s="25"/>
      <c r="AJ152" s="25"/>
      <c r="AK152" s="26"/>
      <c r="AL152" s="27"/>
      <c r="AM152" s="27"/>
      <c r="AN152" s="27"/>
      <c r="BE152" s="24"/>
      <c r="BF152" s="30"/>
      <c r="BG152" s="31"/>
      <c r="BI152" s="32"/>
    </row>
    <row r="153" spans="2:61" ht="18" customHeight="1" x14ac:dyDescent="0.25">
      <c r="B153" s="17"/>
      <c r="C153" s="17"/>
      <c r="D153" s="18"/>
      <c r="E153" s="18"/>
      <c r="F153" s="18"/>
      <c r="G153" s="18"/>
      <c r="H153" s="19"/>
      <c r="I153" s="20"/>
      <c r="J153" s="20"/>
      <c r="K153" s="20"/>
      <c r="L153" s="20"/>
      <c r="M153" s="20"/>
      <c r="N153" s="20"/>
      <c r="O153" s="20"/>
      <c r="P153" s="21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1"/>
      <c r="AB153" s="22"/>
      <c r="AC153" s="22"/>
      <c r="AD153" s="23"/>
      <c r="AE153" s="23"/>
      <c r="AG153" s="25"/>
      <c r="AH153" s="25"/>
      <c r="AI153" s="25"/>
      <c r="AJ153" s="25"/>
      <c r="AK153" s="26"/>
      <c r="AL153" s="27"/>
      <c r="AM153" s="27"/>
      <c r="AN153" s="27"/>
      <c r="BE153" s="24"/>
      <c r="BF153" s="30"/>
      <c r="BG153" s="31"/>
      <c r="BI153" s="32"/>
    </row>
    <row r="154" spans="2:61" ht="18" customHeight="1" x14ac:dyDescent="0.25">
      <c r="B154" s="17"/>
      <c r="C154" s="17"/>
      <c r="D154" s="18"/>
      <c r="E154" s="18"/>
      <c r="F154" s="18"/>
      <c r="G154" s="18"/>
      <c r="H154" s="19"/>
      <c r="I154" s="20"/>
      <c r="J154" s="20"/>
      <c r="K154" s="20"/>
      <c r="L154" s="20"/>
      <c r="M154" s="20"/>
      <c r="N154" s="20"/>
      <c r="O154" s="20"/>
      <c r="P154" s="21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1"/>
      <c r="AB154" s="22"/>
      <c r="AC154" s="22"/>
      <c r="AD154" s="23"/>
      <c r="AE154" s="23"/>
      <c r="AG154" s="25"/>
      <c r="AH154" s="25"/>
      <c r="AI154" s="25"/>
      <c r="AJ154" s="25"/>
      <c r="AK154" s="26"/>
      <c r="AL154" s="27"/>
      <c r="AM154" s="27"/>
      <c r="AN154" s="27"/>
      <c r="BE154" s="24"/>
      <c r="BF154" s="30"/>
      <c r="BG154" s="31"/>
      <c r="BI154" s="32"/>
    </row>
    <row r="155" spans="2:61" ht="18" customHeight="1" x14ac:dyDescent="0.25">
      <c r="B155" s="17"/>
      <c r="C155" s="17"/>
      <c r="D155" s="18"/>
      <c r="E155" s="18"/>
      <c r="F155" s="18"/>
      <c r="G155" s="18"/>
      <c r="H155" s="19"/>
      <c r="I155" s="20"/>
      <c r="J155" s="20"/>
      <c r="K155" s="20"/>
      <c r="L155" s="20"/>
      <c r="M155" s="20"/>
      <c r="N155" s="20"/>
      <c r="O155" s="20"/>
      <c r="P155" s="21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1"/>
      <c r="AB155" s="22"/>
      <c r="AC155" s="22"/>
      <c r="AD155" s="23"/>
      <c r="AE155" s="23"/>
      <c r="AG155" s="25"/>
      <c r="AH155" s="25"/>
      <c r="AI155" s="25"/>
      <c r="AJ155" s="25"/>
      <c r="AK155" s="26"/>
      <c r="AL155" s="27"/>
      <c r="AM155" s="27"/>
      <c r="AN155" s="27"/>
      <c r="BE155" s="24"/>
      <c r="BF155" s="30"/>
      <c r="BG155" s="31"/>
      <c r="BI155" s="32"/>
    </row>
    <row r="156" spans="2:61" ht="18" customHeight="1" x14ac:dyDescent="0.25">
      <c r="B156" s="17"/>
      <c r="C156" s="17"/>
      <c r="D156" s="18"/>
      <c r="E156" s="18"/>
      <c r="F156" s="18"/>
      <c r="G156" s="18"/>
      <c r="H156" s="19"/>
      <c r="I156" s="20"/>
      <c r="J156" s="20"/>
      <c r="K156" s="20"/>
      <c r="L156" s="20"/>
      <c r="M156" s="20"/>
      <c r="N156" s="20"/>
      <c r="O156" s="20"/>
      <c r="P156" s="21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1"/>
      <c r="AB156" s="22"/>
      <c r="AC156" s="22"/>
      <c r="AD156" s="23"/>
      <c r="AE156" s="23"/>
      <c r="AG156" s="25"/>
      <c r="AH156" s="25"/>
      <c r="AI156" s="25"/>
      <c r="AJ156" s="25"/>
      <c r="AK156" s="26"/>
      <c r="AL156" s="27"/>
      <c r="AM156" s="27"/>
      <c r="AN156" s="27"/>
      <c r="BE156" s="24"/>
      <c r="BF156" s="30"/>
      <c r="BG156" s="31"/>
      <c r="BI156" s="32"/>
    </row>
    <row r="157" spans="2:61" ht="18" customHeight="1" x14ac:dyDescent="0.25">
      <c r="B157" s="17"/>
      <c r="C157" s="17"/>
      <c r="D157" s="18"/>
      <c r="E157" s="18"/>
      <c r="F157" s="18"/>
      <c r="G157" s="18"/>
      <c r="H157" s="19"/>
      <c r="I157" s="20"/>
      <c r="J157" s="20"/>
      <c r="K157" s="20"/>
      <c r="L157" s="20"/>
      <c r="M157" s="20"/>
      <c r="N157" s="20"/>
      <c r="O157" s="20"/>
      <c r="P157" s="21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1"/>
      <c r="AB157" s="22"/>
      <c r="AC157" s="22"/>
      <c r="AD157" s="23"/>
      <c r="AE157" s="23"/>
      <c r="AG157" s="25"/>
      <c r="AH157" s="25"/>
      <c r="AI157" s="25"/>
      <c r="AJ157" s="25"/>
      <c r="AK157" s="26"/>
      <c r="AL157" s="27"/>
      <c r="AM157" s="27"/>
      <c r="AN157" s="27"/>
      <c r="BE157" s="24"/>
      <c r="BF157" s="30"/>
      <c r="BG157" s="31"/>
      <c r="BI157" s="32"/>
    </row>
    <row r="158" spans="2:61" ht="18" customHeight="1" x14ac:dyDescent="0.25">
      <c r="B158" s="17"/>
      <c r="C158" s="17"/>
      <c r="D158" s="18"/>
      <c r="E158" s="18"/>
      <c r="F158" s="18"/>
      <c r="G158" s="18"/>
      <c r="H158" s="19"/>
      <c r="I158" s="20"/>
      <c r="J158" s="20"/>
      <c r="K158" s="20"/>
      <c r="L158" s="20"/>
      <c r="M158" s="20"/>
      <c r="N158" s="20"/>
      <c r="O158" s="20"/>
      <c r="P158" s="21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1"/>
      <c r="AB158" s="22"/>
      <c r="AC158" s="22"/>
      <c r="AD158" s="23"/>
      <c r="AE158" s="23"/>
      <c r="AG158" s="25"/>
      <c r="AH158" s="25"/>
      <c r="AI158" s="25"/>
      <c r="AJ158" s="25"/>
      <c r="AK158" s="26"/>
      <c r="AL158" s="27"/>
      <c r="AM158" s="27"/>
      <c r="AN158" s="27"/>
      <c r="BE158" s="24"/>
      <c r="BF158" s="30"/>
      <c r="BG158" s="31"/>
      <c r="BI158" s="32"/>
    </row>
    <row r="159" spans="2:61" ht="18" customHeight="1" x14ac:dyDescent="0.25">
      <c r="B159" s="17"/>
      <c r="C159" s="17"/>
      <c r="D159" s="18"/>
      <c r="E159" s="18"/>
      <c r="F159" s="18"/>
      <c r="G159" s="18"/>
      <c r="H159" s="19"/>
      <c r="I159" s="20"/>
      <c r="J159" s="20"/>
      <c r="K159" s="20"/>
      <c r="L159" s="20"/>
      <c r="M159" s="20"/>
      <c r="N159" s="20"/>
      <c r="O159" s="20"/>
      <c r="P159" s="21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1"/>
      <c r="AB159" s="22"/>
      <c r="AC159" s="22"/>
      <c r="AD159" s="23"/>
      <c r="AE159" s="23"/>
      <c r="AG159" s="25"/>
      <c r="AH159" s="25"/>
      <c r="AI159" s="25"/>
      <c r="AJ159" s="25"/>
      <c r="AK159" s="26"/>
      <c r="AL159" s="27"/>
      <c r="AM159" s="27"/>
      <c r="AN159" s="27"/>
      <c r="BE159" s="24"/>
      <c r="BF159" s="30"/>
      <c r="BG159" s="31"/>
      <c r="BI159" s="32"/>
    </row>
    <row r="160" spans="2:61" ht="18" customHeight="1" x14ac:dyDescent="0.25">
      <c r="B160" s="17"/>
      <c r="C160" s="17"/>
      <c r="D160" s="18"/>
      <c r="E160" s="18"/>
      <c r="F160" s="18"/>
      <c r="G160" s="18"/>
      <c r="H160" s="19"/>
      <c r="I160" s="20"/>
      <c r="J160" s="20"/>
      <c r="K160" s="20"/>
      <c r="L160" s="20"/>
      <c r="M160" s="20"/>
      <c r="N160" s="20"/>
      <c r="O160" s="20"/>
      <c r="P160" s="21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1"/>
      <c r="AB160" s="22"/>
      <c r="AC160" s="22"/>
      <c r="AD160" s="23"/>
      <c r="AE160" s="23"/>
      <c r="AG160" s="25"/>
      <c r="AH160" s="25"/>
      <c r="AI160" s="25"/>
      <c r="AJ160" s="25"/>
      <c r="AK160" s="26"/>
      <c r="AL160" s="27"/>
      <c r="AM160" s="27"/>
      <c r="AN160" s="27"/>
      <c r="BE160" s="24"/>
      <c r="BF160" s="30"/>
      <c r="BG160" s="31"/>
      <c r="BI160" s="32"/>
    </row>
    <row r="161" spans="2:61" ht="18" customHeight="1" x14ac:dyDescent="0.25">
      <c r="B161" s="17"/>
      <c r="C161" s="17"/>
      <c r="D161" s="18"/>
      <c r="E161" s="18"/>
      <c r="F161" s="18"/>
      <c r="G161" s="18"/>
      <c r="H161" s="19"/>
      <c r="I161" s="20"/>
      <c r="J161" s="20"/>
      <c r="K161" s="20"/>
      <c r="L161" s="20"/>
      <c r="M161" s="20"/>
      <c r="N161" s="20"/>
      <c r="O161" s="20"/>
      <c r="P161" s="21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1"/>
      <c r="AB161" s="22"/>
      <c r="AC161" s="22"/>
      <c r="AD161" s="23"/>
      <c r="AE161" s="23"/>
      <c r="AG161" s="25"/>
      <c r="AH161" s="25"/>
      <c r="AI161" s="25"/>
      <c r="AJ161" s="25"/>
      <c r="AK161" s="26"/>
      <c r="AL161" s="27"/>
      <c r="AM161" s="27"/>
      <c r="AN161" s="27"/>
      <c r="BE161" s="24"/>
      <c r="BF161" s="30"/>
      <c r="BG161" s="31"/>
      <c r="BI161" s="32"/>
    </row>
    <row r="162" spans="2:61" ht="18" customHeight="1" x14ac:dyDescent="0.25">
      <c r="B162" s="17"/>
      <c r="C162" s="17"/>
      <c r="D162" s="18"/>
      <c r="E162" s="18"/>
      <c r="F162" s="18"/>
      <c r="G162" s="18"/>
      <c r="H162" s="19"/>
      <c r="I162" s="20"/>
      <c r="J162" s="20"/>
      <c r="K162" s="20"/>
      <c r="L162" s="20"/>
      <c r="M162" s="20"/>
      <c r="N162" s="20"/>
      <c r="O162" s="20"/>
      <c r="P162" s="21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1"/>
      <c r="AB162" s="22"/>
      <c r="AC162" s="22"/>
      <c r="AD162" s="23"/>
      <c r="AE162" s="23"/>
      <c r="AG162" s="25"/>
      <c r="AH162" s="25"/>
      <c r="AI162" s="25"/>
      <c r="AJ162" s="25"/>
      <c r="AK162" s="26"/>
      <c r="AL162" s="27"/>
      <c r="AM162" s="27"/>
      <c r="AN162" s="27"/>
      <c r="BE162" s="24"/>
      <c r="BF162" s="30"/>
      <c r="BG162" s="31"/>
      <c r="BI162" s="32"/>
    </row>
    <row r="163" spans="2:61" ht="18" customHeight="1" x14ac:dyDescent="0.25">
      <c r="B163" s="17"/>
      <c r="C163" s="17"/>
      <c r="D163" s="18"/>
      <c r="E163" s="18"/>
      <c r="F163" s="18"/>
      <c r="G163" s="18"/>
      <c r="H163" s="19"/>
      <c r="I163" s="20"/>
      <c r="J163" s="20"/>
      <c r="K163" s="20"/>
      <c r="L163" s="20"/>
      <c r="M163" s="20"/>
      <c r="N163" s="20"/>
      <c r="O163" s="20"/>
      <c r="P163" s="21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1"/>
      <c r="AB163" s="22"/>
      <c r="AC163" s="22"/>
      <c r="AD163" s="23"/>
      <c r="AE163" s="23"/>
      <c r="AG163" s="25"/>
      <c r="AH163" s="25"/>
      <c r="AI163" s="25"/>
      <c r="AJ163" s="25"/>
      <c r="AK163" s="26"/>
      <c r="AL163" s="27"/>
      <c r="AM163" s="27"/>
      <c r="AN163" s="27"/>
      <c r="BE163" s="24"/>
      <c r="BF163" s="30"/>
      <c r="BG163" s="31"/>
      <c r="BI163" s="32"/>
    </row>
    <row r="164" spans="2:61" ht="18" customHeight="1" x14ac:dyDescent="0.25">
      <c r="B164" s="17"/>
      <c r="C164" s="17"/>
      <c r="D164" s="18"/>
      <c r="E164" s="18"/>
      <c r="F164" s="18"/>
      <c r="G164" s="18"/>
      <c r="H164" s="19"/>
      <c r="I164" s="20"/>
      <c r="J164" s="20"/>
      <c r="K164" s="20"/>
      <c r="L164" s="20"/>
      <c r="M164" s="20"/>
      <c r="N164" s="20"/>
      <c r="O164" s="20"/>
      <c r="P164" s="21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1"/>
      <c r="AB164" s="22"/>
      <c r="AC164" s="22"/>
      <c r="AD164" s="23"/>
      <c r="AE164" s="23"/>
      <c r="AG164" s="25"/>
      <c r="AH164" s="25"/>
      <c r="AI164" s="25"/>
      <c r="AJ164" s="25"/>
      <c r="AK164" s="26"/>
      <c r="AL164" s="27"/>
      <c r="AM164" s="27"/>
      <c r="AN164" s="27"/>
      <c r="BE164" s="24"/>
      <c r="BF164" s="30"/>
      <c r="BG164" s="31"/>
      <c r="BI164" s="32"/>
    </row>
    <row r="165" spans="2:61" ht="18" customHeight="1" x14ac:dyDescent="0.25">
      <c r="B165" s="17"/>
      <c r="C165" s="17"/>
      <c r="D165" s="18"/>
      <c r="E165" s="18"/>
      <c r="F165" s="18"/>
      <c r="G165" s="18"/>
      <c r="H165" s="19"/>
      <c r="I165" s="20"/>
      <c r="J165" s="20"/>
      <c r="K165" s="20"/>
      <c r="L165" s="20"/>
      <c r="M165" s="20"/>
      <c r="N165" s="20"/>
      <c r="O165" s="20"/>
      <c r="P165" s="21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1"/>
      <c r="AB165" s="22"/>
      <c r="AC165" s="22"/>
      <c r="AD165" s="23"/>
      <c r="AE165" s="23"/>
      <c r="AG165" s="25"/>
      <c r="AH165" s="25"/>
      <c r="AI165" s="25"/>
      <c r="AJ165" s="25"/>
      <c r="AK165" s="26"/>
      <c r="AL165" s="27"/>
      <c r="AM165" s="27"/>
      <c r="AN165" s="27"/>
      <c r="BE165" s="24"/>
      <c r="BF165" s="30"/>
      <c r="BG165" s="31"/>
      <c r="BI165" s="32"/>
    </row>
    <row r="166" spans="2:61" ht="18" customHeight="1" x14ac:dyDescent="0.25">
      <c r="B166" s="17"/>
      <c r="C166" s="17"/>
      <c r="D166" s="18"/>
      <c r="E166" s="18"/>
      <c r="F166" s="18"/>
      <c r="G166" s="18"/>
      <c r="H166" s="19"/>
      <c r="I166" s="20"/>
      <c r="J166" s="20"/>
      <c r="K166" s="20"/>
      <c r="L166" s="20"/>
      <c r="M166" s="20"/>
      <c r="N166" s="20"/>
      <c r="O166" s="20"/>
      <c r="P166" s="21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1"/>
      <c r="AB166" s="22"/>
      <c r="AC166" s="22"/>
      <c r="AD166" s="23"/>
      <c r="AE166" s="23"/>
      <c r="AG166" s="25"/>
      <c r="AH166" s="25"/>
      <c r="AI166" s="25"/>
      <c r="AJ166" s="25"/>
      <c r="AK166" s="26"/>
      <c r="AL166" s="27"/>
      <c r="AM166" s="27"/>
      <c r="AN166" s="27"/>
      <c r="BE166" s="24"/>
      <c r="BF166" s="30"/>
      <c r="BG166" s="31"/>
      <c r="BI166" s="32"/>
    </row>
    <row r="167" spans="2:61" ht="18" customHeight="1" x14ac:dyDescent="0.25">
      <c r="B167" s="17"/>
      <c r="C167" s="17"/>
      <c r="D167" s="18"/>
      <c r="E167" s="18"/>
      <c r="F167" s="18"/>
      <c r="G167" s="18"/>
      <c r="H167" s="19"/>
      <c r="I167" s="20"/>
      <c r="J167" s="20"/>
      <c r="K167" s="20"/>
      <c r="L167" s="20"/>
      <c r="M167" s="20"/>
      <c r="N167" s="20"/>
      <c r="O167" s="20"/>
      <c r="P167" s="21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1"/>
      <c r="AB167" s="22"/>
      <c r="AC167" s="22"/>
      <c r="AD167" s="23"/>
      <c r="AE167" s="23"/>
      <c r="AG167" s="25"/>
      <c r="AH167" s="25"/>
      <c r="AI167" s="25"/>
      <c r="AJ167" s="25"/>
      <c r="AK167" s="26"/>
      <c r="AL167" s="27"/>
      <c r="AM167" s="27"/>
      <c r="AN167" s="27"/>
      <c r="BE167" s="24"/>
      <c r="BF167" s="30"/>
      <c r="BG167" s="31"/>
      <c r="BI167" s="32"/>
    </row>
    <row r="168" spans="2:61" ht="18" customHeight="1" x14ac:dyDescent="0.25">
      <c r="B168" s="17"/>
      <c r="C168" s="17"/>
      <c r="D168" s="18"/>
      <c r="E168" s="18"/>
      <c r="F168" s="18"/>
      <c r="G168" s="18"/>
      <c r="H168" s="19"/>
      <c r="I168" s="20"/>
      <c r="J168" s="20"/>
      <c r="K168" s="20"/>
      <c r="L168" s="20"/>
      <c r="M168" s="20"/>
      <c r="N168" s="20"/>
      <c r="O168" s="20"/>
      <c r="P168" s="21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1"/>
      <c r="AB168" s="22"/>
      <c r="AC168" s="22"/>
      <c r="AD168" s="23"/>
      <c r="AE168" s="23"/>
      <c r="AG168" s="25"/>
      <c r="AH168" s="25"/>
      <c r="AI168" s="25"/>
      <c r="AJ168" s="25"/>
      <c r="AK168" s="26"/>
      <c r="AL168" s="27"/>
      <c r="AM168" s="27"/>
      <c r="AN168" s="27"/>
      <c r="BE168" s="24"/>
      <c r="BF168" s="30"/>
      <c r="BG168" s="31"/>
      <c r="BI168" s="32"/>
    </row>
    <row r="169" spans="2:61" ht="18" customHeight="1" x14ac:dyDescent="0.25">
      <c r="B169" s="17"/>
      <c r="C169" s="17"/>
      <c r="D169" s="18"/>
      <c r="E169" s="18"/>
      <c r="F169" s="18"/>
      <c r="G169" s="18"/>
      <c r="H169" s="19"/>
      <c r="I169" s="20"/>
      <c r="J169" s="20"/>
      <c r="K169" s="20"/>
      <c r="L169" s="20"/>
      <c r="M169" s="20"/>
      <c r="N169" s="20"/>
      <c r="O169" s="20"/>
      <c r="P169" s="21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1"/>
      <c r="AB169" s="22"/>
      <c r="AC169" s="22"/>
      <c r="AD169" s="23"/>
      <c r="AE169" s="23"/>
      <c r="AG169" s="25"/>
      <c r="AH169" s="25"/>
      <c r="AI169" s="25"/>
      <c r="AJ169" s="25"/>
      <c r="AK169" s="26"/>
      <c r="AL169" s="27"/>
      <c r="AM169" s="27"/>
      <c r="AN169" s="27"/>
      <c r="BE169" s="24"/>
      <c r="BF169" s="30"/>
      <c r="BG169" s="31"/>
      <c r="BI169" s="32"/>
    </row>
    <row r="170" spans="2:61" ht="18" customHeight="1" x14ac:dyDescent="0.25">
      <c r="B170" s="17"/>
      <c r="C170" s="17"/>
      <c r="D170" s="18"/>
      <c r="E170" s="18"/>
      <c r="F170" s="18"/>
      <c r="G170" s="18"/>
      <c r="H170" s="19"/>
      <c r="I170" s="20"/>
      <c r="J170" s="20"/>
      <c r="K170" s="20"/>
      <c r="L170" s="20"/>
      <c r="M170" s="20"/>
      <c r="N170" s="20"/>
      <c r="O170" s="20"/>
      <c r="P170" s="21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1"/>
      <c r="AB170" s="22"/>
      <c r="AC170" s="22"/>
      <c r="AD170" s="23"/>
      <c r="AE170" s="23"/>
      <c r="AG170" s="25"/>
      <c r="AH170" s="25"/>
      <c r="AI170" s="25"/>
      <c r="AJ170" s="25"/>
      <c r="AK170" s="26"/>
      <c r="AL170" s="27"/>
      <c r="AM170" s="27"/>
      <c r="AN170" s="27"/>
      <c r="BE170" s="24"/>
      <c r="BF170" s="30"/>
      <c r="BG170" s="31"/>
      <c r="BI170" s="32"/>
    </row>
    <row r="171" spans="2:61" ht="18" customHeight="1" x14ac:dyDescent="0.25">
      <c r="B171" s="17"/>
      <c r="C171" s="17"/>
      <c r="D171" s="18"/>
      <c r="E171" s="18"/>
      <c r="F171" s="18"/>
      <c r="G171" s="18"/>
      <c r="H171" s="19"/>
      <c r="I171" s="20"/>
      <c r="J171" s="20"/>
      <c r="K171" s="20"/>
      <c r="L171" s="20"/>
      <c r="M171" s="20"/>
      <c r="N171" s="20"/>
      <c r="O171" s="20"/>
      <c r="P171" s="21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1"/>
      <c r="AB171" s="22"/>
      <c r="AC171" s="22"/>
      <c r="AD171" s="23"/>
      <c r="AE171" s="23"/>
      <c r="AG171" s="25"/>
      <c r="AH171" s="25"/>
      <c r="AI171" s="25"/>
      <c r="AJ171" s="25"/>
      <c r="AK171" s="26"/>
      <c r="AL171" s="27"/>
      <c r="AM171" s="27"/>
      <c r="AN171" s="27"/>
      <c r="BE171" s="24"/>
      <c r="BF171" s="30"/>
      <c r="BG171" s="31"/>
      <c r="BI171" s="32"/>
    </row>
    <row r="172" spans="2:61" ht="18" customHeight="1" x14ac:dyDescent="0.25">
      <c r="B172" s="17"/>
      <c r="C172" s="17"/>
      <c r="D172" s="18"/>
      <c r="E172" s="18"/>
      <c r="F172" s="18"/>
      <c r="G172" s="18"/>
      <c r="H172" s="19"/>
      <c r="I172" s="20"/>
      <c r="J172" s="20"/>
      <c r="K172" s="20"/>
      <c r="L172" s="20"/>
      <c r="M172" s="20"/>
      <c r="N172" s="20"/>
      <c r="O172" s="20"/>
      <c r="P172" s="21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1"/>
      <c r="AB172" s="22"/>
      <c r="AC172" s="22"/>
      <c r="AD172" s="23"/>
      <c r="AE172" s="23"/>
      <c r="AG172" s="25"/>
      <c r="AH172" s="25"/>
      <c r="AI172" s="25"/>
      <c r="AJ172" s="25"/>
      <c r="AK172" s="26"/>
      <c r="AL172" s="27"/>
      <c r="AM172" s="27"/>
      <c r="AN172" s="27"/>
      <c r="BE172" s="24"/>
      <c r="BF172" s="30"/>
      <c r="BG172" s="31"/>
      <c r="BI172" s="32"/>
    </row>
    <row r="173" spans="2:61" ht="18" customHeight="1" x14ac:dyDescent="0.25">
      <c r="B173" s="17"/>
      <c r="C173" s="17"/>
      <c r="D173" s="18"/>
      <c r="E173" s="18"/>
      <c r="F173" s="18"/>
      <c r="G173" s="18"/>
      <c r="H173" s="19"/>
      <c r="I173" s="20"/>
      <c r="J173" s="20"/>
      <c r="K173" s="20"/>
      <c r="L173" s="20"/>
      <c r="M173" s="20"/>
      <c r="N173" s="20"/>
      <c r="O173" s="20"/>
      <c r="P173" s="21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1"/>
      <c r="AB173" s="22"/>
      <c r="AC173" s="22"/>
      <c r="AD173" s="23"/>
      <c r="AE173" s="23"/>
      <c r="AG173" s="25"/>
      <c r="AH173" s="25"/>
      <c r="AI173" s="25"/>
      <c r="AJ173" s="25"/>
      <c r="AK173" s="26"/>
      <c r="AL173" s="27"/>
      <c r="AM173" s="27"/>
      <c r="AN173" s="27"/>
      <c r="BE173" s="24"/>
      <c r="BF173" s="30"/>
      <c r="BG173" s="31"/>
      <c r="BI173" s="32"/>
    </row>
    <row r="174" spans="2:61" ht="18" customHeight="1" x14ac:dyDescent="0.25">
      <c r="B174" s="17"/>
      <c r="C174" s="17"/>
      <c r="D174" s="18"/>
      <c r="E174" s="18"/>
      <c r="F174" s="18"/>
      <c r="G174" s="18"/>
      <c r="H174" s="19"/>
      <c r="I174" s="20"/>
      <c r="J174" s="20"/>
      <c r="K174" s="20"/>
      <c r="L174" s="20"/>
      <c r="M174" s="20"/>
      <c r="N174" s="20"/>
      <c r="O174" s="20"/>
      <c r="P174" s="21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1"/>
      <c r="AB174" s="22"/>
      <c r="AC174" s="22"/>
      <c r="AD174" s="23"/>
      <c r="AE174" s="23"/>
      <c r="AG174" s="25"/>
      <c r="AH174" s="25"/>
      <c r="AI174" s="25"/>
      <c r="AJ174" s="25"/>
      <c r="AK174" s="26"/>
      <c r="AL174" s="27"/>
      <c r="AM174" s="27"/>
      <c r="AN174" s="27"/>
      <c r="BE174" s="24"/>
      <c r="BF174" s="30"/>
      <c r="BG174" s="31"/>
      <c r="BI174" s="32"/>
    </row>
    <row r="175" spans="2:61" ht="18" customHeight="1" x14ac:dyDescent="0.25">
      <c r="B175" s="17"/>
      <c r="C175" s="17"/>
      <c r="D175" s="18"/>
      <c r="E175" s="18"/>
      <c r="F175" s="18"/>
      <c r="G175" s="18"/>
      <c r="H175" s="19"/>
      <c r="I175" s="20"/>
      <c r="J175" s="20"/>
      <c r="K175" s="20"/>
      <c r="L175" s="20"/>
      <c r="M175" s="20"/>
      <c r="N175" s="20"/>
      <c r="O175" s="20"/>
      <c r="P175" s="21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1"/>
      <c r="AB175" s="22"/>
      <c r="AC175" s="22"/>
      <c r="AD175" s="23"/>
      <c r="AE175" s="23"/>
      <c r="AG175" s="25"/>
      <c r="AH175" s="25"/>
      <c r="AI175" s="25"/>
      <c r="AJ175" s="25"/>
      <c r="AK175" s="26"/>
      <c r="AL175" s="27"/>
      <c r="AM175" s="27"/>
      <c r="AN175" s="27"/>
      <c r="BE175" s="24"/>
      <c r="BF175" s="30"/>
      <c r="BG175" s="31"/>
      <c r="BI175" s="32"/>
    </row>
    <row r="176" spans="2:61" ht="18" customHeight="1" x14ac:dyDescent="0.25">
      <c r="B176" s="17"/>
      <c r="C176" s="17"/>
      <c r="D176" s="18"/>
      <c r="E176" s="18"/>
      <c r="F176" s="18"/>
      <c r="G176" s="18"/>
      <c r="H176" s="19"/>
      <c r="I176" s="20"/>
      <c r="J176" s="20"/>
      <c r="K176" s="20"/>
      <c r="L176" s="20"/>
      <c r="M176" s="20"/>
      <c r="N176" s="20"/>
      <c r="O176" s="20"/>
      <c r="P176" s="21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1"/>
      <c r="AB176" s="22"/>
      <c r="AC176" s="22"/>
      <c r="AD176" s="23"/>
      <c r="AE176" s="23"/>
      <c r="AG176" s="25"/>
      <c r="AH176" s="25"/>
      <c r="AI176" s="25"/>
      <c r="AJ176" s="25"/>
      <c r="AK176" s="26"/>
      <c r="AL176" s="27"/>
      <c r="AM176" s="27"/>
      <c r="AN176" s="27"/>
      <c r="BE176" s="24"/>
      <c r="BF176" s="30"/>
      <c r="BG176" s="31"/>
      <c r="BI176" s="32"/>
    </row>
    <row r="177" spans="2:61" ht="18" customHeight="1" x14ac:dyDescent="0.25">
      <c r="B177" s="17"/>
      <c r="C177" s="17"/>
      <c r="D177" s="18"/>
      <c r="E177" s="18"/>
      <c r="F177" s="18"/>
      <c r="G177" s="18"/>
      <c r="H177" s="19"/>
      <c r="I177" s="20"/>
      <c r="J177" s="20"/>
      <c r="K177" s="20"/>
      <c r="L177" s="20"/>
      <c r="M177" s="20"/>
      <c r="N177" s="20"/>
      <c r="O177" s="20"/>
      <c r="P177" s="21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1"/>
      <c r="AB177" s="22"/>
      <c r="AC177" s="22"/>
      <c r="AD177" s="23"/>
      <c r="AE177" s="23"/>
      <c r="AG177" s="25"/>
      <c r="AH177" s="25"/>
      <c r="AI177" s="25"/>
      <c r="AJ177" s="25"/>
      <c r="AK177" s="26"/>
      <c r="AL177" s="27"/>
      <c r="AM177" s="27"/>
      <c r="AN177" s="27"/>
      <c r="BE177" s="24"/>
      <c r="BF177" s="30"/>
      <c r="BG177" s="31"/>
      <c r="BI177" s="32"/>
    </row>
    <row r="178" spans="2:61" ht="18" customHeight="1" x14ac:dyDescent="0.25">
      <c r="B178" s="17"/>
      <c r="C178" s="17"/>
      <c r="D178" s="18"/>
      <c r="E178" s="18"/>
      <c r="F178" s="18"/>
      <c r="G178" s="18"/>
      <c r="H178" s="19"/>
      <c r="I178" s="20"/>
      <c r="J178" s="20"/>
      <c r="K178" s="20"/>
      <c r="L178" s="20"/>
      <c r="M178" s="20"/>
      <c r="N178" s="20"/>
      <c r="O178" s="20"/>
      <c r="P178" s="21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1"/>
      <c r="AB178" s="22"/>
      <c r="AC178" s="22"/>
      <c r="AD178" s="23"/>
      <c r="AE178" s="23"/>
      <c r="AG178" s="25"/>
      <c r="AH178" s="25"/>
      <c r="AI178" s="25"/>
      <c r="AJ178" s="25"/>
      <c r="AK178" s="26"/>
      <c r="AL178" s="27"/>
      <c r="AM178" s="27"/>
      <c r="AN178" s="27"/>
      <c r="BE178" s="24"/>
      <c r="BF178" s="30"/>
      <c r="BG178" s="31"/>
      <c r="BI178" s="32"/>
    </row>
    <row r="179" spans="2:61" ht="18" customHeight="1" x14ac:dyDescent="0.25">
      <c r="B179" s="17"/>
      <c r="C179" s="17"/>
      <c r="D179" s="18"/>
      <c r="E179" s="18"/>
      <c r="F179" s="18"/>
      <c r="G179" s="18"/>
      <c r="H179" s="19"/>
      <c r="I179" s="20"/>
      <c r="J179" s="20"/>
      <c r="K179" s="20"/>
      <c r="L179" s="20"/>
      <c r="M179" s="20"/>
      <c r="N179" s="20"/>
      <c r="O179" s="20"/>
      <c r="P179" s="21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1"/>
      <c r="AB179" s="22"/>
      <c r="AC179" s="22"/>
      <c r="AD179" s="23"/>
      <c r="AE179" s="23"/>
      <c r="AG179" s="25"/>
      <c r="AH179" s="25"/>
      <c r="AI179" s="25"/>
      <c r="AJ179" s="25"/>
      <c r="AK179" s="26"/>
      <c r="AL179" s="27"/>
      <c r="AM179" s="27"/>
      <c r="AN179" s="27"/>
      <c r="BE179" s="24"/>
      <c r="BF179" s="30"/>
      <c r="BG179" s="31"/>
      <c r="BI179" s="32"/>
    </row>
    <row r="180" spans="2:61" ht="18" customHeight="1" x14ac:dyDescent="0.25">
      <c r="B180" s="17"/>
      <c r="C180" s="17"/>
      <c r="D180" s="18"/>
      <c r="E180" s="18"/>
      <c r="F180" s="18"/>
      <c r="G180" s="18"/>
      <c r="H180" s="19"/>
      <c r="I180" s="20"/>
      <c r="J180" s="20"/>
      <c r="K180" s="20"/>
      <c r="L180" s="20"/>
      <c r="M180" s="20"/>
      <c r="N180" s="20"/>
      <c r="O180" s="20"/>
      <c r="P180" s="21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1"/>
      <c r="AB180" s="22"/>
      <c r="AC180" s="22"/>
      <c r="AD180" s="23"/>
      <c r="AE180" s="23"/>
      <c r="AG180" s="25"/>
      <c r="AH180" s="25"/>
      <c r="AI180" s="25"/>
      <c r="AJ180" s="25"/>
      <c r="AK180" s="26"/>
      <c r="AL180" s="27"/>
      <c r="AM180" s="27"/>
      <c r="AN180" s="27"/>
      <c r="BE180" s="24"/>
      <c r="BF180" s="30"/>
      <c r="BG180" s="31"/>
      <c r="BI180" s="32"/>
    </row>
    <row r="181" spans="2:61" ht="18" customHeight="1" x14ac:dyDescent="0.25">
      <c r="B181" s="17"/>
      <c r="C181" s="17"/>
      <c r="D181" s="18"/>
      <c r="E181" s="18"/>
      <c r="F181" s="18"/>
      <c r="G181" s="18"/>
      <c r="H181" s="19"/>
      <c r="I181" s="20"/>
      <c r="J181" s="20"/>
      <c r="K181" s="20"/>
      <c r="L181" s="20"/>
      <c r="M181" s="20"/>
      <c r="N181" s="20"/>
      <c r="O181" s="20"/>
      <c r="P181" s="21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1"/>
      <c r="AB181" s="22"/>
      <c r="AC181" s="22"/>
      <c r="AD181" s="23"/>
      <c r="AE181" s="23"/>
      <c r="AG181" s="25"/>
      <c r="AH181" s="25"/>
      <c r="AI181" s="25"/>
      <c r="AJ181" s="25"/>
      <c r="AK181" s="26"/>
      <c r="AL181" s="27"/>
      <c r="AM181" s="27"/>
      <c r="AN181" s="27"/>
      <c r="BE181" s="24"/>
      <c r="BF181" s="30"/>
      <c r="BG181" s="31"/>
      <c r="BI181" s="32"/>
    </row>
    <row r="182" spans="2:61" ht="18" customHeight="1" x14ac:dyDescent="0.25">
      <c r="D182" s="18"/>
      <c r="E182" s="18"/>
      <c r="F182" s="18"/>
      <c r="G182" s="18"/>
      <c r="H182" s="19"/>
      <c r="I182" s="20"/>
      <c r="J182" s="20"/>
      <c r="K182" s="20"/>
      <c r="L182" s="20"/>
      <c r="M182" s="20"/>
      <c r="N182" s="20"/>
      <c r="O182" s="20"/>
      <c r="P182" s="21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1"/>
      <c r="AB182" s="22"/>
      <c r="AC182" s="22"/>
      <c r="AD182" s="23"/>
      <c r="AE182" s="23"/>
      <c r="AG182" s="25"/>
      <c r="AH182" s="25"/>
      <c r="AI182" s="25"/>
      <c r="AJ182" s="25"/>
      <c r="AK182" s="26"/>
      <c r="AL182" s="27"/>
      <c r="AM182" s="27"/>
      <c r="AN182" s="27"/>
      <c r="BE182" s="24"/>
      <c r="BF182" s="30"/>
      <c r="BG182" s="31"/>
      <c r="BI182" s="32"/>
    </row>
    <row r="183" spans="2:61" ht="18" customHeight="1" x14ac:dyDescent="0.25">
      <c r="B183" s="17"/>
      <c r="C183" s="17"/>
      <c r="D183" s="18"/>
      <c r="E183" s="18"/>
      <c r="F183" s="18"/>
      <c r="G183" s="18"/>
      <c r="H183" s="19"/>
      <c r="I183" s="20"/>
      <c r="J183" s="20"/>
      <c r="K183" s="20"/>
      <c r="L183" s="20"/>
      <c r="M183" s="20"/>
      <c r="N183" s="20"/>
      <c r="O183" s="20"/>
      <c r="P183" s="21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1"/>
      <c r="AB183" s="22"/>
      <c r="AC183" s="22"/>
      <c r="AD183" s="23"/>
      <c r="AE183" s="23"/>
      <c r="AG183" s="25"/>
      <c r="AH183" s="25"/>
      <c r="AI183" s="25"/>
      <c r="AJ183" s="25"/>
      <c r="AK183" s="26"/>
      <c r="AL183" s="27"/>
      <c r="AM183" s="27"/>
      <c r="AN183" s="27"/>
      <c r="BE183" s="24"/>
      <c r="BF183" s="30"/>
      <c r="BG183" s="31"/>
      <c r="BI183" s="32"/>
    </row>
    <row r="184" spans="2:61" ht="18" customHeight="1" x14ac:dyDescent="0.25">
      <c r="B184" s="17"/>
      <c r="C184" s="17"/>
      <c r="D184" s="18"/>
      <c r="E184" s="18"/>
      <c r="F184" s="18"/>
      <c r="G184" s="18"/>
      <c r="H184" s="19"/>
      <c r="I184" s="20"/>
      <c r="J184" s="20"/>
      <c r="K184" s="20"/>
      <c r="L184" s="20"/>
      <c r="M184" s="20"/>
      <c r="N184" s="20"/>
      <c r="O184" s="20"/>
      <c r="P184" s="21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1"/>
      <c r="AB184" s="22"/>
      <c r="AC184" s="22"/>
      <c r="AD184" s="23"/>
      <c r="AE184" s="23"/>
      <c r="AG184" s="25"/>
      <c r="AH184" s="25"/>
      <c r="AI184" s="25"/>
      <c r="AJ184" s="25"/>
      <c r="AK184" s="26"/>
      <c r="AL184" s="27"/>
      <c r="AM184" s="27"/>
      <c r="AN184" s="27"/>
      <c r="BE184" s="24"/>
      <c r="BF184" s="30"/>
      <c r="BG184" s="31"/>
      <c r="BI184" s="32"/>
    </row>
    <row r="185" spans="2:61" ht="18" customHeight="1" x14ac:dyDescent="0.25">
      <c r="B185" s="17"/>
      <c r="C185" s="17"/>
      <c r="D185" s="18"/>
      <c r="E185" s="18"/>
      <c r="F185" s="18"/>
      <c r="G185" s="18"/>
      <c r="H185" s="19"/>
      <c r="I185" s="20"/>
      <c r="J185" s="20"/>
      <c r="K185" s="20"/>
      <c r="L185" s="20"/>
      <c r="M185" s="20"/>
      <c r="N185" s="20"/>
      <c r="O185" s="20"/>
      <c r="P185" s="21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1"/>
      <c r="AB185" s="22"/>
      <c r="AC185" s="22"/>
      <c r="AD185" s="23"/>
      <c r="AE185" s="23"/>
      <c r="AG185" s="25"/>
      <c r="AH185" s="25"/>
      <c r="AI185" s="25"/>
      <c r="AJ185" s="25"/>
      <c r="AK185" s="26"/>
      <c r="AL185" s="27"/>
      <c r="AM185" s="27"/>
      <c r="AN185" s="27"/>
      <c r="BE185" s="24"/>
      <c r="BF185" s="30"/>
      <c r="BG185" s="31"/>
      <c r="BI185" s="32"/>
    </row>
    <row r="186" spans="2:61" ht="18" customHeight="1" x14ac:dyDescent="0.25">
      <c r="B186" s="17"/>
      <c r="C186" s="17"/>
      <c r="D186" s="18"/>
      <c r="E186" s="18"/>
      <c r="F186" s="18"/>
      <c r="G186" s="18"/>
      <c r="H186" s="19"/>
      <c r="I186" s="20"/>
      <c r="J186" s="20"/>
      <c r="K186" s="20"/>
      <c r="L186" s="20"/>
      <c r="M186" s="20"/>
      <c r="N186" s="20"/>
      <c r="O186" s="20"/>
      <c r="P186" s="21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1"/>
      <c r="AB186" s="22"/>
      <c r="AC186" s="22"/>
      <c r="AD186" s="23"/>
      <c r="AE186" s="23"/>
      <c r="AG186" s="25"/>
      <c r="AH186" s="25"/>
      <c r="AI186" s="25"/>
      <c r="AJ186" s="25"/>
      <c r="AK186" s="26"/>
      <c r="AL186" s="27"/>
      <c r="AM186" s="27"/>
      <c r="AN186" s="27"/>
      <c r="BE186" s="24"/>
      <c r="BF186" s="30"/>
      <c r="BG186" s="31"/>
      <c r="BI186" s="32"/>
    </row>
    <row r="187" spans="2:61" ht="18" customHeight="1" x14ac:dyDescent="0.25">
      <c r="D187" s="18"/>
      <c r="E187" s="18"/>
      <c r="F187" s="18"/>
      <c r="G187" s="18"/>
      <c r="H187" s="19"/>
      <c r="I187" s="20"/>
      <c r="J187" s="20"/>
      <c r="K187" s="20"/>
      <c r="L187" s="20"/>
      <c r="M187" s="20"/>
      <c r="N187" s="20"/>
      <c r="O187" s="20"/>
      <c r="P187" s="21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1"/>
      <c r="AB187" s="22"/>
      <c r="AC187" s="22"/>
      <c r="AD187" s="23"/>
      <c r="AE187" s="23"/>
      <c r="AG187" s="25"/>
      <c r="AH187" s="25"/>
      <c r="AI187" s="25"/>
      <c r="AJ187" s="25"/>
      <c r="AK187" s="26"/>
      <c r="AL187" s="27"/>
      <c r="AM187" s="27"/>
      <c r="AN187" s="27"/>
      <c r="BE187" s="24"/>
      <c r="BF187" s="30"/>
      <c r="BG187" s="31"/>
      <c r="BI187" s="32"/>
    </row>
    <row r="188" spans="2:61" ht="18" customHeight="1" x14ac:dyDescent="0.25">
      <c r="B188" s="17"/>
      <c r="C188" s="17"/>
      <c r="D188" s="18"/>
      <c r="E188" s="18"/>
      <c r="F188" s="18"/>
      <c r="G188" s="18"/>
      <c r="H188" s="19"/>
      <c r="I188" s="20"/>
      <c r="J188" s="20"/>
      <c r="K188" s="20"/>
      <c r="L188" s="20"/>
      <c r="M188" s="20"/>
      <c r="N188" s="20"/>
      <c r="O188" s="20"/>
      <c r="P188" s="21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1"/>
      <c r="AB188" s="22"/>
      <c r="AC188" s="22"/>
      <c r="AD188" s="23"/>
      <c r="AE188" s="23"/>
      <c r="AG188" s="25"/>
      <c r="AH188" s="25"/>
      <c r="AI188" s="25"/>
      <c r="AJ188" s="25"/>
      <c r="AK188" s="26"/>
      <c r="AL188" s="27"/>
      <c r="AM188" s="27"/>
      <c r="AN188" s="27"/>
      <c r="BE188" s="24"/>
      <c r="BF188" s="30"/>
      <c r="BG188" s="31"/>
      <c r="BI188" s="32"/>
    </row>
    <row r="189" spans="2:61" ht="18" customHeight="1" x14ac:dyDescent="0.25">
      <c r="D189" s="18"/>
      <c r="E189" s="18"/>
      <c r="F189" s="18"/>
      <c r="G189" s="18"/>
      <c r="H189" s="19"/>
      <c r="I189" s="20"/>
      <c r="J189" s="20"/>
      <c r="K189" s="20"/>
      <c r="L189" s="20"/>
      <c r="M189" s="20"/>
      <c r="N189" s="20"/>
      <c r="O189" s="20"/>
      <c r="P189" s="21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1"/>
      <c r="AB189" s="22"/>
      <c r="AC189" s="22"/>
      <c r="AD189" s="23"/>
      <c r="AE189" s="23"/>
      <c r="AG189" s="25"/>
      <c r="AH189" s="25"/>
      <c r="AI189" s="25"/>
      <c r="AJ189" s="25"/>
      <c r="AK189" s="26"/>
      <c r="AL189" s="27"/>
      <c r="AM189" s="27"/>
      <c r="AN189" s="27"/>
      <c r="BE189" s="24"/>
      <c r="BF189" s="30"/>
      <c r="BG189" s="31"/>
      <c r="BI189" s="32"/>
    </row>
    <row r="190" spans="2:61" ht="18" customHeight="1" x14ac:dyDescent="0.25">
      <c r="D190" s="18"/>
      <c r="E190" s="18"/>
      <c r="F190" s="18"/>
      <c r="G190" s="18"/>
      <c r="H190" s="19"/>
      <c r="I190" s="20"/>
      <c r="J190" s="20"/>
      <c r="K190" s="20"/>
      <c r="L190" s="20"/>
      <c r="M190" s="20"/>
      <c r="N190" s="20"/>
      <c r="O190" s="20"/>
      <c r="P190" s="21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1"/>
      <c r="AB190" s="22"/>
      <c r="AC190" s="22"/>
      <c r="AD190" s="23"/>
      <c r="AE190" s="23"/>
      <c r="AG190" s="25"/>
      <c r="AH190" s="25"/>
      <c r="AI190" s="25"/>
      <c r="AJ190" s="25"/>
      <c r="AK190" s="26"/>
      <c r="AL190" s="27"/>
      <c r="AM190" s="27"/>
      <c r="AN190" s="27"/>
      <c r="BE190" s="24"/>
      <c r="BF190" s="30"/>
      <c r="BG190" s="31"/>
      <c r="BI190" s="32"/>
    </row>
    <row r="191" spans="2:61" ht="18" customHeight="1" x14ac:dyDescent="0.25">
      <c r="B191" s="17"/>
      <c r="C191" s="17"/>
      <c r="D191" s="18"/>
      <c r="E191" s="18"/>
      <c r="F191" s="18"/>
      <c r="G191" s="18"/>
      <c r="H191" s="19"/>
      <c r="I191" s="20"/>
      <c r="J191" s="20"/>
      <c r="K191" s="20"/>
      <c r="L191" s="20"/>
      <c r="M191" s="20"/>
      <c r="N191" s="20"/>
      <c r="O191" s="20"/>
      <c r="P191" s="21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1"/>
      <c r="AB191" s="22"/>
      <c r="AC191" s="22"/>
      <c r="AD191" s="23"/>
      <c r="AE191" s="23"/>
      <c r="AG191" s="25"/>
      <c r="AH191" s="25"/>
      <c r="AI191" s="25"/>
      <c r="AJ191" s="25"/>
      <c r="AK191" s="26"/>
      <c r="AL191" s="27"/>
      <c r="AM191" s="27"/>
      <c r="AN191" s="27"/>
      <c r="BE191" s="24"/>
      <c r="BF191" s="30"/>
      <c r="BG191" s="31"/>
      <c r="BI191" s="32"/>
    </row>
    <row r="192" spans="2:61" ht="18" customHeight="1" x14ac:dyDescent="0.25">
      <c r="B192" s="17"/>
      <c r="C192" s="17"/>
      <c r="D192" s="18"/>
      <c r="E192" s="18"/>
      <c r="F192" s="18"/>
      <c r="G192" s="18"/>
      <c r="H192" s="19"/>
      <c r="I192" s="20"/>
      <c r="J192" s="20"/>
      <c r="K192" s="20"/>
      <c r="L192" s="20"/>
      <c r="M192" s="20"/>
      <c r="N192" s="20"/>
      <c r="O192" s="20"/>
      <c r="P192" s="21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1"/>
      <c r="AB192" s="22"/>
      <c r="AC192" s="22"/>
      <c r="AD192" s="23"/>
      <c r="AE192" s="23"/>
      <c r="AG192" s="25"/>
      <c r="AH192" s="25"/>
      <c r="AI192" s="25"/>
      <c r="AJ192" s="25"/>
      <c r="AK192" s="26"/>
      <c r="AL192" s="27"/>
      <c r="AM192" s="27"/>
      <c r="AN192" s="27"/>
      <c r="BE192" s="24"/>
      <c r="BF192" s="30"/>
      <c r="BG192" s="31"/>
      <c r="BI192" s="32"/>
    </row>
    <row r="193" spans="2:61" ht="18" customHeight="1" x14ac:dyDescent="0.25">
      <c r="B193" s="17"/>
      <c r="C193" s="17"/>
      <c r="D193" s="18"/>
      <c r="E193" s="18"/>
      <c r="F193" s="18"/>
      <c r="G193" s="18"/>
      <c r="H193" s="19"/>
      <c r="I193" s="20"/>
      <c r="J193" s="20"/>
      <c r="K193" s="20"/>
      <c r="L193" s="20"/>
      <c r="M193" s="20"/>
      <c r="N193" s="20"/>
      <c r="O193" s="20"/>
      <c r="P193" s="21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1"/>
      <c r="AB193" s="22"/>
      <c r="AC193" s="22"/>
      <c r="AD193" s="23"/>
      <c r="AE193" s="23"/>
      <c r="AG193" s="25"/>
      <c r="AH193" s="25"/>
      <c r="AI193" s="25"/>
      <c r="AJ193" s="25"/>
      <c r="AK193" s="26"/>
      <c r="AL193" s="27"/>
      <c r="AM193" s="27"/>
      <c r="AN193" s="27"/>
      <c r="BE193" s="24"/>
      <c r="BF193" s="30"/>
      <c r="BG193" s="31"/>
      <c r="BI193" s="32"/>
    </row>
    <row r="194" spans="2:61" ht="18" customHeight="1" x14ac:dyDescent="0.25">
      <c r="B194" s="17"/>
      <c r="C194" s="17"/>
      <c r="D194" s="18"/>
      <c r="E194" s="18"/>
      <c r="F194" s="18"/>
      <c r="G194" s="18"/>
      <c r="H194" s="19"/>
      <c r="I194" s="20"/>
      <c r="J194" s="20"/>
      <c r="K194" s="20"/>
      <c r="L194" s="20"/>
      <c r="M194" s="20"/>
      <c r="N194" s="20"/>
      <c r="O194" s="20"/>
      <c r="P194" s="21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1"/>
      <c r="AB194" s="22"/>
      <c r="AC194" s="22"/>
      <c r="AD194" s="23"/>
      <c r="AE194" s="23"/>
      <c r="AG194" s="25"/>
      <c r="AH194" s="25"/>
      <c r="AI194" s="25"/>
      <c r="AJ194" s="25"/>
      <c r="AK194" s="26"/>
      <c r="AL194" s="27"/>
      <c r="AM194" s="27"/>
      <c r="AN194" s="27"/>
      <c r="BE194" s="24"/>
      <c r="BF194" s="30"/>
      <c r="BG194" s="31"/>
      <c r="BI194" s="32"/>
    </row>
    <row r="195" spans="2:61" ht="18" customHeight="1" x14ac:dyDescent="0.25">
      <c r="B195" s="17"/>
      <c r="C195" s="17"/>
      <c r="D195" s="18"/>
      <c r="E195" s="18"/>
      <c r="F195" s="18"/>
      <c r="G195" s="18"/>
      <c r="H195" s="19"/>
      <c r="I195" s="20"/>
      <c r="J195" s="20"/>
      <c r="K195" s="20"/>
      <c r="L195" s="20"/>
      <c r="M195" s="20"/>
      <c r="N195" s="20"/>
      <c r="O195" s="20"/>
      <c r="P195" s="21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1"/>
      <c r="AB195" s="22"/>
      <c r="AC195" s="22"/>
      <c r="AD195" s="23"/>
      <c r="AE195" s="23"/>
      <c r="AG195" s="25"/>
      <c r="AH195" s="25"/>
      <c r="AI195" s="25"/>
      <c r="AJ195" s="25"/>
      <c r="AK195" s="26"/>
      <c r="AL195" s="27"/>
      <c r="AM195" s="27"/>
      <c r="AN195" s="27"/>
      <c r="BE195" s="24"/>
      <c r="BF195" s="30"/>
      <c r="BG195" s="31"/>
      <c r="BI195" s="32"/>
    </row>
    <row r="196" spans="2:61" ht="18" customHeight="1" x14ac:dyDescent="0.25">
      <c r="B196" s="17"/>
      <c r="C196" s="17"/>
      <c r="D196" s="18"/>
      <c r="E196" s="18"/>
      <c r="F196" s="18"/>
      <c r="G196" s="18"/>
      <c r="H196" s="19"/>
      <c r="I196" s="20"/>
      <c r="J196" s="20"/>
      <c r="K196" s="20"/>
      <c r="L196" s="20"/>
      <c r="M196" s="20"/>
      <c r="N196" s="20"/>
      <c r="O196" s="20"/>
      <c r="P196" s="21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1"/>
      <c r="AB196" s="22"/>
      <c r="AC196" s="22"/>
      <c r="AD196" s="23"/>
      <c r="AE196" s="23"/>
      <c r="AG196" s="25"/>
      <c r="AH196" s="25"/>
      <c r="AI196" s="25"/>
      <c r="AJ196" s="25"/>
      <c r="AK196" s="26"/>
      <c r="AL196" s="27"/>
      <c r="AM196" s="27"/>
      <c r="AN196" s="27"/>
      <c r="BE196" s="24"/>
      <c r="BF196" s="30"/>
      <c r="BG196" s="31"/>
      <c r="BI196" s="32"/>
    </row>
    <row r="197" spans="2:61" ht="18" customHeight="1" x14ac:dyDescent="0.25">
      <c r="B197" s="17"/>
      <c r="C197" s="17"/>
      <c r="D197" s="18"/>
      <c r="E197" s="18"/>
      <c r="F197" s="18"/>
      <c r="G197" s="18"/>
      <c r="H197" s="19"/>
      <c r="I197" s="20"/>
      <c r="J197" s="20"/>
      <c r="K197" s="20"/>
      <c r="L197" s="20"/>
      <c r="M197" s="20"/>
      <c r="N197" s="20"/>
      <c r="O197" s="20"/>
      <c r="P197" s="21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1"/>
      <c r="AB197" s="22"/>
      <c r="AC197" s="22"/>
      <c r="AD197" s="23"/>
      <c r="AE197" s="23"/>
      <c r="AG197" s="25"/>
      <c r="AH197" s="25"/>
      <c r="AI197" s="25"/>
      <c r="AJ197" s="25"/>
      <c r="AK197" s="26"/>
      <c r="AL197" s="27"/>
      <c r="AM197" s="27"/>
      <c r="AN197" s="27"/>
      <c r="BE197" s="24"/>
      <c r="BF197" s="30"/>
      <c r="BG197" s="31"/>
      <c r="BI197" s="32"/>
    </row>
    <row r="198" spans="2:61" ht="18" customHeight="1" x14ac:dyDescent="0.25">
      <c r="B198" s="17"/>
      <c r="C198" s="17"/>
      <c r="D198" s="18"/>
      <c r="E198" s="18"/>
      <c r="F198" s="18"/>
      <c r="G198" s="18"/>
      <c r="H198" s="19"/>
      <c r="I198" s="20"/>
      <c r="J198" s="20"/>
      <c r="K198" s="20"/>
      <c r="L198" s="20"/>
      <c r="M198" s="20"/>
      <c r="N198" s="20"/>
      <c r="O198" s="20"/>
      <c r="P198" s="21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1"/>
      <c r="AB198" s="22"/>
      <c r="AC198" s="22"/>
      <c r="AD198" s="23"/>
      <c r="AE198" s="23"/>
      <c r="AG198" s="25"/>
      <c r="AH198" s="25"/>
      <c r="AI198" s="25"/>
      <c r="AJ198" s="25"/>
      <c r="AK198" s="26"/>
      <c r="AL198" s="27"/>
      <c r="AM198" s="27"/>
      <c r="AN198" s="27"/>
      <c r="BE198" s="24"/>
      <c r="BF198" s="30"/>
      <c r="BG198" s="31"/>
      <c r="BI198" s="32"/>
    </row>
    <row r="199" spans="2:61" ht="18" customHeight="1" x14ac:dyDescent="0.25">
      <c r="B199" s="17"/>
      <c r="C199" s="17"/>
      <c r="D199" s="18"/>
      <c r="E199" s="18"/>
      <c r="F199" s="18"/>
      <c r="G199" s="18"/>
      <c r="H199" s="19"/>
      <c r="I199" s="20"/>
      <c r="J199" s="20"/>
      <c r="K199" s="20"/>
      <c r="L199" s="20"/>
      <c r="M199" s="20"/>
      <c r="N199" s="20"/>
      <c r="O199" s="20"/>
      <c r="P199" s="21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1"/>
      <c r="AB199" s="22"/>
      <c r="AC199" s="22"/>
      <c r="AD199" s="23"/>
      <c r="AE199" s="23"/>
      <c r="AG199" s="25"/>
      <c r="AH199" s="25"/>
      <c r="AI199" s="25"/>
      <c r="AJ199" s="25"/>
      <c r="AK199" s="26"/>
      <c r="AL199" s="27"/>
      <c r="AM199" s="27"/>
      <c r="AN199" s="27"/>
      <c r="BE199" s="24"/>
      <c r="BF199" s="30"/>
      <c r="BG199" s="31"/>
      <c r="BI199" s="32"/>
    </row>
    <row r="200" spans="2:61" ht="18" customHeight="1" x14ac:dyDescent="0.25">
      <c r="B200" s="17"/>
      <c r="C200" s="17"/>
      <c r="D200" s="18"/>
      <c r="E200" s="18"/>
      <c r="F200" s="18"/>
      <c r="G200" s="18"/>
      <c r="H200" s="19"/>
      <c r="I200" s="20"/>
      <c r="J200" s="20"/>
      <c r="K200" s="20"/>
      <c r="L200" s="20"/>
      <c r="M200" s="20"/>
      <c r="N200" s="20"/>
      <c r="O200" s="20"/>
      <c r="P200" s="21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1"/>
      <c r="AB200" s="22"/>
      <c r="AC200" s="22"/>
      <c r="AD200" s="23"/>
      <c r="AE200" s="23"/>
      <c r="AG200" s="25"/>
      <c r="AH200" s="25"/>
      <c r="AI200" s="25"/>
      <c r="AJ200" s="25"/>
      <c r="AK200" s="26"/>
      <c r="AL200" s="27"/>
      <c r="AM200" s="27"/>
      <c r="AN200" s="27"/>
      <c r="BE200" s="24"/>
      <c r="BF200" s="30"/>
      <c r="BG200" s="31"/>
      <c r="BI200" s="32"/>
    </row>
    <row r="201" spans="2:61" ht="18" customHeight="1" x14ac:dyDescent="0.25">
      <c r="B201" s="17"/>
      <c r="C201" s="17"/>
      <c r="D201" s="18"/>
      <c r="E201" s="18"/>
      <c r="F201" s="18"/>
      <c r="G201" s="18"/>
      <c r="H201" s="19"/>
      <c r="I201" s="20"/>
      <c r="J201" s="20"/>
      <c r="K201" s="20"/>
      <c r="L201" s="20"/>
      <c r="M201" s="20"/>
      <c r="N201" s="20"/>
      <c r="O201" s="20"/>
      <c r="P201" s="21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1"/>
      <c r="AB201" s="22"/>
      <c r="AC201" s="22"/>
      <c r="AD201" s="23"/>
      <c r="AE201" s="23"/>
      <c r="AG201" s="25"/>
      <c r="AH201" s="25"/>
      <c r="AI201" s="25"/>
      <c r="AJ201" s="25"/>
      <c r="AK201" s="26"/>
      <c r="AL201" s="27"/>
      <c r="AM201" s="27"/>
      <c r="AN201" s="27"/>
      <c r="BE201" s="24"/>
      <c r="BF201" s="30"/>
      <c r="BG201" s="31"/>
      <c r="BI201" s="32"/>
    </row>
    <row r="202" spans="2:61" ht="18" customHeight="1" x14ac:dyDescent="0.25">
      <c r="B202" s="17"/>
      <c r="C202" s="17"/>
      <c r="D202" s="18"/>
      <c r="E202" s="18"/>
      <c r="F202" s="18"/>
      <c r="G202" s="18"/>
      <c r="H202" s="19"/>
      <c r="I202" s="20"/>
      <c r="J202" s="20"/>
      <c r="K202" s="20"/>
      <c r="L202" s="20"/>
      <c r="M202" s="20"/>
      <c r="N202" s="20"/>
      <c r="O202" s="20"/>
      <c r="P202" s="21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1"/>
      <c r="AB202" s="22"/>
      <c r="AC202" s="22"/>
      <c r="AD202" s="23"/>
      <c r="AE202" s="23"/>
      <c r="AG202" s="25"/>
      <c r="AH202" s="25"/>
      <c r="AI202" s="25"/>
      <c r="AJ202" s="25"/>
      <c r="AK202" s="26"/>
      <c r="AL202" s="27"/>
      <c r="AM202" s="27"/>
      <c r="AN202" s="27"/>
      <c r="BE202" s="24"/>
      <c r="BF202" s="30"/>
      <c r="BG202" s="31"/>
      <c r="BI202" s="32"/>
    </row>
    <row r="203" spans="2:61" ht="18" customHeight="1" x14ac:dyDescent="0.25">
      <c r="B203" s="17"/>
      <c r="C203" s="17"/>
      <c r="D203" s="18"/>
      <c r="E203" s="18"/>
      <c r="F203" s="18"/>
      <c r="G203" s="18"/>
      <c r="H203" s="19"/>
      <c r="I203" s="20"/>
      <c r="J203" s="20"/>
      <c r="K203" s="20"/>
      <c r="L203" s="20"/>
      <c r="M203" s="20"/>
      <c r="N203" s="20"/>
      <c r="O203" s="20"/>
      <c r="P203" s="21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1"/>
      <c r="AB203" s="22"/>
      <c r="AC203" s="22"/>
      <c r="AD203" s="23"/>
      <c r="AE203" s="23"/>
      <c r="AG203" s="25"/>
      <c r="AH203" s="25"/>
      <c r="AI203" s="25"/>
      <c r="AJ203" s="25"/>
      <c r="AK203" s="26"/>
      <c r="AL203" s="27"/>
      <c r="AM203" s="27"/>
      <c r="AN203" s="27"/>
      <c r="BE203" s="24"/>
      <c r="BF203" s="30"/>
      <c r="BG203" s="31"/>
      <c r="BI203" s="32"/>
    </row>
    <row r="204" spans="2:61" ht="18" customHeight="1" x14ac:dyDescent="0.25">
      <c r="B204" s="17"/>
      <c r="C204" s="17"/>
      <c r="D204" s="18"/>
      <c r="E204" s="18"/>
      <c r="F204" s="18"/>
      <c r="G204" s="18"/>
      <c r="H204" s="19"/>
      <c r="I204" s="20"/>
      <c r="J204" s="20"/>
      <c r="K204" s="20"/>
      <c r="L204" s="20"/>
      <c r="M204" s="20"/>
      <c r="N204" s="20"/>
      <c r="O204" s="20"/>
      <c r="P204" s="21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1"/>
      <c r="AB204" s="22"/>
      <c r="AC204" s="22"/>
      <c r="AD204" s="23"/>
      <c r="AE204" s="23"/>
      <c r="AG204" s="25"/>
      <c r="AH204" s="25"/>
      <c r="AI204" s="25"/>
      <c r="AJ204" s="25"/>
      <c r="AK204" s="26"/>
      <c r="AL204" s="27"/>
      <c r="AM204" s="27"/>
      <c r="AN204" s="27"/>
      <c r="BE204" s="24"/>
      <c r="BF204" s="30"/>
      <c r="BG204" s="31"/>
      <c r="BI204" s="32"/>
    </row>
    <row r="205" spans="2:61" ht="18" customHeight="1" x14ac:dyDescent="0.25">
      <c r="B205" s="17"/>
      <c r="C205" s="17"/>
      <c r="D205" s="18"/>
      <c r="E205" s="18"/>
      <c r="F205" s="18"/>
      <c r="G205" s="18"/>
      <c r="H205" s="19"/>
      <c r="I205" s="20"/>
      <c r="J205" s="20"/>
      <c r="K205" s="20"/>
      <c r="L205" s="20"/>
      <c r="M205" s="20"/>
      <c r="N205" s="20"/>
      <c r="O205" s="20"/>
      <c r="P205" s="21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1"/>
      <c r="AB205" s="22"/>
      <c r="AC205" s="22"/>
      <c r="AD205" s="23"/>
      <c r="AE205" s="23"/>
      <c r="AG205" s="25"/>
      <c r="AH205" s="25"/>
      <c r="AI205" s="25"/>
      <c r="AJ205" s="25"/>
      <c r="AK205" s="26"/>
      <c r="AL205" s="27"/>
      <c r="AM205" s="27"/>
      <c r="AN205" s="27"/>
      <c r="BE205" s="24"/>
      <c r="BF205" s="30"/>
      <c r="BG205" s="31"/>
      <c r="BI205" s="32"/>
    </row>
    <row r="206" spans="2:61" ht="18" customHeight="1" x14ac:dyDescent="0.25">
      <c r="B206" s="17"/>
      <c r="C206" s="17"/>
      <c r="D206" s="18"/>
      <c r="E206" s="18"/>
      <c r="F206" s="18"/>
      <c r="G206" s="18"/>
      <c r="H206" s="19"/>
      <c r="I206" s="20"/>
      <c r="J206" s="20"/>
      <c r="K206" s="20"/>
      <c r="L206" s="20"/>
      <c r="M206" s="20"/>
      <c r="N206" s="20"/>
      <c r="O206" s="20"/>
      <c r="P206" s="21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1"/>
      <c r="AB206" s="22"/>
      <c r="AC206" s="22"/>
      <c r="AD206" s="23"/>
      <c r="AE206" s="23"/>
      <c r="AG206" s="25"/>
      <c r="AH206" s="25"/>
      <c r="AI206" s="25"/>
      <c r="AJ206" s="25"/>
      <c r="AK206" s="26"/>
      <c r="AL206" s="27"/>
      <c r="AM206" s="27"/>
      <c r="AN206" s="27"/>
      <c r="BE206" s="24"/>
      <c r="BF206" s="30"/>
      <c r="BG206" s="31"/>
      <c r="BI206" s="32"/>
    </row>
    <row r="207" spans="2:61" ht="18" customHeight="1" x14ac:dyDescent="0.25">
      <c r="B207" s="17"/>
      <c r="C207" s="17"/>
      <c r="D207" s="18"/>
      <c r="E207" s="18"/>
      <c r="F207" s="18"/>
      <c r="G207" s="18"/>
      <c r="H207" s="19"/>
      <c r="I207" s="20"/>
      <c r="J207" s="20"/>
      <c r="K207" s="20"/>
      <c r="L207" s="20"/>
      <c r="M207" s="20"/>
      <c r="N207" s="20"/>
      <c r="O207" s="20"/>
      <c r="P207" s="21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1"/>
      <c r="AB207" s="22"/>
      <c r="AC207" s="22"/>
      <c r="AD207" s="23"/>
      <c r="AE207" s="23"/>
      <c r="AG207" s="25"/>
      <c r="AH207" s="25"/>
      <c r="AI207" s="25"/>
      <c r="AJ207" s="25"/>
      <c r="AK207" s="26"/>
      <c r="AL207" s="27"/>
      <c r="AM207" s="27"/>
      <c r="AN207" s="27"/>
      <c r="BE207" s="24"/>
      <c r="BF207" s="30"/>
      <c r="BG207" s="31"/>
      <c r="BI207" s="32"/>
    </row>
    <row r="208" spans="2:61" ht="18" customHeight="1" x14ac:dyDescent="0.25">
      <c r="B208" s="17"/>
      <c r="C208" s="17"/>
      <c r="D208" s="18"/>
      <c r="E208" s="18"/>
      <c r="F208" s="18"/>
      <c r="G208" s="18"/>
      <c r="H208" s="19"/>
      <c r="I208" s="20"/>
      <c r="J208" s="20"/>
      <c r="K208" s="20"/>
      <c r="L208" s="20"/>
      <c r="M208" s="20"/>
      <c r="N208" s="20"/>
      <c r="O208" s="20"/>
      <c r="P208" s="21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1"/>
      <c r="AB208" s="22"/>
      <c r="AC208" s="22"/>
      <c r="AD208" s="23"/>
      <c r="AE208" s="23"/>
      <c r="AG208" s="25"/>
      <c r="AH208" s="25"/>
      <c r="AI208" s="25"/>
      <c r="AJ208" s="25"/>
      <c r="AK208" s="26"/>
      <c r="AL208" s="27"/>
      <c r="AM208" s="27"/>
      <c r="AN208" s="27"/>
      <c r="BE208" s="24"/>
      <c r="BF208" s="30"/>
      <c r="BG208" s="31"/>
      <c r="BI208" s="32"/>
    </row>
    <row r="209" spans="2:61" ht="18" customHeight="1" x14ac:dyDescent="0.25">
      <c r="B209" s="17"/>
      <c r="C209" s="17"/>
      <c r="D209" s="18"/>
      <c r="E209" s="18"/>
      <c r="F209" s="18"/>
      <c r="G209" s="18"/>
      <c r="H209" s="19"/>
      <c r="I209" s="20"/>
      <c r="J209" s="20"/>
      <c r="K209" s="20"/>
      <c r="L209" s="20"/>
      <c r="M209" s="20"/>
      <c r="N209" s="20"/>
      <c r="O209" s="20"/>
      <c r="P209" s="21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1"/>
      <c r="AB209" s="22"/>
      <c r="AC209" s="22"/>
      <c r="AD209" s="23"/>
      <c r="AE209" s="23"/>
      <c r="AG209" s="25"/>
      <c r="AH209" s="25"/>
      <c r="AI209" s="25"/>
      <c r="AJ209" s="25"/>
      <c r="AK209" s="26"/>
      <c r="AL209" s="27"/>
      <c r="AM209" s="27"/>
      <c r="AN209" s="27"/>
      <c r="BE209" s="24"/>
      <c r="BF209" s="30"/>
      <c r="BG209" s="31"/>
      <c r="BI209" s="32"/>
    </row>
    <row r="210" spans="2:61" ht="18" customHeight="1" x14ac:dyDescent="0.25">
      <c r="B210" s="17"/>
      <c r="C210" s="17"/>
      <c r="D210" s="18"/>
      <c r="E210" s="18"/>
      <c r="F210" s="18"/>
      <c r="G210" s="18"/>
      <c r="H210" s="19"/>
      <c r="I210" s="20"/>
      <c r="J210" s="20"/>
      <c r="K210" s="20"/>
      <c r="L210" s="20"/>
      <c r="M210" s="20"/>
      <c r="N210" s="20"/>
      <c r="O210" s="20"/>
      <c r="P210" s="21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1"/>
      <c r="AB210" s="22"/>
      <c r="AC210" s="22"/>
      <c r="AD210" s="23"/>
      <c r="AE210" s="23"/>
      <c r="AG210" s="25"/>
      <c r="AH210" s="25"/>
      <c r="AI210" s="25"/>
      <c r="AJ210" s="25"/>
      <c r="AK210" s="26"/>
      <c r="AL210" s="27"/>
      <c r="AM210" s="27"/>
      <c r="AN210" s="27"/>
      <c r="BE210" s="24"/>
      <c r="BF210" s="30"/>
      <c r="BG210" s="31"/>
      <c r="BI210" s="32"/>
    </row>
    <row r="211" spans="2:61" ht="18" customHeight="1" x14ac:dyDescent="0.25">
      <c r="B211" s="17"/>
      <c r="C211" s="17"/>
      <c r="D211" s="18"/>
      <c r="E211" s="18"/>
      <c r="F211" s="18"/>
      <c r="G211" s="18"/>
      <c r="H211" s="19"/>
      <c r="I211" s="20"/>
      <c r="J211" s="20"/>
      <c r="K211" s="20"/>
      <c r="L211" s="20"/>
      <c r="M211" s="20"/>
      <c r="N211" s="20"/>
      <c r="O211" s="20"/>
      <c r="P211" s="21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1"/>
      <c r="AB211" s="22"/>
      <c r="AC211" s="22"/>
      <c r="AD211" s="23"/>
      <c r="AE211" s="23"/>
      <c r="AG211" s="25"/>
      <c r="AH211" s="25"/>
      <c r="AI211" s="25"/>
      <c r="AJ211" s="25"/>
      <c r="AK211" s="26"/>
      <c r="AL211" s="27"/>
      <c r="AM211" s="27"/>
      <c r="AN211" s="27"/>
      <c r="BE211" s="24"/>
      <c r="BF211" s="30"/>
      <c r="BG211" s="31"/>
      <c r="BI211" s="32"/>
    </row>
    <row r="212" spans="2:61" ht="18" customHeight="1" x14ac:dyDescent="0.25">
      <c r="B212" s="17"/>
      <c r="C212" s="17"/>
      <c r="D212" s="18"/>
      <c r="E212" s="18"/>
      <c r="F212" s="18"/>
      <c r="G212" s="18"/>
      <c r="H212" s="19"/>
      <c r="I212" s="20"/>
      <c r="J212" s="20"/>
      <c r="K212" s="20"/>
      <c r="L212" s="20"/>
      <c r="M212" s="20"/>
      <c r="N212" s="20"/>
      <c r="O212" s="20"/>
      <c r="P212" s="21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1"/>
      <c r="AB212" s="22"/>
      <c r="AC212" s="22"/>
      <c r="AD212" s="23"/>
      <c r="AE212" s="23"/>
      <c r="AG212" s="25"/>
      <c r="AH212" s="25"/>
      <c r="AI212" s="25"/>
      <c r="AJ212" s="25"/>
      <c r="AK212" s="26"/>
      <c r="AL212" s="27"/>
      <c r="AM212" s="27"/>
      <c r="AN212" s="27"/>
      <c r="BE212" s="24"/>
      <c r="BF212" s="30"/>
      <c r="BG212" s="31"/>
      <c r="BI212" s="32"/>
    </row>
    <row r="213" spans="2:61" ht="18" customHeight="1" x14ac:dyDescent="0.25">
      <c r="B213" s="17"/>
      <c r="C213" s="17"/>
      <c r="D213" s="18"/>
      <c r="E213" s="18"/>
      <c r="F213" s="18"/>
      <c r="G213" s="18"/>
      <c r="H213" s="19"/>
      <c r="I213" s="20"/>
      <c r="J213" s="20"/>
      <c r="K213" s="20"/>
      <c r="L213" s="20"/>
      <c r="M213" s="20"/>
      <c r="N213" s="20"/>
      <c r="O213" s="20"/>
      <c r="P213" s="21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1"/>
      <c r="AB213" s="22"/>
      <c r="AC213" s="22"/>
      <c r="AD213" s="23"/>
      <c r="AE213" s="23"/>
      <c r="AG213" s="25"/>
      <c r="AH213" s="25"/>
      <c r="AI213" s="25"/>
      <c r="AJ213" s="25"/>
      <c r="AK213" s="26"/>
      <c r="AL213" s="27"/>
      <c r="AM213" s="27"/>
      <c r="AN213" s="27"/>
      <c r="BE213" s="24"/>
      <c r="BF213" s="30"/>
      <c r="BG213" s="31"/>
      <c r="BI213" s="32"/>
    </row>
    <row r="214" spans="2:61" ht="18" customHeight="1" x14ac:dyDescent="0.25">
      <c r="B214" s="17"/>
      <c r="C214" s="17"/>
      <c r="D214" s="18"/>
      <c r="E214" s="18"/>
      <c r="F214" s="18"/>
      <c r="G214" s="18"/>
      <c r="H214" s="19"/>
      <c r="I214" s="20"/>
      <c r="J214" s="20"/>
      <c r="K214" s="20"/>
      <c r="L214" s="20"/>
      <c r="M214" s="20"/>
      <c r="N214" s="20"/>
      <c r="O214" s="20"/>
      <c r="P214" s="21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1"/>
      <c r="AB214" s="22"/>
      <c r="AC214" s="22"/>
      <c r="AD214" s="23"/>
      <c r="AE214" s="23"/>
      <c r="AG214" s="25"/>
      <c r="AH214" s="25"/>
      <c r="AI214" s="25"/>
      <c r="AJ214" s="25"/>
      <c r="AK214" s="26"/>
      <c r="AL214" s="27"/>
      <c r="AM214" s="27"/>
      <c r="AN214" s="27"/>
      <c r="BE214" s="24"/>
      <c r="BF214" s="30"/>
      <c r="BG214" s="31"/>
      <c r="BI214" s="32"/>
    </row>
    <row r="215" spans="2:61" ht="18" customHeight="1" x14ac:dyDescent="0.25">
      <c r="B215" s="17"/>
      <c r="C215" s="17"/>
      <c r="D215" s="18"/>
      <c r="E215" s="18"/>
      <c r="F215" s="18"/>
      <c r="G215" s="18"/>
      <c r="H215" s="19"/>
      <c r="I215" s="20"/>
      <c r="J215" s="20"/>
      <c r="K215" s="20"/>
      <c r="L215" s="20"/>
      <c r="M215" s="20"/>
      <c r="N215" s="20"/>
      <c r="O215" s="20"/>
      <c r="P215" s="21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1"/>
      <c r="AB215" s="22"/>
      <c r="AC215" s="22"/>
      <c r="AD215" s="23"/>
      <c r="AE215" s="23"/>
      <c r="AG215" s="25"/>
      <c r="AH215" s="25"/>
      <c r="AI215" s="25"/>
      <c r="AJ215" s="25"/>
      <c r="AK215" s="26"/>
      <c r="AL215" s="27"/>
      <c r="AM215" s="27"/>
      <c r="AN215" s="27"/>
      <c r="BE215" s="24"/>
      <c r="BF215" s="30"/>
      <c r="BG215" s="31"/>
      <c r="BI215" s="32"/>
    </row>
    <row r="216" spans="2:61" ht="18" customHeight="1" x14ac:dyDescent="0.25">
      <c r="B216" s="17"/>
      <c r="C216" s="17"/>
      <c r="D216" s="18"/>
      <c r="E216" s="18"/>
      <c r="F216" s="18"/>
      <c r="G216" s="18"/>
      <c r="H216" s="19"/>
      <c r="I216" s="20"/>
      <c r="J216" s="20"/>
      <c r="K216" s="20"/>
      <c r="L216" s="20"/>
      <c r="M216" s="20"/>
      <c r="N216" s="20"/>
      <c r="O216" s="20"/>
      <c r="P216" s="21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1"/>
      <c r="AB216" s="22"/>
      <c r="AC216" s="22"/>
      <c r="AD216" s="23"/>
      <c r="AE216" s="23"/>
      <c r="AG216" s="25"/>
      <c r="AH216" s="25"/>
      <c r="AI216" s="25"/>
      <c r="AJ216" s="25"/>
      <c r="AK216" s="26"/>
      <c r="AL216" s="27"/>
      <c r="AM216" s="27"/>
      <c r="AN216" s="27"/>
      <c r="BE216" s="24"/>
      <c r="BF216" s="30"/>
      <c r="BG216" s="31"/>
      <c r="BI216" s="32"/>
    </row>
    <row r="217" spans="2:61" ht="18" customHeight="1" x14ac:dyDescent="0.25">
      <c r="B217" s="17"/>
      <c r="C217" s="17"/>
      <c r="D217" s="18"/>
      <c r="E217" s="18"/>
      <c r="F217" s="18"/>
      <c r="G217" s="18"/>
      <c r="H217" s="19"/>
      <c r="I217" s="20"/>
      <c r="J217" s="20"/>
      <c r="K217" s="20"/>
      <c r="L217" s="20"/>
      <c r="M217" s="20"/>
      <c r="N217" s="20"/>
      <c r="O217" s="20"/>
      <c r="P217" s="21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1"/>
      <c r="AB217" s="22"/>
      <c r="AC217" s="22"/>
      <c r="AD217" s="23"/>
      <c r="AE217" s="23"/>
      <c r="AG217" s="25"/>
      <c r="AH217" s="25"/>
      <c r="AI217" s="25"/>
      <c r="AJ217" s="25"/>
      <c r="AK217" s="26"/>
      <c r="AL217" s="27"/>
      <c r="AM217" s="27"/>
      <c r="AN217" s="27"/>
      <c r="BE217" s="24"/>
      <c r="BF217" s="30"/>
      <c r="BG217" s="31"/>
      <c r="BI217" s="32"/>
    </row>
    <row r="218" spans="2:61" ht="18" customHeight="1" x14ac:dyDescent="0.25">
      <c r="B218" s="17"/>
      <c r="C218" s="17"/>
      <c r="D218" s="18"/>
      <c r="E218" s="18"/>
      <c r="F218" s="18"/>
      <c r="G218" s="18"/>
      <c r="H218" s="19"/>
      <c r="I218" s="20"/>
      <c r="J218" s="20"/>
      <c r="K218" s="20"/>
      <c r="L218" s="20"/>
      <c r="M218" s="20"/>
      <c r="N218" s="20"/>
      <c r="O218" s="20"/>
      <c r="P218" s="21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1"/>
      <c r="AB218" s="22"/>
      <c r="AC218" s="22"/>
      <c r="AD218" s="23"/>
      <c r="AE218" s="23"/>
      <c r="AG218" s="25"/>
      <c r="AH218" s="25"/>
      <c r="AI218" s="25"/>
      <c r="AJ218" s="25"/>
      <c r="AK218" s="26"/>
      <c r="AL218" s="27"/>
      <c r="AM218" s="27"/>
      <c r="AN218" s="27"/>
      <c r="BE218" s="24"/>
      <c r="BF218" s="30"/>
      <c r="BG218" s="31"/>
      <c r="BI218" s="32"/>
    </row>
    <row r="219" spans="2:61" ht="18" customHeight="1" x14ac:dyDescent="0.25">
      <c r="B219" s="17"/>
      <c r="C219" s="17"/>
      <c r="D219" s="18"/>
      <c r="E219" s="18"/>
      <c r="F219" s="18"/>
      <c r="G219" s="18"/>
      <c r="H219" s="19"/>
      <c r="I219" s="20"/>
      <c r="J219" s="20"/>
      <c r="K219" s="20"/>
      <c r="L219" s="20"/>
      <c r="M219" s="20"/>
      <c r="N219" s="20"/>
      <c r="O219" s="20"/>
      <c r="P219" s="21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1"/>
      <c r="AB219" s="22"/>
      <c r="AC219" s="22"/>
      <c r="AD219" s="23"/>
      <c r="AE219" s="23"/>
      <c r="AG219" s="25"/>
      <c r="AH219" s="25"/>
      <c r="AI219" s="25"/>
      <c r="AJ219" s="25"/>
      <c r="AK219" s="26"/>
      <c r="AL219" s="27"/>
      <c r="AM219" s="27"/>
      <c r="AN219" s="27"/>
      <c r="BE219" s="24"/>
      <c r="BF219" s="30"/>
      <c r="BG219" s="31"/>
      <c r="BI219" s="32"/>
    </row>
    <row r="220" spans="2:61" ht="18" customHeight="1" x14ac:dyDescent="0.25">
      <c r="B220" s="17"/>
      <c r="C220" s="17"/>
      <c r="D220" s="18"/>
      <c r="E220" s="18"/>
      <c r="F220" s="18"/>
      <c r="G220" s="18"/>
      <c r="H220" s="19"/>
      <c r="I220" s="20"/>
      <c r="J220" s="20"/>
      <c r="K220" s="20"/>
      <c r="L220" s="20"/>
      <c r="M220" s="20"/>
      <c r="N220" s="20"/>
      <c r="O220" s="20"/>
      <c r="P220" s="21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1"/>
      <c r="AB220" s="22"/>
      <c r="AC220" s="22"/>
      <c r="AD220" s="23"/>
      <c r="AE220" s="23"/>
      <c r="AG220" s="25"/>
      <c r="AH220" s="25"/>
      <c r="AI220" s="25"/>
      <c r="AJ220" s="25"/>
      <c r="AK220" s="26"/>
      <c r="AL220" s="27"/>
      <c r="AM220" s="27"/>
      <c r="AN220" s="27"/>
      <c r="BE220" s="24"/>
      <c r="BF220" s="30"/>
      <c r="BG220" s="31"/>
      <c r="BI220" s="32"/>
    </row>
    <row r="221" spans="2:61" ht="18" customHeight="1" x14ac:dyDescent="0.25">
      <c r="B221" s="17"/>
      <c r="C221" s="17"/>
      <c r="D221" s="18"/>
      <c r="E221" s="18"/>
      <c r="F221" s="18"/>
      <c r="G221" s="18"/>
      <c r="H221" s="19"/>
      <c r="I221" s="20"/>
      <c r="J221" s="20"/>
      <c r="K221" s="20"/>
      <c r="L221" s="20"/>
      <c r="M221" s="20"/>
      <c r="N221" s="20"/>
      <c r="O221" s="20"/>
      <c r="P221" s="21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1"/>
      <c r="AB221" s="22"/>
      <c r="AC221" s="22"/>
      <c r="AD221" s="23"/>
      <c r="AE221" s="23"/>
      <c r="AG221" s="25"/>
      <c r="AH221" s="25"/>
      <c r="AI221" s="25"/>
      <c r="AJ221" s="25"/>
      <c r="AK221" s="26"/>
      <c r="AL221" s="27"/>
      <c r="AM221" s="27"/>
      <c r="AN221" s="27"/>
      <c r="BE221" s="24"/>
      <c r="BF221" s="30"/>
      <c r="BG221" s="31"/>
      <c r="BI221" s="32"/>
    </row>
    <row r="222" spans="2:61" ht="18" customHeight="1" x14ac:dyDescent="0.25">
      <c r="B222" s="17"/>
      <c r="C222" s="17"/>
      <c r="D222" s="18"/>
      <c r="E222" s="18"/>
      <c r="F222" s="18"/>
      <c r="G222" s="18"/>
      <c r="H222" s="19"/>
      <c r="I222" s="20"/>
      <c r="J222" s="20"/>
      <c r="K222" s="20"/>
      <c r="L222" s="20"/>
      <c r="M222" s="20"/>
      <c r="N222" s="20"/>
      <c r="O222" s="20"/>
      <c r="P222" s="21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1"/>
      <c r="AB222" s="22"/>
      <c r="AC222" s="22"/>
      <c r="AD222" s="23"/>
      <c r="AE222" s="23"/>
      <c r="AG222" s="25"/>
      <c r="AH222" s="25"/>
      <c r="AI222" s="25"/>
      <c r="AJ222" s="25"/>
      <c r="AK222" s="26"/>
      <c r="AL222" s="27"/>
      <c r="AM222" s="27"/>
      <c r="AN222" s="27"/>
      <c r="BE222" s="24"/>
      <c r="BF222" s="30"/>
      <c r="BG222" s="31"/>
      <c r="BI222" s="32"/>
    </row>
    <row r="223" spans="2:61" ht="18" customHeight="1" x14ac:dyDescent="0.25">
      <c r="B223" s="17"/>
      <c r="C223" s="17"/>
      <c r="D223" s="18"/>
      <c r="E223" s="18"/>
      <c r="F223" s="18"/>
      <c r="G223" s="18"/>
      <c r="H223" s="19"/>
      <c r="I223" s="20"/>
      <c r="J223" s="20"/>
      <c r="K223" s="20"/>
      <c r="L223" s="20"/>
      <c r="M223" s="20"/>
      <c r="N223" s="20"/>
      <c r="O223" s="20"/>
      <c r="P223" s="21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1"/>
      <c r="AB223" s="22"/>
      <c r="AC223" s="22"/>
      <c r="AD223" s="23"/>
      <c r="AE223" s="23"/>
      <c r="AG223" s="25"/>
      <c r="AH223" s="25"/>
      <c r="AI223" s="25"/>
      <c r="AJ223" s="25"/>
      <c r="AK223" s="26"/>
      <c r="AL223" s="27"/>
      <c r="AM223" s="27"/>
      <c r="AN223" s="27"/>
      <c r="BE223" s="24"/>
      <c r="BF223" s="30"/>
      <c r="BG223" s="31"/>
      <c r="BI223" s="32"/>
    </row>
    <row r="224" spans="2:61" ht="18" customHeight="1" x14ac:dyDescent="0.25">
      <c r="B224" s="17"/>
      <c r="C224" s="17"/>
      <c r="D224" s="18"/>
      <c r="E224" s="18"/>
      <c r="F224" s="18"/>
      <c r="G224" s="18"/>
      <c r="H224" s="19"/>
      <c r="I224" s="20"/>
      <c r="J224" s="20"/>
      <c r="K224" s="20"/>
      <c r="L224" s="20"/>
      <c r="M224" s="20"/>
      <c r="N224" s="20"/>
      <c r="O224" s="20"/>
      <c r="P224" s="21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1"/>
      <c r="AB224" s="22"/>
      <c r="AC224" s="22"/>
      <c r="AD224" s="23"/>
      <c r="AE224" s="23"/>
      <c r="AG224" s="25"/>
      <c r="AH224" s="25"/>
      <c r="AI224" s="25"/>
      <c r="AJ224" s="25"/>
      <c r="AK224" s="26"/>
      <c r="AL224" s="27"/>
      <c r="AM224" s="27"/>
      <c r="AN224" s="27"/>
      <c r="BE224" s="24"/>
      <c r="BF224" s="30"/>
      <c r="BG224" s="31"/>
      <c r="BI224" s="32"/>
    </row>
    <row r="225" spans="2:61" ht="18" customHeight="1" x14ac:dyDescent="0.25">
      <c r="B225" s="17"/>
      <c r="C225" s="17"/>
      <c r="D225" s="18"/>
      <c r="E225" s="18"/>
      <c r="F225" s="18"/>
      <c r="G225" s="18"/>
      <c r="H225" s="19"/>
      <c r="I225" s="20"/>
      <c r="J225" s="20"/>
      <c r="K225" s="20"/>
      <c r="L225" s="20"/>
      <c r="M225" s="20"/>
      <c r="N225" s="20"/>
      <c r="O225" s="20"/>
      <c r="P225" s="21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1"/>
      <c r="AB225" s="22"/>
      <c r="AC225" s="22"/>
      <c r="AD225" s="23"/>
      <c r="AE225" s="23"/>
      <c r="AG225" s="25"/>
      <c r="AH225" s="25"/>
      <c r="AI225" s="25"/>
      <c r="AJ225" s="25"/>
      <c r="AK225" s="26"/>
      <c r="AL225" s="27"/>
      <c r="AM225" s="27"/>
      <c r="AN225" s="27"/>
      <c r="BE225" s="24"/>
      <c r="BF225" s="30"/>
      <c r="BG225" s="31"/>
      <c r="BI225" s="32"/>
    </row>
    <row r="226" spans="2:61" ht="18" customHeight="1" x14ac:dyDescent="0.25">
      <c r="B226" s="17"/>
      <c r="C226" s="17"/>
      <c r="D226" s="18"/>
      <c r="E226" s="18"/>
      <c r="F226" s="18"/>
      <c r="G226" s="18"/>
      <c r="H226" s="19"/>
      <c r="I226" s="20"/>
      <c r="J226" s="20"/>
      <c r="K226" s="20"/>
      <c r="L226" s="20"/>
      <c r="M226" s="20"/>
      <c r="N226" s="20"/>
      <c r="O226" s="20"/>
      <c r="P226" s="21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1"/>
      <c r="AB226" s="22"/>
      <c r="AC226" s="22"/>
      <c r="AD226" s="23"/>
      <c r="AE226" s="23"/>
      <c r="AG226" s="25"/>
      <c r="AH226" s="25"/>
      <c r="AI226" s="25"/>
      <c r="AJ226" s="25"/>
      <c r="AK226" s="26"/>
      <c r="AL226" s="27"/>
      <c r="AM226" s="27"/>
      <c r="AN226" s="27"/>
      <c r="BE226" s="24"/>
      <c r="BF226" s="30"/>
      <c r="BG226" s="31"/>
      <c r="BI226" s="32"/>
    </row>
    <row r="227" spans="2:61" ht="18" customHeight="1" x14ac:dyDescent="0.25">
      <c r="B227" s="17"/>
      <c r="C227" s="17"/>
      <c r="D227" s="18"/>
      <c r="E227" s="18"/>
      <c r="F227" s="18"/>
      <c r="G227" s="18"/>
      <c r="H227" s="19"/>
      <c r="I227" s="20"/>
      <c r="J227" s="20"/>
      <c r="K227" s="20"/>
      <c r="L227" s="20"/>
      <c r="M227" s="20"/>
      <c r="N227" s="20"/>
      <c r="O227" s="20"/>
      <c r="P227" s="21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1"/>
      <c r="AB227" s="22"/>
      <c r="AC227" s="22"/>
      <c r="AD227" s="23"/>
      <c r="AE227" s="23"/>
      <c r="AG227" s="25"/>
      <c r="AH227" s="25"/>
      <c r="AI227" s="25"/>
      <c r="AJ227" s="25"/>
      <c r="AK227" s="26"/>
      <c r="AL227" s="27"/>
      <c r="AM227" s="27"/>
      <c r="AN227" s="27"/>
      <c r="BE227" s="24"/>
      <c r="BF227" s="30"/>
      <c r="BG227" s="31"/>
      <c r="BI227" s="32"/>
    </row>
    <row r="228" spans="2:61" ht="18" customHeight="1" x14ac:dyDescent="0.25">
      <c r="B228" s="17"/>
      <c r="C228" s="17"/>
      <c r="D228" s="18"/>
      <c r="E228" s="18"/>
      <c r="F228" s="18"/>
      <c r="G228" s="18"/>
      <c r="H228" s="19"/>
      <c r="I228" s="20"/>
      <c r="J228" s="20"/>
      <c r="K228" s="20"/>
      <c r="L228" s="20"/>
      <c r="M228" s="20"/>
      <c r="N228" s="20"/>
      <c r="O228" s="20"/>
      <c r="P228" s="21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1"/>
      <c r="AB228" s="22"/>
      <c r="AC228" s="22"/>
      <c r="AD228" s="23"/>
      <c r="AE228" s="23"/>
      <c r="AG228" s="25"/>
      <c r="AH228" s="25"/>
      <c r="AI228" s="25"/>
      <c r="AJ228" s="25"/>
      <c r="AK228" s="26"/>
      <c r="AL228" s="27"/>
      <c r="AM228" s="27"/>
      <c r="AN228" s="27"/>
      <c r="BE228" s="24"/>
      <c r="BF228" s="30"/>
      <c r="BG228" s="31"/>
      <c r="BI228" s="32"/>
    </row>
    <row r="229" spans="2:61" ht="18" customHeight="1" x14ac:dyDescent="0.25">
      <c r="B229" s="17"/>
      <c r="C229" s="17"/>
      <c r="D229" s="18"/>
      <c r="E229" s="18"/>
      <c r="F229" s="18"/>
      <c r="G229" s="18"/>
      <c r="H229" s="19"/>
      <c r="I229" s="20"/>
      <c r="J229" s="20"/>
      <c r="K229" s="20"/>
      <c r="L229" s="20"/>
      <c r="M229" s="20"/>
      <c r="N229" s="20"/>
      <c r="O229" s="20"/>
      <c r="P229" s="21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1"/>
      <c r="AB229" s="22"/>
      <c r="AC229" s="22"/>
      <c r="AD229" s="23"/>
      <c r="AE229" s="23"/>
      <c r="AG229" s="25"/>
      <c r="AH229" s="25"/>
      <c r="AI229" s="25"/>
      <c r="AJ229" s="25"/>
      <c r="AK229" s="26"/>
      <c r="AL229" s="27"/>
      <c r="AM229" s="27"/>
      <c r="AN229" s="27"/>
      <c r="BE229" s="24"/>
      <c r="BF229" s="30"/>
      <c r="BG229" s="31"/>
      <c r="BI229" s="32"/>
    </row>
    <row r="230" spans="2:61" ht="18" customHeight="1" x14ac:dyDescent="0.25">
      <c r="B230" s="17"/>
      <c r="C230" s="17"/>
      <c r="D230" s="18"/>
      <c r="E230" s="18"/>
      <c r="F230" s="18"/>
      <c r="G230" s="18"/>
      <c r="H230" s="19"/>
      <c r="I230" s="20"/>
      <c r="J230" s="20"/>
      <c r="K230" s="20"/>
      <c r="L230" s="20"/>
      <c r="M230" s="20"/>
      <c r="N230" s="20"/>
      <c r="O230" s="20"/>
      <c r="P230" s="21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1"/>
      <c r="AB230" s="22"/>
      <c r="AC230" s="22"/>
      <c r="AD230" s="23"/>
      <c r="AE230" s="23"/>
      <c r="AG230" s="25"/>
      <c r="AH230" s="25"/>
      <c r="AI230" s="25"/>
      <c r="AJ230" s="25"/>
      <c r="AK230" s="26"/>
      <c r="AL230" s="27"/>
      <c r="AM230" s="27"/>
      <c r="AN230" s="27"/>
      <c r="BE230" s="24"/>
      <c r="BF230" s="30"/>
      <c r="BG230" s="31"/>
      <c r="BI230" s="32"/>
    </row>
    <row r="231" spans="2:61" ht="18" customHeight="1" x14ac:dyDescent="0.25">
      <c r="B231" s="17"/>
      <c r="C231" s="17"/>
      <c r="D231" s="18"/>
      <c r="E231" s="18"/>
      <c r="F231" s="18"/>
      <c r="G231" s="18"/>
      <c r="H231" s="19"/>
      <c r="I231" s="20"/>
      <c r="J231" s="20"/>
      <c r="K231" s="20"/>
      <c r="L231" s="20"/>
      <c r="M231" s="20"/>
      <c r="N231" s="20"/>
      <c r="O231" s="20"/>
      <c r="P231" s="21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1"/>
      <c r="AB231" s="22"/>
      <c r="AC231" s="22"/>
      <c r="AD231" s="23"/>
      <c r="AE231" s="23"/>
      <c r="AG231" s="25"/>
      <c r="AH231" s="25"/>
      <c r="AI231" s="25"/>
      <c r="AJ231" s="25"/>
      <c r="AK231" s="26"/>
      <c r="AL231" s="27"/>
      <c r="AM231" s="27"/>
      <c r="AN231" s="27"/>
      <c r="BE231" s="24"/>
      <c r="BF231" s="30"/>
      <c r="BG231" s="31"/>
      <c r="BI231" s="32"/>
    </row>
    <row r="232" spans="2:61" ht="18" customHeight="1" x14ac:dyDescent="0.25">
      <c r="B232" s="17"/>
      <c r="C232" s="17"/>
      <c r="D232" s="18"/>
      <c r="E232" s="18"/>
      <c r="F232" s="18"/>
      <c r="G232" s="18"/>
      <c r="H232" s="19"/>
      <c r="I232" s="20"/>
      <c r="J232" s="20"/>
      <c r="K232" s="20"/>
      <c r="L232" s="20"/>
      <c r="M232" s="20"/>
      <c r="N232" s="20"/>
      <c r="O232" s="20"/>
      <c r="P232" s="21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1"/>
      <c r="AB232" s="22"/>
      <c r="AC232" s="22"/>
      <c r="AD232" s="23"/>
      <c r="AE232" s="23"/>
      <c r="AG232" s="25"/>
      <c r="AH232" s="25"/>
      <c r="AI232" s="25"/>
      <c r="AJ232" s="25"/>
      <c r="AK232" s="26"/>
      <c r="AL232" s="27"/>
      <c r="AM232" s="27"/>
      <c r="AN232" s="27"/>
      <c r="BE232" s="24"/>
      <c r="BF232" s="30"/>
      <c r="BG232" s="31"/>
      <c r="BI232" s="32"/>
    </row>
    <row r="233" spans="2:61" ht="18" customHeight="1" x14ac:dyDescent="0.25">
      <c r="B233" s="17"/>
      <c r="C233" s="17"/>
      <c r="D233" s="18"/>
      <c r="E233" s="18"/>
      <c r="F233" s="18"/>
      <c r="G233" s="18"/>
      <c r="H233" s="19"/>
      <c r="I233" s="20"/>
      <c r="J233" s="20"/>
      <c r="K233" s="20"/>
      <c r="L233" s="20"/>
      <c r="M233" s="20"/>
      <c r="N233" s="20"/>
      <c r="O233" s="20"/>
      <c r="P233" s="21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1"/>
      <c r="AB233" s="22"/>
      <c r="AC233" s="22"/>
      <c r="AD233" s="23"/>
      <c r="AE233" s="23"/>
      <c r="AG233" s="25"/>
      <c r="AH233" s="25"/>
      <c r="AI233" s="25"/>
      <c r="AJ233" s="25"/>
      <c r="AK233" s="26"/>
      <c r="AL233" s="27"/>
      <c r="AM233" s="27"/>
      <c r="AN233" s="27"/>
      <c r="BE233" s="24"/>
      <c r="BF233" s="30"/>
      <c r="BG233" s="31"/>
      <c r="BI233" s="32"/>
    </row>
    <row r="234" spans="2:61" ht="18" customHeight="1" x14ac:dyDescent="0.25">
      <c r="B234" s="17"/>
      <c r="C234" s="17"/>
      <c r="D234" s="18"/>
      <c r="E234" s="18"/>
      <c r="F234" s="18"/>
      <c r="G234" s="18"/>
      <c r="H234" s="19"/>
      <c r="I234" s="20"/>
      <c r="J234" s="20"/>
      <c r="K234" s="20"/>
      <c r="L234" s="20"/>
      <c r="M234" s="20"/>
      <c r="N234" s="20"/>
      <c r="O234" s="20"/>
      <c r="P234" s="21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1"/>
      <c r="AB234" s="22"/>
      <c r="AC234" s="22"/>
      <c r="AD234" s="23"/>
      <c r="AE234" s="23"/>
      <c r="AG234" s="25"/>
      <c r="AH234" s="25"/>
      <c r="AI234" s="25"/>
      <c r="AJ234" s="25"/>
      <c r="AK234" s="26"/>
      <c r="AL234" s="27"/>
      <c r="AM234" s="27"/>
      <c r="AN234" s="27"/>
      <c r="BE234" s="24"/>
      <c r="BF234" s="30"/>
      <c r="BG234" s="31"/>
      <c r="BI234" s="32"/>
    </row>
    <row r="235" spans="2:61" ht="18" customHeight="1" x14ac:dyDescent="0.25">
      <c r="B235" s="17"/>
      <c r="C235" s="17"/>
      <c r="D235" s="18"/>
      <c r="E235" s="18"/>
      <c r="F235" s="18"/>
      <c r="G235" s="18"/>
      <c r="H235" s="19"/>
      <c r="I235" s="20"/>
      <c r="J235" s="20"/>
      <c r="K235" s="20"/>
      <c r="L235" s="20"/>
      <c r="M235" s="20"/>
      <c r="N235" s="20"/>
      <c r="O235" s="20"/>
      <c r="P235" s="21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1"/>
      <c r="AB235" s="22"/>
      <c r="AC235" s="22"/>
      <c r="AD235" s="23"/>
      <c r="AE235" s="23"/>
      <c r="AG235" s="25"/>
      <c r="AH235" s="25"/>
      <c r="AI235" s="25"/>
      <c r="AJ235" s="25"/>
      <c r="AK235" s="26"/>
      <c r="AL235" s="27"/>
      <c r="AM235" s="27"/>
      <c r="AN235" s="27"/>
      <c r="BE235" s="24"/>
      <c r="BF235" s="30"/>
      <c r="BG235" s="31"/>
      <c r="BI235" s="32"/>
    </row>
    <row r="236" spans="2:61" ht="18" customHeight="1" x14ac:dyDescent="0.25">
      <c r="B236" s="17"/>
      <c r="C236" s="17"/>
      <c r="D236" s="18"/>
      <c r="E236" s="18"/>
      <c r="F236" s="18"/>
      <c r="G236" s="18"/>
      <c r="H236" s="19"/>
      <c r="I236" s="20"/>
      <c r="J236" s="20"/>
      <c r="K236" s="20"/>
      <c r="L236" s="20"/>
      <c r="M236" s="20"/>
      <c r="N236" s="20"/>
      <c r="O236" s="20"/>
      <c r="P236" s="21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1"/>
      <c r="AB236" s="22"/>
      <c r="AC236" s="22"/>
      <c r="AD236" s="23"/>
      <c r="AE236" s="23"/>
      <c r="AG236" s="25"/>
      <c r="AH236" s="25"/>
      <c r="AI236" s="25"/>
      <c r="AJ236" s="25"/>
      <c r="AK236" s="26"/>
      <c r="AL236" s="27"/>
      <c r="AM236" s="27"/>
      <c r="AN236" s="27"/>
      <c r="BE236" s="24"/>
      <c r="BF236" s="30"/>
      <c r="BG236" s="31"/>
      <c r="BI236" s="32"/>
    </row>
    <row r="237" spans="2:61" ht="18" customHeight="1" x14ac:dyDescent="0.25">
      <c r="B237" s="17"/>
      <c r="C237" s="17"/>
      <c r="D237" s="18"/>
      <c r="E237" s="18"/>
      <c r="F237" s="18"/>
      <c r="G237" s="18"/>
      <c r="H237" s="19"/>
      <c r="I237" s="20"/>
      <c r="J237" s="20"/>
      <c r="K237" s="20"/>
      <c r="L237" s="20"/>
      <c r="M237" s="20"/>
      <c r="N237" s="20"/>
      <c r="O237" s="20"/>
      <c r="P237" s="21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1"/>
      <c r="AB237" s="22"/>
      <c r="AC237" s="22"/>
      <c r="AD237" s="23"/>
      <c r="AE237" s="23"/>
      <c r="AG237" s="25"/>
      <c r="AH237" s="25"/>
      <c r="AI237" s="25"/>
      <c r="AJ237" s="25"/>
      <c r="AK237" s="26"/>
      <c r="AL237" s="27"/>
      <c r="AM237" s="27"/>
      <c r="AN237" s="27"/>
      <c r="BE237" s="24"/>
      <c r="BF237" s="30"/>
      <c r="BG237" s="31"/>
      <c r="BI237" s="32"/>
    </row>
    <row r="238" spans="2:61" ht="18" customHeight="1" x14ac:dyDescent="0.25">
      <c r="D238" s="18"/>
      <c r="E238" s="18"/>
      <c r="F238" s="18"/>
      <c r="G238" s="18"/>
      <c r="H238" s="19"/>
      <c r="I238" s="20"/>
      <c r="J238" s="20"/>
      <c r="K238" s="20"/>
      <c r="L238" s="20"/>
      <c r="M238" s="20"/>
      <c r="N238" s="20"/>
      <c r="O238" s="20"/>
      <c r="P238" s="21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1"/>
      <c r="AB238" s="22"/>
      <c r="AC238" s="22"/>
      <c r="AD238" s="23"/>
      <c r="AE238" s="23"/>
      <c r="AG238" s="25"/>
      <c r="AH238" s="25"/>
      <c r="AI238" s="25"/>
      <c r="AJ238" s="25"/>
      <c r="AK238" s="26"/>
      <c r="AL238" s="27"/>
      <c r="AM238" s="27"/>
      <c r="AN238" s="27"/>
      <c r="BE238" s="24"/>
      <c r="BF238" s="30"/>
      <c r="BG238" s="31"/>
      <c r="BI238" s="32"/>
    </row>
    <row r="239" spans="2:61" ht="18" customHeight="1" x14ac:dyDescent="0.25">
      <c r="B239" s="17"/>
      <c r="C239" s="17"/>
      <c r="D239" s="18"/>
      <c r="E239" s="18"/>
      <c r="F239" s="18"/>
      <c r="G239" s="18"/>
      <c r="H239" s="19"/>
      <c r="I239" s="20"/>
      <c r="J239" s="20"/>
      <c r="K239" s="20"/>
      <c r="L239" s="20"/>
      <c r="M239" s="20"/>
      <c r="N239" s="20"/>
      <c r="O239" s="20"/>
      <c r="P239" s="21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1"/>
      <c r="AB239" s="22"/>
      <c r="AC239" s="22"/>
      <c r="AD239" s="23"/>
      <c r="AE239" s="23"/>
      <c r="AG239" s="25"/>
      <c r="AH239" s="25"/>
      <c r="AI239" s="25"/>
      <c r="AJ239" s="25"/>
      <c r="AK239" s="26"/>
      <c r="AL239" s="27"/>
      <c r="AM239" s="27"/>
      <c r="AN239" s="27"/>
      <c r="BE239" s="24"/>
      <c r="BF239" s="30"/>
      <c r="BG239" s="31"/>
      <c r="BI239" s="32"/>
    </row>
    <row r="240" spans="2:61" ht="18" customHeight="1" x14ac:dyDescent="0.25">
      <c r="B240" s="17"/>
      <c r="C240" s="17"/>
      <c r="D240" s="18"/>
      <c r="E240" s="18"/>
      <c r="F240" s="18"/>
      <c r="G240" s="18"/>
      <c r="H240" s="19"/>
      <c r="I240" s="20"/>
      <c r="J240" s="20"/>
      <c r="K240" s="20"/>
      <c r="L240" s="20"/>
      <c r="M240" s="20"/>
      <c r="N240" s="20"/>
      <c r="O240" s="20"/>
      <c r="P240" s="21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1"/>
      <c r="AB240" s="22"/>
      <c r="AC240" s="22"/>
      <c r="AD240" s="23"/>
      <c r="AE240" s="23"/>
      <c r="AG240" s="25"/>
      <c r="AH240" s="25"/>
      <c r="AI240" s="25"/>
      <c r="AJ240" s="25"/>
      <c r="AK240" s="26"/>
      <c r="AL240" s="27"/>
      <c r="AM240" s="27"/>
      <c r="AN240" s="27"/>
      <c r="BE240" s="24"/>
      <c r="BF240" s="30"/>
      <c r="BG240" s="31"/>
      <c r="BI240" s="32"/>
    </row>
    <row r="241" spans="2:61" ht="18" customHeight="1" x14ac:dyDescent="0.25">
      <c r="B241" s="17"/>
      <c r="C241" s="17"/>
      <c r="D241" s="18"/>
      <c r="E241" s="18"/>
      <c r="F241" s="18"/>
      <c r="G241" s="18"/>
      <c r="H241" s="19"/>
      <c r="I241" s="20"/>
      <c r="J241" s="20"/>
      <c r="K241" s="20"/>
      <c r="L241" s="20"/>
      <c r="M241" s="20"/>
      <c r="N241" s="20"/>
      <c r="O241" s="20"/>
      <c r="P241" s="21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1"/>
      <c r="AB241" s="22"/>
      <c r="AC241" s="22"/>
      <c r="AD241" s="23"/>
      <c r="AE241" s="23"/>
      <c r="AG241" s="25"/>
      <c r="AH241" s="25"/>
      <c r="AI241" s="25"/>
      <c r="AJ241" s="25"/>
      <c r="AK241" s="26"/>
      <c r="AL241" s="27"/>
      <c r="AM241" s="27"/>
      <c r="AN241" s="27"/>
      <c r="BE241" s="24"/>
      <c r="BF241" s="30"/>
      <c r="BG241" s="31"/>
      <c r="BI241" s="32"/>
    </row>
    <row r="242" spans="2:61" ht="18" customHeight="1" x14ac:dyDescent="0.25">
      <c r="B242" s="17"/>
      <c r="C242" s="17"/>
      <c r="D242" s="18"/>
      <c r="E242" s="18"/>
      <c r="F242" s="18"/>
      <c r="G242" s="18"/>
      <c r="H242" s="19"/>
      <c r="I242" s="20"/>
      <c r="J242" s="20"/>
      <c r="K242" s="20"/>
      <c r="L242" s="20"/>
      <c r="M242" s="20"/>
      <c r="N242" s="20"/>
      <c r="O242" s="20"/>
      <c r="P242" s="21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1"/>
      <c r="AB242" s="22"/>
      <c r="AC242" s="22"/>
      <c r="AD242" s="23"/>
      <c r="AE242" s="23"/>
      <c r="AG242" s="25"/>
      <c r="AH242" s="25"/>
      <c r="AI242" s="25"/>
      <c r="AJ242" s="25"/>
      <c r="AK242" s="26"/>
      <c r="AL242" s="27"/>
      <c r="AM242" s="27"/>
      <c r="AN242" s="27"/>
      <c r="BE242" s="24"/>
      <c r="BF242" s="30"/>
      <c r="BG242" s="31"/>
      <c r="BI242" s="32"/>
    </row>
    <row r="243" spans="2:61" ht="18" customHeight="1" x14ac:dyDescent="0.25">
      <c r="B243" s="17"/>
      <c r="C243" s="17"/>
      <c r="D243" s="18"/>
      <c r="E243" s="18"/>
      <c r="F243" s="18"/>
      <c r="G243" s="18"/>
      <c r="H243" s="19"/>
      <c r="I243" s="20"/>
      <c r="J243" s="20"/>
      <c r="K243" s="20"/>
      <c r="L243" s="20"/>
      <c r="M243" s="20"/>
      <c r="N243" s="20"/>
      <c r="O243" s="20"/>
      <c r="P243" s="21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1"/>
      <c r="AB243" s="22"/>
      <c r="AC243" s="22"/>
      <c r="AD243" s="23"/>
      <c r="AE243" s="23"/>
      <c r="AG243" s="25"/>
      <c r="AH243" s="25"/>
      <c r="AI243" s="25"/>
      <c r="AJ243" s="25"/>
      <c r="AK243" s="26"/>
      <c r="AL243" s="27"/>
      <c r="AM243" s="27"/>
      <c r="AN243" s="27"/>
      <c r="BE243" s="24"/>
      <c r="BF243" s="30"/>
      <c r="BG243" s="31"/>
      <c r="BI243" s="32"/>
    </row>
    <row r="244" spans="2:61" ht="18" customHeight="1" x14ac:dyDescent="0.25">
      <c r="B244" s="17"/>
      <c r="C244" s="17"/>
      <c r="D244" s="18"/>
      <c r="E244" s="18"/>
      <c r="F244" s="18"/>
      <c r="G244" s="18"/>
      <c r="H244" s="19"/>
      <c r="I244" s="20"/>
      <c r="J244" s="20"/>
      <c r="K244" s="20"/>
      <c r="L244" s="20"/>
      <c r="M244" s="20"/>
      <c r="N244" s="20"/>
      <c r="O244" s="20"/>
      <c r="P244" s="21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1"/>
      <c r="AB244" s="22"/>
      <c r="AC244" s="22"/>
      <c r="AD244" s="23"/>
      <c r="AE244" s="23"/>
      <c r="AG244" s="25"/>
      <c r="AH244" s="25"/>
      <c r="AI244" s="25"/>
      <c r="AJ244" s="25"/>
      <c r="AK244" s="26"/>
      <c r="AL244" s="27"/>
      <c r="AM244" s="27"/>
      <c r="AN244" s="27"/>
      <c r="BE244" s="24"/>
      <c r="BF244" s="30"/>
      <c r="BG244" s="31"/>
      <c r="BI244" s="32"/>
    </row>
    <row r="245" spans="2:61" ht="18" customHeight="1" x14ac:dyDescent="0.25">
      <c r="B245" s="17"/>
      <c r="C245" s="17"/>
      <c r="D245" s="18"/>
      <c r="E245" s="18"/>
      <c r="F245" s="18"/>
      <c r="G245" s="18"/>
      <c r="H245" s="19"/>
      <c r="I245" s="20"/>
      <c r="J245" s="20"/>
      <c r="K245" s="20"/>
      <c r="L245" s="20"/>
      <c r="M245" s="20"/>
      <c r="N245" s="20"/>
      <c r="O245" s="20"/>
      <c r="P245" s="21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1"/>
      <c r="AB245" s="22"/>
      <c r="AC245" s="22"/>
      <c r="AD245" s="23"/>
      <c r="AE245" s="23"/>
      <c r="AG245" s="25"/>
      <c r="AH245" s="25"/>
      <c r="AI245" s="25"/>
      <c r="AJ245" s="25"/>
      <c r="AK245" s="26"/>
      <c r="AL245" s="27"/>
      <c r="AM245" s="27"/>
      <c r="AN245" s="27"/>
      <c r="BE245" s="24"/>
      <c r="BF245" s="30"/>
      <c r="BG245" s="31"/>
      <c r="BI245" s="32"/>
    </row>
    <row r="246" spans="2:61" ht="18" customHeight="1" x14ac:dyDescent="0.25">
      <c r="B246" s="17"/>
      <c r="C246" s="17"/>
      <c r="D246" s="18"/>
      <c r="E246" s="18"/>
      <c r="F246" s="18"/>
      <c r="G246" s="18"/>
      <c r="H246" s="19"/>
      <c r="I246" s="20"/>
      <c r="J246" s="20"/>
      <c r="K246" s="20"/>
      <c r="L246" s="20"/>
      <c r="M246" s="20"/>
      <c r="N246" s="20"/>
      <c r="O246" s="20"/>
      <c r="P246" s="21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1"/>
      <c r="AB246" s="22"/>
      <c r="AC246" s="22"/>
      <c r="AD246" s="23"/>
      <c r="AE246" s="23"/>
      <c r="AG246" s="25"/>
      <c r="AH246" s="25"/>
      <c r="AI246" s="25"/>
      <c r="AJ246" s="25"/>
      <c r="AK246" s="26"/>
      <c r="AL246" s="27"/>
      <c r="AM246" s="27"/>
      <c r="AN246" s="27"/>
      <c r="BE246" s="24"/>
      <c r="BF246" s="30"/>
      <c r="BG246" s="31"/>
      <c r="BI246" s="32"/>
    </row>
    <row r="247" spans="2:61" ht="18" customHeight="1" x14ac:dyDescent="0.25">
      <c r="B247" s="17"/>
      <c r="C247" s="17"/>
      <c r="D247" s="18"/>
      <c r="E247" s="18"/>
      <c r="F247" s="18"/>
      <c r="G247" s="18"/>
      <c r="H247" s="19"/>
      <c r="I247" s="20"/>
      <c r="J247" s="20"/>
      <c r="K247" s="20"/>
      <c r="L247" s="20"/>
      <c r="M247" s="20"/>
      <c r="N247" s="20"/>
      <c r="O247" s="20"/>
      <c r="P247" s="21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1"/>
      <c r="AB247" s="22"/>
      <c r="AC247" s="22"/>
      <c r="AD247" s="23"/>
      <c r="AE247" s="23"/>
      <c r="AG247" s="25"/>
      <c r="AH247" s="25"/>
      <c r="AI247" s="25"/>
      <c r="AJ247" s="25"/>
      <c r="AK247" s="26"/>
      <c r="AL247" s="27"/>
      <c r="AM247" s="27"/>
      <c r="AN247" s="27"/>
      <c r="BE247" s="24"/>
      <c r="BF247" s="30"/>
      <c r="BG247" s="31"/>
      <c r="BI247" s="32"/>
    </row>
    <row r="248" spans="2:61" ht="18" customHeight="1" x14ac:dyDescent="0.25">
      <c r="B248" s="17"/>
      <c r="C248" s="17"/>
      <c r="D248" s="18"/>
      <c r="E248" s="18"/>
      <c r="F248" s="18"/>
      <c r="G248" s="18"/>
      <c r="H248" s="19"/>
      <c r="I248" s="20"/>
      <c r="J248" s="20"/>
      <c r="K248" s="20"/>
      <c r="L248" s="20"/>
      <c r="M248" s="20"/>
      <c r="N248" s="20"/>
      <c r="O248" s="20"/>
      <c r="P248" s="21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1"/>
      <c r="AB248" s="22"/>
      <c r="AC248" s="22"/>
      <c r="AD248" s="23"/>
      <c r="AE248" s="23"/>
      <c r="AG248" s="25"/>
      <c r="AH248" s="25"/>
      <c r="AI248" s="25"/>
      <c r="AJ248" s="25"/>
      <c r="AK248" s="26"/>
      <c r="AL248" s="27"/>
      <c r="AM248" s="27"/>
      <c r="AN248" s="27"/>
      <c r="BE248" s="24"/>
      <c r="BF248" s="30"/>
      <c r="BG248" s="31"/>
      <c r="BI248" s="32"/>
    </row>
    <row r="249" spans="2:61" ht="18" customHeight="1" x14ac:dyDescent="0.25">
      <c r="B249" s="17"/>
      <c r="C249" s="17"/>
      <c r="D249" s="18"/>
      <c r="E249" s="18"/>
      <c r="F249" s="18"/>
      <c r="G249" s="18"/>
      <c r="H249" s="19"/>
      <c r="I249" s="20"/>
      <c r="J249" s="20"/>
      <c r="K249" s="20"/>
      <c r="L249" s="20"/>
      <c r="M249" s="20"/>
      <c r="N249" s="20"/>
      <c r="O249" s="20"/>
      <c r="P249" s="21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1"/>
      <c r="AB249" s="22"/>
      <c r="AC249" s="22"/>
      <c r="AD249" s="23"/>
      <c r="AE249" s="23"/>
      <c r="AG249" s="25"/>
      <c r="AH249" s="25"/>
      <c r="AI249" s="25"/>
      <c r="AJ249" s="25"/>
      <c r="AK249" s="26"/>
      <c r="AL249" s="27"/>
      <c r="AM249" s="27"/>
      <c r="AN249" s="27"/>
      <c r="BE249" s="24"/>
      <c r="BF249" s="30"/>
      <c r="BG249" s="31"/>
      <c r="BI249" s="32"/>
    </row>
    <row r="250" spans="2:61" ht="18" customHeight="1" x14ac:dyDescent="0.25">
      <c r="B250" s="17"/>
      <c r="C250" s="17"/>
      <c r="D250" s="18"/>
      <c r="E250" s="18"/>
      <c r="F250" s="18"/>
      <c r="G250" s="18"/>
      <c r="H250" s="19"/>
      <c r="I250" s="20"/>
      <c r="J250" s="20"/>
      <c r="K250" s="20"/>
      <c r="L250" s="20"/>
      <c r="M250" s="20"/>
      <c r="N250" s="20"/>
      <c r="O250" s="20"/>
      <c r="P250" s="21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1"/>
      <c r="AB250" s="22"/>
      <c r="AC250" s="22"/>
      <c r="AD250" s="23"/>
      <c r="AE250" s="23"/>
      <c r="AG250" s="25"/>
      <c r="AH250" s="25"/>
      <c r="AI250" s="25"/>
      <c r="AJ250" s="25"/>
      <c r="AK250" s="26"/>
      <c r="AL250" s="27"/>
      <c r="AM250" s="27"/>
      <c r="AN250" s="27"/>
      <c r="BE250" s="24"/>
      <c r="BF250" s="30"/>
      <c r="BG250" s="31"/>
      <c r="BI250" s="32"/>
    </row>
    <row r="251" spans="2:61" ht="18" customHeight="1" x14ac:dyDescent="0.25">
      <c r="B251" s="17"/>
      <c r="C251" s="17"/>
      <c r="D251" s="18"/>
      <c r="E251" s="18"/>
      <c r="F251" s="18"/>
      <c r="G251" s="18"/>
      <c r="H251" s="19"/>
      <c r="I251" s="20"/>
      <c r="J251" s="20"/>
      <c r="K251" s="20"/>
      <c r="L251" s="20"/>
      <c r="M251" s="20"/>
      <c r="N251" s="20"/>
      <c r="O251" s="20"/>
      <c r="P251" s="21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1"/>
      <c r="AB251" s="22"/>
      <c r="AC251" s="22"/>
      <c r="AD251" s="23"/>
      <c r="AE251" s="23"/>
      <c r="AG251" s="25"/>
      <c r="AH251" s="25"/>
      <c r="AI251" s="25"/>
      <c r="AJ251" s="25"/>
      <c r="AK251" s="26"/>
      <c r="AL251" s="27"/>
      <c r="AM251" s="27"/>
      <c r="AN251" s="27"/>
      <c r="BE251" s="24"/>
      <c r="BF251" s="30"/>
      <c r="BG251" s="31"/>
      <c r="BI251" s="32"/>
    </row>
    <row r="252" spans="2:61" ht="18" customHeight="1" x14ac:dyDescent="0.25">
      <c r="B252" s="17"/>
      <c r="C252" s="17"/>
      <c r="D252" s="18"/>
      <c r="E252" s="18"/>
      <c r="F252" s="18"/>
      <c r="G252" s="18"/>
      <c r="H252" s="19"/>
      <c r="I252" s="20"/>
      <c r="J252" s="20"/>
      <c r="K252" s="20"/>
      <c r="L252" s="20"/>
      <c r="M252" s="20"/>
      <c r="N252" s="20"/>
      <c r="O252" s="20"/>
      <c r="P252" s="21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1"/>
      <c r="AB252" s="22"/>
      <c r="AC252" s="22"/>
      <c r="AD252" s="23"/>
      <c r="AE252" s="23"/>
      <c r="AG252" s="25"/>
      <c r="AH252" s="25"/>
      <c r="AI252" s="25"/>
      <c r="AJ252" s="25"/>
      <c r="AK252" s="26"/>
      <c r="AL252" s="27"/>
      <c r="AM252" s="27"/>
      <c r="AN252" s="27"/>
      <c r="BE252" s="24"/>
      <c r="BF252" s="30"/>
      <c r="BG252" s="31"/>
      <c r="BI252" s="32"/>
    </row>
    <row r="253" spans="2:61" ht="18" customHeight="1" x14ac:dyDescent="0.25">
      <c r="B253" s="17"/>
      <c r="C253" s="17"/>
      <c r="D253" s="18"/>
      <c r="E253" s="18"/>
      <c r="F253" s="18"/>
      <c r="G253" s="18"/>
      <c r="H253" s="19"/>
      <c r="I253" s="20"/>
      <c r="J253" s="20"/>
      <c r="K253" s="20"/>
      <c r="L253" s="20"/>
      <c r="M253" s="20"/>
      <c r="N253" s="20"/>
      <c r="O253" s="20"/>
      <c r="P253" s="21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1"/>
      <c r="AB253" s="22"/>
      <c r="AC253" s="22"/>
      <c r="AD253" s="23"/>
      <c r="AE253" s="23"/>
      <c r="AG253" s="25"/>
      <c r="AH253" s="25"/>
      <c r="AI253" s="25"/>
      <c r="AJ253" s="25"/>
      <c r="AK253" s="26"/>
      <c r="AL253" s="27"/>
      <c r="AM253" s="27"/>
      <c r="AN253" s="27"/>
      <c r="BE253" s="24"/>
      <c r="BF253" s="30"/>
      <c r="BG253" s="31"/>
      <c r="BI253" s="32"/>
    </row>
    <row r="254" spans="2:61" ht="18" customHeight="1" x14ac:dyDescent="0.25">
      <c r="B254" s="17"/>
      <c r="C254" s="17"/>
      <c r="D254" s="18"/>
      <c r="E254" s="18"/>
      <c r="F254" s="18"/>
      <c r="G254" s="18"/>
      <c r="H254" s="19"/>
      <c r="I254" s="20"/>
      <c r="J254" s="20"/>
      <c r="K254" s="20"/>
      <c r="L254" s="20"/>
      <c r="M254" s="20"/>
      <c r="N254" s="20"/>
      <c r="O254" s="20"/>
      <c r="P254" s="21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1"/>
      <c r="AB254" s="22"/>
      <c r="AC254" s="22"/>
      <c r="AD254" s="23"/>
      <c r="AE254" s="23"/>
      <c r="AG254" s="25"/>
      <c r="AH254" s="25"/>
      <c r="AI254" s="25"/>
      <c r="AJ254" s="25"/>
      <c r="AK254" s="26"/>
      <c r="AL254" s="27"/>
      <c r="AM254" s="27"/>
      <c r="AN254" s="27"/>
      <c r="BE254" s="24"/>
      <c r="BF254" s="30"/>
      <c r="BG254" s="31"/>
      <c r="BI254" s="32"/>
    </row>
    <row r="255" spans="2:61" ht="18" customHeight="1" x14ac:dyDescent="0.25">
      <c r="B255" s="17"/>
      <c r="C255" s="17"/>
      <c r="D255" s="18"/>
      <c r="E255" s="18"/>
      <c r="F255" s="18"/>
      <c r="G255" s="18"/>
      <c r="H255" s="19"/>
      <c r="I255" s="20"/>
      <c r="J255" s="20"/>
      <c r="K255" s="20"/>
      <c r="L255" s="20"/>
      <c r="M255" s="20"/>
      <c r="N255" s="20"/>
      <c r="O255" s="20"/>
      <c r="P255" s="21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1"/>
      <c r="AB255" s="22"/>
      <c r="AC255" s="22"/>
      <c r="AD255" s="23"/>
      <c r="AE255" s="23"/>
      <c r="AG255" s="25"/>
      <c r="AH255" s="25"/>
      <c r="AI255" s="25"/>
      <c r="AJ255" s="25"/>
      <c r="AK255" s="26"/>
      <c r="AL255" s="27"/>
      <c r="AM255" s="27"/>
      <c r="AN255" s="27"/>
      <c r="BE255" s="24"/>
      <c r="BF255" s="30"/>
      <c r="BG255" s="31"/>
      <c r="BI255" s="32"/>
    </row>
    <row r="256" spans="2:61" ht="18" customHeight="1" x14ac:dyDescent="0.25">
      <c r="B256" s="17"/>
      <c r="C256" s="17"/>
      <c r="D256" s="18"/>
      <c r="E256" s="18"/>
      <c r="F256" s="18"/>
      <c r="G256" s="18"/>
      <c r="H256" s="19"/>
      <c r="I256" s="20"/>
      <c r="J256" s="20"/>
      <c r="K256" s="20"/>
      <c r="L256" s="20"/>
      <c r="M256" s="20"/>
      <c r="N256" s="20"/>
      <c r="O256" s="20"/>
      <c r="P256" s="21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1"/>
      <c r="AB256" s="22"/>
      <c r="AC256" s="22"/>
      <c r="AD256" s="23"/>
      <c r="AE256" s="23"/>
      <c r="AG256" s="25"/>
      <c r="AH256" s="25"/>
      <c r="AI256" s="25"/>
      <c r="AJ256" s="25"/>
      <c r="AK256" s="26"/>
      <c r="AL256" s="27"/>
      <c r="AM256" s="27"/>
      <c r="AN256" s="27"/>
      <c r="BE256" s="24"/>
      <c r="BF256" s="30"/>
      <c r="BG256" s="31"/>
      <c r="BI256" s="32"/>
    </row>
    <row r="257" spans="2:61" ht="18" customHeight="1" x14ac:dyDescent="0.25">
      <c r="B257" s="17"/>
      <c r="C257" s="17"/>
      <c r="D257" s="18"/>
      <c r="E257" s="18"/>
      <c r="F257" s="18"/>
      <c r="G257" s="18"/>
      <c r="H257" s="19"/>
      <c r="I257" s="20"/>
      <c r="J257" s="20"/>
      <c r="K257" s="20"/>
      <c r="L257" s="20"/>
      <c r="M257" s="20"/>
      <c r="N257" s="20"/>
      <c r="O257" s="20"/>
      <c r="P257" s="21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1"/>
      <c r="AB257" s="22"/>
      <c r="AC257" s="22"/>
      <c r="AD257" s="23"/>
      <c r="AE257" s="23"/>
      <c r="AG257" s="25"/>
      <c r="AH257" s="25"/>
      <c r="AI257" s="25"/>
      <c r="AJ257" s="25"/>
      <c r="AK257" s="26"/>
      <c r="AL257" s="27"/>
      <c r="AM257" s="27"/>
      <c r="AN257" s="27"/>
      <c r="BE257" s="24"/>
      <c r="BF257" s="30"/>
      <c r="BG257" s="31"/>
      <c r="BI257" s="32"/>
    </row>
    <row r="258" spans="2:61" ht="18" customHeight="1" x14ac:dyDescent="0.25">
      <c r="B258" s="17"/>
      <c r="C258" s="17"/>
      <c r="D258" s="18"/>
      <c r="E258" s="18"/>
      <c r="F258" s="18"/>
      <c r="G258" s="18"/>
      <c r="H258" s="19"/>
      <c r="I258" s="20"/>
      <c r="J258" s="20"/>
      <c r="K258" s="20"/>
      <c r="L258" s="20"/>
      <c r="M258" s="20"/>
      <c r="N258" s="20"/>
      <c r="O258" s="20"/>
      <c r="P258" s="21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1"/>
      <c r="AB258" s="22"/>
      <c r="AC258" s="22"/>
      <c r="AD258" s="23"/>
      <c r="AE258" s="23"/>
      <c r="AG258" s="25"/>
      <c r="AH258" s="25"/>
      <c r="AI258" s="25"/>
      <c r="AJ258" s="25"/>
      <c r="AK258" s="26"/>
      <c r="AL258" s="27"/>
      <c r="AM258" s="27"/>
      <c r="AN258" s="27"/>
      <c r="BE258" s="24"/>
      <c r="BF258" s="30"/>
      <c r="BG258" s="31"/>
      <c r="BI258" s="32"/>
    </row>
    <row r="259" spans="2:61" ht="18" customHeight="1" x14ac:dyDescent="0.25">
      <c r="B259" s="17"/>
      <c r="C259" s="17"/>
      <c r="D259" s="18"/>
      <c r="E259" s="18"/>
      <c r="F259" s="18"/>
      <c r="G259" s="18"/>
      <c r="H259" s="19"/>
      <c r="I259" s="20"/>
      <c r="J259" s="20"/>
      <c r="K259" s="20"/>
      <c r="L259" s="20"/>
      <c r="M259" s="20"/>
      <c r="N259" s="20"/>
      <c r="O259" s="20"/>
      <c r="P259" s="21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1"/>
      <c r="AB259" s="22"/>
      <c r="AC259" s="22"/>
      <c r="AD259" s="23"/>
      <c r="AE259" s="23"/>
      <c r="AG259" s="25"/>
      <c r="AH259" s="25"/>
      <c r="AI259" s="25"/>
      <c r="AJ259" s="25"/>
      <c r="AK259" s="26"/>
      <c r="AL259" s="27"/>
      <c r="AM259" s="27"/>
      <c r="AN259" s="27"/>
      <c r="BE259" s="24"/>
      <c r="BF259" s="30"/>
      <c r="BG259" s="31"/>
      <c r="BI259" s="32"/>
    </row>
    <row r="260" spans="2:61" ht="18" customHeight="1" x14ac:dyDescent="0.25">
      <c r="B260" s="17"/>
      <c r="C260" s="17"/>
      <c r="D260" s="18"/>
      <c r="E260" s="18"/>
      <c r="F260" s="18"/>
      <c r="G260" s="18"/>
      <c r="H260" s="19"/>
      <c r="I260" s="20"/>
      <c r="J260" s="20"/>
      <c r="K260" s="20"/>
      <c r="L260" s="20"/>
      <c r="M260" s="20"/>
      <c r="N260" s="20"/>
      <c r="O260" s="20"/>
      <c r="P260" s="21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1"/>
      <c r="AB260" s="22"/>
      <c r="AC260" s="22"/>
      <c r="AD260" s="23"/>
      <c r="AE260" s="23"/>
      <c r="AG260" s="25"/>
      <c r="AH260" s="25"/>
      <c r="AI260" s="25"/>
      <c r="AJ260" s="25"/>
      <c r="AK260" s="26"/>
      <c r="AL260" s="27"/>
      <c r="AM260" s="27"/>
      <c r="AN260" s="27"/>
      <c r="BE260" s="24"/>
      <c r="BF260" s="30"/>
      <c r="BG260" s="31"/>
      <c r="BI260" s="32"/>
    </row>
    <row r="261" spans="2:61" ht="18" customHeight="1" x14ac:dyDescent="0.25">
      <c r="B261" s="17"/>
      <c r="C261" s="17"/>
      <c r="D261" s="18"/>
      <c r="E261" s="18"/>
      <c r="F261" s="18"/>
      <c r="G261" s="18"/>
      <c r="H261" s="19"/>
      <c r="I261" s="20"/>
      <c r="J261" s="20"/>
      <c r="K261" s="20"/>
      <c r="L261" s="20"/>
      <c r="M261" s="20"/>
      <c r="N261" s="20"/>
      <c r="O261" s="20"/>
      <c r="P261" s="21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1"/>
      <c r="AB261" s="22"/>
      <c r="AC261" s="22"/>
      <c r="AD261" s="23"/>
      <c r="AE261" s="23"/>
      <c r="AG261" s="25"/>
      <c r="AH261" s="25"/>
      <c r="AI261" s="25"/>
      <c r="AJ261" s="25"/>
      <c r="AK261" s="26"/>
      <c r="AL261" s="27"/>
      <c r="AM261" s="27"/>
      <c r="AN261" s="27"/>
      <c r="BE261" s="24"/>
      <c r="BF261" s="30"/>
      <c r="BG261" s="31"/>
      <c r="BI261" s="32"/>
    </row>
    <row r="262" spans="2:61" ht="18" customHeight="1" x14ac:dyDescent="0.25">
      <c r="B262" s="17"/>
      <c r="C262" s="17"/>
      <c r="D262" s="18"/>
      <c r="E262" s="18"/>
      <c r="F262" s="18"/>
      <c r="G262" s="18"/>
      <c r="H262" s="19"/>
      <c r="I262" s="20"/>
      <c r="J262" s="20"/>
      <c r="K262" s="20"/>
      <c r="L262" s="20"/>
      <c r="M262" s="20"/>
      <c r="N262" s="20"/>
      <c r="O262" s="20"/>
      <c r="P262" s="21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1"/>
      <c r="AB262" s="22"/>
      <c r="AC262" s="22"/>
      <c r="AD262" s="23"/>
      <c r="AE262" s="23"/>
      <c r="AG262" s="25"/>
      <c r="AH262" s="25"/>
      <c r="AI262" s="25"/>
      <c r="AJ262" s="25"/>
      <c r="AK262" s="26"/>
      <c r="AL262" s="27"/>
      <c r="AM262" s="27"/>
      <c r="AN262" s="27"/>
      <c r="BE262" s="24"/>
      <c r="BF262" s="30"/>
      <c r="BG262" s="31"/>
      <c r="BI262" s="32"/>
    </row>
    <row r="263" spans="2:61" ht="18" customHeight="1" x14ac:dyDescent="0.25">
      <c r="B263" s="17"/>
      <c r="C263" s="17"/>
      <c r="D263" s="18"/>
      <c r="E263" s="18"/>
      <c r="F263" s="18"/>
      <c r="G263" s="18"/>
      <c r="H263" s="19"/>
      <c r="I263" s="20"/>
      <c r="J263" s="20"/>
      <c r="K263" s="20"/>
      <c r="L263" s="20"/>
      <c r="M263" s="20"/>
      <c r="N263" s="20"/>
      <c r="O263" s="20"/>
      <c r="P263" s="21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1"/>
      <c r="AB263" s="22"/>
      <c r="AC263" s="22"/>
      <c r="AD263" s="23"/>
      <c r="AE263" s="23"/>
      <c r="AG263" s="25"/>
      <c r="AH263" s="25"/>
      <c r="AI263" s="25"/>
      <c r="AJ263" s="25"/>
      <c r="AK263" s="26"/>
      <c r="AL263" s="27"/>
      <c r="AM263" s="27"/>
      <c r="AN263" s="27"/>
      <c r="BE263" s="24"/>
      <c r="BF263" s="30"/>
      <c r="BG263" s="31"/>
      <c r="BI263" s="32"/>
    </row>
    <row r="264" spans="2:61" ht="18" customHeight="1" x14ac:dyDescent="0.25">
      <c r="B264" s="17"/>
      <c r="C264" s="17"/>
      <c r="D264" s="18"/>
      <c r="E264" s="18"/>
      <c r="F264" s="18"/>
      <c r="G264" s="18"/>
      <c r="H264" s="19"/>
      <c r="I264" s="20"/>
      <c r="J264" s="20"/>
      <c r="K264" s="20"/>
      <c r="L264" s="20"/>
      <c r="M264" s="20"/>
      <c r="N264" s="20"/>
      <c r="O264" s="20"/>
      <c r="P264" s="21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1"/>
      <c r="AB264" s="22"/>
      <c r="AC264" s="22"/>
      <c r="AD264" s="23"/>
      <c r="AE264" s="23"/>
      <c r="AG264" s="25"/>
      <c r="AH264" s="25"/>
      <c r="AI264" s="25"/>
      <c r="AJ264" s="25"/>
      <c r="AK264" s="26"/>
      <c r="AL264" s="27"/>
      <c r="AM264" s="27"/>
      <c r="AN264" s="27"/>
      <c r="BE264" s="24"/>
      <c r="BF264" s="30"/>
      <c r="BG264" s="31"/>
      <c r="BI264" s="32"/>
    </row>
    <row r="265" spans="2:61" ht="18" customHeight="1" x14ac:dyDescent="0.25">
      <c r="B265" s="17"/>
      <c r="C265" s="17"/>
      <c r="D265" s="18"/>
      <c r="E265" s="18"/>
      <c r="F265" s="18"/>
      <c r="G265" s="18"/>
      <c r="H265" s="19"/>
      <c r="I265" s="20"/>
      <c r="J265" s="20"/>
      <c r="K265" s="20"/>
      <c r="L265" s="20"/>
      <c r="M265" s="20"/>
      <c r="N265" s="20"/>
      <c r="O265" s="20"/>
      <c r="P265" s="21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1"/>
      <c r="AB265" s="22"/>
      <c r="AC265" s="22"/>
      <c r="AD265" s="23"/>
      <c r="AE265" s="23"/>
      <c r="AG265" s="25"/>
      <c r="AH265" s="25"/>
      <c r="AI265" s="25"/>
      <c r="AJ265" s="25"/>
      <c r="AK265" s="26"/>
      <c r="AL265" s="27"/>
      <c r="AM265" s="27"/>
      <c r="AN265" s="27"/>
      <c r="BE265" s="24"/>
      <c r="BF265" s="30"/>
      <c r="BG265" s="31"/>
      <c r="BI265" s="32"/>
    </row>
    <row r="266" spans="2:61" ht="18" customHeight="1" x14ac:dyDescent="0.25">
      <c r="B266" s="17"/>
      <c r="C266" s="17"/>
      <c r="D266" s="18"/>
      <c r="E266" s="18"/>
      <c r="F266" s="18"/>
      <c r="G266" s="18"/>
      <c r="H266" s="19"/>
      <c r="I266" s="20"/>
      <c r="J266" s="20"/>
      <c r="K266" s="20"/>
      <c r="L266" s="20"/>
      <c r="M266" s="20"/>
      <c r="N266" s="20"/>
      <c r="O266" s="20"/>
      <c r="P266" s="21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1"/>
      <c r="AB266" s="22"/>
      <c r="AC266" s="22"/>
      <c r="AD266" s="23"/>
      <c r="AE266" s="23"/>
      <c r="AG266" s="25"/>
      <c r="AH266" s="25"/>
      <c r="AI266" s="25"/>
      <c r="AJ266" s="25"/>
      <c r="AK266" s="26"/>
      <c r="AL266" s="27"/>
      <c r="AM266" s="27"/>
      <c r="AN266" s="27"/>
      <c r="BE266" s="24"/>
      <c r="BF266" s="30"/>
      <c r="BG266" s="31"/>
      <c r="BI266" s="32"/>
    </row>
    <row r="267" spans="2:61" ht="18" customHeight="1" x14ac:dyDescent="0.25">
      <c r="B267" s="17"/>
      <c r="C267" s="17"/>
      <c r="D267" s="18"/>
      <c r="E267" s="18"/>
      <c r="F267" s="18"/>
      <c r="G267" s="18"/>
      <c r="H267" s="19"/>
      <c r="I267" s="20"/>
      <c r="J267" s="20"/>
      <c r="K267" s="20"/>
      <c r="L267" s="20"/>
      <c r="M267" s="20"/>
      <c r="N267" s="20"/>
      <c r="O267" s="20"/>
      <c r="P267" s="21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1"/>
      <c r="AB267" s="22"/>
      <c r="AC267" s="22"/>
      <c r="AD267" s="23"/>
      <c r="AE267" s="23"/>
      <c r="AG267" s="25"/>
      <c r="AH267" s="25"/>
      <c r="AI267" s="25"/>
      <c r="AJ267" s="25"/>
      <c r="AK267" s="26"/>
      <c r="AL267" s="27"/>
      <c r="AM267" s="27"/>
      <c r="AN267" s="27"/>
      <c r="BE267" s="24"/>
      <c r="BF267" s="30"/>
      <c r="BG267" s="31"/>
      <c r="BI267" s="32"/>
    </row>
    <row r="268" spans="2:61" ht="18" customHeight="1" x14ac:dyDescent="0.25">
      <c r="B268" s="17"/>
      <c r="C268" s="17"/>
      <c r="D268" s="18"/>
      <c r="E268" s="18"/>
      <c r="F268" s="18"/>
      <c r="G268" s="18"/>
      <c r="H268" s="19"/>
      <c r="I268" s="20"/>
      <c r="J268" s="20"/>
      <c r="K268" s="20"/>
      <c r="L268" s="20"/>
      <c r="M268" s="20"/>
      <c r="N268" s="20"/>
      <c r="O268" s="20"/>
      <c r="P268" s="21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1"/>
      <c r="AB268" s="22"/>
      <c r="AC268" s="22"/>
      <c r="AD268" s="23"/>
      <c r="AE268" s="23"/>
      <c r="AG268" s="25"/>
      <c r="AH268" s="25"/>
      <c r="AI268" s="25"/>
      <c r="AJ268" s="25"/>
      <c r="AK268" s="26"/>
      <c r="AL268" s="27"/>
      <c r="AM268" s="27"/>
      <c r="AN268" s="27"/>
      <c r="BE268" s="24"/>
      <c r="BF268" s="30"/>
      <c r="BG268" s="31"/>
      <c r="BI268" s="32"/>
    </row>
    <row r="269" spans="2:61" ht="18" customHeight="1" x14ac:dyDescent="0.25">
      <c r="B269" s="17"/>
      <c r="C269" s="17"/>
      <c r="D269" s="18"/>
      <c r="E269" s="18"/>
      <c r="F269" s="18"/>
      <c r="G269" s="18"/>
      <c r="H269" s="19"/>
      <c r="I269" s="20"/>
      <c r="J269" s="20"/>
      <c r="K269" s="20"/>
      <c r="L269" s="20"/>
      <c r="M269" s="20"/>
      <c r="N269" s="20"/>
      <c r="O269" s="20"/>
      <c r="P269" s="21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1"/>
      <c r="AB269" s="22"/>
      <c r="AC269" s="22"/>
      <c r="AD269" s="23"/>
      <c r="AE269" s="23"/>
      <c r="AG269" s="25"/>
      <c r="AH269" s="25"/>
      <c r="AI269" s="25"/>
      <c r="AJ269" s="25"/>
      <c r="AK269" s="26"/>
      <c r="AL269" s="27"/>
      <c r="AM269" s="27"/>
      <c r="AN269" s="27"/>
      <c r="BE269" s="24"/>
      <c r="BF269" s="30"/>
      <c r="BG269" s="31"/>
      <c r="BI269" s="32"/>
    </row>
    <row r="270" spans="2:61" ht="18" customHeight="1" x14ac:dyDescent="0.25">
      <c r="B270" s="17"/>
      <c r="C270" s="17"/>
      <c r="D270" s="18"/>
      <c r="E270" s="18"/>
      <c r="F270" s="18"/>
      <c r="G270" s="18"/>
      <c r="H270" s="19"/>
      <c r="I270" s="20"/>
      <c r="J270" s="20"/>
      <c r="K270" s="20"/>
      <c r="L270" s="20"/>
      <c r="M270" s="20"/>
      <c r="N270" s="20"/>
      <c r="O270" s="20"/>
      <c r="P270" s="21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1"/>
      <c r="AB270" s="22"/>
      <c r="AC270" s="22"/>
      <c r="AD270" s="23"/>
      <c r="AE270" s="23"/>
      <c r="AG270" s="25"/>
      <c r="AH270" s="25"/>
      <c r="AI270" s="25"/>
      <c r="AJ270" s="25"/>
      <c r="AK270" s="26"/>
      <c r="AL270" s="27"/>
      <c r="AM270" s="27"/>
      <c r="AN270" s="27"/>
      <c r="BE270" s="24"/>
      <c r="BF270" s="30"/>
      <c r="BG270" s="31"/>
      <c r="BI270" s="32"/>
    </row>
    <row r="271" spans="2:61" ht="18" customHeight="1" x14ac:dyDescent="0.25">
      <c r="B271" s="17"/>
      <c r="C271" s="17"/>
      <c r="D271" s="18"/>
      <c r="E271" s="18"/>
      <c r="F271" s="18"/>
      <c r="G271" s="18"/>
      <c r="H271" s="19"/>
      <c r="I271" s="20"/>
      <c r="J271" s="20"/>
      <c r="K271" s="20"/>
      <c r="L271" s="20"/>
      <c r="M271" s="20"/>
      <c r="N271" s="20"/>
      <c r="O271" s="20"/>
      <c r="P271" s="21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1"/>
      <c r="AB271" s="22"/>
      <c r="AC271" s="22"/>
      <c r="AD271" s="23"/>
      <c r="AE271" s="23"/>
      <c r="AG271" s="25"/>
      <c r="AH271" s="25"/>
      <c r="AI271" s="25"/>
      <c r="AJ271" s="25"/>
      <c r="AK271" s="26"/>
      <c r="AL271" s="27"/>
      <c r="AM271" s="27"/>
      <c r="AN271" s="27"/>
      <c r="BE271" s="24"/>
      <c r="BF271" s="30"/>
      <c r="BG271" s="31"/>
      <c r="BI271" s="32"/>
    </row>
    <row r="272" spans="2:61" ht="18" customHeight="1" x14ac:dyDescent="0.25">
      <c r="B272" s="17"/>
      <c r="C272" s="17"/>
      <c r="D272" s="18"/>
      <c r="E272" s="18"/>
      <c r="F272" s="18"/>
      <c r="G272" s="18"/>
      <c r="H272" s="19"/>
      <c r="I272" s="20"/>
      <c r="J272" s="20"/>
      <c r="K272" s="20"/>
      <c r="L272" s="20"/>
      <c r="M272" s="20"/>
      <c r="N272" s="20"/>
      <c r="O272" s="20"/>
      <c r="P272" s="21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1"/>
      <c r="AB272" s="22"/>
      <c r="AC272" s="22"/>
      <c r="AD272" s="23"/>
      <c r="AE272" s="23"/>
      <c r="AG272" s="25"/>
      <c r="AH272" s="25"/>
      <c r="AI272" s="25"/>
      <c r="AJ272" s="25"/>
      <c r="AK272" s="26"/>
      <c r="AL272" s="27"/>
      <c r="AM272" s="27"/>
      <c r="AN272" s="27"/>
      <c r="BE272" s="24"/>
      <c r="BF272" s="30"/>
      <c r="BG272" s="31"/>
      <c r="BI272" s="32"/>
    </row>
    <row r="273" spans="2:61" ht="18" customHeight="1" x14ac:dyDescent="0.25">
      <c r="B273" s="17"/>
      <c r="C273" s="17"/>
      <c r="D273" s="18"/>
      <c r="E273" s="18"/>
      <c r="F273" s="18"/>
      <c r="G273" s="18"/>
      <c r="H273" s="19"/>
      <c r="I273" s="20"/>
      <c r="J273" s="20"/>
      <c r="K273" s="20"/>
      <c r="L273" s="20"/>
      <c r="M273" s="20"/>
      <c r="N273" s="20"/>
      <c r="O273" s="20"/>
      <c r="P273" s="21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1"/>
      <c r="AB273" s="22"/>
      <c r="AC273" s="22"/>
      <c r="AD273" s="23"/>
      <c r="AE273" s="23"/>
      <c r="AG273" s="25"/>
      <c r="AH273" s="25"/>
      <c r="AI273" s="25"/>
      <c r="AJ273" s="25"/>
      <c r="AK273" s="26"/>
      <c r="AL273" s="27"/>
      <c r="AM273" s="27"/>
      <c r="AN273" s="27"/>
      <c r="BE273" s="24"/>
      <c r="BF273" s="30"/>
      <c r="BG273" s="31"/>
      <c r="BI273" s="32"/>
    </row>
    <row r="274" spans="2:61" ht="18" customHeight="1" x14ac:dyDescent="0.25">
      <c r="B274" s="17"/>
      <c r="C274" s="17"/>
      <c r="D274" s="18"/>
      <c r="E274" s="18"/>
      <c r="F274" s="18"/>
      <c r="G274" s="18"/>
      <c r="H274" s="19"/>
      <c r="I274" s="20"/>
      <c r="J274" s="20"/>
      <c r="K274" s="20"/>
      <c r="L274" s="20"/>
      <c r="M274" s="20"/>
      <c r="N274" s="20"/>
      <c r="O274" s="20"/>
      <c r="P274" s="21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1"/>
      <c r="AB274" s="22"/>
      <c r="AC274" s="22"/>
      <c r="AD274" s="23"/>
      <c r="AE274" s="23"/>
      <c r="AG274" s="25"/>
      <c r="AH274" s="25"/>
      <c r="AI274" s="25"/>
      <c r="AJ274" s="25"/>
      <c r="AK274" s="26"/>
      <c r="AL274" s="27"/>
      <c r="AM274" s="27"/>
      <c r="AN274" s="27"/>
      <c r="BE274" s="24"/>
      <c r="BF274" s="30"/>
      <c r="BG274" s="31"/>
      <c r="BI274" s="32"/>
    </row>
    <row r="275" spans="2:61" ht="18" customHeight="1" x14ac:dyDescent="0.25">
      <c r="B275" s="17"/>
      <c r="C275" s="17"/>
      <c r="D275" s="18"/>
      <c r="E275" s="18"/>
      <c r="F275" s="18"/>
      <c r="G275" s="18"/>
      <c r="H275" s="19"/>
      <c r="I275" s="20"/>
      <c r="J275" s="20"/>
      <c r="K275" s="20"/>
      <c r="L275" s="20"/>
      <c r="M275" s="20"/>
      <c r="N275" s="20"/>
      <c r="O275" s="20"/>
      <c r="P275" s="21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1"/>
      <c r="AB275" s="22"/>
      <c r="AC275" s="22"/>
      <c r="AD275" s="23"/>
      <c r="AE275" s="23"/>
      <c r="AG275" s="25"/>
      <c r="AH275" s="25"/>
      <c r="AI275" s="25"/>
      <c r="AJ275" s="25"/>
      <c r="AK275" s="26"/>
      <c r="AL275" s="27"/>
      <c r="AM275" s="27"/>
      <c r="AN275" s="27"/>
      <c r="BE275" s="24"/>
      <c r="BF275" s="30"/>
      <c r="BG275" s="31"/>
      <c r="BI275" s="32"/>
    </row>
    <row r="276" spans="2:61" ht="18" customHeight="1" x14ac:dyDescent="0.25">
      <c r="B276" s="17"/>
      <c r="C276" s="17"/>
      <c r="D276" s="18"/>
      <c r="E276" s="18"/>
      <c r="F276" s="18"/>
      <c r="G276" s="18"/>
      <c r="H276" s="19"/>
      <c r="I276" s="20"/>
      <c r="J276" s="20"/>
      <c r="K276" s="20"/>
      <c r="L276" s="20"/>
      <c r="M276" s="20"/>
      <c r="N276" s="20"/>
      <c r="O276" s="20"/>
      <c r="P276" s="21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1"/>
      <c r="AB276" s="22"/>
      <c r="AC276" s="22"/>
      <c r="AD276" s="23"/>
      <c r="AE276" s="23"/>
      <c r="AG276" s="25"/>
      <c r="AH276" s="25"/>
      <c r="AI276" s="25"/>
      <c r="AJ276" s="25"/>
      <c r="AK276" s="26"/>
      <c r="AL276" s="27"/>
      <c r="AM276" s="27"/>
      <c r="AN276" s="27"/>
      <c r="BE276" s="24"/>
      <c r="BF276" s="30"/>
      <c r="BG276" s="31"/>
      <c r="BI276" s="32"/>
    </row>
    <row r="277" spans="2:61" ht="18" customHeight="1" x14ac:dyDescent="0.25">
      <c r="B277" s="17"/>
      <c r="C277" s="17"/>
      <c r="D277" s="18"/>
      <c r="E277" s="18"/>
      <c r="F277" s="18"/>
      <c r="G277" s="18"/>
      <c r="H277" s="19"/>
      <c r="I277" s="20"/>
      <c r="J277" s="20"/>
      <c r="K277" s="20"/>
      <c r="L277" s="20"/>
      <c r="M277" s="20"/>
      <c r="N277" s="20"/>
      <c r="O277" s="20"/>
      <c r="P277" s="21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1"/>
      <c r="AB277" s="22"/>
      <c r="AC277" s="22"/>
      <c r="AD277" s="23"/>
      <c r="AE277" s="23"/>
      <c r="AG277" s="25"/>
      <c r="AH277" s="25"/>
      <c r="AI277" s="25"/>
      <c r="AJ277" s="25"/>
      <c r="AK277" s="26"/>
      <c r="AL277" s="27"/>
      <c r="AM277" s="27"/>
      <c r="AN277" s="27"/>
      <c r="BE277" s="24"/>
      <c r="BF277" s="30"/>
      <c r="BG277" s="31"/>
      <c r="BI277" s="32"/>
    </row>
    <row r="278" spans="2:61" ht="18" customHeight="1" x14ac:dyDescent="0.25">
      <c r="B278" s="17"/>
      <c r="C278" s="17"/>
      <c r="D278" s="18"/>
      <c r="E278" s="18"/>
      <c r="F278" s="18"/>
      <c r="G278" s="18"/>
      <c r="H278" s="19"/>
      <c r="I278" s="20"/>
      <c r="J278" s="20"/>
      <c r="K278" s="20"/>
      <c r="L278" s="20"/>
      <c r="M278" s="20"/>
      <c r="N278" s="20"/>
      <c r="O278" s="20"/>
      <c r="P278" s="21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1"/>
      <c r="AB278" s="22"/>
      <c r="AC278" s="22"/>
      <c r="AD278" s="23"/>
      <c r="AE278" s="23"/>
      <c r="AG278" s="25"/>
      <c r="AH278" s="25"/>
      <c r="AI278" s="25"/>
      <c r="AJ278" s="25"/>
      <c r="AK278" s="26"/>
      <c r="AL278" s="27"/>
      <c r="AM278" s="27"/>
      <c r="AN278" s="27"/>
      <c r="BE278" s="24"/>
      <c r="BF278" s="30"/>
      <c r="BG278" s="31"/>
      <c r="BI278" s="32"/>
    </row>
    <row r="279" spans="2:61" ht="18" customHeight="1" x14ac:dyDescent="0.25">
      <c r="B279" s="17"/>
      <c r="C279" s="17"/>
      <c r="D279" s="18"/>
      <c r="E279" s="18"/>
      <c r="F279" s="18"/>
      <c r="G279" s="18"/>
      <c r="H279" s="19"/>
      <c r="I279" s="20"/>
      <c r="J279" s="20"/>
      <c r="K279" s="20"/>
      <c r="L279" s="20"/>
      <c r="M279" s="20"/>
      <c r="N279" s="20"/>
      <c r="O279" s="20"/>
      <c r="P279" s="21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1"/>
      <c r="AB279" s="22"/>
      <c r="AC279" s="22"/>
      <c r="AD279" s="23"/>
      <c r="AE279" s="23"/>
      <c r="AG279" s="25"/>
      <c r="AH279" s="25"/>
      <c r="AI279" s="25"/>
      <c r="AJ279" s="25"/>
      <c r="AK279" s="26"/>
      <c r="AL279" s="27"/>
      <c r="AM279" s="27"/>
      <c r="AN279" s="27"/>
      <c r="BE279" s="24"/>
      <c r="BF279" s="30"/>
      <c r="BG279" s="31"/>
      <c r="BI279" s="32"/>
    </row>
    <row r="280" spans="2:61" ht="18" customHeight="1" x14ac:dyDescent="0.25">
      <c r="B280" s="17"/>
      <c r="C280" s="17"/>
      <c r="D280" s="18"/>
      <c r="E280" s="18"/>
      <c r="F280" s="18"/>
      <c r="G280" s="18"/>
      <c r="H280" s="19"/>
      <c r="I280" s="20"/>
      <c r="J280" s="20"/>
      <c r="K280" s="20"/>
      <c r="L280" s="20"/>
      <c r="M280" s="20"/>
      <c r="N280" s="20"/>
      <c r="O280" s="20"/>
      <c r="P280" s="21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1"/>
      <c r="AB280" s="22"/>
      <c r="AC280" s="22"/>
      <c r="AD280" s="23"/>
      <c r="AE280" s="23"/>
      <c r="AG280" s="25"/>
      <c r="AH280" s="25"/>
      <c r="AI280" s="25"/>
      <c r="AJ280" s="25"/>
      <c r="AK280" s="26"/>
      <c r="AL280" s="27"/>
      <c r="AM280" s="27"/>
      <c r="AN280" s="27"/>
      <c r="BE280" s="24"/>
      <c r="BF280" s="30"/>
      <c r="BG280" s="31"/>
      <c r="BI280" s="32"/>
    </row>
    <row r="281" spans="2:61" ht="18" customHeight="1" x14ac:dyDescent="0.25">
      <c r="B281" s="17"/>
      <c r="C281" s="17"/>
      <c r="D281" s="18"/>
      <c r="E281" s="18"/>
      <c r="F281" s="18"/>
      <c r="G281" s="18"/>
      <c r="H281" s="19"/>
      <c r="I281" s="20"/>
      <c r="J281" s="20"/>
      <c r="K281" s="20"/>
      <c r="L281" s="20"/>
      <c r="M281" s="20"/>
      <c r="N281" s="20"/>
      <c r="O281" s="20"/>
      <c r="P281" s="21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1"/>
      <c r="AB281" s="22"/>
      <c r="AC281" s="22"/>
      <c r="AD281" s="23"/>
      <c r="AE281" s="23"/>
      <c r="AG281" s="25"/>
      <c r="AH281" s="25"/>
      <c r="AI281" s="25"/>
      <c r="AJ281" s="25"/>
      <c r="AK281" s="26"/>
      <c r="AL281" s="27"/>
      <c r="AM281" s="27"/>
      <c r="AN281" s="27"/>
      <c r="BE281" s="24"/>
      <c r="BF281" s="30"/>
      <c r="BG281" s="31"/>
      <c r="BI281" s="32"/>
    </row>
    <row r="282" spans="2:61" ht="18" customHeight="1" x14ac:dyDescent="0.25">
      <c r="B282" s="17"/>
      <c r="C282" s="17"/>
      <c r="D282" s="18"/>
      <c r="E282" s="18"/>
      <c r="F282" s="18"/>
      <c r="G282" s="18"/>
      <c r="H282" s="19"/>
      <c r="I282" s="20"/>
      <c r="J282" s="20"/>
      <c r="K282" s="20"/>
      <c r="L282" s="20"/>
      <c r="M282" s="20"/>
      <c r="N282" s="20"/>
      <c r="O282" s="20"/>
      <c r="P282" s="21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1"/>
      <c r="AB282" s="22"/>
      <c r="AC282" s="22"/>
      <c r="AD282" s="23"/>
      <c r="AE282" s="23"/>
      <c r="AG282" s="25"/>
      <c r="AH282" s="25"/>
      <c r="AI282" s="25"/>
      <c r="AJ282" s="25"/>
      <c r="AK282" s="26"/>
      <c r="AL282" s="27"/>
      <c r="AM282" s="27"/>
      <c r="AN282" s="27"/>
      <c r="BE282" s="24"/>
      <c r="BF282" s="30"/>
      <c r="BG282" s="31"/>
      <c r="BI282" s="32"/>
    </row>
    <row r="283" spans="2:61" ht="18" customHeight="1" x14ac:dyDescent="0.25">
      <c r="B283" s="17"/>
      <c r="C283" s="17"/>
      <c r="D283" s="18"/>
      <c r="E283" s="18"/>
      <c r="F283" s="18"/>
      <c r="G283" s="18"/>
      <c r="H283" s="19"/>
      <c r="I283" s="20"/>
      <c r="J283" s="20"/>
      <c r="K283" s="20"/>
      <c r="L283" s="20"/>
      <c r="M283" s="20"/>
      <c r="N283" s="20"/>
      <c r="O283" s="20"/>
      <c r="P283" s="21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1"/>
      <c r="AB283" s="22"/>
      <c r="AC283" s="22"/>
      <c r="AD283" s="23"/>
      <c r="AE283" s="23"/>
      <c r="AG283" s="25"/>
      <c r="AH283" s="25"/>
      <c r="AI283" s="25"/>
      <c r="AJ283" s="25"/>
      <c r="AK283" s="26"/>
      <c r="AL283" s="27"/>
      <c r="AM283" s="27"/>
      <c r="AN283" s="27"/>
      <c r="BE283" s="24"/>
      <c r="BF283" s="30"/>
      <c r="BG283" s="31"/>
      <c r="BI283" s="32"/>
    </row>
    <row r="284" spans="2:61" ht="18" customHeight="1" x14ac:dyDescent="0.25">
      <c r="B284" s="17"/>
      <c r="C284" s="17"/>
      <c r="D284" s="18"/>
      <c r="E284" s="18"/>
      <c r="F284" s="18"/>
      <c r="G284" s="18"/>
      <c r="H284" s="19"/>
      <c r="I284" s="20"/>
      <c r="J284" s="20"/>
      <c r="K284" s="20"/>
      <c r="L284" s="20"/>
      <c r="M284" s="20"/>
      <c r="N284" s="20"/>
      <c r="O284" s="20"/>
      <c r="P284" s="21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1"/>
      <c r="AB284" s="22"/>
      <c r="AC284" s="22"/>
      <c r="AD284" s="23"/>
      <c r="AE284" s="23"/>
      <c r="AG284" s="25"/>
      <c r="AH284" s="25"/>
      <c r="AI284" s="25"/>
      <c r="AJ284" s="25"/>
      <c r="AK284" s="26"/>
      <c r="AL284" s="27"/>
      <c r="AM284" s="27"/>
      <c r="AN284" s="27"/>
      <c r="BE284" s="24"/>
      <c r="BF284" s="30"/>
      <c r="BG284" s="31"/>
      <c r="BI284" s="32"/>
    </row>
    <row r="285" spans="2:61" ht="18" customHeight="1" x14ac:dyDescent="0.25">
      <c r="B285" s="17"/>
      <c r="C285" s="17"/>
      <c r="D285" s="18"/>
      <c r="E285" s="18"/>
      <c r="F285" s="18"/>
      <c r="G285" s="18"/>
      <c r="H285" s="19"/>
      <c r="I285" s="20"/>
      <c r="J285" s="20"/>
      <c r="K285" s="20"/>
      <c r="L285" s="20"/>
      <c r="M285" s="20"/>
      <c r="N285" s="20"/>
      <c r="O285" s="20"/>
      <c r="P285" s="21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1"/>
      <c r="AB285" s="22"/>
      <c r="AC285" s="22"/>
      <c r="AD285" s="23"/>
      <c r="AE285" s="23"/>
      <c r="AG285" s="25"/>
      <c r="AH285" s="25"/>
      <c r="AI285" s="25"/>
      <c r="AJ285" s="25"/>
      <c r="AK285" s="26"/>
      <c r="AL285" s="27"/>
      <c r="AM285" s="27"/>
      <c r="AN285" s="27"/>
      <c r="BE285" s="24"/>
      <c r="BF285" s="30"/>
      <c r="BG285" s="31"/>
      <c r="BI285" s="32"/>
    </row>
    <row r="286" spans="2:61" ht="18" customHeight="1" x14ac:dyDescent="0.25">
      <c r="B286" s="17"/>
      <c r="C286" s="17"/>
      <c r="D286" s="18"/>
      <c r="E286" s="18"/>
      <c r="F286" s="18"/>
      <c r="G286" s="18"/>
      <c r="H286" s="19"/>
      <c r="I286" s="20"/>
      <c r="J286" s="20"/>
      <c r="K286" s="20"/>
      <c r="L286" s="20"/>
      <c r="M286" s="20"/>
      <c r="N286" s="20"/>
      <c r="O286" s="20"/>
      <c r="P286" s="21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1"/>
      <c r="AB286" s="22"/>
      <c r="AC286" s="22"/>
      <c r="AD286" s="23"/>
      <c r="AE286" s="23"/>
      <c r="AG286" s="25"/>
      <c r="AH286" s="25"/>
      <c r="AI286" s="25"/>
      <c r="AJ286" s="25"/>
      <c r="AK286" s="26"/>
      <c r="AL286" s="27"/>
      <c r="AM286" s="27"/>
      <c r="AN286" s="27"/>
      <c r="BE286" s="24"/>
      <c r="BF286" s="30"/>
      <c r="BG286" s="31"/>
      <c r="BI286" s="32"/>
    </row>
    <row r="287" spans="2:61" ht="18" customHeight="1" x14ac:dyDescent="0.25">
      <c r="B287" s="17"/>
      <c r="C287" s="17"/>
      <c r="D287" s="18"/>
      <c r="E287" s="18"/>
      <c r="F287" s="18"/>
      <c r="G287" s="18"/>
      <c r="H287" s="19"/>
      <c r="I287" s="20"/>
      <c r="J287" s="20"/>
      <c r="K287" s="20"/>
      <c r="L287" s="20"/>
      <c r="M287" s="20"/>
      <c r="N287" s="20"/>
      <c r="O287" s="20"/>
      <c r="P287" s="21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1"/>
      <c r="AB287" s="22"/>
      <c r="AC287" s="22"/>
      <c r="AD287" s="23"/>
      <c r="AE287" s="23"/>
      <c r="AG287" s="25"/>
      <c r="AH287" s="25"/>
      <c r="AI287" s="25"/>
      <c r="AJ287" s="25"/>
      <c r="AK287" s="26"/>
      <c r="AL287" s="27"/>
      <c r="AM287" s="27"/>
      <c r="AN287" s="27"/>
      <c r="BE287" s="24"/>
      <c r="BF287" s="30"/>
      <c r="BG287" s="31"/>
      <c r="BI287" s="32"/>
    </row>
    <row r="288" spans="2:61" ht="18" customHeight="1" x14ac:dyDescent="0.25">
      <c r="B288" s="17"/>
      <c r="C288" s="17"/>
      <c r="D288" s="18"/>
      <c r="E288" s="18"/>
      <c r="F288" s="18"/>
      <c r="G288" s="18"/>
      <c r="H288" s="19"/>
      <c r="I288" s="20"/>
      <c r="J288" s="20"/>
      <c r="K288" s="20"/>
      <c r="L288" s="20"/>
      <c r="M288" s="20"/>
      <c r="N288" s="20"/>
      <c r="O288" s="20"/>
      <c r="P288" s="21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1"/>
      <c r="AB288" s="22"/>
      <c r="AC288" s="22"/>
      <c r="AD288" s="23"/>
      <c r="AE288" s="23"/>
      <c r="AG288" s="25"/>
      <c r="AH288" s="25"/>
      <c r="AI288" s="25"/>
      <c r="AJ288" s="25"/>
      <c r="AK288" s="26"/>
      <c r="AL288" s="27"/>
      <c r="AM288" s="27"/>
      <c r="AN288" s="27"/>
      <c r="BE288" s="24"/>
      <c r="BF288" s="30"/>
      <c r="BG288" s="31"/>
      <c r="BI288" s="32"/>
    </row>
    <row r="289" spans="2:61" ht="18" customHeight="1" x14ac:dyDescent="0.25">
      <c r="B289" s="17"/>
      <c r="C289" s="17"/>
      <c r="D289" s="18"/>
      <c r="E289" s="18"/>
      <c r="F289" s="18"/>
      <c r="G289" s="18"/>
      <c r="H289" s="19"/>
      <c r="I289" s="20"/>
      <c r="J289" s="20"/>
      <c r="K289" s="20"/>
      <c r="L289" s="20"/>
      <c r="M289" s="20"/>
      <c r="N289" s="20"/>
      <c r="O289" s="20"/>
      <c r="P289" s="21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1"/>
      <c r="AB289" s="22"/>
      <c r="AC289" s="22"/>
      <c r="AD289" s="23"/>
      <c r="AE289" s="23"/>
      <c r="AG289" s="25"/>
      <c r="AH289" s="25"/>
      <c r="AI289" s="25"/>
      <c r="AJ289" s="25"/>
      <c r="AK289" s="26"/>
      <c r="AL289" s="27"/>
      <c r="AM289" s="27"/>
      <c r="AN289" s="27"/>
      <c r="BE289" s="24"/>
      <c r="BF289" s="30"/>
      <c r="BG289" s="31"/>
      <c r="BI289" s="32"/>
    </row>
    <row r="290" spans="2:61" ht="18" customHeight="1" x14ac:dyDescent="0.25">
      <c r="B290" s="17"/>
      <c r="C290" s="17"/>
      <c r="D290" s="18"/>
      <c r="E290" s="18"/>
      <c r="F290" s="18"/>
      <c r="G290" s="18"/>
      <c r="H290" s="19"/>
      <c r="I290" s="20"/>
      <c r="J290" s="20"/>
      <c r="K290" s="20"/>
      <c r="L290" s="20"/>
      <c r="M290" s="20"/>
      <c r="N290" s="20"/>
      <c r="O290" s="20"/>
      <c r="P290" s="21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1"/>
      <c r="AB290" s="22"/>
      <c r="AC290" s="22"/>
      <c r="AD290" s="23"/>
      <c r="AE290" s="23"/>
      <c r="AG290" s="25"/>
      <c r="AH290" s="25"/>
      <c r="AI290" s="25"/>
      <c r="AJ290" s="25"/>
      <c r="AK290" s="26"/>
      <c r="AL290" s="27"/>
      <c r="AM290" s="27"/>
      <c r="AN290" s="27"/>
      <c r="BE290" s="24"/>
      <c r="BF290" s="30"/>
      <c r="BG290" s="31"/>
      <c r="BI290" s="32"/>
    </row>
    <row r="291" spans="2:61" ht="18" customHeight="1" x14ac:dyDescent="0.25">
      <c r="B291" s="17"/>
      <c r="C291" s="17"/>
      <c r="D291" s="18"/>
      <c r="E291" s="18"/>
      <c r="F291" s="18"/>
      <c r="G291" s="18"/>
      <c r="H291" s="19"/>
      <c r="I291" s="20"/>
      <c r="J291" s="20"/>
      <c r="K291" s="20"/>
      <c r="L291" s="20"/>
      <c r="M291" s="20"/>
      <c r="N291" s="20"/>
      <c r="O291" s="20"/>
      <c r="P291" s="21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1"/>
      <c r="AB291" s="22"/>
      <c r="AC291" s="22"/>
      <c r="AD291" s="23"/>
      <c r="AE291" s="23"/>
      <c r="AG291" s="25"/>
      <c r="AH291" s="25"/>
      <c r="AI291" s="25"/>
      <c r="AJ291" s="25"/>
      <c r="AK291" s="26"/>
      <c r="AL291" s="27"/>
      <c r="AM291" s="27"/>
      <c r="AN291" s="27"/>
      <c r="BE291" s="24"/>
      <c r="BF291" s="30"/>
      <c r="BG291" s="31"/>
      <c r="BI291" s="32"/>
    </row>
    <row r="292" spans="2:61" ht="18" customHeight="1" x14ac:dyDescent="0.25">
      <c r="B292" s="17"/>
      <c r="C292" s="17"/>
      <c r="D292" s="18"/>
      <c r="E292" s="18"/>
      <c r="F292" s="18"/>
      <c r="G292" s="18"/>
      <c r="H292" s="19"/>
      <c r="I292" s="20"/>
      <c r="J292" s="20"/>
      <c r="K292" s="20"/>
      <c r="L292" s="20"/>
      <c r="M292" s="20"/>
      <c r="N292" s="20"/>
      <c r="O292" s="20"/>
      <c r="P292" s="21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1"/>
      <c r="AB292" s="22"/>
      <c r="AC292" s="22"/>
      <c r="AD292" s="23"/>
      <c r="AE292" s="23"/>
      <c r="AG292" s="25"/>
      <c r="AH292" s="25"/>
      <c r="AI292" s="25"/>
      <c r="AJ292" s="25"/>
      <c r="AK292" s="26"/>
      <c r="AL292" s="27"/>
      <c r="AM292" s="27"/>
      <c r="AN292" s="27"/>
      <c r="BE292" s="24"/>
      <c r="BF292" s="30"/>
      <c r="BG292" s="31"/>
      <c r="BI292" s="32"/>
    </row>
    <row r="293" spans="2:61" ht="18" customHeight="1" x14ac:dyDescent="0.25">
      <c r="B293" s="17"/>
      <c r="C293" s="17"/>
      <c r="D293" s="18"/>
      <c r="E293" s="18"/>
      <c r="F293" s="18"/>
      <c r="G293" s="18"/>
      <c r="H293" s="19"/>
      <c r="I293" s="20"/>
      <c r="J293" s="20"/>
      <c r="K293" s="20"/>
      <c r="L293" s="20"/>
      <c r="M293" s="20"/>
      <c r="N293" s="20"/>
      <c r="O293" s="20"/>
      <c r="P293" s="21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1"/>
      <c r="AB293" s="22"/>
      <c r="AC293" s="22"/>
      <c r="AD293" s="23"/>
      <c r="AE293" s="23"/>
      <c r="AG293" s="25"/>
      <c r="AH293" s="25"/>
      <c r="AI293" s="25"/>
      <c r="AJ293" s="25"/>
      <c r="AK293" s="26"/>
      <c r="AL293" s="27"/>
      <c r="AM293" s="27"/>
      <c r="AN293" s="27"/>
      <c r="BE293" s="24"/>
      <c r="BF293" s="30"/>
      <c r="BG293" s="31"/>
      <c r="BI293" s="32"/>
    </row>
    <row r="294" spans="2:61" ht="18" customHeight="1" x14ac:dyDescent="0.25">
      <c r="B294" s="17"/>
      <c r="C294" s="17"/>
      <c r="D294" s="18"/>
      <c r="E294" s="18"/>
      <c r="F294" s="18"/>
      <c r="G294" s="18"/>
      <c r="H294" s="19"/>
      <c r="I294" s="20"/>
      <c r="J294" s="20"/>
      <c r="K294" s="20"/>
      <c r="L294" s="20"/>
      <c r="M294" s="20"/>
      <c r="N294" s="20"/>
      <c r="O294" s="20"/>
      <c r="P294" s="21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1"/>
      <c r="AB294" s="22"/>
      <c r="AC294" s="22"/>
      <c r="AD294" s="23"/>
      <c r="AE294" s="23"/>
      <c r="AG294" s="25"/>
      <c r="AH294" s="25"/>
      <c r="AI294" s="25"/>
      <c r="AJ294" s="25"/>
      <c r="AK294" s="26"/>
      <c r="AL294" s="27"/>
      <c r="AM294" s="27"/>
      <c r="AN294" s="27"/>
      <c r="BE294" s="24"/>
      <c r="BF294" s="30"/>
      <c r="BG294" s="31"/>
      <c r="BI294" s="32"/>
    </row>
    <row r="295" spans="2:61" ht="18" customHeight="1" x14ac:dyDescent="0.25">
      <c r="B295" s="17"/>
      <c r="C295" s="17"/>
      <c r="D295" s="18"/>
      <c r="E295" s="18"/>
      <c r="F295" s="18"/>
      <c r="G295" s="18"/>
      <c r="H295" s="19"/>
      <c r="I295" s="20"/>
      <c r="J295" s="20"/>
      <c r="K295" s="20"/>
      <c r="L295" s="20"/>
      <c r="M295" s="20"/>
      <c r="N295" s="20"/>
      <c r="O295" s="20"/>
      <c r="P295" s="21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1"/>
      <c r="AB295" s="22"/>
      <c r="AC295" s="22"/>
      <c r="AD295" s="23"/>
      <c r="AE295" s="23"/>
      <c r="AG295" s="25"/>
      <c r="AH295" s="25"/>
      <c r="AI295" s="25"/>
      <c r="AJ295" s="25"/>
      <c r="AK295" s="26"/>
      <c r="AL295" s="27"/>
      <c r="AM295" s="27"/>
      <c r="AN295" s="27"/>
      <c r="BE295" s="24"/>
      <c r="BF295" s="30"/>
      <c r="BG295" s="31"/>
      <c r="BI295" s="32"/>
    </row>
    <row r="296" spans="2:61" ht="18" customHeight="1" x14ac:dyDescent="0.25">
      <c r="D296" s="18"/>
      <c r="E296" s="18"/>
      <c r="F296" s="18"/>
      <c r="G296" s="18"/>
      <c r="H296" s="19"/>
      <c r="I296" s="20"/>
      <c r="J296" s="20"/>
      <c r="K296" s="20"/>
      <c r="L296" s="20"/>
      <c r="M296" s="20"/>
      <c r="N296" s="20"/>
      <c r="O296" s="20"/>
      <c r="P296" s="21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1"/>
      <c r="AB296" s="22"/>
      <c r="AC296" s="22"/>
      <c r="AD296" s="23"/>
      <c r="AE296" s="23"/>
      <c r="AG296" s="25"/>
      <c r="AH296" s="25"/>
      <c r="AI296" s="25"/>
      <c r="AJ296" s="25"/>
      <c r="AK296" s="26"/>
      <c r="AL296" s="27"/>
      <c r="AM296" s="27"/>
      <c r="AN296" s="27"/>
      <c r="BE296" s="24"/>
      <c r="BF296" s="30"/>
      <c r="BG296" s="31"/>
      <c r="BI296" s="32"/>
    </row>
    <row r="297" spans="2:61" ht="18" customHeight="1" x14ac:dyDescent="0.25">
      <c r="B297" s="17"/>
      <c r="C297" s="17"/>
      <c r="D297" s="18"/>
      <c r="E297" s="18"/>
      <c r="F297" s="18"/>
      <c r="G297" s="18"/>
      <c r="H297" s="19"/>
      <c r="I297" s="20"/>
      <c r="J297" s="20"/>
      <c r="K297" s="20"/>
      <c r="L297" s="20"/>
      <c r="M297" s="20"/>
      <c r="N297" s="20"/>
      <c r="O297" s="20"/>
      <c r="P297" s="21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1"/>
      <c r="AB297" s="22"/>
      <c r="AC297" s="22"/>
      <c r="AD297" s="23"/>
      <c r="AE297" s="23"/>
      <c r="AG297" s="25"/>
      <c r="AH297" s="25"/>
      <c r="AI297" s="25"/>
      <c r="AJ297" s="25"/>
      <c r="AK297" s="26"/>
      <c r="AL297" s="27"/>
      <c r="AM297" s="27"/>
      <c r="AN297" s="27"/>
      <c r="BE297" s="24"/>
      <c r="BF297" s="30"/>
      <c r="BG297" s="31"/>
      <c r="BI297" s="32"/>
    </row>
    <row r="298" spans="2:61" ht="18" customHeight="1" x14ac:dyDescent="0.25">
      <c r="B298" s="17"/>
      <c r="C298" s="17"/>
      <c r="D298" s="18"/>
      <c r="E298" s="18"/>
      <c r="F298" s="18"/>
      <c r="G298" s="18"/>
      <c r="H298" s="19"/>
      <c r="I298" s="20"/>
      <c r="J298" s="20"/>
      <c r="K298" s="20"/>
      <c r="L298" s="20"/>
      <c r="M298" s="20"/>
      <c r="N298" s="20"/>
      <c r="O298" s="20"/>
      <c r="P298" s="21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1"/>
      <c r="AB298" s="22"/>
      <c r="AC298" s="22"/>
      <c r="AD298" s="23"/>
      <c r="AE298" s="23"/>
      <c r="AG298" s="25"/>
      <c r="AH298" s="25"/>
      <c r="AI298" s="25"/>
      <c r="AJ298" s="25"/>
      <c r="AK298" s="26"/>
      <c r="AL298" s="27"/>
      <c r="AM298" s="27"/>
      <c r="AN298" s="27"/>
      <c r="BE298" s="24"/>
      <c r="BF298" s="30"/>
      <c r="BG298" s="31"/>
      <c r="BI298" s="32"/>
    </row>
    <row r="299" spans="2:61" ht="18" customHeight="1" x14ac:dyDescent="0.25">
      <c r="B299" s="17"/>
      <c r="C299" s="17"/>
      <c r="D299" s="18"/>
      <c r="E299" s="18"/>
      <c r="F299" s="18"/>
      <c r="G299" s="18"/>
      <c r="H299" s="19"/>
      <c r="I299" s="20"/>
      <c r="J299" s="20"/>
      <c r="K299" s="20"/>
      <c r="L299" s="20"/>
      <c r="M299" s="20"/>
      <c r="N299" s="20"/>
      <c r="O299" s="20"/>
      <c r="P299" s="21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1"/>
      <c r="AB299" s="22"/>
      <c r="AC299" s="22"/>
      <c r="AD299" s="23"/>
      <c r="AE299" s="23"/>
      <c r="AG299" s="25"/>
      <c r="AH299" s="25"/>
      <c r="AI299" s="25"/>
      <c r="AJ299" s="25"/>
      <c r="AK299" s="26"/>
      <c r="AL299" s="27"/>
      <c r="AM299" s="27"/>
      <c r="AN299" s="27"/>
      <c r="BE299" s="24"/>
      <c r="BF299" s="30"/>
      <c r="BG299" s="31"/>
      <c r="BI299" s="32"/>
    </row>
    <row r="300" spans="2:61" ht="18" customHeight="1" x14ac:dyDescent="0.25">
      <c r="B300" s="17"/>
      <c r="C300" s="17"/>
      <c r="D300" s="18"/>
      <c r="E300" s="18"/>
      <c r="F300" s="18"/>
      <c r="G300" s="18"/>
      <c r="H300" s="19"/>
      <c r="I300" s="20"/>
      <c r="J300" s="20"/>
      <c r="K300" s="20"/>
      <c r="L300" s="20"/>
      <c r="M300" s="20"/>
      <c r="N300" s="20"/>
      <c r="O300" s="20"/>
      <c r="P300" s="21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1"/>
      <c r="AB300" s="22"/>
      <c r="AC300" s="22"/>
      <c r="AD300" s="23"/>
      <c r="AE300" s="23"/>
      <c r="AG300" s="25"/>
      <c r="AH300" s="25"/>
      <c r="AI300" s="25"/>
      <c r="AJ300" s="25"/>
      <c r="AK300" s="26"/>
      <c r="AL300" s="27"/>
      <c r="AM300" s="27"/>
      <c r="AN300" s="27"/>
      <c r="BE300" s="24"/>
      <c r="BF300" s="30"/>
      <c r="BG300" s="31"/>
      <c r="BI300" s="32"/>
    </row>
    <row r="301" spans="2:61" ht="18" customHeight="1" x14ac:dyDescent="0.25">
      <c r="D301" s="18"/>
      <c r="E301" s="18"/>
      <c r="F301" s="18"/>
      <c r="G301" s="18"/>
      <c r="H301" s="19"/>
      <c r="I301" s="20"/>
      <c r="J301" s="20"/>
      <c r="K301" s="20"/>
      <c r="L301" s="20"/>
      <c r="M301" s="20"/>
      <c r="N301" s="20"/>
      <c r="O301" s="20"/>
      <c r="P301" s="21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1"/>
      <c r="AB301" s="22"/>
      <c r="AC301" s="22"/>
      <c r="AD301" s="23"/>
      <c r="AE301" s="23"/>
      <c r="AG301" s="25"/>
      <c r="AH301" s="25"/>
      <c r="AI301" s="25"/>
      <c r="AJ301" s="25"/>
      <c r="AK301" s="26"/>
      <c r="AL301" s="27"/>
      <c r="AM301" s="27"/>
      <c r="AN301" s="27"/>
      <c r="BE301" s="24"/>
      <c r="BF301" s="30"/>
      <c r="BG301" s="31"/>
      <c r="BI301" s="32"/>
    </row>
    <row r="302" spans="2:61" ht="18" customHeight="1" x14ac:dyDescent="0.25">
      <c r="B302" s="17"/>
      <c r="C302" s="17"/>
      <c r="D302" s="18"/>
      <c r="E302" s="18"/>
      <c r="F302" s="18"/>
      <c r="G302" s="18"/>
      <c r="H302" s="19"/>
      <c r="I302" s="20"/>
      <c r="J302" s="20"/>
      <c r="K302" s="20"/>
      <c r="L302" s="20"/>
      <c r="M302" s="20"/>
      <c r="N302" s="20"/>
      <c r="O302" s="20"/>
      <c r="P302" s="21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1"/>
      <c r="AB302" s="22"/>
      <c r="AC302" s="22"/>
      <c r="AD302" s="23"/>
      <c r="AE302" s="23"/>
      <c r="AG302" s="25"/>
      <c r="AH302" s="25"/>
      <c r="AI302" s="25"/>
      <c r="AJ302" s="25"/>
      <c r="AK302" s="26"/>
      <c r="AL302" s="27"/>
      <c r="AM302" s="27"/>
      <c r="AN302" s="27"/>
      <c r="BE302" s="24"/>
      <c r="BF302" s="30"/>
      <c r="BG302" s="31"/>
      <c r="BI302" s="32"/>
    </row>
    <row r="303" spans="2:61" ht="18" customHeight="1" x14ac:dyDescent="0.25">
      <c r="B303" s="17"/>
      <c r="C303" s="17"/>
      <c r="D303" s="18"/>
      <c r="E303" s="18"/>
      <c r="F303" s="18"/>
      <c r="G303" s="18"/>
      <c r="H303" s="19"/>
      <c r="I303" s="20"/>
      <c r="J303" s="20"/>
      <c r="K303" s="20"/>
      <c r="L303" s="20"/>
      <c r="M303" s="20"/>
      <c r="N303" s="20"/>
      <c r="O303" s="20"/>
      <c r="P303" s="21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1"/>
      <c r="AB303" s="22"/>
      <c r="AC303" s="22"/>
      <c r="AD303" s="23"/>
      <c r="AE303" s="23"/>
      <c r="AG303" s="25"/>
      <c r="AH303" s="25"/>
      <c r="AI303" s="25"/>
      <c r="AJ303" s="25"/>
      <c r="AK303" s="26"/>
      <c r="AL303" s="27"/>
      <c r="AM303" s="27"/>
      <c r="AN303" s="27"/>
      <c r="BE303" s="24"/>
      <c r="BF303" s="30"/>
      <c r="BG303" s="31"/>
      <c r="BI303" s="32"/>
    </row>
    <row r="304" spans="2:61" ht="18" customHeight="1" x14ac:dyDescent="0.25">
      <c r="B304" s="17"/>
      <c r="C304" s="17"/>
      <c r="D304" s="18"/>
      <c r="E304" s="18"/>
      <c r="F304" s="18"/>
      <c r="G304" s="18"/>
      <c r="H304" s="19"/>
      <c r="I304" s="20"/>
      <c r="J304" s="20"/>
      <c r="K304" s="20"/>
      <c r="L304" s="20"/>
      <c r="M304" s="20"/>
      <c r="N304" s="20"/>
      <c r="O304" s="20"/>
      <c r="P304" s="21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1"/>
      <c r="AB304" s="22"/>
      <c r="AC304" s="22"/>
      <c r="AD304" s="23"/>
      <c r="AE304" s="23"/>
      <c r="AG304" s="25"/>
      <c r="AH304" s="25"/>
      <c r="AI304" s="25"/>
      <c r="AJ304" s="25"/>
      <c r="AK304" s="26"/>
      <c r="AL304" s="27"/>
      <c r="AM304" s="27"/>
      <c r="AN304" s="27"/>
      <c r="BE304" s="24"/>
      <c r="BF304" s="30"/>
      <c r="BG304" s="31"/>
      <c r="BI304" s="32"/>
    </row>
    <row r="305" spans="2:61" ht="18" customHeight="1" x14ac:dyDescent="0.25">
      <c r="B305" s="17"/>
      <c r="C305" s="17"/>
      <c r="D305" s="18"/>
      <c r="E305" s="18"/>
      <c r="F305" s="18"/>
      <c r="G305" s="18"/>
      <c r="H305" s="19"/>
      <c r="I305" s="20"/>
      <c r="J305" s="20"/>
      <c r="K305" s="20"/>
      <c r="L305" s="20"/>
      <c r="M305" s="20"/>
      <c r="N305" s="20"/>
      <c r="O305" s="20"/>
      <c r="P305" s="21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1"/>
      <c r="AB305" s="22"/>
      <c r="AC305" s="22"/>
      <c r="AD305" s="23"/>
      <c r="AE305" s="23"/>
      <c r="AG305" s="25"/>
      <c r="AH305" s="25"/>
      <c r="AI305" s="25"/>
      <c r="AJ305" s="25"/>
      <c r="AK305" s="26"/>
      <c r="AL305" s="27"/>
      <c r="AM305" s="27"/>
      <c r="AN305" s="27"/>
      <c r="BE305" s="24"/>
      <c r="BF305" s="30"/>
      <c r="BG305" s="31"/>
      <c r="BI305" s="32"/>
    </row>
    <row r="306" spans="2:61" ht="18" customHeight="1" x14ac:dyDescent="0.25">
      <c r="B306" s="17"/>
      <c r="C306" s="17"/>
      <c r="D306" s="18"/>
      <c r="E306" s="18"/>
      <c r="F306" s="18"/>
      <c r="G306" s="18"/>
      <c r="H306" s="19"/>
      <c r="I306" s="20"/>
      <c r="J306" s="20"/>
      <c r="K306" s="20"/>
      <c r="L306" s="20"/>
      <c r="M306" s="20"/>
      <c r="N306" s="20"/>
      <c r="O306" s="20"/>
      <c r="P306" s="21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1"/>
      <c r="AB306" s="22"/>
      <c r="AC306" s="22"/>
      <c r="AD306" s="23"/>
      <c r="AE306" s="23"/>
      <c r="AG306" s="25"/>
      <c r="AH306" s="25"/>
      <c r="AI306" s="25"/>
      <c r="AJ306" s="25"/>
      <c r="AK306" s="26"/>
      <c r="AL306" s="27"/>
      <c r="AM306" s="27"/>
      <c r="AN306" s="27"/>
      <c r="BE306" s="24"/>
      <c r="BF306" s="30"/>
      <c r="BG306" s="31"/>
      <c r="BI306" s="32"/>
    </row>
    <row r="307" spans="2:61" ht="18" customHeight="1" x14ac:dyDescent="0.25">
      <c r="B307" s="17"/>
      <c r="C307" s="17"/>
      <c r="D307" s="18"/>
      <c r="E307" s="18"/>
      <c r="F307" s="18"/>
      <c r="G307" s="18"/>
      <c r="H307" s="19"/>
      <c r="I307" s="20"/>
      <c r="J307" s="20"/>
      <c r="K307" s="20"/>
      <c r="L307" s="20"/>
      <c r="M307" s="20"/>
      <c r="N307" s="20"/>
      <c r="O307" s="20"/>
      <c r="P307" s="21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1"/>
      <c r="AB307" s="22"/>
      <c r="AC307" s="22"/>
      <c r="AD307" s="23"/>
      <c r="AE307" s="23"/>
      <c r="AG307" s="25"/>
      <c r="AH307" s="25"/>
      <c r="AI307" s="25"/>
      <c r="AJ307" s="25"/>
      <c r="AK307" s="26"/>
      <c r="AL307" s="27"/>
      <c r="AM307" s="27"/>
      <c r="AN307" s="27"/>
      <c r="BE307" s="24"/>
      <c r="BF307" s="30"/>
      <c r="BG307" s="31"/>
      <c r="BI307" s="32"/>
    </row>
    <row r="308" spans="2:61" ht="18" customHeight="1" x14ac:dyDescent="0.25">
      <c r="B308" s="17"/>
      <c r="C308" s="17"/>
      <c r="D308" s="18"/>
      <c r="E308" s="18"/>
      <c r="F308" s="18"/>
      <c r="G308" s="18"/>
      <c r="H308" s="19"/>
      <c r="I308" s="20"/>
      <c r="J308" s="20"/>
      <c r="K308" s="20"/>
      <c r="L308" s="20"/>
      <c r="M308" s="20"/>
      <c r="N308" s="20"/>
      <c r="O308" s="20"/>
      <c r="P308" s="21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1"/>
      <c r="AB308" s="22"/>
      <c r="AC308" s="22"/>
      <c r="AD308" s="23"/>
      <c r="AE308" s="23"/>
      <c r="AG308" s="25"/>
      <c r="AH308" s="25"/>
      <c r="AI308" s="25"/>
      <c r="AJ308" s="25"/>
      <c r="AK308" s="26"/>
      <c r="AL308" s="27"/>
      <c r="AM308" s="27"/>
      <c r="AN308" s="27"/>
      <c r="BE308" s="24"/>
      <c r="BF308" s="30"/>
      <c r="BG308" s="31"/>
      <c r="BI308" s="32"/>
    </row>
    <row r="309" spans="2:61" ht="18" customHeight="1" x14ac:dyDescent="0.25">
      <c r="D309" s="18"/>
      <c r="E309" s="18"/>
      <c r="F309" s="18"/>
      <c r="G309" s="18"/>
      <c r="H309" s="19"/>
      <c r="I309" s="20"/>
      <c r="J309" s="20"/>
      <c r="K309" s="20"/>
      <c r="L309" s="20"/>
      <c r="M309" s="20"/>
      <c r="N309" s="20"/>
      <c r="O309" s="20"/>
      <c r="P309" s="21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1"/>
      <c r="AB309" s="22"/>
      <c r="AC309" s="22"/>
      <c r="AD309" s="23"/>
      <c r="AE309" s="23"/>
      <c r="AG309" s="25"/>
      <c r="AH309" s="25"/>
      <c r="AI309" s="25"/>
      <c r="AJ309" s="25"/>
      <c r="AK309" s="26"/>
      <c r="AL309" s="27"/>
      <c r="AM309" s="27"/>
      <c r="AN309" s="27"/>
      <c r="BE309" s="24"/>
      <c r="BF309" s="30"/>
      <c r="BG309" s="31"/>
      <c r="BI309" s="32"/>
    </row>
    <row r="310" spans="2:61" ht="18" customHeight="1" x14ac:dyDescent="0.25">
      <c r="B310" s="17"/>
      <c r="C310" s="17"/>
      <c r="D310" s="18"/>
      <c r="E310" s="18"/>
      <c r="F310" s="18"/>
      <c r="G310" s="18"/>
      <c r="H310" s="19"/>
      <c r="I310" s="20"/>
      <c r="J310" s="20"/>
      <c r="K310" s="20"/>
      <c r="L310" s="20"/>
      <c r="M310" s="20"/>
      <c r="N310" s="20"/>
      <c r="O310" s="20"/>
      <c r="P310" s="21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1"/>
      <c r="AB310" s="22"/>
      <c r="AC310" s="22"/>
      <c r="AD310" s="23"/>
      <c r="AE310" s="23"/>
      <c r="AG310" s="25"/>
      <c r="AH310" s="25"/>
      <c r="AI310" s="25"/>
      <c r="AJ310" s="25"/>
      <c r="AK310" s="26"/>
      <c r="AL310" s="27"/>
      <c r="AM310" s="27"/>
      <c r="AN310" s="27"/>
      <c r="BE310" s="24"/>
      <c r="BF310" s="30"/>
      <c r="BG310" s="31"/>
      <c r="BI310" s="32"/>
    </row>
    <row r="311" spans="2:61" ht="18" customHeight="1" x14ac:dyDescent="0.25">
      <c r="B311" s="17"/>
      <c r="C311" s="17"/>
      <c r="D311" s="18"/>
      <c r="E311" s="18"/>
      <c r="F311" s="18"/>
      <c r="G311" s="18"/>
      <c r="H311" s="19"/>
      <c r="I311" s="20"/>
      <c r="J311" s="20"/>
      <c r="K311" s="20"/>
      <c r="L311" s="20"/>
      <c r="M311" s="20"/>
      <c r="N311" s="20"/>
      <c r="O311" s="20"/>
      <c r="P311" s="21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1"/>
      <c r="AB311" s="22"/>
      <c r="AC311" s="22"/>
      <c r="AD311" s="23"/>
      <c r="AE311" s="23"/>
      <c r="AG311" s="25"/>
      <c r="AH311" s="25"/>
      <c r="AI311" s="25"/>
      <c r="AJ311" s="25"/>
      <c r="AK311" s="26"/>
      <c r="AL311" s="27"/>
      <c r="AM311" s="27"/>
      <c r="AN311" s="27"/>
      <c r="BE311" s="24"/>
      <c r="BF311" s="30"/>
      <c r="BG311" s="31"/>
      <c r="BI311" s="32"/>
    </row>
    <row r="312" spans="2:61" ht="18" customHeight="1" x14ac:dyDescent="0.25">
      <c r="B312" s="17"/>
      <c r="C312" s="17"/>
      <c r="D312" s="18"/>
      <c r="E312" s="18"/>
      <c r="F312" s="18"/>
      <c r="G312" s="18"/>
      <c r="H312" s="19"/>
      <c r="I312" s="20"/>
      <c r="J312" s="20"/>
      <c r="K312" s="20"/>
      <c r="L312" s="20"/>
      <c r="M312" s="20"/>
      <c r="N312" s="20"/>
      <c r="O312" s="20"/>
      <c r="P312" s="21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1"/>
      <c r="AB312" s="22"/>
      <c r="AC312" s="22"/>
      <c r="AD312" s="23"/>
      <c r="AE312" s="23"/>
      <c r="AG312" s="25"/>
      <c r="AH312" s="25"/>
      <c r="AI312" s="25"/>
      <c r="AJ312" s="25"/>
      <c r="AK312" s="26"/>
      <c r="AL312" s="27"/>
      <c r="AM312" s="27"/>
      <c r="AN312" s="27"/>
      <c r="BE312" s="24"/>
      <c r="BF312" s="30"/>
      <c r="BG312" s="31"/>
      <c r="BI312" s="32"/>
    </row>
    <row r="313" spans="2:61" ht="18" customHeight="1" x14ac:dyDescent="0.25">
      <c r="B313" s="17"/>
      <c r="C313" s="17"/>
      <c r="D313" s="18"/>
      <c r="E313" s="18"/>
      <c r="F313" s="18"/>
      <c r="G313" s="18"/>
      <c r="H313" s="19"/>
      <c r="I313" s="20"/>
      <c r="J313" s="20"/>
      <c r="K313" s="20"/>
      <c r="L313" s="20"/>
      <c r="M313" s="20"/>
      <c r="N313" s="20"/>
      <c r="O313" s="20"/>
      <c r="P313" s="21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1"/>
      <c r="AB313" s="22"/>
      <c r="AC313" s="22"/>
      <c r="AD313" s="23"/>
      <c r="AE313" s="23"/>
      <c r="AG313" s="25"/>
      <c r="AH313" s="25"/>
      <c r="AI313" s="25"/>
      <c r="AJ313" s="25"/>
      <c r="AK313" s="26"/>
      <c r="AL313" s="27"/>
      <c r="AM313" s="27"/>
      <c r="AN313" s="27"/>
      <c r="BE313" s="24"/>
      <c r="BF313" s="30"/>
      <c r="BG313" s="31"/>
      <c r="BI313" s="32"/>
    </row>
    <row r="314" spans="2:61" ht="18" customHeight="1" x14ac:dyDescent="0.25">
      <c r="B314" s="17"/>
      <c r="C314" s="17"/>
      <c r="D314" s="18"/>
      <c r="E314" s="18"/>
      <c r="F314" s="18"/>
      <c r="G314" s="18"/>
      <c r="H314" s="19"/>
      <c r="I314" s="20"/>
      <c r="J314" s="20"/>
      <c r="K314" s="20"/>
      <c r="L314" s="20"/>
      <c r="M314" s="20"/>
      <c r="N314" s="20"/>
      <c r="O314" s="20"/>
      <c r="P314" s="21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1"/>
      <c r="AB314" s="22"/>
      <c r="AC314" s="22"/>
      <c r="AD314" s="23"/>
      <c r="AE314" s="23"/>
      <c r="AG314" s="25"/>
      <c r="AH314" s="25"/>
      <c r="AI314" s="25"/>
      <c r="AJ314" s="25"/>
      <c r="AK314" s="26"/>
      <c r="AL314" s="27"/>
      <c r="AM314" s="27"/>
      <c r="AN314" s="27"/>
      <c r="BE314" s="24"/>
      <c r="BF314" s="30"/>
      <c r="BG314" s="31"/>
      <c r="BI314" s="32"/>
    </row>
    <row r="315" spans="2:61" ht="18" customHeight="1" x14ac:dyDescent="0.25">
      <c r="B315" s="17"/>
      <c r="C315" s="17"/>
      <c r="D315" s="18"/>
      <c r="E315" s="18"/>
      <c r="F315" s="18"/>
      <c r="G315" s="18"/>
      <c r="H315" s="19"/>
      <c r="I315" s="20"/>
      <c r="J315" s="20"/>
      <c r="K315" s="20"/>
      <c r="L315" s="20"/>
      <c r="M315" s="20"/>
      <c r="N315" s="20"/>
      <c r="O315" s="20"/>
      <c r="P315" s="21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1"/>
      <c r="AB315" s="22"/>
      <c r="AC315" s="22"/>
      <c r="AD315" s="23"/>
      <c r="AE315" s="23"/>
      <c r="AG315" s="25"/>
      <c r="AH315" s="25"/>
      <c r="AI315" s="25"/>
      <c r="AJ315" s="25"/>
      <c r="AK315" s="26"/>
      <c r="AL315" s="27"/>
      <c r="AM315" s="27"/>
      <c r="AN315" s="27"/>
      <c r="BE315" s="24"/>
      <c r="BF315" s="30"/>
      <c r="BG315" s="31"/>
      <c r="BI315" s="32"/>
    </row>
    <row r="316" spans="2:61" ht="18" customHeight="1" x14ac:dyDescent="0.25">
      <c r="B316" s="17"/>
      <c r="C316" s="17"/>
      <c r="D316" s="18"/>
      <c r="E316" s="18"/>
      <c r="F316" s="18"/>
      <c r="G316" s="18"/>
      <c r="H316" s="19"/>
      <c r="I316" s="20"/>
      <c r="J316" s="20"/>
      <c r="K316" s="20"/>
      <c r="L316" s="20"/>
      <c r="M316" s="20"/>
      <c r="N316" s="20"/>
      <c r="O316" s="20"/>
      <c r="P316" s="21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1"/>
      <c r="AB316" s="22"/>
      <c r="AC316" s="22"/>
      <c r="AD316" s="23"/>
      <c r="AE316" s="23"/>
      <c r="AG316" s="25"/>
      <c r="AH316" s="25"/>
      <c r="AI316" s="25"/>
      <c r="AJ316" s="25"/>
      <c r="AK316" s="26"/>
      <c r="AL316" s="27"/>
      <c r="AM316" s="27"/>
      <c r="AN316" s="27"/>
      <c r="BE316" s="24"/>
      <c r="BF316" s="30"/>
      <c r="BG316" s="31"/>
      <c r="BI316" s="32"/>
    </row>
    <row r="317" spans="2:61" ht="18" customHeight="1" x14ac:dyDescent="0.25">
      <c r="B317" s="17"/>
      <c r="C317" s="17"/>
      <c r="D317" s="18"/>
      <c r="E317" s="18"/>
      <c r="F317" s="18"/>
      <c r="G317" s="18"/>
      <c r="H317" s="19"/>
      <c r="I317" s="20"/>
      <c r="J317" s="20"/>
      <c r="K317" s="20"/>
      <c r="L317" s="20"/>
      <c r="M317" s="20"/>
      <c r="N317" s="20"/>
      <c r="O317" s="20"/>
      <c r="P317" s="21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1"/>
      <c r="AB317" s="22"/>
      <c r="AC317" s="22"/>
      <c r="AD317" s="23"/>
      <c r="AE317" s="23"/>
      <c r="AG317" s="25"/>
      <c r="AH317" s="25"/>
      <c r="AI317" s="25"/>
      <c r="AJ317" s="25"/>
      <c r="AK317" s="26"/>
      <c r="AL317" s="27"/>
      <c r="AM317" s="27"/>
      <c r="AN317" s="27"/>
      <c r="BE317" s="24"/>
      <c r="BF317" s="30"/>
      <c r="BG317" s="31"/>
      <c r="BI317" s="32"/>
    </row>
    <row r="318" spans="2:61" ht="18" customHeight="1" x14ac:dyDescent="0.25">
      <c r="B318" s="17"/>
      <c r="C318" s="17"/>
      <c r="D318" s="18"/>
      <c r="E318" s="18"/>
      <c r="F318" s="18"/>
      <c r="G318" s="18"/>
      <c r="H318" s="19"/>
      <c r="I318" s="20"/>
      <c r="J318" s="20"/>
      <c r="K318" s="20"/>
      <c r="L318" s="20"/>
      <c r="M318" s="20"/>
      <c r="N318" s="20"/>
      <c r="O318" s="20"/>
      <c r="P318" s="21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1"/>
      <c r="AB318" s="22"/>
      <c r="AC318" s="22"/>
      <c r="AD318" s="23"/>
      <c r="AE318" s="23"/>
      <c r="AG318" s="25"/>
      <c r="AH318" s="25"/>
      <c r="AI318" s="25"/>
      <c r="AJ318" s="25"/>
      <c r="AK318" s="26"/>
      <c r="AL318" s="27"/>
      <c r="AM318" s="27"/>
      <c r="AN318" s="27"/>
      <c r="BE318" s="24"/>
      <c r="BF318" s="30"/>
      <c r="BG318" s="31"/>
      <c r="BI318" s="32"/>
    </row>
    <row r="319" spans="2:61" ht="18" customHeight="1" x14ac:dyDescent="0.25">
      <c r="B319" s="17"/>
      <c r="C319" s="17"/>
      <c r="D319" s="18"/>
      <c r="E319" s="18"/>
      <c r="F319" s="18"/>
      <c r="G319" s="18"/>
      <c r="H319" s="19"/>
      <c r="I319" s="20"/>
      <c r="J319" s="20"/>
      <c r="K319" s="20"/>
      <c r="L319" s="20"/>
      <c r="M319" s="20"/>
      <c r="N319" s="20"/>
      <c r="O319" s="20"/>
      <c r="P319" s="21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1"/>
      <c r="AB319" s="22"/>
      <c r="AC319" s="22"/>
      <c r="AD319" s="23"/>
      <c r="AE319" s="23"/>
      <c r="AG319" s="25"/>
      <c r="AH319" s="25"/>
      <c r="AI319" s="25"/>
      <c r="AJ319" s="25"/>
      <c r="AK319" s="26"/>
      <c r="AL319" s="27"/>
      <c r="AM319" s="27"/>
      <c r="AN319" s="27"/>
      <c r="BE319" s="24"/>
      <c r="BF319" s="30"/>
      <c r="BG319" s="31"/>
      <c r="BI319" s="32"/>
    </row>
    <row r="320" spans="2:61" ht="18" customHeight="1" x14ac:dyDescent="0.25">
      <c r="B320" s="17"/>
      <c r="C320" s="17"/>
      <c r="D320" s="18"/>
      <c r="E320" s="18"/>
      <c r="F320" s="18"/>
      <c r="G320" s="18"/>
      <c r="H320" s="19"/>
      <c r="I320" s="20"/>
      <c r="J320" s="20"/>
      <c r="K320" s="20"/>
      <c r="L320" s="20"/>
      <c r="M320" s="20"/>
      <c r="N320" s="20"/>
      <c r="O320" s="20"/>
      <c r="P320" s="21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1"/>
      <c r="AB320" s="22"/>
      <c r="AC320" s="22"/>
      <c r="AD320" s="23"/>
      <c r="AE320" s="23"/>
      <c r="AG320" s="25"/>
      <c r="AH320" s="25"/>
      <c r="AI320" s="25"/>
      <c r="AJ320" s="25"/>
      <c r="AK320" s="26"/>
      <c r="AL320" s="27"/>
      <c r="AM320" s="27"/>
      <c r="AN320" s="27"/>
      <c r="BE320" s="24"/>
      <c r="BF320" s="30"/>
      <c r="BG320" s="31"/>
      <c r="BI320" s="32"/>
    </row>
    <row r="321" spans="2:61" ht="18" customHeight="1" x14ac:dyDescent="0.25">
      <c r="B321" s="17"/>
      <c r="C321" s="17"/>
      <c r="D321" s="18"/>
      <c r="E321" s="18"/>
      <c r="F321" s="18"/>
      <c r="G321" s="18"/>
      <c r="H321" s="19"/>
      <c r="I321" s="20"/>
      <c r="J321" s="20"/>
      <c r="K321" s="20"/>
      <c r="L321" s="20"/>
      <c r="M321" s="20"/>
      <c r="N321" s="20"/>
      <c r="O321" s="20"/>
      <c r="P321" s="21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1"/>
      <c r="AB321" s="22"/>
      <c r="AC321" s="22"/>
      <c r="AD321" s="23"/>
      <c r="AE321" s="23"/>
      <c r="AG321" s="25"/>
      <c r="AH321" s="25"/>
      <c r="AI321" s="25"/>
      <c r="AJ321" s="25"/>
      <c r="AK321" s="26"/>
      <c r="AL321" s="27"/>
      <c r="AM321" s="27"/>
      <c r="AN321" s="27"/>
      <c r="BE321" s="24"/>
      <c r="BF321" s="30"/>
      <c r="BG321" s="31"/>
      <c r="BI321" s="32"/>
    </row>
    <row r="322" spans="2:61" ht="18" customHeight="1" x14ac:dyDescent="0.25">
      <c r="B322" s="17"/>
      <c r="C322" s="17"/>
      <c r="D322" s="18"/>
      <c r="E322" s="18"/>
      <c r="F322" s="18"/>
      <c r="G322" s="18"/>
      <c r="H322" s="19"/>
      <c r="I322" s="20"/>
      <c r="J322" s="20"/>
      <c r="K322" s="20"/>
      <c r="L322" s="20"/>
      <c r="M322" s="20"/>
      <c r="N322" s="20"/>
      <c r="O322" s="20"/>
      <c r="P322" s="21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1"/>
      <c r="AB322" s="22"/>
      <c r="AC322" s="22"/>
      <c r="AD322" s="23"/>
      <c r="AE322" s="23"/>
      <c r="AG322" s="25"/>
      <c r="AH322" s="25"/>
      <c r="AI322" s="25"/>
      <c r="AJ322" s="25"/>
      <c r="AK322" s="26"/>
      <c r="AL322" s="27"/>
      <c r="AM322" s="27"/>
      <c r="AN322" s="27"/>
      <c r="BE322" s="24"/>
      <c r="BF322" s="30"/>
      <c r="BG322" s="31"/>
      <c r="BI322" s="32"/>
    </row>
    <row r="323" spans="2:61" ht="18" customHeight="1" x14ac:dyDescent="0.25">
      <c r="D323" s="18"/>
      <c r="E323" s="18"/>
      <c r="F323" s="18"/>
      <c r="G323" s="18"/>
      <c r="H323" s="19"/>
      <c r="I323" s="20"/>
      <c r="J323" s="20"/>
      <c r="K323" s="20"/>
      <c r="L323" s="20"/>
      <c r="M323" s="20"/>
      <c r="N323" s="20"/>
      <c r="O323" s="20"/>
      <c r="P323" s="21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1"/>
      <c r="AB323" s="22"/>
      <c r="AC323" s="22"/>
      <c r="AD323" s="23"/>
      <c r="AE323" s="23"/>
      <c r="AG323" s="25"/>
      <c r="AH323" s="25"/>
      <c r="AI323" s="25"/>
      <c r="AJ323" s="25"/>
      <c r="AK323" s="26"/>
      <c r="AL323" s="27"/>
      <c r="AM323" s="27"/>
      <c r="AN323" s="27"/>
      <c r="BE323" s="24"/>
      <c r="BF323" s="30"/>
      <c r="BG323" s="31"/>
      <c r="BI323" s="32"/>
    </row>
    <row r="324" spans="2:61" ht="18" customHeight="1" x14ac:dyDescent="0.25">
      <c r="B324" s="17"/>
      <c r="C324" s="17"/>
      <c r="D324" s="18"/>
      <c r="E324" s="18"/>
      <c r="F324" s="18"/>
      <c r="G324" s="18"/>
      <c r="H324" s="19"/>
      <c r="I324" s="20"/>
      <c r="J324" s="20"/>
      <c r="K324" s="20"/>
      <c r="L324" s="20"/>
      <c r="M324" s="20"/>
      <c r="N324" s="20"/>
      <c r="O324" s="20"/>
      <c r="P324" s="21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1"/>
      <c r="AB324" s="22"/>
      <c r="AC324" s="22"/>
      <c r="AD324" s="23"/>
      <c r="AE324" s="23"/>
      <c r="AG324" s="25"/>
      <c r="AH324" s="25"/>
      <c r="AI324" s="25"/>
      <c r="AJ324" s="25"/>
      <c r="AK324" s="26"/>
      <c r="AL324" s="27"/>
      <c r="AM324" s="27"/>
      <c r="AN324" s="27"/>
      <c r="BE324" s="24"/>
      <c r="BF324" s="30"/>
      <c r="BG324" s="31"/>
      <c r="BI324" s="32"/>
    </row>
    <row r="325" spans="2:61" ht="18" customHeight="1" x14ac:dyDescent="0.25">
      <c r="B325" s="17"/>
      <c r="C325" s="17"/>
      <c r="D325" s="18"/>
      <c r="E325" s="18"/>
      <c r="F325" s="18"/>
      <c r="G325" s="18"/>
      <c r="H325" s="19"/>
      <c r="I325" s="20"/>
      <c r="J325" s="20"/>
      <c r="K325" s="20"/>
      <c r="L325" s="20"/>
      <c r="M325" s="20"/>
      <c r="N325" s="20"/>
      <c r="O325" s="20"/>
      <c r="P325" s="21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1"/>
      <c r="AB325" s="22"/>
      <c r="AC325" s="22"/>
      <c r="AD325" s="23"/>
      <c r="AE325" s="23"/>
      <c r="AG325" s="25"/>
      <c r="AH325" s="25"/>
      <c r="AI325" s="25"/>
      <c r="AJ325" s="25"/>
      <c r="AK325" s="26"/>
      <c r="AL325" s="27"/>
      <c r="AM325" s="27"/>
      <c r="AN325" s="27"/>
      <c r="BE325" s="24"/>
      <c r="BF325" s="30"/>
      <c r="BG325" s="31"/>
      <c r="BI325" s="32"/>
    </row>
    <row r="326" spans="2:61" ht="18" customHeight="1" x14ac:dyDescent="0.25">
      <c r="B326" s="17"/>
      <c r="C326" s="17"/>
      <c r="D326" s="18"/>
      <c r="E326" s="18"/>
      <c r="F326" s="18"/>
      <c r="G326" s="18"/>
      <c r="H326" s="19"/>
      <c r="I326" s="20"/>
      <c r="J326" s="20"/>
      <c r="K326" s="20"/>
      <c r="L326" s="20"/>
      <c r="M326" s="20"/>
      <c r="N326" s="20"/>
      <c r="O326" s="20"/>
      <c r="P326" s="21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1"/>
      <c r="AB326" s="22"/>
      <c r="AC326" s="22"/>
      <c r="AD326" s="23"/>
      <c r="AE326" s="23"/>
      <c r="AG326" s="25"/>
      <c r="AH326" s="25"/>
      <c r="AI326" s="25"/>
      <c r="AJ326" s="25"/>
      <c r="AK326" s="26"/>
      <c r="AL326" s="27"/>
      <c r="AM326" s="27"/>
      <c r="AN326" s="27"/>
      <c r="BE326" s="24"/>
      <c r="BF326" s="30"/>
      <c r="BG326" s="31"/>
      <c r="BI326" s="32"/>
    </row>
    <row r="327" spans="2:61" ht="18" customHeight="1" x14ac:dyDescent="0.25">
      <c r="B327" s="17"/>
      <c r="C327" s="17"/>
      <c r="D327" s="18"/>
      <c r="E327" s="18"/>
      <c r="F327" s="18"/>
      <c r="G327" s="18"/>
      <c r="H327" s="19"/>
      <c r="I327" s="20"/>
      <c r="J327" s="20"/>
      <c r="K327" s="20"/>
      <c r="L327" s="20"/>
      <c r="M327" s="20"/>
      <c r="N327" s="20"/>
      <c r="O327" s="20"/>
      <c r="P327" s="21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1"/>
      <c r="AB327" s="22"/>
      <c r="AC327" s="22"/>
      <c r="AD327" s="23"/>
      <c r="AE327" s="23"/>
      <c r="AG327" s="25"/>
      <c r="AH327" s="25"/>
      <c r="AI327" s="25"/>
      <c r="AJ327" s="25"/>
      <c r="AK327" s="26"/>
      <c r="AL327" s="27"/>
      <c r="AM327" s="27"/>
      <c r="AN327" s="27"/>
      <c r="BE327" s="24"/>
      <c r="BF327" s="30"/>
      <c r="BG327" s="31"/>
      <c r="BI327" s="32"/>
    </row>
    <row r="328" spans="2:61" ht="18" customHeight="1" x14ac:dyDescent="0.25">
      <c r="B328" s="17"/>
      <c r="C328" s="17"/>
      <c r="D328" s="18"/>
      <c r="E328" s="18"/>
      <c r="F328" s="18"/>
      <c r="G328" s="18"/>
      <c r="H328" s="19"/>
      <c r="I328" s="20"/>
      <c r="J328" s="20"/>
      <c r="K328" s="20"/>
      <c r="L328" s="20"/>
      <c r="M328" s="20"/>
      <c r="N328" s="20"/>
      <c r="O328" s="20"/>
      <c r="P328" s="21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1"/>
      <c r="AB328" s="22"/>
      <c r="AC328" s="22"/>
      <c r="AD328" s="23"/>
      <c r="AE328" s="23"/>
      <c r="AG328" s="25"/>
      <c r="AH328" s="25"/>
      <c r="AI328" s="25"/>
      <c r="AJ328" s="25"/>
      <c r="AK328" s="26"/>
      <c r="AL328" s="27"/>
      <c r="AM328" s="27"/>
      <c r="AN328" s="27"/>
      <c r="BE328" s="24"/>
      <c r="BF328" s="30"/>
      <c r="BG328" s="31"/>
      <c r="BI328" s="32"/>
    </row>
    <row r="329" spans="2:61" ht="18" customHeight="1" x14ac:dyDescent="0.25">
      <c r="B329" s="17"/>
      <c r="C329" s="17"/>
      <c r="D329" s="18"/>
      <c r="E329" s="18"/>
      <c r="F329" s="18"/>
      <c r="G329" s="18"/>
      <c r="H329" s="19"/>
      <c r="I329" s="20"/>
      <c r="J329" s="20"/>
      <c r="K329" s="20"/>
      <c r="L329" s="20"/>
      <c r="M329" s="20"/>
      <c r="N329" s="20"/>
      <c r="O329" s="20"/>
      <c r="P329" s="21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1"/>
      <c r="AB329" s="22"/>
      <c r="AC329" s="22"/>
      <c r="AD329" s="23"/>
      <c r="AE329" s="23"/>
      <c r="AG329" s="25"/>
      <c r="AH329" s="25"/>
      <c r="AI329" s="25"/>
      <c r="AJ329" s="25"/>
      <c r="AK329" s="26"/>
      <c r="AL329" s="27"/>
      <c r="AM329" s="27"/>
      <c r="AN329" s="27"/>
      <c r="BE329" s="24"/>
      <c r="BF329" s="30"/>
      <c r="BG329" s="31"/>
      <c r="BI329" s="32"/>
    </row>
    <row r="330" spans="2:61" ht="18" customHeight="1" x14ac:dyDescent="0.25">
      <c r="B330" s="17"/>
      <c r="C330" s="17"/>
      <c r="D330" s="18"/>
      <c r="E330" s="18"/>
      <c r="F330" s="18"/>
      <c r="G330" s="18"/>
      <c r="H330" s="19"/>
      <c r="I330" s="20"/>
      <c r="J330" s="20"/>
      <c r="K330" s="20"/>
      <c r="L330" s="20"/>
      <c r="M330" s="20"/>
      <c r="N330" s="20"/>
      <c r="O330" s="20"/>
      <c r="P330" s="21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1"/>
      <c r="AB330" s="22"/>
      <c r="AC330" s="22"/>
      <c r="AD330" s="23"/>
      <c r="AE330" s="23"/>
      <c r="AG330" s="25"/>
      <c r="AH330" s="25"/>
      <c r="AI330" s="25"/>
      <c r="AJ330" s="25"/>
      <c r="AK330" s="26"/>
      <c r="AL330" s="27"/>
      <c r="AM330" s="27"/>
      <c r="AN330" s="27"/>
      <c r="BE330" s="24"/>
      <c r="BF330" s="30"/>
      <c r="BG330" s="31"/>
      <c r="BI330" s="32"/>
    </row>
    <row r="331" spans="2:61" ht="18" customHeight="1" x14ac:dyDescent="0.25">
      <c r="B331" s="17"/>
      <c r="C331" s="17"/>
      <c r="D331" s="18"/>
      <c r="E331" s="18"/>
      <c r="F331" s="18"/>
      <c r="G331" s="18"/>
      <c r="H331" s="19"/>
      <c r="I331" s="20"/>
      <c r="J331" s="20"/>
      <c r="K331" s="20"/>
      <c r="L331" s="20"/>
      <c r="M331" s="20"/>
      <c r="N331" s="20"/>
      <c r="O331" s="20"/>
      <c r="P331" s="21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1"/>
      <c r="AB331" s="22"/>
      <c r="AC331" s="22"/>
      <c r="AD331" s="23"/>
      <c r="AE331" s="23"/>
      <c r="AG331" s="25"/>
      <c r="AH331" s="25"/>
      <c r="AI331" s="25"/>
      <c r="AJ331" s="25"/>
      <c r="AK331" s="26"/>
      <c r="AL331" s="27"/>
      <c r="AM331" s="27"/>
      <c r="AN331" s="27"/>
      <c r="BE331" s="24"/>
      <c r="BF331" s="30"/>
      <c r="BG331" s="31"/>
      <c r="BI331" s="32"/>
    </row>
    <row r="332" spans="2:61" ht="18" customHeight="1" x14ac:dyDescent="0.25">
      <c r="B332" s="17"/>
      <c r="C332" s="17"/>
      <c r="D332" s="18"/>
      <c r="E332" s="18"/>
      <c r="F332" s="18"/>
      <c r="G332" s="18"/>
      <c r="H332" s="19"/>
      <c r="I332" s="20"/>
      <c r="J332" s="20"/>
      <c r="K332" s="20"/>
      <c r="L332" s="20"/>
      <c r="M332" s="20"/>
      <c r="N332" s="20"/>
      <c r="O332" s="20"/>
      <c r="P332" s="21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1"/>
      <c r="AB332" s="22"/>
      <c r="AC332" s="22"/>
      <c r="AD332" s="23"/>
      <c r="AE332" s="23"/>
      <c r="AG332" s="25"/>
      <c r="AH332" s="25"/>
      <c r="AI332" s="25"/>
      <c r="AJ332" s="25"/>
      <c r="AK332" s="26"/>
      <c r="AL332" s="27"/>
      <c r="AM332" s="27"/>
      <c r="AN332" s="27"/>
      <c r="BE332" s="24"/>
      <c r="BF332" s="30"/>
      <c r="BG332" s="31"/>
      <c r="BI332" s="32"/>
    </row>
    <row r="333" spans="2:61" ht="18" customHeight="1" x14ac:dyDescent="0.25">
      <c r="B333" s="17"/>
      <c r="C333" s="17"/>
      <c r="D333" s="18"/>
      <c r="E333" s="18"/>
      <c r="F333" s="18"/>
      <c r="G333" s="18"/>
      <c r="H333" s="19"/>
      <c r="I333" s="20"/>
      <c r="J333" s="20"/>
      <c r="K333" s="20"/>
      <c r="L333" s="20"/>
      <c r="M333" s="20"/>
      <c r="N333" s="20"/>
      <c r="O333" s="20"/>
      <c r="P333" s="21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1"/>
      <c r="AB333" s="22"/>
      <c r="AC333" s="22"/>
      <c r="AD333" s="23"/>
      <c r="AE333" s="23"/>
      <c r="AG333" s="25"/>
      <c r="AH333" s="25"/>
      <c r="AI333" s="25"/>
      <c r="AJ333" s="25"/>
      <c r="AK333" s="26"/>
      <c r="AL333" s="27"/>
      <c r="AM333" s="27"/>
      <c r="AN333" s="27"/>
      <c r="BE333" s="24"/>
      <c r="BF333" s="30"/>
      <c r="BG333" s="31"/>
      <c r="BI333" s="32"/>
    </row>
    <row r="334" spans="2:61" ht="18" customHeight="1" x14ac:dyDescent="0.25">
      <c r="B334" s="17"/>
      <c r="C334" s="17"/>
      <c r="D334" s="18"/>
      <c r="E334" s="18"/>
      <c r="F334" s="18"/>
      <c r="G334" s="18"/>
      <c r="H334" s="19"/>
      <c r="I334" s="20"/>
      <c r="J334" s="20"/>
      <c r="K334" s="20"/>
      <c r="L334" s="20"/>
      <c r="M334" s="20"/>
      <c r="N334" s="20"/>
      <c r="O334" s="20"/>
      <c r="P334" s="21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1"/>
      <c r="AB334" s="22"/>
      <c r="AC334" s="22"/>
      <c r="AD334" s="23"/>
      <c r="AE334" s="23"/>
      <c r="AG334" s="25"/>
      <c r="AH334" s="25"/>
      <c r="AI334" s="25"/>
      <c r="AJ334" s="25"/>
      <c r="AK334" s="26"/>
      <c r="AL334" s="27"/>
      <c r="AM334" s="27"/>
      <c r="AN334" s="27"/>
      <c r="BE334" s="24"/>
      <c r="BF334" s="30"/>
      <c r="BG334" s="31"/>
      <c r="BI334" s="32"/>
    </row>
    <row r="335" spans="2:61" ht="18" customHeight="1" x14ac:dyDescent="0.25">
      <c r="B335" s="17"/>
      <c r="C335" s="17"/>
      <c r="D335" s="18"/>
      <c r="E335" s="18"/>
      <c r="F335" s="18"/>
      <c r="G335" s="18"/>
      <c r="H335" s="19"/>
      <c r="I335" s="20"/>
      <c r="J335" s="20"/>
      <c r="K335" s="20"/>
      <c r="L335" s="20"/>
      <c r="M335" s="20"/>
      <c r="N335" s="20"/>
      <c r="O335" s="20"/>
      <c r="P335" s="21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1"/>
      <c r="AB335" s="22"/>
      <c r="AC335" s="22"/>
      <c r="AD335" s="23"/>
      <c r="AE335" s="23"/>
      <c r="AG335" s="25"/>
      <c r="AH335" s="25"/>
      <c r="AI335" s="25"/>
      <c r="AJ335" s="25"/>
      <c r="AK335" s="26"/>
      <c r="AL335" s="27"/>
      <c r="AM335" s="27"/>
      <c r="AN335" s="27"/>
      <c r="BE335" s="24"/>
      <c r="BF335" s="30"/>
      <c r="BG335" s="31"/>
      <c r="BI335" s="32"/>
    </row>
    <row r="336" spans="2:61" ht="18" customHeight="1" x14ac:dyDescent="0.25">
      <c r="B336" s="17"/>
      <c r="C336" s="17"/>
      <c r="D336" s="18"/>
      <c r="E336" s="18"/>
      <c r="F336" s="18"/>
      <c r="G336" s="18"/>
      <c r="H336" s="19"/>
      <c r="I336" s="20"/>
      <c r="J336" s="20"/>
      <c r="K336" s="20"/>
      <c r="L336" s="20"/>
      <c r="M336" s="20"/>
      <c r="N336" s="20"/>
      <c r="O336" s="20"/>
      <c r="P336" s="21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1"/>
      <c r="AB336" s="22"/>
      <c r="AC336" s="22"/>
      <c r="AD336" s="23"/>
      <c r="AE336" s="23"/>
      <c r="AG336" s="25"/>
      <c r="AH336" s="25"/>
      <c r="AI336" s="25"/>
      <c r="AJ336" s="25"/>
      <c r="AK336" s="26"/>
      <c r="AL336" s="27"/>
      <c r="AM336" s="27"/>
      <c r="AN336" s="27"/>
      <c r="BE336" s="24"/>
      <c r="BF336" s="30"/>
      <c r="BG336" s="31"/>
      <c r="BI336" s="32"/>
    </row>
    <row r="337" spans="2:61" ht="18" customHeight="1" x14ac:dyDescent="0.25">
      <c r="B337" s="17"/>
      <c r="C337" s="17"/>
      <c r="D337" s="18"/>
      <c r="E337" s="18"/>
      <c r="F337" s="18"/>
      <c r="G337" s="18"/>
      <c r="H337" s="19"/>
      <c r="I337" s="20"/>
      <c r="J337" s="20"/>
      <c r="K337" s="20"/>
      <c r="L337" s="20"/>
      <c r="M337" s="20"/>
      <c r="N337" s="20"/>
      <c r="O337" s="20"/>
      <c r="P337" s="21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1"/>
      <c r="AB337" s="22"/>
      <c r="AC337" s="22"/>
      <c r="AD337" s="23"/>
      <c r="AE337" s="23"/>
      <c r="AG337" s="25"/>
      <c r="AH337" s="25"/>
      <c r="AI337" s="25"/>
      <c r="AJ337" s="25"/>
      <c r="AK337" s="26"/>
      <c r="AL337" s="27"/>
      <c r="AM337" s="27"/>
      <c r="AN337" s="27"/>
      <c r="BE337" s="24"/>
      <c r="BF337" s="30"/>
      <c r="BG337" s="31"/>
      <c r="BI337" s="32"/>
    </row>
    <row r="338" spans="2:61" ht="18" customHeight="1" x14ac:dyDescent="0.25">
      <c r="B338" s="17"/>
      <c r="C338" s="17"/>
      <c r="D338" s="18"/>
      <c r="E338" s="18"/>
      <c r="F338" s="18"/>
      <c r="G338" s="18"/>
      <c r="H338" s="19"/>
      <c r="I338" s="20"/>
      <c r="J338" s="20"/>
      <c r="K338" s="20"/>
      <c r="L338" s="20"/>
      <c r="M338" s="20"/>
      <c r="N338" s="20"/>
      <c r="O338" s="20"/>
      <c r="P338" s="21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1"/>
      <c r="AB338" s="22"/>
      <c r="AC338" s="22"/>
      <c r="AD338" s="23"/>
      <c r="AE338" s="23"/>
      <c r="AG338" s="25"/>
      <c r="AH338" s="25"/>
      <c r="AI338" s="25"/>
      <c r="AJ338" s="25"/>
      <c r="AK338" s="26"/>
      <c r="AL338" s="27"/>
      <c r="AM338" s="27"/>
      <c r="AN338" s="27"/>
      <c r="BE338" s="24"/>
      <c r="BF338" s="30"/>
      <c r="BG338" s="31"/>
      <c r="BI338" s="32"/>
    </row>
    <row r="339" spans="2:61" ht="18" customHeight="1" x14ac:dyDescent="0.25">
      <c r="B339" s="17"/>
      <c r="C339" s="17"/>
      <c r="D339" s="18"/>
      <c r="E339" s="18"/>
      <c r="F339" s="18"/>
      <c r="G339" s="18"/>
      <c r="H339" s="19"/>
      <c r="I339" s="20"/>
      <c r="J339" s="20"/>
      <c r="K339" s="20"/>
      <c r="L339" s="20"/>
      <c r="M339" s="20"/>
      <c r="N339" s="20"/>
      <c r="O339" s="20"/>
      <c r="P339" s="21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1"/>
      <c r="AB339" s="22"/>
      <c r="AC339" s="22"/>
      <c r="AD339" s="23"/>
      <c r="AE339" s="23"/>
      <c r="AG339" s="25"/>
      <c r="AH339" s="25"/>
      <c r="AI339" s="25"/>
      <c r="AJ339" s="25"/>
      <c r="AK339" s="26"/>
      <c r="AL339" s="27"/>
      <c r="AM339" s="27"/>
      <c r="AN339" s="27"/>
      <c r="BE339" s="24"/>
      <c r="BF339" s="30"/>
      <c r="BG339" s="31"/>
      <c r="BI339" s="32"/>
    </row>
    <row r="340" spans="2:61" ht="18" customHeight="1" x14ac:dyDescent="0.25">
      <c r="B340" s="17"/>
      <c r="C340" s="17"/>
      <c r="D340" s="18"/>
      <c r="E340" s="18"/>
      <c r="F340" s="18"/>
      <c r="G340" s="18"/>
      <c r="H340" s="19"/>
      <c r="I340" s="20"/>
      <c r="J340" s="20"/>
      <c r="K340" s="20"/>
      <c r="L340" s="20"/>
      <c r="M340" s="20"/>
      <c r="N340" s="20"/>
      <c r="O340" s="20"/>
      <c r="P340" s="21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1"/>
      <c r="AB340" s="22"/>
      <c r="AC340" s="22"/>
      <c r="AD340" s="23"/>
      <c r="AE340" s="23"/>
      <c r="AG340" s="25"/>
      <c r="AH340" s="25"/>
      <c r="AI340" s="25"/>
      <c r="AJ340" s="25"/>
      <c r="AK340" s="26"/>
      <c r="AL340" s="27"/>
      <c r="AM340" s="27"/>
      <c r="AN340" s="27"/>
      <c r="BE340" s="24"/>
      <c r="BF340" s="30"/>
      <c r="BG340" s="31"/>
      <c r="BI340" s="32"/>
    </row>
    <row r="341" spans="2:61" ht="18" customHeight="1" x14ac:dyDescent="0.25">
      <c r="B341" s="17"/>
      <c r="C341" s="17"/>
      <c r="D341" s="18"/>
      <c r="E341" s="18"/>
      <c r="F341" s="18"/>
      <c r="G341" s="18"/>
      <c r="H341" s="19"/>
      <c r="I341" s="20"/>
      <c r="J341" s="20"/>
      <c r="K341" s="20"/>
      <c r="L341" s="20"/>
      <c r="M341" s="20"/>
      <c r="N341" s="20"/>
      <c r="O341" s="20"/>
      <c r="P341" s="21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1"/>
      <c r="AB341" s="22"/>
      <c r="AC341" s="22"/>
      <c r="AD341" s="23"/>
      <c r="AE341" s="23"/>
      <c r="AG341" s="25"/>
      <c r="AH341" s="25"/>
      <c r="AI341" s="25"/>
      <c r="AJ341" s="25"/>
      <c r="AK341" s="26"/>
      <c r="AL341" s="27"/>
      <c r="AM341" s="27"/>
      <c r="AN341" s="27"/>
      <c r="BE341" s="24"/>
      <c r="BF341" s="30"/>
      <c r="BG341" s="31"/>
      <c r="BI341" s="32"/>
    </row>
    <row r="342" spans="2:61" ht="18" customHeight="1" x14ac:dyDescent="0.25">
      <c r="B342" s="17"/>
      <c r="C342" s="17"/>
      <c r="D342" s="18"/>
      <c r="E342" s="18"/>
      <c r="F342" s="18"/>
      <c r="G342" s="18"/>
      <c r="H342" s="19"/>
      <c r="I342" s="20"/>
      <c r="J342" s="20"/>
      <c r="K342" s="20"/>
      <c r="L342" s="20"/>
      <c r="M342" s="20"/>
      <c r="N342" s="20"/>
      <c r="O342" s="20"/>
      <c r="P342" s="21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1"/>
      <c r="AB342" s="22"/>
      <c r="AC342" s="22"/>
      <c r="AD342" s="23"/>
      <c r="AE342" s="23"/>
      <c r="AG342" s="25"/>
      <c r="AH342" s="25"/>
      <c r="AI342" s="25"/>
      <c r="AJ342" s="25"/>
      <c r="AK342" s="26"/>
      <c r="AL342" s="27"/>
      <c r="AM342" s="27"/>
      <c r="AN342" s="27"/>
      <c r="BE342" s="24"/>
      <c r="BF342" s="30"/>
      <c r="BG342" s="31"/>
      <c r="BI342" s="32"/>
    </row>
    <row r="343" spans="2:61" ht="18" customHeight="1" x14ac:dyDescent="0.25">
      <c r="B343" s="17"/>
      <c r="C343" s="17"/>
      <c r="D343" s="18"/>
      <c r="E343" s="18"/>
      <c r="F343" s="18"/>
      <c r="G343" s="18"/>
      <c r="H343" s="19"/>
      <c r="I343" s="20"/>
      <c r="J343" s="20"/>
      <c r="K343" s="20"/>
      <c r="L343" s="20"/>
      <c r="M343" s="20"/>
      <c r="N343" s="20"/>
      <c r="O343" s="20"/>
      <c r="P343" s="21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1"/>
      <c r="AB343" s="22"/>
      <c r="AC343" s="22"/>
      <c r="AD343" s="23"/>
      <c r="AE343" s="23"/>
      <c r="AG343" s="25"/>
      <c r="AH343" s="25"/>
      <c r="AI343" s="25"/>
      <c r="AJ343" s="25"/>
      <c r="AK343" s="26"/>
      <c r="AL343" s="27"/>
      <c r="AM343" s="27"/>
      <c r="AN343" s="27"/>
      <c r="BE343" s="24"/>
      <c r="BF343" s="30"/>
      <c r="BG343" s="31"/>
      <c r="BI343" s="32"/>
    </row>
    <row r="344" spans="2:61" ht="18" customHeight="1" x14ac:dyDescent="0.25">
      <c r="B344" s="17"/>
      <c r="C344" s="17"/>
      <c r="D344" s="18"/>
      <c r="E344" s="18"/>
      <c r="F344" s="18"/>
      <c r="G344" s="18"/>
      <c r="H344" s="19"/>
      <c r="I344" s="20"/>
      <c r="J344" s="20"/>
      <c r="K344" s="20"/>
      <c r="L344" s="20"/>
      <c r="M344" s="20"/>
      <c r="N344" s="20"/>
      <c r="O344" s="20"/>
      <c r="P344" s="21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1"/>
      <c r="AB344" s="22"/>
      <c r="AC344" s="22"/>
      <c r="AD344" s="23"/>
      <c r="AE344" s="23"/>
      <c r="AG344" s="25"/>
      <c r="AH344" s="25"/>
      <c r="AI344" s="25"/>
      <c r="AJ344" s="25"/>
      <c r="AK344" s="26"/>
      <c r="AL344" s="27"/>
      <c r="AM344" s="27"/>
      <c r="AN344" s="27"/>
      <c r="BE344" s="24"/>
      <c r="BF344" s="30"/>
      <c r="BG344" s="31"/>
      <c r="BI344" s="32"/>
    </row>
    <row r="345" spans="2:61" ht="18" customHeight="1" x14ac:dyDescent="0.25">
      <c r="B345" s="17"/>
      <c r="C345" s="17"/>
      <c r="D345" s="18"/>
      <c r="E345" s="18"/>
      <c r="F345" s="18"/>
      <c r="G345" s="18"/>
      <c r="H345" s="19"/>
      <c r="I345" s="20"/>
      <c r="J345" s="20"/>
      <c r="K345" s="20"/>
      <c r="L345" s="20"/>
      <c r="M345" s="20"/>
      <c r="N345" s="20"/>
      <c r="O345" s="20"/>
      <c r="P345" s="21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1"/>
      <c r="AB345" s="22"/>
      <c r="AC345" s="22"/>
      <c r="AD345" s="23"/>
      <c r="AE345" s="23"/>
      <c r="AG345" s="25"/>
      <c r="AH345" s="25"/>
      <c r="AI345" s="25"/>
      <c r="AJ345" s="25"/>
      <c r="AK345" s="26"/>
      <c r="AL345" s="27"/>
      <c r="AM345" s="27"/>
      <c r="AN345" s="27"/>
      <c r="BE345" s="24"/>
      <c r="BF345" s="30"/>
      <c r="BG345" s="31"/>
      <c r="BI345" s="32"/>
    </row>
    <row r="346" spans="2:61" ht="18" customHeight="1" x14ac:dyDescent="0.25">
      <c r="B346" s="17"/>
      <c r="C346" s="17"/>
      <c r="D346" s="18"/>
      <c r="E346" s="18"/>
      <c r="F346" s="18"/>
      <c r="G346" s="18"/>
      <c r="H346" s="19"/>
      <c r="I346" s="20"/>
      <c r="J346" s="20"/>
      <c r="K346" s="20"/>
      <c r="L346" s="20"/>
      <c r="M346" s="20"/>
      <c r="N346" s="20"/>
      <c r="O346" s="20"/>
      <c r="P346" s="21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1"/>
      <c r="AB346" s="22"/>
      <c r="AC346" s="22"/>
      <c r="AD346" s="23"/>
      <c r="AE346" s="23"/>
      <c r="AG346" s="25"/>
      <c r="AH346" s="25"/>
      <c r="AI346" s="25"/>
      <c r="AJ346" s="25"/>
      <c r="AK346" s="26"/>
      <c r="AL346" s="27"/>
      <c r="AM346" s="27"/>
      <c r="AN346" s="27"/>
      <c r="BE346" s="24"/>
      <c r="BF346" s="30"/>
      <c r="BG346" s="31"/>
      <c r="BI346" s="32"/>
    </row>
    <row r="347" spans="2:61" ht="18" customHeight="1" x14ac:dyDescent="0.25">
      <c r="B347" s="17"/>
      <c r="C347" s="17"/>
      <c r="D347" s="18"/>
      <c r="E347" s="18"/>
      <c r="F347" s="18"/>
      <c r="G347" s="18"/>
      <c r="H347" s="19"/>
      <c r="I347" s="20"/>
      <c r="J347" s="20"/>
      <c r="K347" s="20"/>
      <c r="L347" s="20"/>
      <c r="M347" s="20"/>
      <c r="N347" s="20"/>
      <c r="O347" s="20"/>
      <c r="P347" s="21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1"/>
      <c r="AB347" s="22"/>
      <c r="AC347" s="22"/>
      <c r="AD347" s="23"/>
      <c r="AE347" s="23"/>
      <c r="AG347" s="25"/>
      <c r="AH347" s="25"/>
      <c r="AI347" s="25"/>
      <c r="AJ347" s="25"/>
      <c r="AK347" s="26"/>
      <c r="AL347" s="27"/>
      <c r="AM347" s="27"/>
      <c r="AN347" s="27"/>
      <c r="BE347" s="24"/>
      <c r="BF347" s="30"/>
      <c r="BG347" s="31"/>
      <c r="BI347" s="32"/>
    </row>
    <row r="348" spans="2:61" ht="18" customHeight="1" x14ac:dyDescent="0.25">
      <c r="D348" s="18"/>
      <c r="E348" s="18"/>
      <c r="F348" s="18"/>
      <c r="G348" s="18"/>
      <c r="H348" s="19"/>
      <c r="I348" s="20"/>
      <c r="J348" s="20"/>
      <c r="K348" s="20"/>
      <c r="L348" s="20"/>
      <c r="M348" s="20"/>
      <c r="N348" s="20"/>
      <c r="O348" s="20"/>
      <c r="P348" s="21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1"/>
      <c r="AB348" s="22"/>
      <c r="AC348" s="22"/>
      <c r="AD348" s="23"/>
      <c r="AE348" s="23"/>
      <c r="AG348" s="25"/>
      <c r="AH348" s="25"/>
      <c r="AI348" s="25"/>
      <c r="AJ348" s="25"/>
      <c r="AK348" s="26"/>
      <c r="AL348" s="27"/>
      <c r="AM348" s="27"/>
      <c r="AN348" s="27"/>
      <c r="BE348" s="24"/>
      <c r="BF348" s="30"/>
      <c r="BG348" s="31"/>
      <c r="BI348" s="32"/>
    </row>
    <row r="349" spans="2:61" ht="18" customHeight="1" x14ac:dyDescent="0.25">
      <c r="B349" s="17"/>
      <c r="C349" s="17"/>
      <c r="D349" s="18"/>
      <c r="E349" s="18"/>
      <c r="F349" s="18"/>
      <c r="G349" s="18"/>
      <c r="H349" s="19"/>
      <c r="I349" s="20"/>
      <c r="J349" s="20"/>
      <c r="K349" s="20"/>
      <c r="L349" s="20"/>
      <c r="M349" s="20"/>
      <c r="N349" s="20"/>
      <c r="O349" s="20"/>
      <c r="P349" s="21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1"/>
      <c r="AB349" s="22"/>
      <c r="AC349" s="22"/>
      <c r="AD349" s="23"/>
      <c r="AE349" s="23"/>
      <c r="AG349" s="25"/>
      <c r="AH349" s="25"/>
      <c r="AI349" s="25"/>
      <c r="AJ349" s="25"/>
      <c r="AK349" s="26"/>
      <c r="AL349" s="27"/>
      <c r="AM349" s="27"/>
      <c r="AN349" s="27"/>
      <c r="BE349" s="24"/>
      <c r="BF349" s="30"/>
      <c r="BG349" s="31"/>
      <c r="BI349" s="32"/>
    </row>
    <row r="350" spans="2:61" ht="18" customHeight="1" x14ac:dyDescent="0.25">
      <c r="B350" s="17"/>
      <c r="C350" s="17"/>
      <c r="D350" s="18"/>
      <c r="E350" s="18"/>
      <c r="F350" s="18"/>
      <c r="G350" s="18"/>
      <c r="H350" s="19"/>
      <c r="I350" s="20"/>
      <c r="J350" s="20"/>
      <c r="K350" s="20"/>
      <c r="L350" s="20"/>
      <c r="M350" s="20"/>
      <c r="N350" s="20"/>
      <c r="O350" s="20"/>
      <c r="P350" s="21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1"/>
      <c r="AB350" s="22"/>
      <c r="AC350" s="22"/>
      <c r="AD350" s="23"/>
      <c r="AE350" s="23"/>
      <c r="AG350" s="25"/>
      <c r="AH350" s="25"/>
      <c r="AI350" s="25"/>
      <c r="AJ350" s="25"/>
      <c r="AK350" s="26"/>
      <c r="AL350" s="27"/>
      <c r="AM350" s="27"/>
      <c r="AN350" s="27"/>
      <c r="BE350" s="24"/>
      <c r="BF350" s="30"/>
      <c r="BG350" s="31"/>
      <c r="BI350" s="32"/>
    </row>
    <row r="351" spans="2:61" ht="18" customHeight="1" x14ac:dyDescent="0.25">
      <c r="D351" s="18"/>
      <c r="E351" s="18"/>
      <c r="F351" s="18"/>
      <c r="G351" s="18"/>
      <c r="H351" s="19"/>
      <c r="I351" s="20"/>
      <c r="J351" s="20"/>
      <c r="K351" s="20"/>
      <c r="L351" s="20"/>
      <c r="M351" s="20"/>
      <c r="N351" s="20"/>
      <c r="O351" s="20"/>
      <c r="P351" s="21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1"/>
      <c r="AB351" s="22"/>
      <c r="AC351" s="22"/>
      <c r="AD351" s="23"/>
      <c r="AE351" s="23"/>
      <c r="AG351" s="25"/>
      <c r="AH351" s="25"/>
      <c r="AI351" s="25"/>
      <c r="AJ351" s="25"/>
      <c r="AK351" s="26"/>
      <c r="AL351" s="27"/>
      <c r="AM351" s="27"/>
      <c r="AN351" s="27"/>
      <c r="BE351" s="24"/>
      <c r="BF351" s="30"/>
      <c r="BG351" s="31"/>
      <c r="BI351" s="32"/>
    </row>
    <row r="352" spans="2:61" ht="18" customHeight="1" x14ac:dyDescent="0.25">
      <c r="B352" s="17"/>
      <c r="C352" s="17"/>
      <c r="D352" s="18"/>
      <c r="E352" s="18"/>
      <c r="F352" s="18"/>
      <c r="G352" s="18"/>
      <c r="H352" s="19"/>
      <c r="I352" s="20"/>
      <c r="J352" s="20"/>
      <c r="K352" s="20"/>
      <c r="L352" s="20"/>
      <c r="M352" s="20"/>
      <c r="N352" s="20"/>
      <c r="O352" s="20"/>
      <c r="P352" s="21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1"/>
      <c r="AB352" s="22"/>
      <c r="AC352" s="22"/>
      <c r="AD352" s="23"/>
      <c r="AE352" s="23"/>
      <c r="AG352" s="25"/>
      <c r="AH352" s="25"/>
      <c r="AI352" s="25"/>
      <c r="AJ352" s="25"/>
      <c r="AK352" s="26"/>
      <c r="AL352" s="27"/>
      <c r="AM352" s="27"/>
      <c r="AN352" s="27"/>
      <c r="BE352" s="24"/>
      <c r="BF352" s="30"/>
      <c r="BG352" s="31"/>
      <c r="BI352" s="32"/>
    </row>
    <row r="353" spans="2:61" ht="18" customHeight="1" x14ac:dyDescent="0.25">
      <c r="B353" s="17"/>
      <c r="C353" s="17"/>
      <c r="D353" s="18"/>
      <c r="E353" s="18"/>
      <c r="F353" s="18"/>
      <c r="G353" s="18"/>
      <c r="H353" s="19"/>
      <c r="I353" s="20"/>
      <c r="J353" s="20"/>
      <c r="K353" s="20"/>
      <c r="L353" s="20"/>
      <c r="M353" s="20"/>
      <c r="N353" s="20"/>
      <c r="O353" s="20"/>
      <c r="P353" s="21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1"/>
      <c r="AB353" s="22"/>
      <c r="AC353" s="22"/>
      <c r="AD353" s="23"/>
      <c r="AE353" s="23"/>
      <c r="AG353" s="25"/>
      <c r="AH353" s="25"/>
      <c r="AI353" s="25"/>
      <c r="AJ353" s="25"/>
      <c r="AK353" s="26"/>
      <c r="AL353" s="27"/>
      <c r="AM353" s="27"/>
      <c r="AN353" s="27"/>
      <c r="BE353" s="24"/>
      <c r="BF353" s="30"/>
      <c r="BG353" s="31"/>
      <c r="BI353" s="32"/>
    </row>
    <row r="354" spans="2:61" ht="18" customHeight="1" x14ac:dyDescent="0.25">
      <c r="B354" s="17"/>
      <c r="C354" s="17"/>
      <c r="D354" s="18"/>
      <c r="E354" s="18"/>
      <c r="F354" s="18"/>
      <c r="G354" s="18"/>
      <c r="H354" s="19"/>
      <c r="I354" s="20"/>
      <c r="J354" s="20"/>
      <c r="K354" s="20"/>
      <c r="L354" s="20"/>
      <c r="M354" s="20"/>
      <c r="N354" s="20"/>
      <c r="O354" s="20"/>
      <c r="P354" s="21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1"/>
      <c r="AB354" s="22"/>
      <c r="AC354" s="22"/>
      <c r="AD354" s="23"/>
      <c r="AE354" s="23"/>
      <c r="AG354" s="25"/>
      <c r="AH354" s="25"/>
      <c r="AI354" s="25"/>
      <c r="AJ354" s="25"/>
      <c r="AK354" s="26"/>
      <c r="AL354" s="27"/>
      <c r="AM354" s="27"/>
      <c r="AN354" s="27"/>
      <c r="BE354" s="24"/>
      <c r="BF354" s="30"/>
      <c r="BG354" s="31"/>
      <c r="BI354" s="32"/>
    </row>
    <row r="355" spans="2:61" ht="18" customHeight="1" x14ac:dyDescent="0.25">
      <c r="B355" s="17"/>
      <c r="C355" s="17"/>
      <c r="D355" s="18"/>
      <c r="E355" s="18"/>
      <c r="F355" s="18"/>
      <c r="G355" s="18"/>
      <c r="H355" s="19"/>
      <c r="I355" s="20"/>
      <c r="J355" s="20"/>
      <c r="K355" s="20"/>
      <c r="L355" s="20"/>
      <c r="M355" s="20"/>
      <c r="N355" s="20"/>
      <c r="O355" s="20"/>
      <c r="P355" s="21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1"/>
      <c r="AB355" s="22"/>
      <c r="AC355" s="22"/>
      <c r="AD355" s="23"/>
      <c r="AE355" s="23"/>
      <c r="AG355" s="25"/>
      <c r="AH355" s="25"/>
      <c r="AI355" s="25"/>
      <c r="AJ355" s="25"/>
      <c r="AK355" s="26"/>
      <c r="AL355" s="27"/>
      <c r="AM355" s="27"/>
      <c r="AN355" s="27"/>
      <c r="BE355" s="24"/>
      <c r="BF355" s="30"/>
      <c r="BG355" s="31"/>
      <c r="BI355" s="32"/>
    </row>
    <row r="356" spans="2:61" ht="18" customHeight="1" x14ac:dyDescent="0.25">
      <c r="B356" s="17"/>
      <c r="C356" s="17"/>
      <c r="D356" s="18"/>
      <c r="E356" s="18"/>
      <c r="F356" s="18"/>
      <c r="G356" s="18"/>
      <c r="H356" s="19"/>
      <c r="I356" s="20"/>
      <c r="J356" s="20"/>
      <c r="K356" s="20"/>
      <c r="L356" s="20"/>
      <c r="M356" s="20"/>
      <c r="N356" s="20"/>
      <c r="O356" s="20"/>
      <c r="P356" s="21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1"/>
      <c r="AB356" s="22"/>
      <c r="AC356" s="22"/>
      <c r="AD356" s="23"/>
      <c r="AE356" s="23"/>
      <c r="AG356" s="25"/>
      <c r="AH356" s="25"/>
      <c r="AI356" s="25"/>
      <c r="AJ356" s="25"/>
      <c r="AK356" s="26"/>
      <c r="AL356" s="27"/>
      <c r="AM356" s="27"/>
      <c r="AN356" s="27"/>
      <c r="BE356" s="24"/>
      <c r="BF356" s="30"/>
      <c r="BG356" s="31"/>
      <c r="BI356" s="32"/>
    </row>
    <row r="357" spans="2:61" ht="18" customHeight="1" x14ac:dyDescent="0.25">
      <c r="B357" s="17"/>
      <c r="C357" s="17"/>
      <c r="D357" s="18"/>
      <c r="E357" s="18"/>
      <c r="F357" s="18"/>
      <c r="G357" s="18"/>
      <c r="H357" s="19"/>
      <c r="I357" s="20"/>
      <c r="J357" s="20"/>
      <c r="K357" s="20"/>
      <c r="L357" s="20"/>
      <c r="M357" s="20"/>
      <c r="N357" s="20"/>
      <c r="O357" s="20"/>
      <c r="P357" s="21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1"/>
      <c r="AB357" s="22"/>
      <c r="AC357" s="22"/>
      <c r="AD357" s="23"/>
      <c r="AE357" s="23"/>
      <c r="AG357" s="25"/>
      <c r="AH357" s="25"/>
      <c r="AI357" s="25"/>
      <c r="AJ357" s="25"/>
      <c r="AK357" s="26"/>
      <c r="AL357" s="27"/>
      <c r="AM357" s="27"/>
      <c r="AN357" s="27"/>
      <c r="BE357" s="24"/>
      <c r="BF357" s="30"/>
      <c r="BG357" s="31"/>
      <c r="BI357" s="32"/>
    </row>
    <row r="358" spans="2:61" ht="18" customHeight="1" x14ac:dyDescent="0.25">
      <c r="B358" s="17"/>
      <c r="C358" s="17"/>
      <c r="D358" s="18"/>
      <c r="E358" s="18"/>
      <c r="F358" s="18"/>
      <c r="G358" s="18"/>
      <c r="H358" s="19"/>
      <c r="I358" s="20"/>
      <c r="J358" s="20"/>
      <c r="K358" s="20"/>
      <c r="L358" s="20"/>
      <c r="M358" s="20"/>
      <c r="N358" s="20"/>
      <c r="O358" s="20"/>
      <c r="P358" s="21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1"/>
      <c r="AB358" s="22"/>
      <c r="AC358" s="22"/>
      <c r="AD358" s="23"/>
      <c r="AE358" s="23"/>
      <c r="AG358" s="25"/>
      <c r="AH358" s="25"/>
      <c r="AI358" s="25"/>
      <c r="AJ358" s="25"/>
      <c r="AK358" s="26"/>
      <c r="AL358" s="27"/>
      <c r="AM358" s="27"/>
      <c r="AN358" s="27"/>
      <c r="BE358" s="24"/>
      <c r="BF358" s="30"/>
      <c r="BG358" s="31"/>
      <c r="BI358" s="32"/>
    </row>
    <row r="359" spans="2:61" ht="18" customHeight="1" x14ac:dyDescent="0.25">
      <c r="B359" s="17"/>
      <c r="C359" s="17"/>
      <c r="D359" s="18"/>
      <c r="E359" s="18"/>
      <c r="F359" s="18"/>
      <c r="G359" s="18"/>
      <c r="H359" s="19"/>
      <c r="I359" s="20"/>
      <c r="J359" s="20"/>
      <c r="K359" s="20"/>
      <c r="L359" s="20"/>
      <c r="M359" s="20"/>
      <c r="N359" s="20"/>
      <c r="O359" s="20"/>
      <c r="P359" s="21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1"/>
      <c r="AB359" s="22"/>
      <c r="AC359" s="22"/>
      <c r="AD359" s="23"/>
      <c r="AE359" s="23"/>
      <c r="AG359" s="25"/>
      <c r="AH359" s="25"/>
      <c r="AI359" s="25"/>
      <c r="AJ359" s="25"/>
      <c r="AK359" s="26"/>
      <c r="AL359" s="27"/>
      <c r="AM359" s="27"/>
      <c r="AN359" s="27"/>
      <c r="BE359" s="24"/>
      <c r="BF359" s="30"/>
      <c r="BG359" s="31"/>
      <c r="BI359" s="32"/>
    </row>
    <row r="360" spans="2:61" ht="18" customHeight="1" x14ac:dyDescent="0.25">
      <c r="B360" s="17"/>
      <c r="C360" s="17"/>
      <c r="D360" s="18"/>
      <c r="E360" s="18"/>
      <c r="F360" s="18"/>
      <c r="G360" s="18"/>
      <c r="H360" s="19"/>
      <c r="I360" s="20"/>
      <c r="J360" s="20"/>
      <c r="K360" s="20"/>
      <c r="L360" s="20"/>
      <c r="M360" s="20"/>
      <c r="N360" s="20"/>
      <c r="O360" s="20"/>
      <c r="P360" s="21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1"/>
      <c r="AB360" s="22"/>
      <c r="AC360" s="22"/>
      <c r="AD360" s="23"/>
      <c r="AE360" s="23"/>
      <c r="AG360" s="25"/>
      <c r="AH360" s="25"/>
      <c r="AI360" s="25"/>
      <c r="AJ360" s="25"/>
      <c r="AK360" s="26"/>
      <c r="AL360" s="27"/>
      <c r="AM360" s="27"/>
      <c r="AN360" s="27"/>
      <c r="BE360" s="24"/>
      <c r="BF360" s="30"/>
      <c r="BG360" s="31"/>
      <c r="BI360" s="32"/>
    </row>
    <row r="361" spans="2:61" ht="18" customHeight="1" x14ac:dyDescent="0.25">
      <c r="B361" s="17"/>
      <c r="C361" s="17"/>
      <c r="D361" s="18"/>
      <c r="E361" s="18"/>
      <c r="F361" s="18"/>
      <c r="G361" s="18"/>
      <c r="H361" s="19"/>
      <c r="I361" s="20"/>
      <c r="J361" s="20"/>
      <c r="K361" s="20"/>
      <c r="L361" s="20"/>
      <c r="M361" s="20"/>
      <c r="N361" s="20"/>
      <c r="O361" s="20"/>
      <c r="P361" s="21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1"/>
      <c r="AB361" s="22"/>
      <c r="AC361" s="22"/>
      <c r="AD361" s="23"/>
      <c r="AE361" s="23"/>
      <c r="AG361" s="25"/>
      <c r="AH361" s="25"/>
      <c r="AI361" s="25"/>
      <c r="AJ361" s="25"/>
      <c r="AK361" s="26"/>
      <c r="AL361" s="27"/>
      <c r="AM361" s="27"/>
      <c r="AN361" s="27"/>
      <c r="BE361" s="24"/>
      <c r="BF361" s="30"/>
      <c r="BG361" s="31"/>
      <c r="BI361" s="32"/>
    </row>
    <row r="362" spans="2:61" ht="18" customHeight="1" x14ac:dyDescent="0.25">
      <c r="B362" s="17"/>
      <c r="C362" s="17"/>
      <c r="D362" s="18"/>
      <c r="E362" s="18"/>
      <c r="F362" s="18"/>
      <c r="G362" s="18"/>
      <c r="H362" s="19"/>
      <c r="I362" s="20"/>
      <c r="J362" s="20"/>
      <c r="K362" s="20"/>
      <c r="L362" s="20"/>
      <c r="M362" s="20"/>
      <c r="N362" s="20"/>
      <c r="O362" s="20"/>
      <c r="P362" s="21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1"/>
      <c r="AB362" s="22"/>
      <c r="AC362" s="22"/>
      <c r="AD362" s="23"/>
      <c r="AE362" s="23"/>
      <c r="AG362" s="25"/>
      <c r="AH362" s="25"/>
      <c r="AI362" s="25"/>
      <c r="AJ362" s="25"/>
      <c r="AK362" s="26"/>
      <c r="AL362" s="27"/>
      <c r="AM362" s="27"/>
      <c r="AN362" s="27"/>
      <c r="BE362" s="24"/>
      <c r="BF362" s="30"/>
      <c r="BG362" s="31"/>
      <c r="BI362" s="32"/>
    </row>
    <row r="363" spans="2:61" ht="18" customHeight="1" x14ac:dyDescent="0.25">
      <c r="B363" s="17"/>
      <c r="C363" s="17"/>
      <c r="D363" s="18"/>
      <c r="E363" s="18"/>
      <c r="F363" s="18"/>
      <c r="G363" s="18"/>
      <c r="H363" s="19"/>
      <c r="I363" s="20"/>
      <c r="J363" s="20"/>
      <c r="K363" s="20"/>
      <c r="L363" s="20"/>
      <c r="M363" s="20"/>
      <c r="N363" s="20"/>
      <c r="O363" s="20"/>
      <c r="P363" s="21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1"/>
      <c r="AB363" s="22"/>
      <c r="AC363" s="22"/>
      <c r="AD363" s="23"/>
      <c r="AE363" s="23"/>
      <c r="AG363" s="25"/>
      <c r="AH363" s="25"/>
      <c r="AI363" s="25"/>
      <c r="AJ363" s="25"/>
      <c r="AK363" s="26"/>
      <c r="AL363" s="27"/>
      <c r="AM363" s="27"/>
      <c r="AN363" s="27"/>
      <c r="BE363" s="24"/>
      <c r="BF363" s="30"/>
      <c r="BG363" s="31"/>
      <c r="BI363" s="32"/>
    </row>
    <row r="364" spans="2:61" ht="18" customHeight="1" x14ac:dyDescent="0.25">
      <c r="B364" s="17"/>
      <c r="C364" s="17"/>
      <c r="D364" s="18"/>
      <c r="E364" s="18"/>
      <c r="F364" s="18"/>
      <c r="G364" s="18"/>
      <c r="H364" s="19"/>
      <c r="I364" s="20"/>
      <c r="J364" s="20"/>
      <c r="K364" s="20"/>
      <c r="L364" s="20"/>
      <c r="M364" s="20"/>
      <c r="N364" s="20"/>
      <c r="O364" s="20"/>
      <c r="P364" s="21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1"/>
      <c r="AB364" s="22"/>
      <c r="AC364" s="22"/>
      <c r="AD364" s="23"/>
      <c r="AE364" s="23"/>
      <c r="AG364" s="25"/>
      <c r="AH364" s="25"/>
      <c r="AI364" s="25"/>
      <c r="AJ364" s="25"/>
      <c r="AK364" s="26"/>
      <c r="AL364" s="27"/>
      <c r="AM364" s="27"/>
      <c r="AN364" s="27"/>
      <c r="BE364" s="24"/>
      <c r="BF364" s="30"/>
      <c r="BG364" s="31"/>
      <c r="BI364" s="32"/>
    </row>
    <row r="365" spans="2:61" ht="18" customHeight="1" x14ac:dyDescent="0.25">
      <c r="B365" s="17"/>
      <c r="C365" s="17"/>
      <c r="D365" s="18"/>
      <c r="E365" s="18"/>
      <c r="F365" s="18"/>
      <c r="G365" s="18"/>
      <c r="H365" s="19"/>
      <c r="I365" s="20"/>
      <c r="J365" s="20"/>
      <c r="K365" s="20"/>
      <c r="L365" s="20"/>
      <c r="M365" s="20"/>
      <c r="N365" s="20"/>
      <c r="O365" s="20"/>
      <c r="P365" s="21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1"/>
      <c r="AB365" s="22"/>
      <c r="AC365" s="22"/>
      <c r="AD365" s="23"/>
      <c r="AE365" s="23"/>
      <c r="AG365" s="25"/>
      <c r="AH365" s="25"/>
      <c r="AI365" s="25"/>
      <c r="AJ365" s="25"/>
      <c r="AK365" s="26"/>
      <c r="AL365" s="27"/>
      <c r="AM365" s="27"/>
      <c r="AN365" s="27"/>
      <c r="BE365" s="24"/>
      <c r="BF365" s="30"/>
      <c r="BG365" s="31"/>
      <c r="BI365" s="32"/>
    </row>
    <row r="366" spans="2:61" ht="18" customHeight="1" x14ac:dyDescent="0.25">
      <c r="B366" s="17"/>
      <c r="C366" s="17"/>
      <c r="D366" s="18"/>
      <c r="E366" s="18"/>
      <c r="F366" s="18"/>
      <c r="G366" s="18"/>
      <c r="H366" s="19"/>
      <c r="I366" s="20"/>
      <c r="J366" s="20"/>
      <c r="K366" s="20"/>
      <c r="L366" s="20"/>
      <c r="M366" s="20"/>
      <c r="N366" s="20"/>
      <c r="O366" s="20"/>
      <c r="P366" s="21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1"/>
      <c r="AB366" s="22"/>
      <c r="AC366" s="22"/>
      <c r="AD366" s="23"/>
      <c r="AE366" s="23"/>
      <c r="AG366" s="25"/>
      <c r="AH366" s="25"/>
      <c r="AI366" s="25"/>
      <c r="AJ366" s="25"/>
      <c r="AK366" s="26"/>
      <c r="AL366" s="27"/>
      <c r="AM366" s="27"/>
      <c r="AN366" s="27"/>
      <c r="BE366" s="24"/>
      <c r="BF366" s="30"/>
      <c r="BG366" s="31"/>
      <c r="BI366" s="32"/>
    </row>
    <row r="367" spans="2:61" ht="18" customHeight="1" x14ac:dyDescent="0.25">
      <c r="B367" s="17"/>
      <c r="C367" s="17"/>
      <c r="D367" s="18"/>
      <c r="E367" s="18"/>
      <c r="F367" s="18"/>
      <c r="G367" s="18"/>
      <c r="H367" s="19"/>
      <c r="I367" s="20"/>
      <c r="J367" s="20"/>
      <c r="K367" s="20"/>
      <c r="L367" s="20"/>
      <c r="M367" s="20"/>
      <c r="N367" s="20"/>
      <c r="O367" s="20"/>
      <c r="P367" s="21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1"/>
      <c r="AB367" s="22"/>
      <c r="AC367" s="22"/>
      <c r="AD367" s="23"/>
      <c r="AE367" s="23"/>
      <c r="AG367" s="25"/>
      <c r="AH367" s="25"/>
      <c r="AI367" s="25"/>
      <c r="AJ367" s="25"/>
      <c r="AK367" s="26"/>
      <c r="AL367" s="27"/>
      <c r="AM367" s="27"/>
      <c r="AN367" s="27"/>
      <c r="BE367" s="24"/>
      <c r="BF367" s="30"/>
      <c r="BG367" s="31"/>
      <c r="BI367" s="32"/>
    </row>
    <row r="368" spans="2:61" ht="18" customHeight="1" x14ac:dyDescent="0.25">
      <c r="B368" s="17"/>
      <c r="C368" s="17"/>
      <c r="D368" s="18"/>
      <c r="E368" s="18"/>
      <c r="F368" s="18"/>
      <c r="G368" s="18"/>
      <c r="H368" s="19"/>
      <c r="I368" s="20"/>
      <c r="J368" s="20"/>
      <c r="K368" s="20"/>
      <c r="L368" s="20"/>
      <c r="M368" s="20"/>
      <c r="N368" s="20"/>
      <c r="O368" s="20"/>
      <c r="P368" s="21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1"/>
      <c r="AB368" s="22"/>
      <c r="AC368" s="22"/>
      <c r="AD368" s="23"/>
      <c r="AE368" s="23"/>
      <c r="AG368" s="25"/>
      <c r="AH368" s="25"/>
      <c r="AI368" s="25"/>
      <c r="AJ368" s="25"/>
      <c r="AK368" s="26"/>
      <c r="AL368" s="27"/>
      <c r="AM368" s="27"/>
      <c r="AN368" s="27"/>
      <c r="BE368" s="24"/>
      <c r="BF368" s="30"/>
      <c r="BG368" s="31"/>
      <c r="BI368" s="32"/>
    </row>
    <row r="369" spans="2:61" ht="18" customHeight="1" x14ac:dyDescent="0.25">
      <c r="B369" s="17"/>
      <c r="C369" s="17"/>
      <c r="D369" s="18"/>
      <c r="E369" s="18"/>
      <c r="F369" s="18"/>
      <c r="G369" s="18"/>
      <c r="H369" s="19"/>
      <c r="I369" s="20"/>
      <c r="J369" s="20"/>
      <c r="K369" s="20"/>
      <c r="L369" s="20"/>
      <c r="M369" s="20"/>
      <c r="N369" s="20"/>
      <c r="O369" s="20"/>
      <c r="P369" s="21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1"/>
      <c r="AB369" s="22"/>
      <c r="AC369" s="22"/>
      <c r="AD369" s="23"/>
      <c r="AE369" s="23"/>
      <c r="AG369" s="25"/>
      <c r="AH369" s="25"/>
      <c r="AI369" s="25"/>
      <c r="AJ369" s="25"/>
      <c r="AK369" s="26"/>
      <c r="AL369" s="27"/>
      <c r="AM369" s="27"/>
      <c r="AN369" s="27"/>
      <c r="BE369" s="24"/>
      <c r="BF369" s="30"/>
      <c r="BG369" s="31"/>
      <c r="BI369" s="32"/>
    </row>
    <row r="370" spans="2:61" ht="18" customHeight="1" x14ac:dyDescent="0.25">
      <c r="B370" s="17"/>
      <c r="C370" s="17"/>
      <c r="D370" s="18"/>
      <c r="E370" s="18"/>
      <c r="F370" s="18"/>
      <c r="G370" s="18"/>
      <c r="H370" s="19"/>
      <c r="I370" s="20"/>
      <c r="J370" s="20"/>
      <c r="K370" s="20"/>
      <c r="L370" s="20"/>
      <c r="M370" s="20"/>
      <c r="N370" s="20"/>
      <c r="O370" s="20"/>
      <c r="P370" s="21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1"/>
      <c r="AB370" s="22"/>
      <c r="AC370" s="22"/>
      <c r="AD370" s="23"/>
      <c r="AE370" s="23"/>
      <c r="AG370" s="25"/>
      <c r="AH370" s="25"/>
      <c r="AI370" s="25"/>
      <c r="AJ370" s="25"/>
      <c r="AK370" s="26"/>
      <c r="AL370" s="27"/>
      <c r="AM370" s="27"/>
      <c r="AN370" s="27"/>
      <c r="BE370" s="24"/>
      <c r="BF370" s="30"/>
      <c r="BG370" s="31"/>
      <c r="BI370" s="32"/>
    </row>
    <row r="371" spans="2:61" ht="18" customHeight="1" x14ac:dyDescent="0.25">
      <c r="B371" s="17"/>
      <c r="C371" s="17"/>
      <c r="D371" s="18"/>
      <c r="E371" s="18"/>
      <c r="F371" s="18"/>
      <c r="G371" s="18"/>
      <c r="H371" s="19"/>
      <c r="I371" s="20"/>
      <c r="J371" s="20"/>
      <c r="K371" s="20"/>
      <c r="L371" s="20"/>
      <c r="M371" s="20"/>
      <c r="N371" s="20"/>
      <c r="O371" s="20"/>
      <c r="P371" s="21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1"/>
      <c r="AB371" s="22"/>
      <c r="AC371" s="22"/>
      <c r="AD371" s="23"/>
      <c r="AE371" s="23"/>
      <c r="AG371" s="25"/>
      <c r="AH371" s="25"/>
      <c r="AI371" s="25"/>
      <c r="AJ371" s="25"/>
      <c r="AK371" s="26"/>
      <c r="AL371" s="27"/>
      <c r="AM371" s="27"/>
      <c r="AN371" s="27"/>
      <c r="BE371" s="24"/>
      <c r="BF371" s="30"/>
      <c r="BG371" s="31"/>
      <c r="BI371" s="32"/>
    </row>
    <row r="372" spans="2:61" ht="18" customHeight="1" x14ac:dyDescent="0.25">
      <c r="B372" s="17"/>
      <c r="C372" s="17"/>
      <c r="D372" s="18"/>
      <c r="E372" s="18"/>
      <c r="F372" s="18"/>
      <c r="G372" s="18"/>
      <c r="H372" s="19"/>
      <c r="I372" s="20"/>
      <c r="J372" s="20"/>
      <c r="K372" s="20"/>
      <c r="L372" s="20"/>
      <c r="M372" s="20"/>
      <c r="N372" s="20"/>
      <c r="O372" s="20"/>
      <c r="P372" s="21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1"/>
      <c r="AB372" s="22"/>
      <c r="AC372" s="22"/>
      <c r="AD372" s="23"/>
      <c r="AE372" s="23"/>
      <c r="AG372" s="25"/>
      <c r="AH372" s="25"/>
      <c r="AI372" s="25"/>
      <c r="AJ372" s="25"/>
      <c r="AK372" s="26"/>
      <c r="AL372" s="27"/>
      <c r="AM372" s="27"/>
      <c r="AN372" s="27"/>
      <c r="BE372" s="24"/>
      <c r="BF372" s="30"/>
      <c r="BG372" s="31"/>
      <c r="BI372" s="32"/>
    </row>
    <row r="373" spans="2:61" ht="18" customHeight="1" x14ac:dyDescent="0.25">
      <c r="B373" s="17"/>
      <c r="C373" s="17"/>
      <c r="D373" s="18"/>
      <c r="E373" s="18"/>
      <c r="F373" s="18"/>
      <c r="G373" s="18"/>
      <c r="H373" s="19"/>
      <c r="I373" s="20"/>
      <c r="J373" s="20"/>
      <c r="K373" s="20"/>
      <c r="L373" s="20"/>
      <c r="M373" s="20"/>
      <c r="N373" s="20"/>
      <c r="O373" s="20"/>
      <c r="P373" s="21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1"/>
      <c r="AB373" s="22"/>
      <c r="AC373" s="22"/>
      <c r="AD373" s="23"/>
      <c r="AE373" s="23"/>
      <c r="AG373" s="25"/>
      <c r="AH373" s="25"/>
      <c r="AI373" s="25"/>
      <c r="AJ373" s="25"/>
      <c r="AK373" s="26"/>
      <c r="AL373" s="27"/>
      <c r="AM373" s="27"/>
      <c r="AN373" s="27"/>
      <c r="BE373" s="24"/>
      <c r="BF373" s="30"/>
      <c r="BG373" s="31"/>
      <c r="BI373" s="32"/>
    </row>
    <row r="374" spans="2:61" ht="18" customHeight="1" x14ac:dyDescent="0.25">
      <c r="B374" s="17"/>
      <c r="C374" s="17"/>
      <c r="D374" s="18"/>
      <c r="E374" s="18"/>
      <c r="F374" s="18"/>
      <c r="G374" s="18"/>
      <c r="H374" s="19"/>
      <c r="I374" s="20"/>
      <c r="J374" s="20"/>
      <c r="K374" s="20"/>
      <c r="L374" s="20"/>
      <c r="M374" s="20"/>
      <c r="N374" s="20"/>
      <c r="O374" s="20"/>
      <c r="P374" s="21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1"/>
      <c r="AB374" s="22"/>
      <c r="AC374" s="22"/>
      <c r="AD374" s="23"/>
      <c r="AE374" s="23"/>
      <c r="AG374" s="25"/>
      <c r="AH374" s="25"/>
      <c r="AI374" s="25"/>
      <c r="AJ374" s="25"/>
      <c r="AK374" s="26"/>
      <c r="AL374" s="27"/>
      <c r="AM374" s="27"/>
      <c r="AN374" s="27"/>
      <c r="BE374" s="24"/>
      <c r="BF374" s="30"/>
      <c r="BG374" s="31"/>
      <c r="BI374" s="32"/>
    </row>
    <row r="375" spans="2:61" ht="18" customHeight="1" x14ac:dyDescent="0.25">
      <c r="B375" s="17"/>
      <c r="C375" s="17"/>
      <c r="D375" s="18"/>
      <c r="E375" s="18"/>
      <c r="F375" s="18"/>
      <c r="G375" s="18"/>
      <c r="H375" s="19"/>
      <c r="I375" s="20"/>
      <c r="J375" s="20"/>
      <c r="K375" s="20"/>
      <c r="L375" s="20"/>
      <c r="M375" s="20"/>
      <c r="N375" s="20"/>
      <c r="O375" s="20"/>
      <c r="P375" s="21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1"/>
      <c r="AB375" s="22"/>
      <c r="AC375" s="22"/>
      <c r="AD375" s="23"/>
      <c r="AE375" s="23"/>
      <c r="AG375" s="25"/>
      <c r="AH375" s="25"/>
      <c r="AI375" s="25"/>
      <c r="AJ375" s="25"/>
      <c r="AK375" s="26"/>
      <c r="AL375" s="27"/>
      <c r="AM375" s="27"/>
      <c r="AN375" s="27"/>
      <c r="BE375" s="24"/>
      <c r="BF375" s="30"/>
      <c r="BG375" s="31"/>
      <c r="BI375" s="32"/>
    </row>
    <row r="376" spans="2:61" ht="18" customHeight="1" x14ac:dyDescent="0.25">
      <c r="B376" s="17"/>
      <c r="C376" s="17"/>
      <c r="D376" s="18"/>
      <c r="E376" s="18"/>
      <c r="F376" s="18"/>
      <c r="G376" s="18"/>
      <c r="H376" s="19"/>
      <c r="I376" s="20"/>
      <c r="J376" s="20"/>
      <c r="K376" s="20"/>
      <c r="L376" s="20"/>
      <c r="M376" s="20"/>
      <c r="N376" s="20"/>
      <c r="O376" s="20"/>
      <c r="P376" s="21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1"/>
      <c r="AB376" s="22"/>
      <c r="AC376" s="22"/>
      <c r="AD376" s="23"/>
      <c r="AE376" s="23"/>
      <c r="AG376" s="25"/>
      <c r="AH376" s="25"/>
      <c r="AI376" s="25"/>
      <c r="AJ376" s="25"/>
      <c r="AK376" s="26"/>
      <c r="AL376" s="27"/>
      <c r="AM376" s="27"/>
      <c r="AN376" s="27"/>
      <c r="BE376" s="24"/>
      <c r="BF376" s="30"/>
      <c r="BG376" s="31"/>
      <c r="BI376" s="32"/>
    </row>
    <row r="377" spans="2:61" ht="18" customHeight="1" x14ac:dyDescent="0.25">
      <c r="B377" s="17"/>
      <c r="C377" s="17"/>
      <c r="D377" s="18"/>
      <c r="E377" s="18"/>
      <c r="F377" s="18"/>
      <c r="G377" s="18"/>
      <c r="H377" s="19"/>
      <c r="I377" s="20"/>
      <c r="J377" s="20"/>
      <c r="K377" s="20"/>
      <c r="L377" s="20"/>
      <c r="M377" s="20"/>
      <c r="N377" s="20"/>
      <c r="O377" s="20"/>
      <c r="P377" s="21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1"/>
      <c r="AB377" s="22"/>
      <c r="AC377" s="22"/>
      <c r="AD377" s="23"/>
      <c r="AE377" s="23"/>
      <c r="AG377" s="25"/>
      <c r="AH377" s="25"/>
      <c r="AI377" s="25"/>
      <c r="AJ377" s="25"/>
      <c r="AK377" s="26"/>
      <c r="AL377" s="27"/>
      <c r="AM377" s="27"/>
      <c r="AN377" s="27"/>
      <c r="BE377" s="24"/>
      <c r="BF377" s="30"/>
      <c r="BG377" s="31"/>
      <c r="BI377" s="32"/>
    </row>
    <row r="378" spans="2:61" ht="18" customHeight="1" x14ac:dyDescent="0.25">
      <c r="B378" s="17"/>
      <c r="C378" s="17"/>
      <c r="D378" s="18"/>
      <c r="E378" s="18"/>
      <c r="F378" s="18"/>
      <c r="G378" s="18"/>
      <c r="H378" s="19"/>
      <c r="I378" s="20"/>
      <c r="J378" s="20"/>
      <c r="K378" s="20"/>
      <c r="L378" s="20"/>
      <c r="M378" s="20"/>
      <c r="N378" s="20"/>
      <c r="O378" s="20"/>
      <c r="P378" s="21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1"/>
      <c r="AB378" s="22"/>
      <c r="AC378" s="22"/>
      <c r="AD378" s="23"/>
      <c r="AE378" s="23"/>
      <c r="AG378" s="25"/>
      <c r="AH378" s="25"/>
      <c r="AI378" s="25"/>
      <c r="AJ378" s="25"/>
      <c r="AK378" s="26"/>
      <c r="AL378" s="27"/>
      <c r="AM378" s="27"/>
      <c r="AN378" s="27"/>
      <c r="BE378" s="24"/>
      <c r="BF378" s="30"/>
      <c r="BG378" s="31"/>
      <c r="BI378" s="32"/>
    </row>
    <row r="379" spans="2:61" ht="18" customHeight="1" x14ac:dyDescent="0.25">
      <c r="B379" s="17"/>
      <c r="C379" s="17"/>
      <c r="D379" s="18"/>
      <c r="E379" s="18"/>
      <c r="F379" s="18"/>
      <c r="G379" s="18"/>
      <c r="H379" s="19"/>
      <c r="I379" s="20"/>
      <c r="J379" s="20"/>
      <c r="K379" s="20"/>
      <c r="L379" s="20"/>
      <c r="M379" s="20"/>
      <c r="N379" s="20"/>
      <c r="O379" s="20"/>
      <c r="P379" s="21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1"/>
      <c r="AB379" s="22"/>
      <c r="AC379" s="22"/>
      <c r="AD379" s="23"/>
      <c r="AE379" s="23"/>
      <c r="AG379" s="25"/>
      <c r="AH379" s="25"/>
      <c r="AI379" s="25"/>
      <c r="AJ379" s="25"/>
      <c r="AK379" s="26"/>
      <c r="AL379" s="27"/>
      <c r="AM379" s="27"/>
      <c r="AN379" s="27"/>
      <c r="BE379" s="24"/>
      <c r="BF379" s="30"/>
      <c r="BG379" s="31"/>
      <c r="BI379" s="32"/>
    </row>
    <row r="380" spans="2:61" ht="18" customHeight="1" x14ac:dyDescent="0.25">
      <c r="B380" s="17"/>
      <c r="C380" s="17"/>
      <c r="D380" s="18"/>
      <c r="E380" s="18"/>
      <c r="F380" s="18"/>
      <c r="G380" s="18"/>
      <c r="H380" s="19"/>
      <c r="I380" s="20"/>
      <c r="J380" s="20"/>
      <c r="K380" s="20"/>
      <c r="L380" s="20"/>
      <c r="M380" s="20"/>
      <c r="N380" s="20"/>
      <c r="O380" s="20"/>
      <c r="P380" s="21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1"/>
      <c r="AB380" s="22"/>
      <c r="AC380" s="22"/>
      <c r="AD380" s="23"/>
      <c r="AE380" s="23"/>
      <c r="AG380" s="25"/>
      <c r="AH380" s="25"/>
      <c r="AI380" s="25"/>
      <c r="AJ380" s="25"/>
      <c r="AK380" s="26"/>
      <c r="AL380" s="27"/>
      <c r="AM380" s="27"/>
      <c r="AN380" s="27"/>
      <c r="BE380" s="24"/>
      <c r="BF380" s="30"/>
      <c r="BG380" s="31"/>
      <c r="BI380" s="32"/>
    </row>
    <row r="381" spans="2:61" ht="18" customHeight="1" x14ac:dyDescent="0.25">
      <c r="B381" s="17"/>
      <c r="C381" s="17"/>
      <c r="D381" s="18"/>
      <c r="E381" s="18"/>
      <c r="F381" s="18"/>
      <c r="G381" s="18"/>
      <c r="H381" s="19"/>
      <c r="I381" s="20"/>
      <c r="J381" s="20"/>
      <c r="K381" s="20"/>
      <c r="L381" s="20"/>
      <c r="M381" s="20"/>
      <c r="N381" s="20"/>
      <c r="O381" s="20"/>
      <c r="P381" s="21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1"/>
      <c r="AB381" s="22"/>
      <c r="AC381" s="22"/>
      <c r="AD381" s="23"/>
      <c r="AE381" s="23"/>
      <c r="AG381" s="25"/>
      <c r="AH381" s="25"/>
      <c r="AI381" s="25"/>
      <c r="AJ381" s="25"/>
      <c r="AK381" s="26"/>
      <c r="AL381" s="27"/>
      <c r="AM381" s="27"/>
      <c r="AN381" s="27"/>
      <c r="BE381" s="24"/>
      <c r="BF381" s="30"/>
      <c r="BG381" s="31"/>
      <c r="BI381" s="32"/>
    </row>
    <row r="382" spans="2:61" ht="18" customHeight="1" x14ac:dyDescent="0.25">
      <c r="B382" s="17"/>
      <c r="C382" s="17"/>
      <c r="D382" s="18"/>
      <c r="E382" s="18"/>
      <c r="F382" s="18"/>
      <c r="G382" s="18"/>
      <c r="H382" s="19"/>
      <c r="I382" s="20"/>
      <c r="J382" s="20"/>
      <c r="K382" s="20"/>
      <c r="L382" s="20"/>
      <c r="M382" s="20"/>
      <c r="N382" s="20"/>
      <c r="O382" s="20"/>
      <c r="P382" s="21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1"/>
      <c r="AB382" s="22"/>
      <c r="AC382" s="22"/>
      <c r="AD382" s="23"/>
      <c r="AE382" s="23"/>
      <c r="AG382" s="25"/>
      <c r="AH382" s="25"/>
      <c r="AI382" s="25"/>
      <c r="AJ382" s="25"/>
      <c r="AK382" s="26"/>
      <c r="AL382" s="27"/>
      <c r="AM382" s="27"/>
      <c r="AN382" s="27"/>
      <c r="BE382" s="24"/>
      <c r="BF382" s="30"/>
      <c r="BG382" s="31"/>
      <c r="BI382" s="32"/>
    </row>
    <row r="383" spans="2:61" ht="18" customHeight="1" x14ac:dyDescent="0.25">
      <c r="B383" s="17"/>
      <c r="C383" s="17"/>
      <c r="D383" s="18"/>
      <c r="E383" s="18"/>
      <c r="F383" s="18"/>
      <c r="G383" s="18"/>
      <c r="H383" s="19"/>
      <c r="I383" s="20"/>
      <c r="J383" s="20"/>
      <c r="K383" s="20"/>
      <c r="L383" s="20"/>
      <c r="M383" s="20"/>
      <c r="N383" s="20"/>
      <c r="O383" s="20"/>
      <c r="P383" s="21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1"/>
      <c r="AB383" s="22"/>
      <c r="AC383" s="22"/>
      <c r="AD383" s="23"/>
      <c r="AE383" s="23"/>
      <c r="AG383" s="25"/>
      <c r="AH383" s="25"/>
      <c r="AI383" s="25"/>
      <c r="AJ383" s="25"/>
      <c r="AK383" s="26"/>
      <c r="AL383" s="27"/>
      <c r="AM383" s="27"/>
      <c r="AN383" s="27"/>
      <c r="BE383" s="24"/>
      <c r="BF383" s="30"/>
      <c r="BG383" s="31"/>
      <c r="BI383" s="32"/>
    </row>
    <row r="384" spans="2:61" ht="18" customHeight="1" x14ac:dyDescent="0.25">
      <c r="B384" s="17"/>
      <c r="C384" s="17"/>
      <c r="D384" s="18"/>
      <c r="E384" s="18"/>
      <c r="F384" s="18"/>
      <c r="G384" s="18"/>
      <c r="H384" s="19"/>
      <c r="I384" s="20"/>
      <c r="J384" s="20"/>
      <c r="K384" s="20"/>
      <c r="L384" s="20"/>
      <c r="M384" s="20"/>
      <c r="N384" s="20"/>
      <c r="O384" s="20"/>
      <c r="P384" s="21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1"/>
      <c r="AB384" s="22"/>
      <c r="AC384" s="22"/>
      <c r="AD384" s="23"/>
      <c r="AE384" s="23"/>
      <c r="AG384" s="25"/>
      <c r="AH384" s="25"/>
      <c r="AI384" s="25"/>
      <c r="AJ384" s="25"/>
      <c r="AK384" s="26"/>
      <c r="AL384" s="27"/>
      <c r="AM384" s="27"/>
      <c r="AN384" s="27"/>
      <c r="BE384" s="24"/>
      <c r="BF384" s="30"/>
      <c r="BG384" s="31"/>
      <c r="BI384" s="32"/>
    </row>
    <row r="385" spans="2:61" ht="18" customHeight="1" x14ac:dyDescent="0.25">
      <c r="B385" s="17"/>
      <c r="C385" s="17"/>
      <c r="D385" s="18"/>
      <c r="E385" s="18"/>
      <c r="F385" s="18"/>
      <c r="G385" s="18"/>
      <c r="H385" s="19"/>
      <c r="I385" s="20"/>
      <c r="J385" s="20"/>
      <c r="K385" s="20"/>
      <c r="L385" s="20"/>
      <c r="M385" s="20"/>
      <c r="N385" s="20"/>
      <c r="O385" s="20"/>
      <c r="P385" s="21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1"/>
      <c r="AB385" s="22"/>
      <c r="AC385" s="22"/>
      <c r="AD385" s="23"/>
      <c r="AE385" s="23"/>
      <c r="AG385" s="25"/>
      <c r="AH385" s="25"/>
      <c r="AI385" s="25"/>
      <c r="AJ385" s="25"/>
      <c r="AK385" s="26"/>
      <c r="AL385" s="27"/>
      <c r="AM385" s="27"/>
      <c r="AN385" s="27"/>
      <c r="BE385" s="24"/>
      <c r="BF385" s="30"/>
      <c r="BG385" s="31"/>
      <c r="BI385" s="32"/>
    </row>
    <row r="386" spans="2:61" ht="18" customHeight="1" x14ac:dyDescent="0.25">
      <c r="B386" s="17"/>
      <c r="C386" s="17"/>
      <c r="D386" s="18"/>
      <c r="E386" s="18"/>
      <c r="F386" s="18"/>
      <c r="G386" s="18"/>
      <c r="H386" s="19"/>
      <c r="I386" s="20"/>
      <c r="J386" s="20"/>
      <c r="K386" s="20"/>
      <c r="L386" s="20"/>
      <c r="M386" s="20"/>
      <c r="N386" s="20"/>
      <c r="O386" s="20"/>
      <c r="P386" s="21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1"/>
      <c r="AB386" s="22"/>
      <c r="AC386" s="22"/>
      <c r="AD386" s="23"/>
      <c r="AE386" s="23"/>
      <c r="AG386" s="25"/>
      <c r="AH386" s="25"/>
      <c r="AI386" s="25"/>
      <c r="AJ386" s="25"/>
      <c r="AK386" s="26"/>
      <c r="AL386" s="27"/>
      <c r="AM386" s="27"/>
      <c r="AN386" s="27"/>
      <c r="BE386" s="24"/>
      <c r="BF386" s="30"/>
      <c r="BG386" s="31"/>
      <c r="BI386" s="32"/>
    </row>
    <row r="387" spans="2:61" ht="18" customHeight="1" x14ac:dyDescent="0.25">
      <c r="B387" s="17"/>
      <c r="C387" s="17"/>
      <c r="D387" s="18"/>
      <c r="E387" s="18"/>
      <c r="F387" s="18"/>
      <c r="G387" s="18"/>
      <c r="H387" s="19"/>
      <c r="I387" s="20"/>
      <c r="J387" s="20"/>
      <c r="K387" s="20"/>
      <c r="L387" s="20"/>
      <c r="M387" s="20"/>
      <c r="N387" s="20"/>
      <c r="O387" s="20"/>
      <c r="P387" s="21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1"/>
      <c r="AB387" s="22"/>
      <c r="AC387" s="22"/>
      <c r="AD387" s="23"/>
      <c r="AE387" s="23"/>
      <c r="AG387" s="25"/>
      <c r="AH387" s="25"/>
      <c r="AI387" s="25"/>
      <c r="AJ387" s="25"/>
      <c r="AK387" s="26"/>
      <c r="AL387" s="27"/>
      <c r="AM387" s="27"/>
      <c r="AN387" s="27"/>
      <c r="BE387" s="24"/>
      <c r="BF387" s="30"/>
      <c r="BG387" s="31"/>
      <c r="BI387" s="32"/>
    </row>
    <row r="388" spans="2:61" ht="18" customHeight="1" x14ac:dyDescent="0.25">
      <c r="B388" s="17"/>
      <c r="C388" s="17"/>
      <c r="D388" s="18"/>
      <c r="E388" s="18"/>
      <c r="F388" s="18"/>
      <c r="G388" s="18"/>
      <c r="H388" s="19"/>
      <c r="I388" s="20"/>
      <c r="J388" s="20"/>
      <c r="K388" s="20"/>
      <c r="L388" s="20"/>
      <c r="M388" s="20"/>
      <c r="N388" s="20"/>
      <c r="O388" s="20"/>
      <c r="P388" s="21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1"/>
      <c r="AB388" s="22"/>
      <c r="AC388" s="22"/>
      <c r="AD388" s="23"/>
      <c r="AE388" s="23"/>
      <c r="AG388" s="25"/>
      <c r="AH388" s="25"/>
      <c r="AI388" s="25"/>
      <c r="AJ388" s="25"/>
      <c r="AK388" s="26"/>
      <c r="AL388" s="27"/>
      <c r="AM388" s="27"/>
      <c r="AN388" s="27"/>
      <c r="BE388" s="24"/>
      <c r="BF388" s="30"/>
      <c r="BG388" s="31"/>
      <c r="BI388" s="32"/>
    </row>
    <row r="389" spans="2:61" ht="18" customHeight="1" x14ac:dyDescent="0.25">
      <c r="D389" s="18"/>
      <c r="E389" s="18"/>
      <c r="F389" s="18"/>
      <c r="G389" s="18"/>
      <c r="H389" s="19"/>
      <c r="I389" s="20"/>
      <c r="J389" s="20"/>
      <c r="K389" s="20"/>
      <c r="L389" s="20"/>
      <c r="M389" s="20"/>
      <c r="N389" s="20"/>
      <c r="O389" s="20"/>
      <c r="P389" s="21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1"/>
      <c r="AB389" s="22"/>
      <c r="AC389" s="22"/>
      <c r="AD389" s="23"/>
      <c r="AE389" s="23"/>
      <c r="AG389" s="25"/>
      <c r="AH389" s="25"/>
      <c r="AI389" s="25"/>
      <c r="AJ389" s="25"/>
      <c r="AK389" s="26"/>
      <c r="AL389" s="27"/>
      <c r="AM389" s="27"/>
      <c r="AN389" s="27"/>
      <c r="BE389" s="24"/>
      <c r="BF389" s="30"/>
      <c r="BG389" s="31"/>
      <c r="BI389" s="32"/>
    </row>
    <row r="390" spans="2:61" ht="18" customHeight="1" x14ac:dyDescent="0.25">
      <c r="B390" s="17"/>
      <c r="C390" s="17"/>
      <c r="D390" s="18"/>
      <c r="E390" s="18"/>
      <c r="F390" s="18"/>
      <c r="G390" s="18"/>
      <c r="H390" s="19"/>
      <c r="I390" s="20"/>
      <c r="J390" s="20"/>
      <c r="K390" s="20"/>
      <c r="L390" s="20"/>
      <c r="M390" s="20"/>
      <c r="N390" s="20"/>
      <c r="O390" s="20"/>
      <c r="P390" s="21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1"/>
      <c r="AB390" s="22"/>
      <c r="AC390" s="22"/>
      <c r="AD390" s="23"/>
      <c r="AE390" s="23"/>
      <c r="AG390" s="25"/>
      <c r="AH390" s="25"/>
      <c r="AI390" s="25"/>
      <c r="AJ390" s="25"/>
      <c r="AK390" s="26"/>
      <c r="AL390" s="27"/>
      <c r="AM390" s="27"/>
      <c r="AN390" s="27"/>
      <c r="BE390" s="24"/>
      <c r="BF390" s="30"/>
      <c r="BG390" s="31"/>
      <c r="BI390" s="32"/>
    </row>
    <row r="391" spans="2:61" ht="18" customHeight="1" x14ac:dyDescent="0.25">
      <c r="B391" s="17"/>
      <c r="C391" s="17"/>
      <c r="D391" s="18"/>
      <c r="E391" s="18"/>
      <c r="F391" s="18"/>
      <c r="G391" s="18"/>
      <c r="H391" s="19"/>
      <c r="I391" s="20"/>
      <c r="J391" s="20"/>
      <c r="K391" s="20"/>
      <c r="L391" s="20"/>
      <c r="M391" s="20"/>
      <c r="N391" s="20"/>
      <c r="O391" s="20"/>
      <c r="P391" s="21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1"/>
      <c r="AB391" s="22"/>
      <c r="AC391" s="22"/>
      <c r="AD391" s="23"/>
      <c r="AE391" s="23"/>
      <c r="AG391" s="25"/>
      <c r="AH391" s="25"/>
      <c r="AI391" s="25"/>
      <c r="AJ391" s="25"/>
      <c r="AK391" s="26"/>
      <c r="AL391" s="27"/>
      <c r="AM391" s="27"/>
      <c r="AN391" s="27"/>
      <c r="BE391" s="24"/>
      <c r="BF391" s="30"/>
      <c r="BG391" s="31"/>
      <c r="BI391" s="32"/>
    </row>
    <row r="392" spans="2:61" ht="18" customHeight="1" x14ac:dyDescent="0.25">
      <c r="B392" s="17"/>
      <c r="C392" s="17"/>
      <c r="D392" s="18"/>
      <c r="E392" s="18"/>
      <c r="F392" s="18"/>
      <c r="G392" s="18"/>
      <c r="H392" s="19"/>
      <c r="I392" s="20"/>
      <c r="J392" s="20"/>
      <c r="K392" s="20"/>
      <c r="L392" s="20"/>
      <c r="M392" s="20"/>
      <c r="N392" s="20"/>
      <c r="O392" s="20"/>
      <c r="P392" s="21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1"/>
      <c r="AB392" s="22"/>
      <c r="AC392" s="22"/>
      <c r="AD392" s="23"/>
      <c r="AE392" s="23"/>
      <c r="AG392" s="25"/>
      <c r="AH392" s="25"/>
      <c r="AI392" s="25"/>
      <c r="AJ392" s="25"/>
      <c r="AK392" s="26"/>
      <c r="AL392" s="27"/>
      <c r="AM392" s="27"/>
      <c r="AN392" s="27"/>
      <c r="BE392" s="24"/>
      <c r="BF392" s="30"/>
      <c r="BG392" s="31"/>
      <c r="BI392" s="32"/>
    </row>
    <row r="393" spans="2:61" ht="18" customHeight="1" x14ac:dyDescent="0.25">
      <c r="B393" s="17"/>
      <c r="C393" s="17"/>
      <c r="D393" s="18"/>
      <c r="E393" s="18"/>
      <c r="F393" s="18"/>
      <c r="G393" s="18"/>
      <c r="H393" s="19"/>
      <c r="I393" s="20"/>
      <c r="J393" s="20"/>
      <c r="K393" s="20"/>
      <c r="L393" s="20"/>
      <c r="M393" s="20"/>
      <c r="N393" s="20"/>
      <c r="O393" s="20"/>
      <c r="P393" s="21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1"/>
      <c r="AB393" s="22"/>
      <c r="AC393" s="22"/>
      <c r="AD393" s="23"/>
      <c r="AE393" s="23"/>
      <c r="AG393" s="25"/>
      <c r="AH393" s="25"/>
      <c r="AI393" s="25"/>
      <c r="AJ393" s="25"/>
      <c r="AK393" s="26"/>
      <c r="AL393" s="27"/>
      <c r="AM393" s="27"/>
      <c r="AN393" s="27"/>
      <c r="BE393" s="24"/>
      <c r="BF393" s="30"/>
      <c r="BG393" s="31"/>
      <c r="BI393" s="32"/>
    </row>
    <row r="394" spans="2:61" ht="18" customHeight="1" x14ac:dyDescent="0.25">
      <c r="B394" s="17"/>
      <c r="C394" s="17"/>
      <c r="D394" s="18"/>
      <c r="E394" s="18"/>
      <c r="F394" s="18"/>
      <c r="G394" s="18"/>
      <c r="H394" s="19"/>
      <c r="I394" s="20"/>
      <c r="J394" s="20"/>
      <c r="K394" s="20"/>
      <c r="L394" s="20"/>
      <c r="M394" s="20"/>
      <c r="N394" s="20"/>
      <c r="O394" s="20"/>
      <c r="P394" s="21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1"/>
      <c r="AB394" s="22"/>
      <c r="AC394" s="22"/>
      <c r="AD394" s="23"/>
      <c r="AE394" s="23"/>
      <c r="AG394" s="25"/>
      <c r="AH394" s="25"/>
      <c r="AI394" s="25"/>
      <c r="AJ394" s="25"/>
      <c r="AK394" s="26"/>
      <c r="AL394" s="27"/>
      <c r="AM394" s="27"/>
      <c r="AN394" s="27"/>
      <c r="BE394" s="24"/>
      <c r="BF394" s="30"/>
      <c r="BG394" s="31"/>
      <c r="BI394" s="32"/>
    </row>
    <row r="395" spans="2:61" ht="18" customHeight="1" x14ac:dyDescent="0.25">
      <c r="B395" s="17"/>
      <c r="C395" s="17"/>
      <c r="D395" s="18"/>
      <c r="E395" s="18"/>
      <c r="F395" s="18"/>
      <c r="G395" s="18"/>
      <c r="H395" s="19"/>
      <c r="I395" s="20"/>
      <c r="J395" s="20"/>
      <c r="K395" s="20"/>
      <c r="L395" s="20"/>
      <c r="M395" s="20"/>
      <c r="N395" s="20"/>
      <c r="O395" s="20"/>
      <c r="P395" s="21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1"/>
      <c r="AB395" s="22"/>
      <c r="AC395" s="22"/>
      <c r="AD395" s="23"/>
      <c r="AE395" s="23"/>
      <c r="AG395" s="25"/>
      <c r="AH395" s="25"/>
      <c r="AI395" s="25"/>
      <c r="AJ395" s="25"/>
      <c r="AK395" s="26"/>
      <c r="AL395" s="27"/>
      <c r="AM395" s="27"/>
      <c r="AN395" s="27"/>
      <c r="BE395" s="24"/>
      <c r="BF395" s="30"/>
      <c r="BG395" s="31"/>
      <c r="BI395" s="32"/>
    </row>
    <row r="396" spans="2:61" ht="18" customHeight="1" x14ac:dyDescent="0.25">
      <c r="B396" s="17"/>
      <c r="C396" s="17"/>
      <c r="D396" s="18"/>
      <c r="E396" s="18"/>
      <c r="F396" s="18"/>
      <c r="G396" s="18"/>
      <c r="H396" s="19"/>
      <c r="I396" s="20"/>
      <c r="J396" s="20"/>
      <c r="K396" s="20"/>
      <c r="L396" s="20"/>
      <c r="M396" s="20"/>
      <c r="N396" s="20"/>
      <c r="O396" s="20"/>
      <c r="P396" s="21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1"/>
      <c r="AB396" s="22"/>
      <c r="AC396" s="22"/>
      <c r="AD396" s="23"/>
      <c r="AE396" s="23"/>
      <c r="AG396" s="25"/>
      <c r="AH396" s="25"/>
      <c r="AI396" s="25"/>
      <c r="AJ396" s="25"/>
      <c r="AK396" s="26"/>
      <c r="AL396" s="27"/>
      <c r="AM396" s="27"/>
      <c r="AN396" s="27"/>
      <c r="BE396" s="24"/>
      <c r="BF396" s="30"/>
      <c r="BG396" s="31"/>
      <c r="BI396" s="32"/>
    </row>
    <row r="397" spans="2:61" ht="18" customHeight="1" x14ac:dyDescent="0.25">
      <c r="B397" s="17"/>
      <c r="C397" s="17"/>
      <c r="D397" s="18"/>
      <c r="E397" s="18"/>
      <c r="F397" s="18"/>
      <c r="G397" s="18"/>
      <c r="H397" s="19"/>
      <c r="I397" s="20"/>
      <c r="J397" s="20"/>
      <c r="K397" s="20"/>
      <c r="L397" s="20"/>
      <c r="M397" s="20"/>
      <c r="N397" s="20"/>
      <c r="O397" s="20"/>
      <c r="P397" s="21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1"/>
      <c r="AB397" s="22"/>
      <c r="AC397" s="22"/>
      <c r="AD397" s="23"/>
      <c r="AE397" s="23"/>
      <c r="AG397" s="25"/>
      <c r="AH397" s="25"/>
      <c r="AI397" s="25"/>
      <c r="AJ397" s="25"/>
      <c r="AK397" s="26"/>
      <c r="AL397" s="27"/>
      <c r="AM397" s="27"/>
      <c r="AN397" s="27"/>
      <c r="BE397" s="24"/>
      <c r="BF397" s="30"/>
      <c r="BG397" s="31"/>
      <c r="BI397" s="32"/>
    </row>
    <row r="398" spans="2:61" ht="18" customHeight="1" x14ac:dyDescent="0.25">
      <c r="D398" s="18"/>
      <c r="E398" s="18"/>
      <c r="F398" s="18"/>
      <c r="G398" s="18"/>
      <c r="H398" s="19"/>
      <c r="I398" s="20"/>
      <c r="J398" s="20"/>
      <c r="K398" s="20"/>
      <c r="L398" s="20"/>
      <c r="M398" s="20"/>
      <c r="N398" s="20"/>
      <c r="O398" s="20"/>
      <c r="P398" s="21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1"/>
      <c r="AB398" s="22"/>
      <c r="AC398" s="22"/>
      <c r="AD398" s="23"/>
      <c r="AE398" s="23"/>
      <c r="AG398" s="25"/>
      <c r="AH398" s="25"/>
      <c r="AI398" s="25"/>
      <c r="AJ398" s="25"/>
      <c r="AK398" s="26"/>
      <c r="AL398" s="27"/>
      <c r="AM398" s="27"/>
      <c r="AN398" s="27"/>
      <c r="BE398" s="24"/>
      <c r="BF398" s="30"/>
      <c r="BG398" s="31"/>
      <c r="BI398" s="32"/>
    </row>
    <row r="399" spans="2:61" ht="18" customHeight="1" x14ac:dyDescent="0.25">
      <c r="B399" s="17"/>
      <c r="C399" s="17"/>
      <c r="D399" s="18"/>
      <c r="E399" s="18"/>
      <c r="F399" s="18"/>
      <c r="G399" s="18"/>
      <c r="H399" s="19"/>
      <c r="I399" s="20"/>
      <c r="J399" s="20"/>
      <c r="K399" s="20"/>
      <c r="L399" s="20"/>
      <c r="M399" s="20"/>
      <c r="N399" s="20"/>
      <c r="O399" s="20"/>
      <c r="P399" s="21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1"/>
      <c r="AB399" s="22"/>
      <c r="AC399" s="22"/>
      <c r="AD399" s="23"/>
      <c r="AE399" s="23"/>
      <c r="AG399" s="25"/>
      <c r="AH399" s="25"/>
      <c r="AI399" s="25"/>
      <c r="AJ399" s="25"/>
      <c r="AK399" s="26"/>
      <c r="AL399" s="27"/>
      <c r="AM399" s="27"/>
      <c r="AN399" s="27"/>
      <c r="BE399" s="24"/>
      <c r="BF399" s="30"/>
      <c r="BG399" s="31"/>
      <c r="BI399" s="32"/>
    </row>
    <row r="400" spans="2:61" ht="18" customHeight="1" x14ac:dyDescent="0.25">
      <c r="B400" s="17"/>
      <c r="C400" s="17"/>
      <c r="D400" s="18"/>
      <c r="E400" s="18"/>
      <c r="F400" s="18"/>
      <c r="G400" s="18"/>
      <c r="H400" s="19"/>
      <c r="I400" s="20"/>
      <c r="J400" s="20"/>
      <c r="K400" s="20"/>
      <c r="L400" s="20"/>
      <c r="M400" s="20"/>
      <c r="N400" s="20"/>
      <c r="O400" s="20"/>
      <c r="P400" s="21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1"/>
      <c r="AB400" s="22"/>
      <c r="AC400" s="22"/>
      <c r="AD400" s="23"/>
      <c r="AE400" s="23"/>
      <c r="AG400" s="25"/>
      <c r="AH400" s="25"/>
      <c r="AI400" s="25"/>
      <c r="AJ400" s="25"/>
      <c r="AK400" s="26"/>
      <c r="AL400" s="27"/>
      <c r="AM400" s="27"/>
      <c r="AN400" s="27"/>
      <c r="BE400" s="24"/>
      <c r="BF400" s="30"/>
      <c r="BG400" s="31"/>
      <c r="BI400" s="32"/>
    </row>
    <row r="401" spans="2:61" ht="18" customHeight="1" x14ac:dyDescent="0.25">
      <c r="D401" s="18"/>
      <c r="E401" s="18"/>
      <c r="F401" s="18"/>
      <c r="G401" s="18"/>
      <c r="H401" s="19"/>
      <c r="I401" s="20"/>
      <c r="J401" s="20"/>
      <c r="K401" s="20"/>
      <c r="L401" s="20"/>
      <c r="M401" s="20"/>
      <c r="N401" s="20"/>
      <c r="O401" s="20"/>
      <c r="P401" s="21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1"/>
      <c r="AB401" s="22"/>
      <c r="AC401" s="22"/>
      <c r="AD401" s="23"/>
      <c r="AE401" s="23"/>
      <c r="AG401" s="25"/>
      <c r="AH401" s="25"/>
      <c r="AI401" s="25"/>
      <c r="AJ401" s="25"/>
      <c r="AK401" s="26"/>
      <c r="AL401" s="27"/>
      <c r="AM401" s="27"/>
      <c r="AN401" s="27"/>
      <c r="BE401" s="24"/>
      <c r="BF401" s="30"/>
      <c r="BG401" s="31"/>
      <c r="BI401" s="32"/>
    </row>
    <row r="402" spans="2:61" ht="18" customHeight="1" x14ac:dyDescent="0.25">
      <c r="B402" s="17"/>
      <c r="C402" s="17"/>
      <c r="D402" s="18"/>
      <c r="E402" s="18"/>
      <c r="F402" s="18"/>
      <c r="G402" s="18"/>
      <c r="H402" s="19"/>
      <c r="I402" s="20"/>
      <c r="J402" s="20"/>
      <c r="K402" s="20"/>
      <c r="L402" s="20"/>
      <c r="M402" s="20"/>
      <c r="N402" s="20"/>
      <c r="O402" s="20"/>
      <c r="P402" s="21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1"/>
      <c r="AB402" s="22"/>
      <c r="AC402" s="22"/>
      <c r="AD402" s="23"/>
      <c r="AE402" s="23"/>
      <c r="AG402" s="25"/>
      <c r="AH402" s="25"/>
      <c r="AI402" s="25"/>
      <c r="AJ402" s="25"/>
      <c r="AK402" s="26"/>
      <c r="AL402" s="27"/>
      <c r="AM402" s="27"/>
      <c r="AN402" s="27"/>
      <c r="BE402" s="24"/>
      <c r="BF402" s="30"/>
      <c r="BG402" s="31"/>
      <c r="BI402" s="32"/>
    </row>
    <row r="403" spans="2:61" ht="18" customHeight="1" x14ac:dyDescent="0.25">
      <c r="B403" s="17"/>
      <c r="C403" s="17"/>
      <c r="D403" s="18"/>
      <c r="E403" s="18"/>
      <c r="F403" s="18"/>
      <c r="G403" s="18"/>
      <c r="H403" s="19"/>
      <c r="I403" s="20"/>
      <c r="J403" s="20"/>
      <c r="K403" s="20"/>
      <c r="L403" s="20"/>
      <c r="M403" s="20"/>
      <c r="N403" s="20"/>
      <c r="O403" s="20"/>
      <c r="P403" s="21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1"/>
      <c r="AB403" s="22"/>
      <c r="AC403" s="22"/>
      <c r="AD403" s="23"/>
      <c r="AE403" s="23"/>
      <c r="AG403" s="25"/>
      <c r="AH403" s="25"/>
      <c r="AI403" s="25"/>
      <c r="AJ403" s="25"/>
      <c r="AK403" s="26"/>
      <c r="AL403" s="27"/>
      <c r="AM403" s="27"/>
      <c r="AN403" s="27"/>
      <c r="BE403" s="24"/>
      <c r="BF403" s="30"/>
      <c r="BG403" s="31"/>
      <c r="BI403" s="32"/>
    </row>
    <row r="404" spans="2:61" ht="18" customHeight="1" x14ac:dyDescent="0.25">
      <c r="B404" s="17"/>
      <c r="C404" s="17"/>
      <c r="D404" s="18"/>
      <c r="E404" s="18"/>
      <c r="F404" s="18"/>
      <c r="G404" s="18"/>
      <c r="H404" s="19"/>
      <c r="I404" s="20"/>
      <c r="J404" s="20"/>
      <c r="K404" s="20"/>
      <c r="L404" s="20"/>
      <c r="M404" s="20"/>
      <c r="N404" s="20"/>
      <c r="O404" s="20"/>
      <c r="P404" s="21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1"/>
      <c r="AB404" s="22"/>
      <c r="AC404" s="22"/>
      <c r="AD404" s="23"/>
      <c r="AE404" s="23"/>
      <c r="AG404" s="25"/>
      <c r="AH404" s="25"/>
      <c r="AI404" s="25"/>
      <c r="AJ404" s="25"/>
      <c r="AK404" s="26"/>
      <c r="AL404" s="27"/>
      <c r="AM404" s="27"/>
      <c r="AN404" s="27"/>
      <c r="BE404" s="24"/>
      <c r="BF404" s="30"/>
      <c r="BG404" s="31"/>
      <c r="BI404" s="32"/>
    </row>
    <row r="405" spans="2:61" ht="18" customHeight="1" x14ac:dyDescent="0.25">
      <c r="B405" s="17"/>
      <c r="C405" s="17"/>
      <c r="D405" s="18"/>
      <c r="E405" s="18"/>
      <c r="F405" s="18"/>
      <c r="G405" s="18"/>
      <c r="H405" s="19"/>
      <c r="I405" s="20"/>
      <c r="J405" s="20"/>
      <c r="K405" s="20"/>
      <c r="L405" s="20"/>
      <c r="M405" s="20"/>
      <c r="N405" s="20"/>
      <c r="O405" s="20"/>
      <c r="P405" s="21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1"/>
      <c r="AB405" s="22"/>
      <c r="AC405" s="22"/>
      <c r="AD405" s="23"/>
      <c r="AE405" s="23"/>
      <c r="AG405" s="25"/>
      <c r="AH405" s="25"/>
      <c r="AI405" s="25"/>
      <c r="AJ405" s="25"/>
      <c r="AK405" s="26"/>
      <c r="AL405" s="27"/>
      <c r="AM405" s="27"/>
      <c r="AN405" s="27"/>
      <c r="BE405" s="24"/>
      <c r="BF405" s="30"/>
      <c r="BG405" s="31"/>
      <c r="BI405" s="32"/>
    </row>
    <row r="406" spans="2:61" ht="18" customHeight="1" x14ac:dyDescent="0.25">
      <c r="B406" s="17"/>
      <c r="C406" s="17"/>
      <c r="D406" s="18"/>
      <c r="E406" s="18"/>
      <c r="F406" s="18"/>
      <c r="G406" s="18"/>
      <c r="H406" s="19"/>
      <c r="I406" s="20"/>
      <c r="J406" s="20"/>
      <c r="K406" s="20"/>
      <c r="L406" s="20"/>
      <c r="M406" s="20"/>
      <c r="N406" s="20"/>
      <c r="O406" s="20"/>
      <c r="P406" s="21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1"/>
      <c r="AB406" s="22"/>
      <c r="AC406" s="22"/>
      <c r="AD406" s="23"/>
      <c r="AE406" s="23"/>
      <c r="AG406" s="25"/>
      <c r="AH406" s="25"/>
      <c r="AI406" s="25"/>
      <c r="AJ406" s="25"/>
      <c r="AK406" s="26"/>
      <c r="AL406" s="27"/>
      <c r="AM406" s="27"/>
      <c r="AN406" s="27"/>
      <c r="BE406" s="24"/>
      <c r="BF406" s="30"/>
      <c r="BG406" s="31"/>
      <c r="BI406" s="32"/>
    </row>
    <row r="407" spans="2:61" ht="18" customHeight="1" x14ac:dyDescent="0.25">
      <c r="B407" s="17"/>
      <c r="C407" s="17"/>
      <c r="D407" s="18"/>
      <c r="E407" s="18"/>
      <c r="F407" s="18"/>
      <c r="G407" s="18"/>
      <c r="H407" s="19"/>
      <c r="I407" s="20"/>
      <c r="J407" s="20"/>
      <c r="K407" s="20"/>
      <c r="L407" s="20"/>
      <c r="M407" s="20"/>
      <c r="N407" s="20"/>
      <c r="O407" s="20"/>
      <c r="P407" s="21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1"/>
      <c r="AB407" s="22"/>
      <c r="AC407" s="22"/>
      <c r="AD407" s="23"/>
      <c r="AE407" s="23"/>
      <c r="AG407" s="25"/>
      <c r="AH407" s="25"/>
      <c r="AI407" s="25"/>
      <c r="AJ407" s="25"/>
      <c r="AK407" s="26"/>
      <c r="AL407" s="27"/>
      <c r="AM407" s="27"/>
      <c r="AN407" s="27"/>
      <c r="BE407" s="24"/>
      <c r="BF407" s="30"/>
      <c r="BG407" s="31"/>
      <c r="BI407" s="32"/>
    </row>
    <row r="408" spans="2:61" ht="18" customHeight="1" x14ac:dyDescent="0.25">
      <c r="B408" s="17"/>
      <c r="C408" s="17"/>
      <c r="D408" s="18"/>
      <c r="E408" s="18"/>
      <c r="F408" s="18"/>
      <c r="G408" s="18"/>
      <c r="H408" s="19"/>
      <c r="I408" s="20"/>
      <c r="J408" s="20"/>
      <c r="K408" s="20"/>
      <c r="L408" s="20"/>
      <c r="M408" s="20"/>
      <c r="N408" s="20"/>
      <c r="O408" s="20"/>
      <c r="P408" s="21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1"/>
      <c r="AB408" s="22"/>
      <c r="AC408" s="22"/>
      <c r="AD408" s="23"/>
      <c r="AE408" s="23"/>
      <c r="AG408" s="25"/>
      <c r="AH408" s="25"/>
      <c r="AI408" s="25"/>
      <c r="AJ408" s="25"/>
      <c r="AK408" s="26"/>
      <c r="AL408" s="27"/>
      <c r="AM408" s="27"/>
      <c r="AN408" s="27"/>
      <c r="BE408" s="24"/>
      <c r="BF408" s="30"/>
      <c r="BG408" s="31"/>
      <c r="BI408" s="32"/>
    </row>
    <row r="409" spans="2:61" ht="18" customHeight="1" x14ac:dyDescent="0.25">
      <c r="B409" s="17"/>
      <c r="C409" s="17"/>
      <c r="D409" s="18"/>
      <c r="E409" s="18"/>
      <c r="F409" s="18"/>
      <c r="G409" s="18"/>
      <c r="H409" s="19"/>
      <c r="I409" s="20"/>
      <c r="J409" s="20"/>
      <c r="K409" s="20"/>
      <c r="L409" s="20"/>
      <c r="M409" s="20"/>
      <c r="N409" s="20"/>
      <c r="O409" s="20"/>
      <c r="P409" s="21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1"/>
      <c r="AB409" s="22"/>
      <c r="AC409" s="22"/>
      <c r="AD409" s="23"/>
      <c r="AE409" s="23"/>
      <c r="AG409" s="25"/>
      <c r="AH409" s="25"/>
      <c r="AI409" s="25"/>
      <c r="AJ409" s="25"/>
      <c r="AK409" s="26"/>
      <c r="AL409" s="27"/>
      <c r="AM409" s="27"/>
      <c r="AN409" s="27"/>
      <c r="BE409" s="24"/>
      <c r="BF409" s="30"/>
      <c r="BG409" s="31"/>
      <c r="BI409" s="32"/>
    </row>
    <row r="410" spans="2:61" ht="18" customHeight="1" x14ac:dyDescent="0.25">
      <c r="B410" s="17"/>
      <c r="C410" s="17"/>
      <c r="D410" s="18"/>
      <c r="E410" s="18"/>
      <c r="F410" s="18"/>
      <c r="G410" s="18"/>
      <c r="H410" s="19"/>
      <c r="I410" s="20"/>
      <c r="J410" s="20"/>
      <c r="K410" s="20"/>
      <c r="L410" s="20"/>
      <c r="M410" s="20"/>
      <c r="N410" s="20"/>
      <c r="O410" s="20"/>
      <c r="P410" s="21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1"/>
      <c r="AB410" s="22"/>
      <c r="AC410" s="22"/>
      <c r="AD410" s="23"/>
      <c r="AE410" s="23"/>
      <c r="AG410" s="25"/>
      <c r="AH410" s="25"/>
      <c r="AI410" s="25"/>
      <c r="AJ410" s="25"/>
      <c r="AK410" s="26"/>
      <c r="AL410" s="27"/>
      <c r="AM410" s="27"/>
      <c r="AN410" s="27"/>
      <c r="BE410" s="24"/>
      <c r="BF410" s="30"/>
      <c r="BG410" s="31"/>
      <c r="BI410" s="32"/>
    </row>
    <row r="411" spans="2:61" ht="18" customHeight="1" x14ac:dyDescent="0.25">
      <c r="D411" s="18"/>
      <c r="E411" s="18"/>
      <c r="F411" s="18"/>
      <c r="G411" s="18"/>
      <c r="H411" s="19"/>
      <c r="I411" s="20"/>
      <c r="J411" s="20"/>
      <c r="K411" s="20"/>
      <c r="L411" s="20"/>
      <c r="M411" s="20"/>
      <c r="N411" s="20"/>
      <c r="O411" s="20"/>
      <c r="P411" s="21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1"/>
      <c r="AB411" s="22"/>
      <c r="AC411" s="22"/>
      <c r="AD411" s="23"/>
      <c r="AE411" s="23"/>
      <c r="AG411" s="25"/>
      <c r="AH411" s="25"/>
      <c r="AI411" s="25"/>
      <c r="AJ411" s="25"/>
      <c r="AK411" s="26"/>
      <c r="AL411" s="27"/>
      <c r="AM411" s="27"/>
      <c r="AN411" s="27"/>
      <c r="BE411" s="24"/>
      <c r="BF411" s="30"/>
      <c r="BG411" s="31"/>
      <c r="BI411" s="32"/>
    </row>
    <row r="412" spans="2:61" ht="18" customHeight="1" x14ac:dyDescent="0.25">
      <c r="B412" s="17"/>
      <c r="C412" s="17"/>
      <c r="D412" s="18"/>
      <c r="E412" s="18"/>
      <c r="F412" s="18"/>
      <c r="G412" s="18"/>
      <c r="H412" s="19"/>
      <c r="I412" s="20"/>
      <c r="J412" s="20"/>
      <c r="K412" s="20"/>
      <c r="L412" s="20"/>
      <c r="M412" s="20"/>
      <c r="N412" s="20"/>
      <c r="O412" s="20"/>
      <c r="P412" s="21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1"/>
      <c r="AB412" s="22"/>
      <c r="AC412" s="22"/>
      <c r="AD412" s="23"/>
      <c r="AE412" s="23"/>
      <c r="AG412" s="25"/>
      <c r="AH412" s="25"/>
      <c r="AI412" s="25"/>
      <c r="AJ412" s="25"/>
      <c r="AK412" s="26"/>
      <c r="AL412" s="27"/>
      <c r="AM412" s="27"/>
      <c r="AN412" s="27"/>
      <c r="BE412" s="24"/>
      <c r="BF412" s="30"/>
      <c r="BG412" s="31"/>
      <c r="BI412" s="32"/>
    </row>
    <row r="413" spans="2:61" ht="18" customHeight="1" x14ac:dyDescent="0.25">
      <c r="B413" s="17"/>
      <c r="C413" s="17"/>
      <c r="D413" s="18"/>
      <c r="E413" s="18"/>
      <c r="F413" s="18"/>
      <c r="G413" s="18"/>
      <c r="H413" s="19"/>
      <c r="I413" s="20"/>
      <c r="J413" s="20"/>
      <c r="K413" s="20"/>
      <c r="L413" s="20"/>
      <c r="M413" s="20"/>
      <c r="N413" s="20"/>
      <c r="O413" s="20"/>
      <c r="P413" s="21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1"/>
      <c r="AB413" s="22"/>
      <c r="AC413" s="22"/>
      <c r="AD413" s="23"/>
      <c r="AE413" s="23"/>
      <c r="AG413" s="25"/>
      <c r="AH413" s="25"/>
      <c r="AI413" s="25"/>
      <c r="AJ413" s="25"/>
      <c r="AK413" s="26"/>
      <c r="AL413" s="27"/>
      <c r="AM413" s="27"/>
      <c r="AN413" s="27"/>
      <c r="BE413" s="24"/>
      <c r="BF413" s="30"/>
      <c r="BG413" s="31"/>
      <c r="BI413" s="32"/>
    </row>
    <row r="414" spans="2:61" ht="18" customHeight="1" x14ac:dyDescent="0.25">
      <c r="B414" s="17"/>
      <c r="C414" s="17"/>
      <c r="D414" s="18"/>
      <c r="E414" s="18"/>
      <c r="F414" s="18"/>
      <c r="G414" s="18"/>
      <c r="H414" s="19"/>
      <c r="I414" s="20"/>
      <c r="J414" s="20"/>
      <c r="K414" s="20"/>
      <c r="L414" s="20"/>
      <c r="M414" s="20"/>
      <c r="N414" s="20"/>
      <c r="O414" s="20"/>
      <c r="P414" s="21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1"/>
      <c r="AB414" s="22"/>
      <c r="AC414" s="22"/>
      <c r="AD414" s="23"/>
      <c r="AE414" s="23"/>
      <c r="AG414" s="25"/>
      <c r="AH414" s="25"/>
      <c r="AI414" s="25"/>
      <c r="AJ414" s="25"/>
      <c r="AK414" s="26"/>
      <c r="AL414" s="27"/>
      <c r="AM414" s="27"/>
      <c r="AN414" s="27"/>
      <c r="BE414" s="24"/>
      <c r="BF414" s="30"/>
      <c r="BG414" s="31"/>
      <c r="BI414" s="32"/>
    </row>
    <row r="415" spans="2:61" ht="18" customHeight="1" x14ac:dyDescent="0.25">
      <c r="B415" s="17"/>
      <c r="C415" s="17"/>
      <c r="D415" s="18"/>
      <c r="E415" s="18"/>
      <c r="F415" s="18"/>
      <c r="G415" s="18"/>
      <c r="H415" s="19"/>
      <c r="I415" s="20"/>
      <c r="J415" s="20"/>
      <c r="K415" s="20"/>
      <c r="L415" s="20"/>
      <c r="M415" s="20"/>
      <c r="N415" s="20"/>
      <c r="O415" s="20"/>
      <c r="P415" s="21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1"/>
      <c r="AB415" s="22"/>
      <c r="AC415" s="22"/>
      <c r="AD415" s="23"/>
      <c r="AE415" s="23"/>
      <c r="AG415" s="25"/>
      <c r="AH415" s="25"/>
      <c r="AI415" s="25"/>
      <c r="AJ415" s="25"/>
      <c r="AK415" s="26"/>
      <c r="AL415" s="27"/>
      <c r="AM415" s="27"/>
      <c r="AN415" s="27"/>
      <c r="BE415" s="24"/>
      <c r="BF415" s="30"/>
      <c r="BG415" s="31"/>
      <c r="BI415" s="32"/>
    </row>
    <row r="416" spans="2:61" ht="18" customHeight="1" x14ac:dyDescent="0.25">
      <c r="B416" s="17"/>
      <c r="C416" s="17"/>
      <c r="D416" s="18"/>
      <c r="E416" s="18"/>
      <c r="F416" s="18"/>
      <c r="G416" s="18"/>
      <c r="H416" s="19"/>
      <c r="I416" s="20"/>
      <c r="J416" s="20"/>
      <c r="K416" s="20"/>
      <c r="L416" s="20"/>
      <c r="M416" s="20"/>
      <c r="N416" s="20"/>
      <c r="O416" s="20"/>
      <c r="P416" s="21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1"/>
      <c r="AB416" s="22"/>
      <c r="AC416" s="22"/>
      <c r="AD416" s="23"/>
      <c r="AE416" s="23"/>
      <c r="AG416" s="25"/>
      <c r="AH416" s="25"/>
      <c r="AI416" s="25"/>
      <c r="AJ416" s="25"/>
      <c r="AK416" s="26"/>
      <c r="AL416" s="27"/>
      <c r="AM416" s="27"/>
      <c r="AN416" s="27"/>
      <c r="BE416" s="24"/>
      <c r="BF416" s="30"/>
      <c r="BG416" s="31"/>
      <c r="BI416" s="32"/>
    </row>
    <row r="417" spans="2:61" ht="18" customHeight="1" x14ac:dyDescent="0.25">
      <c r="B417" s="17"/>
      <c r="C417" s="17"/>
      <c r="D417" s="18"/>
      <c r="E417" s="18"/>
      <c r="F417" s="18"/>
      <c r="G417" s="18"/>
      <c r="H417" s="19"/>
      <c r="I417" s="20"/>
      <c r="J417" s="20"/>
      <c r="K417" s="20"/>
      <c r="L417" s="20"/>
      <c r="M417" s="20"/>
      <c r="N417" s="20"/>
      <c r="O417" s="20"/>
      <c r="P417" s="21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1"/>
      <c r="AB417" s="22"/>
      <c r="AC417" s="22"/>
      <c r="AD417" s="23"/>
      <c r="AE417" s="23"/>
      <c r="AG417" s="25"/>
      <c r="AH417" s="25"/>
      <c r="AI417" s="25"/>
      <c r="AJ417" s="25"/>
      <c r="AK417" s="26"/>
      <c r="AL417" s="27"/>
      <c r="AM417" s="27"/>
      <c r="AN417" s="27"/>
      <c r="BE417" s="24"/>
      <c r="BF417" s="30"/>
      <c r="BG417" s="31"/>
      <c r="BI417" s="32"/>
    </row>
    <row r="418" spans="2:61" ht="18" customHeight="1" x14ac:dyDescent="0.25">
      <c r="B418" s="17"/>
      <c r="C418" s="17"/>
      <c r="D418" s="18"/>
      <c r="E418" s="18"/>
      <c r="F418" s="18"/>
      <c r="G418" s="18"/>
      <c r="H418" s="19"/>
      <c r="I418" s="20"/>
      <c r="J418" s="20"/>
      <c r="K418" s="20"/>
      <c r="L418" s="20"/>
      <c r="M418" s="20"/>
      <c r="N418" s="20"/>
      <c r="O418" s="20"/>
      <c r="P418" s="21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1"/>
      <c r="AB418" s="22"/>
      <c r="AC418" s="22"/>
      <c r="AD418" s="23"/>
      <c r="AE418" s="23"/>
      <c r="AG418" s="25"/>
      <c r="AH418" s="25"/>
      <c r="AI418" s="25"/>
      <c r="AJ418" s="25"/>
      <c r="AK418" s="26"/>
      <c r="AL418" s="27"/>
      <c r="AM418" s="27"/>
      <c r="AN418" s="27"/>
      <c r="BE418" s="24"/>
      <c r="BF418" s="30"/>
      <c r="BG418" s="31"/>
      <c r="BI418" s="32"/>
    </row>
    <row r="419" spans="2:61" ht="18" customHeight="1" x14ac:dyDescent="0.25">
      <c r="B419" s="17"/>
      <c r="C419" s="17"/>
      <c r="D419" s="18"/>
      <c r="E419" s="18"/>
      <c r="F419" s="18"/>
      <c r="G419" s="18"/>
      <c r="H419" s="19"/>
      <c r="I419" s="20"/>
      <c r="J419" s="20"/>
      <c r="K419" s="20"/>
      <c r="L419" s="20"/>
      <c r="M419" s="20"/>
      <c r="N419" s="20"/>
      <c r="O419" s="20"/>
      <c r="P419" s="21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1"/>
      <c r="AB419" s="22"/>
      <c r="AC419" s="22"/>
      <c r="AD419" s="23"/>
      <c r="AE419" s="23"/>
      <c r="AG419" s="25"/>
      <c r="AH419" s="25"/>
      <c r="AI419" s="25"/>
      <c r="AJ419" s="25"/>
      <c r="AK419" s="26"/>
      <c r="AL419" s="27"/>
      <c r="AM419" s="27"/>
      <c r="AN419" s="27"/>
      <c r="BE419" s="24"/>
      <c r="BF419" s="30"/>
      <c r="BG419" s="31"/>
      <c r="BI419" s="32"/>
    </row>
    <row r="420" spans="2:61" ht="18" customHeight="1" x14ac:dyDescent="0.25">
      <c r="B420" s="17"/>
      <c r="C420" s="17"/>
      <c r="D420" s="18"/>
      <c r="E420" s="18"/>
      <c r="F420" s="18"/>
      <c r="G420" s="18"/>
      <c r="H420" s="19"/>
      <c r="I420" s="20"/>
      <c r="J420" s="20"/>
      <c r="K420" s="20"/>
      <c r="L420" s="20"/>
      <c r="M420" s="20"/>
      <c r="N420" s="20"/>
      <c r="O420" s="20"/>
      <c r="P420" s="21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1"/>
      <c r="AB420" s="22"/>
      <c r="AC420" s="22"/>
      <c r="AD420" s="23"/>
      <c r="AE420" s="23"/>
      <c r="AG420" s="25"/>
      <c r="AH420" s="25"/>
      <c r="AI420" s="25"/>
      <c r="AJ420" s="25"/>
      <c r="AK420" s="26"/>
      <c r="AL420" s="27"/>
      <c r="AM420" s="27"/>
      <c r="AN420" s="27"/>
      <c r="BE420" s="24"/>
      <c r="BF420" s="30"/>
      <c r="BG420" s="31"/>
      <c r="BI420" s="32"/>
    </row>
    <row r="421" spans="2:61" ht="18" customHeight="1" x14ac:dyDescent="0.25">
      <c r="B421" s="17"/>
      <c r="C421" s="17"/>
      <c r="D421" s="18"/>
      <c r="E421" s="18"/>
      <c r="F421" s="18"/>
      <c r="G421" s="18"/>
      <c r="H421" s="19"/>
      <c r="I421" s="20"/>
      <c r="J421" s="20"/>
      <c r="K421" s="20"/>
      <c r="L421" s="20"/>
      <c r="M421" s="20"/>
      <c r="N421" s="20"/>
      <c r="O421" s="20"/>
      <c r="P421" s="21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1"/>
      <c r="AB421" s="22"/>
      <c r="AC421" s="22"/>
      <c r="AD421" s="23"/>
      <c r="AE421" s="23"/>
      <c r="AG421" s="25"/>
      <c r="AH421" s="25"/>
      <c r="AI421" s="25"/>
      <c r="AJ421" s="25"/>
      <c r="AK421" s="26"/>
      <c r="AL421" s="27"/>
      <c r="AM421" s="27"/>
      <c r="AN421" s="27"/>
      <c r="BE421" s="24"/>
      <c r="BF421" s="30"/>
      <c r="BG421" s="31"/>
      <c r="BI421" s="32"/>
    </row>
    <row r="422" spans="2:61" ht="18" customHeight="1" x14ac:dyDescent="0.25">
      <c r="B422" s="17"/>
      <c r="C422" s="17"/>
      <c r="D422" s="18"/>
      <c r="E422" s="18"/>
      <c r="F422" s="18"/>
      <c r="G422" s="18"/>
      <c r="H422" s="19"/>
      <c r="I422" s="20"/>
      <c r="J422" s="20"/>
      <c r="K422" s="20"/>
      <c r="L422" s="20"/>
      <c r="M422" s="20"/>
      <c r="N422" s="20"/>
      <c r="O422" s="20"/>
      <c r="P422" s="21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1"/>
      <c r="AB422" s="22"/>
      <c r="AC422" s="22"/>
      <c r="AD422" s="23"/>
      <c r="AE422" s="23"/>
      <c r="AG422" s="25"/>
      <c r="AH422" s="25"/>
      <c r="AI422" s="25"/>
      <c r="AJ422" s="25"/>
      <c r="AK422" s="26"/>
      <c r="AL422" s="27"/>
      <c r="AM422" s="27"/>
      <c r="AN422" s="27"/>
      <c r="BE422" s="24"/>
      <c r="BF422" s="30"/>
      <c r="BG422" s="31"/>
      <c r="BI422" s="32"/>
    </row>
    <row r="423" spans="2:61" ht="18" customHeight="1" x14ac:dyDescent="0.25">
      <c r="D423" s="18"/>
      <c r="E423" s="18"/>
      <c r="F423" s="18"/>
      <c r="G423" s="18"/>
      <c r="H423" s="19"/>
      <c r="I423" s="20"/>
      <c r="J423" s="20"/>
      <c r="K423" s="20"/>
      <c r="L423" s="20"/>
      <c r="M423" s="20"/>
      <c r="N423" s="20"/>
      <c r="O423" s="20"/>
      <c r="P423" s="21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1"/>
      <c r="AB423" s="22"/>
      <c r="AC423" s="22"/>
      <c r="AD423" s="23"/>
      <c r="AE423" s="23"/>
      <c r="AG423" s="25"/>
      <c r="AH423" s="25"/>
      <c r="AI423" s="25"/>
      <c r="AJ423" s="25"/>
      <c r="AK423" s="26"/>
      <c r="AL423" s="27"/>
      <c r="AM423" s="27"/>
      <c r="AN423" s="27"/>
      <c r="BE423" s="24"/>
      <c r="BF423" s="30"/>
      <c r="BG423" s="31"/>
      <c r="BI423" s="32"/>
    </row>
    <row r="424" spans="2:61" ht="18" customHeight="1" x14ac:dyDescent="0.25">
      <c r="B424" s="17"/>
      <c r="C424" s="17"/>
      <c r="D424" s="18"/>
      <c r="E424" s="18"/>
      <c r="F424" s="18"/>
      <c r="G424" s="18"/>
      <c r="H424" s="19"/>
      <c r="I424" s="20"/>
      <c r="J424" s="20"/>
      <c r="K424" s="20"/>
      <c r="L424" s="20"/>
      <c r="M424" s="20"/>
      <c r="N424" s="20"/>
      <c r="O424" s="20"/>
      <c r="P424" s="21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1"/>
      <c r="AB424" s="22"/>
      <c r="AC424" s="22"/>
      <c r="AD424" s="23"/>
      <c r="AE424" s="23"/>
      <c r="AG424" s="25"/>
      <c r="AH424" s="25"/>
      <c r="AI424" s="25"/>
      <c r="AJ424" s="25"/>
      <c r="AK424" s="26"/>
      <c r="AL424" s="27"/>
      <c r="AM424" s="27"/>
      <c r="AN424" s="27"/>
      <c r="BE424" s="24"/>
      <c r="BF424" s="30"/>
      <c r="BG424" s="31"/>
      <c r="BI424" s="32"/>
    </row>
    <row r="425" spans="2:61" ht="18" customHeight="1" x14ac:dyDescent="0.25">
      <c r="B425" s="17"/>
      <c r="C425" s="17"/>
      <c r="D425" s="18"/>
      <c r="E425" s="18"/>
      <c r="F425" s="18"/>
      <c r="G425" s="18"/>
      <c r="H425" s="19"/>
      <c r="I425" s="20"/>
      <c r="J425" s="20"/>
      <c r="K425" s="20"/>
      <c r="L425" s="20"/>
      <c r="M425" s="20"/>
      <c r="N425" s="20"/>
      <c r="O425" s="20"/>
      <c r="P425" s="21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1"/>
      <c r="AB425" s="22"/>
      <c r="AC425" s="22"/>
      <c r="AD425" s="23"/>
      <c r="AE425" s="23"/>
      <c r="AG425" s="25"/>
      <c r="AH425" s="25"/>
      <c r="AI425" s="25"/>
      <c r="AJ425" s="25"/>
      <c r="AK425" s="26"/>
      <c r="AL425" s="27"/>
      <c r="AM425" s="27"/>
      <c r="AN425" s="27"/>
      <c r="BE425" s="24"/>
      <c r="BF425" s="30"/>
      <c r="BG425" s="31"/>
      <c r="BI425" s="32"/>
    </row>
    <row r="426" spans="2:61" ht="18" customHeight="1" x14ac:dyDescent="0.25">
      <c r="B426" s="17"/>
      <c r="C426" s="17"/>
      <c r="D426" s="18"/>
      <c r="E426" s="18"/>
      <c r="F426" s="18"/>
      <c r="G426" s="18"/>
      <c r="H426" s="19"/>
      <c r="I426" s="20"/>
      <c r="J426" s="20"/>
      <c r="K426" s="20"/>
      <c r="L426" s="20"/>
      <c r="M426" s="20"/>
      <c r="N426" s="20"/>
      <c r="O426" s="20"/>
      <c r="P426" s="21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1"/>
      <c r="AB426" s="22"/>
      <c r="AC426" s="22"/>
      <c r="AD426" s="23"/>
      <c r="AE426" s="23"/>
      <c r="AG426" s="25"/>
      <c r="AH426" s="25"/>
      <c r="AI426" s="25"/>
      <c r="AJ426" s="25"/>
      <c r="AK426" s="26"/>
      <c r="AL426" s="27"/>
      <c r="AM426" s="27"/>
      <c r="AN426" s="27"/>
      <c r="BE426" s="24"/>
      <c r="BF426" s="30"/>
      <c r="BG426" s="31"/>
      <c r="BI426" s="32"/>
    </row>
    <row r="427" spans="2:61" ht="18" customHeight="1" x14ac:dyDescent="0.25">
      <c r="D427" s="18"/>
      <c r="E427" s="18"/>
      <c r="F427" s="18"/>
      <c r="G427" s="18"/>
      <c r="H427" s="19"/>
      <c r="I427" s="20"/>
      <c r="J427" s="20"/>
      <c r="K427" s="20"/>
      <c r="L427" s="20"/>
      <c r="M427" s="20"/>
      <c r="N427" s="20"/>
      <c r="O427" s="20"/>
      <c r="P427" s="21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1"/>
      <c r="AB427" s="22"/>
      <c r="AC427" s="22"/>
      <c r="AD427" s="23"/>
      <c r="AE427" s="23"/>
      <c r="AG427" s="25"/>
      <c r="AH427" s="25"/>
      <c r="AI427" s="25"/>
      <c r="AJ427" s="25"/>
      <c r="AK427" s="26"/>
      <c r="AL427" s="27"/>
      <c r="AM427" s="27"/>
      <c r="AN427" s="27"/>
      <c r="BE427" s="24"/>
      <c r="BF427" s="30"/>
      <c r="BG427" s="31"/>
      <c r="BI427" s="32"/>
    </row>
    <row r="428" spans="2:61" ht="18" customHeight="1" x14ac:dyDescent="0.25">
      <c r="B428" s="17"/>
      <c r="C428" s="17"/>
      <c r="D428" s="18"/>
      <c r="E428" s="18"/>
      <c r="F428" s="18"/>
      <c r="G428" s="18"/>
      <c r="H428" s="19"/>
      <c r="I428" s="20"/>
      <c r="J428" s="20"/>
      <c r="K428" s="20"/>
      <c r="L428" s="20"/>
      <c r="M428" s="20"/>
      <c r="N428" s="20"/>
      <c r="O428" s="20"/>
      <c r="P428" s="21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1"/>
      <c r="AB428" s="22"/>
      <c r="AC428" s="22"/>
      <c r="AD428" s="23"/>
      <c r="AE428" s="23"/>
      <c r="AG428" s="25"/>
      <c r="AH428" s="25"/>
      <c r="AI428" s="25"/>
      <c r="AJ428" s="25"/>
      <c r="AK428" s="26"/>
      <c r="AL428" s="27"/>
      <c r="AM428" s="27"/>
      <c r="AN428" s="27"/>
      <c r="BE428" s="24"/>
      <c r="BF428" s="30"/>
      <c r="BG428" s="31"/>
      <c r="BI428" s="32"/>
    </row>
    <row r="429" spans="2:61" ht="18" customHeight="1" x14ac:dyDescent="0.25">
      <c r="B429" s="17"/>
      <c r="C429" s="17"/>
      <c r="D429" s="18"/>
      <c r="E429" s="18"/>
      <c r="F429" s="18"/>
      <c r="G429" s="18"/>
      <c r="H429" s="19"/>
      <c r="I429" s="20"/>
      <c r="J429" s="20"/>
      <c r="K429" s="20"/>
      <c r="L429" s="20"/>
      <c r="M429" s="20"/>
      <c r="N429" s="20"/>
      <c r="O429" s="20"/>
      <c r="P429" s="21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1"/>
      <c r="AB429" s="22"/>
      <c r="AC429" s="22"/>
      <c r="AD429" s="23"/>
      <c r="AE429" s="23"/>
      <c r="AG429" s="25"/>
      <c r="AH429" s="25"/>
      <c r="AI429" s="25"/>
      <c r="AJ429" s="25"/>
      <c r="AK429" s="26"/>
      <c r="AL429" s="27"/>
      <c r="AM429" s="27"/>
      <c r="AN429" s="27"/>
      <c r="BE429" s="24"/>
      <c r="BF429" s="30"/>
      <c r="BG429" s="31"/>
      <c r="BI429" s="32"/>
    </row>
    <row r="430" spans="2:61" ht="18" customHeight="1" x14ac:dyDescent="0.25">
      <c r="B430" s="17"/>
      <c r="C430" s="17"/>
      <c r="D430" s="18"/>
      <c r="E430" s="18"/>
      <c r="F430" s="18"/>
      <c r="G430" s="18"/>
      <c r="H430" s="19"/>
      <c r="I430" s="20"/>
      <c r="J430" s="20"/>
      <c r="K430" s="20"/>
      <c r="L430" s="20"/>
      <c r="M430" s="20"/>
      <c r="N430" s="20"/>
      <c r="O430" s="20"/>
      <c r="P430" s="21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1"/>
      <c r="AB430" s="22"/>
      <c r="AC430" s="22"/>
      <c r="AD430" s="23"/>
      <c r="AE430" s="23"/>
      <c r="AG430" s="25"/>
      <c r="AH430" s="25"/>
      <c r="AI430" s="25"/>
      <c r="AJ430" s="25"/>
      <c r="AK430" s="26"/>
      <c r="AL430" s="27"/>
      <c r="AM430" s="27"/>
      <c r="AN430" s="27"/>
      <c r="BE430" s="24"/>
      <c r="BF430" s="30"/>
      <c r="BG430" s="31"/>
      <c r="BI430" s="32"/>
    </row>
    <row r="431" spans="2:61" ht="18" customHeight="1" x14ac:dyDescent="0.25">
      <c r="B431" s="17"/>
      <c r="C431" s="17"/>
      <c r="D431" s="18"/>
      <c r="E431" s="18"/>
      <c r="F431" s="18"/>
      <c r="G431" s="18"/>
      <c r="H431" s="19"/>
      <c r="I431" s="20"/>
      <c r="J431" s="20"/>
      <c r="K431" s="20"/>
      <c r="L431" s="20"/>
      <c r="M431" s="20"/>
      <c r="N431" s="20"/>
      <c r="O431" s="20"/>
      <c r="P431" s="21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1"/>
      <c r="AB431" s="22"/>
      <c r="AC431" s="22"/>
      <c r="AD431" s="23"/>
      <c r="AE431" s="23"/>
      <c r="AG431" s="25"/>
      <c r="AH431" s="25"/>
      <c r="AI431" s="25"/>
      <c r="AJ431" s="25"/>
      <c r="AK431" s="26"/>
      <c r="AL431" s="27"/>
      <c r="AM431" s="27"/>
      <c r="AN431" s="27"/>
      <c r="BE431" s="24"/>
      <c r="BF431" s="30"/>
      <c r="BG431" s="31"/>
      <c r="BI431" s="32"/>
    </row>
    <row r="432" spans="2:61" ht="18" customHeight="1" x14ac:dyDescent="0.25">
      <c r="B432" s="17"/>
      <c r="C432" s="17"/>
      <c r="D432" s="18"/>
      <c r="E432" s="18"/>
      <c r="F432" s="18"/>
      <c r="G432" s="18"/>
      <c r="H432" s="19"/>
      <c r="I432" s="20"/>
      <c r="J432" s="20"/>
      <c r="K432" s="20"/>
      <c r="L432" s="20"/>
      <c r="M432" s="20"/>
      <c r="N432" s="20"/>
      <c r="O432" s="20"/>
      <c r="P432" s="21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1"/>
      <c r="AB432" s="22"/>
      <c r="AC432" s="22"/>
      <c r="AD432" s="23"/>
      <c r="AE432" s="23"/>
      <c r="AG432" s="25"/>
      <c r="AH432" s="25"/>
      <c r="AI432" s="25"/>
      <c r="AJ432" s="25"/>
      <c r="AK432" s="26"/>
      <c r="AL432" s="27"/>
      <c r="AM432" s="27"/>
      <c r="AN432" s="27"/>
      <c r="BE432" s="24"/>
      <c r="BF432" s="30"/>
      <c r="BG432" s="31"/>
      <c r="BI432" s="32"/>
    </row>
    <row r="433" spans="2:61" ht="18" customHeight="1" x14ac:dyDescent="0.25">
      <c r="B433" s="17"/>
      <c r="C433" s="17"/>
      <c r="D433" s="18"/>
      <c r="E433" s="18"/>
      <c r="F433" s="18"/>
      <c r="G433" s="18"/>
      <c r="H433" s="19"/>
      <c r="I433" s="20"/>
      <c r="J433" s="20"/>
      <c r="K433" s="20"/>
      <c r="L433" s="20"/>
      <c r="M433" s="20"/>
      <c r="N433" s="20"/>
      <c r="O433" s="20"/>
      <c r="P433" s="21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1"/>
      <c r="AB433" s="22"/>
      <c r="AC433" s="22"/>
      <c r="AD433" s="23"/>
      <c r="AE433" s="23"/>
      <c r="AG433" s="25"/>
      <c r="AH433" s="25"/>
      <c r="AI433" s="25"/>
      <c r="AJ433" s="25"/>
      <c r="AK433" s="26"/>
      <c r="AL433" s="27"/>
      <c r="AM433" s="27"/>
      <c r="AN433" s="27"/>
      <c r="BE433" s="24"/>
      <c r="BF433" s="30"/>
      <c r="BG433" s="31"/>
      <c r="BI433" s="32"/>
    </row>
    <row r="434" spans="2:61" ht="18" customHeight="1" x14ac:dyDescent="0.25">
      <c r="B434" s="17"/>
      <c r="C434" s="17"/>
      <c r="D434" s="18"/>
      <c r="E434" s="18"/>
      <c r="F434" s="18"/>
      <c r="G434" s="18"/>
      <c r="H434" s="19"/>
      <c r="I434" s="20"/>
      <c r="J434" s="20"/>
      <c r="K434" s="20"/>
      <c r="L434" s="20"/>
      <c r="M434" s="20"/>
      <c r="N434" s="20"/>
      <c r="O434" s="20"/>
      <c r="P434" s="21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1"/>
      <c r="AB434" s="22"/>
      <c r="AC434" s="22"/>
      <c r="AD434" s="23"/>
      <c r="AE434" s="23"/>
      <c r="AG434" s="25"/>
      <c r="AH434" s="25"/>
      <c r="AI434" s="25"/>
      <c r="AJ434" s="25"/>
      <c r="AK434" s="26"/>
      <c r="AL434" s="27"/>
      <c r="AM434" s="27"/>
      <c r="AN434" s="27"/>
      <c r="BE434" s="24"/>
      <c r="BF434" s="30"/>
      <c r="BG434" s="31"/>
      <c r="BI434" s="32"/>
    </row>
    <row r="435" spans="2:61" ht="18" customHeight="1" x14ac:dyDescent="0.25">
      <c r="B435" s="17"/>
      <c r="C435" s="17"/>
      <c r="D435" s="18"/>
      <c r="E435" s="18"/>
      <c r="F435" s="18"/>
      <c r="G435" s="18"/>
      <c r="H435" s="19"/>
      <c r="I435" s="20"/>
      <c r="J435" s="20"/>
      <c r="K435" s="20"/>
      <c r="L435" s="20"/>
      <c r="M435" s="20"/>
      <c r="N435" s="20"/>
      <c r="O435" s="20"/>
      <c r="P435" s="21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1"/>
      <c r="AB435" s="22"/>
      <c r="AC435" s="22"/>
      <c r="AD435" s="23"/>
      <c r="AE435" s="23"/>
      <c r="AG435" s="25"/>
      <c r="AH435" s="25"/>
      <c r="AI435" s="25"/>
      <c r="AJ435" s="25"/>
      <c r="AK435" s="26"/>
      <c r="AL435" s="27"/>
      <c r="AM435" s="27"/>
      <c r="AN435" s="27"/>
      <c r="BE435" s="24"/>
      <c r="BF435" s="30"/>
      <c r="BG435" s="31"/>
      <c r="BI435" s="32"/>
    </row>
    <row r="436" spans="2:61" ht="18" customHeight="1" x14ac:dyDescent="0.25">
      <c r="B436" s="17"/>
      <c r="C436" s="17"/>
      <c r="D436" s="18"/>
      <c r="E436" s="18"/>
      <c r="F436" s="18"/>
      <c r="G436" s="18"/>
      <c r="H436" s="19"/>
      <c r="I436" s="20"/>
      <c r="J436" s="20"/>
      <c r="K436" s="20"/>
      <c r="L436" s="20"/>
      <c r="M436" s="20"/>
      <c r="N436" s="20"/>
      <c r="O436" s="20"/>
      <c r="P436" s="21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1"/>
      <c r="AB436" s="22"/>
      <c r="AC436" s="22"/>
      <c r="AD436" s="23"/>
      <c r="AE436" s="23"/>
      <c r="AG436" s="25"/>
      <c r="AH436" s="25"/>
      <c r="AI436" s="25"/>
      <c r="AJ436" s="25"/>
      <c r="AK436" s="26"/>
      <c r="AL436" s="27"/>
      <c r="AM436" s="27"/>
      <c r="AN436" s="27"/>
      <c r="BE436" s="24"/>
      <c r="BF436" s="30"/>
      <c r="BG436" s="31"/>
      <c r="BI436" s="32"/>
    </row>
    <row r="437" spans="2:61" ht="18" customHeight="1" x14ac:dyDescent="0.25">
      <c r="B437" s="17"/>
      <c r="C437" s="17"/>
      <c r="D437" s="18"/>
      <c r="E437" s="18"/>
      <c r="F437" s="18"/>
      <c r="G437" s="18"/>
      <c r="H437" s="19"/>
      <c r="I437" s="20"/>
      <c r="J437" s="20"/>
      <c r="K437" s="20"/>
      <c r="L437" s="20"/>
      <c r="M437" s="20"/>
      <c r="N437" s="20"/>
      <c r="O437" s="20"/>
      <c r="P437" s="21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1"/>
      <c r="AB437" s="22"/>
      <c r="AC437" s="22"/>
      <c r="AD437" s="23"/>
      <c r="AE437" s="23"/>
      <c r="AG437" s="25"/>
      <c r="AH437" s="25"/>
      <c r="AI437" s="25"/>
      <c r="AJ437" s="25"/>
      <c r="AK437" s="26"/>
      <c r="AL437" s="27"/>
      <c r="AM437" s="27"/>
      <c r="AN437" s="27"/>
      <c r="BE437" s="24"/>
      <c r="BF437" s="30"/>
      <c r="BG437" s="31"/>
      <c r="BI437" s="32"/>
    </row>
    <row r="438" spans="2:61" ht="18" customHeight="1" x14ac:dyDescent="0.25">
      <c r="B438" s="17"/>
      <c r="C438" s="17"/>
      <c r="D438" s="18"/>
      <c r="E438" s="18"/>
      <c r="F438" s="18"/>
      <c r="G438" s="18"/>
      <c r="H438" s="19"/>
      <c r="I438" s="20"/>
      <c r="J438" s="20"/>
      <c r="K438" s="20"/>
      <c r="L438" s="20"/>
      <c r="M438" s="20"/>
      <c r="N438" s="20"/>
      <c r="O438" s="20"/>
      <c r="P438" s="21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1"/>
      <c r="AB438" s="22"/>
      <c r="AC438" s="22"/>
      <c r="AD438" s="23"/>
      <c r="AE438" s="23"/>
      <c r="AG438" s="25"/>
      <c r="AH438" s="25"/>
      <c r="AI438" s="25"/>
      <c r="AJ438" s="25"/>
      <c r="AK438" s="26"/>
      <c r="AL438" s="27"/>
      <c r="AM438" s="27"/>
      <c r="AN438" s="27"/>
      <c r="BE438" s="24"/>
      <c r="BF438" s="30"/>
      <c r="BG438" s="31"/>
      <c r="BI438" s="32"/>
    </row>
    <row r="439" spans="2:61" ht="18" customHeight="1" x14ac:dyDescent="0.25">
      <c r="B439" s="17"/>
      <c r="C439" s="17"/>
      <c r="D439" s="18"/>
      <c r="E439" s="18"/>
      <c r="F439" s="18"/>
      <c r="G439" s="18"/>
      <c r="H439" s="19"/>
      <c r="I439" s="20"/>
      <c r="J439" s="20"/>
      <c r="K439" s="20"/>
      <c r="L439" s="20"/>
      <c r="M439" s="20"/>
      <c r="N439" s="20"/>
      <c r="O439" s="20"/>
      <c r="P439" s="21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1"/>
      <c r="AB439" s="22"/>
      <c r="AC439" s="22"/>
      <c r="AD439" s="23"/>
      <c r="AE439" s="23"/>
      <c r="AG439" s="25"/>
      <c r="AH439" s="25"/>
      <c r="AI439" s="25"/>
      <c r="AJ439" s="25"/>
      <c r="AK439" s="26"/>
      <c r="AL439" s="27"/>
      <c r="AM439" s="27"/>
      <c r="AN439" s="27"/>
      <c r="BE439" s="24"/>
      <c r="BF439" s="30"/>
      <c r="BG439" s="31"/>
      <c r="BI439" s="32"/>
    </row>
    <row r="440" spans="2:61" ht="18" customHeight="1" x14ac:dyDescent="0.25">
      <c r="B440" s="17"/>
      <c r="C440" s="17"/>
      <c r="D440" s="18"/>
      <c r="E440" s="18"/>
      <c r="F440" s="18"/>
      <c r="G440" s="18"/>
      <c r="H440" s="19"/>
      <c r="I440" s="20"/>
      <c r="J440" s="20"/>
      <c r="K440" s="20"/>
      <c r="L440" s="20"/>
      <c r="M440" s="20"/>
      <c r="N440" s="20"/>
      <c r="O440" s="20"/>
      <c r="P440" s="21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1"/>
      <c r="AB440" s="22"/>
      <c r="AC440" s="22"/>
      <c r="AD440" s="23"/>
      <c r="AE440" s="23"/>
      <c r="AG440" s="25"/>
      <c r="AH440" s="25"/>
      <c r="AI440" s="25"/>
      <c r="AJ440" s="25"/>
      <c r="AK440" s="26"/>
      <c r="AL440" s="27"/>
      <c r="AM440" s="27"/>
      <c r="AN440" s="27"/>
      <c r="BE440" s="24"/>
      <c r="BF440" s="30"/>
      <c r="BG440" s="31"/>
      <c r="BI440" s="32"/>
    </row>
    <row r="441" spans="2:61" ht="18" customHeight="1" x14ac:dyDescent="0.25">
      <c r="B441" s="17"/>
      <c r="C441" s="17"/>
      <c r="D441" s="18"/>
      <c r="E441" s="18"/>
      <c r="F441" s="18"/>
      <c r="G441" s="18"/>
      <c r="H441" s="19"/>
      <c r="I441" s="20"/>
      <c r="J441" s="20"/>
      <c r="K441" s="20"/>
      <c r="L441" s="20"/>
      <c r="M441" s="20"/>
      <c r="N441" s="20"/>
      <c r="O441" s="20"/>
      <c r="P441" s="21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1"/>
      <c r="AB441" s="22"/>
      <c r="AC441" s="22"/>
      <c r="AD441" s="23"/>
      <c r="AE441" s="23"/>
      <c r="AG441" s="25"/>
      <c r="AH441" s="25"/>
      <c r="AI441" s="25"/>
      <c r="AJ441" s="25"/>
      <c r="AK441" s="26"/>
      <c r="AL441" s="27"/>
      <c r="AM441" s="27"/>
      <c r="AN441" s="27"/>
      <c r="BE441" s="24"/>
      <c r="BF441" s="30"/>
      <c r="BG441" s="31"/>
      <c r="BI441" s="32"/>
    </row>
    <row r="442" spans="2:61" ht="18" customHeight="1" x14ac:dyDescent="0.25">
      <c r="B442" s="17"/>
      <c r="C442" s="17"/>
      <c r="D442" s="18"/>
      <c r="E442" s="18"/>
      <c r="F442" s="18"/>
      <c r="G442" s="18"/>
      <c r="H442" s="19"/>
      <c r="I442" s="20"/>
      <c r="J442" s="20"/>
      <c r="K442" s="20"/>
      <c r="L442" s="20"/>
      <c r="M442" s="20"/>
      <c r="N442" s="20"/>
      <c r="O442" s="20"/>
      <c r="P442" s="21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1"/>
      <c r="AB442" s="22"/>
      <c r="AC442" s="22"/>
      <c r="AD442" s="23"/>
      <c r="AE442" s="23"/>
      <c r="AG442" s="25"/>
      <c r="AH442" s="25"/>
      <c r="AI442" s="25"/>
      <c r="AJ442" s="25"/>
      <c r="AK442" s="26"/>
      <c r="AL442" s="27"/>
      <c r="AM442" s="27"/>
      <c r="AN442" s="27"/>
      <c r="BE442" s="24"/>
      <c r="BF442" s="30"/>
      <c r="BG442" s="31"/>
      <c r="BI442" s="32"/>
    </row>
    <row r="443" spans="2:61" ht="18" customHeight="1" x14ac:dyDescent="0.25">
      <c r="B443" s="17"/>
      <c r="C443" s="17"/>
      <c r="D443" s="18"/>
      <c r="E443" s="18"/>
      <c r="F443" s="18"/>
      <c r="G443" s="18"/>
      <c r="H443" s="19"/>
      <c r="I443" s="20"/>
      <c r="J443" s="20"/>
      <c r="K443" s="20"/>
      <c r="L443" s="20"/>
      <c r="M443" s="20"/>
      <c r="N443" s="20"/>
      <c r="O443" s="20"/>
      <c r="P443" s="21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1"/>
      <c r="AB443" s="22"/>
      <c r="AC443" s="22"/>
      <c r="AD443" s="23"/>
      <c r="AE443" s="23"/>
      <c r="AG443" s="25"/>
      <c r="AH443" s="25"/>
      <c r="AI443" s="25"/>
      <c r="AJ443" s="25"/>
      <c r="AK443" s="26"/>
      <c r="AL443" s="27"/>
      <c r="AM443" s="27"/>
      <c r="AN443" s="27"/>
      <c r="BE443" s="24"/>
      <c r="BF443" s="30"/>
      <c r="BG443" s="31"/>
      <c r="BI443" s="32"/>
    </row>
    <row r="444" spans="2:61" ht="18" customHeight="1" x14ac:dyDescent="0.25">
      <c r="B444" s="17"/>
      <c r="C444" s="17"/>
      <c r="D444" s="18"/>
      <c r="E444" s="18"/>
      <c r="F444" s="18"/>
      <c r="G444" s="18"/>
      <c r="H444" s="19"/>
      <c r="I444" s="20"/>
      <c r="J444" s="20"/>
      <c r="K444" s="20"/>
      <c r="L444" s="20"/>
      <c r="M444" s="20"/>
      <c r="N444" s="20"/>
      <c r="O444" s="20"/>
      <c r="P444" s="21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1"/>
      <c r="AB444" s="22"/>
      <c r="AC444" s="22"/>
      <c r="AD444" s="23"/>
      <c r="AE444" s="23"/>
      <c r="AG444" s="25"/>
      <c r="AH444" s="25"/>
      <c r="AI444" s="25"/>
      <c r="AJ444" s="25"/>
      <c r="AK444" s="26"/>
      <c r="AL444" s="27"/>
      <c r="AM444" s="27"/>
      <c r="AN444" s="27"/>
      <c r="BE444" s="24"/>
      <c r="BF444" s="30"/>
      <c r="BG444" s="31"/>
      <c r="BI444" s="32"/>
    </row>
    <row r="445" spans="2:61" ht="18" customHeight="1" x14ac:dyDescent="0.25">
      <c r="B445" s="17"/>
      <c r="C445" s="17"/>
      <c r="D445" s="18"/>
      <c r="E445" s="18"/>
      <c r="F445" s="18"/>
      <c r="G445" s="18"/>
      <c r="H445" s="19"/>
      <c r="I445" s="20"/>
      <c r="J445" s="20"/>
      <c r="K445" s="20"/>
      <c r="L445" s="20"/>
      <c r="M445" s="20"/>
      <c r="N445" s="20"/>
      <c r="O445" s="20"/>
      <c r="P445" s="21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1"/>
      <c r="AB445" s="22"/>
      <c r="AC445" s="22"/>
      <c r="AD445" s="23"/>
      <c r="AE445" s="23"/>
      <c r="AG445" s="25"/>
      <c r="AH445" s="25"/>
      <c r="AI445" s="25"/>
      <c r="AJ445" s="25"/>
      <c r="AK445" s="26"/>
      <c r="AL445" s="27"/>
      <c r="AM445" s="27"/>
      <c r="AN445" s="27"/>
      <c r="BE445" s="24"/>
      <c r="BF445" s="30"/>
      <c r="BG445" s="31"/>
      <c r="BI445" s="32"/>
    </row>
    <row r="446" spans="2:61" ht="18" customHeight="1" x14ac:dyDescent="0.25">
      <c r="B446" s="17"/>
      <c r="C446" s="17"/>
      <c r="D446" s="18"/>
      <c r="E446" s="18"/>
      <c r="F446" s="18"/>
      <c r="G446" s="18"/>
      <c r="H446" s="19"/>
      <c r="I446" s="20"/>
      <c r="J446" s="20"/>
      <c r="K446" s="20"/>
      <c r="L446" s="20"/>
      <c r="M446" s="20"/>
      <c r="N446" s="20"/>
      <c r="O446" s="20"/>
      <c r="P446" s="21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1"/>
      <c r="AB446" s="22"/>
      <c r="AC446" s="22"/>
      <c r="AD446" s="23"/>
      <c r="AE446" s="23"/>
      <c r="AG446" s="25"/>
      <c r="AH446" s="25"/>
      <c r="AI446" s="25"/>
      <c r="AJ446" s="25"/>
      <c r="AK446" s="26"/>
      <c r="AL446" s="27"/>
      <c r="AM446" s="27"/>
      <c r="AN446" s="27"/>
      <c r="BE446" s="24"/>
      <c r="BF446" s="30"/>
      <c r="BG446" s="31"/>
      <c r="BI446" s="32"/>
    </row>
    <row r="447" spans="2:61" ht="18" customHeight="1" x14ac:dyDescent="0.25">
      <c r="B447" s="17"/>
      <c r="C447" s="17"/>
      <c r="D447" s="18"/>
      <c r="E447" s="18"/>
      <c r="F447" s="18"/>
      <c r="G447" s="18"/>
      <c r="H447" s="19"/>
      <c r="I447" s="20"/>
      <c r="J447" s="20"/>
      <c r="K447" s="20"/>
      <c r="L447" s="20"/>
      <c r="M447" s="20"/>
      <c r="N447" s="20"/>
      <c r="O447" s="20"/>
      <c r="P447" s="21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1"/>
      <c r="AB447" s="22"/>
      <c r="AC447" s="22"/>
      <c r="AD447" s="23"/>
      <c r="AE447" s="23"/>
      <c r="AG447" s="25"/>
      <c r="AH447" s="25"/>
      <c r="AI447" s="25"/>
      <c r="AJ447" s="25"/>
      <c r="AK447" s="26"/>
      <c r="AL447" s="27"/>
      <c r="AM447" s="27"/>
      <c r="AN447" s="27"/>
      <c r="BE447" s="24"/>
      <c r="BF447" s="30"/>
      <c r="BG447" s="31"/>
      <c r="BI447" s="32"/>
    </row>
    <row r="448" spans="2:61" ht="18" customHeight="1" x14ac:dyDescent="0.25">
      <c r="B448" s="17"/>
      <c r="C448" s="17"/>
      <c r="D448" s="18"/>
      <c r="E448" s="18"/>
      <c r="F448" s="18"/>
      <c r="G448" s="18"/>
      <c r="H448" s="19"/>
      <c r="I448" s="20"/>
      <c r="J448" s="20"/>
      <c r="K448" s="20"/>
      <c r="L448" s="20"/>
      <c r="M448" s="20"/>
      <c r="N448" s="20"/>
      <c r="O448" s="20"/>
      <c r="P448" s="21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1"/>
      <c r="AB448" s="22"/>
      <c r="AC448" s="22"/>
      <c r="AD448" s="23"/>
      <c r="AE448" s="23"/>
      <c r="AG448" s="25"/>
      <c r="AH448" s="25"/>
      <c r="AI448" s="25"/>
      <c r="AJ448" s="25"/>
      <c r="AK448" s="26"/>
      <c r="AL448" s="27"/>
      <c r="AM448" s="27"/>
      <c r="AN448" s="27"/>
      <c r="BE448" s="24"/>
      <c r="BF448" s="30"/>
      <c r="BG448" s="31"/>
      <c r="BI448" s="32"/>
    </row>
    <row r="449" spans="2:61" ht="18" customHeight="1" x14ac:dyDescent="0.25">
      <c r="B449" s="17"/>
      <c r="C449" s="17"/>
      <c r="D449" s="18"/>
      <c r="E449" s="18"/>
      <c r="F449" s="18"/>
      <c r="G449" s="18"/>
      <c r="H449" s="19"/>
      <c r="I449" s="20"/>
      <c r="J449" s="20"/>
      <c r="K449" s="20"/>
      <c r="L449" s="20"/>
      <c r="M449" s="20"/>
      <c r="N449" s="20"/>
      <c r="O449" s="20"/>
      <c r="P449" s="21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1"/>
      <c r="AB449" s="22"/>
      <c r="AC449" s="22"/>
      <c r="AD449" s="23"/>
      <c r="AE449" s="23"/>
      <c r="AG449" s="25"/>
      <c r="AH449" s="25"/>
      <c r="AI449" s="25"/>
      <c r="AJ449" s="25"/>
      <c r="AK449" s="26"/>
      <c r="AL449" s="27"/>
      <c r="AM449" s="27"/>
      <c r="AN449" s="27"/>
      <c r="BE449" s="24"/>
      <c r="BF449" s="30"/>
      <c r="BG449" s="31"/>
      <c r="BI449" s="32"/>
    </row>
    <row r="450" spans="2:61" ht="18" customHeight="1" x14ac:dyDescent="0.25">
      <c r="B450" s="17"/>
      <c r="C450" s="17"/>
      <c r="D450" s="18"/>
      <c r="E450" s="18"/>
      <c r="F450" s="18"/>
      <c r="G450" s="18"/>
      <c r="H450" s="19"/>
      <c r="I450" s="20"/>
      <c r="J450" s="20"/>
      <c r="K450" s="20"/>
      <c r="L450" s="20"/>
      <c r="M450" s="20"/>
      <c r="N450" s="20"/>
      <c r="O450" s="20"/>
      <c r="P450" s="21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1"/>
      <c r="AB450" s="22"/>
      <c r="AC450" s="22"/>
      <c r="AD450" s="23"/>
      <c r="AE450" s="23"/>
      <c r="AG450" s="25"/>
      <c r="AH450" s="25"/>
      <c r="AI450" s="25"/>
      <c r="AJ450" s="25"/>
      <c r="AK450" s="26"/>
      <c r="AL450" s="27"/>
      <c r="AM450" s="27"/>
      <c r="AN450" s="27"/>
      <c r="BE450" s="24"/>
      <c r="BF450" s="30"/>
      <c r="BG450" s="31"/>
      <c r="BI450" s="32"/>
    </row>
    <row r="451" spans="2:61" ht="18" customHeight="1" x14ac:dyDescent="0.25">
      <c r="B451" s="17"/>
      <c r="C451" s="17"/>
      <c r="D451" s="18"/>
      <c r="E451" s="18"/>
      <c r="F451" s="18"/>
      <c r="G451" s="18"/>
      <c r="H451" s="19"/>
      <c r="I451" s="20"/>
      <c r="J451" s="20"/>
      <c r="K451" s="20"/>
      <c r="L451" s="20"/>
      <c r="M451" s="20"/>
      <c r="N451" s="20"/>
      <c r="O451" s="20"/>
      <c r="P451" s="21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1"/>
      <c r="AB451" s="22"/>
      <c r="AC451" s="22"/>
      <c r="AD451" s="23"/>
      <c r="AE451" s="23"/>
      <c r="AG451" s="25"/>
      <c r="AH451" s="25"/>
      <c r="AI451" s="25"/>
      <c r="AJ451" s="25"/>
      <c r="AK451" s="26"/>
      <c r="AL451" s="27"/>
      <c r="AM451" s="27"/>
      <c r="AN451" s="27"/>
      <c r="BE451" s="24"/>
      <c r="BF451" s="30"/>
      <c r="BG451" s="31"/>
      <c r="BI451" s="32"/>
    </row>
    <row r="452" spans="2:61" ht="18" customHeight="1" x14ac:dyDescent="0.25">
      <c r="B452" s="17"/>
      <c r="C452" s="17"/>
      <c r="D452" s="18"/>
      <c r="E452" s="18"/>
      <c r="F452" s="18"/>
      <c r="G452" s="18"/>
      <c r="H452" s="19"/>
      <c r="I452" s="20"/>
      <c r="J452" s="20"/>
      <c r="K452" s="20"/>
      <c r="L452" s="20"/>
      <c r="M452" s="20"/>
      <c r="N452" s="20"/>
      <c r="O452" s="20"/>
      <c r="P452" s="21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1"/>
      <c r="AB452" s="22"/>
      <c r="AC452" s="22"/>
      <c r="AD452" s="23"/>
      <c r="AE452" s="23"/>
      <c r="AG452" s="25"/>
      <c r="AH452" s="25"/>
      <c r="AI452" s="25"/>
      <c r="AJ452" s="25"/>
      <c r="AK452" s="26"/>
      <c r="AL452" s="27"/>
      <c r="AM452" s="27"/>
      <c r="AN452" s="27"/>
      <c r="BE452" s="24"/>
      <c r="BF452" s="30"/>
      <c r="BG452" s="31"/>
      <c r="BI452" s="32"/>
    </row>
    <row r="453" spans="2:61" ht="18" customHeight="1" x14ac:dyDescent="0.25">
      <c r="B453" s="17"/>
      <c r="C453" s="17"/>
      <c r="D453" s="18"/>
      <c r="E453" s="18"/>
      <c r="F453" s="18"/>
      <c r="G453" s="18"/>
      <c r="H453" s="19"/>
      <c r="I453" s="20"/>
      <c r="J453" s="20"/>
      <c r="K453" s="20"/>
      <c r="L453" s="20"/>
      <c r="M453" s="20"/>
      <c r="N453" s="20"/>
      <c r="O453" s="20"/>
      <c r="P453" s="21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1"/>
      <c r="AB453" s="22"/>
      <c r="AC453" s="22"/>
      <c r="AD453" s="23"/>
      <c r="AE453" s="23"/>
      <c r="AG453" s="25"/>
      <c r="AH453" s="25"/>
      <c r="AI453" s="25"/>
      <c r="AJ453" s="25"/>
      <c r="AK453" s="26"/>
      <c r="AL453" s="27"/>
      <c r="AM453" s="27"/>
      <c r="AN453" s="27"/>
      <c r="BE453" s="24"/>
      <c r="BF453" s="30"/>
      <c r="BG453" s="31"/>
      <c r="BI453" s="32"/>
    </row>
    <row r="454" spans="2:61" ht="18" customHeight="1" x14ac:dyDescent="0.25">
      <c r="B454" s="17"/>
      <c r="C454" s="17"/>
      <c r="D454" s="18"/>
      <c r="E454" s="18"/>
      <c r="F454" s="18"/>
      <c r="G454" s="18"/>
      <c r="H454" s="19"/>
      <c r="I454" s="20"/>
      <c r="J454" s="20"/>
      <c r="K454" s="20"/>
      <c r="L454" s="20"/>
      <c r="M454" s="20"/>
      <c r="N454" s="20"/>
      <c r="O454" s="20"/>
      <c r="P454" s="21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1"/>
      <c r="AB454" s="22"/>
      <c r="AC454" s="22"/>
      <c r="AD454" s="23"/>
      <c r="AE454" s="23"/>
      <c r="AG454" s="25"/>
      <c r="AH454" s="25"/>
      <c r="AI454" s="25"/>
      <c r="AJ454" s="25"/>
      <c r="AK454" s="26"/>
      <c r="AL454" s="27"/>
      <c r="AM454" s="27"/>
      <c r="AN454" s="27"/>
      <c r="BE454" s="24"/>
      <c r="BF454" s="30"/>
      <c r="BG454" s="31"/>
      <c r="BI454" s="32"/>
    </row>
    <row r="455" spans="2:61" ht="18" customHeight="1" x14ac:dyDescent="0.25">
      <c r="B455" s="17"/>
      <c r="C455" s="17"/>
      <c r="D455" s="18"/>
      <c r="E455" s="18"/>
      <c r="F455" s="18"/>
      <c r="G455" s="18"/>
      <c r="H455" s="19"/>
      <c r="I455" s="20"/>
      <c r="J455" s="20"/>
      <c r="K455" s="20"/>
      <c r="L455" s="20"/>
      <c r="M455" s="20"/>
      <c r="N455" s="20"/>
      <c r="O455" s="20"/>
      <c r="P455" s="21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1"/>
      <c r="AB455" s="22"/>
      <c r="AC455" s="22"/>
      <c r="AD455" s="23"/>
      <c r="AE455" s="23"/>
      <c r="AG455" s="25"/>
      <c r="AH455" s="25"/>
      <c r="AI455" s="25"/>
      <c r="AJ455" s="25"/>
      <c r="AK455" s="26"/>
      <c r="AL455" s="27"/>
      <c r="AM455" s="27"/>
      <c r="AN455" s="27"/>
      <c r="BE455" s="24"/>
      <c r="BF455" s="30"/>
      <c r="BG455" s="31"/>
      <c r="BI455" s="32"/>
    </row>
    <row r="456" spans="2:61" ht="18" customHeight="1" x14ac:dyDescent="0.25">
      <c r="B456" s="17"/>
      <c r="C456" s="17"/>
      <c r="D456" s="18"/>
      <c r="E456" s="18"/>
      <c r="F456" s="18"/>
      <c r="G456" s="18"/>
      <c r="H456" s="19"/>
      <c r="I456" s="20"/>
      <c r="J456" s="20"/>
      <c r="K456" s="20"/>
      <c r="L456" s="20"/>
      <c r="M456" s="20"/>
      <c r="N456" s="20"/>
      <c r="O456" s="20"/>
      <c r="P456" s="21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1"/>
      <c r="AB456" s="22"/>
      <c r="AC456" s="22"/>
      <c r="AD456" s="23"/>
      <c r="AE456" s="23"/>
      <c r="AG456" s="25"/>
      <c r="AH456" s="25"/>
      <c r="AI456" s="25"/>
      <c r="AJ456" s="25"/>
      <c r="AK456" s="26"/>
      <c r="AL456" s="27"/>
      <c r="AM456" s="27"/>
      <c r="AN456" s="27"/>
      <c r="BE456" s="24"/>
      <c r="BF456" s="30"/>
      <c r="BG456" s="31"/>
      <c r="BI456" s="32"/>
    </row>
    <row r="457" spans="2:61" ht="18" customHeight="1" x14ac:dyDescent="0.25">
      <c r="B457" s="17"/>
      <c r="C457" s="17"/>
      <c r="D457" s="18"/>
      <c r="E457" s="18"/>
      <c r="F457" s="18"/>
      <c r="G457" s="18"/>
      <c r="H457" s="19"/>
      <c r="I457" s="20"/>
      <c r="J457" s="20"/>
      <c r="K457" s="20"/>
      <c r="L457" s="20"/>
      <c r="M457" s="20"/>
      <c r="N457" s="20"/>
      <c r="O457" s="20"/>
      <c r="P457" s="21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1"/>
      <c r="AB457" s="22"/>
      <c r="AC457" s="22"/>
      <c r="AD457" s="23"/>
      <c r="AE457" s="23"/>
      <c r="AG457" s="25"/>
      <c r="AH457" s="25"/>
      <c r="AI457" s="25"/>
      <c r="AJ457" s="25"/>
      <c r="AK457" s="26"/>
      <c r="AL457" s="27"/>
      <c r="AM457" s="27"/>
      <c r="AN457" s="27"/>
      <c r="BE457" s="24"/>
      <c r="BF457" s="30"/>
      <c r="BG457" s="31"/>
      <c r="BI457" s="32"/>
    </row>
    <row r="458" spans="2:61" ht="18" customHeight="1" x14ac:dyDescent="0.25">
      <c r="B458" s="17"/>
      <c r="C458" s="17"/>
      <c r="D458" s="18"/>
      <c r="E458" s="18"/>
      <c r="F458" s="18"/>
      <c r="G458" s="18"/>
      <c r="H458" s="19"/>
      <c r="I458" s="20"/>
      <c r="J458" s="20"/>
      <c r="K458" s="20"/>
      <c r="L458" s="20"/>
      <c r="M458" s="20"/>
      <c r="N458" s="20"/>
      <c r="O458" s="20"/>
      <c r="P458" s="21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1"/>
      <c r="AB458" s="22"/>
      <c r="AC458" s="22"/>
      <c r="AD458" s="23"/>
      <c r="AE458" s="23"/>
      <c r="AG458" s="25"/>
      <c r="AH458" s="25"/>
      <c r="AI458" s="25"/>
      <c r="AJ458" s="25"/>
      <c r="AK458" s="26"/>
      <c r="AL458" s="27"/>
      <c r="AM458" s="27"/>
      <c r="AN458" s="27"/>
      <c r="BE458" s="24"/>
      <c r="BF458" s="30"/>
      <c r="BG458" s="31"/>
      <c r="BI458" s="32"/>
    </row>
    <row r="459" spans="2:61" ht="18" customHeight="1" x14ac:dyDescent="0.25">
      <c r="B459" s="17"/>
      <c r="C459" s="17"/>
      <c r="D459" s="18"/>
      <c r="E459" s="18"/>
      <c r="F459" s="18"/>
      <c r="G459" s="18"/>
      <c r="H459" s="19"/>
      <c r="I459" s="20"/>
      <c r="J459" s="20"/>
      <c r="K459" s="20"/>
      <c r="L459" s="20"/>
      <c r="M459" s="20"/>
      <c r="N459" s="20"/>
      <c r="O459" s="20"/>
      <c r="P459" s="21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1"/>
      <c r="AB459" s="22"/>
      <c r="AC459" s="22"/>
      <c r="AD459" s="23"/>
      <c r="AE459" s="23"/>
      <c r="AG459" s="25"/>
      <c r="AH459" s="25"/>
      <c r="AI459" s="25"/>
      <c r="AJ459" s="25"/>
      <c r="AK459" s="26"/>
      <c r="AL459" s="27"/>
      <c r="AM459" s="27"/>
      <c r="AN459" s="27"/>
      <c r="BE459" s="24"/>
      <c r="BF459" s="30"/>
      <c r="BG459" s="31"/>
      <c r="BI459" s="32"/>
    </row>
    <row r="460" spans="2:61" ht="18" customHeight="1" x14ac:dyDescent="0.25">
      <c r="B460" s="17"/>
      <c r="C460" s="17"/>
      <c r="D460" s="18"/>
      <c r="E460" s="18"/>
      <c r="F460" s="18"/>
      <c r="G460" s="18"/>
      <c r="H460" s="19"/>
      <c r="I460" s="20"/>
      <c r="J460" s="20"/>
      <c r="K460" s="20"/>
      <c r="L460" s="20"/>
      <c r="M460" s="20"/>
      <c r="N460" s="20"/>
      <c r="O460" s="20"/>
      <c r="P460" s="21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1"/>
      <c r="AB460" s="22"/>
      <c r="AC460" s="22"/>
      <c r="AD460" s="23"/>
      <c r="AE460" s="23"/>
      <c r="AG460" s="25"/>
      <c r="AH460" s="25"/>
      <c r="AI460" s="25"/>
      <c r="AJ460" s="25"/>
      <c r="AK460" s="26"/>
      <c r="AL460" s="27"/>
      <c r="AM460" s="27"/>
      <c r="AN460" s="27"/>
      <c r="BE460" s="24"/>
      <c r="BF460" s="30"/>
      <c r="BG460" s="31"/>
      <c r="BI460" s="32"/>
    </row>
    <row r="461" spans="2:61" ht="18" customHeight="1" x14ac:dyDescent="0.25">
      <c r="B461" s="17"/>
      <c r="C461" s="17"/>
      <c r="D461" s="18"/>
      <c r="E461" s="18"/>
      <c r="F461" s="18"/>
      <c r="G461" s="18"/>
      <c r="H461" s="19"/>
      <c r="I461" s="20"/>
      <c r="J461" s="20"/>
      <c r="K461" s="20"/>
      <c r="L461" s="20"/>
      <c r="M461" s="20"/>
      <c r="N461" s="20"/>
      <c r="O461" s="20"/>
      <c r="P461" s="21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1"/>
      <c r="AB461" s="22"/>
      <c r="AC461" s="22"/>
      <c r="AD461" s="23"/>
      <c r="AE461" s="23"/>
      <c r="AG461" s="25"/>
      <c r="AH461" s="25"/>
      <c r="AI461" s="25"/>
      <c r="AJ461" s="25"/>
      <c r="AK461" s="26"/>
      <c r="AL461" s="27"/>
      <c r="AM461" s="27"/>
      <c r="AN461" s="27"/>
      <c r="BE461" s="24"/>
      <c r="BF461" s="30"/>
      <c r="BG461" s="31"/>
      <c r="BI461" s="32"/>
    </row>
    <row r="462" spans="2:61" ht="18" customHeight="1" x14ac:dyDescent="0.25">
      <c r="B462" s="17"/>
      <c r="C462" s="17"/>
      <c r="D462" s="18"/>
      <c r="E462" s="18"/>
      <c r="F462" s="18"/>
      <c r="G462" s="18"/>
      <c r="H462" s="19"/>
      <c r="I462" s="20"/>
      <c r="J462" s="20"/>
      <c r="K462" s="20"/>
      <c r="L462" s="20"/>
      <c r="M462" s="20"/>
      <c r="N462" s="20"/>
      <c r="O462" s="20"/>
      <c r="P462" s="21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1"/>
      <c r="AB462" s="22"/>
      <c r="AC462" s="22"/>
      <c r="AD462" s="23"/>
      <c r="AE462" s="23"/>
      <c r="AG462" s="25"/>
      <c r="AH462" s="25"/>
      <c r="AI462" s="25"/>
      <c r="AJ462" s="25"/>
      <c r="AK462" s="26"/>
      <c r="AL462" s="27"/>
      <c r="AM462" s="27"/>
      <c r="AN462" s="27"/>
      <c r="BE462" s="24"/>
      <c r="BF462" s="30"/>
      <c r="BG462" s="31"/>
      <c r="BI462" s="32"/>
    </row>
    <row r="463" spans="2:61" ht="18" customHeight="1" x14ac:dyDescent="0.25">
      <c r="B463" s="17"/>
      <c r="C463" s="17"/>
      <c r="D463" s="18"/>
      <c r="E463" s="18"/>
      <c r="F463" s="18"/>
      <c r="G463" s="18"/>
      <c r="H463" s="19"/>
      <c r="I463" s="20"/>
      <c r="J463" s="20"/>
      <c r="K463" s="20"/>
      <c r="L463" s="20"/>
      <c r="M463" s="20"/>
      <c r="N463" s="20"/>
      <c r="O463" s="20"/>
      <c r="P463" s="21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1"/>
      <c r="AB463" s="22"/>
      <c r="AC463" s="22"/>
      <c r="AD463" s="23"/>
      <c r="AE463" s="23"/>
      <c r="AG463" s="25"/>
      <c r="AH463" s="25"/>
      <c r="AI463" s="25"/>
      <c r="AJ463" s="25"/>
      <c r="AK463" s="26"/>
      <c r="AL463" s="27"/>
      <c r="AM463" s="27"/>
      <c r="AN463" s="27"/>
      <c r="BE463" s="24"/>
      <c r="BF463" s="30"/>
      <c r="BG463" s="31"/>
      <c r="BI463" s="32"/>
    </row>
    <row r="464" spans="2:61" ht="18" customHeight="1" x14ac:dyDescent="0.25">
      <c r="B464" s="17"/>
      <c r="C464" s="17"/>
      <c r="D464" s="18"/>
      <c r="E464" s="18"/>
      <c r="F464" s="18"/>
      <c r="G464" s="18"/>
      <c r="H464" s="19"/>
      <c r="I464" s="20"/>
      <c r="J464" s="20"/>
      <c r="K464" s="20"/>
      <c r="L464" s="20"/>
      <c r="M464" s="20"/>
      <c r="N464" s="20"/>
      <c r="O464" s="20"/>
      <c r="P464" s="21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1"/>
      <c r="AB464" s="22"/>
      <c r="AC464" s="22"/>
      <c r="AD464" s="23"/>
      <c r="AE464" s="23"/>
      <c r="AG464" s="25"/>
      <c r="AH464" s="25"/>
      <c r="AI464" s="25"/>
      <c r="AJ464" s="25"/>
      <c r="AK464" s="26"/>
      <c r="AL464" s="27"/>
      <c r="AM464" s="27"/>
      <c r="AN464" s="27"/>
      <c r="BE464" s="24"/>
      <c r="BF464" s="30"/>
      <c r="BG464" s="31"/>
      <c r="BI464" s="32"/>
    </row>
    <row r="465" spans="2:61" ht="18" customHeight="1" x14ac:dyDescent="0.25">
      <c r="B465" s="17"/>
      <c r="C465" s="17"/>
      <c r="D465" s="18"/>
      <c r="E465" s="18"/>
      <c r="F465" s="18"/>
      <c r="G465" s="18"/>
      <c r="H465" s="19"/>
      <c r="I465" s="20"/>
      <c r="J465" s="20"/>
      <c r="K465" s="20"/>
      <c r="L465" s="20"/>
      <c r="M465" s="20"/>
      <c r="N465" s="20"/>
      <c r="O465" s="20"/>
      <c r="P465" s="21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1"/>
      <c r="AB465" s="22"/>
      <c r="AC465" s="22"/>
      <c r="AD465" s="23"/>
      <c r="AE465" s="23"/>
      <c r="AG465" s="25"/>
      <c r="AH465" s="25"/>
      <c r="AI465" s="25"/>
      <c r="AJ465" s="25"/>
      <c r="AK465" s="26"/>
      <c r="AL465" s="27"/>
      <c r="AM465" s="27"/>
      <c r="AN465" s="27"/>
      <c r="BE465" s="24"/>
      <c r="BF465" s="30"/>
      <c r="BG465" s="31"/>
      <c r="BI465" s="32"/>
    </row>
    <row r="466" spans="2:61" ht="18" customHeight="1" x14ac:dyDescent="0.25">
      <c r="B466" s="17"/>
      <c r="C466" s="17"/>
      <c r="D466" s="18"/>
      <c r="E466" s="18"/>
      <c r="F466" s="18"/>
      <c r="G466" s="18"/>
      <c r="H466" s="19"/>
      <c r="I466" s="20"/>
      <c r="J466" s="20"/>
      <c r="K466" s="20"/>
      <c r="L466" s="20"/>
      <c r="M466" s="20"/>
      <c r="N466" s="20"/>
      <c r="O466" s="20"/>
      <c r="P466" s="21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1"/>
      <c r="AB466" s="22"/>
      <c r="AC466" s="22"/>
      <c r="AD466" s="23"/>
      <c r="AE466" s="23"/>
      <c r="AG466" s="25"/>
      <c r="AH466" s="25"/>
      <c r="AI466" s="25"/>
      <c r="AJ466" s="25"/>
      <c r="AK466" s="26"/>
      <c r="AL466" s="27"/>
      <c r="AM466" s="27"/>
      <c r="AN466" s="27"/>
      <c r="BE466" s="24"/>
      <c r="BF466" s="30"/>
      <c r="BG466" s="31"/>
      <c r="BI466" s="32"/>
    </row>
    <row r="467" spans="2:61" ht="18" customHeight="1" x14ac:dyDescent="0.25">
      <c r="B467" s="17"/>
      <c r="C467" s="17"/>
      <c r="D467" s="18"/>
      <c r="E467" s="18"/>
      <c r="F467" s="18"/>
      <c r="G467" s="18"/>
      <c r="H467" s="19"/>
      <c r="I467" s="20"/>
      <c r="J467" s="20"/>
      <c r="K467" s="20"/>
      <c r="L467" s="20"/>
      <c r="M467" s="20"/>
      <c r="N467" s="20"/>
      <c r="O467" s="20"/>
      <c r="P467" s="21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1"/>
      <c r="AB467" s="22"/>
      <c r="AC467" s="22"/>
      <c r="AD467" s="23"/>
      <c r="AE467" s="23"/>
      <c r="AG467" s="25"/>
      <c r="AH467" s="25"/>
      <c r="AI467" s="25"/>
      <c r="AJ467" s="25"/>
      <c r="AK467" s="26"/>
      <c r="AL467" s="27"/>
      <c r="AM467" s="27"/>
      <c r="AN467" s="27"/>
      <c r="BE467" s="24"/>
      <c r="BF467" s="30"/>
      <c r="BG467" s="31"/>
      <c r="BI467" s="32"/>
    </row>
    <row r="468" spans="2:61" ht="18" customHeight="1" x14ac:dyDescent="0.25">
      <c r="B468" s="17"/>
      <c r="C468" s="17"/>
      <c r="D468" s="18"/>
      <c r="E468" s="18"/>
      <c r="F468" s="18"/>
      <c r="G468" s="18"/>
      <c r="H468" s="19"/>
      <c r="I468" s="20"/>
      <c r="J468" s="20"/>
      <c r="K468" s="20"/>
      <c r="L468" s="20"/>
      <c r="M468" s="20"/>
      <c r="N468" s="20"/>
      <c r="O468" s="20"/>
      <c r="P468" s="21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1"/>
      <c r="AB468" s="22"/>
      <c r="AC468" s="22"/>
      <c r="AD468" s="23"/>
      <c r="AE468" s="23"/>
      <c r="AG468" s="25"/>
      <c r="AH468" s="25"/>
      <c r="AI468" s="25"/>
      <c r="AJ468" s="25"/>
      <c r="AK468" s="26"/>
      <c r="AL468" s="27"/>
      <c r="AM468" s="27"/>
      <c r="AN468" s="27"/>
      <c r="BE468" s="24"/>
      <c r="BF468" s="30"/>
      <c r="BG468" s="31"/>
      <c r="BI468" s="32"/>
    </row>
    <row r="469" spans="2:61" ht="18" customHeight="1" x14ac:dyDescent="0.25">
      <c r="B469" s="17"/>
      <c r="C469" s="17"/>
      <c r="D469" s="18"/>
      <c r="E469" s="18"/>
      <c r="F469" s="18"/>
      <c r="G469" s="18"/>
      <c r="H469" s="19"/>
      <c r="I469" s="20"/>
      <c r="J469" s="20"/>
      <c r="K469" s="20"/>
      <c r="L469" s="20"/>
      <c r="M469" s="20"/>
      <c r="N469" s="20"/>
      <c r="O469" s="20"/>
      <c r="P469" s="21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1"/>
      <c r="AB469" s="22"/>
      <c r="AC469" s="22"/>
      <c r="AD469" s="23"/>
      <c r="AE469" s="23"/>
      <c r="AG469" s="25"/>
      <c r="AH469" s="25"/>
      <c r="AI469" s="25"/>
      <c r="AJ469" s="25"/>
      <c r="AK469" s="26"/>
      <c r="AL469" s="27"/>
      <c r="AM469" s="27"/>
      <c r="AN469" s="27"/>
      <c r="BE469" s="24"/>
      <c r="BF469" s="30"/>
      <c r="BG469" s="31"/>
      <c r="BI469" s="32"/>
    </row>
    <row r="470" spans="2:61" ht="18" customHeight="1" x14ac:dyDescent="0.25">
      <c r="B470" s="17"/>
      <c r="C470" s="17"/>
      <c r="D470" s="18"/>
      <c r="E470" s="18"/>
      <c r="F470" s="18"/>
      <c r="G470" s="18"/>
      <c r="H470" s="19"/>
      <c r="I470" s="20"/>
      <c r="J470" s="20"/>
      <c r="K470" s="20"/>
      <c r="L470" s="20"/>
      <c r="M470" s="20"/>
      <c r="N470" s="20"/>
      <c r="O470" s="20"/>
      <c r="P470" s="21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1"/>
      <c r="AB470" s="22"/>
      <c r="AC470" s="22"/>
      <c r="AD470" s="23"/>
      <c r="AE470" s="23"/>
      <c r="AG470" s="25"/>
      <c r="AH470" s="25"/>
      <c r="AI470" s="25"/>
      <c r="AJ470" s="25"/>
      <c r="AK470" s="26"/>
      <c r="AL470" s="27"/>
      <c r="AM470" s="27"/>
      <c r="AN470" s="27"/>
      <c r="BE470" s="24"/>
      <c r="BF470" s="30"/>
      <c r="BG470" s="31"/>
      <c r="BI470" s="32"/>
    </row>
    <row r="471" spans="2:61" ht="18" customHeight="1" x14ac:dyDescent="0.25">
      <c r="B471" s="17"/>
      <c r="C471" s="17"/>
      <c r="D471" s="18"/>
      <c r="E471" s="18"/>
      <c r="F471" s="18"/>
      <c r="G471" s="18"/>
      <c r="H471" s="19"/>
      <c r="I471" s="20"/>
      <c r="J471" s="20"/>
      <c r="K471" s="20"/>
      <c r="L471" s="20"/>
      <c r="M471" s="20"/>
      <c r="N471" s="20"/>
      <c r="O471" s="20"/>
      <c r="P471" s="21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1"/>
      <c r="AB471" s="22"/>
      <c r="AC471" s="22"/>
      <c r="AD471" s="23"/>
      <c r="AE471" s="23"/>
      <c r="AG471" s="25"/>
      <c r="AH471" s="25"/>
      <c r="AI471" s="25"/>
      <c r="AJ471" s="25"/>
      <c r="AK471" s="26"/>
      <c r="AL471" s="27"/>
      <c r="AM471" s="27"/>
      <c r="AN471" s="27"/>
      <c r="BE471" s="24"/>
      <c r="BF471" s="30"/>
      <c r="BG471" s="31"/>
      <c r="BI471" s="32"/>
    </row>
    <row r="472" spans="2:61" ht="18" customHeight="1" x14ac:dyDescent="0.25">
      <c r="B472" s="17"/>
      <c r="C472" s="17"/>
      <c r="D472" s="18"/>
      <c r="E472" s="18"/>
      <c r="F472" s="18"/>
      <c r="G472" s="18"/>
      <c r="H472" s="19"/>
      <c r="I472" s="20"/>
      <c r="J472" s="20"/>
      <c r="K472" s="20"/>
      <c r="L472" s="20"/>
      <c r="M472" s="20"/>
      <c r="N472" s="20"/>
      <c r="O472" s="20"/>
      <c r="P472" s="21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1"/>
      <c r="AB472" s="22"/>
      <c r="AC472" s="22"/>
      <c r="AD472" s="23"/>
      <c r="AE472" s="23"/>
      <c r="AG472" s="25"/>
      <c r="AH472" s="25"/>
      <c r="AI472" s="25"/>
      <c r="AJ472" s="25"/>
      <c r="AK472" s="26"/>
      <c r="AL472" s="27"/>
      <c r="AM472" s="27"/>
      <c r="AN472" s="27"/>
      <c r="BE472" s="24"/>
      <c r="BF472" s="30"/>
      <c r="BG472" s="31"/>
      <c r="BI472" s="32"/>
    </row>
    <row r="473" spans="2:61" ht="18" customHeight="1" x14ac:dyDescent="0.25">
      <c r="B473" s="17"/>
      <c r="C473" s="17"/>
      <c r="D473" s="18"/>
      <c r="E473" s="18"/>
      <c r="F473" s="18"/>
      <c r="G473" s="18"/>
      <c r="H473" s="19"/>
      <c r="I473" s="20"/>
      <c r="J473" s="20"/>
      <c r="K473" s="20"/>
      <c r="L473" s="20"/>
      <c r="M473" s="20"/>
      <c r="N473" s="20"/>
      <c r="O473" s="20"/>
      <c r="P473" s="21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1"/>
      <c r="AB473" s="22"/>
      <c r="AC473" s="22"/>
      <c r="AD473" s="23"/>
      <c r="AE473" s="23"/>
      <c r="AG473" s="25"/>
      <c r="AH473" s="25"/>
      <c r="AI473" s="25"/>
      <c r="AJ473" s="25"/>
      <c r="AK473" s="26"/>
      <c r="AL473" s="27"/>
      <c r="AM473" s="27"/>
      <c r="AN473" s="27"/>
      <c r="BE473" s="24"/>
      <c r="BF473" s="30"/>
      <c r="BG473" s="31"/>
      <c r="BI473" s="32"/>
    </row>
    <row r="474" spans="2:61" ht="18" customHeight="1" x14ac:dyDescent="0.25">
      <c r="B474" s="17"/>
      <c r="C474" s="17"/>
      <c r="D474" s="18"/>
      <c r="E474" s="18"/>
      <c r="F474" s="18"/>
      <c r="G474" s="18"/>
      <c r="H474" s="19"/>
      <c r="I474" s="20"/>
      <c r="J474" s="20"/>
      <c r="K474" s="20"/>
      <c r="L474" s="20"/>
      <c r="M474" s="20"/>
      <c r="N474" s="20"/>
      <c r="O474" s="20"/>
      <c r="P474" s="21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1"/>
      <c r="AB474" s="22"/>
      <c r="AC474" s="22"/>
      <c r="AD474" s="23"/>
      <c r="AE474" s="23"/>
      <c r="AG474" s="25"/>
      <c r="AH474" s="25"/>
      <c r="AI474" s="25"/>
      <c r="AJ474" s="25"/>
      <c r="AK474" s="26"/>
      <c r="AL474" s="27"/>
      <c r="AM474" s="27"/>
      <c r="AN474" s="27"/>
      <c r="BE474" s="24"/>
      <c r="BF474" s="30"/>
      <c r="BG474" s="31"/>
      <c r="BI474" s="32"/>
    </row>
    <row r="475" spans="2:61" ht="18" customHeight="1" x14ac:dyDescent="0.25">
      <c r="B475" s="17"/>
      <c r="C475" s="17"/>
      <c r="D475" s="18"/>
      <c r="E475" s="18"/>
      <c r="F475" s="18"/>
      <c r="G475" s="18"/>
      <c r="H475" s="19"/>
      <c r="I475" s="20"/>
      <c r="J475" s="20"/>
      <c r="K475" s="20"/>
      <c r="L475" s="20"/>
      <c r="M475" s="20"/>
      <c r="N475" s="20"/>
      <c r="O475" s="20"/>
      <c r="P475" s="21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1"/>
      <c r="AB475" s="22"/>
      <c r="AC475" s="22"/>
      <c r="AD475" s="23"/>
      <c r="AE475" s="23"/>
      <c r="AG475" s="25"/>
      <c r="AH475" s="25"/>
      <c r="AI475" s="25"/>
      <c r="AJ475" s="25"/>
      <c r="AK475" s="26"/>
      <c r="AL475" s="27"/>
      <c r="AM475" s="27"/>
      <c r="AN475" s="27"/>
      <c r="BE475" s="24"/>
      <c r="BF475" s="30"/>
      <c r="BG475" s="31"/>
      <c r="BI475" s="32"/>
    </row>
    <row r="476" spans="2:61" ht="18" customHeight="1" x14ac:dyDescent="0.25">
      <c r="B476" s="17"/>
      <c r="C476" s="17"/>
      <c r="D476" s="18"/>
      <c r="E476" s="18"/>
      <c r="F476" s="18"/>
      <c r="G476" s="18"/>
      <c r="H476" s="19"/>
      <c r="I476" s="20"/>
      <c r="J476" s="20"/>
      <c r="K476" s="20"/>
      <c r="L476" s="20"/>
      <c r="M476" s="20"/>
      <c r="N476" s="20"/>
      <c r="O476" s="20"/>
      <c r="P476" s="21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1"/>
      <c r="AB476" s="22"/>
      <c r="AC476" s="22"/>
      <c r="AD476" s="23"/>
      <c r="AE476" s="23"/>
      <c r="AG476" s="25"/>
      <c r="AH476" s="25"/>
      <c r="AI476" s="25"/>
      <c r="AJ476" s="25"/>
      <c r="AK476" s="26"/>
      <c r="AL476" s="27"/>
      <c r="AM476" s="27"/>
      <c r="AN476" s="27"/>
      <c r="BE476" s="24"/>
      <c r="BF476" s="30"/>
      <c r="BG476" s="31"/>
      <c r="BI476" s="32"/>
    </row>
    <row r="477" spans="2:61" ht="18" customHeight="1" x14ac:dyDescent="0.25">
      <c r="B477" s="17"/>
      <c r="C477" s="17"/>
      <c r="D477" s="18"/>
      <c r="E477" s="18"/>
      <c r="F477" s="18"/>
      <c r="G477" s="18"/>
      <c r="H477" s="19"/>
      <c r="I477" s="20"/>
      <c r="J477" s="20"/>
      <c r="K477" s="20"/>
      <c r="L477" s="20"/>
      <c r="M477" s="20"/>
      <c r="N477" s="20"/>
      <c r="O477" s="20"/>
      <c r="P477" s="21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1"/>
      <c r="AB477" s="22"/>
      <c r="AC477" s="22"/>
      <c r="AD477" s="23"/>
      <c r="AE477" s="23"/>
      <c r="AG477" s="25"/>
      <c r="AH477" s="25"/>
      <c r="AI477" s="25"/>
      <c r="AJ477" s="25"/>
      <c r="AK477" s="26"/>
      <c r="AL477" s="27"/>
      <c r="AM477" s="27"/>
      <c r="AN477" s="27"/>
      <c r="BE477" s="24"/>
      <c r="BF477" s="30"/>
      <c r="BG477" s="31"/>
      <c r="BI477" s="32"/>
    </row>
    <row r="478" spans="2:61" ht="18" customHeight="1" x14ac:dyDescent="0.25">
      <c r="B478" s="17"/>
      <c r="C478" s="17"/>
      <c r="D478" s="18"/>
      <c r="E478" s="18"/>
      <c r="F478" s="18"/>
      <c r="G478" s="18"/>
      <c r="H478" s="19"/>
      <c r="I478" s="20"/>
      <c r="J478" s="20"/>
      <c r="K478" s="20"/>
      <c r="L478" s="20"/>
      <c r="M478" s="20"/>
      <c r="N478" s="20"/>
      <c r="O478" s="20"/>
      <c r="P478" s="21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1"/>
      <c r="AB478" s="22"/>
      <c r="AC478" s="22"/>
      <c r="AD478" s="23"/>
      <c r="AE478" s="23"/>
      <c r="AG478" s="25"/>
      <c r="AH478" s="25"/>
      <c r="AI478" s="25"/>
      <c r="AJ478" s="25"/>
      <c r="AK478" s="26"/>
      <c r="AL478" s="27"/>
      <c r="AM478" s="27"/>
      <c r="AN478" s="27"/>
      <c r="BE478" s="24"/>
      <c r="BF478" s="30"/>
      <c r="BG478" s="31"/>
      <c r="BI478" s="32"/>
    </row>
    <row r="479" spans="2:61" ht="18" customHeight="1" x14ac:dyDescent="0.25">
      <c r="B479" s="17"/>
      <c r="C479" s="17"/>
      <c r="D479" s="18"/>
      <c r="E479" s="18"/>
      <c r="F479" s="18"/>
      <c r="G479" s="18"/>
      <c r="H479" s="19"/>
      <c r="I479" s="20"/>
      <c r="J479" s="20"/>
      <c r="K479" s="20"/>
      <c r="L479" s="20"/>
      <c r="M479" s="20"/>
      <c r="N479" s="20"/>
      <c r="O479" s="20"/>
      <c r="P479" s="21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1"/>
      <c r="AB479" s="22"/>
      <c r="AC479" s="22"/>
      <c r="AD479" s="23"/>
      <c r="AE479" s="23"/>
      <c r="AG479" s="25"/>
      <c r="AH479" s="25"/>
      <c r="AI479" s="25"/>
      <c r="AJ479" s="25"/>
      <c r="AK479" s="26"/>
      <c r="AL479" s="27"/>
      <c r="AM479" s="27"/>
      <c r="AN479" s="27"/>
      <c r="BE479" s="24"/>
      <c r="BF479" s="30"/>
      <c r="BG479" s="31"/>
      <c r="BI479" s="32"/>
    </row>
    <row r="480" spans="2:61" ht="18" customHeight="1" x14ac:dyDescent="0.25">
      <c r="B480" s="17"/>
      <c r="C480" s="17"/>
      <c r="D480" s="18"/>
      <c r="E480" s="18"/>
      <c r="F480" s="18"/>
      <c r="G480" s="18"/>
      <c r="H480" s="19"/>
      <c r="I480" s="20"/>
      <c r="J480" s="20"/>
      <c r="K480" s="20"/>
      <c r="L480" s="20"/>
      <c r="M480" s="20"/>
      <c r="N480" s="20"/>
      <c r="O480" s="20"/>
      <c r="P480" s="21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1"/>
      <c r="AB480" s="22"/>
      <c r="AC480" s="22"/>
      <c r="AD480" s="23"/>
      <c r="AE480" s="23"/>
      <c r="AG480" s="25"/>
      <c r="AH480" s="25"/>
      <c r="AI480" s="25"/>
      <c r="AJ480" s="25"/>
      <c r="AK480" s="26"/>
      <c r="AL480" s="27"/>
      <c r="AM480" s="27"/>
      <c r="AN480" s="27"/>
      <c r="BE480" s="24"/>
      <c r="BF480" s="30"/>
      <c r="BG480" s="31"/>
      <c r="BI480" s="32"/>
    </row>
    <row r="481" spans="2:61" ht="18" customHeight="1" x14ac:dyDescent="0.25">
      <c r="B481" s="17"/>
      <c r="C481" s="17"/>
      <c r="D481" s="18"/>
      <c r="E481" s="18"/>
      <c r="F481" s="18"/>
      <c r="G481" s="18"/>
      <c r="H481" s="19"/>
      <c r="I481" s="20"/>
      <c r="J481" s="20"/>
      <c r="K481" s="20"/>
      <c r="L481" s="20"/>
      <c r="M481" s="20"/>
      <c r="N481" s="20"/>
      <c r="O481" s="20"/>
      <c r="P481" s="21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1"/>
      <c r="AB481" s="22"/>
      <c r="AC481" s="22"/>
      <c r="AD481" s="23"/>
      <c r="AE481" s="23"/>
      <c r="AG481" s="25"/>
      <c r="AH481" s="25"/>
      <c r="AI481" s="25"/>
      <c r="AJ481" s="25"/>
      <c r="AK481" s="26"/>
      <c r="AL481" s="27"/>
      <c r="AM481" s="27"/>
      <c r="AN481" s="27"/>
      <c r="BE481" s="24"/>
      <c r="BF481" s="30"/>
      <c r="BG481" s="31"/>
      <c r="BI481" s="32"/>
    </row>
    <row r="482" spans="2:61" ht="18" customHeight="1" x14ac:dyDescent="0.25">
      <c r="B482" s="17"/>
      <c r="C482" s="17"/>
      <c r="D482" s="18"/>
      <c r="E482" s="18"/>
      <c r="F482" s="18"/>
      <c r="G482" s="18"/>
      <c r="H482" s="19"/>
      <c r="I482" s="20"/>
      <c r="J482" s="20"/>
      <c r="K482" s="20"/>
      <c r="L482" s="20"/>
      <c r="M482" s="20"/>
      <c r="N482" s="20"/>
      <c r="O482" s="20"/>
      <c r="P482" s="21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1"/>
      <c r="AB482" s="22"/>
      <c r="AC482" s="22"/>
      <c r="AD482" s="23"/>
      <c r="AE482" s="23"/>
      <c r="AG482" s="25"/>
      <c r="AH482" s="25"/>
      <c r="AI482" s="25"/>
      <c r="AJ482" s="25"/>
      <c r="AK482" s="26"/>
      <c r="AL482" s="27"/>
      <c r="AM482" s="27"/>
      <c r="AN482" s="27"/>
      <c r="BE482" s="24"/>
      <c r="BF482" s="30"/>
      <c r="BG482" s="31"/>
      <c r="BI482" s="32"/>
    </row>
    <row r="483" spans="2:61" ht="18" customHeight="1" x14ac:dyDescent="0.25">
      <c r="B483" s="17"/>
      <c r="C483" s="17"/>
      <c r="D483" s="18"/>
      <c r="E483" s="18"/>
      <c r="F483" s="18"/>
      <c r="G483" s="18"/>
      <c r="H483" s="19"/>
      <c r="I483" s="20"/>
      <c r="J483" s="20"/>
      <c r="K483" s="20"/>
      <c r="L483" s="20"/>
      <c r="M483" s="20"/>
      <c r="N483" s="20"/>
      <c r="O483" s="20"/>
      <c r="P483" s="21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1"/>
      <c r="AB483" s="22"/>
      <c r="AC483" s="22"/>
      <c r="AD483" s="23"/>
      <c r="AE483" s="23"/>
      <c r="AG483" s="25"/>
      <c r="AH483" s="25"/>
      <c r="AI483" s="25"/>
      <c r="AJ483" s="25"/>
      <c r="AK483" s="26"/>
      <c r="AL483" s="27"/>
      <c r="AM483" s="27"/>
      <c r="AN483" s="27"/>
      <c r="BE483" s="24"/>
      <c r="BF483" s="30"/>
      <c r="BG483" s="31"/>
      <c r="BI483" s="32"/>
    </row>
    <row r="484" spans="2:61" ht="18" customHeight="1" x14ac:dyDescent="0.25">
      <c r="B484" s="17"/>
      <c r="C484" s="17"/>
      <c r="D484" s="18"/>
      <c r="E484" s="18"/>
      <c r="F484" s="18"/>
      <c r="G484" s="18"/>
      <c r="H484" s="19"/>
      <c r="I484" s="20"/>
      <c r="J484" s="20"/>
      <c r="K484" s="20"/>
      <c r="L484" s="20"/>
      <c r="M484" s="20"/>
      <c r="N484" s="20"/>
      <c r="O484" s="20"/>
      <c r="P484" s="21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1"/>
      <c r="AB484" s="22"/>
      <c r="AC484" s="22"/>
      <c r="AD484" s="23"/>
      <c r="AE484" s="23"/>
      <c r="AG484" s="25"/>
      <c r="AH484" s="25"/>
      <c r="AI484" s="25"/>
      <c r="AJ484" s="25"/>
      <c r="AK484" s="26"/>
      <c r="AL484" s="27"/>
      <c r="AM484" s="27"/>
      <c r="AN484" s="27"/>
      <c r="BE484" s="24"/>
      <c r="BF484" s="30"/>
      <c r="BG484" s="31"/>
      <c r="BI484" s="32"/>
    </row>
    <row r="485" spans="2:61" ht="18" customHeight="1" x14ac:dyDescent="0.25">
      <c r="D485" s="18"/>
      <c r="E485" s="18"/>
      <c r="F485" s="18"/>
      <c r="G485" s="18"/>
      <c r="H485" s="19"/>
      <c r="I485" s="20"/>
      <c r="J485" s="20"/>
      <c r="K485" s="20"/>
      <c r="L485" s="20"/>
      <c r="M485" s="20"/>
      <c r="N485" s="20"/>
      <c r="O485" s="20"/>
      <c r="P485" s="21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1"/>
      <c r="AB485" s="22"/>
      <c r="AC485" s="22"/>
      <c r="AD485" s="23"/>
      <c r="AE485" s="23"/>
      <c r="AG485" s="25"/>
      <c r="AH485" s="25"/>
      <c r="AI485" s="25"/>
      <c r="AJ485" s="25"/>
      <c r="AK485" s="26"/>
      <c r="AL485" s="27"/>
      <c r="AM485" s="27"/>
      <c r="AN485" s="27"/>
      <c r="BE485" s="24"/>
      <c r="BF485" s="30"/>
      <c r="BG485" s="31"/>
      <c r="BI485" s="32"/>
    </row>
    <row r="486" spans="2:61" ht="18" customHeight="1" x14ac:dyDescent="0.25">
      <c r="B486" s="17"/>
      <c r="C486" s="17"/>
      <c r="D486" s="18"/>
      <c r="E486" s="18"/>
      <c r="F486" s="18"/>
      <c r="G486" s="18"/>
      <c r="H486" s="19"/>
      <c r="I486" s="20"/>
      <c r="J486" s="20"/>
      <c r="K486" s="20"/>
      <c r="L486" s="20"/>
      <c r="M486" s="20"/>
      <c r="N486" s="20"/>
      <c r="O486" s="20"/>
      <c r="P486" s="21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1"/>
      <c r="AB486" s="22"/>
      <c r="AC486" s="22"/>
      <c r="AD486" s="23"/>
      <c r="AE486" s="23"/>
      <c r="AG486" s="25"/>
      <c r="AH486" s="25"/>
      <c r="AI486" s="25"/>
      <c r="AJ486" s="25"/>
      <c r="AK486" s="26"/>
      <c r="AL486" s="27"/>
      <c r="AM486" s="27"/>
      <c r="AN486" s="27"/>
      <c r="BE486" s="24"/>
      <c r="BF486" s="30"/>
      <c r="BG486" s="31"/>
      <c r="BI486" s="32"/>
    </row>
    <row r="487" spans="2:61" ht="18" customHeight="1" x14ac:dyDescent="0.25">
      <c r="B487" s="17"/>
      <c r="C487" s="17"/>
      <c r="D487" s="18"/>
      <c r="E487" s="18"/>
      <c r="F487" s="18"/>
      <c r="G487" s="18"/>
      <c r="H487" s="19"/>
      <c r="I487" s="20"/>
      <c r="J487" s="20"/>
      <c r="K487" s="20"/>
      <c r="L487" s="20"/>
      <c r="M487" s="20"/>
      <c r="N487" s="20"/>
      <c r="O487" s="20"/>
      <c r="P487" s="21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1"/>
      <c r="AB487" s="22"/>
      <c r="AC487" s="22"/>
      <c r="AD487" s="23"/>
      <c r="AE487" s="23"/>
      <c r="AG487" s="25"/>
      <c r="AH487" s="25"/>
      <c r="AI487" s="25"/>
      <c r="AJ487" s="25"/>
      <c r="AK487" s="26"/>
      <c r="AL487" s="27"/>
      <c r="AM487" s="27"/>
      <c r="AN487" s="27"/>
      <c r="BE487" s="24"/>
      <c r="BF487" s="30"/>
      <c r="BG487" s="31"/>
      <c r="BI487" s="32"/>
    </row>
    <row r="488" spans="2:61" ht="18" customHeight="1" x14ac:dyDescent="0.25">
      <c r="B488" s="17"/>
      <c r="C488" s="17"/>
      <c r="D488" s="18"/>
      <c r="E488" s="18"/>
      <c r="F488" s="18"/>
      <c r="G488" s="18"/>
      <c r="H488" s="19"/>
      <c r="I488" s="20"/>
      <c r="J488" s="20"/>
      <c r="K488" s="20"/>
      <c r="L488" s="20"/>
      <c r="M488" s="20"/>
      <c r="N488" s="20"/>
      <c r="O488" s="20"/>
      <c r="P488" s="21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1"/>
      <c r="AB488" s="22"/>
      <c r="AC488" s="22"/>
      <c r="AD488" s="23"/>
      <c r="AE488" s="23"/>
      <c r="AG488" s="25"/>
      <c r="AH488" s="25"/>
      <c r="AI488" s="25"/>
      <c r="AJ488" s="25"/>
      <c r="AK488" s="26"/>
      <c r="AL488" s="27"/>
      <c r="AM488" s="27"/>
      <c r="AN488" s="27"/>
      <c r="BE488" s="24"/>
      <c r="BF488" s="30"/>
      <c r="BG488" s="31"/>
      <c r="BI488" s="32"/>
    </row>
    <row r="489" spans="2:61" ht="18" customHeight="1" x14ac:dyDescent="0.25">
      <c r="B489" s="17"/>
      <c r="C489" s="17"/>
      <c r="D489" s="18"/>
      <c r="E489" s="18"/>
      <c r="F489" s="18"/>
      <c r="G489" s="18"/>
      <c r="H489" s="19"/>
      <c r="I489" s="20"/>
      <c r="J489" s="20"/>
      <c r="K489" s="20"/>
      <c r="L489" s="20"/>
      <c r="M489" s="20"/>
      <c r="N489" s="20"/>
      <c r="O489" s="20"/>
      <c r="P489" s="21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1"/>
      <c r="AB489" s="22"/>
      <c r="AC489" s="22"/>
      <c r="AD489" s="23"/>
      <c r="AE489" s="23"/>
      <c r="AG489" s="25"/>
      <c r="AH489" s="25"/>
      <c r="AI489" s="25"/>
      <c r="AJ489" s="25"/>
      <c r="AK489" s="26"/>
      <c r="AL489" s="27"/>
      <c r="AM489" s="27"/>
      <c r="AN489" s="27"/>
      <c r="BE489" s="24"/>
      <c r="BF489" s="30"/>
      <c r="BG489" s="31"/>
      <c r="BI489" s="32"/>
    </row>
    <row r="490" spans="2:61" ht="18" customHeight="1" x14ac:dyDescent="0.25">
      <c r="B490" s="17"/>
      <c r="C490" s="17"/>
      <c r="D490" s="18"/>
      <c r="E490" s="18"/>
      <c r="F490" s="18"/>
      <c r="G490" s="18"/>
      <c r="H490" s="19"/>
      <c r="I490" s="20"/>
      <c r="J490" s="20"/>
      <c r="K490" s="20"/>
      <c r="L490" s="20"/>
      <c r="M490" s="20"/>
      <c r="N490" s="20"/>
      <c r="O490" s="20"/>
      <c r="P490" s="21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1"/>
      <c r="AB490" s="22"/>
      <c r="AC490" s="22"/>
      <c r="AD490" s="23"/>
      <c r="AE490" s="23"/>
      <c r="AG490" s="25"/>
      <c r="AH490" s="25"/>
      <c r="AI490" s="25"/>
      <c r="AJ490" s="25"/>
      <c r="AK490" s="26"/>
      <c r="AL490" s="27"/>
      <c r="AM490" s="27"/>
      <c r="AN490" s="27"/>
      <c r="BE490" s="24"/>
      <c r="BF490" s="30"/>
      <c r="BG490" s="31"/>
      <c r="BI490" s="32"/>
    </row>
    <row r="491" spans="2:61" ht="18" customHeight="1" x14ac:dyDescent="0.25">
      <c r="B491" s="17"/>
      <c r="C491" s="17"/>
      <c r="D491" s="18"/>
      <c r="E491" s="18"/>
      <c r="F491" s="18"/>
      <c r="G491" s="18"/>
      <c r="H491" s="19"/>
      <c r="I491" s="20"/>
      <c r="J491" s="20"/>
      <c r="K491" s="20"/>
      <c r="L491" s="20"/>
      <c r="M491" s="20"/>
      <c r="N491" s="20"/>
      <c r="O491" s="20"/>
      <c r="P491" s="21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1"/>
      <c r="AB491" s="22"/>
      <c r="AC491" s="22"/>
      <c r="AD491" s="23"/>
      <c r="AE491" s="23"/>
      <c r="AG491" s="25"/>
      <c r="AH491" s="25"/>
      <c r="AI491" s="25"/>
      <c r="AJ491" s="25"/>
      <c r="AK491" s="26"/>
      <c r="AL491" s="27"/>
      <c r="AM491" s="27"/>
      <c r="AN491" s="27"/>
      <c r="BE491" s="24"/>
      <c r="BF491" s="30"/>
      <c r="BG491" s="31"/>
      <c r="BI491" s="32"/>
    </row>
    <row r="492" spans="2:61" ht="18" customHeight="1" x14ac:dyDescent="0.25">
      <c r="B492" s="17"/>
      <c r="C492" s="17"/>
      <c r="D492" s="18"/>
      <c r="E492" s="18"/>
      <c r="F492" s="18"/>
      <c r="G492" s="18"/>
      <c r="H492" s="19"/>
      <c r="I492" s="20"/>
      <c r="J492" s="20"/>
      <c r="K492" s="20"/>
      <c r="L492" s="20"/>
      <c r="M492" s="20"/>
      <c r="N492" s="20"/>
      <c r="O492" s="20"/>
      <c r="P492" s="21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1"/>
      <c r="AB492" s="22"/>
      <c r="AC492" s="22"/>
      <c r="AD492" s="23"/>
      <c r="AE492" s="23"/>
      <c r="AG492" s="25"/>
      <c r="AH492" s="25"/>
      <c r="AI492" s="25"/>
      <c r="AJ492" s="25"/>
      <c r="AK492" s="26"/>
      <c r="AL492" s="27"/>
      <c r="AM492" s="27"/>
      <c r="AN492" s="27"/>
      <c r="BE492" s="24"/>
      <c r="BF492" s="30"/>
      <c r="BG492" s="31"/>
      <c r="BI492" s="32"/>
    </row>
    <row r="493" spans="2:61" ht="18" customHeight="1" x14ac:dyDescent="0.25">
      <c r="B493" s="17"/>
      <c r="C493" s="17"/>
      <c r="D493" s="18"/>
      <c r="E493" s="18"/>
      <c r="F493" s="18"/>
      <c r="G493" s="18"/>
      <c r="H493" s="19"/>
      <c r="I493" s="20"/>
      <c r="J493" s="20"/>
      <c r="K493" s="20"/>
      <c r="L493" s="20"/>
      <c r="M493" s="20"/>
      <c r="N493" s="20"/>
      <c r="O493" s="20"/>
      <c r="P493" s="21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1"/>
      <c r="AB493" s="22"/>
      <c r="AC493" s="22"/>
      <c r="AD493" s="23"/>
      <c r="AE493" s="23"/>
      <c r="AG493" s="25"/>
      <c r="AH493" s="25"/>
      <c r="AI493" s="25"/>
      <c r="AJ493" s="25"/>
      <c r="AK493" s="26"/>
      <c r="AL493" s="27"/>
      <c r="AM493" s="27"/>
      <c r="AN493" s="27"/>
      <c r="BE493" s="24"/>
      <c r="BF493" s="30"/>
      <c r="BG493" s="31"/>
      <c r="BI493" s="32"/>
    </row>
    <row r="494" spans="2:61" ht="18" customHeight="1" x14ac:dyDescent="0.25">
      <c r="D494" s="18"/>
      <c r="E494" s="18"/>
      <c r="F494" s="18"/>
      <c r="G494" s="18"/>
      <c r="H494" s="19"/>
      <c r="I494" s="20"/>
      <c r="J494" s="20"/>
      <c r="K494" s="20"/>
      <c r="L494" s="20"/>
      <c r="M494" s="20"/>
      <c r="N494" s="20"/>
      <c r="O494" s="20"/>
      <c r="P494" s="21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1"/>
      <c r="AB494" s="22"/>
      <c r="AC494" s="22"/>
      <c r="AD494" s="23"/>
      <c r="AE494" s="23"/>
      <c r="AG494" s="25"/>
      <c r="AH494" s="25"/>
      <c r="AI494" s="25"/>
      <c r="AJ494" s="25"/>
      <c r="AK494" s="26"/>
      <c r="AL494" s="27"/>
      <c r="AM494" s="27"/>
      <c r="AN494" s="27"/>
      <c r="BE494" s="24"/>
      <c r="BF494" s="30"/>
      <c r="BG494" s="31"/>
      <c r="BI494" s="32"/>
    </row>
    <row r="495" spans="2:61" ht="18" customHeight="1" x14ac:dyDescent="0.25">
      <c r="B495" s="17"/>
      <c r="C495" s="17"/>
      <c r="D495" s="18"/>
      <c r="E495" s="18"/>
      <c r="F495" s="18"/>
      <c r="G495" s="18"/>
      <c r="H495" s="19"/>
      <c r="I495" s="20"/>
      <c r="J495" s="20"/>
      <c r="K495" s="20"/>
      <c r="L495" s="20"/>
      <c r="M495" s="20"/>
      <c r="N495" s="20"/>
      <c r="O495" s="20"/>
      <c r="P495" s="21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1"/>
      <c r="AB495" s="22"/>
      <c r="AC495" s="22"/>
      <c r="AD495" s="23"/>
      <c r="AE495" s="23"/>
      <c r="AG495" s="25"/>
      <c r="AH495" s="25"/>
      <c r="AI495" s="25"/>
      <c r="AJ495" s="25"/>
      <c r="AK495" s="26"/>
      <c r="AL495" s="27"/>
      <c r="AM495" s="27"/>
      <c r="AN495" s="27"/>
      <c r="BE495" s="24"/>
      <c r="BF495" s="30"/>
      <c r="BG495" s="31"/>
      <c r="BI495" s="32"/>
    </row>
    <row r="496" spans="2:61" ht="18" customHeight="1" x14ac:dyDescent="0.25">
      <c r="B496" s="17"/>
      <c r="C496" s="17"/>
      <c r="D496" s="18"/>
      <c r="E496" s="18"/>
      <c r="F496" s="18"/>
      <c r="G496" s="18"/>
      <c r="H496" s="19"/>
      <c r="I496" s="20"/>
      <c r="J496" s="20"/>
      <c r="K496" s="20"/>
      <c r="L496" s="20"/>
      <c r="M496" s="20"/>
      <c r="N496" s="20"/>
      <c r="O496" s="20"/>
      <c r="P496" s="21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1"/>
      <c r="AB496" s="22"/>
      <c r="AC496" s="22"/>
      <c r="AD496" s="23"/>
      <c r="AE496" s="23"/>
      <c r="AG496" s="25"/>
      <c r="AH496" s="25"/>
      <c r="AI496" s="25"/>
      <c r="AJ496" s="25"/>
      <c r="AK496" s="26"/>
      <c r="AL496" s="27"/>
      <c r="AM496" s="27"/>
      <c r="AN496" s="27"/>
      <c r="BE496" s="24"/>
      <c r="BF496" s="30"/>
      <c r="BG496" s="31"/>
      <c r="BI496" s="32"/>
    </row>
    <row r="497" spans="1:61" ht="18" customHeight="1" x14ac:dyDescent="0.25">
      <c r="B497" s="17"/>
      <c r="C497" s="17"/>
      <c r="D497" s="18"/>
      <c r="E497" s="18"/>
      <c r="F497" s="18"/>
      <c r="G497" s="18"/>
      <c r="H497" s="19"/>
      <c r="I497" s="20"/>
      <c r="J497" s="20"/>
      <c r="K497" s="20"/>
      <c r="L497" s="20"/>
      <c r="M497" s="20"/>
      <c r="N497" s="20"/>
      <c r="O497" s="20"/>
      <c r="P497" s="21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1"/>
      <c r="AB497" s="22"/>
      <c r="AC497" s="22"/>
      <c r="AD497" s="23"/>
      <c r="AE497" s="23"/>
      <c r="AG497" s="25"/>
      <c r="AH497" s="25"/>
      <c r="AI497" s="25"/>
      <c r="AJ497" s="25"/>
      <c r="AK497" s="26"/>
      <c r="AL497" s="27"/>
      <c r="AM497" s="27"/>
      <c r="AN497" s="27"/>
      <c r="BE497" s="24"/>
      <c r="BF497" s="30"/>
      <c r="BG497" s="31"/>
      <c r="BI497" s="32"/>
    </row>
    <row r="498" spans="1:61" ht="18" customHeight="1" x14ac:dyDescent="0.25">
      <c r="B498" s="17"/>
      <c r="C498" s="17"/>
      <c r="D498" s="18"/>
      <c r="E498" s="18"/>
      <c r="F498" s="18"/>
      <c r="G498" s="18"/>
      <c r="H498" s="19"/>
      <c r="I498" s="20"/>
      <c r="J498" s="20"/>
      <c r="K498" s="20"/>
      <c r="L498" s="20"/>
      <c r="M498" s="20"/>
      <c r="N498" s="20"/>
      <c r="O498" s="20"/>
      <c r="P498" s="21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1"/>
      <c r="AB498" s="22"/>
      <c r="AC498" s="22"/>
      <c r="AD498" s="23"/>
      <c r="AE498" s="23"/>
      <c r="AG498" s="25"/>
      <c r="AH498" s="25"/>
      <c r="AI498" s="25"/>
      <c r="AJ498" s="25"/>
      <c r="AK498" s="26"/>
      <c r="AL498" s="27"/>
      <c r="AM498" s="27"/>
      <c r="AN498" s="27"/>
      <c r="BE498" s="24"/>
      <c r="BF498" s="30"/>
      <c r="BG498" s="31"/>
      <c r="BI498" s="32"/>
    </row>
    <row r="499" spans="1:61" ht="18" customHeight="1" x14ac:dyDescent="0.25">
      <c r="B499" s="17"/>
      <c r="C499" s="17"/>
      <c r="D499" s="18"/>
      <c r="E499" s="18"/>
      <c r="F499" s="18"/>
      <c r="G499" s="18"/>
      <c r="H499" s="19"/>
      <c r="I499" s="20"/>
      <c r="J499" s="20"/>
      <c r="K499" s="20"/>
      <c r="L499" s="20"/>
      <c r="M499" s="20"/>
      <c r="N499" s="20"/>
      <c r="O499" s="20"/>
      <c r="P499" s="21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1"/>
      <c r="AB499" s="22"/>
      <c r="AC499" s="22"/>
      <c r="AD499" s="23"/>
      <c r="AE499" s="23"/>
      <c r="AG499" s="25"/>
      <c r="AH499" s="25"/>
      <c r="AI499" s="25"/>
      <c r="AJ499" s="25"/>
      <c r="AK499" s="26"/>
      <c r="AL499" s="27"/>
      <c r="AM499" s="27"/>
      <c r="AN499" s="27"/>
      <c r="BE499" s="24"/>
      <c r="BF499" s="30"/>
      <c r="BG499" s="31"/>
      <c r="BI499" s="32"/>
    </row>
    <row r="500" spans="1:61" s="18" customFormat="1" ht="18" customHeight="1" x14ac:dyDescent="0.25">
      <c r="A500" s="16"/>
      <c r="B500" s="17"/>
      <c r="C500" s="17"/>
      <c r="H500" s="19"/>
      <c r="I500" s="60"/>
      <c r="J500" s="60"/>
      <c r="K500" s="60"/>
      <c r="L500" s="60"/>
      <c r="M500" s="60"/>
      <c r="N500" s="60"/>
      <c r="O500" s="60"/>
      <c r="P500" s="21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21"/>
      <c r="AB500" s="22"/>
      <c r="AC500" s="22"/>
      <c r="AD500" s="23"/>
      <c r="AE500" s="23"/>
      <c r="AF500" s="24"/>
      <c r="AG500" s="25"/>
      <c r="AH500" s="25"/>
      <c r="AI500" s="25"/>
      <c r="AJ500" s="25"/>
      <c r="AK500" s="26"/>
      <c r="AL500" s="27"/>
      <c r="AM500" s="27"/>
      <c r="AN500" s="27"/>
      <c r="AO500" s="28"/>
      <c r="AP500" s="28"/>
      <c r="AQ500" s="29"/>
      <c r="AR500" s="27"/>
      <c r="AS500" s="27"/>
      <c r="AT500" s="27"/>
      <c r="AU500" s="27"/>
      <c r="AV500" s="28"/>
      <c r="AW500" s="28"/>
      <c r="AX500" s="28"/>
      <c r="AY500" s="29"/>
      <c r="AZ500" s="23"/>
      <c r="BA500" s="23"/>
      <c r="BB500" s="23"/>
      <c r="BC500" s="28"/>
      <c r="BD500" s="29"/>
      <c r="BE500" s="24"/>
      <c r="BF500" s="30"/>
      <c r="BG500" s="31"/>
      <c r="BI500" s="61"/>
    </row>
    <row r="501" spans="1:61" ht="18" customHeight="1" x14ac:dyDescent="0.25">
      <c r="B501" s="17"/>
      <c r="C501" s="17"/>
      <c r="D501" s="18"/>
      <c r="E501" s="18"/>
      <c r="F501" s="18"/>
      <c r="G501" s="18"/>
      <c r="H501" s="19"/>
      <c r="I501" s="20"/>
      <c r="J501" s="20"/>
      <c r="K501" s="20"/>
      <c r="L501" s="20"/>
      <c r="M501" s="20"/>
      <c r="N501" s="20"/>
      <c r="O501" s="20"/>
      <c r="P501" s="21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1"/>
      <c r="AB501" s="22"/>
      <c r="AC501" s="22"/>
      <c r="AD501" s="23"/>
      <c r="AE501" s="23"/>
      <c r="AG501" s="25"/>
      <c r="AH501" s="25"/>
      <c r="AI501" s="25"/>
      <c r="AJ501" s="25"/>
      <c r="AK501" s="26"/>
      <c r="AL501" s="27"/>
      <c r="AM501" s="27"/>
      <c r="AN501" s="27"/>
      <c r="BE501" s="24"/>
      <c r="BF501" s="30"/>
      <c r="BG501" s="31"/>
      <c r="BI501" s="32"/>
    </row>
    <row r="502" spans="1:61" ht="18" customHeight="1" x14ac:dyDescent="0.25">
      <c r="B502" s="17"/>
      <c r="C502" s="17"/>
      <c r="D502" s="18"/>
      <c r="E502" s="18"/>
      <c r="F502" s="18"/>
      <c r="G502" s="18"/>
      <c r="H502" s="19"/>
      <c r="I502" s="20"/>
      <c r="J502" s="20"/>
      <c r="K502" s="20"/>
      <c r="L502" s="20"/>
      <c r="M502" s="20"/>
      <c r="N502" s="20"/>
      <c r="O502" s="20"/>
      <c r="P502" s="21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1"/>
      <c r="AB502" s="22"/>
      <c r="AC502" s="22"/>
      <c r="AD502" s="23"/>
      <c r="AE502" s="23"/>
      <c r="AG502" s="25"/>
      <c r="AH502" s="25"/>
      <c r="AI502" s="25"/>
      <c r="AJ502" s="25"/>
      <c r="AK502" s="26"/>
      <c r="AL502" s="27"/>
      <c r="AM502" s="27"/>
      <c r="AN502" s="27"/>
      <c r="BE502" s="24"/>
      <c r="BF502" s="30"/>
      <c r="BG502" s="31"/>
      <c r="BI502" s="32"/>
    </row>
    <row r="503" spans="1:61" ht="18" customHeight="1" x14ac:dyDescent="0.25">
      <c r="B503" s="17"/>
      <c r="C503" s="17"/>
      <c r="D503" s="18"/>
      <c r="E503" s="18"/>
      <c r="F503" s="18"/>
      <c r="G503" s="18"/>
      <c r="H503" s="19"/>
      <c r="I503" s="20"/>
      <c r="J503" s="20"/>
      <c r="K503" s="20"/>
      <c r="L503" s="20"/>
      <c r="M503" s="20"/>
      <c r="N503" s="20"/>
      <c r="O503" s="20"/>
      <c r="P503" s="21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1"/>
      <c r="AB503" s="22"/>
      <c r="AC503" s="22"/>
      <c r="AD503" s="23"/>
      <c r="AE503" s="23"/>
      <c r="AG503" s="25"/>
      <c r="AH503" s="25"/>
      <c r="AI503" s="25"/>
      <c r="AJ503" s="25"/>
      <c r="AK503" s="26"/>
      <c r="AL503" s="27"/>
      <c r="AM503" s="27"/>
      <c r="AN503" s="27"/>
      <c r="BE503" s="24"/>
      <c r="BF503" s="30"/>
      <c r="BG503" s="31"/>
      <c r="BI503" s="32"/>
    </row>
    <row r="504" spans="1:61" ht="18" customHeight="1" x14ac:dyDescent="0.25">
      <c r="B504" s="17"/>
      <c r="C504" s="17"/>
      <c r="D504" s="18"/>
      <c r="E504" s="18"/>
      <c r="F504" s="18"/>
      <c r="G504" s="18"/>
      <c r="H504" s="19"/>
      <c r="I504" s="20"/>
      <c r="J504" s="20"/>
      <c r="K504" s="20"/>
      <c r="L504" s="20"/>
      <c r="M504" s="20"/>
      <c r="N504" s="20"/>
      <c r="O504" s="20"/>
      <c r="P504" s="21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1"/>
      <c r="AB504" s="22"/>
      <c r="AC504" s="22"/>
      <c r="AD504" s="23"/>
      <c r="AE504" s="23"/>
      <c r="AG504" s="25"/>
      <c r="AH504" s="25"/>
      <c r="AI504" s="25"/>
      <c r="AJ504" s="25"/>
      <c r="AK504" s="26"/>
      <c r="AL504" s="27"/>
      <c r="AM504" s="27"/>
      <c r="AN504" s="27"/>
      <c r="BE504" s="24"/>
      <c r="BF504" s="30"/>
      <c r="BG504" s="31"/>
      <c r="BI504" s="32"/>
    </row>
    <row r="505" spans="1:61" ht="18" customHeight="1" x14ac:dyDescent="0.25">
      <c r="B505" s="17"/>
      <c r="C505" s="17"/>
      <c r="D505" s="18"/>
      <c r="E505" s="18"/>
      <c r="F505" s="18"/>
      <c r="G505" s="18"/>
      <c r="H505" s="19"/>
      <c r="I505" s="20"/>
      <c r="J505" s="20"/>
      <c r="K505" s="20"/>
      <c r="L505" s="20"/>
      <c r="M505" s="20"/>
      <c r="N505" s="20"/>
      <c r="O505" s="20"/>
      <c r="P505" s="21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1"/>
      <c r="AB505" s="22"/>
      <c r="AC505" s="22"/>
      <c r="AD505" s="23"/>
      <c r="AE505" s="23"/>
      <c r="AG505" s="25"/>
      <c r="AH505" s="25"/>
      <c r="AI505" s="25"/>
      <c r="AJ505" s="25"/>
      <c r="AK505" s="26"/>
      <c r="AL505" s="27"/>
      <c r="AM505" s="27"/>
      <c r="AN505" s="27"/>
      <c r="BE505" s="24"/>
      <c r="BF505" s="30"/>
      <c r="BG505" s="31"/>
      <c r="BI505" s="32"/>
    </row>
    <row r="506" spans="1:61" ht="18" customHeight="1" x14ac:dyDescent="0.25">
      <c r="B506" s="17"/>
      <c r="C506" s="17"/>
      <c r="D506" s="18"/>
      <c r="E506" s="18"/>
      <c r="F506" s="18"/>
      <c r="G506" s="18"/>
      <c r="H506" s="19"/>
      <c r="I506" s="20"/>
      <c r="J506" s="20"/>
      <c r="K506" s="20"/>
      <c r="L506" s="20"/>
      <c r="M506" s="20"/>
      <c r="N506" s="20"/>
      <c r="O506" s="20"/>
      <c r="P506" s="21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1"/>
      <c r="AB506" s="22"/>
      <c r="AC506" s="22"/>
      <c r="AD506" s="23"/>
      <c r="AE506" s="23"/>
      <c r="AG506" s="25"/>
      <c r="AH506" s="25"/>
      <c r="AI506" s="25"/>
      <c r="AJ506" s="25"/>
      <c r="AK506" s="26"/>
      <c r="AL506" s="27"/>
      <c r="AM506" s="27"/>
      <c r="AN506" s="27"/>
      <c r="BE506" s="24"/>
      <c r="BF506" s="30"/>
      <c r="BG506" s="31"/>
      <c r="BI506" s="32"/>
    </row>
    <row r="507" spans="1:61" ht="18" customHeight="1" x14ac:dyDescent="0.25">
      <c r="D507" s="18"/>
      <c r="E507" s="18"/>
      <c r="F507" s="18"/>
      <c r="G507" s="18"/>
      <c r="H507" s="19"/>
      <c r="I507" s="20"/>
      <c r="J507" s="20"/>
      <c r="K507" s="20"/>
      <c r="L507" s="20"/>
      <c r="M507" s="20"/>
      <c r="N507" s="20"/>
      <c r="O507" s="20"/>
      <c r="P507" s="21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1"/>
      <c r="AB507" s="22"/>
      <c r="AC507" s="22"/>
      <c r="AD507" s="23"/>
      <c r="AE507" s="23"/>
      <c r="AG507" s="25"/>
      <c r="AH507" s="25"/>
      <c r="AI507" s="25"/>
      <c r="AJ507" s="25"/>
      <c r="AK507" s="26"/>
      <c r="AL507" s="27"/>
      <c r="AM507" s="27"/>
      <c r="AN507" s="27"/>
      <c r="BE507" s="24"/>
      <c r="BF507" s="30"/>
      <c r="BG507" s="31"/>
      <c r="BI507" s="32"/>
    </row>
    <row r="508" spans="1:61" ht="18" customHeight="1" x14ac:dyDescent="0.25">
      <c r="B508" s="17"/>
      <c r="C508" s="17"/>
      <c r="D508" s="18"/>
      <c r="E508" s="18"/>
      <c r="F508" s="18"/>
      <c r="G508" s="18"/>
      <c r="H508" s="19"/>
      <c r="I508" s="20"/>
      <c r="J508" s="20"/>
      <c r="K508" s="20"/>
      <c r="L508" s="20"/>
      <c r="M508" s="20"/>
      <c r="N508" s="20"/>
      <c r="O508" s="20"/>
      <c r="P508" s="21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1"/>
      <c r="AB508" s="22"/>
      <c r="AC508" s="22"/>
      <c r="AD508" s="23"/>
      <c r="AE508" s="23"/>
      <c r="AG508" s="25"/>
      <c r="AH508" s="25"/>
      <c r="AI508" s="25"/>
      <c r="AJ508" s="25"/>
      <c r="AK508" s="26"/>
      <c r="AL508" s="27"/>
      <c r="AM508" s="27"/>
      <c r="AN508" s="27"/>
      <c r="BE508" s="24"/>
      <c r="BF508" s="30"/>
      <c r="BG508" s="31"/>
      <c r="BI508" s="32"/>
    </row>
    <row r="509" spans="1:61" ht="18" customHeight="1" x14ac:dyDescent="0.25">
      <c r="B509" s="17"/>
      <c r="C509" s="17"/>
      <c r="D509" s="18"/>
      <c r="E509" s="18"/>
      <c r="F509" s="18"/>
      <c r="G509" s="18"/>
      <c r="H509" s="19"/>
      <c r="I509" s="20"/>
      <c r="J509" s="20"/>
      <c r="K509" s="20"/>
      <c r="L509" s="20"/>
      <c r="M509" s="20"/>
      <c r="N509" s="20"/>
      <c r="O509" s="20"/>
      <c r="P509" s="21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1"/>
      <c r="AB509" s="22"/>
      <c r="AC509" s="22"/>
      <c r="AD509" s="23"/>
      <c r="AE509" s="23"/>
      <c r="AG509" s="25"/>
      <c r="AH509" s="25"/>
      <c r="AI509" s="25"/>
      <c r="AJ509" s="25"/>
      <c r="AK509" s="26"/>
      <c r="AL509" s="27"/>
      <c r="AM509" s="27"/>
      <c r="AN509" s="27"/>
      <c r="BE509" s="24"/>
      <c r="BF509" s="30"/>
      <c r="BG509" s="31"/>
      <c r="BI509" s="32"/>
    </row>
    <row r="510" spans="1:61" ht="18" customHeight="1" x14ac:dyDescent="0.25">
      <c r="B510" s="17"/>
      <c r="C510" s="17"/>
      <c r="D510" s="18"/>
      <c r="E510" s="18"/>
      <c r="F510" s="18"/>
      <c r="G510" s="18"/>
      <c r="H510" s="19"/>
      <c r="I510" s="20"/>
      <c r="J510" s="20"/>
      <c r="K510" s="20"/>
      <c r="L510" s="20"/>
      <c r="M510" s="20"/>
      <c r="N510" s="20"/>
      <c r="O510" s="20"/>
      <c r="P510" s="21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1"/>
      <c r="AB510" s="22"/>
      <c r="AC510" s="22"/>
      <c r="AD510" s="23"/>
      <c r="AE510" s="23"/>
      <c r="AG510" s="25"/>
      <c r="AH510" s="25"/>
      <c r="AI510" s="25"/>
      <c r="AJ510" s="25"/>
      <c r="AK510" s="26"/>
      <c r="AL510" s="27"/>
      <c r="AM510" s="27"/>
      <c r="AN510" s="27"/>
      <c r="BE510" s="24"/>
      <c r="BF510" s="30"/>
      <c r="BG510" s="31"/>
      <c r="BI510" s="32"/>
    </row>
    <row r="511" spans="1:61" ht="18" customHeight="1" x14ac:dyDescent="0.25">
      <c r="B511" s="17"/>
      <c r="C511" s="17"/>
      <c r="D511" s="18"/>
      <c r="E511" s="18"/>
      <c r="F511" s="18"/>
      <c r="G511" s="18"/>
      <c r="H511" s="19"/>
      <c r="I511" s="20"/>
      <c r="J511" s="20"/>
      <c r="K511" s="20"/>
      <c r="L511" s="20"/>
      <c r="M511" s="20"/>
      <c r="N511" s="20"/>
      <c r="O511" s="20"/>
      <c r="P511" s="21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1"/>
      <c r="AB511" s="22"/>
      <c r="AC511" s="22"/>
      <c r="AD511" s="23"/>
      <c r="AE511" s="23"/>
      <c r="AG511" s="25"/>
      <c r="AH511" s="25"/>
      <c r="AI511" s="25"/>
      <c r="AJ511" s="25"/>
      <c r="AK511" s="26"/>
      <c r="AL511" s="27"/>
      <c r="AM511" s="27"/>
      <c r="AN511" s="27"/>
      <c r="BE511" s="24"/>
      <c r="BF511" s="30"/>
      <c r="BG511" s="31"/>
      <c r="BI511" s="32"/>
    </row>
    <row r="512" spans="1:61" ht="18" customHeight="1" x14ac:dyDescent="0.25">
      <c r="B512" s="17"/>
      <c r="C512" s="17"/>
      <c r="D512" s="18"/>
      <c r="E512" s="18"/>
      <c r="F512" s="18"/>
      <c r="G512" s="18"/>
      <c r="H512" s="19"/>
      <c r="I512" s="20"/>
      <c r="J512" s="20"/>
      <c r="K512" s="20"/>
      <c r="L512" s="20"/>
      <c r="M512" s="20"/>
      <c r="N512" s="20"/>
      <c r="O512" s="20"/>
      <c r="P512" s="21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1"/>
      <c r="AB512" s="22"/>
      <c r="AC512" s="22"/>
      <c r="AD512" s="23"/>
      <c r="AE512" s="23"/>
      <c r="AG512" s="25"/>
      <c r="AH512" s="25"/>
      <c r="AI512" s="25"/>
      <c r="AJ512" s="25"/>
      <c r="AK512" s="26"/>
      <c r="AL512" s="27"/>
      <c r="AM512" s="27"/>
      <c r="AN512" s="27"/>
      <c r="BE512" s="24"/>
      <c r="BF512" s="30"/>
      <c r="BG512" s="31"/>
      <c r="BI512" s="32"/>
    </row>
    <row r="513" spans="2:61" ht="18" customHeight="1" x14ac:dyDescent="0.25">
      <c r="B513" s="17"/>
      <c r="C513" s="17"/>
      <c r="D513" s="18"/>
      <c r="E513" s="18"/>
      <c r="F513" s="18"/>
      <c r="G513" s="18"/>
      <c r="H513" s="19"/>
      <c r="I513" s="20"/>
      <c r="J513" s="20"/>
      <c r="K513" s="20"/>
      <c r="L513" s="20"/>
      <c r="M513" s="20"/>
      <c r="N513" s="20"/>
      <c r="O513" s="20"/>
      <c r="P513" s="21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1"/>
      <c r="AB513" s="22"/>
      <c r="AC513" s="22"/>
      <c r="AD513" s="23"/>
      <c r="AE513" s="23"/>
      <c r="AG513" s="25"/>
      <c r="AH513" s="25"/>
      <c r="AI513" s="25"/>
      <c r="AJ513" s="25"/>
      <c r="AK513" s="26"/>
      <c r="AL513" s="27"/>
      <c r="AM513" s="27"/>
      <c r="AN513" s="27"/>
      <c r="BE513" s="24"/>
      <c r="BF513" s="30"/>
      <c r="BG513" s="31"/>
      <c r="BI513" s="32"/>
    </row>
    <row r="514" spans="2:61" ht="18" customHeight="1" x14ac:dyDescent="0.25">
      <c r="B514" s="17"/>
      <c r="C514" s="17"/>
      <c r="D514" s="18"/>
      <c r="E514" s="18"/>
      <c r="F514" s="18"/>
      <c r="G514" s="18"/>
      <c r="H514" s="19"/>
      <c r="I514" s="20"/>
      <c r="J514" s="20"/>
      <c r="K514" s="20"/>
      <c r="L514" s="20"/>
      <c r="M514" s="20"/>
      <c r="N514" s="20"/>
      <c r="O514" s="20"/>
      <c r="P514" s="21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1"/>
      <c r="AB514" s="22"/>
      <c r="AC514" s="22"/>
      <c r="AD514" s="23"/>
      <c r="AE514" s="23"/>
      <c r="AG514" s="25"/>
      <c r="AH514" s="25"/>
      <c r="AI514" s="25"/>
      <c r="AJ514" s="25"/>
      <c r="AK514" s="26"/>
      <c r="AL514" s="27"/>
      <c r="AM514" s="27"/>
      <c r="AN514" s="27"/>
      <c r="BE514" s="24"/>
      <c r="BF514" s="30"/>
      <c r="BG514" s="31"/>
      <c r="BI514" s="32"/>
    </row>
    <row r="515" spans="2:61" ht="18" customHeight="1" x14ac:dyDescent="0.25">
      <c r="B515" s="17"/>
      <c r="C515" s="17"/>
      <c r="D515" s="18"/>
      <c r="E515" s="18"/>
      <c r="F515" s="18"/>
      <c r="G515" s="18"/>
      <c r="H515" s="19"/>
      <c r="I515" s="20"/>
      <c r="J515" s="20"/>
      <c r="K515" s="20"/>
      <c r="L515" s="20"/>
      <c r="M515" s="20"/>
      <c r="N515" s="20"/>
      <c r="O515" s="20"/>
      <c r="P515" s="21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1"/>
      <c r="AB515" s="22"/>
      <c r="AC515" s="22"/>
      <c r="AD515" s="23"/>
      <c r="AE515" s="23"/>
      <c r="AG515" s="25"/>
      <c r="AH515" s="25"/>
      <c r="AI515" s="25"/>
      <c r="AJ515" s="25"/>
      <c r="AK515" s="26"/>
      <c r="AL515" s="27"/>
      <c r="AM515" s="27"/>
      <c r="AN515" s="27"/>
      <c r="BE515" s="24"/>
      <c r="BF515" s="30"/>
      <c r="BG515" s="31"/>
      <c r="BI515" s="32"/>
    </row>
    <row r="516" spans="2:61" ht="18" customHeight="1" x14ac:dyDescent="0.25">
      <c r="B516" s="17"/>
      <c r="C516" s="17"/>
      <c r="D516" s="18"/>
      <c r="E516" s="18"/>
      <c r="F516" s="18"/>
      <c r="G516" s="18"/>
      <c r="H516" s="19"/>
      <c r="I516" s="20"/>
      <c r="J516" s="20"/>
      <c r="K516" s="20"/>
      <c r="L516" s="20"/>
      <c r="M516" s="20"/>
      <c r="N516" s="20"/>
      <c r="O516" s="20"/>
      <c r="P516" s="21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1"/>
      <c r="AB516" s="22"/>
      <c r="AC516" s="22"/>
      <c r="AD516" s="23"/>
      <c r="AE516" s="23"/>
      <c r="AG516" s="25"/>
      <c r="AH516" s="25"/>
      <c r="AI516" s="25"/>
      <c r="AJ516" s="25"/>
      <c r="AK516" s="26"/>
      <c r="AL516" s="27"/>
      <c r="AM516" s="27"/>
      <c r="AN516" s="27"/>
      <c r="BE516" s="24"/>
      <c r="BF516" s="30"/>
      <c r="BG516" s="31"/>
      <c r="BI516" s="32"/>
    </row>
    <row r="517" spans="2:61" ht="18" customHeight="1" x14ac:dyDescent="0.25">
      <c r="B517" s="17"/>
      <c r="C517" s="17"/>
      <c r="D517" s="18"/>
      <c r="E517" s="18"/>
      <c r="F517" s="18"/>
      <c r="G517" s="18"/>
      <c r="H517" s="19"/>
      <c r="I517" s="20"/>
      <c r="J517" s="20"/>
      <c r="K517" s="20"/>
      <c r="L517" s="20"/>
      <c r="M517" s="20"/>
      <c r="N517" s="20"/>
      <c r="O517" s="20"/>
      <c r="P517" s="21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1"/>
      <c r="AB517" s="22"/>
      <c r="AC517" s="22"/>
      <c r="AD517" s="23"/>
      <c r="AE517" s="23"/>
      <c r="AG517" s="25"/>
      <c r="AH517" s="25"/>
      <c r="AI517" s="25"/>
      <c r="AJ517" s="25"/>
      <c r="AK517" s="26"/>
      <c r="AL517" s="27"/>
      <c r="AM517" s="27"/>
      <c r="AN517" s="27"/>
      <c r="BE517" s="24"/>
      <c r="BF517" s="30"/>
      <c r="BG517" s="31"/>
      <c r="BI517" s="32"/>
    </row>
    <row r="518" spans="2:61" ht="18" customHeight="1" x14ac:dyDescent="0.25">
      <c r="B518" s="17"/>
      <c r="C518" s="17"/>
      <c r="D518" s="18"/>
      <c r="E518" s="18"/>
      <c r="F518" s="18"/>
      <c r="G518" s="18"/>
      <c r="H518" s="19"/>
      <c r="I518" s="20"/>
      <c r="J518" s="20"/>
      <c r="K518" s="20"/>
      <c r="L518" s="20"/>
      <c r="M518" s="20"/>
      <c r="N518" s="20"/>
      <c r="O518" s="20"/>
      <c r="P518" s="21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1"/>
      <c r="AB518" s="22"/>
      <c r="AC518" s="22"/>
      <c r="AD518" s="23"/>
      <c r="AE518" s="23"/>
      <c r="AG518" s="25"/>
      <c r="AH518" s="25"/>
      <c r="AI518" s="25"/>
      <c r="AJ518" s="25"/>
      <c r="AK518" s="26"/>
      <c r="AL518" s="27"/>
      <c r="AM518" s="27"/>
      <c r="AN518" s="27"/>
      <c r="BE518" s="24"/>
      <c r="BF518" s="30"/>
      <c r="BG518" s="31"/>
      <c r="BI518" s="32"/>
    </row>
    <row r="519" spans="2:61" ht="18" customHeight="1" x14ac:dyDescent="0.25">
      <c r="B519" s="17"/>
      <c r="C519" s="17"/>
      <c r="D519" s="18"/>
      <c r="E519" s="18"/>
      <c r="F519" s="18"/>
      <c r="G519" s="18"/>
      <c r="H519" s="19"/>
      <c r="I519" s="20"/>
      <c r="J519" s="20"/>
      <c r="K519" s="20"/>
      <c r="L519" s="20"/>
      <c r="M519" s="20"/>
      <c r="N519" s="20"/>
      <c r="O519" s="20"/>
      <c r="P519" s="21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1"/>
      <c r="AB519" s="22"/>
      <c r="AC519" s="22"/>
      <c r="AD519" s="23"/>
      <c r="AE519" s="23"/>
      <c r="AG519" s="25"/>
      <c r="AH519" s="25"/>
      <c r="AI519" s="25"/>
      <c r="AJ519" s="25"/>
      <c r="AK519" s="26"/>
      <c r="AL519" s="27"/>
      <c r="AM519" s="27"/>
      <c r="AN519" s="27"/>
      <c r="BE519" s="24"/>
      <c r="BF519" s="30"/>
      <c r="BG519" s="31"/>
      <c r="BI519" s="32"/>
    </row>
    <row r="520" spans="2:61" ht="18" customHeight="1" x14ac:dyDescent="0.25">
      <c r="B520" s="17"/>
      <c r="C520" s="17"/>
      <c r="D520" s="18"/>
      <c r="E520" s="18"/>
      <c r="F520" s="18"/>
      <c r="G520" s="18"/>
      <c r="H520" s="19"/>
      <c r="I520" s="20"/>
      <c r="J520" s="20"/>
      <c r="K520" s="20"/>
      <c r="L520" s="20"/>
      <c r="M520" s="20"/>
      <c r="N520" s="20"/>
      <c r="O520" s="20"/>
      <c r="P520" s="21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1"/>
      <c r="AB520" s="22"/>
      <c r="AC520" s="22"/>
      <c r="AD520" s="23"/>
      <c r="AE520" s="23"/>
      <c r="AG520" s="25"/>
      <c r="AH520" s="25"/>
      <c r="AI520" s="25"/>
      <c r="AJ520" s="25"/>
      <c r="AK520" s="26"/>
      <c r="AL520" s="27"/>
      <c r="AM520" s="27"/>
      <c r="AN520" s="27"/>
      <c r="BE520" s="24"/>
      <c r="BF520" s="30"/>
      <c r="BG520" s="31"/>
      <c r="BI520" s="32"/>
    </row>
    <row r="521" spans="2:61" ht="18" customHeight="1" x14ac:dyDescent="0.25">
      <c r="B521" s="17"/>
      <c r="C521" s="17"/>
      <c r="D521" s="18"/>
      <c r="E521" s="18"/>
      <c r="F521" s="18"/>
      <c r="G521" s="18"/>
      <c r="H521" s="19"/>
      <c r="I521" s="20"/>
      <c r="J521" s="20"/>
      <c r="K521" s="20"/>
      <c r="L521" s="20"/>
      <c r="M521" s="20"/>
      <c r="N521" s="20"/>
      <c r="O521" s="20"/>
      <c r="P521" s="21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1"/>
      <c r="AB521" s="22"/>
      <c r="AC521" s="22"/>
      <c r="AD521" s="23"/>
      <c r="AE521" s="23"/>
      <c r="AG521" s="25"/>
      <c r="AH521" s="25"/>
      <c r="AI521" s="25"/>
      <c r="AJ521" s="25"/>
      <c r="AK521" s="26"/>
      <c r="AL521" s="27"/>
      <c r="AM521" s="27"/>
      <c r="AN521" s="27"/>
      <c r="BE521" s="24"/>
      <c r="BF521" s="30"/>
      <c r="BG521" s="31"/>
      <c r="BI521" s="32"/>
    </row>
    <row r="522" spans="2:61" ht="18" customHeight="1" x14ac:dyDescent="0.25">
      <c r="B522" s="17"/>
      <c r="C522" s="17"/>
      <c r="D522" s="18"/>
      <c r="E522" s="18"/>
      <c r="F522" s="18"/>
      <c r="G522" s="18"/>
      <c r="H522" s="19"/>
      <c r="I522" s="20"/>
      <c r="J522" s="20"/>
      <c r="K522" s="20"/>
      <c r="L522" s="20"/>
      <c r="M522" s="20"/>
      <c r="N522" s="20"/>
      <c r="O522" s="20"/>
      <c r="P522" s="21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1"/>
      <c r="AB522" s="22"/>
      <c r="AC522" s="22"/>
      <c r="AD522" s="23"/>
      <c r="AE522" s="23"/>
      <c r="AG522" s="25"/>
      <c r="AH522" s="25"/>
      <c r="AI522" s="25"/>
      <c r="AJ522" s="25"/>
      <c r="AK522" s="26"/>
      <c r="AL522" s="27"/>
      <c r="AM522" s="27"/>
      <c r="AN522" s="27"/>
      <c r="BE522" s="24"/>
      <c r="BF522" s="30"/>
      <c r="BG522" s="31"/>
      <c r="BI522" s="32"/>
    </row>
    <row r="523" spans="2:61" ht="18" customHeight="1" x14ac:dyDescent="0.25">
      <c r="B523" s="17"/>
      <c r="C523" s="17"/>
      <c r="D523" s="18"/>
      <c r="E523" s="18"/>
      <c r="F523" s="18"/>
      <c r="G523" s="18"/>
      <c r="H523" s="19"/>
      <c r="I523" s="20"/>
      <c r="J523" s="20"/>
      <c r="K523" s="20"/>
      <c r="L523" s="20"/>
      <c r="M523" s="20"/>
      <c r="N523" s="20"/>
      <c r="O523" s="20"/>
      <c r="P523" s="21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1"/>
      <c r="AB523" s="22"/>
      <c r="AC523" s="22"/>
      <c r="AD523" s="23"/>
      <c r="AE523" s="23"/>
      <c r="AG523" s="25"/>
      <c r="AH523" s="25"/>
      <c r="AI523" s="25"/>
      <c r="AJ523" s="25"/>
      <c r="AK523" s="26"/>
      <c r="AL523" s="27"/>
      <c r="AM523" s="27"/>
      <c r="AN523" s="27"/>
      <c r="BE523" s="24"/>
      <c r="BF523" s="30"/>
      <c r="BG523" s="31"/>
      <c r="BI523" s="32"/>
    </row>
    <row r="524" spans="2:61" ht="18" customHeight="1" x14ac:dyDescent="0.25">
      <c r="B524" s="17"/>
      <c r="C524" s="17"/>
      <c r="D524" s="18"/>
      <c r="E524" s="18"/>
      <c r="F524" s="18"/>
      <c r="G524" s="18"/>
      <c r="H524" s="19"/>
      <c r="I524" s="20"/>
      <c r="J524" s="20"/>
      <c r="K524" s="20"/>
      <c r="L524" s="20"/>
      <c r="M524" s="20"/>
      <c r="N524" s="20"/>
      <c r="O524" s="20"/>
      <c r="P524" s="21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1"/>
      <c r="AB524" s="22"/>
      <c r="AC524" s="22"/>
      <c r="AD524" s="23"/>
      <c r="AE524" s="23"/>
      <c r="AG524" s="25"/>
      <c r="AH524" s="25"/>
      <c r="AI524" s="25"/>
      <c r="AJ524" s="25"/>
      <c r="AK524" s="26"/>
      <c r="AL524" s="27"/>
      <c r="AM524" s="27"/>
      <c r="AN524" s="27"/>
      <c r="BE524" s="24"/>
      <c r="BF524" s="30"/>
      <c r="BG524" s="31"/>
      <c r="BI524" s="32"/>
    </row>
    <row r="525" spans="2:61" ht="18" customHeight="1" x14ac:dyDescent="0.25">
      <c r="D525" s="18"/>
      <c r="E525" s="18"/>
      <c r="F525" s="18"/>
      <c r="G525" s="18"/>
      <c r="H525" s="19"/>
      <c r="I525" s="20"/>
      <c r="J525" s="20"/>
      <c r="K525" s="20"/>
      <c r="L525" s="20"/>
      <c r="M525" s="20"/>
      <c r="N525" s="20"/>
      <c r="O525" s="20"/>
      <c r="P525" s="21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1"/>
      <c r="AB525" s="22"/>
      <c r="AC525" s="22"/>
      <c r="AD525" s="23"/>
      <c r="AE525" s="23"/>
      <c r="AG525" s="25"/>
      <c r="AH525" s="25"/>
      <c r="AI525" s="25"/>
      <c r="AJ525" s="25"/>
      <c r="AK525" s="26"/>
      <c r="AL525" s="27"/>
      <c r="AM525" s="27"/>
      <c r="AN525" s="27"/>
      <c r="BE525" s="24"/>
      <c r="BF525" s="30"/>
      <c r="BG525" s="31"/>
      <c r="BI525" s="32"/>
    </row>
    <row r="526" spans="2:61" ht="18" customHeight="1" x14ac:dyDescent="0.25">
      <c r="B526" s="17"/>
      <c r="C526" s="17"/>
      <c r="D526" s="18"/>
      <c r="E526" s="18"/>
      <c r="F526" s="18"/>
      <c r="G526" s="18"/>
      <c r="H526" s="19"/>
      <c r="I526" s="20"/>
      <c r="J526" s="20"/>
      <c r="K526" s="20"/>
      <c r="L526" s="20"/>
      <c r="M526" s="20"/>
      <c r="N526" s="20"/>
      <c r="O526" s="20"/>
      <c r="P526" s="21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1"/>
      <c r="AB526" s="22"/>
      <c r="AC526" s="22"/>
      <c r="AD526" s="23"/>
      <c r="AE526" s="23"/>
      <c r="AG526" s="25"/>
      <c r="AH526" s="25"/>
      <c r="AI526" s="25"/>
      <c r="AJ526" s="25"/>
      <c r="AK526" s="26"/>
      <c r="AL526" s="27"/>
      <c r="AM526" s="27"/>
      <c r="AN526" s="27"/>
      <c r="BE526" s="24"/>
      <c r="BF526" s="30"/>
      <c r="BG526" s="31"/>
      <c r="BI526" s="32"/>
    </row>
    <row r="527" spans="2:61" ht="18" customHeight="1" x14ac:dyDescent="0.25">
      <c r="B527" s="17"/>
      <c r="C527" s="17"/>
      <c r="D527" s="18"/>
      <c r="E527" s="18"/>
      <c r="F527" s="18"/>
      <c r="G527" s="18"/>
      <c r="H527" s="19"/>
      <c r="I527" s="20"/>
      <c r="J527" s="20"/>
      <c r="K527" s="20"/>
      <c r="L527" s="20"/>
      <c r="M527" s="20"/>
      <c r="N527" s="20"/>
      <c r="O527" s="20"/>
      <c r="P527" s="21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1"/>
      <c r="AB527" s="22"/>
      <c r="AC527" s="22"/>
      <c r="AD527" s="23"/>
      <c r="AE527" s="23"/>
      <c r="AG527" s="25"/>
      <c r="AH527" s="25"/>
      <c r="AI527" s="25"/>
      <c r="AJ527" s="25"/>
      <c r="AK527" s="26"/>
      <c r="AL527" s="27"/>
      <c r="AM527" s="27"/>
      <c r="AN527" s="27"/>
      <c r="BE527" s="24"/>
      <c r="BF527" s="30"/>
      <c r="BG527" s="31"/>
      <c r="BI527" s="32"/>
    </row>
    <row r="528" spans="2:61" ht="18" customHeight="1" x14ac:dyDescent="0.25">
      <c r="B528" s="17"/>
      <c r="C528" s="17"/>
      <c r="D528" s="18"/>
      <c r="E528" s="18"/>
      <c r="F528" s="18"/>
      <c r="G528" s="18"/>
      <c r="H528" s="19"/>
      <c r="I528" s="20"/>
      <c r="J528" s="20"/>
      <c r="K528" s="20"/>
      <c r="L528" s="20"/>
      <c r="M528" s="20"/>
      <c r="N528" s="20"/>
      <c r="O528" s="20"/>
      <c r="P528" s="21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1"/>
      <c r="AB528" s="22"/>
      <c r="AC528" s="22"/>
      <c r="AD528" s="23"/>
      <c r="AE528" s="23"/>
      <c r="AG528" s="25"/>
      <c r="AH528" s="25"/>
      <c r="AI528" s="25"/>
      <c r="AJ528" s="25"/>
      <c r="AK528" s="26"/>
      <c r="AL528" s="27"/>
      <c r="AM528" s="27"/>
      <c r="AN528" s="27"/>
      <c r="BE528" s="24"/>
      <c r="BF528" s="30"/>
      <c r="BG528" s="31"/>
      <c r="BI528" s="32"/>
    </row>
    <row r="529" spans="2:61" ht="18" customHeight="1" x14ac:dyDescent="0.25">
      <c r="B529" s="17"/>
      <c r="C529" s="17"/>
      <c r="D529" s="18"/>
      <c r="E529" s="18"/>
      <c r="F529" s="18"/>
      <c r="G529" s="18"/>
      <c r="H529" s="19"/>
      <c r="I529" s="20"/>
      <c r="J529" s="20"/>
      <c r="K529" s="20"/>
      <c r="L529" s="20"/>
      <c r="M529" s="20"/>
      <c r="N529" s="20"/>
      <c r="O529" s="20"/>
      <c r="P529" s="21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1"/>
      <c r="AB529" s="22"/>
      <c r="AC529" s="22"/>
      <c r="AD529" s="23"/>
      <c r="AE529" s="23"/>
      <c r="AG529" s="25"/>
      <c r="AH529" s="25"/>
      <c r="AI529" s="25"/>
      <c r="AJ529" s="25"/>
      <c r="AK529" s="26"/>
      <c r="AL529" s="27"/>
      <c r="AM529" s="27"/>
      <c r="AN529" s="27"/>
      <c r="BE529" s="24"/>
      <c r="BF529" s="30"/>
      <c r="BG529" s="31"/>
      <c r="BI529" s="32"/>
    </row>
    <row r="530" spans="2:61" ht="18" customHeight="1" x14ac:dyDescent="0.25">
      <c r="B530" s="17"/>
      <c r="C530" s="17"/>
      <c r="D530" s="18"/>
      <c r="E530" s="18"/>
      <c r="F530" s="18"/>
      <c r="G530" s="18"/>
      <c r="H530" s="19"/>
      <c r="I530" s="20"/>
      <c r="J530" s="20"/>
      <c r="K530" s="20"/>
      <c r="L530" s="20"/>
      <c r="M530" s="20"/>
      <c r="N530" s="20"/>
      <c r="O530" s="20"/>
      <c r="P530" s="21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1"/>
      <c r="AB530" s="22"/>
      <c r="AC530" s="22"/>
      <c r="AD530" s="23"/>
      <c r="AE530" s="23"/>
      <c r="AG530" s="25"/>
      <c r="AH530" s="25"/>
      <c r="AI530" s="25"/>
      <c r="AJ530" s="25"/>
      <c r="AK530" s="26"/>
      <c r="AL530" s="27"/>
      <c r="AM530" s="27"/>
      <c r="AN530" s="27"/>
      <c r="BE530" s="24"/>
      <c r="BF530" s="30"/>
      <c r="BG530" s="31"/>
      <c r="BI530" s="32"/>
    </row>
    <row r="531" spans="2:61" ht="18" customHeight="1" x14ac:dyDescent="0.25">
      <c r="B531" s="17"/>
      <c r="C531" s="17"/>
      <c r="D531" s="18"/>
      <c r="E531" s="18"/>
      <c r="F531" s="18"/>
      <c r="G531" s="18"/>
      <c r="H531" s="19"/>
      <c r="I531" s="20"/>
      <c r="J531" s="20"/>
      <c r="K531" s="20"/>
      <c r="L531" s="20"/>
      <c r="M531" s="20"/>
      <c r="N531" s="20"/>
      <c r="O531" s="20"/>
      <c r="P531" s="21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1"/>
      <c r="AB531" s="22"/>
      <c r="AC531" s="22"/>
      <c r="AD531" s="23"/>
      <c r="AE531" s="23"/>
      <c r="AG531" s="25"/>
      <c r="AH531" s="25"/>
      <c r="AI531" s="25"/>
      <c r="AJ531" s="25"/>
      <c r="AK531" s="26"/>
      <c r="AL531" s="27"/>
      <c r="AM531" s="27"/>
      <c r="AN531" s="27"/>
      <c r="BE531" s="24"/>
      <c r="BF531" s="30"/>
      <c r="BG531" s="31"/>
      <c r="BI531" s="32"/>
    </row>
    <row r="532" spans="2:61" ht="18" customHeight="1" x14ac:dyDescent="0.25">
      <c r="B532" s="17"/>
      <c r="C532" s="17"/>
      <c r="D532" s="18"/>
      <c r="E532" s="18"/>
      <c r="F532" s="18"/>
      <c r="G532" s="18"/>
      <c r="H532" s="19"/>
      <c r="I532" s="20"/>
      <c r="J532" s="20"/>
      <c r="K532" s="20"/>
      <c r="L532" s="20"/>
      <c r="M532" s="20"/>
      <c r="N532" s="20"/>
      <c r="O532" s="20"/>
      <c r="P532" s="21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1"/>
      <c r="AB532" s="22"/>
      <c r="AC532" s="22"/>
      <c r="AD532" s="23"/>
      <c r="AE532" s="23"/>
      <c r="AG532" s="25"/>
      <c r="AH532" s="25"/>
      <c r="AI532" s="25"/>
      <c r="AJ532" s="25"/>
      <c r="AK532" s="26"/>
      <c r="AL532" s="27"/>
      <c r="AM532" s="27"/>
      <c r="AN532" s="27"/>
      <c r="BE532" s="24"/>
      <c r="BF532" s="30"/>
      <c r="BG532" s="31"/>
      <c r="BI532" s="32"/>
    </row>
    <row r="533" spans="2:61" ht="18" customHeight="1" x14ac:dyDescent="0.25">
      <c r="B533" s="17"/>
      <c r="C533" s="17"/>
      <c r="D533" s="18"/>
      <c r="E533" s="18"/>
      <c r="F533" s="18"/>
      <c r="G533" s="18"/>
      <c r="H533" s="19"/>
      <c r="I533" s="20"/>
      <c r="J533" s="20"/>
      <c r="K533" s="20"/>
      <c r="L533" s="20"/>
      <c r="M533" s="20"/>
      <c r="N533" s="20"/>
      <c r="O533" s="20"/>
      <c r="P533" s="21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1"/>
      <c r="AB533" s="22"/>
      <c r="AC533" s="22"/>
      <c r="AD533" s="23"/>
      <c r="AE533" s="23"/>
      <c r="AG533" s="25"/>
      <c r="AH533" s="25"/>
      <c r="AI533" s="25"/>
      <c r="AJ533" s="25"/>
      <c r="AK533" s="26"/>
      <c r="AL533" s="27"/>
      <c r="AM533" s="27"/>
      <c r="AN533" s="27"/>
      <c r="BE533" s="24"/>
      <c r="BF533" s="30"/>
      <c r="BG533" s="31"/>
      <c r="BI533" s="32"/>
    </row>
    <row r="534" spans="2:61" ht="18" customHeight="1" x14ac:dyDescent="0.25">
      <c r="B534" s="17"/>
      <c r="C534" s="17"/>
      <c r="D534" s="18"/>
      <c r="E534" s="18"/>
      <c r="F534" s="18"/>
      <c r="G534" s="18"/>
      <c r="H534" s="19"/>
      <c r="I534" s="20"/>
      <c r="J534" s="20"/>
      <c r="K534" s="20"/>
      <c r="L534" s="20"/>
      <c r="M534" s="20"/>
      <c r="N534" s="20"/>
      <c r="O534" s="20"/>
      <c r="P534" s="21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1"/>
      <c r="AB534" s="22"/>
      <c r="AC534" s="22"/>
      <c r="AD534" s="23"/>
      <c r="AE534" s="23"/>
      <c r="AG534" s="25"/>
      <c r="AH534" s="25"/>
      <c r="AI534" s="25"/>
      <c r="AJ534" s="25"/>
      <c r="AK534" s="26"/>
      <c r="AL534" s="27"/>
      <c r="AM534" s="27"/>
      <c r="AN534" s="27"/>
      <c r="BE534" s="24"/>
      <c r="BF534" s="30"/>
      <c r="BG534" s="31"/>
      <c r="BI534" s="32"/>
    </row>
    <row r="535" spans="2:61" ht="18" customHeight="1" x14ac:dyDescent="0.25">
      <c r="B535" s="17"/>
      <c r="C535" s="17"/>
      <c r="D535" s="18"/>
      <c r="E535" s="18"/>
      <c r="F535" s="18"/>
      <c r="G535" s="18"/>
      <c r="H535" s="19"/>
      <c r="I535" s="20"/>
      <c r="J535" s="20"/>
      <c r="K535" s="20"/>
      <c r="L535" s="20"/>
      <c r="M535" s="20"/>
      <c r="N535" s="20"/>
      <c r="O535" s="20"/>
      <c r="P535" s="21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1"/>
      <c r="AB535" s="22"/>
      <c r="AC535" s="22"/>
      <c r="AD535" s="23"/>
      <c r="AE535" s="23"/>
      <c r="AG535" s="25"/>
      <c r="AH535" s="25"/>
      <c r="AI535" s="25"/>
      <c r="AJ535" s="25"/>
      <c r="AK535" s="26"/>
      <c r="AL535" s="27"/>
      <c r="AM535" s="27"/>
      <c r="AN535" s="27"/>
      <c r="BE535" s="24"/>
      <c r="BF535" s="30"/>
      <c r="BG535" s="31"/>
      <c r="BI535" s="32"/>
    </row>
    <row r="536" spans="2:61" ht="18" customHeight="1" x14ac:dyDescent="0.25">
      <c r="B536" s="17"/>
      <c r="C536" s="17"/>
      <c r="D536" s="18"/>
      <c r="E536" s="18"/>
      <c r="F536" s="18"/>
      <c r="G536" s="18"/>
      <c r="H536" s="19"/>
      <c r="I536" s="20"/>
      <c r="J536" s="20"/>
      <c r="K536" s="20"/>
      <c r="L536" s="20"/>
      <c r="M536" s="20"/>
      <c r="N536" s="20"/>
      <c r="O536" s="20"/>
      <c r="P536" s="21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1"/>
      <c r="AB536" s="22"/>
      <c r="AC536" s="22"/>
      <c r="AD536" s="23"/>
      <c r="AE536" s="23"/>
      <c r="AG536" s="25"/>
      <c r="AH536" s="25"/>
      <c r="AI536" s="25"/>
      <c r="AJ536" s="25"/>
      <c r="AK536" s="26"/>
      <c r="AL536" s="27"/>
      <c r="AM536" s="27"/>
      <c r="AN536" s="27"/>
      <c r="BE536" s="24"/>
      <c r="BF536" s="30"/>
      <c r="BG536" s="31"/>
      <c r="BI536" s="32"/>
    </row>
    <row r="537" spans="2:61" ht="18" customHeight="1" x14ac:dyDescent="0.25">
      <c r="B537" s="17"/>
      <c r="C537" s="17"/>
      <c r="D537" s="18"/>
      <c r="E537" s="18"/>
      <c r="F537" s="18"/>
      <c r="G537" s="18"/>
      <c r="H537" s="19"/>
      <c r="I537" s="20"/>
      <c r="J537" s="20"/>
      <c r="K537" s="20"/>
      <c r="L537" s="20"/>
      <c r="M537" s="20"/>
      <c r="N537" s="20"/>
      <c r="O537" s="20"/>
      <c r="P537" s="21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1"/>
      <c r="AB537" s="22"/>
      <c r="AC537" s="22"/>
      <c r="AD537" s="23"/>
      <c r="AE537" s="23"/>
      <c r="AG537" s="25"/>
      <c r="AH537" s="25"/>
      <c r="AI537" s="25"/>
      <c r="AJ537" s="25"/>
      <c r="AK537" s="26"/>
      <c r="AL537" s="27"/>
      <c r="AM537" s="27"/>
      <c r="AN537" s="27"/>
      <c r="BE537" s="24"/>
      <c r="BF537" s="30"/>
      <c r="BG537" s="31"/>
      <c r="BI537" s="32"/>
    </row>
    <row r="538" spans="2:61" ht="18" customHeight="1" x14ac:dyDescent="0.25">
      <c r="B538" s="17"/>
      <c r="C538" s="17"/>
      <c r="D538" s="18"/>
      <c r="E538" s="18"/>
      <c r="F538" s="18"/>
      <c r="G538" s="18"/>
      <c r="H538" s="19"/>
      <c r="I538" s="20"/>
      <c r="J538" s="20"/>
      <c r="K538" s="20"/>
      <c r="L538" s="20"/>
      <c r="M538" s="20"/>
      <c r="N538" s="20"/>
      <c r="O538" s="20"/>
      <c r="P538" s="21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1"/>
      <c r="AB538" s="22"/>
      <c r="AC538" s="22"/>
      <c r="AD538" s="23"/>
      <c r="AE538" s="23"/>
      <c r="AG538" s="25"/>
      <c r="AH538" s="25"/>
      <c r="AI538" s="25"/>
      <c r="AJ538" s="25"/>
      <c r="AK538" s="26"/>
      <c r="AL538" s="27"/>
      <c r="AM538" s="27"/>
      <c r="AN538" s="27"/>
      <c r="BE538" s="24"/>
      <c r="BF538" s="30"/>
      <c r="BG538" s="31"/>
      <c r="BI538" s="32"/>
    </row>
    <row r="539" spans="2:61" ht="18" customHeight="1" x14ac:dyDescent="0.25">
      <c r="B539" s="17"/>
      <c r="C539" s="17"/>
      <c r="D539" s="18"/>
      <c r="E539" s="18"/>
      <c r="F539" s="18"/>
      <c r="G539" s="18"/>
      <c r="H539" s="19"/>
      <c r="I539" s="20"/>
      <c r="J539" s="20"/>
      <c r="K539" s="20"/>
      <c r="L539" s="20"/>
      <c r="M539" s="20"/>
      <c r="N539" s="20"/>
      <c r="O539" s="20"/>
      <c r="P539" s="21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1"/>
      <c r="AB539" s="22"/>
      <c r="AC539" s="22"/>
      <c r="AD539" s="23"/>
      <c r="AE539" s="23"/>
      <c r="AG539" s="25"/>
      <c r="AH539" s="25"/>
      <c r="AI539" s="25"/>
      <c r="AJ539" s="25"/>
      <c r="AK539" s="26"/>
      <c r="AL539" s="27"/>
      <c r="AM539" s="27"/>
      <c r="AN539" s="27"/>
      <c r="BE539" s="24"/>
      <c r="BF539" s="30"/>
      <c r="BG539" s="31"/>
      <c r="BI539" s="32"/>
    </row>
    <row r="540" spans="2:61" ht="18" customHeight="1" x14ac:dyDescent="0.25">
      <c r="B540" s="17"/>
      <c r="C540" s="17"/>
      <c r="D540" s="18"/>
      <c r="E540" s="18"/>
      <c r="F540" s="18"/>
      <c r="G540" s="18"/>
      <c r="H540" s="19"/>
      <c r="I540" s="20"/>
      <c r="J540" s="20"/>
      <c r="K540" s="20"/>
      <c r="L540" s="20"/>
      <c r="M540" s="20"/>
      <c r="N540" s="20"/>
      <c r="O540" s="20"/>
      <c r="P540" s="21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1"/>
      <c r="AB540" s="22"/>
      <c r="AC540" s="22"/>
      <c r="AD540" s="23"/>
      <c r="AE540" s="23"/>
      <c r="AG540" s="25"/>
      <c r="AH540" s="25"/>
      <c r="AI540" s="25"/>
      <c r="AJ540" s="25"/>
      <c r="AK540" s="26"/>
      <c r="AL540" s="27"/>
      <c r="AM540" s="27"/>
      <c r="AN540" s="27"/>
      <c r="BE540" s="24"/>
      <c r="BF540" s="30"/>
      <c r="BG540" s="31"/>
      <c r="BI540" s="32"/>
    </row>
    <row r="541" spans="2:61" ht="18" customHeight="1" x14ac:dyDescent="0.25">
      <c r="B541" s="17"/>
      <c r="C541" s="17"/>
      <c r="D541" s="18"/>
      <c r="E541" s="18"/>
      <c r="F541" s="18"/>
      <c r="G541" s="18"/>
      <c r="H541" s="19"/>
      <c r="I541" s="20"/>
      <c r="J541" s="20"/>
      <c r="K541" s="20"/>
      <c r="L541" s="20"/>
      <c r="M541" s="20"/>
      <c r="N541" s="20"/>
      <c r="O541" s="20"/>
      <c r="P541" s="21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1"/>
      <c r="AB541" s="22"/>
      <c r="AC541" s="22"/>
      <c r="AD541" s="23"/>
      <c r="AE541" s="23"/>
      <c r="AG541" s="25"/>
      <c r="AH541" s="25"/>
      <c r="AI541" s="25"/>
      <c r="AJ541" s="25"/>
      <c r="AK541" s="26"/>
      <c r="AL541" s="27"/>
      <c r="AM541" s="27"/>
      <c r="AN541" s="27"/>
      <c r="BE541" s="24"/>
      <c r="BF541" s="30"/>
      <c r="BG541" s="31"/>
      <c r="BI541" s="32"/>
    </row>
    <row r="542" spans="2:61" ht="18" customHeight="1" x14ac:dyDescent="0.25">
      <c r="B542" s="17"/>
      <c r="C542" s="17"/>
      <c r="D542" s="18"/>
      <c r="E542" s="18"/>
      <c r="F542" s="18"/>
      <c r="G542" s="18"/>
      <c r="H542" s="19"/>
      <c r="I542" s="20"/>
      <c r="J542" s="20"/>
      <c r="K542" s="20"/>
      <c r="L542" s="20"/>
      <c r="M542" s="20"/>
      <c r="N542" s="20"/>
      <c r="O542" s="20"/>
      <c r="P542" s="21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1"/>
      <c r="AB542" s="22"/>
      <c r="AC542" s="22"/>
      <c r="AD542" s="23"/>
      <c r="AE542" s="23"/>
      <c r="AG542" s="25"/>
      <c r="AH542" s="25"/>
      <c r="AI542" s="25"/>
      <c r="AJ542" s="25"/>
      <c r="AK542" s="26"/>
      <c r="AL542" s="27"/>
      <c r="AM542" s="27"/>
      <c r="AN542" s="27"/>
      <c r="BE542" s="24"/>
      <c r="BF542" s="30"/>
      <c r="BG542" s="31"/>
      <c r="BI542" s="32"/>
    </row>
    <row r="543" spans="2:61" ht="18" customHeight="1" x14ac:dyDescent="0.25">
      <c r="B543" s="17"/>
      <c r="C543" s="17"/>
      <c r="D543" s="18"/>
      <c r="E543" s="18"/>
      <c r="F543" s="18"/>
      <c r="G543" s="18"/>
      <c r="H543" s="19"/>
      <c r="I543" s="20"/>
      <c r="J543" s="20"/>
      <c r="K543" s="20"/>
      <c r="L543" s="20"/>
      <c r="M543" s="20"/>
      <c r="N543" s="20"/>
      <c r="O543" s="20"/>
      <c r="P543" s="21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1"/>
      <c r="AB543" s="22"/>
      <c r="AC543" s="22"/>
      <c r="AD543" s="23"/>
      <c r="AE543" s="23"/>
      <c r="AG543" s="25"/>
      <c r="AH543" s="25"/>
      <c r="AI543" s="25"/>
      <c r="AJ543" s="25"/>
      <c r="AK543" s="26"/>
      <c r="AL543" s="27"/>
      <c r="AM543" s="27"/>
      <c r="AN543" s="27"/>
      <c r="BE543" s="24"/>
      <c r="BF543" s="30"/>
      <c r="BG543" s="31"/>
      <c r="BI543" s="32"/>
    </row>
    <row r="544" spans="2:61" ht="18" customHeight="1" x14ac:dyDescent="0.25">
      <c r="B544" s="17"/>
      <c r="C544" s="17"/>
      <c r="D544" s="18"/>
      <c r="E544" s="18"/>
      <c r="F544" s="18"/>
      <c r="G544" s="18"/>
      <c r="H544" s="19"/>
      <c r="I544" s="20"/>
      <c r="J544" s="20"/>
      <c r="K544" s="20"/>
      <c r="L544" s="20"/>
      <c r="M544" s="20"/>
      <c r="N544" s="20"/>
      <c r="O544" s="20"/>
      <c r="P544" s="21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1"/>
      <c r="AB544" s="22"/>
      <c r="AC544" s="22"/>
      <c r="AD544" s="23"/>
      <c r="AE544" s="23"/>
      <c r="AG544" s="25"/>
      <c r="AH544" s="25"/>
      <c r="AI544" s="25"/>
      <c r="AJ544" s="25"/>
      <c r="AK544" s="26"/>
      <c r="AL544" s="27"/>
      <c r="AM544" s="27"/>
      <c r="AN544" s="27"/>
      <c r="BE544" s="24"/>
      <c r="BF544" s="30"/>
      <c r="BG544" s="31"/>
      <c r="BI544" s="32"/>
    </row>
    <row r="545" spans="2:61" ht="18" customHeight="1" x14ac:dyDescent="0.25">
      <c r="B545" s="17"/>
      <c r="C545" s="17"/>
      <c r="D545" s="18"/>
      <c r="E545" s="18"/>
      <c r="F545" s="18"/>
      <c r="G545" s="18"/>
      <c r="H545" s="19"/>
      <c r="I545" s="20"/>
      <c r="J545" s="20"/>
      <c r="K545" s="20"/>
      <c r="L545" s="20"/>
      <c r="M545" s="20"/>
      <c r="N545" s="20"/>
      <c r="O545" s="20"/>
      <c r="P545" s="21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1"/>
      <c r="AB545" s="22"/>
      <c r="AC545" s="22"/>
      <c r="AD545" s="23"/>
      <c r="AE545" s="23"/>
      <c r="AG545" s="25"/>
      <c r="AH545" s="25"/>
      <c r="AI545" s="25"/>
      <c r="AJ545" s="25"/>
      <c r="AK545" s="26"/>
      <c r="AL545" s="27"/>
      <c r="AM545" s="27"/>
      <c r="AN545" s="27"/>
      <c r="BE545" s="24"/>
      <c r="BF545" s="30"/>
      <c r="BG545" s="31"/>
      <c r="BI545" s="32"/>
    </row>
    <row r="546" spans="2:61" ht="18" customHeight="1" x14ac:dyDescent="0.25">
      <c r="B546" s="17"/>
      <c r="C546" s="17"/>
      <c r="D546" s="18"/>
      <c r="E546" s="18"/>
      <c r="F546" s="18"/>
      <c r="G546" s="18"/>
      <c r="H546" s="19"/>
      <c r="I546" s="20"/>
      <c r="J546" s="20"/>
      <c r="K546" s="20"/>
      <c r="L546" s="20"/>
      <c r="M546" s="20"/>
      <c r="N546" s="20"/>
      <c r="O546" s="20"/>
      <c r="P546" s="21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1"/>
      <c r="AB546" s="22"/>
      <c r="AC546" s="22"/>
      <c r="AD546" s="23"/>
      <c r="AE546" s="23"/>
      <c r="AG546" s="25"/>
      <c r="AH546" s="25"/>
      <c r="AI546" s="25"/>
      <c r="AJ546" s="25"/>
      <c r="AK546" s="26"/>
      <c r="AL546" s="27"/>
      <c r="AM546" s="27"/>
      <c r="AN546" s="27"/>
      <c r="BE546" s="24"/>
      <c r="BF546" s="30"/>
      <c r="BG546" s="31"/>
      <c r="BI546" s="32"/>
    </row>
    <row r="547" spans="2:61" ht="18" customHeight="1" x14ac:dyDescent="0.25">
      <c r="B547" s="17"/>
      <c r="C547" s="17"/>
      <c r="D547" s="18"/>
      <c r="E547" s="18"/>
      <c r="F547" s="18"/>
      <c r="G547" s="18"/>
      <c r="H547" s="19"/>
      <c r="I547" s="20"/>
      <c r="J547" s="20"/>
      <c r="K547" s="20"/>
      <c r="L547" s="20"/>
      <c r="M547" s="20"/>
      <c r="N547" s="20"/>
      <c r="O547" s="20"/>
      <c r="P547" s="21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1"/>
      <c r="AB547" s="22"/>
      <c r="AC547" s="22"/>
      <c r="AD547" s="23"/>
      <c r="AE547" s="23"/>
      <c r="AG547" s="25"/>
      <c r="AH547" s="25"/>
      <c r="AI547" s="25"/>
      <c r="AJ547" s="25"/>
      <c r="AK547" s="26"/>
      <c r="AL547" s="27"/>
      <c r="AM547" s="27"/>
      <c r="AN547" s="27"/>
      <c r="BE547" s="24"/>
      <c r="BF547" s="30"/>
      <c r="BG547" s="31"/>
      <c r="BI547" s="32"/>
    </row>
    <row r="548" spans="2:61" ht="18" customHeight="1" x14ac:dyDescent="0.25">
      <c r="B548" s="17"/>
      <c r="C548" s="17"/>
      <c r="D548" s="18"/>
      <c r="E548" s="18"/>
      <c r="F548" s="18"/>
      <c r="G548" s="18"/>
      <c r="H548" s="19"/>
      <c r="I548" s="20"/>
      <c r="J548" s="20"/>
      <c r="K548" s="20"/>
      <c r="L548" s="20"/>
      <c r="M548" s="20"/>
      <c r="N548" s="20"/>
      <c r="O548" s="20"/>
      <c r="P548" s="21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1"/>
      <c r="AB548" s="22"/>
      <c r="AC548" s="22"/>
      <c r="AD548" s="23"/>
      <c r="AE548" s="23"/>
      <c r="AG548" s="25"/>
      <c r="AH548" s="25"/>
      <c r="AI548" s="25"/>
      <c r="AJ548" s="25"/>
      <c r="AK548" s="26"/>
      <c r="AL548" s="27"/>
      <c r="AM548" s="27"/>
      <c r="AN548" s="27"/>
      <c r="BE548" s="24"/>
      <c r="BF548" s="30"/>
      <c r="BG548" s="31"/>
      <c r="BI548" s="32"/>
    </row>
    <row r="549" spans="2:61" ht="18" customHeight="1" x14ac:dyDescent="0.25">
      <c r="B549" s="17"/>
      <c r="C549" s="17"/>
      <c r="D549" s="18"/>
      <c r="E549" s="18"/>
      <c r="F549" s="18"/>
      <c r="G549" s="18"/>
      <c r="H549" s="19"/>
      <c r="I549" s="20"/>
      <c r="J549" s="20"/>
      <c r="K549" s="20"/>
      <c r="L549" s="20"/>
      <c r="M549" s="20"/>
      <c r="N549" s="20"/>
      <c r="O549" s="20"/>
      <c r="P549" s="21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1"/>
      <c r="AB549" s="22"/>
      <c r="AC549" s="22"/>
      <c r="AD549" s="23"/>
      <c r="AE549" s="23"/>
      <c r="AG549" s="25"/>
      <c r="AH549" s="25"/>
      <c r="AI549" s="25"/>
      <c r="AJ549" s="25"/>
      <c r="AK549" s="26"/>
      <c r="AL549" s="27"/>
      <c r="AM549" s="27"/>
      <c r="AN549" s="27"/>
      <c r="BE549" s="24"/>
      <c r="BF549" s="30"/>
      <c r="BG549" s="31"/>
      <c r="BI549" s="32"/>
    </row>
    <row r="550" spans="2:61" ht="18" customHeight="1" x14ac:dyDescent="0.25">
      <c r="B550" s="17"/>
      <c r="C550" s="17"/>
      <c r="D550" s="18"/>
      <c r="E550" s="18"/>
      <c r="F550" s="18"/>
      <c r="G550" s="18"/>
      <c r="H550" s="19"/>
      <c r="I550" s="20"/>
      <c r="J550" s="20"/>
      <c r="K550" s="20"/>
      <c r="L550" s="20"/>
      <c r="M550" s="20"/>
      <c r="N550" s="20"/>
      <c r="O550" s="20"/>
      <c r="P550" s="21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1"/>
      <c r="AB550" s="22"/>
      <c r="AC550" s="22"/>
      <c r="AD550" s="23"/>
      <c r="AE550" s="23"/>
      <c r="AG550" s="25"/>
      <c r="AH550" s="25"/>
      <c r="AI550" s="25"/>
      <c r="AJ550" s="25"/>
      <c r="AK550" s="26"/>
      <c r="AL550" s="27"/>
      <c r="AM550" s="27"/>
      <c r="AN550" s="27"/>
      <c r="BE550" s="24"/>
      <c r="BF550" s="30"/>
      <c r="BG550" s="31"/>
      <c r="BI550" s="32"/>
    </row>
    <row r="551" spans="2:61" ht="18" customHeight="1" x14ac:dyDescent="0.25">
      <c r="B551" s="17"/>
      <c r="C551" s="17"/>
      <c r="D551" s="18"/>
      <c r="E551" s="18"/>
      <c r="F551" s="18"/>
      <c r="G551" s="18"/>
      <c r="H551" s="19"/>
      <c r="I551" s="20"/>
      <c r="J551" s="20"/>
      <c r="K551" s="20"/>
      <c r="L551" s="20"/>
      <c r="M551" s="20"/>
      <c r="N551" s="20"/>
      <c r="O551" s="20"/>
      <c r="P551" s="21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1"/>
      <c r="AB551" s="22"/>
      <c r="AC551" s="22"/>
      <c r="AD551" s="23"/>
      <c r="AE551" s="23"/>
      <c r="AG551" s="25"/>
      <c r="AH551" s="25"/>
      <c r="AI551" s="25"/>
      <c r="AJ551" s="25"/>
      <c r="AK551" s="26"/>
      <c r="AL551" s="27"/>
      <c r="AM551" s="27"/>
      <c r="AN551" s="27"/>
      <c r="BE551" s="24"/>
      <c r="BF551" s="30"/>
      <c r="BG551" s="31"/>
      <c r="BI551" s="32"/>
    </row>
    <row r="552" spans="2:61" ht="18" customHeight="1" x14ac:dyDescent="0.25">
      <c r="B552" s="17"/>
      <c r="C552" s="17"/>
      <c r="D552" s="18"/>
      <c r="E552" s="18"/>
      <c r="F552" s="18"/>
      <c r="G552" s="18"/>
      <c r="H552" s="19"/>
      <c r="I552" s="20"/>
      <c r="J552" s="20"/>
      <c r="K552" s="20"/>
      <c r="L552" s="20"/>
      <c r="M552" s="20"/>
      <c r="N552" s="20"/>
      <c r="O552" s="20"/>
      <c r="P552" s="21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1"/>
      <c r="AB552" s="22"/>
      <c r="AC552" s="22"/>
      <c r="AD552" s="23"/>
      <c r="AE552" s="23"/>
      <c r="AG552" s="25"/>
      <c r="AH552" s="25"/>
      <c r="AI552" s="25"/>
      <c r="AJ552" s="25"/>
      <c r="AK552" s="26"/>
      <c r="AL552" s="27"/>
      <c r="AM552" s="27"/>
      <c r="AN552" s="27"/>
      <c r="BE552" s="24"/>
      <c r="BF552" s="30"/>
      <c r="BG552" s="31"/>
      <c r="BI552" s="32"/>
    </row>
    <row r="553" spans="2:61" ht="18" customHeight="1" x14ac:dyDescent="0.25">
      <c r="B553" s="17"/>
      <c r="C553" s="17"/>
      <c r="D553" s="18"/>
      <c r="E553" s="18"/>
      <c r="F553" s="18"/>
      <c r="G553" s="18"/>
      <c r="H553" s="19"/>
      <c r="I553" s="20"/>
      <c r="J553" s="20"/>
      <c r="K553" s="20"/>
      <c r="L553" s="20"/>
      <c r="M553" s="20"/>
      <c r="N553" s="20"/>
      <c r="O553" s="20"/>
      <c r="P553" s="21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1"/>
      <c r="AB553" s="22"/>
      <c r="AC553" s="22"/>
      <c r="AD553" s="23"/>
      <c r="AE553" s="23"/>
      <c r="AG553" s="25"/>
      <c r="AH553" s="25"/>
      <c r="AI553" s="25"/>
      <c r="AJ553" s="25"/>
      <c r="AK553" s="26"/>
      <c r="AL553" s="27"/>
      <c r="AM553" s="27"/>
      <c r="AN553" s="27"/>
      <c r="BE553" s="24"/>
      <c r="BF553" s="30"/>
      <c r="BG553" s="31"/>
      <c r="BI553" s="32"/>
    </row>
    <row r="554" spans="2:61" ht="18" customHeight="1" x14ac:dyDescent="0.25">
      <c r="B554" s="17"/>
      <c r="C554" s="17"/>
      <c r="D554" s="18"/>
      <c r="E554" s="18"/>
      <c r="F554" s="18"/>
      <c r="G554" s="18"/>
      <c r="H554" s="19"/>
      <c r="I554" s="20"/>
      <c r="J554" s="20"/>
      <c r="K554" s="20"/>
      <c r="L554" s="20"/>
      <c r="M554" s="20"/>
      <c r="N554" s="20"/>
      <c r="O554" s="20"/>
      <c r="P554" s="21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1"/>
      <c r="AB554" s="22"/>
      <c r="AC554" s="22"/>
      <c r="AD554" s="23"/>
      <c r="AE554" s="23"/>
      <c r="AG554" s="25"/>
      <c r="AH554" s="25"/>
      <c r="AI554" s="25"/>
      <c r="AJ554" s="25"/>
      <c r="AK554" s="26"/>
      <c r="AL554" s="27"/>
      <c r="AM554" s="27"/>
      <c r="AN554" s="27"/>
      <c r="BE554" s="24"/>
      <c r="BF554" s="30"/>
      <c r="BG554" s="31"/>
      <c r="BI554" s="32"/>
    </row>
    <row r="555" spans="2:61" ht="18" customHeight="1" x14ac:dyDescent="0.25">
      <c r="B555" s="17"/>
      <c r="C555" s="17"/>
      <c r="D555" s="18"/>
      <c r="E555" s="18"/>
      <c r="F555" s="18"/>
      <c r="G555" s="18"/>
      <c r="H555" s="19"/>
      <c r="I555" s="20"/>
      <c r="J555" s="20"/>
      <c r="K555" s="20"/>
      <c r="L555" s="20"/>
      <c r="M555" s="20"/>
      <c r="N555" s="20"/>
      <c r="O555" s="20"/>
      <c r="P555" s="21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1"/>
      <c r="AB555" s="22"/>
      <c r="AC555" s="22"/>
      <c r="AD555" s="23"/>
      <c r="AE555" s="23"/>
      <c r="AG555" s="25"/>
      <c r="AH555" s="25"/>
      <c r="AI555" s="25"/>
      <c r="AJ555" s="25"/>
      <c r="AK555" s="26"/>
      <c r="AL555" s="27"/>
      <c r="AM555" s="27"/>
      <c r="AN555" s="27"/>
      <c r="BE555" s="24"/>
      <c r="BF555" s="30"/>
      <c r="BG555" s="31"/>
      <c r="BI555" s="32"/>
    </row>
    <row r="556" spans="2:61" ht="18" customHeight="1" x14ac:dyDescent="0.25">
      <c r="B556" s="17"/>
      <c r="C556" s="17"/>
      <c r="D556" s="18"/>
      <c r="E556" s="18"/>
      <c r="F556" s="18"/>
      <c r="G556" s="18"/>
      <c r="H556" s="19"/>
      <c r="I556" s="20"/>
      <c r="J556" s="20"/>
      <c r="K556" s="20"/>
      <c r="L556" s="20"/>
      <c r="M556" s="20"/>
      <c r="N556" s="20"/>
      <c r="O556" s="20"/>
      <c r="P556" s="21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1"/>
      <c r="AB556" s="22"/>
      <c r="AC556" s="22"/>
      <c r="AD556" s="23"/>
      <c r="AE556" s="23"/>
      <c r="AG556" s="25"/>
      <c r="AH556" s="25"/>
      <c r="AI556" s="25"/>
      <c r="AJ556" s="25"/>
      <c r="AK556" s="26"/>
      <c r="AL556" s="27"/>
      <c r="AM556" s="27"/>
      <c r="AN556" s="27"/>
      <c r="BE556" s="24"/>
      <c r="BF556" s="30"/>
      <c r="BG556" s="31"/>
      <c r="BI556" s="32"/>
    </row>
    <row r="557" spans="2:61" ht="18" customHeight="1" x14ac:dyDescent="0.25">
      <c r="B557" s="17"/>
      <c r="C557" s="17"/>
      <c r="D557" s="18"/>
      <c r="E557" s="18"/>
      <c r="F557" s="18"/>
      <c r="G557" s="18"/>
      <c r="H557" s="19"/>
      <c r="I557" s="20"/>
      <c r="J557" s="20"/>
      <c r="K557" s="20"/>
      <c r="L557" s="20"/>
      <c r="M557" s="20"/>
      <c r="N557" s="20"/>
      <c r="O557" s="20"/>
      <c r="P557" s="21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1"/>
      <c r="AB557" s="22"/>
      <c r="AC557" s="22"/>
      <c r="AD557" s="23"/>
      <c r="AE557" s="23"/>
      <c r="AG557" s="25"/>
      <c r="AH557" s="25"/>
      <c r="AI557" s="25"/>
      <c r="AJ557" s="25"/>
      <c r="AK557" s="26"/>
      <c r="AL557" s="27"/>
      <c r="AM557" s="27"/>
      <c r="AN557" s="27"/>
      <c r="BE557" s="24"/>
      <c r="BF557" s="30"/>
      <c r="BG557" s="31"/>
      <c r="BI557" s="32"/>
    </row>
    <row r="558" spans="2:61" ht="18" customHeight="1" x14ac:dyDescent="0.25">
      <c r="B558" s="17"/>
      <c r="C558" s="17"/>
      <c r="D558" s="18"/>
      <c r="E558" s="18"/>
      <c r="F558" s="18"/>
      <c r="G558" s="18"/>
      <c r="H558" s="19"/>
      <c r="I558" s="20"/>
      <c r="J558" s="20"/>
      <c r="K558" s="20"/>
      <c r="L558" s="20"/>
      <c r="M558" s="20"/>
      <c r="N558" s="20"/>
      <c r="O558" s="20"/>
      <c r="P558" s="21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1"/>
      <c r="AB558" s="22"/>
      <c r="AC558" s="22"/>
      <c r="AD558" s="23"/>
      <c r="AE558" s="23"/>
      <c r="AG558" s="25"/>
      <c r="AH558" s="25"/>
      <c r="AI558" s="25"/>
      <c r="AJ558" s="25"/>
      <c r="AK558" s="26"/>
      <c r="AL558" s="27"/>
      <c r="AM558" s="27"/>
      <c r="AN558" s="27"/>
      <c r="BE558" s="24"/>
      <c r="BF558" s="30"/>
      <c r="BG558" s="31"/>
      <c r="BI558" s="32"/>
    </row>
    <row r="559" spans="2:61" ht="18" customHeight="1" x14ac:dyDescent="0.25">
      <c r="B559" s="17"/>
      <c r="C559" s="17"/>
      <c r="D559" s="18"/>
      <c r="E559" s="18"/>
      <c r="F559" s="18"/>
      <c r="G559" s="18"/>
      <c r="H559" s="19"/>
      <c r="I559" s="20"/>
      <c r="J559" s="20"/>
      <c r="K559" s="20"/>
      <c r="L559" s="20"/>
      <c r="M559" s="20"/>
      <c r="N559" s="20"/>
      <c r="O559" s="20"/>
      <c r="P559" s="21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1"/>
      <c r="AB559" s="22"/>
      <c r="AC559" s="22"/>
      <c r="AD559" s="23"/>
      <c r="AE559" s="23"/>
      <c r="AG559" s="25"/>
      <c r="AH559" s="25"/>
      <c r="AI559" s="25"/>
      <c r="AJ559" s="25"/>
      <c r="AK559" s="26"/>
      <c r="AL559" s="27"/>
      <c r="AM559" s="27"/>
      <c r="AN559" s="27"/>
      <c r="BE559" s="24"/>
      <c r="BF559" s="30"/>
      <c r="BG559" s="31"/>
      <c r="BI559" s="32"/>
    </row>
    <row r="560" spans="2:61" ht="18" customHeight="1" x14ac:dyDescent="0.25">
      <c r="B560" s="17"/>
      <c r="C560" s="17"/>
      <c r="D560" s="18"/>
      <c r="E560" s="18"/>
      <c r="F560" s="18"/>
      <c r="G560" s="18"/>
      <c r="H560" s="19"/>
      <c r="I560" s="20"/>
      <c r="J560" s="20"/>
      <c r="K560" s="20"/>
      <c r="L560" s="20"/>
      <c r="M560" s="20"/>
      <c r="N560" s="20"/>
      <c r="O560" s="20"/>
      <c r="P560" s="21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1"/>
      <c r="AB560" s="22"/>
      <c r="AC560" s="22"/>
      <c r="AD560" s="23"/>
      <c r="AE560" s="23"/>
      <c r="AG560" s="25"/>
      <c r="AH560" s="25"/>
      <c r="AI560" s="25"/>
      <c r="AJ560" s="25"/>
      <c r="AK560" s="26"/>
      <c r="AL560" s="27"/>
      <c r="AM560" s="27"/>
      <c r="AN560" s="27"/>
      <c r="BE560" s="24"/>
      <c r="BF560" s="30"/>
      <c r="BG560" s="31"/>
      <c r="BI560" s="32"/>
    </row>
    <row r="561" spans="2:61" ht="18" customHeight="1" x14ac:dyDescent="0.25">
      <c r="B561" s="17"/>
      <c r="C561" s="17"/>
      <c r="D561" s="18"/>
      <c r="E561" s="18"/>
      <c r="F561" s="18"/>
      <c r="G561" s="18"/>
      <c r="H561" s="19"/>
      <c r="I561" s="20"/>
      <c r="J561" s="20"/>
      <c r="K561" s="20"/>
      <c r="L561" s="20"/>
      <c r="M561" s="20"/>
      <c r="N561" s="20"/>
      <c r="O561" s="20"/>
      <c r="P561" s="21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1"/>
      <c r="AB561" s="22"/>
      <c r="AC561" s="22"/>
      <c r="AD561" s="23"/>
      <c r="AE561" s="23"/>
      <c r="AG561" s="25"/>
      <c r="AH561" s="25"/>
      <c r="AI561" s="25"/>
      <c r="AJ561" s="25"/>
      <c r="AK561" s="26"/>
      <c r="AL561" s="27"/>
      <c r="AM561" s="27"/>
      <c r="AN561" s="27"/>
      <c r="BE561" s="24"/>
      <c r="BF561" s="30"/>
      <c r="BG561" s="31"/>
      <c r="BI561" s="32"/>
    </row>
    <row r="562" spans="2:61" ht="18" customHeight="1" x14ac:dyDescent="0.25">
      <c r="B562" s="17"/>
      <c r="C562" s="17"/>
      <c r="D562" s="18"/>
      <c r="E562" s="18"/>
      <c r="F562" s="18"/>
      <c r="G562" s="18"/>
      <c r="H562" s="19"/>
      <c r="I562" s="20"/>
      <c r="J562" s="20"/>
      <c r="K562" s="20"/>
      <c r="L562" s="20"/>
      <c r="M562" s="20"/>
      <c r="N562" s="20"/>
      <c r="O562" s="20"/>
      <c r="P562" s="21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1"/>
      <c r="AB562" s="22"/>
      <c r="AC562" s="22"/>
      <c r="AD562" s="23"/>
      <c r="AE562" s="23"/>
      <c r="AG562" s="25"/>
      <c r="AH562" s="25"/>
      <c r="AI562" s="25"/>
      <c r="AJ562" s="25"/>
      <c r="AK562" s="26"/>
      <c r="AL562" s="27"/>
      <c r="AM562" s="27"/>
      <c r="AN562" s="27"/>
      <c r="BE562" s="24"/>
      <c r="BF562" s="30"/>
      <c r="BG562" s="31"/>
      <c r="BI562" s="32"/>
    </row>
    <row r="563" spans="2:61" ht="18" customHeight="1" x14ac:dyDescent="0.25">
      <c r="B563" s="17"/>
      <c r="C563" s="17"/>
      <c r="D563" s="18"/>
      <c r="E563" s="18"/>
      <c r="F563" s="18"/>
      <c r="G563" s="18"/>
      <c r="H563" s="19"/>
      <c r="I563" s="20"/>
      <c r="J563" s="20"/>
      <c r="K563" s="20"/>
      <c r="L563" s="20"/>
      <c r="M563" s="20"/>
      <c r="N563" s="20"/>
      <c r="O563" s="20"/>
      <c r="P563" s="21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1"/>
      <c r="AB563" s="22"/>
      <c r="AC563" s="22"/>
      <c r="AD563" s="23"/>
      <c r="AE563" s="23"/>
      <c r="AG563" s="25"/>
      <c r="AH563" s="25"/>
      <c r="AI563" s="25"/>
      <c r="AJ563" s="25"/>
      <c r="AK563" s="26"/>
      <c r="AL563" s="27"/>
      <c r="AM563" s="27"/>
      <c r="AN563" s="27"/>
      <c r="BE563" s="24"/>
      <c r="BF563" s="30"/>
      <c r="BG563" s="31"/>
      <c r="BI563" s="32"/>
    </row>
    <row r="564" spans="2:61" ht="18" customHeight="1" x14ac:dyDescent="0.25">
      <c r="B564" s="17"/>
      <c r="C564" s="17"/>
      <c r="D564" s="18"/>
      <c r="E564" s="18"/>
      <c r="F564" s="18"/>
      <c r="G564" s="18"/>
      <c r="H564" s="19"/>
      <c r="I564" s="20"/>
      <c r="J564" s="20"/>
      <c r="K564" s="20"/>
      <c r="L564" s="20"/>
      <c r="M564" s="20"/>
      <c r="N564" s="20"/>
      <c r="O564" s="20"/>
      <c r="P564" s="21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1"/>
      <c r="AB564" s="22"/>
      <c r="AC564" s="22"/>
      <c r="AD564" s="23"/>
      <c r="AE564" s="23"/>
      <c r="AG564" s="25"/>
      <c r="AH564" s="25"/>
      <c r="AI564" s="25"/>
      <c r="AJ564" s="25"/>
      <c r="AK564" s="26"/>
      <c r="AL564" s="27"/>
      <c r="AM564" s="27"/>
      <c r="AN564" s="27"/>
      <c r="BE564" s="24"/>
      <c r="BF564" s="30"/>
      <c r="BG564" s="31"/>
      <c r="BI564" s="32"/>
    </row>
    <row r="565" spans="2:61" ht="18" customHeight="1" x14ac:dyDescent="0.25">
      <c r="B565" s="17"/>
      <c r="C565" s="17"/>
      <c r="D565" s="18"/>
      <c r="E565" s="18"/>
      <c r="F565" s="18"/>
      <c r="G565" s="18"/>
      <c r="H565" s="19"/>
      <c r="I565" s="20"/>
      <c r="J565" s="20"/>
      <c r="K565" s="20"/>
      <c r="L565" s="20"/>
      <c r="M565" s="20"/>
      <c r="N565" s="20"/>
      <c r="O565" s="20"/>
      <c r="P565" s="21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1"/>
      <c r="AB565" s="22"/>
      <c r="AC565" s="22"/>
      <c r="AD565" s="23"/>
      <c r="AE565" s="23"/>
      <c r="AG565" s="25"/>
      <c r="AH565" s="25"/>
      <c r="AI565" s="25"/>
      <c r="AJ565" s="25"/>
      <c r="AK565" s="26"/>
      <c r="AL565" s="27"/>
      <c r="AM565" s="27"/>
      <c r="AN565" s="27"/>
      <c r="BE565" s="24"/>
      <c r="BF565" s="30"/>
      <c r="BG565" s="31"/>
      <c r="BI565" s="32"/>
    </row>
    <row r="566" spans="2:61" ht="18" customHeight="1" x14ac:dyDescent="0.25">
      <c r="B566" s="17"/>
      <c r="C566" s="17"/>
      <c r="D566" s="18"/>
      <c r="E566" s="18"/>
      <c r="F566" s="18"/>
      <c r="G566" s="18"/>
      <c r="H566" s="19"/>
      <c r="I566" s="20"/>
      <c r="J566" s="20"/>
      <c r="K566" s="20"/>
      <c r="L566" s="20"/>
      <c r="M566" s="20"/>
      <c r="N566" s="20"/>
      <c r="O566" s="20"/>
      <c r="P566" s="21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1"/>
      <c r="AB566" s="22"/>
      <c r="AC566" s="22"/>
      <c r="AD566" s="23"/>
      <c r="AE566" s="23"/>
      <c r="AG566" s="25"/>
      <c r="AH566" s="25"/>
      <c r="AI566" s="25"/>
      <c r="AJ566" s="25"/>
      <c r="AK566" s="26"/>
      <c r="AL566" s="27"/>
      <c r="AM566" s="27"/>
      <c r="AN566" s="27"/>
      <c r="BE566" s="24"/>
      <c r="BF566" s="30"/>
      <c r="BG566" s="31"/>
      <c r="BI566" s="32"/>
    </row>
    <row r="567" spans="2:61" ht="18" customHeight="1" x14ac:dyDescent="0.25">
      <c r="B567" s="17"/>
      <c r="C567" s="17"/>
      <c r="D567" s="18"/>
      <c r="E567" s="18"/>
      <c r="F567" s="18"/>
      <c r="G567" s="18"/>
      <c r="H567" s="19"/>
      <c r="I567" s="20"/>
      <c r="J567" s="20"/>
      <c r="K567" s="20"/>
      <c r="L567" s="20"/>
      <c r="M567" s="20"/>
      <c r="N567" s="20"/>
      <c r="O567" s="20"/>
      <c r="P567" s="21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1"/>
      <c r="AB567" s="22"/>
      <c r="AC567" s="22"/>
      <c r="AD567" s="23"/>
      <c r="AE567" s="23"/>
      <c r="AG567" s="25"/>
      <c r="AH567" s="25"/>
      <c r="AI567" s="25"/>
      <c r="AJ567" s="25"/>
      <c r="AK567" s="26"/>
      <c r="AL567" s="27"/>
      <c r="AM567" s="27"/>
      <c r="AN567" s="27"/>
      <c r="BE567" s="24"/>
      <c r="BF567" s="30"/>
      <c r="BG567" s="31"/>
      <c r="BI567" s="32"/>
    </row>
    <row r="568" spans="2:61" ht="18" customHeight="1" x14ac:dyDescent="0.25">
      <c r="B568" s="17"/>
      <c r="C568" s="17"/>
      <c r="D568" s="18"/>
      <c r="E568" s="18"/>
      <c r="F568" s="18"/>
      <c r="G568" s="18"/>
      <c r="H568" s="19"/>
      <c r="I568" s="20"/>
      <c r="J568" s="20"/>
      <c r="K568" s="20"/>
      <c r="L568" s="20"/>
      <c r="M568" s="20"/>
      <c r="N568" s="20"/>
      <c r="O568" s="20"/>
      <c r="P568" s="21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1"/>
      <c r="AB568" s="22"/>
      <c r="AC568" s="22"/>
      <c r="AD568" s="23"/>
      <c r="AE568" s="23"/>
      <c r="AG568" s="25"/>
      <c r="AH568" s="25"/>
      <c r="AI568" s="25"/>
      <c r="AJ568" s="25"/>
      <c r="AK568" s="26"/>
      <c r="AL568" s="27"/>
      <c r="AM568" s="27"/>
      <c r="AN568" s="27"/>
      <c r="BE568" s="24"/>
      <c r="BF568" s="30"/>
      <c r="BG568" s="31"/>
      <c r="BI568" s="32"/>
    </row>
    <row r="569" spans="2:61" ht="18" customHeight="1" x14ac:dyDescent="0.25">
      <c r="B569" s="17"/>
      <c r="C569" s="17"/>
      <c r="D569" s="18"/>
      <c r="E569" s="18"/>
      <c r="F569" s="18"/>
      <c r="G569" s="18"/>
      <c r="H569" s="19"/>
      <c r="I569" s="20"/>
      <c r="J569" s="20"/>
      <c r="K569" s="20"/>
      <c r="L569" s="20"/>
      <c r="M569" s="20"/>
      <c r="N569" s="20"/>
      <c r="O569" s="20"/>
      <c r="P569" s="21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1"/>
      <c r="AB569" s="22"/>
      <c r="AC569" s="22"/>
      <c r="AD569" s="23"/>
      <c r="AE569" s="23"/>
      <c r="AG569" s="25"/>
      <c r="AH569" s="25"/>
      <c r="AI569" s="25"/>
      <c r="AJ569" s="25"/>
      <c r="AK569" s="26"/>
      <c r="AL569" s="27"/>
      <c r="AM569" s="27"/>
      <c r="AN569" s="27"/>
      <c r="BE569" s="24"/>
      <c r="BF569" s="30"/>
      <c r="BG569" s="31"/>
      <c r="BI569" s="32"/>
    </row>
    <row r="570" spans="2:61" ht="18" customHeight="1" x14ac:dyDescent="0.25">
      <c r="B570" s="17"/>
      <c r="C570" s="17"/>
      <c r="D570" s="18"/>
      <c r="E570" s="18"/>
      <c r="F570" s="18"/>
      <c r="G570" s="18"/>
      <c r="H570" s="19"/>
      <c r="I570" s="20"/>
      <c r="J570" s="20"/>
      <c r="K570" s="20"/>
      <c r="L570" s="20"/>
      <c r="M570" s="20"/>
      <c r="N570" s="20"/>
      <c r="O570" s="20"/>
      <c r="P570" s="21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1"/>
      <c r="AB570" s="22"/>
      <c r="AC570" s="22"/>
      <c r="AD570" s="23"/>
      <c r="AE570" s="23"/>
      <c r="AG570" s="25"/>
      <c r="AH570" s="25"/>
      <c r="AI570" s="25"/>
      <c r="AJ570" s="25"/>
      <c r="AK570" s="26"/>
      <c r="AL570" s="27"/>
      <c r="AM570" s="27"/>
      <c r="AN570" s="27"/>
      <c r="BE570" s="24"/>
      <c r="BF570" s="30"/>
      <c r="BG570" s="31"/>
      <c r="BI570" s="32"/>
    </row>
    <row r="571" spans="2:61" ht="18" customHeight="1" x14ac:dyDescent="0.25">
      <c r="B571" s="17"/>
      <c r="C571" s="17"/>
      <c r="D571" s="18"/>
      <c r="E571" s="18"/>
      <c r="F571" s="18"/>
      <c r="G571" s="18"/>
      <c r="H571" s="19"/>
      <c r="I571" s="20"/>
      <c r="J571" s="20"/>
      <c r="K571" s="20"/>
      <c r="L571" s="20"/>
      <c r="M571" s="20"/>
      <c r="N571" s="20"/>
      <c r="O571" s="20"/>
      <c r="P571" s="21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1"/>
      <c r="AB571" s="22"/>
      <c r="AC571" s="22"/>
      <c r="AD571" s="23"/>
      <c r="AE571" s="23"/>
      <c r="AG571" s="25"/>
      <c r="AH571" s="25"/>
      <c r="AI571" s="25"/>
      <c r="AJ571" s="25"/>
      <c r="AK571" s="26"/>
      <c r="AL571" s="27"/>
      <c r="AM571" s="27"/>
      <c r="AN571" s="27"/>
      <c r="BE571" s="24"/>
      <c r="BF571" s="30"/>
      <c r="BG571" s="31"/>
      <c r="BI571" s="32"/>
    </row>
    <row r="572" spans="2:61" ht="18" customHeight="1" x14ac:dyDescent="0.25">
      <c r="B572" s="17"/>
      <c r="C572" s="17"/>
      <c r="D572" s="18"/>
      <c r="E572" s="18"/>
      <c r="F572" s="18"/>
      <c r="G572" s="18"/>
      <c r="H572" s="19"/>
      <c r="I572" s="20"/>
      <c r="J572" s="20"/>
      <c r="K572" s="20"/>
      <c r="L572" s="20"/>
      <c r="M572" s="20"/>
      <c r="N572" s="20"/>
      <c r="O572" s="20"/>
      <c r="P572" s="21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1"/>
      <c r="AB572" s="22"/>
      <c r="AC572" s="22"/>
      <c r="AD572" s="23"/>
      <c r="AE572" s="23"/>
      <c r="AG572" s="25"/>
      <c r="AH572" s="25"/>
      <c r="AI572" s="25"/>
      <c r="AJ572" s="25"/>
      <c r="AK572" s="26"/>
      <c r="AL572" s="27"/>
      <c r="AM572" s="27"/>
      <c r="AN572" s="27"/>
      <c r="BE572" s="24"/>
      <c r="BF572" s="30"/>
      <c r="BG572" s="31"/>
      <c r="BI572" s="32"/>
    </row>
    <row r="573" spans="2:61" ht="18" customHeight="1" x14ac:dyDescent="0.25">
      <c r="B573" s="17"/>
      <c r="C573" s="17"/>
      <c r="D573" s="18"/>
      <c r="E573" s="18"/>
      <c r="F573" s="18"/>
      <c r="G573" s="18"/>
      <c r="H573" s="19"/>
      <c r="I573" s="20"/>
      <c r="J573" s="20"/>
      <c r="K573" s="20"/>
      <c r="L573" s="20"/>
      <c r="M573" s="20"/>
      <c r="N573" s="20"/>
      <c r="O573" s="20"/>
      <c r="P573" s="21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1"/>
      <c r="AB573" s="22"/>
      <c r="AC573" s="22"/>
      <c r="AD573" s="23"/>
      <c r="AE573" s="23"/>
      <c r="AG573" s="25"/>
      <c r="AH573" s="25"/>
      <c r="AI573" s="25"/>
      <c r="AJ573" s="25"/>
      <c r="AK573" s="26"/>
      <c r="AL573" s="27"/>
      <c r="AM573" s="27"/>
      <c r="AN573" s="27"/>
      <c r="BE573" s="24"/>
      <c r="BF573" s="30"/>
      <c r="BG573" s="31"/>
      <c r="BI573" s="32"/>
    </row>
    <row r="574" spans="2:61" ht="18" customHeight="1" x14ac:dyDescent="0.25">
      <c r="B574" s="17"/>
      <c r="C574" s="17"/>
      <c r="D574" s="18"/>
      <c r="E574" s="18"/>
      <c r="F574" s="18"/>
      <c r="G574" s="18"/>
      <c r="H574" s="19"/>
      <c r="I574" s="20"/>
      <c r="J574" s="20"/>
      <c r="K574" s="20"/>
      <c r="L574" s="20"/>
      <c r="M574" s="20"/>
      <c r="N574" s="20"/>
      <c r="O574" s="20"/>
      <c r="P574" s="21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1"/>
      <c r="AB574" s="22"/>
      <c r="AC574" s="22"/>
      <c r="AD574" s="23"/>
      <c r="AE574" s="23"/>
      <c r="AG574" s="25"/>
      <c r="AH574" s="25"/>
      <c r="AI574" s="25"/>
      <c r="AJ574" s="25"/>
      <c r="AK574" s="26"/>
      <c r="AL574" s="27"/>
      <c r="AM574" s="27"/>
      <c r="AN574" s="27"/>
      <c r="BE574" s="24"/>
      <c r="BF574" s="30"/>
      <c r="BG574" s="31"/>
      <c r="BI574" s="32"/>
    </row>
    <row r="575" spans="2:61" ht="18" customHeight="1" x14ac:dyDescent="0.25">
      <c r="B575" s="17"/>
      <c r="C575" s="17"/>
      <c r="D575" s="18"/>
      <c r="E575" s="18"/>
      <c r="F575" s="18"/>
      <c r="G575" s="18"/>
      <c r="H575" s="19"/>
      <c r="I575" s="20"/>
      <c r="J575" s="20"/>
      <c r="K575" s="20"/>
      <c r="L575" s="20"/>
      <c r="M575" s="20"/>
      <c r="N575" s="20"/>
      <c r="O575" s="20"/>
      <c r="P575" s="21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1"/>
      <c r="AB575" s="22"/>
      <c r="AC575" s="22"/>
      <c r="AD575" s="23"/>
      <c r="AE575" s="23"/>
      <c r="AG575" s="25"/>
      <c r="AH575" s="25"/>
      <c r="AI575" s="25"/>
      <c r="AJ575" s="25"/>
      <c r="AK575" s="26"/>
      <c r="AL575" s="27"/>
      <c r="AM575" s="27"/>
      <c r="AN575" s="27"/>
      <c r="BE575" s="24"/>
      <c r="BF575" s="30"/>
      <c r="BG575" s="31"/>
      <c r="BI575" s="32"/>
    </row>
    <row r="576" spans="2:61" ht="18" customHeight="1" x14ac:dyDescent="0.25">
      <c r="B576" s="17"/>
      <c r="C576" s="17"/>
      <c r="D576" s="18"/>
      <c r="E576" s="18"/>
      <c r="F576" s="18"/>
      <c r="G576" s="18"/>
      <c r="H576" s="19"/>
      <c r="I576" s="20"/>
      <c r="J576" s="20"/>
      <c r="K576" s="20"/>
      <c r="L576" s="20"/>
      <c r="M576" s="20"/>
      <c r="N576" s="20"/>
      <c r="O576" s="20"/>
      <c r="P576" s="21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1"/>
      <c r="AB576" s="22"/>
      <c r="AC576" s="22"/>
      <c r="AD576" s="23"/>
      <c r="AE576" s="23"/>
      <c r="AG576" s="25"/>
      <c r="AH576" s="25"/>
      <c r="AI576" s="25"/>
      <c r="AJ576" s="25"/>
      <c r="AK576" s="26"/>
      <c r="AL576" s="27"/>
      <c r="AM576" s="27"/>
      <c r="AN576" s="27"/>
      <c r="BE576" s="24"/>
      <c r="BF576" s="30"/>
      <c r="BG576" s="31"/>
      <c r="BI576" s="32"/>
    </row>
    <row r="577" spans="2:61" ht="18" customHeight="1" x14ac:dyDescent="0.25">
      <c r="B577" s="17"/>
      <c r="C577" s="17"/>
      <c r="D577" s="18"/>
      <c r="E577" s="18"/>
      <c r="F577" s="18"/>
      <c r="G577" s="18"/>
      <c r="H577" s="19"/>
      <c r="I577" s="20"/>
      <c r="J577" s="20"/>
      <c r="K577" s="20"/>
      <c r="L577" s="20"/>
      <c r="M577" s="20"/>
      <c r="N577" s="20"/>
      <c r="O577" s="20"/>
      <c r="P577" s="21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1"/>
      <c r="AB577" s="22"/>
      <c r="AC577" s="22"/>
      <c r="AD577" s="23"/>
      <c r="AE577" s="23"/>
      <c r="AG577" s="25"/>
      <c r="AH577" s="25"/>
      <c r="AI577" s="25"/>
      <c r="AJ577" s="25"/>
      <c r="AK577" s="26"/>
      <c r="AL577" s="27"/>
      <c r="AM577" s="27"/>
      <c r="AN577" s="27"/>
      <c r="BE577" s="24"/>
      <c r="BF577" s="30"/>
      <c r="BG577" s="31"/>
      <c r="BI577" s="32"/>
    </row>
    <row r="578" spans="2:61" ht="18" customHeight="1" x14ac:dyDescent="0.25">
      <c r="B578" s="17"/>
      <c r="C578" s="17"/>
      <c r="D578" s="18"/>
      <c r="E578" s="18"/>
      <c r="F578" s="18"/>
      <c r="G578" s="18"/>
      <c r="H578" s="19"/>
      <c r="I578" s="20"/>
      <c r="J578" s="20"/>
      <c r="K578" s="20"/>
      <c r="L578" s="20"/>
      <c r="M578" s="20"/>
      <c r="N578" s="20"/>
      <c r="O578" s="20"/>
      <c r="P578" s="21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1"/>
      <c r="AB578" s="22"/>
      <c r="AC578" s="22"/>
      <c r="AD578" s="23"/>
      <c r="AE578" s="23"/>
      <c r="AG578" s="25"/>
      <c r="AH578" s="25"/>
      <c r="AI578" s="25"/>
      <c r="AJ578" s="25"/>
      <c r="AK578" s="26"/>
      <c r="AL578" s="27"/>
      <c r="AM578" s="27"/>
      <c r="AN578" s="27"/>
      <c r="BE578" s="24"/>
      <c r="BF578" s="30"/>
      <c r="BG578" s="31"/>
      <c r="BI578" s="32"/>
    </row>
    <row r="579" spans="2:61" ht="18" customHeight="1" x14ac:dyDescent="0.25">
      <c r="B579" s="17"/>
      <c r="C579" s="17"/>
      <c r="D579" s="18"/>
      <c r="E579" s="18"/>
      <c r="F579" s="18"/>
      <c r="G579" s="18"/>
      <c r="H579" s="19"/>
      <c r="I579" s="20"/>
      <c r="J579" s="20"/>
      <c r="K579" s="20"/>
      <c r="L579" s="20"/>
      <c r="M579" s="20"/>
      <c r="N579" s="20"/>
      <c r="O579" s="20"/>
      <c r="P579" s="21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1"/>
      <c r="AB579" s="22"/>
      <c r="AC579" s="22"/>
      <c r="AD579" s="23"/>
      <c r="AE579" s="23"/>
      <c r="AG579" s="25"/>
      <c r="AH579" s="25"/>
      <c r="AI579" s="25"/>
      <c r="AJ579" s="25"/>
      <c r="AK579" s="26"/>
      <c r="AL579" s="27"/>
      <c r="AM579" s="27"/>
      <c r="AN579" s="27"/>
      <c r="BE579" s="24"/>
      <c r="BF579" s="30"/>
      <c r="BG579" s="31"/>
      <c r="BI579" s="32"/>
    </row>
    <row r="580" spans="2:61" ht="18" customHeight="1" x14ac:dyDescent="0.25">
      <c r="B580" s="17"/>
      <c r="C580" s="17"/>
      <c r="D580" s="18"/>
      <c r="E580" s="18"/>
      <c r="F580" s="18"/>
      <c r="G580" s="18"/>
      <c r="H580" s="19"/>
      <c r="I580" s="20"/>
      <c r="J580" s="20"/>
      <c r="K580" s="20"/>
      <c r="L580" s="20"/>
      <c r="M580" s="20"/>
      <c r="N580" s="20"/>
      <c r="O580" s="20"/>
      <c r="P580" s="21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1"/>
      <c r="AB580" s="22"/>
      <c r="AC580" s="22"/>
      <c r="AD580" s="23"/>
      <c r="AE580" s="23"/>
      <c r="AG580" s="25"/>
      <c r="AH580" s="25"/>
      <c r="AI580" s="25"/>
      <c r="AJ580" s="25"/>
      <c r="AK580" s="26"/>
      <c r="AL580" s="27"/>
      <c r="AM580" s="27"/>
      <c r="AN580" s="27"/>
      <c r="BE580" s="24"/>
      <c r="BF580" s="30"/>
      <c r="BG580" s="31"/>
      <c r="BI580" s="32"/>
    </row>
    <row r="581" spans="2:61" ht="18" customHeight="1" x14ac:dyDescent="0.25">
      <c r="B581" s="17"/>
      <c r="C581" s="17"/>
      <c r="D581" s="18"/>
      <c r="E581" s="18"/>
      <c r="F581" s="18"/>
      <c r="G581" s="18"/>
      <c r="H581" s="19"/>
      <c r="I581" s="20"/>
      <c r="J581" s="20"/>
      <c r="K581" s="20"/>
      <c r="L581" s="20"/>
      <c r="M581" s="20"/>
      <c r="N581" s="20"/>
      <c r="O581" s="20"/>
      <c r="P581" s="21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1"/>
      <c r="AB581" s="22"/>
      <c r="AC581" s="22"/>
      <c r="AD581" s="23"/>
      <c r="AE581" s="23"/>
      <c r="AG581" s="25"/>
      <c r="AH581" s="25"/>
      <c r="AI581" s="25"/>
      <c r="AJ581" s="25"/>
      <c r="AK581" s="26"/>
      <c r="AL581" s="27"/>
      <c r="AM581" s="27"/>
      <c r="AN581" s="27"/>
      <c r="BE581" s="24"/>
      <c r="BF581" s="30"/>
      <c r="BG581" s="31"/>
      <c r="BI581" s="32"/>
    </row>
    <row r="582" spans="2:61" ht="18" customHeight="1" x14ac:dyDescent="0.25">
      <c r="B582" s="17"/>
      <c r="C582" s="17"/>
      <c r="D582" s="18"/>
      <c r="E582" s="18"/>
      <c r="F582" s="18"/>
      <c r="G582" s="18"/>
      <c r="H582" s="19"/>
      <c r="I582" s="20"/>
      <c r="J582" s="20"/>
      <c r="K582" s="20"/>
      <c r="L582" s="20"/>
      <c r="M582" s="20"/>
      <c r="N582" s="20"/>
      <c r="O582" s="20"/>
      <c r="P582" s="21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1"/>
      <c r="AB582" s="22"/>
      <c r="AC582" s="22"/>
      <c r="AD582" s="23"/>
      <c r="AE582" s="23"/>
      <c r="AG582" s="25"/>
      <c r="AH582" s="25"/>
      <c r="AI582" s="25"/>
      <c r="AJ582" s="25"/>
      <c r="AK582" s="26"/>
      <c r="AL582" s="27"/>
      <c r="AM582" s="27"/>
      <c r="AN582" s="27"/>
      <c r="BE582" s="24"/>
      <c r="BF582" s="30"/>
      <c r="BG582" s="31"/>
      <c r="BI582" s="32"/>
    </row>
    <row r="583" spans="2:61" ht="18" customHeight="1" x14ac:dyDescent="0.25">
      <c r="B583" s="17"/>
      <c r="C583" s="17"/>
      <c r="D583" s="18"/>
      <c r="E583" s="18"/>
      <c r="F583" s="18"/>
      <c r="G583" s="18"/>
      <c r="H583" s="19"/>
      <c r="I583" s="20"/>
      <c r="J583" s="20"/>
      <c r="K583" s="20"/>
      <c r="L583" s="20"/>
      <c r="M583" s="20"/>
      <c r="N583" s="20"/>
      <c r="O583" s="20"/>
      <c r="P583" s="21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1"/>
      <c r="AB583" s="22"/>
      <c r="AC583" s="22"/>
      <c r="AD583" s="23"/>
      <c r="AE583" s="23"/>
      <c r="AG583" s="25"/>
      <c r="AH583" s="25"/>
      <c r="AI583" s="25"/>
      <c r="AJ583" s="25"/>
      <c r="AK583" s="26"/>
      <c r="AL583" s="27"/>
      <c r="AM583" s="27"/>
      <c r="AN583" s="27"/>
      <c r="BE583" s="24"/>
      <c r="BF583" s="30"/>
      <c r="BG583" s="31"/>
      <c r="BI583" s="32"/>
    </row>
    <row r="584" spans="2:61" ht="18" customHeight="1" x14ac:dyDescent="0.25">
      <c r="B584" s="17"/>
      <c r="C584" s="17"/>
      <c r="D584" s="18"/>
      <c r="E584" s="18"/>
      <c r="F584" s="18"/>
      <c r="G584" s="18"/>
      <c r="H584" s="19"/>
      <c r="I584" s="20"/>
      <c r="J584" s="20"/>
      <c r="K584" s="20"/>
      <c r="L584" s="20"/>
      <c r="M584" s="20"/>
      <c r="N584" s="20"/>
      <c r="O584" s="20"/>
      <c r="P584" s="21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1"/>
      <c r="AB584" s="22"/>
      <c r="AC584" s="22"/>
      <c r="AD584" s="23"/>
      <c r="AE584" s="23"/>
      <c r="AG584" s="25"/>
      <c r="AH584" s="25"/>
      <c r="AI584" s="25"/>
      <c r="AJ584" s="25"/>
      <c r="AK584" s="26"/>
      <c r="AL584" s="27"/>
      <c r="AM584" s="27"/>
      <c r="AN584" s="27"/>
      <c r="BE584" s="24"/>
      <c r="BF584" s="30"/>
      <c r="BG584" s="31"/>
      <c r="BI584" s="32"/>
    </row>
    <row r="585" spans="2:61" ht="18" customHeight="1" x14ac:dyDescent="0.25">
      <c r="B585" s="17"/>
      <c r="C585" s="17"/>
      <c r="D585" s="18"/>
      <c r="E585" s="18"/>
      <c r="F585" s="18"/>
      <c r="G585" s="18"/>
      <c r="H585" s="19"/>
      <c r="I585" s="20"/>
      <c r="J585" s="20"/>
      <c r="K585" s="20"/>
      <c r="L585" s="20"/>
      <c r="M585" s="20"/>
      <c r="N585" s="20"/>
      <c r="O585" s="20"/>
      <c r="P585" s="21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1"/>
      <c r="AB585" s="22"/>
      <c r="AC585" s="22"/>
      <c r="AD585" s="23"/>
      <c r="AE585" s="23"/>
      <c r="AG585" s="25"/>
      <c r="AH585" s="25"/>
      <c r="AI585" s="25"/>
      <c r="AJ585" s="25"/>
      <c r="AK585" s="26"/>
      <c r="AL585" s="27"/>
      <c r="AM585" s="27"/>
      <c r="AN585" s="27"/>
      <c r="BE585" s="24"/>
      <c r="BF585" s="30"/>
      <c r="BG585" s="31"/>
      <c r="BI585" s="32"/>
    </row>
    <row r="586" spans="2:61" ht="18" customHeight="1" x14ac:dyDescent="0.25">
      <c r="B586" s="17"/>
      <c r="C586" s="17"/>
      <c r="D586" s="18"/>
      <c r="E586" s="18"/>
      <c r="F586" s="18"/>
      <c r="G586" s="18"/>
      <c r="H586" s="19"/>
      <c r="I586" s="20"/>
      <c r="J586" s="20"/>
      <c r="K586" s="20"/>
      <c r="L586" s="20"/>
      <c r="M586" s="20"/>
      <c r="N586" s="20"/>
      <c r="O586" s="20"/>
      <c r="P586" s="21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1"/>
      <c r="AB586" s="22"/>
      <c r="AC586" s="22"/>
      <c r="AD586" s="23"/>
      <c r="AE586" s="23"/>
      <c r="AG586" s="25"/>
      <c r="AH586" s="25"/>
      <c r="AI586" s="25"/>
      <c r="AJ586" s="25"/>
      <c r="AK586" s="26"/>
      <c r="AL586" s="27"/>
      <c r="AM586" s="27"/>
      <c r="AN586" s="27"/>
      <c r="BE586" s="24"/>
      <c r="BF586" s="30"/>
      <c r="BG586" s="31"/>
      <c r="BI586" s="32"/>
    </row>
    <row r="587" spans="2:61" ht="18" customHeight="1" x14ac:dyDescent="0.25">
      <c r="B587" s="17"/>
      <c r="C587" s="17"/>
      <c r="D587" s="18"/>
      <c r="E587" s="18"/>
      <c r="F587" s="18"/>
      <c r="G587" s="18"/>
      <c r="H587" s="19"/>
      <c r="I587" s="20"/>
      <c r="J587" s="20"/>
      <c r="K587" s="20"/>
      <c r="L587" s="20"/>
      <c r="M587" s="20"/>
      <c r="N587" s="20"/>
      <c r="O587" s="20"/>
      <c r="P587" s="21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1"/>
      <c r="AB587" s="22"/>
      <c r="AC587" s="22"/>
      <c r="AD587" s="23"/>
      <c r="AE587" s="23"/>
      <c r="AG587" s="25"/>
      <c r="AH587" s="25"/>
      <c r="AI587" s="25"/>
      <c r="AJ587" s="25"/>
      <c r="AK587" s="26"/>
      <c r="AL587" s="27"/>
      <c r="AM587" s="27"/>
      <c r="AN587" s="27"/>
      <c r="BE587" s="24"/>
      <c r="BF587" s="30"/>
      <c r="BG587" s="31"/>
      <c r="BI587" s="32"/>
    </row>
    <row r="588" spans="2:61" ht="18" customHeight="1" x14ac:dyDescent="0.25">
      <c r="B588" s="17"/>
      <c r="C588" s="17"/>
      <c r="D588" s="18"/>
      <c r="E588" s="18"/>
      <c r="F588" s="18"/>
      <c r="G588" s="18"/>
      <c r="H588" s="19"/>
      <c r="I588" s="20"/>
      <c r="J588" s="20"/>
      <c r="K588" s="20"/>
      <c r="L588" s="20"/>
      <c r="M588" s="20"/>
      <c r="N588" s="20"/>
      <c r="O588" s="20"/>
      <c r="P588" s="21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1"/>
      <c r="AB588" s="22"/>
      <c r="AC588" s="22"/>
      <c r="AD588" s="23"/>
      <c r="AE588" s="23"/>
      <c r="AG588" s="25"/>
      <c r="AH588" s="25"/>
      <c r="AI588" s="25"/>
      <c r="AJ588" s="25"/>
      <c r="AK588" s="26"/>
      <c r="AL588" s="27"/>
      <c r="AM588" s="27"/>
      <c r="AN588" s="27"/>
      <c r="BE588" s="24"/>
      <c r="BF588" s="30"/>
      <c r="BG588" s="31"/>
      <c r="BI588" s="32"/>
    </row>
    <row r="589" spans="2:61" ht="18" customHeight="1" x14ac:dyDescent="0.25">
      <c r="B589" s="17"/>
      <c r="C589" s="17"/>
      <c r="D589" s="18"/>
      <c r="E589" s="18"/>
      <c r="F589" s="18"/>
      <c r="G589" s="18"/>
      <c r="H589" s="19"/>
      <c r="I589" s="20"/>
      <c r="J589" s="20"/>
      <c r="K589" s="20"/>
      <c r="L589" s="20"/>
      <c r="M589" s="20"/>
      <c r="N589" s="20"/>
      <c r="O589" s="20"/>
      <c r="P589" s="21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1"/>
      <c r="AB589" s="22"/>
      <c r="AC589" s="22"/>
      <c r="AD589" s="23"/>
      <c r="AE589" s="23"/>
      <c r="AG589" s="25"/>
      <c r="AH589" s="25"/>
      <c r="AI589" s="25"/>
      <c r="AJ589" s="25"/>
      <c r="AK589" s="26"/>
      <c r="AL589" s="27"/>
      <c r="AM589" s="27"/>
      <c r="AN589" s="27"/>
      <c r="BE589" s="24"/>
      <c r="BF589" s="30"/>
      <c r="BG589" s="31"/>
      <c r="BI589" s="32"/>
    </row>
    <row r="590" spans="2:61" ht="18" customHeight="1" x14ac:dyDescent="0.25">
      <c r="B590" s="17"/>
      <c r="C590" s="17"/>
      <c r="D590" s="18"/>
      <c r="E590" s="18"/>
      <c r="F590" s="18"/>
      <c r="G590" s="18"/>
      <c r="H590" s="19"/>
      <c r="I590" s="20"/>
      <c r="J590" s="20"/>
      <c r="K590" s="20"/>
      <c r="L590" s="20"/>
      <c r="M590" s="20"/>
      <c r="N590" s="20"/>
      <c r="O590" s="20"/>
      <c r="P590" s="21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1"/>
      <c r="AB590" s="22"/>
      <c r="AC590" s="22"/>
      <c r="AD590" s="23"/>
      <c r="AE590" s="23"/>
      <c r="AG590" s="25"/>
      <c r="AH590" s="25"/>
      <c r="AI590" s="25"/>
      <c r="AJ590" s="25"/>
      <c r="AK590" s="26"/>
      <c r="AL590" s="27"/>
      <c r="AM590" s="27"/>
      <c r="AN590" s="27"/>
      <c r="BE590" s="24"/>
      <c r="BF590" s="30"/>
      <c r="BG590" s="31"/>
      <c r="BI590" s="32"/>
    </row>
    <row r="591" spans="2:61" ht="18" customHeight="1" x14ac:dyDescent="0.25">
      <c r="B591" s="17"/>
      <c r="C591" s="17"/>
      <c r="D591" s="18"/>
      <c r="E591" s="18"/>
      <c r="F591" s="18"/>
      <c r="G591" s="18"/>
      <c r="H591" s="19"/>
      <c r="I591" s="20"/>
      <c r="J591" s="20"/>
      <c r="K591" s="20"/>
      <c r="L591" s="20"/>
      <c r="M591" s="20"/>
      <c r="N591" s="20"/>
      <c r="O591" s="20"/>
      <c r="P591" s="21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1"/>
      <c r="AB591" s="22"/>
      <c r="AC591" s="22"/>
      <c r="AD591" s="23"/>
      <c r="AE591" s="23"/>
      <c r="AG591" s="25"/>
      <c r="AH591" s="25"/>
      <c r="AI591" s="25"/>
      <c r="AJ591" s="25"/>
      <c r="AK591" s="26"/>
      <c r="AL591" s="27"/>
      <c r="AM591" s="27"/>
      <c r="AN591" s="27"/>
      <c r="BE591" s="24"/>
      <c r="BF591" s="30"/>
      <c r="BG591" s="31"/>
      <c r="BI591" s="32"/>
    </row>
    <row r="592" spans="2:61" ht="18" customHeight="1" x14ac:dyDescent="0.25">
      <c r="B592" s="17"/>
      <c r="C592" s="17"/>
      <c r="D592" s="18"/>
      <c r="E592" s="18"/>
      <c r="F592" s="18"/>
      <c r="G592" s="18"/>
      <c r="H592" s="19"/>
      <c r="I592" s="20"/>
      <c r="J592" s="20"/>
      <c r="K592" s="20"/>
      <c r="L592" s="20"/>
      <c r="M592" s="20"/>
      <c r="N592" s="20"/>
      <c r="O592" s="20"/>
      <c r="P592" s="21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1"/>
      <c r="AB592" s="22"/>
      <c r="AC592" s="22"/>
      <c r="AD592" s="23"/>
      <c r="AE592" s="23"/>
      <c r="AG592" s="25"/>
      <c r="AH592" s="25"/>
      <c r="AI592" s="25"/>
      <c r="AJ592" s="25"/>
      <c r="AK592" s="26"/>
      <c r="AL592" s="27"/>
      <c r="AM592" s="27"/>
      <c r="AN592" s="27"/>
      <c r="BE592" s="24"/>
      <c r="BF592" s="30"/>
      <c r="BG592" s="31"/>
      <c r="BI592" s="32"/>
    </row>
    <row r="593" spans="2:61" ht="18" customHeight="1" x14ac:dyDescent="0.25">
      <c r="B593" s="17"/>
      <c r="C593" s="17"/>
      <c r="D593" s="18"/>
      <c r="E593" s="18"/>
      <c r="F593" s="18"/>
      <c r="G593" s="18"/>
      <c r="H593" s="19"/>
      <c r="I593" s="20"/>
      <c r="J593" s="20"/>
      <c r="K593" s="20"/>
      <c r="L593" s="20"/>
      <c r="M593" s="20"/>
      <c r="N593" s="20"/>
      <c r="O593" s="20"/>
      <c r="P593" s="21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1"/>
      <c r="AB593" s="22"/>
      <c r="AC593" s="22"/>
      <c r="AD593" s="23"/>
      <c r="AE593" s="23"/>
      <c r="AG593" s="25"/>
      <c r="AH593" s="25"/>
      <c r="AI593" s="25"/>
      <c r="AJ593" s="25"/>
      <c r="AK593" s="26"/>
      <c r="AL593" s="27"/>
      <c r="AM593" s="27"/>
      <c r="AN593" s="27"/>
      <c r="BE593" s="24"/>
      <c r="BF593" s="30"/>
      <c r="BG593" s="31"/>
      <c r="BI593" s="32"/>
    </row>
    <row r="594" spans="2:61" ht="18" customHeight="1" x14ac:dyDescent="0.25">
      <c r="B594" s="17"/>
      <c r="C594" s="17"/>
      <c r="D594" s="18"/>
      <c r="E594" s="18"/>
      <c r="F594" s="18"/>
      <c r="G594" s="18"/>
      <c r="H594" s="19"/>
      <c r="I594" s="20"/>
      <c r="J594" s="20"/>
      <c r="K594" s="20"/>
      <c r="L594" s="20"/>
      <c r="M594" s="20"/>
      <c r="N594" s="20"/>
      <c r="O594" s="20"/>
      <c r="P594" s="21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1"/>
      <c r="AB594" s="22"/>
      <c r="AC594" s="22"/>
      <c r="AD594" s="23"/>
      <c r="AE594" s="23"/>
      <c r="AG594" s="25"/>
      <c r="AH594" s="25"/>
      <c r="AI594" s="25"/>
      <c r="AJ594" s="25"/>
      <c r="AK594" s="26"/>
      <c r="AL594" s="27"/>
      <c r="AM594" s="27"/>
      <c r="AN594" s="27"/>
      <c r="BE594" s="24"/>
      <c r="BF594" s="30"/>
      <c r="BG594" s="31"/>
      <c r="BI594" s="32"/>
    </row>
    <row r="595" spans="2:61" ht="18" customHeight="1" x14ac:dyDescent="0.25">
      <c r="B595" s="17"/>
      <c r="C595" s="17"/>
      <c r="D595" s="18"/>
      <c r="E595" s="18"/>
      <c r="F595" s="18"/>
      <c r="G595" s="18"/>
      <c r="H595" s="19"/>
      <c r="I595" s="20"/>
      <c r="J595" s="20"/>
      <c r="K595" s="20"/>
      <c r="L595" s="20"/>
      <c r="M595" s="20"/>
      <c r="N595" s="20"/>
      <c r="O595" s="20"/>
      <c r="P595" s="21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1"/>
      <c r="AB595" s="22"/>
      <c r="AC595" s="22"/>
      <c r="AD595" s="23"/>
      <c r="AE595" s="23"/>
      <c r="AG595" s="25"/>
      <c r="AH595" s="25"/>
      <c r="AI595" s="25"/>
      <c r="AJ595" s="25"/>
      <c r="AK595" s="26"/>
      <c r="AL595" s="27"/>
      <c r="AM595" s="27"/>
      <c r="AN595" s="27"/>
      <c r="BE595" s="24"/>
      <c r="BF595" s="30"/>
      <c r="BG595" s="31"/>
      <c r="BI595" s="32"/>
    </row>
    <row r="596" spans="2:61" ht="18" customHeight="1" x14ac:dyDescent="0.25">
      <c r="B596" s="17"/>
      <c r="C596" s="17"/>
      <c r="D596" s="18"/>
      <c r="E596" s="18"/>
      <c r="F596" s="18"/>
      <c r="G596" s="18"/>
      <c r="H596" s="19"/>
      <c r="I596" s="20"/>
      <c r="J596" s="20"/>
      <c r="K596" s="20"/>
      <c r="L596" s="20"/>
      <c r="M596" s="20"/>
      <c r="N596" s="20"/>
      <c r="O596" s="20"/>
      <c r="P596" s="21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1"/>
      <c r="AB596" s="22"/>
      <c r="AC596" s="22"/>
      <c r="AD596" s="23"/>
      <c r="AE596" s="23"/>
      <c r="AG596" s="25"/>
      <c r="AH596" s="25"/>
      <c r="AI596" s="25"/>
      <c r="AJ596" s="25"/>
      <c r="AK596" s="26"/>
      <c r="AL596" s="27"/>
      <c r="AM596" s="27"/>
      <c r="AN596" s="27"/>
      <c r="BE596" s="24"/>
      <c r="BF596" s="30"/>
      <c r="BG596" s="31"/>
      <c r="BI596" s="32"/>
    </row>
    <row r="597" spans="2:61" ht="18" customHeight="1" x14ac:dyDescent="0.25">
      <c r="B597" s="17"/>
      <c r="C597" s="17"/>
      <c r="D597" s="18"/>
      <c r="E597" s="18"/>
      <c r="F597" s="18"/>
      <c r="G597" s="18"/>
      <c r="H597" s="19"/>
      <c r="I597" s="20"/>
      <c r="J597" s="20"/>
      <c r="K597" s="20"/>
      <c r="L597" s="20"/>
      <c r="M597" s="20"/>
      <c r="N597" s="20"/>
      <c r="O597" s="20"/>
      <c r="P597" s="21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1"/>
      <c r="AB597" s="22"/>
      <c r="AC597" s="22"/>
      <c r="AD597" s="23"/>
      <c r="AE597" s="23"/>
      <c r="AG597" s="25"/>
      <c r="AH597" s="25"/>
      <c r="AI597" s="25"/>
      <c r="AJ597" s="25"/>
      <c r="AK597" s="26"/>
      <c r="AL597" s="27"/>
      <c r="AM597" s="27"/>
      <c r="AN597" s="27"/>
      <c r="BE597" s="24"/>
      <c r="BF597" s="30"/>
      <c r="BG597" s="31"/>
      <c r="BI597" s="32"/>
    </row>
    <row r="598" spans="2:61" ht="18" customHeight="1" x14ac:dyDescent="0.25">
      <c r="B598" s="17"/>
      <c r="C598" s="17"/>
      <c r="D598" s="18"/>
      <c r="E598" s="18"/>
      <c r="F598" s="18"/>
      <c r="G598" s="18"/>
      <c r="H598" s="19"/>
      <c r="I598" s="20"/>
      <c r="J598" s="20"/>
      <c r="K598" s="20"/>
      <c r="L598" s="20"/>
      <c r="M598" s="20"/>
      <c r="N598" s="20"/>
      <c r="O598" s="20"/>
      <c r="P598" s="21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1"/>
      <c r="AB598" s="22"/>
      <c r="AC598" s="22"/>
      <c r="AD598" s="23"/>
      <c r="AE598" s="23"/>
      <c r="AG598" s="25"/>
      <c r="AH598" s="25"/>
      <c r="AI598" s="25"/>
      <c r="AJ598" s="25"/>
      <c r="AK598" s="26"/>
      <c r="AL598" s="27"/>
      <c r="AM598" s="27"/>
      <c r="AN598" s="27"/>
      <c r="BE598" s="24"/>
      <c r="BF598" s="30"/>
      <c r="BG598" s="31"/>
      <c r="BI598" s="32"/>
    </row>
    <row r="599" spans="2:61" ht="18" customHeight="1" x14ac:dyDescent="0.25">
      <c r="B599" s="17"/>
      <c r="C599" s="17"/>
      <c r="D599" s="18"/>
      <c r="E599" s="18"/>
      <c r="F599" s="18"/>
      <c r="G599" s="18"/>
      <c r="H599" s="19"/>
      <c r="I599" s="20"/>
      <c r="J599" s="20"/>
      <c r="K599" s="20"/>
      <c r="L599" s="20"/>
      <c r="M599" s="20"/>
      <c r="N599" s="20"/>
      <c r="O599" s="20"/>
      <c r="P599" s="21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1"/>
      <c r="AB599" s="22"/>
      <c r="AC599" s="22"/>
      <c r="AD599" s="23"/>
      <c r="AE599" s="23"/>
      <c r="AG599" s="25"/>
      <c r="AH599" s="25"/>
      <c r="AI599" s="25"/>
      <c r="AJ599" s="25"/>
      <c r="AK599" s="26"/>
      <c r="AL599" s="27"/>
      <c r="AM599" s="27"/>
      <c r="AN599" s="27"/>
      <c r="BE599" s="24"/>
      <c r="BF599" s="30"/>
      <c r="BG599" s="31"/>
      <c r="BI599" s="32"/>
    </row>
    <row r="600" spans="2:61" ht="18" customHeight="1" x14ac:dyDescent="0.25">
      <c r="B600" s="17"/>
      <c r="C600" s="17"/>
      <c r="D600" s="18"/>
      <c r="E600" s="18"/>
      <c r="F600" s="18"/>
      <c r="G600" s="18"/>
      <c r="H600" s="19"/>
      <c r="I600" s="20"/>
      <c r="J600" s="20"/>
      <c r="K600" s="20"/>
      <c r="L600" s="20"/>
      <c r="M600" s="20"/>
      <c r="N600" s="20"/>
      <c r="O600" s="20"/>
      <c r="P600" s="21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1"/>
      <c r="AB600" s="22"/>
      <c r="AC600" s="22"/>
      <c r="AD600" s="23"/>
      <c r="AE600" s="23"/>
      <c r="AG600" s="25"/>
      <c r="AH600" s="25"/>
      <c r="AI600" s="25"/>
      <c r="AJ600" s="25"/>
      <c r="AK600" s="26"/>
      <c r="AL600" s="27"/>
      <c r="AM600" s="27"/>
      <c r="AN600" s="27"/>
      <c r="BE600" s="24"/>
      <c r="BF600" s="30"/>
      <c r="BG600" s="31"/>
      <c r="BI600" s="32"/>
    </row>
    <row r="601" spans="2:61" ht="18" customHeight="1" x14ac:dyDescent="0.25">
      <c r="B601" s="17"/>
      <c r="C601" s="17"/>
      <c r="D601" s="18"/>
      <c r="E601" s="18"/>
      <c r="F601" s="18"/>
      <c r="G601" s="18"/>
      <c r="H601" s="19"/>
      <c r="I601" s="20"/>
      <c r="J601" s="20"/>
      <c r="K601" s="20"/>
      <c r="L601" s="20"/>
      <c r="M601" s="20"/>
      <c r="N601" s="20"/>
      <c r="O601" s="20"/>
      <c r="P601" s="21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1"/>
      <c r="AB601" s="22"/>
      <c r="AC601" s="22"/>
      <c r="AD601" s="23"/>
      <c r="AE601" s="23"/>
      <c r="AG601" s="25"/>
      <c r="AH601" s="25"/>
      <c r="AI601" s="25"/>
      <c r="AJ601" s="25"/>
      <c r="AK601" s="26"/>
      <c r="AL601" s="27"/>
      <c r="AM601" s="27"/>
      <c r="AN601" s="27"/>
      <c r="BE601" s="24"/>
      <c r="BF601" s="30"/>
      <c r="BG601" s="31"/>
      <c r="BI601" s="32"/>
    </row>
    <row r="602" spans="2:61" ht="18" customHeight="1" x14ac:dyDescent="0.25">
      <c r="B602" s="17"/>
      <c r="C602" s="17"/>
      <c r="D602" s="18"/>
      <c r="E602" s="18"/>
      <c r="F602" s="18"/>
      <c r="G602" s="18"/>
      <c r="H602" s="19"/>
      <c r="I602" s="20"/>
      <c r="J602" s="20"/>
      <c r="K602" s="20"/>
      <c r="L602" s="20"/>
      <c r="M602" s="20"/>
      <c r="N602" s="20"/>
      <c r="O602" s="20"/>
      <c r="P602" s="21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1"/>
      <c r="AB602" s="22"/>
      <c r="AC602" s="22"/>
      <c r="AD602" s="23"/>
      <c r="AE602" s="23"/>
      <c r="AG602" s="25"/>
      <c r="AH602" s="25"/>
      <c r="AI602" s="25"/>
      <c r="AJ602" s="25"/>
      <c r="AK602" s="26"/>
      <c r="AL602" s="27"/>
      <c r="AM602" s="27"/>
      <c r="AN602" s="27"/>
      <c r="BE602" s="24"/>
      <c r="BF602" s="30"/>
      <c r="BG602" s="31"/>
      <c r="BI602" s="32"/>
    </row>
    <row r="603" spans="2:61" ht="18" customHeight="1" x14ac:dyDescent="0.25">
      <c r="B603" s="17"/>
      <c r="C603" s="17"/>
      <c r="D603" s="18"/>
      <c r="E603" s="18"/>
      <c r="F603" s="18"/>
      <c r="G603" s="18"/>
      <c r="H603" s="19"/>
      <c r="I603" s="20"/>
      <c r="J603" s="20"/>
      <c r="K603" s="20"/>
      <c r="L603" s="20"/>
      <c r="M603" s="20"/>
      <c r="N603" s="20"/>
      <c r="O603" s="20"/>
      <c r="P603" s="21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1"/>
      <c r="AB603" s="22"/>
      <c r="AC603" s="22"/>
      <c r="AD603" s="23"/>
      <c r="AE603" s="23"/>
      <c r="AG603" s="25"/>
      <c r="AH603" s="25"/>
      <c r="AI603" s="25"/>
      <c r="AJ603" s="25"/>
      <c r="AK603" s="26"/>
      <c r="AL603" s="27"/>
      <c r="AM603" s="27"/>
      <c r="AN603" s="27"/>
      <c r="BE603" s="24"/>
      <c r="BF603" s="30"/>
      <c r="BG603" s="31"/>
      <c r="BI603" s="32"/>
    </row>
    <row r="604" spans="2:61" ht="18" customHeight="1" x14ac:dyDescent="0.25">
      <c r="B604" s="17"/>
      <c r="C604" s="17"/>
      <c r="D604" s="18"/>
      <c r="E604" s="18"/>
      <c r="F604" s="18"/>
      <c r="G604" s="18"/>
      <c r="H604" s="19"/>
      <c r="I604" s="20"/>
      <c r="J604" s="20"/>
      <c r="K604" s="20"/>
      <c r="L604" s="20"/>
      <c r="M604" s="20"/>
      <c r="N604" s="20"/>
      <c r="O604" s="20"/>
      <c r="P604" s="21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1"/>
      <c r="AB604" s="22"/>
      <c r="AC604" s="22"/>
      <c r="AD604" s="23"/>
      <c r="AE604" s="23"/>
      <c r="AG604" s="25"/>
      <c r="AH604" s="25"/>
      <c r="AI604" s="25"/>
      <c r="AJ604" s="25"/>
      <c r="AK604" s="26"/>
      <c r="AL604" s="27"/>
      <c r="AM604" s="27"/>
      <c r="AN604" s="27"/>
      <c r="BE604" s="24"/>
      <c r="BF604" s="30"/>
      <c r="BG604" s="31"/>
      <c r="BI604" s="32"/>
    </row>
    <row r="605" spans="2:61" ht="18" customHeight="1" x14ac:dyDescent="0.25">
      <c r="B605" s="17"/>
      <c r="C605" s="17"/>
      <c r="D605" s="18"/>
      <c r="E605" s="18"/>
      <c r="F605" s="18"/>
      <c r="G605" s="18"/>
      <c r="H605" s="19"/>
      <c r="I605" s="20"/>
      <c r="J605" s="20"/>
      <c r="K605" s="20"/>
      <c r="L605" s="20"/>
      <c r="M605" s="20"/>
      <c r="N605" s="20"/>
      <c r="O605" s="20"/>
      <c r="P605" s="21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1"/>
      <c r="AB605" s="22"/>
      <c r="AC605" s="22"/>
      <c r="AD605" s="23"/>
      <c r="AE605" s="23"/>
      <c r="AG605" s="25"/>
      <c r="AH605" s="25"/>
      <c r="AI605" s="25"/>
      <c r="AJ605" s="25"/>
      <c r="AK605" s="26"/>
      <c r="AL605" s="27"/>
      <c r="AM605" s="27"/>
      <c r="AN605" s="27"/>
      <c r="BE605" s="24"/>
      <c r="BF605" s="30"/>
      <c r="BG605" s="31"/>
      <c r="BI605" s="32"/>
    </row>
    <row r="606" spans="2:61" ht="18" customHeight="1" x14ac:dyDescent="0.25">
      <c r="D606" s="18"/>
      <c r="E606" s="18"/>
      <c r="F606" s="18"/>
      <c r="G606" s="18"/>
      <c r="H606" s="19"/>
      <c r="I606" s="20"/>
      <c r="J606" s="20"/>
      <c r="K606" s="20"/>
      <c r="L606" s="20"/>
      <c r="M606" s="20"/>
      <c r="N606" s="20"/>
      <c r="O606" s="20"/>
      <c r="P606" s="21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1"/>
      <c r="AB606" s="22"/>
      <c r="AC606" s="22"/>
      <c r="AD606" s="23"/>
      <c r="AE606" s="23"/>
      <c r="AG606" s="25"/>
      <c r="AH606" s="25"/>
      <c r="AI606" s="25"/>
      <c r="AJ606" s="25"/>
      <c r="AK606" s="26"/>
      <c r="AL606" s="27"/>
      <c r="AM606" s="27"/>
      <c r="AN606" s="27"/>
      <c r="BE606" s="24"/>
      <c r="BF606" s="30"/>
      <c r="BG606" s="31"/>
      <c r="BI606" s="32"/>
    </row>
    <row r="607" spans="2:61" ht="18" customHeight="1" x14ac:dyDescent="0.25">
      <c r="D607" s="18"/>
      <c r="E607" s="18"/>
      <c r="F607" s="18"/>
      <c r="G607" s="18"/>
      <c r="H607" s="19"/>
      <c r="I607" s="20"/>
      <c r="J607" s="20"/>
      <c r="K607" s="20"/>
      <c r="L607" s="20"/>
      <c r="M607" s="20"/>
      <c r="N607" s="20"/>
      <c r="O607" s="20"/>
      <c r="P607" s="21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1"/>
      <c r="AB607" s="22"/>
      <c r="AC607" s="22"/>
      <c r="AD607" s="23"/>
      <c r="AE607" s="23"/>
      <c r="AG607" s="25"/>
      <c r="AH607" s="25"/>
      <c r="AI607" s="25"/>
      <c r="AJ607" s="25"/>
      <c r="AK607" s="26"/>
      <c r="AL607" s="27"/>
      <c r="AM607" s="27"/>
      <c r="AN607" s="27"/>
      <c r="BE607" s="24"/>
      <c r="BF607" s="30"/>
      <c r="BG607" s="31"/>
      <c r="BI607" s="32"/>
    </row>
    <row r="608" spans="2:61" ht="18" customHeight="1" x14ac:dyDescent="0.25">
      <c r="B608" s="17"/>
      <c r="C608" s="17"/>
      <c r="D608" s="18"/>
      <c r="E608" s="18"/>
      <c r="F608" s="18"/>
      <c r="G608" s="18"/>
      <c r="H608" s="19"/>
      <c r="I608" s="20"/>
      <c r="J608" s="20"/>
      <c r="K608" s="20"/>
      <c r="L608" s="20"/>
      <c r="M608" s="20"/>
      <c r="N608" s="20"/>
      <c r="O608" s="20"/>
      <c r="P608" s="21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1"/>
      <c r="AB608" s="22"/>
      <c r="AC608" s="22"/>
      <c r="AD608" s="23"/>
      <c r="AE608" s="23"/>
      <c r="AG608" s="25"/>
      <c r="AH608" s="25"/>
      <c r="AI608" s="25"/>
      <c r="AJ608" s="25"/>
      <c r="AK608" s="26"/>
      <c r="AL608" s="27"/>
      <c r="AM608" s="27"/>
      <c r="AN608" s="27"/>
      <c r="BE608" s="24"/>
      <c r="BF608" s="30"/>
      <c r="BG608" s="31"/>
      <c r="BI608" s="32"/>
    </row>
    <row r="609" spans="2:61" ht="18" customHeight="1" x14ac:dyDescent="0.25">
      <c r="B609" s="17"/>
      <c r="C609" s="17"/>
      <c r="D609" s="18"/>
      <c r="E609" s="18"/>
      <c r="F609" s="18"/>
      <c r="G609" s="18"/>
      <c r="H609" s="19"/>
      <c r="I609" s="20"/>
      <c r="J609" s="20"/>
      <c r="K609" s="20"/>
      <c r="L609" s="20"/>
      <c r="M609" s="20"/>
      <c r="N609" s="20"/>
      <c r="O609" s="20"/>
      <c r="P609" s="21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1"/>
      <c r="AB609" s="22"/>
      <c r="AC609" s="22"/>
      <c r="AD609" s="23"/>
      <c r="AE609" s="23"/>
      <c r="AG609" s="25"/>
      <c r="AH609" s="25"/>
      <c r="AI609" s="25"/>
      <c r="AJ609" s="25"/>
      <c r="AK609" s="26"/>
      <c r="AL609" s="27"/>
      <c r="AM609" s="27"/>
      <c r="AN609" s="27"/>
      <c r="BE609" s="24"/>
      <c r="BF609" s="30"/>
      <c r="BG609" s="31"/>
      <c r="BI609" s="32"/>
    </row>
    <row r="610" spans="2:61" ht="18" customHeight="1" x14ac:dyDescent="0.25">
      <c r="B610" s="17"/>
      <c r="C610" s="17"/>
      <c r="D610" s="18"/>
      <c r="E610" s="18"/>
      <c r="F610" s="18"/>
      <c r="G610" s="18"/>
      <c r="H610" s="19"/>
      <c r="I610" s="20"/>
      <c r="J610" s="20"/>
      <c r="K610" s="20"/>
      <c r="L610" s="20"/>
      <c r="M610" s="20"/>
      <c r="N610" s="20"/>
      <c r="O610" s="20"/>
      <c r="P610" s="21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1"/>
      <c r="AB610" s="22"/>
      <c r="AC610" s="22"/>
      <c r="AD610" s="23"/>
      <c r="AE610" s="23"/>
      <c r="AG610" s="25"/>
      <c r="AH610" s="25"/>
      <c r="AI610" s="25"/>
      <c r="AJ610" s="25"/>
      <c r="AK610" s="26"/>
      <c r="AL610" s="27"/>
      <c r="AM610" s="27"/>
      <c r="AN610" s="27"/>
      <c r="BE610" s="24"/>
      <c r="BF610" s="30"/>
      <c r="BG610" s="31"/>
      <c r="BI610" s="32"/>
    </row>
    <row r="611" spans="2:61" ht="18" customHeight="1" x14ac:dyDescent="0.25">
      <c r="B611" s="17"/>
      <c r="C611" s="17"/>
      <c r="D611" s="18"/>
      <c r="E611" s="18"/>
      <c r="F611" s="18"/>
      <c r="G611" s="18"/>
      <c r="H611" s="19"/>
      <c r="I611" s="20"/>
      <c r="J611" s="20"/>
      <c r="K611" s="20"/>
      <c r="L611" s="20"/>
      <c r="M611" s="20"/>
      <c r="N611" s="20"/>
      <c r="O611" s="20"/>
      <c r="P611" s="21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1"/>
      <c r="AB611" s="22"/>
      <c r="AC611" s="22"/>
      <c r="AD611" s="23"/>
      <c r="AE611" s="23"/>
      <c r="AG611" s="25"/>
      <c r="AH611" s="25"/>
      <c r="AI611" s="25"/>
      <c r="AJ611" s="25"/>
      <c r="AK611" s="26"/>
      <c r="AL611" s="27"/>
      <c r="AM611" s="27"/>
      <c r="AN611" s="27"/>
      <c r="BE611" s="24"/>
      <c r="BF611" s="30"/>
      <c r="BG611" s="31"/>
      <c r="BI611" s="32"/>
    </row>
    <row r="612" spans="2:61" ht="18" customHeight="1" x14ac:dyDescent="0.25">
      <c r="B612" s="17"/>
      <c r="C612" s="17"/>
      <c r="D612" s="18"/>
      <c r="E612" s="18"/>
      <c r="F612" s="18"/>
      <c r="G612" s="18"/>
      <c r="H612" s="19"/>
      <c r="I612" s="20"/>
      <c r="J612" s="20"/>
      <c r="K612" s="20"/>
      <c r="L612" s="20"/>
      <c r="M612" s="20"/>
      <c r="N612" s="20"/>
      <c r="O612" s="20"/>
      <c r="P612" s="21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1"/>
      <c r="AB612" s="22"/>
      <c r="AC612" s="22"/>
      <c r="AD612" s="23"/>
      <c r="AE612" s="23"/>
      <c r="AG612" s="25"/>
      <c r="AH612" s="25"/>
      <c r="AI612" s="25"/>
      <c r="AJ612" s="25"/>
      <c r="AK612" s="26"/>
      <c r="AL612" s="27"/>
      <c r="AM612" s="27"/>
      <c r="AN612" s="27"/>
      <c r="BE612" s="24"/>
      <c r="BF612" s="30"/>
      <c r="BG612" s="31"/>
      <c r="BI612" s="32"/>
    </row>
    <row r="613" spans="2:61" ht="18" customHeight="1" x14ac:dyDescent="0.25">
      <c r="B613" s="17"/>
      <c r="C613" s="17"/>
      <c r="D613" s="18"/>
      <c r="E613" s="18"/>
      <c r="F613" s="18"/>
      <c r="G613" s="18"/>
      <c r="H613" s="19"/>
      <c r="I613" s="20"/>
      <c r="J613" s="20"/>
      <c r="K613" s="20"/>
      <c r="L613" s="20"/>
      <c r="M613" s="20"/>
      <c r="N613" s="20"/>
      <c r="O613" s="20"/>
      <c r="P613" s="21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1"/>
      <c r="AB613" s="22"/>
      <c r="AC613" s="22"/>
      <c r="AD613" s="23"/>
      <c r="AE613" s="23"/>
      <c r="AG613" s="25"/>
      <c r="AH613" s="25"/>
      <c r="AI613" s="25"/>
      <c r="AJ613" s="25"/>
      <c r="AK613" s="26"/>
      <c r="AL613" s="27"/>
      <c r="AM613" s="27"/>
      <c r="AN613" s="27"/>
      <c r="BE613" s="24"/>
      <c r="BF613" s="30"/>
      <c r="BG613" s="31"/>
      <c r="BI613" s="32"/>
    </row>
    <row r="614" spans="2:61" ht="18" customHeight="1" x14ac:dyDescent="0.25">
      <c r="B614" s="17"/>
      <c r="C614" s="17"/>
      <c r="D614" s="18"/>
      <c r="E614" s="18"/>
      <c r="F614" s="18"/>
      <c r="G614" s="18"/>
      <c r="H614" s="19"/>
      <c r="I614" s="20"/>
      <c r="J614" s="20"/>
      <c r="K614" s="20"/>
      <c r="L614" s="20"/>
      <c r="M614" s="20"/>
      <c r="N614" s="20"/>
      <c r="O614" s="20"/>
      <c r="P614" s="21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1"/>
      <c r="AB614" s="22"/>
      <c r="AC614" s="22"/>
      <c r="AD614" s="23"/>
      <c r="AE614" s="23"/>
      <c r="AG614" s="25"/>
      <c r="AH614" s="25"/>
      <c r="AI614" s="25"/>
      <c r="AJ614" s="25"/>
      <c r="AK614" s="26"/>
      <c r="AL614" s="27"/>
      <c r="AM614" s="27"/>
      <c r="AN614" s="27"/>
      <c r="BE614" s="24"/>
      <c r="BF614" s="30"/>
      <c r="BG614" s="31"/>
      <c r="BI614" s="32"/>
    </row>
    <row r="615" spans="2:61" ht="18" customHeight="1" x14ac:dyDescent="0.25">
      <c r="B615" s="17"/>
      <c r="C615" s="17"/>
      <c r="D615" s="18"/>
      <c r="E615" s="18"/>
      <c r="F615" s="18"/>
      <c r="G615" s="18"/>
      <c r="H615" s="19"/>
      <c r="I615" s="20"/>
      <c r="J615" s="20"/>
      <c r="K615" s="20"/>
      <c r="L615" s="20"/>
      <c r="M615" s="20"/>
      <c r="N615" s="20"/>
      <c r="O615" s="20"/>
      <c r="P615" s="21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1"/>
      <c r="AB615" s="22"/>
      <c r="AC615" s="22"/>
      <c r="AD615" s="23"/>
      <c r="AE615" s="23"/>
      <c r="AG615" s="25"/>
      <c r="AH615" s="25"/>
      <c r="AI615" s="25"/>
      <c r="AJ615" s="25"/>
      <c r="AK615" s="26"/>
      <c r="AL615" s="27"/>
      <c r="AM615" s="27"/>
      <c r="AN615" s="27"/>
      <c r="BE615" s="24"/>
      <c r="BF615" s="30"/>
      <c r="BG615" s="31"/>
      <c r="BI615" s="32"/>
    </row>
    <row r="616" spans="2:61" ht="18" customHeight="1" x14ac:dyDescent="0.25">
      <c r="B616" s="17"/>
      <c r="C616" s="17"/>
      <c r="D616" s="18"/>
      <c r="E616" s="18"/>
      <c r="F616" s="18"/>
      <c r="G616" s="18"/>
      <c r="H616" s="19"/>
      <c r="I616" s="20"/>
      <c r="J616" s="20"/>
      <c r="K616" s="20"/>
      <c r="L616" s="20"/>
      <c r="M616" s="20"/>
      <c r="N616" s="20"/>
      <c r="O616" s="20"/>
      <c r="P616" s="21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1"/>
      <c r="AB616" s="22"/>
      <c r="AC616" s="22"/>
      <c r="AD616" s="23"/>
      <c r="AE616" s="23"/>
      <c r="AG616" s="25"/>
      <c r="AH616" s="25"/>
      <c r="AI616" s="25"/>
      <c r="AJ616" s="25"/>
      <c r="AK616" s="26"/>
      <c r="AL616" s="27"/>
      <c r="AM616" s="27"/>
      <c r="AN616" s="27"/>
      <c r="BE616" s="24"/>
      <c r="BF616" s="30"/>
      <c r="BG616" s="31"/>
      <c r="BI616" s="32"/>
    </row>
    <row r="617" spans="2:61" ht="18" customHeight="1" x14ac:dyDescent="0.25">
      <c r="B617" s="17"/>
      <c r="C617" s="17"/>
      <c r="D617" s="18"/>
      <c r="E617" s="18"/>
      <c r="F617" s="18"/>
      <c r="G617" s="18"/>
      <c r="H617" s="19"/>
      <c r="I617" s="20"/>
      <c r="J617" s="20"/>
      <c r="K617" s="20"/>
      <c r="L617" s="20"/>
      <c r="M617" s="20"/>
      <c r="N617" s="20"/>
      <c r="O617" s="20"/>
      <c r="P617" s="21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1"/>
      <c r="AB617" s="22"/>
      <c r="AC617" s="22"/>
      <c r="AD617" s="23"/>
      <c r="AE617" s="23"/>
      <c r="AG617" s="25"/>
      <c r="AH617" s="25"/>
      <c r="AI617" s="25"/>
      <c r="AJ617" s="25"/>
      <c r="AK617" s="26"/>
      <c r="AL617" s="27"/>
      <c r="AM617" s="27"/>
      <c r="AN617" s="27"/>
      <c r="BE617" s="24"/>
      <c r="BF617" s="30"/>
      <c r="BG617" s="31"/>
      <c r="BI617" s="32"/>
    </row>
    <row r="618" spans="2:61" ht="18" customHeight="1" x14ac:dyDescent="0.25">
      <c r="B618" s="17"/>
      <c r="C618" s="17"/>
      <c r="D618" s="18"/>
      <c r="E618" s="18"/>
      <c r="F618" s="18"/>
      <c r="G618" s="18"/>
      <c r="H618" s="19"/>
      <c r="I618" s="20"/>
      <c r="J618" s="20"/>
      <c r="K618" s="20"/>
      <c r="L618" s="20"/>
      <c r="M618" s="20"/>
      <c r="N618" s="20"/>
      <c r="O618" s="20"/>
      <c r="P618" s="21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1"/>
      <c r="AB618" s="22"/>
      <c r="AC618" s="22"/>
      <c r="AD618" s="23"/>
      <c r="AE618" s="23"/>
      <c r="AG618" s="25"/>
      <c r="AH618" s="25"/>
      <c r="AI618" s="25"/>
      <c r="AJ618" s="25"/>
      <c r="AK618" s="26"/>
      <c r="AL618" s="27"/>
      <c r="AM618" s="27"/>
      <c r="AN618" s="27"/>
      <c r="BE618" s="24"/>
      <c r="BF618" s="30"/>
      <c r="BG618" s="31"/>
      <c r="BI618" s="32"/>
    </row>
    <row r="619" spans="2:61" ht="18" customHeight="1" x14ac:dyDescent="0.25">
      <c r="B619" s="17"/>
      <c r="C619" s="17"/>
      <c r="D619" s="18"/>
      <c r="E619" s="18"/>
      <c r="F619" s="18"/>
      <c r="G619" s="18"/>
      <c r="H619" s="19"/>
      <c r="I619" s="20"/>
      <c r="J619" s="20"/>
      <c r="K619" s="20"/>
      <c r="L619" s="20"/>
      <c r="M619" s="20"/>
      <c r="N619" s="20"/>
      <c r="O619" s="20"/>
      <c r="P619" s="21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1"/>
      <c r="AB619" s="22"/>
      <c r="AC619" s="22"/>
      <c r="AD619" s="23"/>
      <c r="AE619" s="23"/>
      <c r="AG619" s="25"/>
      <c r="AH619" s="25"/>
      <c r="AI619" s="25"/>
      <c r="AJ619" s="25"/>
      <c r="AK619" s="26"/>
      <c r="AL619" s="27"/>
      <c r="AM619" s="27"/>
      <c r="AN619" s="27"/>
      <c r="BE619" s="24"/>
      <c r="BF619" s="30"/>
      <c r="BG619" s="31"/>
      <c r="BI619" s="32"/>
    </row>
    <row r="620" spans="2:61" ht="18" customHeight="1" x14ac:dyDescent="0.25">
      <c r="B620" s="17"/>
      <c r="C620" s="17"/>
      <c r="D620" s="18"/>
      <c r="E620" s="18"/>
      <c r="F620" s="18"/>
      <c r="G620" s="18"/>
      <c r="H620" s="19"/>
      <c r="I620" s="20"/>
      <c r="J620" s="20"/>
      <c r="K620" s="20"/>
      <c r="L620" s="20"/>
      <c r="M620" s="20"/>
      <c r="N620" s="20"/>
      <c r="O620" s="20"/>
      <c r="P620" s="21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1"/>
      <c r="AB620" s="22"/>
      <c r="AC620" s="22"/>
      <c r="AD620" s="23"/>
      <c r="AE620" s="23"/>
      <c r="AG620" s="25"/>
      <c r="AH620" s="25"/>
      <c r="AI620" s="25"/>
      <c r="AJ620" s="25"/>
      <c r="AK620" s="26"/>
      <c r="AL620" s="27"/>
      <c r="AM620" s="27"/>
      <c r="AN620" s="27"/>
      <c r="BE620" s="24"/>
      <c r="BF620" s="30"/>
      <c r="BG620" s="31"/>
      <c r="BI620" s="32"/>
    </row>
    <row r="621" spans="2:61" ht="18" customHeight="1" x14ac:dyDescent="0.25">
      <c r="B621" s="17"/>
      <c r="C621" s="17"/>
      <c r="D621" s="18"/>
      <c r="E621" s="18"/>
      <c r="F621" s="18"/>
      <c r="G621" s="18"/>
      <c r="H621" s="19"/>
      <c r="I621" s="20"/>
      <c r="J621" s="20"/>
      <c r="K621" s="20"/>
      <c r="L621" s="20"/>
      <c r="M621" s="20"/>
      <c r="N621" s="20"/>
      <c r="O621" s="20"/>
      <c r="P621" s="21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1"/>
      <c r="AB621" s="22"/>
      <c r="AC621" s="22"/>
      <c r="AD621" s="23"/>
      <c r="AE621" s="23"/>
      <c r="AG621" s="25"/>
      <c r="AH621" s="25"/>
      <c r="AI621" s="25"/>
      <c r="AJ621" s="25"/>
      <c r="AK621" s="26"/>
      <c r="AL621" s="27"/>
      <c r="AM621" s="27"/>
      <c r="AN621" s="27"/>
      <c r="BE621" s="24"/>
      <c r="BF621" s="30"/>
      <c r="BG621" s="31"/>
      <c r="BI621" s="32"/>
    </row>
    <row r="622" spans="2:61" ht="18" customHeight="1" x14ac:dyDescent="0.25">
      <c r="B622" s="17"/>
      <c r="C622" s="17"/>
      <c r="D622" s="18"/>
      <c r="E622" s="18"/>
      <c r="F622" s="18"/>
      <c r="G622" s="18"/>
      <c r="H622" s="19"/>
      <c r="I622" s="20"/>
      <c r="J622" s="20"/>
      <c r="K622" s="20"/>
      <c r="L622" s="20"/>
      <c r="M622" s="20"/>
      <c r="N622" s="20"/>
      <c r="O622" s="20"/>
      <c r="P622" s="21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1"/>
      <c r="AB622" s="22"/>
      <c r="AC622" s="22"/>
      <c r="AD622" s="23"/>
      <c r="AE622" s="23"/>
      <c r="AG622" s="25"/>
      <c r="AH622" s="25"/>
      <c r="AI622" s="25"/>
      <c r="AJ622" s="25"/>
      <c r="AK622" s="26"/>
      <c r="AL622" s="27"/>
      <c r="AM622" s="27"/>
      <c r="AN622" s="27"/>
      <c r="BE622" s="24"/>
      <c r="BF622" s="30"/>
      <c r="BG622" s="31"/>
      <c r="BI622" s="32"/>
    </row>
    <row r="623" spans="2:61" ht="18" customHeight="1" x14ac:dyDescent="0.25">
      <c r="B623" s="17"/>
      <c r="C623" s="17"/>
      <c r="D623" s="18"/>
      <c r="E623" s="18"/>
      <c r="F623" s="18"/>
      <c r="G623" s="18"/>
      <c r="H623" s="19"/>
      <c r="I623" s="20"/>
      <c r="J623" s="20"/>
      <c r="K623" s="20"/>
      <c r="L623" s="20"/>
      <c r="M623" s="20"/>
      <c r="N623" s="20"/>
      <c r="O623" s="20"/>
      <c r="P623" s="21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1"/>
      <c r="AB623" s="22"/>
      <c r="AC623" s="22"/>
      <c r="AD623" s="23"/>
      <c r="AE623" s="23"/>
      <c r="AG623" s="25"/>
      <c r="AH623" s="25"/>
      <c r="AI623" s="25"/>
      <c r="AJ623" s="25"/>
      <c r="AK623" s="26"/>
      <c r="AL623" s="27"/>
      <c r="AM623" s="27"/>
      <c r="AN623" s="27"/>
      <c r="BE623" s="24"/>
      <c r="BF623" s="30"/>
      <c r="BG623" s="31"/>
      <c r="BI623" s="32"/>
    </row>
    <row r="624" spans="2:61" ht="18" customHeight="1" x14ac:dyDescent="0.25">
      <c r="B624" s="17"/>
      <c r="C624" s="17"/>
      <c r="D624" s="18"/>
      <c r="E624" s="18"/>
      <c r="F624" s="18"/>
      <c r="G624" s="18"/>
      <c r="H624" s="19"/>
      <c r="I624" s="20"/>
      <c r="J624" s="20"/>
      <c r="K624" s="20"/>
      <c r="L624" s="20"/>
      <c r="M624" s="20"/>
      <c r="N624" s="20"/>
      <c r="O624" s="20"/>
      <c r="P624" s="21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1"/>
      <c r="AB624" s="22"/>
      <c r="AC624" s="22"/>
      <c r="AD624" s="23"/>
      <c r="AE624" s="23"/>
      <c r="AG624" s="25"/>
      <c r="AH624" s="25"/>
      <c r="AI624" s="25"/>
      <c r="AJ624" s="25"/>
      <c r="AK624" s="26"/>
      <c r="AL624" s="27"/>
      <c r="AM624" s="27"/>
      <c r="AN624" s="27"/>
      <c r="BE624" s="24"/>
      <c r="BF624" s="30"/>
      <c r="BG624" s="31"/>
      <c r="BI624" s="32"/>
    </row>
    <row r="625" spans="2:61" ht="18" customHeight="1" x14ac:dyDescent="0.25">
      <c r="B625" s="17"/>
      <c r="C625" s="17"/>
      <c r="D625" s="18"/>
      <c r="E625" s="18"/>
      <c r="F625" s="18"/>
      <c r="G625" s="18"/>
      <c r="H625" s="19"/>
      <c r="I625" s="20"/>
      <c r="J625" s="20"/>
      <c r="K625" s="20"/>
      <c r="L625" s="20"/>
      <c r="M625" s="20"/>
      <c r="N625" s="20"/>
      <c r="O625" s="20"/>
      <c r="P625" s="21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1"/>
      <c r="AB625" s="22"/>
      <c r="AC625" s="22"/>
      <c r="AD625" s="23"/>
      <c r="AE625" s="23"/>
      <c r="AG625" s="25"/>
      <c r="AH625" s="25"/>
      <c r="AI625" s="25"/>
      <c r="AJ625" s="25"/>
      <c r="AK625" s="26"/>
      <c r="AL625" s="27"/>
      <c r="AM625" s="27"/>
      <c r="AN625" s="27"/>
      <c r="BE625" s="24"/>
      <c r="BF625" s="30"/>
      <c r="BG625" s="31"/>
      <c r="BI625" s="32"/>
    </row>
    <row r="626" spans="2:61" ht="18" customHeight="1" x14ac:dyDescent="0.25">
      <c r="B626" s="17"/>
      <c r="C626" s="17"/>
      <c r="D626" s="18"/>
      <c r="E626" s="18"/>
      <c r="F626" s="18"/>
      <c r="G626" s="18"/>
      <c r="H626" s="19"/>
      <c r="I626" s="20"/>
      <c r="J626" s="20"/>
      <c r="K626" s="20"/>
      <c r="L626" s="20"/>
      <c r="M626" s="20"/>
      <c r="N626" s="20"/>
      <c r="O626" s="20"/>
      <c r="P626" s="21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1"/>
      <c r="AB626" s="22"/>
      <c r="AC626" s="22"/>
      <c r="AD626" s="23"/>
      <c r="AE626" s="23"/>
      <c r="AG626" s="25"/>
      <c r="AH626" s="25"/>
      <c r="AI626" s="25"/>
      <c r="AJ626" s="25"/>
      <c r="AK626" s="26"/>
      <c r="AL626" s="27"/>
      <c r="AM626" s="27"/>
      <c r="AN626" s="27"/>
      <c r="BE626" s="24"/>
      <c r="BF626" s="30"/>
      <c r="BG626" s="31"/>
      <c r="BI626" s="32"/>
    </row>
    <row r="627" spans="2:61" ht="18" customHeight="1" x14ac:dyDescent="0.25">
      <c r="B627" s="17"/>
      <c r="C627" s="17"/>
      <c r="D627" s="18"/>
      <c r="E627" s="18"/>
      <c r="F627" s="18"/>
      <c r="G627" s="18"/>
      <c r="H627" s="19"/>
      <c r="I627" s="20"/>
      <c r="J627" s="20"/>
      <c r="K627" s="20"/>
      <c r="L627" s="20"/>
      <c r="M627" s="20"/>
      <c r="N627" s="20"/>
      <c r="O627" s="20"/>
      <c r="P627" s="21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1"/>
      <c r="AB627" s="22"/>
      <c r="AC627" s="22"/>
      <c r="AD627" s="23"/>
      <c r="AE627" s="23"/>
      <c r="AG627" s="25"/>
      <c r="AH627" s="25"/>
      <c r="AI627" s="25"/>
      <c r="AJ627" s="25"/>
      <c r="AK627" s="26"/>
      <c r="AL627" s="27"/>
      <c r="AM627" s="27"/>
      <c r="AN627" s="27"/>
      <c r="BE627" s="24"/>
      <c r="BF627" s="30"/>
      <c r="BG627" s="31"/>
      <c r="BI627" s="32"/>
    </row>
    <row r="628" spans="2:61" ht="18" customHeight="1" x14ac:dyDescent="0.25">
      <c r="B628" s="17"/>
      <c r="C628" s="17"/>
      <c r="D628" s="18"/>
      <c r="E628" s="18"/>
      <c r="F628" s="18"/>
      <c r="G628" s="18"/>
      <c r="H628" s="19"/>
      <c r="I628" s="20"/>
      <c r="J628" s="20"/>
      <c r="K628" s="20"/>
      <c r="L628" s="20"/>
      <c r="M628" s="20"/>
      <c r="N628" s="20"/>
      <c r="O628" s="20"/>
      <c r="P628" s="21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1"/>
      <c r="AB628" s="22"/>
      <c r="AC628" s="22"/>
      <c r="AD628" s="23"/>
      <c r="AE628" s="23"/>
      <c r="AG628" s="25"/>
      <c r="AH628" s="25"/>
      <c r="AI628" s="25"/>
      <c r="AJ628" s="25"/>
      <c r="AK628" s="26"/>
      <c r="AL628" s="27"/>
      <c r="AM628" s="27"/>
      <c r="AN628" s="27"/>
      <c r="BE628" s="24"/>
      <c r="BF628" s="30"/>
      <c r="BG628" s="31"/>
      <c r="BI628" s="32"/>
    </row>
    <row r="629" spans="2:61" ht="18" customHeight="1" x14ac:dyDescent="0.25">
      <c r="B629" s="17"/>
      <c r="C629" s="17"/>
      <c r="D629" s="18"/>
      <c r="E629" s="18"/>
      <c r="F629" s="18"/>
      <c r="G629" s="18"/>
      <c r="H629" s="19"/>
      <c r="I629" s="20"/>
      <c r="J629" s="20"/>
      <c r="K629" s="20"/>
      <c r="L629" s="20"/>
      <c r="M629" s="20"/>
      <c r="N629" s="20"/>
      <c r="O629" s="20"/>
      <c r="P629" s="21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1"/>
      <c r="AB629" s="22"/>
      <c r="AC629" s="22"/>
      <c r="AD629" s="23"/>
      <c r="AE629" s="23"/>
      <c r="AG629" s="25"/>
      <c r="AH629" s="25"/>
      <c r="AI629" s="25"/>
      <c r="AJ629" s="25"/>
      <c r="AK629" s="26"/>
      <c r="AL629" s="27"/>
      <c r="AM629" s="27"/>
      <c r="AN629" s="27"/>
      <c r="BE629" s="24"/>
      <c r="BF629" s="30"/>
      <c r="BG629" s="31"/>
      <c r="BI629" s="32"/>
    </row>
    <row r="630" spans="2:61" ht="18" customHeight="1" x14ac:dyDescent="0.25">
      <c r="B630" s="17"/>
      <c r="C630" s="17"/>
      <c r="D630" s="18"/>
      <c r="E630" s="18"/>
      <c r="F630" s="18"/>
      <c r="G630" s="18"/>
      <c r="H630" s="19"/>
      <c r="I630" s="20"/>
      <c r="J630" s="20"/>
      <c r="K630" s="20"/>
      <c r="L630" s="20"/>
      <c r="M630" s="20"/>
      <c r="N630" s="20"/>
      <c r="O630" s="20"/>
      <c r="P630" s="21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1"/>
      <c r="AB630" s="22"/>
      <c r="AC630" s="22"/>
      <c r="AD630" s="23"/>
      <c r="AE630" s="23"/>
      <c r="AG630" s="25"/>
      <c r="AH630" s="25"/>
      <c r="AI630" s="25"/>
      <c r="AJ630" s="25"/>
      <c r="AK630" s="26"/>
      <c r="AL630" s="27"/>
      <c r="AM630" s="27"/>
      <c r="AN630" s="27"/>
      <c r="BE630" s="24"/>
      <c r="BF630" s="30"/>
      <c r="BG630" s="31"/>
      <c r="BI630" s="32"/>
    </row>
    <row r="631" spans="2:61" ht="18" customHeight="1" x14ac:dyDescent="0.25">
      <c r="B631" s="17"/>
      <c r="C631" s="17"/>
      <c r="D631" s="18"/>
      <c r="E631" s="18"/>
      <c r="F631" s="18"/>
      <c r="G631" s="18"/>
      <c r="H631" s="19"/>
      <c r="I631" s="20"/>
      <c r="J631" s="20"/>
      <c r="K631" s="20"/>
      <c r="L631" s="20"/>
      <c r="M631" s="20"/>
      <c r="N631" s="20"/>
      <c r="O631" s="20"/>
      <c r="P631" s="21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1"/>
      <c r="AB631" s="22"/>
      <c r="AC631" s="22"/>
      <c r="AD631" s="23"/>
      <c r="AE631" s="23"/>
      <c r="AG631" s="25"/>
      <c r="AH631" s="25"/>
      <c r="AI631" s="25"/>
      <c r="AJ631" s="25"/>
      <c r="AK631" s="26"/>
      <c r="AL631" s="27"/>
      <c r="AM631" s="27"/>
      <c r="AN631" s="27"/>
      <c r="BE631" s="24"/>
      <c r="BF631" s="30"/>
      <c r="BG631" s="31"/>
      <c r="BI631" s="32"/>
    </row>
    <row r="632" spans="2:61" ht="18" customHeight="1" x14ac:dyDescent="0.25">
      <c r="B632" s="17"/>
      <c r="C632" s="17"/>
      <c r="D632" s="18"/>
      <c r="E632" s="18"/>
      <c r="F632" s="18"/>
      <c r="G632" s="18"/>
      <c r="H632" s="19"/>
      <c r="I632" s="20"/>
      <c r="J632" s="20"/>
      <c r="K632" s="20"/>
      <c r="L632" s="20"/>
      <c r="M632" s="20"/>
      <c r="N632" s="20"/>
      <c r="O632" s="20"/>
      <c r="P632" s="21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1"/>
      <c r="AB632" s="22"/>
      <c r="AC632" s="22"/>
      <c r="AD632" s="23"/>
      <c r="AE632" s="23"/>
      <c r="AG632" s="25"/>
      <c r="AH632" s="25"/>
      <c r="AI632" s="25"/>
      <c r="AJ632" s="25"/>
      <c r="AK632" s="26"/>
      <c r="AL632" s="27"/>
      <c r="AM632" s="27"/>
      <c r="AN632" s="27"/>
      <c r="BE632" s="24"/>
      <c r="BF632" s="30"/>
      <c r="BG632" s="31"/>
      <c r="BI632" s="32"/>
    </row>
    <row r="633" spans="2:61" ht="18" customHeight="1" x14ac:dyDescent="0.25">
      <c r="B633" s="17"/>
      <c r="C633" s="17"/>
      <c r="D633" s="18"/>
      <c r="E633" s="18"/>
      <c r="F633" s="18"/>
      <c r="G633" s="18"/>
      <c r="H633" s="19"/>
      <c r="I633" s="20"/>
      <c r="J633" s="20"/>
      <c r="K633" s="20"/>
      <c r="L633" s="20"/>
      <c r="M633" s="20"/>
      <c r="N633" s="20"/>
      <c r="O633" s="20"/>
      <c r="P633" s="21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1"/>
      <c r="AB633" s="22"/>
      <c r="AC633" s="22"/>
      <c r="AD633" s="23"/>
      <c r="AE633" s="23"/>
      <c r="AG633" s="25"/>
      <c r="AH633" s="25"/>
      <c r="AI633" s="25"/>
      <c r="AJ633" s="25"/>
      <c r="AK633" s="26"/>
      <c r="AL633" s="27"/>
      <c r="AM633" s="27"/>
      <c r="AN633" s="27"/>
      <c r="BE633" s="24"/>
      <c r="BF633" s="30"/>
      <c r="BG633" s="31"/>
      <c r="BI633" s="32"/>
    </row>
    <row r="634" spans="2:61" ht="18" customHeight="1" x14ac:dyDescent="0.25">
      <c r="B634" s="17"/>
      <c r="C634" s="17"/>
      <c r="D634" s="18"/>
      <c r="E634" s="18"/>
      <c r="F634" s="18"/>
      <c r="G634" s="18"/>
      <c r="H634" s="19"/>
      <c r="I634" s="20"/>
      <c r="J634" s="20"/>
      <c r="K634" s="20"/>
      <c r="L634" s="20"/>
      <c r="M634" s="20"/>
      <c r="N634" s="20"/>
      <c r="O634" s="20"/>
      <c r="P634" s="21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1"/>
      <c r="AB634" s="22"/>
      <c r="AC634" s="22"/>
      <c r="AD634" s="23"/>
      <c r="AE634" s="23"/>
      <c r="AG634" s="25"/>
      <c r="AH634" s="25"/>
      <c r="AI634" s="25"/>
      <c r="AJ634" s="25"/>
      <c r="AK634" s="26"/>
      <c r="AL634" s="27"/>
      <c r="AM634" s="27"/>
      <c r="AN634" s="27"/>
      <c r="BE634" s="24"/>
      <c r="BF634" s="30"/>
      <c r="BG634" s="31"/>
      <c r="BI634" s="32"/>
    </row>
    <row r="635" spans="2:61" ht="18" customHeight="1" x14ac:dyDescent="0.25">
      <c r="D635" s="18"/>
      <c r="E635" s="18"/>
      <c r="F635" s="18"/>
      <c r="G635" s="18"/>
      <c r="H635" s="19"/>
      <c r="I635" s="20"/>
      <c r="J635" s="20"/>
      <c r="K635" s="20"/>
      <c r="L635" s="20"/>
      <c r="M635" s="20"/>
      <c r="N635" s="20"/>
      <c r="O635" s="20"/>
      <c r="P635" s="21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1"/>
      <c r="AB635" s="22"/>
      <c r="AC635" s="22"/>
      <c r="AD635" s="23"/>
      <c r="AE635" s="23"/>
      <c r="AG635" s="25"/>
      <c r="AH635" s="25"/>
      <c r="AI635" s="25"/>
      <c r="AJ635" s="25"/>
      <c r="AK635" s="26"/>
      <c r="AL635" s="27"/>
      <c r="AM635" s="27"/>
      <c r="AN635" s="27"/>
      <c r="BE635" s="24"/>
      <c r="BF635" s="30"/>
      <c r="BG635" s="31"/>
      <c r="BI635" s="32"/>
    </row>
    <row r="636" spans="2:61" ht="18" customHeight="1" x14ac:dyDescent="0.25">
      <c r="B636" s="17"/>
      <c r="C636" s="17"/>
      <c r="D636" s="18"/>
      <c r="E636" s="18"/>
      <c r="F636" s="18"/>
      <c r="G636" s="18"/>
      <c r="H636" s="19"/>
      <c r="I636" s="20"/>
      <c r="J636" s="20"/>
      <c r="K636" s="20"/>
      <c r="L636" s="20"/>
      <c r="M636" s="20"/>
      <c r="N636" s="20"/>
      <c r="O636" s="20"/>
      <c r="P636" s="21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1"/>
      <c r="AB636" s="22"/>
      <c r="AC636" s="22"/>
      <c r="AD636" s="23"/>
      <c r="AE636" s="23"/>
      <c r="AG636" s="25"/>
      <c r="AH636" s="25"/>
      <c r="AI636" s="25"/>
      <c r="AJ636" s="25"/>
      <c r="AK636" s="26"/>
      <c r="AL636" s="27"/>
      <c r="AM636" s="27"/>
      <c r="AN636" s="27"/>
      <c r="BE636" s="24"/>
      <c r="BF636" s="30"/>
      <c r="BG636" s="31"/>
      <c r="BI636" s="32"/>
    </row>
    <row r="637" spans="2:61" ht="18" customHeight="1" x14ac:dyDescent="0.25">
      <c r="B637" s="17"/>
      <c r="C637" s="17"/>
      <c r="D637" s="18"/>
      <c r="E637" s="18"/>
      <c r="F637" s="18"/>
      <c r="G637" s="18"/>
      <c r="H637" s="19"/>
      <c r="I637" s="20"/>
      <c r="J637" s="20"/>
      <c r="K637" s="20"/>
      <c r="L637" s="20"/>
      <c r="M637" s="20"/>
      <c r="N637" s="20"/>
      <c r="O637" s="20"/>
      <c r="P637" s="21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1"/>
      <c r="AB637" s="22"/>
      <c r="AC637" s="22"/>
      <c r="AD637" s="23"/>
      <c r="AE637" s="23"/>
      <c r="AG637" s="25"/>
      <c r="AH637" s="25"/>
      <c r="AI637" s="25"/>
      <c r="AJ637" s="25"/>
      <c r="AK637" s="26"/>
      <c r="AL637" s="27"/>
      <c r="AM637" s="27"/>
      <c r="AN637" s="27"/>
      <c r="BE637" s="24"/>
      <c r="BF637" s="30"/>
      <c r="BG637" s="31"/>
      <c r="BI637" s="32"/>
    </row>
    <row r="638" spans="2:61" ht="18" customHeight="1" x14ac:dyDescent="0.25">
      <c r="B638" s="17"/>
      <c r="C638" s="17"/>
      <c r="D638" s="18"/>
      <c r="E638" s="18"/>
      <c r="F638" s="18"/>
      <c r="G638" s="18"/>
      <c r="H638" s="19"/>
      <c r="I638" s="20"/>
      <c r="J638" s="20"/>
      <c r="K638" s="20"/>
      <c r="L638" s="20"/>
      <c r="M638" s="20"/>
      <c r="N638" s="20"/>
      <c r="O638" s="20"/>
      <c r="P638" s="21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1"/>
      <c r="AB638" s="22"/>
      <c r="AC638" s="22"/>
      <c r="AD638" s="23"/>
      <c r="AE638" s="23"/>
      <c r="AG638" s="25"/>
      <c r="AH638" s="25"/>
      <c r="AI638" s="25"/>
      <c r="AJ638" s="25"/>
      <c r="AK638" s="26"/>
      <c r="AL638" s="27"/>
      <c r="AM638" s="27"/>
      <c r="AN638" s="27"/>
      <c r="BE638" s="24"/>
      <c r="BF638" s="30"/>
      <c r="BG638" s="31"/>
      <c r="BI638" s="32"/>
    </row>
    <row r="639" spans="2:61" ht="18" customHeight="1" x14ac:dyDescent="0.25">
      <c r="B639" s="17"/>
      <c r="C639" s="17"/>
      <c r="D639" s="18"/>
      <c r="E639" s="18"/>
      <c r="F639" s="18"/>
      <c r="G639" s="18"/>
      <c r="H639" s="19"/>
      <c r="I639" s="20"/>
      <c r="J639" s="20"/>
      <c r="K639" s="20"/>
      <c r="L639" s="20"/>
      <c r="M639" s="20"/>
      <c r="N639" s="20"/>
      <c r="O639" s="20"/>
      <c r="P639" s="21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1"/>
      <c r="AB639" s="22"/>
      <c r="AC639" s="22"/>
      <c r="AD639" s="23"/>
      <c r="AE639" s="23"/>
      <c r="AG639" s="25"/>
      <c r="AH639" s="25"/>
      <c r="AI639" s="25"/>
      <c r="AJ639" s="25"/>
      <c r="AK639" s="26"/>
      <c r="AL639" s="27"/>
      <c r="AM639" s="27"/>
      <c r="AN639" s="27"/>
      <c r="BE639" s="24"/>
      <c r="BF639" s="30"/>
      <c r="BG639" s="31"/>
      <c r="BI639" s="32"/>
    </row>
    <row r="640" spans="2:61" ht="18" customHeight="1" x14ac:dyDescent="0.25">
      <c r="B640" s="17"/>
      <c r="C640" s="17"/>
      <c r="D640" s="18"/>
      <c r="E640" s="18"/>
      <c r="F640" s="18"/>
      <c r="G640" s="18"/>
      <c r="H640" s="19"/>
      <c r="I640" s="20"/>
      <c r="J640" s="20"/>
      <c r="K640" s="20"/>
      <c r="L640" s="20"/>
      <c r="M640" s="20"/>
      <c r="N640" s="20"/>
      <c r="O640" s="20"/>
      <c r="P640" s="21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1"/>
      <c r="AB640" s="22"/>
      <c r="AC640" s="22"/>
      <c r="AD640" s="23"/>
      <c r="AE640" s="23"/>
      <c r="AG640" s="25"/>
      <c r="AH640" s="25"/>
      <c r="AI640" s="25"/>
      <c r="AJ640" s="25"/>
      <c r="AK640" s="26"/>
      <c r="AL640" s="27"/>
      <c r="AM640" s="27"/>
      <c r="AN640" s="27"/>
      <c r="BE640" s="24"/>
      <c r="BF640" s="30"/>
      <c r="BG640" s="31"/>
      <c r="BI640" s="32"/>
    </row>
    <row r="641" spans="2:61" ht="18" customHeight="1" x14ac:dyDescent="0.25">
      <c r="B641" s="17"/>
      <c r="C641" s="17"/>
      <c r="D641" s="18"/>
      <c r="E641" s="18"/>
      <c r="F641" s="18"/>
      <c r="G641" s="18"/>
      <c r="H641" s="19"/>
      <c r="I641" s="20"/>
      <c r="J641" s="20"/>
      <c r="K641" s="20"/>
      <c r="L641" s="20"/>
      <c r="M641" s="20"/>
      <c r="N641" s="20"/>
      <c r="O641" s="20"/>
      <c r="P641" s="21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1"/>
      <c r="AB641" s="22"/>
      <c r="AC641" s="22"/>
      <c r="AD641" s="23"/>
      <c r="AE641" s="23"/>
      <c r="AG641" s="25"/>
      <c r="AH641" s="25"/>
      <c r="AI641" s="25"/>
      <c r="AJ641" s="25"/>
      <c r="AK641" s="26"/>
      <c r="AL641" s="27"/>
      <c r="AM641" s="27"/>
      <c r="AN641" s="27"/>
      <c r="BE641" s="24"/>
      <c r="BF641" s="30"/>
      <c r="BG641" s="31"/>
      <c r="BI641" s="32"/>
    </row>
    <row r="642" spans="2:61" ht="18" customHeight="1" x14ac:dyDescent="0.25">
      <c r="B642" s="17"/>
      <c r="C642" s="17"/>
      <c r="D642" s="18"/>
      <c r="E642" s="18"/>
      <c r="F642" s="18"/>
      <c r="G642" s="18"/>
      <c r="H642" s="19"/>
      <c r="I642" s="20"/>
      <c r="J642" s="20"/>
      <c r="K642" s="20"/>
      <c r="L642" s="20"/>
      <c r="M642" s="20"/>
      <c r="N642" s="20"/>
      <c r="O642" s="20"/>
      <c r="P642" s="21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1"/>
      <c r="AB642" s="22"/>
      <c r="AC642" s="22"/>
      <c r="AD642" s="23"/>
      <c r="AE642" s="23"/>
      <c r="AG642" s="25"/>
      <c r="AH642" s="25"/>
      <c r="AI642" s="25"/>
      <c r="AJ642" s="25"/>
      <c r="AK642" s="26"/>
      <c r="AL642" s="27"/>
      <c r="AM642" s="27"/>
      <c r="AN642" s="27"/>
      <c r="BE642" s="24"/>
      <c r="BF642" s="30"/>
      <c r="BG642" s="31"/>
      <c r="BI642" s="32"/>
    </row>
    <row r="643" spans="2:61" ht="18" customHeight="1" x14ac:dyDescent="0.25">
      <c r="B643" s="17"/>
      <c r="C643" s="17"/>
      <c r="D643" s="18"/>
      <c r="E643" s="18"/>
      <c r="F643" s="18"/>
      <c r="G643" s="18"/>
      <c r="H643" s="19"/>
      <c r="I643" s="20"/>
      <c r="J643" s="20"/>
      <c r="K643" s="20"/>
      <c r="L643" s="20"/>
      <c r="M643" s="20"/>
      <c r="N643" s="20"/>
      <c r="O643" s="20"/>
      <c r="P643" s="21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1"/>
      <c r="AB643" s="22"/>
      <c r="AC643" s="22"/>
      <c r="AD643" s="23"/>
      <c r="AE643" s="23"/>
      <c r="AG643" s="25"/>
      <c r="AH643" s="25"/>
      <c r="AI643" s="25"/>
      <c r="AJ643" s="25"/>
      <c r="AK643" s="26"/>
      <c r="AL643" s="27"/>
      <c r="AM643" s="27"/>
      <c r="AN643" s="27"/>
      <c r="BE643" s="24"/>
      <c r="BF643" s="30"/>
      <c r="BG643" s="31"/>
      <c r="BI643" s="32"/>
    </row>
    <row r="644" spans="2:61" ht="18" customHeight="1" x14ac:dyDescent="0.25">
      <c r="B644" s="17"/>
      <c r="C644" s="17"/>
      <c r="D644" s="18"/>
      <c r="E644" s="18"/>
      <c r="F644" s="18"/>
      <c r="G644" s="18"/>
      <c r="H644" s="19"/>
      <c r="I644" s="20"/>
      <c r="J644" s="20"/>
      <c r="K644" s="20"/>
      <c r="L644" s="20"/>
      <c r="M644" s="20"/>
      <c r="N644" s="20"/>
      <c r="O644" s="20"/>
      <c r="P644" s="21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1"/>
      <c r="AB644" s="22"/>
      <c r="AC644" s="22"/>
      <c r="AD644" s="23"/>
      <c r="AE644" s="23"/>
      <c r="AG644" s="25"/>
      <c r="AH644" s="25"/>
      <c r="AI644" s="25"/>
      <c r="AJ644" s="25"/>
      <c r="AK644" s="26"/>
      <c r="AL644" s="27"/>
      <c r="AM644" s="27"/>
      <c r="AN644" s="27"/>
      <c r="BE644" s="24"/>
      <c r="BF644" s="30"/>
      <c r="BG644" s="31"/>
      <c r="BI644" s="32"/>
    </row>
    <row r="645" spans="2:61" ht="18" customHeight="1" x14ac:dyDescent="0.25">
      <c r="B645" s="17"/>
      <c r="C645" s="17"/>
      <c r="D645" s="18"/>
      <c r="E645" s="18"/>
      <c r="F645" s="18"/>
      <c r="G645" s="18"/>
      <c r="H645" s="19"/>
      <c r="I645" s="20"/>
      <c r="J645" s="20"/>
      <c r="K645" s="20"/>
      <c r="L645" s="20"/>
      <c r="M645" s="20"/>
      <c r="N645" s="20"/>
      <c r="O645" s="20"/>
      <c r="P645" s="21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1"/>
      <c r="AB645" s="22"/>
      <c r="AC645" s="22"/>
      <c r="AD645" s="23"/>
      <c r="AE645" s="23"/>
      <c r="AG645" s="25"/>
      <c r="AH645" s="25"/>
      <c r="AI645" s="25"/>
      <c r="AJ645" s="25"/>
      <c r="AK645" s="26"/>
      <c r="AL645" s="27"/>
      <c r="AM645" s="27"/>
      <c r="AN645" s="27"/>
      <c r="BE645" s="24"/>
      <c r="BF645" s="30"/>
      <c r="BG645" s="31"/>
      <c r="BI645" s="32"/>
    </row>
    <row r="646" spans="2:61" ht="18" customHeight="1" x14ac:dyDescent="0.25">
      <c r="B646" s="17"/>
      <c r="C646" s="17"/>
      <c r="D646" s="18"/>
      <c r="E646" s="18"/>
      <c r="F646" s="18"/>
      <c r="G646" s="18"/>
      <c r="H646" s="19"/>
      <c r="I646" s="20"/>
      <c r="J646" s="20"/>
      <c r="K646" s="20"/>
      <c r="L646" s="20"/>
      <c r="M646" s="20"/>
      <c r="N646" s="20"/>
      <c r="O646" s="20"/>
      <c r="P646" s="21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1"/>
      <c r="AB646" s="22"/>
      <c r="AC646" s="22"/>
      <c r="AD646" s="23"/>
      <c r="AE646" s="23"/>
      <c r="AG646" s="25"/>
      <c r="AH646" s="25"/>
      <c r="AI646" s="25"/>
      <c r="AJ646" s="25"/>
      <c r="AK646" s="26"/>
      <c r="AL646" s="27"/>
      <c r="AM646" s="27"/>
      <c r="AN646" s="27"/>
      <c r="BE646" s="24"/>
      <c r="BF646" s="30"/>
      <c r="BG646" s="31"/>
      <c r="BI646" s="32"/>
    </row>
    <row r="647" spans="2:61" ht="18" customHeight="1" x14ac:dyDescent="0.25">
      <c r="B647" s="17"/>
      <c r="C647" s="17"/>
      <c r="D647" s="18"/>
      <c r="E647" s="18"/>
      <c r="F647" s="18"/>
      <c r="G647" s="18"/>
      <c r="H647" s="19"/>
      <c r="I647" s="20"/>
      <c r="J647" s="20"/>
      <c r="K647" s="20"/>
      <c r="L647" s="20"/>
      <c r="M647" s="20"/>
      <c r="N647" s="20"/>
      <c r="O647" s="20"/>
      <c r="P647" s="21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1"/>
      <c r="AB647" s="22"/>
      <c r="AC647" s="22"/>
      <c r="AD647" s="23"/>
      <c r="AE647" s="23"/>
      <c r="AG647" s="25"/>
      <c r="AH647" s="25"/>
      <c r="AI647" s="25"/>
      <c r="AJ647" s="25"/>
      <c r="AK647" s="26"/>
      <c r="AL647" s="27"/>
      <c r="AM647" s="27"/>
      <c r="AN647" s="27"/>
      <c r="BE647" s="24"/>
      <c r="BF647" s="30"/>
      <c r="BG647" s="31"/>
      <c r="BI647" s="32"/>
    </row>
    <row r="648" spans="2:61" ht="18" customHeight="1" x14ac:dyDescent="0.25">
      <c r="B648" s="17"/>
      <c r="C648" s="17"/>
      <c r="D648" s="18"/>
      <c r="E648" s="18"/>
      <c r="F648" s="18"/>
      <c r="G648" s="18"/>
      <c r="H648" s="19"/>
      <c r="I648" s="20"/>
      <c r="J648" s="20"/>
      <c r="K648" s="20"/>
      <c r="L648" s="20"/>
      <c r="M648" s="20"/>
      <c r="N648" s="20"/>
      <c r="O648" s="20"/>
      <c r="P648" s="21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1"/>
      <c r="AB648" s="22"/>
      <c r="AC648" s="22"/>
      <c r="AD648" s="23"/>
      <c r="AE648" s="23"/>
      <c r="AG648" s="25"/>
      <c r="AH648" s="25"/>
      <c r="AI648" s="25"/>
      <c r="AJ648" s="25"/>
      <c r="AK648" s="26"/>
      <c r="AL648" s="27"/>
      <c r="AM648" s="27"/>
      <c r="AN648" s="27"/>
      <c r="BE648" s="24"/>
      <c r="BF648" s="30"/>
      <c r="BG648" s="31"/>
      <c r="BI648" s="32"/>
    </row>
    <row r="649" spans="2:61" ht="18" customHeight="1" x14ac:dyDescent="0.25">
      <c r="B649" s="17"/>
      <c r="C649" s="17"/>
      <c r="D649" s="18"/>
      <c r="E649" s="18"/>
      <c r="F649" s="18"/>
      <c r="G649" s="18"/>
      <c r="H649" s="19"/>
      <c r="I649" s="20"/>
      <c r="J649" s="20"/>
      <c r="K649" s="20"/>
      <c r="L649" s="20"/>
      <c r="M649" s="20"/>
      <c r="N649" s="20"/>
      <c r="O649" s="20"/>
      <c r="P649" s="21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1"/>
      <c r="AB649" s="22"/>
      <c r="AC649" s="22"/>
      <c r="AD649" s="23"/>
      <c r="AE649" s="23"/>
      <c r="AG649" s="25"/>
      <c r="AH649" s="25"/>
      <c r="AI649" s="25"/>
      <c r="AJ649" s="25"/>
      <c r="AK649" s="26"/>
      <c r="AL649" s="27"/>
      <c r="AM649" s="27"/>
      <c r="AN649" s="27"/>
      <c r="BE649" s="24"/>
      <c r="BF649" s="30"/>
      <c r="BG649" s="31"/>
      <c r="BI649" s="32"/>
    </row>
    <row r="650" spans="2:61" ht="18" customHeight="1" x14ac:dyDescent="0.25">
      <c r="B650" s="17"/>
      <c r="C650" s="17"/>
      <c r="D650" s="18"/>
      <c r="E650" s="18"/>
      <c r="F650" s="18"/>
      <c r="G650" s="18"/>
      <c r="H650" s="19"/>
      <c r="I650" s="20"/>
      <c r="J650" s="20"/>
      <c r="K650" s="20"/>
      <c r="L650" s="20"/>
      <c r="M650" s="20"/>
      <c r="N650" s="20"/>
      <c r="O650" s="20"/>
      <c r="P650" s="21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1"/>
      <c r="AB650" s="22"/>
      <c r="AC650" s="22"/>
      <c r="AD650" s="23"/>
      <c r="AE650" s="23"/>
      <c r="AG650" s="25"/>
      <c r="AH650" s="25"/>
      <c r="AI650" s="25"/>
      <c r="AJ650" s="25"/>
      <c r="AK650" s="26"/>
      <c r="AL650" s="27"/>
      <c r="AM650" s="27"/>
      <c r="AN650" s="27"/>
      <c r="BE650" s="24"/>
      <c r="BF650" s="30"/>
      <c r="BG650" s="31"/>
      <c r="BI650" s="32"/>
    </row>
    <row r="651" spans="2:61" ht="18" customHeight="1" x14ac:dyDescent="0.25">
      <c r="B651" s="17"/>
      <c r="C651" s="17"/>
      <c r="D651" s="18"/>
      <c r="E651" s="18"/>
      <c r="F651" s="18"/>
      <c r="G651" s="18"/>
      <c r="H651" s="19"/>
      <c r="I651" s="20"/>
      <c r="J651" s="20"/>
      <c r="K651" s="20"/>
      <c r="L651" s="20"/>
      <c r="M651" s="20"/>
      <c r="N651" s="20"/>
      <c r="O651" s="20"/>
      <c r="P651" s="21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1"/>
      <c r="AB651" s="22"/>
      <c r="AC651" s="22"/>
      <c r="AD651" s="23"/>
      <c r="AE651" s="23"/>
      <c r="AG651" s="25"/>
      <c r="AH651" s="25"/>
      <c r="AI651" s="25"/>
      <c r="AJ651" s="25"/>
      <c r="AK651" s="26"/>
      <c r="AL651" s="27"/>
      <c r="AM651" s="27"/>
      <c r="AN651" s="27"/>
      <c r="BE651" s="24"/>
      <c r="BF651" s="30"/>
      <c r="BG651" s="31"/>
      <c r="BI651" s="32"/>
    </row>
    <row r="652" spans="2:61" ht="18" customHeight="1" x14ac:dyDescent="0.25">
      <c r="B652" s="17"/>
      <c r="C652" s="17"/>
      <c r="D652" s="18"/>
      <c r="E652" s="18"/>
      <c r="F652" s="18"/>
      <c r="G652" s="18"/>
      <c r="H652" s="19"/>
      <c r="I652" s="20"/>
      <c r="J652" s="20"/>
      <c r="K652" s="20"/>
      <c r="L652" s="20"/>
      <c r="M652" s="20"/>
      <c r="N652" s="20"/>
      <c r="O652" s="20"/>
      <c r="P652" s="21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1"/>
      <c r="AB652" s="22"/>
      <c r="AC652" s="22"/>
      <c r="AD652" s="23"/>
      <c r="AE652" s="23"/>
      <c r="AG652" s="25"/>
      <c r="AH652" s="25"/>
      <c r="AI652" s="25"/>
      <c r="AJ652" s="25"/>
      <c r="AK652" s="26"/>
      <c r="AL652" s="27"/>
      <c r="AM652" s="27"/>
      <c r="AN652" s="27"/>
      <c r="BE652" s="24"/>
      <c r="BF652" s="30"/>
      <c r="BG652" s="31"/>
      <c r="BI652" s="32"/>
    </row>
    <row r="653" spans="2:61" ht="18" customHeight="1" x14ac:dyDescent="0.25">
      <c r="B653" s="17"/>
      <c r="C653" s="17"/>
      <c r="D653" s="18"/>
      <c r="E653" s="18"/>
      <c r="F653" s="18"/>
      <c r="G653" s="18"/>
      <c r="H653" s="19"/>
      <c r="I653" s="20"/>
      <c r="J653" s="20"/>
      <c r="K653" s="20"/>
      <c r="L653" s="20"/>
      <c r="M653" s="20"/>
      <c r="N653" s="20"/>
      <c r="O653" s="20"/>
      <c r="P653" s="21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1"/>
      <c r="AB653" s="22"/>
      <c r="AC653" s="22"/>
      <c r="AD653" s="23"/>
      <c r="AE653" s="23"/>
      <c r="AG653" s="25"/>
      <c r="AH653" s="25"/>
      <c r="AI653" s="25"/>
      <c r="AJ653" s="25"/>
      <c r="AK653" s="26"/>
      <c r="AL653" s="27"/>
      <c r="AM653" s="27"/>
      <c r="AN653" s="27"/>
      <c r="BE653" s="24"/>
      <c r="BF653" s="30"/>
      <c r="BG653" s="31"/>
      <c r="BI653" s="32"/>
    </row>
    <row r="654" spans="2:61" ht="18" customHeight="1" x14ac:dyDescent="0.25">
      <c r="B654" s="17"/>
      <c r="C654" s="17"/>
      <c r="D654" s="18"/>
      <c r="E654" s="18"/>
      <c r="F654" s="18"/>
      <c r="G654" s="18"/>
      <c r="H654" s="19"/>
      <c r="I654" s="20"/>
      <c r="J654" s="20"/>
      <c r="K654" s="20"/>
      <c r="L654" s="20"/>
      <c r="M654" s="20"/>
      <c r="N654" s="20"/>
      <c r="O654" s="20"/>
      <c r="P654" s="21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1"/>
      <c r="AB654" s="22"/>
      <c r="AC654" s="22"/>
      <c r="AD654" s="23"/>
      <c r="AE654" s="23"/>
      <c r="AG654" s="25"/>
      <c r="AH654" s="25"/>
      <c r="AI654" s="25"/>
      <c r="AJ654" s="25"/>
      <c r="AK654" s="26"/>
      <c r="AL654" s="27"/>
      <c r="AM654" s="27"/>
      <c r="AN654" s="27"/>
      <c r="BE654" s="24"/>
      <c r="BF654" s="30"/>
      <c r="BG654" s="31"/>
      <c r="BI654" s="32"/>
    </row>
    <row r="655" spans="2:61" ht="18" customHeight="1" x14ac:dyDescent="0.25">
      <c r="B655" s="17"/>
      <c r="C655" s="17"/>
      <c r="D655" s="18"/>
      <c r="E655" s="18"/>
      <c r="F655" s="18"/>
      <c r="G655" s="18"/>
      <c r="H655" s="19"/>
      <c r="I655" s="20"/>
      <c r="J655" s="20"/>
      <c r="K655" s="20"/>
      <c r="L655" s="20"/>
      <c r="M655" s="20"/>
      <c r="N655" s="20"/>
      <c r="O655" s="20"/>
      <c r="P655" s="21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1"/>
      <c r="AB655" s="22"/>
      <c r="AC655" s="22"/>
      <c r="AD655" s="23"/>
      <c r="AE655" s="23"/>
      <c r="AG655" s="25"/>
      <c r="AH655" s="25"/>
      <c r="AI655" s="25"/>
      <c r="AJ655" s="25"/>
      <c r="AK655" s="26"/>
      <c r="AL655" s="27"/>
      <c r="AM655" s="27"/>
      <c r="AN655" s="27"/>
      <c r="BE655" s="24"/>
      <c r="BF655" s="30"/>
      <c r="BG655" s="31"/>
      <c r="BI655" s="32"/>
    </row>
    <row r="656" spans="2:61" ht="18" customHeight="1" x14ac:dyDescent="0.25">
      <c r="B656" s="17"/>
      <c r="C656" s="17"/>
      <c r="D656" s="18"/>
      <c r="E656" s="18"/>
      <c r="F656" s="18"/>
      <c r="G656" s="18"/>
      <c r="H656" s="19"/>
      <c r="I656" s="20"/>
      <c r="J656" s="20"/>
      <c r="K656" s="20"/>
      <c r="L656" s="20"/>
      <c r="M656" s="20"/>
      <c r="N656" s="20"/>
      <c r="O656" s="20"/>
      <c r="P656" s="21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1"/>
      <c r="AB656" s="22"/>
      <c r="AC656" s="22"/>
      <c r="AD656" s="23"/>
      <c r="AE656" s="23"/>
      <c r="AG656" s="25"/>
      <c r="AH656" s="25"/>
      <c r="AI656" s="25"/>
      <c r="AJ656" s="25"/>
      <c r="AK656" s="26"/>
      <c r="AL656" s="27"/>
      <c r="AM656" s="27"/>
      <c r="AN656" s="27"/>
      <c r="BE656" s="24"/>
      <c r="BF656" s="30"/>
      <c r="BG656" s="31"/>
      <c r="BI656" s="32"/>
    </row>
    <row r="657" spans="2:61" ht="18" customHeight="1" x14ac:dyDescent="0.25">
      <c r="B657" s="17"/>
      <c r="C657" s="17"/>
      <c r="D657" s="18"/>
      <c r="E657" s="18"/>
      <c r="F657" s="18"/>
      <c r="G657" s="18"/>
      <c r="H657" s="19"/>
      <c r="I657" s="20"/>
      <c r="J657" s="20"/>
      <c r="K657" s="20"/>
      <c r="L657" s="20"/>
      <c r="M657" s="20"/>
      <c r="N657" s="20"/>
      <c r="O657" s="20"/>
      <c r="P657" s="21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1"/>
      <c r="AB657" s="22"/>
      <c r="AC657" s="22"/>
      <c r="AD657" s="23"/>
      <c r="AE657" s="23"/>
      <c r="AG657" s="25"/>
      <c r="AH657" s="25"/>
      <c r="AI657" s="25"/>
      <c r="AJ657" s="25"/>
      <c r="AK657" s="26"/>
      <c r="AL657" s="27"/>
      <c r="AM657" s="27"/>
      <c r="AN657" s="27"/>
      <c r="BE657" s="24"/>
      <c r="BF657" s="30"/>
      <c r="BG657" s="31"/>
      <c r="BI657" s="32"/>
    </row>
    <row r="658" spans="2:61" ht="18" customHeight="1" x14ac:dyDescent="0.25">
      <c r="B658" s="17"/>
      <c r="C658" s="17"/>
      <c r="D658" s="18"/>
      <c r="E658" s="18"/>
      <c r="F658" s="18"/>
      <c r="G658" s="18"/>
      <c r="H658" s="19"/>
      <c r="I658" s="20"/>
      <c r="J658" s="20"/>
      <c r="K658" s="20"/>
      <c r="L658" s="20"/>
      <c r="M658" s="20"/>
      <c r="N658" s="20"/>
      <c r="O658" s="20"/>
      <c r="P658" s="21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1"/>
      <c r="AB658" s="22"/>
      <c r="AC658" s="22"/>
      <c r="AD658" s="23"/>
      <c r="AE658" s="23"/>
      <c r="AG658" s="25"/>
      <c r="AH658" s="25"/>
      <c r="AI658" s="25"/>
      <c r="AJ658" s="25"/>
      <c r="AK658" s="26"/>
      <c r="AL658" s="27"/>
      <c r="AM658" s="27"/>
      <c r="AN658" s="27"/>
      <c r="BE658" s="24"/>
      <c r="BF658" s="30"/>
      <c r="BG658" s="31"/>
      <c r="BI658" s="32"/>
    </row>
    <row r="659" spans="2:61" ht="18" customHeight="1" x14ac:dyDescent="0.25">
      <c r="B659" s="17"/>
      <c r="C659" s="17"/>
      <c r="D659" s="18"/>
      <c r="E659" s="18"/>
      <c r="F659" s="18"/>
      <c r="G659" s="18"/>
      <c r="H659" s="19"/>
      <c r="I659" s="20"/>
      <c r="J659" s="20"/>
      <c r="K659" s="20"/>
      <c r="L659" s="20"/>
      <c r="M659" s="20"/>
      <c r="N659" s="20"/>
      <c r="O659" s="20"/>
      <c r="P659" s="21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1"/>
      <c r="AB659" s="22"/>
      <c r="AC659" s="22"/>
      <c r="AD659" s="23"/>
      <c r="AE659" s="23"/>
      <c r="AG659" s="25"/>
      <c r="AH659" s="25"/>
      <c r="AI659" s="25"/>
      <c r="AJ659" s="25"/>
      <c r="AK659" s="26"/>
      <c r="AL659" s="27"/>
      <c r="AM659" s="27"/>
      <c r="AN659" s="27"/>
      <c r="BE659" s="24"/>
      <c r="BF659" s="30"/>
      <c r="BG659" s="31"/>
      <c r="BI659" s="32"/>
    </row>
    <row r="660" spans="2:61" ht="18" customHeight="1" x14ac:dyDescent="0.25">
      <c r="B660" s="17"/>
      <c r="C660" s="17"/>
      <c r="D660" s="18"/>
      <c r="E660" s="18"/>
      <c r="F660" s="18"/>
      <c r="G660" s="18"/>
      <c r="H660" s="19"/>
      <c r="I660" s="20"/>
      <c r="J660" s="20"/>
      <c r="K660" s="20"/>
      <c r="L660" s="20"/>
      <c r="M660" s="20"/>
      <c r="N660" s="20"/>
      <c r="O660" s="20"/>
      <c r="P660" s="21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1"/>
      <c r="AB660" s="22"/>
      <c r="AC660" s="22"/>
      <c r="AD660" s="23"/>
      <c r="AE660" s="23"/>
      <c r="AG660" s="25"/>
      <c r="AH660" s="25"/>
      <c r="AI660" s="25"/>
      <c r="AJ660" s="25"/>
      <c r="AK660" s="26"/>
      <c r="AL660" s="27"/>
      <c r="AM660" s="27"/>
      <c r="AN660" s="27"/>
      <c r="BE660" s="24"/>
      <c r="BF660" s="30"/>
      <c r="BG660" s="31"/>
      <c r="BI660" s="32"/>
    </row>
    <row r="661" spans="2:61" ht="18" customHeight="1" x14ac:dyDescent="0.25">
      <c r="B661" s="17"/>
      <c r="C661" s="17"/>
      <c r="D661" s="18"/>
      <c r="E661" s="18"/>
      <c r="F661" s="18"/>
      <c r="G661" s="18"/>
      <c r="H661" s="19"/>
      <c r="I661" s="20"/>
      <c r="J661" s="20"/>
      <c r="K661" s="20"/>
      <c r="L661" s="20"/>
      <c r="M661" s="20"/>
      <c r="N661" s="20"/>
      <c r="O661" s="20"/>
      <c r="P661" s="21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1"/>
      <c r="AB661" s="22"/>
      <c r="AC661" s="22"/>
      <c r="AD661" s="23"/>
      <c r="AE661" s="23"/>
      <c r="AG661" s="25"/>
      <c r="AH661" s="25"/>
      <c r="AI661" s="25"/>
      <c r="AJ661" s="25"/>
      <c r="AK661" s="26"/>
      <c r="AL661" s="27"/>
      <c r="AM661" s="27"/>
      <c r="AN661" s="27"/>
      <c r="BE661" s="24"/>
      <c r="BF661" s="30"/>
      <c r="BG661" s="31"/>
      <c r="BI661" s="32"/>
    </row>
    <row r="662" spans="2:61" ht="18" customHeight="1" x14ac:dyDescent="0.25">
      <c r="B662" s="17"/>
      <c r="C662" s="17"/>
      <c r="D662" s="18"/>
      <c r="E662" s="18"/>
      <c r="F662" s="18"/>
      <c r="G662" s="18"/>
      <c r="H662" s="19"/>
      <c r="I662" s="20"/>
      <c r="J662" s="20"/>
      <c r="K662" s="20"/>
      <c r="L662" s="20"/>
      <c r="M662" s="20"/>
      <c r="N662" s="20"/>
      <c r="O662" s="20"/>
      <c r="P662" s="21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1"/>
      <c r="AB662" s="22"/>
      <c r="AC662" s="22"/>
      <c r="AD662" s="23"/>
      <c r="AE662" s="23"/>
      <c r="AG662" s="25"/>
      <c r="AH662" s="25"/>
      <c r="AI662" s="25"/>
      <c r="AJ662" s="25"/>
      <c r="AK662" s="26"/>
      <c r="AL662" s="27"/>
      <c r="AM662" s="27"/>
      <c r="AN662" s="27"/>
      <c r="BE662" s="24"/>
      <c r="BF662" s="30"/>
      <c r="BG662" s="31"/>
      <c r="BI662" s="32"/>
    </row>
    <row r="663" spans="2:61" ht="18" customHeight="1" x14ac:dyDescent="0.25">
      <c r="B663" s="17"/>
      <c r="C663" s="17"/>
      <c r="D663" s="18"/>
      <c r="E663" s="18"/>
      <c r="F663" s="18"/>
      <c r="G663" s="18"/>
      <c r="H663" s="19"/>
      <c r="I663" s="20"/>
      <c r="J663" s="20"/>
      <c r="K663" s="20"/>
      <c r="L663" s="20"/>
      <c r="M663" s="20"/>
      <c r="N663" s="20"/>
      <c r="O663" s="20"/>
      <c r="P663" s="21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1"/>
      <c r="AB663" s="22"/>
      <c r="AC663" s="22"/>
      <c r="AD663" s="23"/>
      <c r="AE663" s="23"/>
      <c r="AG663" s="25"/>
      <c r="AH663" s="25"/>
      <c r="AI663" s="25"/>
      <c r="AJ663" s="25"/>
      <c r="AK663" s="26"/>
      <c r="AL663" s="27"/>
      <c r="AM663" s="27"/>
      <c r="AN663" s="27"/>
      <c r="BE663" s="24"/>
      <c r="BF663" s="30"/>
      <c r="BG663" s="31"/>
    </row>
    <row r="664" spans="2:61" ht="18" customHeight="1" x14ac:dyDescent="0.25">
      <c r="D664" s="18"/>
      <c r="E664" s="18"/>
      <c r="F664" s="18"/>
      <c r="G664" s="18"/>
      <c r="H664" s="19"/>
      <c r="I664" s="20"/>
      <c r="J664" s="20"/>
      <c r="K664" s="20"/>
      <c r="L664" s="20"/>
      <c r="M664" s="20"/>
      <c r="N664" s="20"/>
      <c r="O664" s="20"/>
      <c r="P664" s="21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1"/>
      <c r="AB664" s="22"/>
      <c r="AC664" s="22"/>
      <c r="AD664" s="23"/>
      <c r="AE664" s="23"/>
      <c r="AG664" s="25"/>
      <c r="AH664" s="25"/>
      <c r="AI664" s="25"/>
      <c r="AJ664" s="25"/>
      <c r="AK664" s="26"/>
      <c r="AL664" s="27"/>
      <c r="AM664" s="27"/>
      <c r="AN664" s="27"/>
      <c r="BE664" s="24"/>
      <c r="BF664" s="30"/>
      <c r="BG664" s="31"/>
    </row>
    <row r="665" spans="2:61" ht="18" customHeight="1" x14ac:dyDescent="0.25">
      <c r="B665" s="17"/>
      <c r="C665" s="17"/>
      <c r="D665" s="18"/>
      <c r="E665" s="18"/>
      <c r="F665" s="18"/>
      <c r="G665" s="18"/>
      <c r="H665" s="19"/>
      <c r="I665" s="20"/>
      <c r="J665" s="20"/>
      <c r="K665" s="20"/>
      <c r="L665" s="20"/>
      <c r="M665" s="20"/>
      <c r="N665" s="20"/>
      <c r="O665" s="20"/>
      <c r="P665" s="21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1"/>
      <c r="AB665" s="22"/>
      <c r="AC665" s="22"/>
      <c r="AD665" s="23"/>
      <c r="AE665" s="23"/>
      <c r="AG665" s="25"/>
      <c r="AH665" s="25"/>
      <c r="AI665" s="25"/>
      <c r="AJ665" s="25"/>
      <c r="AK665" s="26"/>
      <c r="AL665" s="27"/>
      <c r="AM665" s="27"/>
      <c r="AN665" s="27"/>
      <c r="BE665" s="24"/>
      <c r="BF665" s="30"/>
      <c r="BG665" s="31"/>
    </row>
    <row r="666" spans="2:61" ht="18" customHeight="1" x14ac:dyDescent="0.25">
      <c r="B666" s="17"/>
      <c r="C666" s="17"/>
      <c r="D666" s="18"/>
      <c r="E666" s="18"/>
      <c r="F666" s="18"/>
      <c r="G666" s="18"/>
      <c r="H666" s="19"/>
      <c r="I666" s="20"/>
      <c r="J666" s="20"/>
      <c r="K666" s="20"/>
      <c r="L666" s="20"/>
      <c r="M666" s="20"/>
      <c r="N666" s="20"/>
      <c r="O666" s="20"/>
      <c r="P666" s="21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1"/>
      <c r="AB666" s="22"/>
      <c r="AC666" s="22"/>
      <c r="AD666" s="23"/>
      <c r="AE666" s="23"/>
      <c r="AG666" s="25"/>
      <c r="AH666" s="25"/>
      <c r="AI666" s="25"/>
      <c r="AJ666" s="25"/>
      <c r="AK666" s="26"/>
      <c r="AL666" s="27"/>
      <c r="AM666" s="27"/>
      <c r="AN666" s="27"/>
      <c r="BE666" s="24"/>
      <c r="BF666" s="30"/>
      <c r="BG666" s="31"/>
    </row>
    <row r="667" spans="2:61" ht="18" customHeight="1" x14ac:dyDescent="0.25">
      <c r="B667" s="17"/>
      <c r="C667" s="17"/>
      <c r="D667" s="18"/>
      <c r="E667" s="18"/>
      <c r="F667" s="18"/>
      <c r="G667" s="18"/>
      <c r="H667" s="19"/>
      <c r="I667" s="20"/>
      <c r="J667" s="20"/>
      <c r="K667" s="20"/>
      <c r="L667" s="20"/>
      <c r="M667" s="20"/>
      <c r="N667" s="20"/>
      <c r="O667" s="20"/>
      <c r="P667" s="21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1"/>
      <c r="AB667" s="22"/>
      <c r="AC667" s="22"/>
      <c r="AD667" s="23"/>
      <c r="AE667" s="23"/>
      <c r="AG667" s="25"/>
      <c r="AH667" s="25"/>
      <c r="AI667" s="25"/>
      <c r="AJ667" s="25"/>
      <c r="AK667" s="26"/>
      <c r="AL667" s="27"/>
      <c r="AM667" s="27"/>
      <c r="AN667" s="27"/>
      <c r="BE667" s="24"/>
      <c r="BF667" s="30"/>
      <c r="BG667" s="31"/>
    </row>
    <row r="668" spans="2:61" ht="18" customHeight="1" x14ac:dyDescent="0.25">
      <c r="B668" s="17"/>
      <c r="C668" s="17"/>
      <c r="D668" s="18"/>
      <c r="E668" s="18"/>
      <c r="F668" s="18"/>
      <c r="G668" s="18"/>
      <c r="H668" s="19"/>
      <c r="I668" s="20"/>
      <c r="J668" s="20"/>
      <c r="K668" s="20"/>
      <c r="L668" s="20"/>
      <c r="M668" s="20"/>
      <c r="N668" s="20"/>
      <c r="O668" s="20"/>
      <c r="P668" s="21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1"/>
      <c r="AB668" s="22"/>
      <c r="AC668" s="22"/>
      <c r="AD668" s="23"/>
      <c r="AE668" s="23"/>
      <c r="AG668" s="25"/>
      <c r="AH668" s="25"/>
      <c r="AI668" s="25"/>
      <c r="AJ668" s="25"/>
      <c r="AK668" s="26"/>
      <c r="AL668" s="27"/>
      <c r="AM668" s="27"/>
      <c r="AN668" s="27"/>
      <c r="BE668" s="24"/>
      <c r="BF668" s="30"/>
      <c r="BG668" s="31"/>
    </row>
    <row r="669" spans="2:61" ht="18" customHeight="1" x14ac:dyDescent="0.25">
      <c r="D669" s="18"/>
      <c r="E669" s="18"/>
      <c r="F669" s="18"/>
      <c r="G669" s="18"/>
      <c r="H669" s="19"/>
      <c r="I669" s="20"/>
      <c r="J669" s="20"/>
      <c r="K669" s="20"/>
      <c r="L669" s="20"/>
      <c r="M669" s="20"/>
      <c r="N669" s="20"/>
      <c r="O669" s="20"/>
      <c r="P669" s="21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1"/>
      <c r="AB669" s="22"/>
      <c r="AC669" s="22"/>
      <c r="AD669" s="23"/>
      <c r="AE669" s="23"/>
      <c r="AG669" s="25"/>
      <c r="AH669" s="25"/>
      <c r="AI669" s="25"/>
      <c r="AJ669" s="25"/>
      <c r="AK669" s="26"/>
      <c r="AL669" s="27"/>
      <c r="AM669" s="27"/>
      <c r="AN669" s="27"/>
      <c r="BE669" s="24"/>
      <c r="BF669" s="30"/>
      <c r="BG669" s="31"/>
    </row>
    <row r="670" spans="2:61" ht="18" customHeight="1" x14ac:dyDescent="0.25">
      <c r="B670" s="17"/>
      <c r="C670" s="17"/>
      <c r="D670" s="18"/>
      <c r="E670" s="18"/>
      <c r="F670" s="18"/>
      <c r="G670" s="18"/>
      <c r="H670" s="19"/>
      <c r="I670" s="20"/>
      <c r="J670" s="20"/>
      <c r="K670" s="20"/>
      <c r="L670" s="20"/>
      <c r="M670" s="20"/>
      <c r="N670" s="20"/>
      <c r="O670" s="20"/>
      <c r="P670" s="21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1"/>
      <c r="AB670" s="22"/>
      <c r="AC670" s="22"/>
      <c r="AD670" s="23"/>
      <c r="AE670" s="23"/>
      <c r="AG670" s="25"/>
      <c r="AH670" s="25"/>
      <c r="AI670" s="25"/>
      <c r="AJ670" s="25"/>
      <c r="AK670" s="26"/>
      <c r="AL670" s="27"/>
      <c r="AM670" s="27"/>
      <c r="AN670" s="27"/>
      <c r="BE670" s="24"/>
      <c r="BF670" s="30"/>
      <c r="BG670" s="31"/>
    </row>
    <row r="671" spans="2:61" ht="18" customHeight="1" x14ac:dyDescent="0.25">
      <c r="B671" s="17"/>
      <c r="C671" s="17"/>
      <c r="D671" s="18"/>
      <c r="E671" s="18"/>
      <c r="F671" s="18"/>
      <c r="G671" s="18"/>
      <c r="H671" s="19"/>
      <c r="I671" s="20"/>
      <c r="J671" s="20"/>
      <c r="K671" s="20"/>
      <c r="L671" s="20"/>
      <c r="M671" s="20"/>
      <c r="N671" s="20"/>
      <c r="O671" s="20"/>
      <c r="P671" s="21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1"/>
      <c r="AB671" s="22"/>
      <c r="AC671" s="22"/>
      <c r="AD671" s="23"/>
      <c r="AE671" s="23"/>
      <c r="AG671" s="25"/>
      <c r="AH671" s="25"/>
      <c r="AI671" s="25"/>
      <c r="AJ671" s="25"/>
      <c r="AK671" s="26"/>
      <c r="AL671" s="27"/>
      <c r="AM671" s="27"/>
      <c r="AN671" s="27"/>
      <c r="BE671" s="24"/>
      <c r="BF671" s="30"/>
      <c r="BG671" s="31"/>
    </row>
    <row r="672" spans="2:61" ht="18" customHeight="1" x14ac:dyDescent="0.25">
      <c r="B672" s="17"/>
      <c r="C672" s="17"/>
      <c r="D672" s="18"/>
      <c r="E672" s="18"/>
      <c r="F672" s="18"/>
      <c r="G672" s="18"/>
      <c r="H672" s="19"/>
      <c r="I672" s="20"/>
      <c r="J672" s="20"/>
      <c r="K672" s="20"/>
      <c r="L672" s="20"/>
      <c r="M672" s="20"/>
      <c r="N672" s="20"/>
      <c r="O672" s="20"/>
      <c r="P672" s="21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1"/>
      <c r="AB672" s="22"/>
      <c r="AC672" s="22"/>
      <c r="AD672" s="23"/>
      <c r="AE672" s="23"/>
      <c r="AG672" s="25"/>
      <c r="AH672" s="25"/>
      <c r="AI672" s="25"/>
      <c r="AJ672" s="25"/>
      <c r="AK672" s="26"/>
      <c r="AL672" s="27"/>
      <c r="AM672" s="27"/>
      <c r="AN672" s="27"/>
      <c r="BE672" s="24"/>
      <c r="BF672" s="30"/>
      <c r="BG672" s="31"/>
    </row>
    <row r="673" spans="2:59" ht="18" customHeight="1" x14ac:dyDescent="0.25">
      <c r="B673" s="17"/>
      <c r="C673" s="17"/>
      <c r="D673" s="18"/>
      <c r="E673" s="18"/>
      <c r="F673" s="18"/>
      <c r="G673" s="18"/>
      <c r="H673" s="19"/>
      <c r="I673" s="20"/>
      <c r="J673" s="20"/>
      <c r="K673" s="20"/>
      <c r="L673" s="20"/>
      <c r="M673" s="20"/>
      <c r="N673" s="20"/>
      <c r="O673" s="20"/>
      <c r="P673" s="21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1"/>
      <c r="AB673" s="22"/>
      <c r="AC673" s="22"/>
      <c r="AD673" s="23"/>
      <c r="AE673" s="23"/>
      <c r="AG673" s="25"/>
      <c r="AH673" s="25"/>
      <c r="AI673" s="25"/>
      <c r="AJ673" s="25"/>
      <c r="AK673" s="26"/>
      <c r="AL673" s="27"/>
      <c r="AM673" s="27"/>
      <c r="AN673" s="27"/>
      <c r="BE673" s="24"/>
      <c r="BF673" s="30"/>
      <c r="BG673" s="31"/>
    </row>
    <row r="674" spans="2:59" ht="18" customHeight="1" x14ac:dyDescent="0.25">
      <c r="B674" s="17"/>
      <c r="C674" s="17"/>
      <c r="D674" s="18"/>
      <c r="E674" s="18"/>
      <c r="F674" s="18"/>
      <c r="G674" s="18"/>
      <c r="H674" s="19"/>
      <c r="I674" s="20"/>
      <c r="J674" s="20"/>
      <c r="K674" s="20"/>
      <c r="L674" s="20"/>
      <c r="M674" s="20"/>
      <c r="N674" s="20"/>
      <c r="O674" s="20"/>
      <c r="P674" s="21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1"/>
      <c r="AB674" s="22"/>
      <c r="AC674" s="22"/>
      <c r="AD674" s="23"/>
      <c r="AE674" s="23"/>
      <c r="AG674" s="25"/>
      <c r="AH674" s="25"/>
      <c r="AI674" s="25"/>
      <c r="AJ674" s="25"/>
      <c r="AK674" s="26"/>
      <c r="AL674" s="27"/>
      <c r="AM674" s="27"/>
      <c r="AN674" s="27"/>
      <c r="BE674" s="24"/>
      <c r="BF674" s="30"/>
      <c r="BG674" s="31"/>
    </row>
    <row r="675" spans="2:59" ht="18" customHeight="1" x14ac:dyDescent="0.25">
      <c r="B675" s="17"/>
      <c r="C675" s="17"/>
      <c r="D675" s="18"/>
      <c r="E675" s="18"/>
      <c r="F675" s="18"/>
      <c r="G675" s="18"/>
      <c r="H675" s="19"/>
      <c r="I675" s="20"/>
      <c r="J675" s="20"/>
      <c r="K675" s="20"/>
      <c r="L675" s="20"/>
      <c r="M675" s="20"/>
      <c r="N675" s="20"/>
      <c r="O675" s="20"/>
      <c r="P675" s="21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1"/>
      <c r="AB675" s="22"/>
      <c r="AC675" s="22"/>
      <c r="AD675" s="23"/>
      <c r="AE675" s="23"/>
      <c r="AG675" s="25"/>
      <c r="AH675" s="25"/>
      <c r="AI675" s="25"/>
      <c r="AJ675" s="25"/>
      <c r="AK675" s="26"/>
      <c r="AL675" s="27"/>
      <c r="AM675" s="27"/>
      <c r="AN675" s="27"/>
      <c r="BE675" s="24"/>
      <c r="BF675" s="30"/>
      <c r="BG675" s="31"/>
    </row>
    <row r="676" spans="2:59" ht="18" customHeight="1" x14ac:dyDescent="0.25">
      <c r="B676" s="17"/>
      <c r="C676" s="17"/>
      <c r="D676" s="18"/>
      <c r="E676" s="18"/>
      <c r="F676" s="18"/>
      <c r="G676" s="18"/>
      <c r="H676" s="19"/>
      <c r="I676" s="20"/>
      <c r="J676" s="20"/>
      <c r="K676" s="20"/>
      <c r="L676" s="20"/>
      <c r="M676" s="20"/>
      <c r="N676" s="20"/>
      <c r="O676" s="20"/>
      <c r="P676" s="21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1"/>
      <c r="AB676" s="22"/>
      <c r="AC676" s="22"/>
      <c r="AD676" s="23"/>
      <c r="AE676" s="23"/>
      <c r="AG676" s="25"/>
      <c r="AH676" s="25"/>
      <c r="AI676" s="25"/>
      <c r="AJ676" s="25"/>
      <c r="AK676" s="26"/>
      <c r="AL676" s="27"/>
      <c r="AM676" s="27"/>
      <c r="AN676" s="27"/>
      <c r="BE676" s="24"/>
      <c r="BF676" s="30"/>
      <c r="BG676" s="31"/>
    </row>
    <row r="677" spans="2:59" ht="18" customHeight="1" x14ac:dyDescent="0.25">
      <c r="B677" s="17"/>
      <c r="C677" s="17"/>
      <c r="D677" s="18"/>
      <c r="E677" s="18"/>
      <c r="F677" s="18"/>
      <c r="G677" s="18"/>
      <c r="H677" s="19"/>
      <c r="I677" s="20"/>
      <c r="J677" s="20"/>
      <c r="K677" s="20"/>
      <c r="L677" s="20"/>
      <c r="M677" s="20"/>
      <c r="N677" s="20"/>
      <c r="O677" s="20"/>
      <c r="P677" s="21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1"/>
      <c r="AB677" s="22"/>
      <c r="AC677" s="22"/>
      <c r="AD677" s="23"/>
      <c r="AE677" s="23"/>
      <c r="AG677" s="25"/>
      <c r="AH677" s="25"/>
      <c r="AI677" s="25"/>
      <c r="AJ677" s="25"/>
      <c r="AK677" s="26"/>
      <c r="AL677" s="27"/>
      <c r="AM677" s="27"/>
      <c r="AN677" s="27"/>
      <c r="BE677" s="24"/>
      <c r="BF677" s="30"/>
      <c r="BG677" s="31"/>
    </row>
    <row r="678" spans="2:59" ht="18" customHeight="1" x14ac:dyDescent="0.25">
      <c r="B678" s="17"/>
      <c r="C678" s="17"/>
      <c r="D678" s="18"/>
      <c r="E678" s="18"/>
      <c r="F678" s="18"/>
      <c r="G678" s="18"/>
      <c r="H678" s="19"/>
      <c r="I678" s="20"/>
      <c r="J678" s="20"/>
      <c r="K678" s="20"/>
      <c r="L678" s="20"/>
      <c r="M678" s="20"/>
      <c r="N678" s="20"/>
      <c r="O678" s="20"/>
      <c r="P678" s="21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1"/>
      <c r="AB678" s="22"/>
      <c r="AC678" s="22"/>
      <c r="AD678" s="23"/>
      <c r="AE678" s="23"/>
      <c r="AG678" s="25"/>
      <c r="AH678" s="25"/>
      <c r="AI678" s="25"/>
      <c r="AJ678" s="25"/>
      <c r="AK678" s="26"/>
      <c r="AL678" s="27"/>
      <c r="AM678" s="27"/>
      <c r="AN678" s="27"/>
      <c r="BE678" s="24"/>
      <c r="BF678" s="30"/>
      <c r="BG678" s="31"/>
    </row>
    <row r="679" spans="2:59" ht="18" customHeight="1" x14ac:dyDescent="0.25">
      <c r="B679" s="17"/>
      <c r="C679" s="17"/>
      <c r="D679" s="18"/>
      <c r="E679" s="18"/>
      <c r="F679" s="18"/>
      <c r="G679" s="18"/>
      <c r="H679" s="19"/>
      <c r="I679" s="20"/>
      <c r="J679" s="20"/>
      <c r="K679" s="20"/>
      <c r="L679" s="20"/>
      <c r="M679" s="20"/>
      <c r="N679" s="20"/>
      <c r="O679" s="20"/>
      <c r="P679" s="21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1"/>
      <c r="AB679" s="22"/>
      <c r="AC679" s="22"/>
      <c r="AD679" s="23"/>
      <c r="AE679" s="23"/>
      <c r="AG679" s="25"/>
      <c r="AH679" s="25"/>
      <c r="AI679" s="25"/>
      <c r="AJ679" s="25"/>
      <c r="AK679" s="26"/>
      <c r="AL679" s="27"/>
      <c r="AM679" s="27"/>
      <c r="AN679" s="27"/>
      <c r="BE679" s="24"/>
      <c r="BF679" s="30"/>
      <c r="BG679" s="31"/>
    </row>
    <row r="680" spans="2:59" ht="18" customHeight="1" x14ac:dyDescent="0.25">
      <c r="B680" s="17"/>
      <c r="C680" s="17"/>
      <c r="D680" s="18"/>
      <c r="E680" s="18"/>
      <c r="F680" s="18"/>
      <c r="G680" s="18"/>
      <c r="H680" s="19"/>
      <c r="I680" s="20"/>
      <c r="J680" s="20"/>
      <c r="K680" s="20"/>
      <c r="L680" s="20"/>
      <c r="M680" s="20"/>
      <c r="N680" s="20"/>
      <c r="O680" s="20"/>
      <c r="P680" s="21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1"/>
      <c r="AB680" s="22"/>
      <c r="AC680" s="22"/>
      <c r="AD680" s="23"/>
      <c r="AE680" s="23"/>
      <c r="AG680" s="25"/>
      <c r="AH680" s="25"/>
      <c r="AI680" s="25"/>
      <c r="AJ680" s="25"/>
      <c r="AK680" s="26"/>
      <c r="AL680" s="27"/>
      <c r="AM680" s="27"/>
      <c r="AN680" s="27"/>
      <c r="BE680" s="24"/>
      <c r="BF680" s="30"/>
      <c r="BG680" s="31"/>
    </row>
    <row r="681" spans="2:59" ht="18" customHeight="1" x14ac:dyDescent="0.25">
      <c r="B681" s="17"/>
      <c r="C681" s="17"/>
      <c r="D681" s="18"/>
      <c r="E681" s="18"/>
      <c r="F681" s="18"/>
      <c r="G681" s="18"/>
      <c r="H681" s="19"/>
      <c r="I681" s="20"/>
      <c r="J681" s="20"/>
      <c r="K681" s="20"/>
      <c r="L681" s="20"/>
      <c r="M681" s="20"/>
      <c r="N681" s="20"/>
      <c r="O681" s="20"/>
      <c r="P681" s="21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1"/>
      <c r="AB681" s="22"/>
      <c r="AC681" s="22"/>
      <c r="AD681" s="23"/>
      <c r="AE681" s="23"/>
      <c r="AG681" s="25"/>
      <c r="AH681" s="25"/>
      <c r="AI681" s="25"/>
      <c r="AJ681" s="25"/>
      <c r="AK681" s="26"/>
      <c r="AL681" s="27"/>
      <c r="AM681" s="27"/>
      <c r="AN681" s="27"/>
      <c r="BE681" s="24"/>
      <c r="BF681" s="30"/>
      <c r="BG681" s="31"/>
    </row>
    <row r="682" spans="2:59" ht="18" customHeight="1" x14ac:dyDescent="0.25">
      <c r="B682" s="17"/>
      <c r="C682" s="17"/>
      <c r="D682" s="18"/>
      <c r="E682" s="18"/>
      <c r="F682" s="18"/>
      <c r="G682" s="18"/>
      <c r="H682" s="19"/>
      <c r="I682" s="20"/>
      <c r="J682" s="20"/>
      <c r="K682" s="20"/>
      <c r="L682" s="20"/>
      <c r="M682" s="20"/>
      <c r="N682" s="20"/>
      <c r="O682" s="20"/>
      <c r="P682" s="21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1"/>
      <c r="AB682" s="22"/>
      <c r="AC682" s="22"/>
      <c r="AD682" s="23"/>
      <c r="AE682" s="23"/>
      <c r="AG682" s="25"/>
      <c r="AH682" s="25"/>
      <c r="AI682" s="25"/>
      <c r="AJ682" s="25"/>
      <c r="AK682" s="26"/>
      <c r="AL682" s="27"/>
      <c r="AM682" s="27"/>
      <c r="AN682" s="27"/>
      <c r="BE682" s="24"/>
      <c r="BF682" s="30"/>
      <c r="BG682" s="31"/>
    </row>
    <row r="683" spans="2:59" ht="18" customHeight="1" x14ac:dyDescent="0.25">
      <c r="B683" s="17"/>
      <c r="C683" s="17"/>
      <c r="D683" s="18"/>
      <c r="E683" s="18"/>
      <c r="F683" s="18"/>
      <c r="G683" s="18"/>
      <c r="H683" s="19"/>
      <c r="I683" s="20"/>
      <c r="J683" s="20"/>
      <c r="K683" s="20"/>
      <c r="L683" s="20"/>
      <c r="M683" s="20"/>
      <c r="N683" s="20"/>
      <c r="O683" s="20"/>
      <c r="P683" s="21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1"/>
      <c r="AB683" s="22"/>
      <c r="AC683" s="22"/>
      <c r="AD683" s="23"/>
      <c r="AE683" s="23"/>
      <c r="AG683" s="25"/>
      <c r="AH683" s="25"/>
      <c r="AI683" s="25"/>
      <c r="AJ683" s="25"/>
      <c r="AK683" s="26"/>
      <c r="AL683" s="27"/>
      <c r="AM683" s="27"/>
      <c r="AN683" s="27"/>
      <c r="BE683" s="24"/>
      <c r="BF683" s="30"/>
      <c r="BG683" s="31"/>
    </row>
    <row r="684" spans="2:59" ht="18" customHeight="1" x14ac:dyDescent="0.25">
      <c r="B684" s="17"/>
      <c r="C684" s="17"/>
      <c r="D684" s="18"/>
      <c r="E684" s="18"/>
      <c r="F684" s="18"/>
      <c r="G684" s="18"/>
      <c r="H684" s="19"/>
      <c r="I684" s="20"/>
      <c r="J684" s="20"/>
      <c r="K684" s="20"/>
      <c r="L684" s="20"/>
      <c r="M684" s="20"/>
      <c r="N684" s="20"/>
      <c r="O684" s="20"/>
      <c r="P684" s="21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1"/>
      <c r="AB684" s="22"/>
      <c r="AC684" s="22"/>
      <c r="AD684" s="23"/>
      <c r="AE684" s="23"/>
      <c r="AG684" s="25"/>
      <c r="AH684" s="25"/>
      <c r="AI684" s="25"/>
      <c r="AJ684" s="25"/>
      <c r="AK684" s="26"/>
      <c r="AL684" s="27"/>
      <c r="AM684" s="27"/>
      <c r="AN684" s="27"/>
      <c r="BE684" s="24"/>
      <c r="BF684" s="30"/>
      <c r="BG684" s="31"/>
    </row>
    <row r="685" spans="2:59" ht="18" customHeight="1" x14ac:dyDescent="0.25">
      <c r="B685" s="17"/>
      <c r="C685" s="17"/>
      <c r="D685" s="18"/>
      <c r="E685" s="18"/>
      <c r="F685" s="18"/>
      <c r="G685" s="18"/>
      <c r="H685" s="19"/>
      <c r="I685" s="20"/>
      <c r="J685" s="20"/>
      <c r="K685" s="20"/>
      <c r="L685" s="20"/>
      <c r="M685" s="20"/>
      <c r="N685" s="20"/>
      <c r="O685" s="20"/>
      <c r="P685" s="21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1"/>
      <c r="AB685" s="22"/>
      <c r="AC685" s="22"/>
      <c r="AD685" s="23"/>
      <c r="AE685" s="23"/>
      <c r="AG685" s="25"/>
      <c r="AH685" s="25"/>
      <c r="AI685" s="25"/>
      <c r="AJ685" s="25"/>
      <c r="AK685" s="26"/>
      <c r="AL685" s="27"/>
      <c r="AM685" s="27"/>
      <c r="AN685" s="27"/>
      <c r="BE685" s="24"/>
      <c r="BF685" s="30"/>
      <c r="BG685" s="31"/>
    </row>
    <row r="686" spans="2:59" ht="18" customHeight="1" x14ac:dyDescent="0.25">
      <c r="B686" s="17"/>
      <c r="C686" s="17"/>
      <c r="D686" s="18"/>
      <c r="E686" s="18"/>
      <c r="F686" s="18"/>
      <c r="G686" s="18"/>
      <c r="H686" s="19"/>
      <c r="I686" s="20"/>
      <c r="J686" s="20"/>
      <c r="K686" s="20"/>
      <c r="L686" s="20"/>
      <c r="M686" s="20"/>
      <c r="N686" s="20"/>
      <c r="O686" s="20"/>
      <c r="P686" s="21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1"/>
      <c r="AB686" s="22"/>
      <c r="AC686" s="22"/>
      <c r="AD686" s="23"/>
      <c r="AE686" s="23"/>
      <c r="AG686" s="25"/>
      <c r="AH686" s="25"/>
      <c r="AI686" s="25"/>
      <c r="AJ686" s="25"/>
      <c r="AK686" s="26"/>
      <c r="AL686" s="27"/>
      <c r="AM686" s="27"/>
      <c r="AN686" s="27"/>
      <c r="BE686" s="24"/>
      <c r="BF686" s="30"/>
      <c r="BG686" s="31"/>
    </row>
    <row r="687" spans="2:59" ht="18" customHeight="1" x14ac:dyDescent="0.25">
      <c r="B687" s="17"/>
      <c r="C687" s="17"/>
      <c r="D687" s="18"/>
      <c r="E687" s="18"/>
      <c r="F687" s="18"/>
      <c r="G687" s="18"/>
      <c r="H687" s="19"/>
      <c r="I687" s="20"/>
      <c r="J687" s="20"/>
      <c r="K687" s="20"/>
      <c r="L687" s="20"/>
      <c r="M687" s="20"/>
      <c r="N687" s="20"/>
      <c r="O687" s="20"/>
      <c r="P687" s="21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1"/>
      <c r="AB687" s="22"/>
      <c r="AC687" s="22"/>
      <c r="AD687" s="23"/>
      <c r="AE687" s="23"/>
      <c r="AG687" s="25"/>
      <c r="AH687" s="25"/>
      <c r="AI687" s="25"/>
      <c r="AJ687" s="25"/>
      <c r="AK687" s="26"/>
      <c r="AL687" s="27"/>
      <c r="AM687" s="27"/>
      <c r="AN687" s="27"/>
      <c r="BE687" s="24"/>
      <c r="BF687" s="30"/>
      <c r="BG687" s="31"/>
    </row>
    <row r="688" spans="2:59" ht="18" customHeight="1" x14ac:dyDescent="0.25">
      <c r="B688" s="17"/>
      <c r="C688" s="17"/>
      <c r="D688" s="18"/>
      <c r="E688" s="18"/>
      <c r="F688" s="18"/>
      <c r="G688" s="18"/>
      <c r="H688" s="19"/>
      <c r="I688" s="20"/>
      <c r="J688" s="20"/>
      <c r="K688" s="20"/>
      <c r="L688" s="20"/>
      <c r="M688" s="20"/>
      <c r="N688" s="20"/>
      <c r="O688" s="20"/>
      <c r="P688" s="21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1"/>
      <c r="AB688" s="22"/>
      <c r="AC688" s="22"/>
      <c r="AD688" s="23"/>
      <c r="AE688" s="23"/>
      <c r="AG688" s="25"/>
      <c r="AH688" s="25"/>
      <c r="AI688" s="25"/>
      <c r="AJ688" s="25"/>
      <c r="AK688" s="26"/>
      <c r="AL688" s="27"/>
      <c r="AM688" s="27"/>
      <c r="AN688" s="27"/>
      <c r="BE688" s="24"/>
      <c r="BF688" s="30"/>
      <c r="BG688" s="31"/>
    </row>
    <row r="689" spans="2:59" ht="18" customHeight="1" x14ac:dyDescent="0.25">
      <c r="B689" s="17"/>
      <c r="C689" s="17"/>
      <c r="D689" s="18"/>
      <c r="E689" s="18"/>
      <c r="F689" s="18"/>
      <c r="G689" s="18"/>
      <c r="H689" s="19"/>
      <c r="I689" s="20"/>
      <c r="J689" s="20"/>
      <c r="K689" s="20"/>
      <c r="L689" s="20"/>
      <c r="M689" s="20"/>
      <c r="N689" s="20"/>
      <c r="O689" s="20"/>
      <c r="P689" s="21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1"/>
      <c r="AB689" s="22"/>
      <c r="AC689" s="22"/>
      <c r="AD689" s="23"/>
      <c r="AE689" s="23"/>
      <c r="AG689" s="25"/>
      <c r="AH689" s="25"/>
      <c r="AI689" s="25"/>
      <c r="AJ689" s="25"/>
      <c r="AK689" s="26"/>
      <c r="AL689" s="27"/>
      <c r="AM689" s="27"/>
      <c r="AN689" s="27"/>
      <c r="BE689" s="24"/>
      <c r="BF689" s="30"/>
      <c r="BG689" s="31"/>
    </row>
    <row r="690" spans="2:59" ht="18" customHeight="1" x14ac:dyDescent="0.25">
      <c r="B690" s="17"/>
      <c r="C690" s="17"/>
      <c r="D690" s="18"/>
      <c r="E690" s="18"/>
      <c r="F690" s="18"/>
      <c r="G690" s="18"/>
      <c r="H690" s="19"/>
      <c r="I690" s="20"/>
      <c r="J690" s="20"/>
      <c r="K690" s="20"/>
      <c r="L690" s="20"/>
      <c r="M690" s="20"/>
      <c r="N690" s="20"/>
      <c r="O690" s="20"/>
      <c r="P690" s="21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1"/>
      <c r="AB690" s="22"/>
      <c r="AC690" s="22"/>
      <c r="AD690" s="23"/>
      <c r="AE690" s="23"/>
      <c r="AG690" s="25"/>
      <c r="AH690" s="25"/>
      <c r="AI690" s="25"/>
      <c r="AJ690" s="25"/>
      <c r="AK690" s="26"/>
      <c r="AL690" s="27"/>
      <c r="AM690" s="27"/>
      <c r="AN690" s="27"/>
      <c r="BE690" s="24"/>
      <c r="BF690" s="30"/>
      <c r="BG690" s="31"/>
    </row>
    <row r="691" spans="2:59" ht="18" customHeight="1" x14ac:dyDescent="0.25">
      <c r="B691" s="17"/>
      <c r="C691" s="17"/>
      <c r="D691" s="18"/>
      <c r="E691" s="18"/>
      <c r="F691" s="18"/>
      <c r="G691" s="18"/>
      <c r="H691" s="19"/>
      <c r="I691" s="20"/>
      <c r="J691" s="20"/>
      <c r="K691" s="20"/>
      <c r="L691" s="20"/>
      <c r="M691" s="20"/>
      <c r="N691" s="20"/>
      <c r="O691" s="20"/>
      <c r="P691" s="21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1"/>
      <c r="AB691" s="22"/>
      <c r="AC691" s="22"/>
      <c r="AD691" s="23"/>
      <c r="AE691" s="23"/>
      <c r="AG691" s="25"/>
      <c r="AH691" s="25"/>
      <c r="AI691" s="25"/>
      <c r="AJ691" s="25"/>
      <c r="AK691" s="26"/>
      <c r="AL691" s="27"/>
      <c r="AM691" s="27"/>
      <c r="AN691" s="27"/>
      <c r="BE691" s="24"/>
      <c r="BF691" s="30"/>
      <c r="BG691" s="31"/>
    </row>
    <row r="692" spans="2:59" ht="18" customHeight="1" x14ac:dyDescent="0.25">
      <c r="B692" s="17"/>
      <c r="C692" s="17"/>
      <c r="D692" s="18"/>
      <c r="E692" s="18"/>
      <c r="F692" s="18"/>
      <c r="G692" s="18"/>
      <c r="H692" s="19"/>
      <c r="I692" s="20"/>
      <c r="J692" s="20"/>
      <c r="K692" s="20"/>
      <c r="L692" s="20"/>
      <c r="M692" s="20"/>
      <c r="N692" s="20"/>
      <c r="O692" s="20"/>
      <c r="P692" s="21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1"/>
      <c r="AB692" s="22"/>
      <c r="AC692" s="22"/>
      <c r="AD692" s="23"/>
      <c r="AE692" s="23"/>
      <c r="AG692" s="25"/>
      <c r="AH692" s="25"/>
      <c r="AI692" s="25"/>
      <c r="AJ692" s="25"/>
      <c r="AK692" s="26"/>
      <c r="AL692" s="27"/>
      <c r="AM692" s="27"/>
      <c r="AN692" s="27"/>
      <c r="BE692" s="24"/>
      <c r="BF692" s="30"/>
      <c r="BG692" s="31"/>
    </row>
    <row r="693" spans="2:59" ht="18" customHeight="1" x14ac:dyDescent="0.25">
      <c r="B693" s="17"/>
      <c r="C693" s="17"/>
      <c r="D693" s="18"/>
      <c r="E693" s="18"/>
      <c r="F693" s="18"/>
      <c r="G693" s="18"/>
      <c r="H693" s="19"/>
      <c r="I693" s="20"/>
      <c r="J693" s="20"/>
      <c r="K693" s="20"/>
      <c r="L693" s="20"/>
      <c r="M693" s="20"/>
      <c r="N693" s="20"/>
      <c r="O693" s="20"/>
      <c r="P693" s="21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1"/>
      <c r="AB693" s="22"/>
      <c r="AC693" s="22"/>
      <c r="AD693" s="23"/>
      <c r="AE693" s="23"/>
      <c r="AG693" s="25"/>
      <c r="AH693" s="25"/>
      <c r="AI693" s="25"/>
      <c r="AJ693" s="25"/>
      <c r="AK693" s="26"/>
      <c r="AL693" s="27"/>
      <c r="AM693" s="27"/>
      <c r="AN693" s="27"/>
      <c r="BE693" s="24"/>
      <c r="BF693" s="30"/>
      <c r="BG693" s="31"/>
    </row>
    <row r="694" spans="2:59" ht="18" customHeight="1" x14ac:dyDescent="0.25">
      <c r="B694" s="17"/>
      <c r="C694" s="17"/>
      <c r="D694" s="18"/>
      <c r="E694" s="18"/>
      <c r="F694" s="18"/>
      <c r="G694" s="18"/>
      <c r="H694" s="19"/>
      <c r="I694" s="20"/>
      <c r="J694" s="20"/>
      <c r="K694" s="20"/>
      <c r="L694" s="20"/>
      <c r="M694" s="20"/>
      <c r="N694" s="20"/>
      <c r="O694" s="20"/>
      <c r="P694" s="21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62"/>
      <c r="AB694" s="61"/>
      <c r="AC694" s="61"/>
      <c r="AD694" s="23"/>
      <c r="AE694" s="23"/>
      <c r="AH694" s="68"/>
      <c r="AI694" s="68"/>
      <c r="AJ694" s="68"/>
      <c r="AK694" s="26"/>
      <c r="AL694" s="27"/>
      <c r="AM694" s="27"/>
      <c r="AN694" s="27"/>
      <c r="AV694" s="63"/>
      <c r="AW694" s="63"/>
      <c r="AX694" s="63"/>
      <c r="AY694" s="64"/>
      <c r="BE694" s="24"/>
      <c r="BF694" s="65"/>
      <c r="BG694" s="31"/>
    </row>
    <row r="695" spans="2:59" ht="18" customHeight="1" x14ac:dyDescent="0.25">
      <c r="B695" s="17"/>
      <c r="C695" s="17"/>
      <c r="D695" s="18"/>
      <c r="E695" s="18"/>
      <c r="F695" s="18"/>
      <c r="G695" s="18"/>
      <c r="H695" s="19"/>
      <c r="I695" s="20"/>
      <c r="J695" s="20"/>
      <c r="K695" s="20"/>
      <c r="L695" s="20"/>
      <c r="M695" s="20"/>
      <c r="N695" s="20"/>
      <c r="O695" s="20"/>
      <c r="P695" s="21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62"/>
      <c r="AB695" s="61"/>
      <c r="AC695" s="61"/>
      <c r="AD695" s="23"/>
      <c r="AE695" s="23"/>
      <c r="AL695" s="27"/>
      <c r="AM695" s="27"/>
      <c r="AN695" s="27"/>
      <c r="AO695" s="63"/>
      <c r="AP695" s="63"/>
      <c r="AQ695" s="64"/>
      <c r="AV695" s="63"/>
      <c r="AW695" s="63"/>
      <c r="AX695" s="63"/>
      <c r="AY695" s="64"/>
      <c r="BC695" s="63"/>
      <c r="BD695" s="64"/>
      <c r="BE695" s="24"/>
      <c r="BF695" s="65"/>
      <c r="BG695" s="31"/>
    </row>
    <row r="696" spans="2:59" ht="18" customHeight="1" x14ac:dyDescent="0.25">
      <c r="B696" s="17"/>
      <c r="C696" s="17"/>
      <c r="D696" s="18"/>
      <c r="E696" s="18"/>
      <c r="F696" s="18"/>
      <c r="G696" s="18"/>
      <c r="H696" s="19"/>
      <c r="AB696" s="61"/>
      <c r="AC696" s="61"/>
      <c r="AD696" s="23"/>
      <c r="AE696" s="23"/>
      <c r="AL696" s="27"/>
      <c r="AM696" s="27"/>
      <c r="AN696" s="27"/>
      <c r="AO696" s="63"/>
      <c r="AP696" s="63"/>
      <c r="AQ696" s="64"/>
      <c r="AV696" s="63"/>
      <c r="AW696" s="63"/>
      <c r="AX696" s="63"/>
      <c r="AY696" s="64"/>
      <c r="BC696" s="63"/>
      <c r="BD696" s="64"/>
      <c r="BE696" s="24"/>
      <c r="BF696" s="65"/>
      <c r="BG696" s="31"/>
    </row>
    <row r="697" spans="2:59" ht="18" customHeight="1" x14ac:dyDescent="0.25">
      <c r="B697" s="17"/>
      <c r="C697" s="17"/>
      <c r="D697" s="18"/>
      <c r="E697" s="18"/>
      <c r="F697" s="18"/>
      <c r="G697" s="18"/>
      <c r="H697" s="19"/>
      <c r="AB697" s="61"/>
      <c r="AC697" s="61"/>
      <c r="AD697" s="23"/>
      <c r="AE697" s="23"/>
      <c r="AL697" s="27"/>
      <c r="AM697" s="27"/>
      <c r="AN697" s="27"/>
      <c r="AO697" s="63"/>
      <c r="AP697" s="63"/>
      <c r="AQ697" s="64"/>
      <c r="AV697" s="63"/>
      <c r="AW697" s="63"/>
      <c r="AX697" s="63"/>
      <c r="AY697" s="64"/>
      <c r="BC697" s="63"/>
      <c r="BD697" s="64"/>
      <c r="BE697" s="24"/>
      <c r="BF697" s="65"/>
      <c r="BG697" s="31"/>
    </row>
    <row r="698" spans="2:59" ht="18" customHeight="1" x14ac:dyDescent="0.25">
      <c r="B698" s="17"/>
      <c r="C698" s="17"/>
      <c r="D698" s="18"/>
      <c r="E698" s="18"/>
      <c r="F698" s="18"/>
      <c r="G698" s="18"/>
      <c r="H698" s="19"/>
      <c r="AB698" s="61"/>
      <c r="AC698" s="61"/>
      <c r="AD698" s="23"/>
      <c r="AE698" s="23"/>
      <c r="AG698" s="68"/>
      <c r="AH698" s="68"/>
      <c r="AI698" s="68"/>
      <c r="AJ698" s="68"/>
      <c r="AK698" s="26"/>
      <c r="AL698" s="27"/>
      <c r="AM698" s="27"/>
      <c r="AN698" s="27"/>
      <c r="AO698" s="68"/>
      <c r="AP698" s="68"/>
      <c r="AQ698" s="26"/>
      <c r="AV698" s="68"/>
      <c r="AW698" s="68"/>
      <c r="AX698" s="68"/>
      <c r="AY698" s="26"/>
      <c r="BD698" s="26"/>
      <c r="BE698" s="24"/>
      <c r="BF698" s="65"/>
      <c r="BG698" s="31"/>
    </row>
    <row r="699" spans="2:59" ht="18" customHeight="1" x14ac:dyDescent="0.25">
      <c r="D699" s="18"/>
      <c r="E699" s="18"/>
      <c r="F699" s="18"/>
      <c r="G699" s="18"/>
      <c r="H699" s="19"/>
      <c r="AB699" s="61"/>
      <c r="AC699" s="61"/>
      <c r="AD699" s="23"/>
      <c r="AE699" s="23"/>
      <c r="AH699" s="68"/>
      <c r="AI699" s="68"/>
      <c r="AJ699" s="68"/>
      <c r="AK699" s="26"/>
      <c r="AL699" s="27"/>
      <c r="AM699" s="27"/>
      <c r="AN699" s="27"/>
      <c r="AO699" s="68"/>
      <c r="AP699" s="68"/>
      <c r="AQ699" s="26"/>
      <c r="AV699" s="63"/>
      <c r="AW699" s="68"/>
      <c r="AX699" s="68"/>
      <c r="AY699" s="26"/>
      <c r="BC699" s="63"/>
      <c r="BD699" s="26"/>
      <c r="BE699" s="24"/>
      <c r="BF699" s="65"/>
      <c r="BG699" s="31"/>
    </row>
    <row r="700" spans="2:59" ht="18" customHeight="1" x14ac:dyDescent="0.25">
      <c r="D700" s="18"/>
      <c r="E700" s="18"/>
      <c r="F700" s="18"/>
      <c r="G700" s="18"/>
      <c r="H700" s="19"/>
      <c r="AB700" s="61"/>
      <c r="AC700" s="61"/>
      <c r="AD700" s="23"/>
      <c r="AE700" s="23"/>
      <c r="AL700" s="27"/>
      <c r="AM700" s="27"/>
      <c r="AN700" s="27"/>
      <c r="BE700" s="24"/>
      <c r="BF700" s="65"/>
      <c r="BG700" s="31"/>
    </row>
    <row r="701" spans="2:59" ht="18" customHeight="1" x14ac:dyDescent="0.25">
      <c r="D701" s="18"/>
      <c r="E701" s="18"/>
      <c r="F701" s="18"/>
      <c r="G701" s="18"/>
      <c r="H701" s="19"/>
      <c r="AB701" s="61"/>
      <c r="AC701" s="61"/>
      <c r="AD701" s="23"/>
      <c r="AE701" s="23"/>
      <c r="AL701" s="27"/>
      <c r="AM701" s="27"/>
      <c r="AN701" s="27"/>
      <c r="BE701" s="24"/>
      <c r="BF701" s="65"/>
      <c r="BG701" s="31"/>
    </row>
    <row r="702" spans="2:59" ht="18" customHeight="1" x14ac:dyDescent="0.25">
      <c r="D702" s="18"/>
      <c r="E702" s="18"/>
      <c r="F702" s="18"/>
      <c r="G702" s="18"/>
      <c r="H702" s="19"/>
      <c r="AB702" s="61"/>
      <c r="AC702" s="61"/>
      <c r="AD702" s="23"/>
      <c r="AE702" s="23"/>
      <c r="AH702" s="68"/>
      <c r="AI702" s="68"/>
      <c r="AJ702" s="68"/>
      <c r="AK702" s="26"/>
      <c r="AL702" s="27"/>
      <c r="AM702" s="27"/>
      <c r="AN702" s="27"/>
      <c r="AO702" s="68"/>
      <c r="AP702" s="68"/>
      <c r="AQ702" s="26"/>
      <c r="AV702" s="63"/>
      <c r="AW702" s="68"/>
      <c r="AX702" s="68"/>
      <c r="AY702" s="26"/>
      <c r="BC702" s="63"/>
      <c r="BD702" s="26"/>
      <c r="BE702" s="24"/>
      <c r="BF702" s="65"/>
      <c r="BG702" s="31"/>
    </row>
    <row r="703" spans="2:59" ht="18" customHeight="1" x14ac:dyDescent="0.25">
      <c r="D703" s="18"/>
      <c r="E703" s="18"/>
      <c r="F703" s="18"/>
      <c r="G703" s="18"/>
      <c r="H703" s="19"/>
      <c r="AB703" s="61"/>
      <c r="AC703" s="61"/>
      <c r="AD703" s="23"/>
      <c r="AE703" s="23"/>
      <c r="AG703" s="68"/>
      <c r="AH703" s="68"/>
      <c r="AI703" s="68"/>
      <c r="AJ703" s="68"/>
      <c r="AK703" s="26"/>
      <c r="AL703" s="27"/>
      <c r="AM703" s="27"/>
      <c r="AN703" s="27"/>
      <c r="AO703" s="68"/>
      <c r="AP703" s="68"/>
      <c r="AQ703" s="26"/>
      <c r="AV703" s="68"/>
      <c r="AW703" s="68"/>
      <c r="AX703" s="68"/>
      <c r="AY703" s="26"/>
      <c r="BD703" s="26"/>
      <c r="BE703" s="24"/>
      <c r="BF703" s="65"/>
      <c r="BG703" s="31"/>
    </row>
    <row r="704" spans="2:59" ht="18" customHeight="1" x14ac:dyDescent="0.25">
      <c r="D704" s="18"/>
      <c r="E704" s="18"/>
      <c r="F704" s="18"/>
      <c r="G704" s="18"/>
      <c r="H704" s="19"/>
      <c r="AB704" s="61"/>
      <c r="AC704" s="61"/>
      <c r="AD704" s="23"/>
      <c r="AE704" s="23"/>
      <c r="AL704" s="27"/>
      <c r="AM704" s="27"/>
      <c r="AN704" s="27"/>
      <c r="BE704" s="24"/>
      <c r="BF704" s="65"/>
      <c r="BG704" s="31"/>
    </row>
    <row r="705" spans="4:59" ht="18" customHeight="1" x14ac:dyDescent="0.25">
      <c r="D705" s="18"/>
      <c r="E705" s="18"/>
      <c r="F705" s="18"/>
      <c r="G705" s="18"/>
      <c r="H705" s="19"/>
      <c r="AB705" s="61"/>
      <c r="AC705" s="61"/>
      <c r="AD705" s="23"/>
      <c r="AE705" s="23"/>
      <c r="AH705" s="68"/>
      <c r="AI705" s="68"/>
      <c r="AJ705" s="68"/>
      <c r="AK705" s="26"/>
      <c r="AL705" s="27"/>
      <c r="AM705" s="27"/>
      <c r="AN705" s="27"/>
      <c r="AV705" s="63"/>
      <c r="AW705" s="68"/>
      <c r="AX705" s="68"/>
      <c r="AY705" s="26"/>
      <c r="BC705" s="63"/>
      <c r="BD705" s="26"/>
      <c r="BE705" s="24"/>
      <c r="BF705" s="65"/>
      <c r="BG705" s="31"/>
    </row>
    <row r="706" spans="4:59" ht="18" customHeight="1" x14ac:dyDescent="0.25">
      <c r="D706" s="18"/>
      <c r="E706" s="18"/>
      <c r="F706" s="18"/>
      <c r="G706" s="18"/>
      <c r="H706" s="19"/>
      <c r="AB706" s="61"/>
      <c r="AC706" s="61"/>
      <c r="AD706" s="23"/>
      <c r="AE706" s="23"/>
      <c r="AH706" s="68"/>
      <c r="AI706" s="68"/>
      <c r="AJ706" s="68"/>
      <c r="AK706" s="26"/>
      <c r="AL706" s="27"/>
      <c r="AM706" s="27"/>
      <c r="AN706" s="27"/>
      <c r="AO706" s="68"/>
      <c r="AP706" s="68"/>
      <c r="AQ706" s="26"/>
      <c r="AV706" s="63"/>
      <c r="AW706" s="68"/>
      <c r="AX706" s="68"/>
      <c r="AY706" s="26"/>
      <c r="BC706" s="63"/>
      <c r="BD706" s="26"/>
      <c r="BE706" s="24"/>
      <c r="BF706" s="65"/>
      <c r="BG706" s="31"/>
    </row>
    <row r="707" spans="4:59" ht="18" customHeight="1" x14ac:dyDescent="0.25">
      <c r="D707" s="18"/>
      <c r="E707" s="18"/>
      <c r="F707" s="18"/>
      <c r="G707" s="18"/>
      <c r="H707" s="19"/>
      <c r="AB707" s="61"/>
      <c r="AC707" s="61"/>
      <c r="AD707" s="23"/>
      <c r="AE707" s="23"/>
      <c r="AL707" s="27"/>
      <c r="AM707" s="27"/>
      <c r="AN707" s="27"/>
      <c r="BE707" s="24"/>
      <c r="BF707" s="65"/>
      <c r="BG707" s="31"/>
    </row>
    <row r="708" spans="4:59" ht="18" customHeight="1" x14ac:dyDescent="0.25">
      <c r="D708" s="18"/>
      <c r="E708" s="18"/>
      <c r="F708" s="18"/>
      <c r="G708" s="18"/>
      <c r="H708" s="19"/>
      <c r="AB708" s="61"/>
      <c r="AC708" s="61"/>
      <c r="AD708" s="23"/>
      <c r="AE708" s="23"/>
      <c r="AL708" s="27"/>
      <c r="AM708" s="27"/>
      <c r="AN708" s="27"/>
      <c r="BE708" s="24"/>
      <c r="BF708" s="65"/>
      <c r="BG708" s="31"/>
    </row>
    <row r="709" spans="4:59" ht="18" customHeight="1" x14ac:dyDescent="0.25">
      <c r="D709" s="18"/>
      <c r="E709" s="18"/>
      <c r="F709" s="18"/>
      <c r="G709" s="18"/>
      <c r="H709" s="19"/>
      <c r="AB709" s="61"/>
      <c r="AC709" s="61"/>
      <c r="AD709" s="23"/>
      <c r="AE709" s="23"/>
      <c r="AH709" s="68"/>
      <c r="AI709" s="68"/>
      <c r="AJ709" s="68"/>
      <c r="AK709" s="26"/>
      <c r="AL709" s="27"/>
      <c r="AM709" s="27"/>
      <c r="AN709" s="27"/>
      <c r="AV709" s="63"/>
      <c r="AW709" s="68"/>
      <c r="AX709" s="68"/>
      <c r="AY709" s="26"/>
      <c r="BC709" s="63"/>
      <c r="BD709" s="26"/>
      <c r="BE709" s="24"/>
      <c r="BF709" s="65"/>
      <c r="BG709" s="31"/>
    </row>
    <row r="710" spans="4:59" ht="18" customHeight="1" x14ac:dyDescent="0.25">
      <c r="D710" s="18"/>
      <c r="E710" s="18"/>
      <c r="F710" s="18"/>
      <c r="G710" s="18"/>
      <c r="H710" s="19"/>
      <c r="AB710" s="61"/>
      <c r="AC710" s="61"/>
      <c r="AD710" s="23"/>
      <c r="AE710" s="23"/>
      <c r="AH710" s="68"/>
      <c r="AI710" s="68"/>
      <c r="AJ710" s="68"/>
      <c r="AK710" s="26"/>
      <c r="AL710" s="27"/>
      <c r="AM710" s="27"/>
      <c r="AN710" s="27"/>
      <c r="BE710" s="24"/>
      <c r="BF710" s="65"/>
      <c r="BG710" s="31"/>
    </row>
    <row r="711" spans="4:59" ht="18" customHeight="1" x14ac:dyDescent="0.25">
      <c r="D711" s="18"/>
      <c r="E711" s="18"/>
      <c r="F711" s="18"/>
      <c r="G711" s="18"/>
      <c r="H711" s="19"/>
      <c r="AB711" s="61"/>
      <c r="AC711" s="61"/>
      <c r="AD711" s="23"/>
      <c r="AE711" s="23"/>
      <c r="AH711" s="68"/>
      <c r="AI711" s="68"/>
      <c r="AJ711" s="68"/>
      <c r="AK711" s="26"/>
      <c r="AL711" s="27"/>
      <c r="AM711" s="27"/>
      <c r="AN711" s="27"/>
      <c r="AO711" s="68"/>
      <c r="AP711" s="68"/>
      <c r="AQ711" s="26"/>
      <c r="AV711" s="63"/>
      <c r="AW711" s="68"/>
      <c r="AX711" s="68"/>
      <c r="AY711" s="26"/>
      <c r="BC711" s="63"/>
      <c r="BD711" s="26"/>
      <c r="BE711" s="24"/>
      <c r="BF711" s="65"/>
      <c r="BG711" s="31"/>
    </row>
    <row r="712" spans="4:59" ht="18" customHeight="1" x14ac:dyDescent="0.25">
      <c r="D712" s="18"/>
      <c r="E712" s="18"/>
      <c r="F712" s="18"/>
      <c r="G712" s="18"/>
      <c r="H712" s="19"/>
      <c r="AB712" s="61"/>
      <c r="AC712" s="61"/>
      <c r="AD712" s="23"/>
      <c r="AE712" s="23"/>
      <c r="AL712" s="27"/>
      <c r="AM712" s="27"/>
      <c r="AN712" s="27"/>
      <c r="BE712" s="24"/>
      <c r="BF712" s="65"/>
      <c r="BG712" s="31"/>
    </row>
    <row r="713" spans="4:59" ht="18" customHeight="1" x14ac:dyDescent="0.25">
      <c r="D713" s="18"/>
      <c r="E713" s="18"/>
      <c r="F713" s="18"/>
      <c r="G713" s="18"/>
      <c r="H713" s="19"/>
      <c r="AB713" s="61"/>
      <c r="AC713" s="61"/>
      <c r="AD713" s="23"/>
      <c r="AE713" s="23"/>
      <c r="AG713" s="68"/>
      <c r="AH713" s="68"/>
      <c r="AI713" s="68"/>
      <c r="AJ713" s="68"/>
      <c r="AL713" s="27"/>
      <c r="AM713" s="27"/>
      <c r="AN713" s="27"/>
      <c r="AO713" s="68"/>
      <c r="AP713" s="68"/>
      <c r="AQ713" s="64"/>
      <c r="AV713" s="68"/>
      <c r="AW713" s="68"/>
      <c r="AX713" s="68"/>
      <c r="AY713" s="26"/>
      <c r="BC713" s="68"/>
      <c r="BD713" s="26"/>
      <c r="BE713" s="24"/>
      <c r="BF713" s="65"/>
      <c r="BG713" s="31"/>
    </row>
    <row r="714" spans="4:59" ht="18" customHeight="1" x14ac:dyDescent="0.25">
      <c r="D714" s="18"/>
      <c r="E714" s="18"/>
      <c r="F714" s="18"/>
      <c r="G714" s="18"/>
      <c r="H714" s="19"/>
      <c r="AB714" s="61"/>
      <c r="AC714" s="61"/>
      <c r="AD714" s="23"/>
      <c r="AE714" s="23"/>
      <c r="AG714" s="68"/>
      <c r="AH714" s="68"/>
      <c r="AI714" s="68"/>
      <c r="AJ714" s="68"/>
      <c r="AL714" s="27"/>
      <c r="AM714" s="27"/>
      <c r="AN714" s="27"/>
      <c r="AO714" s="68"/>
      <c r="AP714" s="68"/>
      <c r="AQ714" s="64"/>
      <c r="AV714" s="68"/>
      <c r="AW714" s="68"/>
      <c r="AX714" s="68"/>
      <c r="AY714" s="26"/>
      <c r="BC714" s="68"/>
      <c r="BD714" s="26"/>
      <c r="BE714" s="24"/>
      <c r="BF714" s="65"/>
      <c r="BG714" s="31"/>
    </row>
    <row r="715" spans="4:59" ht="18" customHeight="1" x14ac:dyDescent="0.25">
      <c r="D715" s="18"/>
      <c r="E715" s="18"/>
      <c r="F715" s="18"/>
      <c r="G715" s="18"/>
      <c r="H715" s="19"/>
      <c r="AB715" s="61"/>
      <c r="AC715" s="61"/>
      <c r="AD715" s="23"/>
      <c r="AE715" s="23"/>
      <c r="AL715" s="27"/>
      <c r="AM715" s="27"/>
      <c r="AN715" s="27"/>
      <c r="AO715" s="63"/>
      <c r="AP715" s="63"/>
      <c r="AQ715" s="64"/>
      <c r="AV715" s="63"/>
      <c r="AW715" s="63"/>
      <c r="AX715" s="63"/>
      <c r="AY715" s="64"/>
      <c r="BC715" s="63"/>
      <c r="BD715" s="64"/>
      <c r="BE715" s="24"/>
      <c r="BF715" s="65"/>
      <c r="BG715" s="31"/>
    </row>
    <row r="716" spans="4:59" ht="18" customHeight="1" x14ac:dyDescent="0.25">
      <c r="D716" s="18"/>
      <c r="E716" s="18"/>
      <c r="F716" s="18"/>
      <c r="G716" s="18"/>
      <c r="H716" s="19"/>
      <c r="AB716" s="61"/>
      <c r="AC716" s="61"/>
      <c r="AD716" s="23"/>
      <c r="AE716" s="23"/>
      <c r="AH716" s="68"/>
      <c r="AI716" s="68"/>
      <c r="AJ716" s="68"/>
      <c r="AK716" s="26"/>
      <c r="AL716" s="27"/>
      <c r="AM716" s="27"/>
      <c r="AN716" s="27"/>
      <c r="AO716" s="68"/>
      <c r="AP716" s="68"/>
      <c r="AQ716" s="26"/>
      <c r="AV716" s="63"/>
      <c r="AW716" s="68"/>
      <c r="AX716" s="68"/>
      <c r="AY716" s="26"/>
      <c r="BC716" s="63"/>
      <c r="BD716" s="26"/>
      <c r="BE716" s="24"/>
      <c r="BF716" s="65"/>
      <c r="BG716" s="31"/>
    </row>
    <row r="717" spans="4:59" ht="18" customHeight="1" x14ac:dyDescent="0.25">
      <c r="D717" s="18"/>
      <c r="E717" s="18"/>
      <c r="F717" s="18"/>
      <c r="G717" s="18"/>
      <c r="H717" s="19"/>
      <c r="AB717" s="61"/>
      <c r="AC717" s="61"/>
      <c r="AD717" s="23"/>
      <c r="AE717" s="23"/>
      <c r="AG717" s="69"/>
      <c r="AH717" s="69"/>
      <c r="AI717" s="69"/>
      <c r="AJ717" s="69"/>
      <c r="AL717" s="27"/>
      <c r="AM717" s="27"/>
      <c r="AN717" s="27"/>
      <c r="BE717" s="24"/>
      <c r="BF717" s="65"/>
      <c r="BG717" s="31"/>
    </row>
    <row r="718" spans="4:59" ht="18" customHeight="1" x14ac:dyDescent="0.25">
      <c r="D718" s="18"/>
      <c r="E718" s="18"/>
      <c r="F718" s="18"/>
      <c r="G718" s="18"/>
      <c r="H718" s="19"/>
      <c r="AB718" s="61"/>
      <c r="AC718" s="61"/>
      <c r="AD718" s="23"/>
      <c r="AE718" s="23"/>
      <c r="AG718" s="68"/>
      <c r="AH718" s="68"/>
      <c r="AI718" s="68"/>
      <c r="AJ718" s="68"/>
      <c r="AK718" s="26"/>
      <c r="AL718" s="27"/>
      <c r="AM718" s="27"/>
      <c r="AN718" s="27"/>
      <c r="AO718" s="68"/>
      <c r="AP718" s="68"/>
      <c r="AQ718" s="26"/>
      <c r="AV718" s="68"/>
      <c r="AW718" s="68"/>
      <c r="AX718" s="68"/>
      <c r="AY718" s="26"/>
      <c r="BC718" s="63"/>
      <c r="BD718" s="64"/>
      <c r="BE718" s="24"/>
      <c r="BF718" s="65"/>
      <c r="BG718" s="31"/>
    </row>
    <row r="719" spans="4:59" ht="18" customHeight="1" x14ac:dyDescent="0.25">
      <c r="D719" s="18"/>
      <c r="E719" s="18"/>
      <c r="F719" s="18"/>
      <c r="G719" s="18"/>
      <c r="H719" s="19"/>
      <c r="AB719" s="61"/>
      <c r="AC719" s="61"/>
      <c r="AD719" s="23"/>
      <c r="AE719" s="23"/>
      <c r="AL719" s="27"/>
      <c r="AM719" s="27"/>
      <c r="AN719" s="27"/>
      <c r="AO719" s="63"/>
      <c r="AP719" s="63"/>
      <c r="AQ719" s="64"/>
      <c r="AV719" s="63"/>
      <c r="AW719" s="63"/>
      <c r="AX719" s="63"/>
      <c r="AY719" s="64"/>
      <c r="BC719" s="63"/>
      <c r="BD719" s="64"/>
      <c r="BE719" s="24"/>
      <c r="BF719" s="65"/>
      <c r="BG719" s="31"/>
    </row>
    <row r="720" spans="4:59" ht="18" customHeight="1" x14ac:dyDescent="0.25">
      <c r="D720" s="18"/>
      <c r="E720" s="18"/>
      <c r="F720" s="18"/>
      <c r="G720" s="18"/>
      <c r="H720" s="19"/>
      <c r="AB720" s="61"/>
      <c r="AC720" s="61"/>
      <c r="AD720" s="23"/>
      <c r="AE720" s="23"/>
      <c r="AL720" s="27"/>
      <c r="AM720" s="27"/>
      <c r="AN720" s="27"/>
      <c r="AO720" s="63"/>
      <c r="AP720" s="63"/>
      <c r="AQ720" s="64"/>
      <c r="AV720" s="63"/>
      <c r="AW720" s="63"/>
      <c r="AX720" s="63"/>
      <c r="AY720" s="64"/>
      <c r="BC720" s="63"/>
      <c r="BD720" s="64"/>
      <c r="BE720" s="24"/>
      <c r="BF720" s="65"/>
      <c r="BG720" s="31"/>
    </row>
    <row r="721" spans="4:59" ht="18" customHeight="1" x14ac:dyDescent="0.25">
      <c r="D721" s="18"/>
      <c r="E721" s="18"/>
      <c r="F721" s="18"/>
      <c r="G721" s="18"/>
      <c r="H721" s="19"/>
      <c r="AB721" s="61"/>
      <c r="AC721" s="61"/>
      <c r="AD721" s="23"/>
      <c r="AE721" s="23"/>
      <c r="AH721" s="68"/>
      <c r="AI721" s="68"/>
      <c r="AJ721" s="68"/>
      <c r="AK721" s="26"/>
      <c r="AL721" s="27"/>
      <c r="AM721" s="27"/>
      <c r="AN721" s="27"/>
      <c r="AO721" s="68"/>
      <c r="AP721" s="68"/>
      <c r="AQ721" s="26"/>
      <c r="AV721" s="68"/>
      <c r="AW721" s="68"/>
      <c r="AX721" s="68"/>
      <c r="AY721" s="26"/>
      <c r="BC721" s="68"/>
      <c r="BD721" s="26"/>
      <c r="BE721" s="24"/>
      <c r="BF721" s="65"/>
      <c r="BG721" s="31"/>
    </row>
    <row r="722" spans="4:59" ht="18" customHeight="1" x14ac:dyDescent="0.25">
      <c r="D722" s="18"/>
      <c r="E722" s="18"/>
      <c r="F722" s="18"/>
      <c r="G722" s="18"/>
      <c r="H722" s="19"/>
      <c r="AB722" s="61"/>
      <c r="AC722" s="61"/>
      <c r="AD722" s="23"/>
      <c r="AE722" s="23"/>
      <c r="AH722" s="68"/>
      <c r="AI722" s="68"/>
      <c r="AJ722" s="68"/>
      <c r="AK722" s="26"/>
      <c r="AL722" s="27"/>
      <c r="AM722" s="27"/>
      <c r="AN722" s="27"/>
      <c r="AO722" s="68"/>
      <c r="AP722" s="68"/>
      <c r="AQ722" s="26"/>
      <c r="AV722" s="63"/>
      <c r="AW722" s="68"/>
      <c r="AX722" s="68"/>
      <c r="AY722" s="26"/>
      <c r="BC722" s="63"/>
      <c r="BD722" s="26"/>
      <c r="BE722" s="24"/>
      <c r="BF722" s="65"/>
      <c r="BG722" s="31"/>
    </row>
    <row r="723" spans="4:59" ht="18" customHeight="1" x14ac:dyDescent="0.25">
      <c r="D723" s="18"/>
      <c r="E723" s="18"/>
      <c r="F723" s="18"/>
      <c r="G723" s="18"/>
      <c r="H723" s="19"/>
      <c r="AB723" s="61"/>
      <c r="AC723" s="61"/>
      <c r="AD723" s="23"/>
      <c r="AE723" s="23"/>
      <c r="AH723" s="68"/>
      <c r="AI723" s="68"/>
      <c r="AJ723" s="68"/>
      <c r="AK723" s="26"/>
      <c r="AL723" s="27"/>
      <c r="AM723" s="27"/>
      <c r="AN723" s="27"/>
      <c r="AO723" s="68"/>
      <c r="AP723" s="68"/>
      <c r="AQ723" s="26"/>
      <c r="AV723" s="63"/>
      <c r="AW723" s="68"/>
      <c r="AX723" s="68"/>
      <c r="AY723" s="26"/>
      <c r="BC723" s="63"/>
      <c r="BD723" s="26"/>
      <c r="BE723" s="24"/>
      <c r="BF723" s="65"/>
      <c r="BG723" s="31"/>
    </row>
    <row r="724" spans="4:59" ht="18" customHeight="1" x14ac:dyDescent="0.25">
      <c r="D724" s="18"/>
      <c r="E724" s="18"/>
      <c r="F724" s="18"/>
      <c r="G724" s="18"/>
      <c r="H724" s="19"/>
      <c r="AB724" s="61"/>
      <c r="AC724" s="61"/>
      <c r="AD724" s="23"/>
      <c r="AE724" s="23"/>
      <c r="AH724" s="68"/>
      <c r="AI724" s="68"/>
      <c r="AJ724" s="68"/>
      <c r="AK724" s="26"/>
      <c r="AL724" s="27"/>
      <c r="AM724" s="27"/>
      <c r="AN724" s="27"/>
      <c r="BE724" s="24"/>
      <c r="BF724" s="65"/>
      <c r="BG724" s="31"/>
    </row>
    <row r="725" spans="4:59" ht="18" customHeight="1" x14ac:dyDescent="0.25">
      <c r="D725" s="18"/>
      <c r="E725" s="18"/>
      <c r="F725" s="18"/>
      <c r="G725" s="18"/>
      <c r="H725" s="19"/>
      <c r="AB725" s="61"/>
      <c r="AC725" s="61"/>
      <c r="AD725" s="23"/>
      <c r="AE725" s="23"/>
      <c r="AH725" s="68"/>
      <c r="AI725" s="68"/>
      <c r="AJ725" s="68"/>
      <c r="AK725" s="26"/>
      <c r="AL725" s="27"/>
      <c r="AM725" s="27"/>
      <c r="AN725" s="27"/>
      <c r="AO725" s="68"/>
      <c r="AP725" s="68"/>
      <c r="AQ725" s="26"/>
      <c r="AV725" s="63"/>
      <c r="AW725" s="68"/>
      <c r="AX725" s="68"/>
      <c r="AY725" s="26"/>
      <c r="BC725" s="63"/>
      <c r="BD725" s="26"/>
      <c r="BE725" s="24"/>
      <c r="BF725" s="65"/>
      <c r="BG725" s="31"/>
    </row>
    <row r="726" spans="4:59" ht="18" customHeight="1" x14ac:dyDescent="0.25">
      <c r="D726" s="18"/>
      <c r="E726" s="18"/>
      <c r="F726" s="18"/>
      <c r="G726" s="18"/>
      <c r="H726" s="19"/>
      <c r="AB726" s="61"/>
      <c r="AC726" s="61"/>
      <c r="AD726" s="23"/>
      <c r="AE726" s="23"/>
      <c r="AG726" s="68"/>
      <c r="AH726" s="68"/>
      <c r="AI726" s="68"/>
      <c r="AJ726" s="68"/>
      <c r="AK726" s="26"/>
      <c r="AL726" s="27"/>
      <c r="AM726" s="27"/>
      <c r="AN726" s="27"/>
      <c r="AO726" s="68"/>
      <c r="AP726" s="68"/>
      <c r="AQ726" s="26"/>
      <c r="AV726" s="68"/>
      <c r="AW726" s="68"/>
      <c r="AX726" s="68"/>
      <c r="AY726" s="26"/>
      <c r="BC726" s="63"/>
      <c r="BD726" s="64"/>
      <c r="BE726" s="24"/>
      <c r="BF726" s="65"/>
      <c r="BG726" s="31"/>
    </row>
    <row r="727" spans="4:59" ht="18" customHeight="1" x14ac:dyDescent="0.25">
      <c r="D727" s="18"/>
      <c r="E727" s="18"/>
      <c r="F727" s="18"/>
      <c r="G727" s="18"/>
      <c r="H727" s="19"/>
      <c r="AB727" s="61"/>
      <c r="AC727" s="61"/>
      <c r="AD727" s="23"/>
      <c r="AE727" s="23"/>
      <c r="AL727" s="27"/>
      <c r="AM727" s="27"/>
      <c r="AN727" s="27"/>
      <c r="AO727" s="63"/>
      <c r="AP727" s="63"/>
      <c r="AQ727" s="64"/>
      <c r="AV727" s="63"/>
      <c r="AW727" s="63"/>
      <c r="AX727" s="63"/>
      <c r="AY727" s="64"/>
      <c r="BC727" s="63"/>
      <c r="BD727" s="64"/>
      <c r="BE727" s="24"/>
      <c r="BF727" s="65"/>
      <c r="BG727" s="31"/>
    </row>
    <row r="728" spans="4:59" ht="18" customHeight="1" x14ac:dyDescent="0.25">
      <c r="D728" s="18"/>
      <c r="E728" s="18"/>
      <c r="F728" s="18"/>
      <c r="G728" s="18"/>
      <c r="H728" s="19"/>
      <c r="AB728" s="61"/>
      <c r="AC728" s="61"/>
      <c r="AD728" s="23"/>
      <c r="AE728" s="23"/>
      <c r="AG728" s="68"/>
      <c r="AH728" s="68"/>
      <c r="AI728" s="68"/>
      <c r="AJ728" s="68"/>
      <c r="AK728" s="26"/>
      <c r="AL728" s="27"/>
      <c r="AM728" s="27"/>
      <c r="AN728" s="27"/>
      <c r="AO728" s="68"/>
      <c r="AP728" s="68"/>
      <c r="AQ728" s="26"/>
      <c r="AV728" s="68"/>
      <c r="AW728" s="68"/>
      <c r="AX728" s="68"/>
      <c r="AY728" s="26"/>
      <c r="BC728" s="63"/>
      <c r="BD728" s="64"/>
      <c r="BE728" s="24"/>
      <c r="BF728" s="65"/>
      <c r="BG728" s="31"/>
    </row>
    <row r="729" spans="4:59" ht="18" customHeight="1" x14ac:dyDescent="0.25">
      <c r="D729" s="18"/>
      <c r="E729" s="18"/>
      <c r="F729" s="18"/>
      <c r="G729" s="18"/>
      <c r="H729" s="19"/>
      <c r="AB729" s="61"/>
      <c r="AC729" s="61"/>
      <c r="AD729" s="23"/>
      <c r="AE729" s="23"/>
      <c r="AH729" s="68"/>
      <c r="AI729" s="68"/>
      <c r="AJ729" s="68"/>
      <c r="AK729" s="26"/>
      <c r="AL729" s="27"/>
      <c r="AM729" s="27"/>
      <c r="AN729" s="27"/>
      <c r="AV729" s="63"/>
      <c r="AW729" s="68"/>
      <c r="AX729" s="68"/>
      <c r="AY729" s="26"/>
      <c r="BC729" s="63"/>
      <c r="BD729" s="26"/>
      <c r="BE729" s="24"/>
      <c r="BF729" s="65"/>
      <c r="BG729" s="31"/>
    </row>
  </sheetData>
  <mergeCells count="13">
    <mergeCell ref="AO1:AQ1"/>
    <mergeCell ref="I1:P1"/>
    <mergeCell ref="Q1:AA1"/>
    <mergeCell ref="AB1:AF1"/>
    <mergeCell ref="AG1:AK1"/>
    <mergeCell ref="AL1:AN1"/>
    <mergeCell ref="BK20:BL20"/>
    <mergeCell ref="AR1:AU1"/>
    <mergeCell ref="AV1:AY1"/>
    <mergeCell ref="AZ1:BA1"/>
    <mergeCell ref="BC1:BD1"/>
    <mergeCell ref="BE1:BG1"/>
    <mergeCell ref="BK5:BL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zoomScale="85" zoomScaleNormal="85" workbookViewId="0">
      <selection activeCell="D21" sqref="D21"/>
    </sheetView>
  </sheetViews>
  <sheetFormatPr defaultRowHeight="18.75" x14ac:dyDescent="0.3"/>
  <cols>
    <col min="1" max="3" width="9.33203125" customWidth="1"/>
    <col min="4" max="4" width="18.5546875" bestFit="1" customWidth="1"/>
  </cols>
  <sheetData>
    <row r="1" spans="1:4" ht="19.5" thickBot="1" x14ac:dyDescent="0.35">
      <c r="A1" s="183" t="s">
        <v>53</v>
      </c>
      <c r="B1" s="195"/>
      <c r="C1" s="33" t="s">
        <v>10</v>
      </c>
      <c r="D1" s="34" t="s">
        <v>59</v>
      </c>
    </row>
    <row r="2" spans="1:4" x14ac:dyDescent="0.3">
      <c r="A2" s="37">
        <v>90</v>
      </c>
      <c r="B2" s="38">
        <v>100</v>
      </c>
      <c r="C2" s="39" t="s">
        <v>61</v>
      </c>
      <c r="D2" s="39" t="s">
        <v>62</v>
      </c>
    </row>
    <row r="3" spans="1:4" x14ac:dyDescent="0.3">
      <c r="A3" s="41">
        <v>80</v>
      </c>
      <c r="B3" s="42">
        <v>89.998999999999995</v>
      </c>
      <c r="C3" s="43" t="s">
        <v>64</v>
      </c>
      <c r="D3" s="44" t="s">
        <v>62</v>
      </c>
    </row>
    <row r="4" spans="1:4" x14ac:dyDescent="0.3">
      <c r="A4" s="37">
        <v>75</v>
      </c>
      <c r="B4" s="38">
        <v>79.998999999999995</v>
      </c>
      <c r="C4" s="39" t="s">
        <v>66</v>
      </c>
      <c r="D4" s="45" t="s">
        <v>62</v>
      </c>
    </row>
    <row r="5" spans="1:4" x14ac:dyDescent="0.3">
      <c r="A5" s="46">
        <v>70</v>
      </c>
      <c r="B5" s="47">
        <v>74.998999999999995</v>
      </c>
      <c r="C5" s="48" t="s">
        <v>68</v>
      </c>
      <c r="D5" s="48" t="s">
        <v>69</v>
      </c>
    </row>
    <row r="6" spans="1:4" x14ac:dyDescent="0.3">
      <c r="A6" s="37">
        <v>65</v>
      </c>
      <c r="B6" s="38">
        <v>69.998999999999995</v>
      </c>
      <c r="C6" s="39" t="s">
        <v>71</v>
      </c>
      <c r="D6" s="39" t="s">
        <v>69</v>
      </c>
    </row>
    <row r="7" spans="1:4" x14ac:dyDescent="0.3">
      <c r="A7" s="41">
        <v>60</v>
      </c>
      <c r="B7" s="42">
        <v>64.998999999999995</v>
      </c>
      <c r="C7" s="43" t="s">
        <v>73</v>
      </c>
      <c r="D7" s="43" t="s">
        <v>69</v>
      </c>
    </row>
    <row r="8" spans="1:4" x14ac:dyDescent="0.3">
      <c r="A8" s="37">
        <v>56</v>
      </c>
      <c r="B8" s="38">
        <v>59.999000000000002</v>
      </c>
      <c r="C8" s="39" t="s">
        <v>75</v>
      </c>
      <c r="D8" s="45" t="s">
        <v>76</v>
      </c>
    </row>
    <row r="9" spans="1:4" x14ac:dyDescent="0.3">
      <c r="A9" s="41">
        <v>53</v>
      </c>
      <c r="B9" s="42">
        <v>55.999000000000002</v>
      </c>
      <c r="C9" s="43" t="s">
        <v>77</v>
      </c>
      <c r="D9" s="44" t="s">
        <v>76</v>
      </c>
    </row>
    <row r="10" spans="1:4" x14ac:dyDescent="0.3">
      <c r="A10" s="37">
        <v>45</v>
      </c>
      <c r="B10" s="38">
        <v>52.999000000000002</v>
      </c>
      <c r="C10" s="39" t="s">
        <v>78</v>
      </c>
      <c r="D10" s="39" t="s">
        <v>79</v>
      </c>
    </row>
    <row r="11" spans="1:4" ht="19.5" thickBot="1" x14ac:dyDescent="0.35">
      <c r="A11" s="50">
        <v>20</v>
      </c>
      <c r="B11" s="51">
        <v>44.999000000000002</v>
      </c>
      <c r="C11" s="52" t="s">
        <v>80</v>
      </c>
      <c r="D11" s="52" t="s">
        <v>81</v>
      </c>
    </row>
    <row r="12" spans="1:4" x14ac:dyDescent="0.3">
      <c r="A12" s="4"/>
      <c r="B12" s="4"/>
      <c r="C12" s="4"/>
      <c r="D12" s="4"/>
    </row>
    <row r="13" spans="1:4" x14ac:dyDescent="0.3">
      <c r="A13" s="4"/>
      <c r="B13" s="4"/>
      <c r="C13" s="4"/>
      <c r="D13" s="4"/>
    </row>
    <row r="14" spans="1:4" x14ac:dyDescent="0.3">
      <c r="A14" s="4"/>
      <c r="B14" s="4"/>
      <c r="C14" s="4"/>
      <c r="D14" s="4"/>
    </row>
    <row r="15" spans="1:4" ht="19.5" thickBot="1" x14ac:dyDescent="0.35">
      <c r="A15" s="4"/>
      <c r="B15" s="4"/>
      <c r="C15" s="4"/>
      <c r="D15" s="4"/>
    </row>
    <row r="16" spans="1:4" ht="19.5" thickBot="1" x14ac:dyDescent="0.35">
      <c r="A16" s="183" t="s">
        <v>53</v>
      </c>
      <c r="B16" s="185"/>
      <c r="C16" s="53" t="s">
        <v>82</v>
      </c>
      <c r="D16" s="4"/>
    </row>
    <row r="17" spans="1:4" x14ac:dyDescent="0.3">
      <c r="A17" s="54">
        <v>75</v>
      </c>
      <c r="B17" s="55">
        <v>100</v>
      </c>
      <c r="C17" s="56">
        <v>0.5</v>
      </c>
      <c r="D17" s="4" t="s">
        <v>66</v>
      </c>
    </row>
    <row r="18" spans="1:4" x14ac:dyDescent="0.3">
      <c r="A18" s="54">
        <v>60</v>
      </c>
      <c r="B18" s="55">
        <v>74.998999999999995</v>
      </c>
      <c r="C18" s="56">
        <v>0.3</v>
      </c>
      <c r="D18" s="4" t="s">
        <v>73</v>
      </c>
    </row>
    <row r="19" spans="1:4" x14ac:dyDescent="0.3">
      <c r="A19" s="54">
        <v>45</v>
      </c>
      <c r="B19" s="55">
        <v>59.999000000000002</v>
      </c>
      <c r="C19" s="56">
        <v>0.2</v>
      </c>
      <c r="D19" s="4" t="s">
        <v>78</v>
      </c>
    </row>
    <row r="20" spans="1:4" ht="19.5" thickBot="1" x14ac:dyDescent="0.35">
      <c r="A20" s="57">
        <v>0</v>
      </c>
      <c r="B20" s="58">
        <v>44.999000000000002</v>
      </c>
      <c r="C20" s="59">
        <v>0</v>
      </c>
      <c r="D20" s="4" t="s">
        <v>80</v>
      </c>
    </row>
  </sheetData>
  <mergeCells count="2">
    <mergeCell ref="A16:B16"/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SUMMARY</vt:lpstr>
      <vt:lpstr>JSC</vt:lpstr>
      <vt:lpstr>Banks</vt:lpstr>
      <vt:lpstr>Insurance</vt:lpstr>
      <vt:lpstr>Securities</vt:lpstr>
      <vt:lpstr>Sheet1</vt:lpstr>
      <vt:lpstr>Insurance!Rating</vt:lpstr>
      <vt:lpstr>JSC!Rating</vt:lpstr>
      <vt:lpstr>Securities!Rating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 Bui Thi Thao</dc:creator>
  <cp:lastModifiedBy>Windows User</cp:lastModifiedBy>
  <dcterms:created xsi:type="dcterms:W3CDTF">2018-05-21T05:04:01Z</dcterms:created>
  <dcterms:modified xsi:type="dcterms:W3CDTF">2020-11-23T09:37:04Z</dcterms:modified>
</cp:coreProperties>
</file>